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sa/Documents/Spacewatch/targetlistprep/"/>
    </mc:Choice>
  </mc:AlternateContent>
  <xr:revisionPtr revIDLastSave="0" documentId="13_ncr:1_{AE55154C-6E71-9F48-87C3-6E3DC082BA1F}" xr6:coauthVersionLast="47" xr6:coauthVersionMax="47" xr10:uidLastSave="{00000000-0000-0000-0000-000000000000}"/>
  <bookViews>
    <workbookView xWindow="260" yWindow="460" windowWidth="18580" windowHeight="20340" xr2:uid="{44975FCD-9A51-5B46-A9E5-9796358A2E19}"/>
  </bookViews>
  <sheets>
    <sheet name="VIs" sheetId="1" r:id="rId1"/>
    <sheet name="minV" sheetId="3" r:id="rId2"/>
    <sheet name="priority factor" sheetId="2" r:id="rId3"/>
    <sheet name="K21V09A" sheetId="4" r:id="rId4"/>
    <sheet name="K21U04F" sheetId="5" r:id="rId5"/>
  </sheets>
  <definedNames>
    <definedName name="target1_Vcheck" localSheetId="1">minV!$A$2:$C$206</definedName>
    <definedName name="target1_Vcheck_1" localSheetId="1">minV!$A$207:$C$904</definedName>
    <definedName name="target1_Vcheck_2" localSheetId="1">minV!$A$905:$C$1238</definedName>
    <definedName name="target1_Vcheck_3" localSheetId="1">minV!#REF!</definedName>
    <definedName name="target1_Vcheck_4" localSheetId="1">minV!#REF!</definedName>
    <definedName name="target1_Vcheck_5" localSheetId="1">minV!$H$2:$J$342</definedName>
    <definedName name="VIminV_20210727.csv_Vmin_Data_691" localSheetId="2">'priority factor'!$V$11:$AA$26</definedName>
    <definedName name="VIminV_20210817.csv_Vmin_Data_691" localSheetId="2">'priority factor'!$V$41:$AA$51</definedName>
    <definedName name="VIminV_20210907.csv_Vmin_Data_691" localSheetId="2">'priority factor'!$V$242:$AA$264</definedName>
    <definedName name="VIminV_20210910.csv_Vmin_Data_691" localSheetId="2">'priority factor'!$V$331:$AA$347</definedName>
    <definedName name="VIminV_20210915.csv_Vmin_Data_691" localSheetId="2">'priority factor'!$V$360:$AA$390</definedName>
    <definedName name="VIminV_20210922.csv_Vmin_Data_691" localSheetId="2">'priority factor'!$V$408:$AA$432</definedName>
    <definedName name="VIminV_20211024.csv_Vmin_Data_691" localSheetId="2">'priority factor'!$V$498:$AA$552</definedName>
    <definedName name="VIminV_20211027.csv_Vmin_Data_691" localSheetId="2">'priority factor'!$V$567:$AA$603</definedName>
    <definedName name="VIminV_20211101.csv_Vmin_Data_691" localSheetId="2">'priority factor'!$V$646:$AA$683</definedName>
    <definedName name="VIminV_20211102.csv_Vmin_Data_691" localSheetId="2">'priority factor'!$V$824:$AA$864</definedName>
    <definedName name="VIminV_20211105.csv_Vmin_Data_691" localSheetId="2">'priority factor'!$V$917:$AA$954</definedName>
    <definedName name="VIminV_20211108.csv_Vmin_Data_691" localSheetId="2">'priority factor'!$V$968:$AA$1010</definedName>
    <definedName name="VIminV_20211110.csv_Vmin_Data_691" localSheetId="2">'priority factor'!$V$1024:$AA$1074</definedName>
    <definedName name="VIminV_20211130.csv_Vmin_Data_691" localSheetId="2">'priority factor'!$V$1188:$AA$1233</definedName>
    <definedName name="VIminV_20211201.csv_Vmin_Data_691" localSheetId="2">'priority factor'!$V$1246:$AA$1296</definedName>
    <definedName name="VIminV_20211205.csv_Vmin_Data_691" localSheetId="2">'priority factor'!$V$1343:$AA$1343</definedName>
    <definedName name="VIminV_20211205.csv_Vmin_Data_692" localSheetId="2">'priority factor'!$V$1346:$AA$1384</definedName>
    <definedName name="VIminV_20211210.csv_Vmin_Data_691" localSheetId="2">'priority factor'!$V$1446:$AA$1488</definedName>
    <definedName name="VIminV_20211217.csv_Vmin_Data_691" localSheetId="2">'priority factor'!$V$1551:$AA$1596</definedName>
    <definedName name="VIminV_20211228.csv_Vmin_Data_691" localSheetId="2">'priority factor'!$V$1609:$AA$1646</definedName>
    <definedName name="VIminV_20220101.csv_Vmin_Data_691" localSheetId="2">'priority factor'!$V$1658:$AA$1676</definedName>
    <definedName name="VIminV_20220108.csv_Vmin_Data_691" localSheetId="2">'priority factor'!$V$1702:$AA$1724</definedName>
    <definedName name="VIminV_20220113.csv_Vmin_Data_691" localSheetId="2">'priority factor'!$V$1738:$AA$1779</definedName>
    <definedName name="VIminV_20220126.csv_Vmin_Data_691" localSheetId="2">'priority factor'!$V$1793:$AA$1820</definedName>
    <definedName name="VIoutput_20210817" localSheetId="2">'priority factor'!$A$32:$R$105</definedName>
    <definedName name="VIoutput_20210818" localSheetId="2">'priority factor'!$A$110:$R$143</definedName>
    <definedName name="VIoutput_20210823" localSheetId="2">'priority factor'!$A$148:$Q$229</definedName>
    <definedName name="VIoutput_20210907" localSheetId="2">'priority factor'!$A$234:$R$318</definedName>
    <definedName name="VIoutput_20210910" localSheetId="2">'priority factor'!$A$323:$R$347</definedName>
    <definedName name="VIoutput_20210915" localSheetId="2">'priority factor'!$A$352:$R$390</definedName>
    <definedName name="VIoutput_20210922" localSheetId="2">'priority factor'!$A$400:$R$441</definedName>
    <definedName name="VIoutput_20211012" localSheetId="2">'priority factor'!$A$447:$R$484</definedName>
    <definedName name="VIoutput_20211024" localSheetId="2">'priority factor'!$A$490:$R$552</definedName>
    <definedName name="VIoutput_20211027" localSheetId="2">'priority factor'!$A$558:$R$631</definedName>
    <definedName name="VIoutput_20211101" localSheetId="2">'priority factor'!$A$637:$R$724</definedName>
    <definedName name="VIoutput_20211102" localSheetId="2">'priority factor'!$A$730:$R$808</definedName>
    <definedName name="VIoutput_20211103" localSheetId="2">'priority factor'!$A$815:$R$902</definedName>
    <definedName name="VIoutput_20211105" localSheetId="2">'priority factor'!$A$908:$R$955</definedName>
    <definedName name="VIoutput_20211108" localSheetId="2">'priority factor'!$A$959:$R$1010</definedName>
    <definedName name="VIoutput_20211110" localSheetId="2">'priority factor'!$A$1015:$R$1074</definedName>
    <definedName name="VIoutput_20211121" localSheetId="2">'priority factor'!$A$1079:$R$1088</definedName>
    <definedName name="VIoutput_20211122" localSheetId="2">'priority factor'!$A$1089:$R$1173</definedName>
    <definedName name="VIoutput_20211130" localSheetId="2">'priority factor'!$A$1179:$R$1232</definedName>
    <definedName name="VIoutput_20211201" localSheetId="2">'priority factor'!$A$1238:$R$1328</definedName>
    <definedName name="VIoutput_20211205" localSheetId="2">'priority factor'!$A$1335:$R$1432</definedName>
    <definedName name="VIoutput_20211210" localSheetId="2">'priority factor'!$A$1437:$R$1537</definedName>
    <definedName name="VIoutput_20211217" localSheetId="2">'priority factor'!$A$1543:$R$1596</definedName>
    <definedName name="VIoutput_20211218" localSheetId="2">'priority factor'!$A$1575:$R$1597</definedName>
    <definedName name="VIoutput_20211228" localSheetId="2">'priority factor'!$A$1601:$R$1646</definedName>
    <definedName name="VIoutput_20220101" localSheetId="2">'priority factor'!$A$1650:$R$1676</definedName>
    <definedName name="VIoutput_20220108" localSheetId="2">'priority factor'!$A$1694:$R$1724</definedName>
    <definedName name="VIoutput_20220113" localSheetId="2">'priority factor'!$A$1730:$R$1779</definedName>
    <definedName name="VIoutput_20220126" localSheetId="2">'priority factor'!$A$1784:$R$1820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810" i="2" l="1"/>
  <c r="T1810" i="2" s="1"/>
  <c r="U1810" i="2" s="1"/>
  <c r="S1813" i="2"/>
  <c r="T1813" i="2" s="1"/>
  <c r="U1813" i="2" s="1"/>
  <c r="S1819" i="2"/>
  <c r="T1819" i="2" s="1"/>
  <c r="U1819" i="2" s="1"/>
  <c r="S1814" i="2"/>
  <c r="T1814" i="2" s="1"/>
  <c r="U1814" i="2" s="1"/>
  <c r="S1796" i="2"/>
  <c r="T1796" i="2" s="1"/>
  <c r="U1796" i="2" s="1"/>
  <c r="S1809" i="2"/>
  <c r="T1809" i="2" s="1"/>
  <c r="U1809" i="2" s="1"/>
  <c r="S1801" i="2"/>
  <c r="T1801" i="2" s="1"/>
  <c r="U1801" i="2" s="1"/>
  <c r="S1816" i="2"/>
  <c r="T1816" i="2" s="1"/>
  <c r="U1816" i="2" s="1"/>
  <c r="S1794" i="2"/>
  <c r="T1794" i="2" s="1"/>
  <c r="U1794" i="2" s="1"/>
  <c r="S1817" i="2"/>
  <c r="T1817" i="2" s="1"/>
  <c r="U1817" i="2" s="1"/>
  <c r="S1799" i="2"/>
  <c r="T1799" i="2" s="1"/>
  <c r="U1799" i="2" s="1"/>
  <c r="S1802" i="2"/>
  <c r="T1802" i="2" s="1"/>
  <c r="U1802" i="2" s="1"/>
  <c r="S1795" i="2"/>
  <c r="T1795" i="2" s="1"/>
  <c r="U1795" i="2" s="1"/>
  <c r="S1820" i="2"/>
  <c r="T1820" i="2" s="1"/>
  <c r="U1820" i="2" s="1"/>
  <c r="S1815" i="2"/>
  <c r="T1815" i="2" s="1"/>
  <c r="U1815" i="2" s="1"/>
  <c r="S1807" i="2"/>
  <c r="T1807" i="2" s="1"/>
  <c r="U1807" i="2" s="1"/>
  <c r="S1811" i="2"/>
  <c r="T1811" i="2" s="1"/>
  <c r="U1811" i="2" s="1"/>
  <c r="S1803" i="2"/>
  <c r="T1803" i="2" s="1"/>
  <c r="U1803" i="2" s="1"/>
  <c r="S1818" i="2"/>
  <c r="T1818" i="2" s="1"/>
  <c r="U1818" i="2" s="1"/>
  <c r="S1798" i="2"/>
  <c r="T1798" i="2" s="1"/>
  <c r="U1798" i="2" s="1"/>
  <c r="S1812" i="2"/>
  <c r="T1812" i="2" s="1"/>
  <c r="U1812" i="2" s="1"/>
  <c r="S1808" i="2"/>
  <c r="T1808" i="2" s="1"/>
  <c r="U1808" i="2" s="1"/>
  <c r="S1800" i="2"/>
  <c r="T1800" i="2" s="1"/>
  <c r="U1800" i="2" s="1"/>
  <c r="S1797" i="2"/>
  <c r="T1797" i="2" s="1"/>
  <c r="U1797" i="2" s="1"/>
  <c r="S1768" i="2" l="1"/>
  <c r="T1768" i="2" s="1"/>
  <c r="U1768" i="2" s="1"/>
  <c r="S1742" i="2"/>
  <c r="T1742" i="2" s="1"/>
  <c r="U1742" i="2" s="1"/>
  <c r="S1751" i="2"/>
  <c r="T1751" i="2" s="1"/>
  <c r="U1751" i="2" s="1"/>
  <c r="S1771" i="2"/>
  <c r="T1771" i="2" s="1"/>
  <c r="U1771" i="2" s="1"/>
  <c r="S1750" i="2"/>
  <c r="T1750" i="2" s="1"/>
  <c r="U1750" i="2" s="1"/>
  <c r="S1758" i="2"/>
  <c r="T1758" i="2" s="1"/>
  <c r="U1758" i="2" s="1"/>
  <c r="S1744" i="2"/>
  <c r="T1744" i="2" s="1"/>
  <c r="U1744" i="2" s="1"/>
  <c r="S1766" i="2"/>
  <c r="T1766" i="2" s="1"/>
  <c r="U1766" i="2" s="1"/>
  <c r="S1756" i="2"/>
  <c r="T1756" i="2" s="1"/>
  <c r="U1756" i="2" s="1"/>
  <c r="S1743" i="2"/>
  <c r="T1743" i="2" s="1"/>
  <c r="U1743" i="2" s="1"/>
  <c r="S1753" i="2"/>
  <c r="T1753" i="2" s="1"/>
  <c r="U1753" i="2" s="1"/>
  <c r="S1757" i="2"/>
  <c r="T1757" i="2" s="1"/>
  <c r="U1757" i="2" s="1"/>
  <c r="S1741" i="2"/>
  <c r="T1741" i="2" s="1"/>
  <c r="U1741" i="2" s="1"/>
  <c r="S1748" i="2"/>
  <c r="T1748" i="2" s="1"/>
  <c r="U1748" i="2" s="1"/>
  <c r="S1770" i="2"/>
  <c r="T1770" i="2" s="1"/>
  <c r="U1770" i="2" s="1"/>
  <c r="S1776" i="2"/>
  <c r="T1776" i="2" s="1"/>
  <c r="U1776" i="2" s="1"/>
  <c r="S1772" i="2"/>
  <c r="T1772" i="2" s="1"/>
  <c r="U1772" i="2" s="1"/>
  <c r="S1746" i="2"/>
  <c r="T1746" i="2" s="1"/>
  <c r="U1746" i="2" s="1"/>
  <c r="S1749" i="2"/>
  <c r="T1749" i="2" s="1"/>
  <c r="U1749" i="2" s="1"/>
  <c r="S1767" i="2"/>
  <c r="T1767" i="2" s="1"/>
  <c r="U1767" i="2" s="1"/>
  <c r="S1754" i="2"/>
  <c r="T1754" i="2" s="1"/>
  <c r="U1754" i="2" s="1"/>
  <c r="S1777" i="2"/>
  <c r="T1777" i="2" s="1"/>
  <c r="U1777" i="2" s="1"/>
  <c r="S1755" i="2"/>
  <c r="T1755" i="2" s="1"/>
  <c r="U1755" i="2" s="1"/>
  <c r="S1775" i="2"/>
  <c r="T1775" i="2" s="1"/>
  <c r="U1775" i="2" s="1"/>
  <c r="S1747" i="2"/>
  <c r="T1747" i="2" s="1"/>
  <c r="U1747" i="2" s="1"/>
  <c r="S1773" i="2"/>
  <c r="T1773" i="2" s="1"/>
  <c r="U1773" i="2" s="1"/>
  <c r="S1769" i="2"/>
  <c r="T1769" i="2" s="1"/>
  <c r="U1769" i="2" s="1"/>
  <c r="S1740" i="2"/>
  <c r="T1740" i="2" s="1"/>
  <c r="U1740" i="2" s="1"/>
  <c r="S1760" i="2"/>
  <c r="T1760" i="2" s="1"/>
  <c r="U1760" i="2" s="1"/>
  <c r="S1745" i="2"/>
  <c r="T1745" i="2" s="1"/>
  <c r="U1745" i="2" s="1"/>
  <c r="S1778" i="2"/>
  <c r="T1778" i="2" s="1"/>
  <c r="U1778" i="2" s="1"/>
  <c r="S1765" i="2"/>
  <c r="T1765" i="2" s="1"/>
  <c r="U1765" i="2" s="1"/>
  <c r="S1774" i="2"/>
  <c r="T1774" i="2" s="1"/>
  <c r="U1774" i="2" s="1"/>
  <c r="S1764" i="2"/>
  <c r="T1764" i="2" s="1"/>
  <c r="U1764" i="2" s="1"/>
  <c r="S1759" i="2"/>
  <c r="T1759" i="2" s="1"/>
  <c r="U1759" i="2" s="1"/>
  <c r="S1752" i="2"/>
  <c r="T1752" i="2" s="1"/>
  <c r="U1752" i="2" s="1"/>
  <c r="S1709" i="2"/>
  <c r="T1709" i="2" s="1"/>
  <c r="U1709" i="2" s="1"/>
  <c r="S1719" i="2"/>
  <c r="T1719" i="2" s="1"/>
  <c r="U1719" i="2" s="1"/>
  <c r="S1711" i="2"/>
  <c r="T1711" i="2" s="1"/>
  <c r="U1711" i="2" s="1"/>
  <c r="S1723" i="2"/>
  <c r="T1723" i="2" s="1"/>
  <c r="U1723" i="2" s="1"/>
  <c r="S1712" i="2"/>
  <c r="T1712" i="2" s="1"/>
  <c r="U1712" i="2" s="1"/>
  <c r="S1722" i="2"/>
  <c r="T1722" i="2" s="1"/>
  <c r="U1722" i="2" s="1"/>
  <c r="S1708" i="2"/>
  <c r="T1708" i="2" s="1"/>
  <c r="U1708" i="2" s="1"/>
  <c r="S1720" i="2"/>
  <c r="T1720" i="2" s="1"/>
  <c r="U1720" i="2" s="1"/>
  <c r="S1705" i="2"/>
  <c r="T1705" i="2" s="1"/>
  <c r="U1705" i="2" s="1"/>
  <c r="S1710" i="2"/>
  <c r="T1710" i="2" s="1"/>
  <c r="U1710" i="2" s="1"/>
  <c r="S1704" i="2"/>
  <c r="T1704" i="2" s="1"/>
  <c r="U1704" i="2" s="1"/>
  <c r="S1713" i="2"/>
  <c r="T1713" i="2" s="1"/>
  <c r="U1713" i="2" s="1"/>
  <c r="S1707" i="2"/>
  <c r="T1707" i="2" s="1"/>
  <c r="U1707" i="2" s="1"/>
  <c r="S1724" i="2"/>
  <c r="T1724" i="2" s="1"/>
  <c r="U1724" i="2" s="1"/>
  <c r="S1718" i="2"/>
  <c r="T1718" i="2" s="1"/>
  <c r="U1718" i="2" s="1"/>
  <c r="S1717" i="2"/>
  <c r="T1717" i="2" s="1"/>
  <c r="U1717" i="2" s="1"/>
  <c r="S1721" i="2"/>
  <c r="T1721" i="2" s="1"/>
  <c r="U1721" i="2" s="1"/>
  <c r="S1706" i="2"/>
  <c r="T1706" i="2" s="1"/>
  <c r="U1706" i="2" s="1"/>
  <c r="S1682" i="2"/>
  <c r="T1682" i="2" s="1"/>
  <c r="U1682" i="2" s="1"/>
  <c r="S1683" i="2"/>
  <c r="T1683" i="2" s="1"/>
  <c r="U1683" i="2" s="1"/>
  <c r="S1686" i="2"/>
  <c r="T1686" i="2" s="1"/>
  <c r="U1686" i="2" s="1"/>
  <c r="S1685" i="2"/>
  <c r="T1685" i="2" s="1"/>
  <c r="U1685" i="2" s="1"/>
  <c r="S1664" i="2"/>
  <c r="T1664" i="2" s="1"/>
  <c r="U1664" i="2" s="1"/>
  <c r="S1666" i="2"/>
  <c r="T1666" i="2" s="1"/>
  <c r="U1666" i="2" s="1"/>
  <c r="S1688" i="2"/>
  <c r="T1688" i="2" s="1"/>
  <c r="U1688" i="2" s="1"/>
  <c r="S1681" i="2"/>
  <c r="T1681" i="2" s="1"/>
  <c r="U1681" i="2" s="1"/>
  <c r="S1660" i="2"/>
  <c r="T1660" i="2" s="1"/>
  <c r="U1660" i="2" s="1"/>
  <c r="S1668" i="2"/>
  <c r="T1668" i="2" s="1"/>
  <c r="U1668" i="2" s="1"/>
  <c r="S1684" i="2"/>
  <c r="T1684" i="2" s="1"/>
  <c r="U1684" i="2" s="1"/>
  <c r="S1667" i="2"/>
  <c r="T1667" i="2" s="1"/>
  <c r="U1667" i="2" s="1"/>
  <c r="S1679" i="2"/>
  <c r="T1679" i="2" s="1"/>
  <c r="U1679" i="2" s="1"/>
  <c r="S1674" i="2"/>
  <c r="T1674" i="2" s="1"/>
  <c r="U1674" i="2" s="1"/>
  <c r="S1663" i="2"/>
  <c r="T1663" i="2" s="1"/>
  <c r="U1663" i="2" s="1"/>
  <c r="S1678" i="2"/>
  <c r="T1678" i="2" s="1"/>
  <c r="U1678" i="2" s="1"/>
  <c r="S1672" i="2"/>
  <c r="T1672" i="2" s="1"/>
  <c r="U1672" i="2" s="1"/>
  <c r="S1662" i="2"/>
  <c r="T1662" i="2" s="1"/>
  <c r="U1662" i="2" s="1"/>
  <c r="S1669" i="2"/>
  <c r="T1669" i="2" s="1"/>
  <c r="U1669" i="2" s="1"/>
  <c r="S1673" i="2"/>
  <c r="T1673" i="2" s="1"/>
  <c r="U1673" i="2" s="1"/>
  <c r="S1661" i="2"/>
  <c r="T1661" i="2" s="1"/>
  <c r="U1661" i="2" s="1"/>
  <c r="S1670" i="2"/>
  <c r="T1670" i="2" s="1"/>
  <c r="U1670" i="2" s="1"/>
  <c r="S1665" i="2"/>
  <c r="T1665" i="2" s="1"/>
  <c r="U1665" i="2" s="1"/>
  <c r="S1687" i="2"/>
  <c r="T1687" i="2" s="1"/>
  <c r="U1687" i="2" s="1"/>
  <c r="S1671" i="2"/>
  <c r="T1671" i="2" s="1"/>
  <c r="U1671" i="2" s="1"/>
  <c r="S1680" i="2"/>
  <c r="T1680" i="2" s="1"/>
  <c r="U1680" i="2" s="1"/>
  <c r="S1677" i="2"/>
  <c r="T1677" i="2" s="1"/>
  <c r="U1677" i="2" s="1"/>
  <c r="S1643" i="2"/>
  <c r="T1643" i="2" s="1"/>
  <c r="U1643" i="2" s="1"/>
  <c r="S1612" i="2"/>
  <c r="T1612" i="2" s="1"/>
  <c r="U1612" i="2" s="1"/>
  <c r="S1642" i="2"/>
  <c r="T1642" i="2" s="1"/>
  <c r="U1642" i="2" s="1"/>
  <c r="S1637" i="2"/>
  <c r="T1637" i="2" s="1"/>
  <c r="U1637" i="2" s="1"/>
  <c r="S1632" i="2"/>
  <c r="T1632" i="2" s="1"/>
  <c r="U1632" i="2" s="1"/>
  <c r="S1635" i="2"/>
  <c r="T1635" i="2" s="1"/>
  <c r="U1635" i="2" s="1"/>
  <c r="S1638" i="2"/>
  <c r="T1638" i="2" s="1"/>
  <c r="U1638" i="2" s="1"/>
  <c r="S1641" i="2"/>
  <c r="T1641" i="2" s="1"/>
  <c r="U1641" i="2" s="1"/>
  <c r="S1634" i="2"/>
  <c r="T1634" i="2" s="1"/>
  <c r="U1634" i="2" s="1"/>
  <c r="S1616" i="2"/>
  <c r="T1616" i="2" s="1"/>
  <c r="U1616" i="2" s="1"/>
  <c r="S1618" i="2"/>
  <c r="T1618" i="2" s="1"/>
  <c r="U1618" i="2" s="1"/>
  <c r="S1640" i="2"/>
  <c r="T1640" i="2" s="1"/>
  <c r="U1640" i="2" s="1"/>
  <c r="S1633" i="2"/>
  <c r="T1633" i="2" s="1"/>
  <c r="U1633" i="2" s="1"/>
  <c r="S1620" i="2"/>
  <c r="T1620" i="2" s="1"/>
  <c r="U1620" i="2" s="1"/>
  <c r="S1639" i="2"/>
  <c r="T1639" i="2" s="1"/>
  <c r="U1639" i="2" s="1"/>
  <c r="S1619" i="2"/>
  <c r="T1619" i="2" s="1"/>
  <c r="U1619" i="2" s="1"/>
  <c r="S1636" i="2"/>
  <c r="T1636" i="2" s="1"/>
  <c r="U1636" i="2" s="1"/>
  <c r="S1627" i="2"/>
  <c r="T1627" i="2" s="1"/>
  <c r="U1627" i="2" s="1"/>
  <c r="S1614" i="2"/>
  <c r="T1614" i="2" s="1"/>
  <c r="U1614" i="2" s="1"/>
  <c r="S1631" i="2"/>
  <c r="T1631" i="2" s="1"/>
  <c r="U1631" i="2" s="1"/>
  <c r="S1624" i="2"/>
  <c r="T1624" i="2" s="1"/>
  <c r="U1624" i="2" s="1"/>
  <c r="S1613" i="2"/>
  <c r="T1613" i="2" s="1"/>
  <c r="U1613" i="2" s="1"/>
  <c r="S1621" i="2"/>
  <c r="T1621" i="2" s="1"/>
  <c r="U1621" i="2" s="1"/>
  <c r="S1626" i="2"/>
  <c r="T1626" i="2" s="1"/>
  <c r="U1626" i="2" s="1"/>
  <c r="S1611" i="2"/>
  <c r="T1611" i="2" s="1"/>
  <c r="U1611" i="2" s="1"/>
  <c r="S1622" i="2"/>
  <c r="T1622" i="2" s="1"/>
  <c r="U1622" i="2" s="1"/>
  <c r="S1617" i="2"/>
  <c r="T1617" i="2" s="1"/>
  <c r="U1617" i="2" s="1"/>
  <c r="S1625" i="2"/>
  <c r="T1625" i="2" s="1"/>
  <c r="U1625" i="2" s="1"/>
  <c r="S1623" i="2"/>
  <c r="T1623" i="2" s="1"/>
  <c r="U1623" i="2" s="1"/>
  <c r="S1615" i="2"/>
  <c r="T1615" i="2" s="1"/>
  <c r="U1615" i="2" s="1"/>
  <c r="S1576" i="2"/>
  <c r="T1576" i="2" s="1"/>
  <c r="U1576" i="2" s="1"/>
  <c r="S1575" i="2"/>
  <c r="T1575" i="2" s="1"/>
  <c r="U1575" i="2" s="1"/>
  <c r="S1588" i="2"/>
  <c r="T1588" i="2" s="1"/>
  <c r="U1588" i="2" s="1"/>
  <c r="S1584" i="2"/>
  <c r="T1584" i="2" s="1"/>
  <c r="U1584" i="2" s="1"/>
  <c r="S1586" i="2"/>
  <c r="T1586" i="2" s="1"/>
  <c r="U1586" i="2" s="1"/>
  <c r="S1589" i="2"/>
  <c r="T1589" i="2" s="1"/>
  <c r="U1589" i="2" s="1"/>
  <c r="S1594" i="2"/>
  <c r="T1594" i="2" s="1"/>
  <c r="U1594" i="2" s="1"/>
  <c r="S1581" i="2"/>
  <c r="T1581" i="2" s="1"/>
  <c r="U1581" i="2" s="1"/>
  <c r="S1559" i="2"/>
  <c r="T1559" i="2" s="1"/>
  <c r="U1559" i="2" s="1"/>
  <c r="S1593" i="2"/>
  <c r="T1593" i="2" s="1"/>
  <c r="U1593" i="2" s="1"/>
  <c r="S1574" i="2"/>
  <c r="T1574" i="2" s="1"/>
  <c r="U1574" i="2" s="1"/>
  <c r="S1558" i="2"/>
  <c r="T1558" i="2" s="1"/>
  <c r="U1558" i="2" s="1"/>
  <c r="S1562" i="2"/>
  <c r="T1562" i="2" s="1"/>
  <c r="U1562" i="2" s="1"/>
  <c r="S1556" i="2"/>
  <c r="T1556" i="2" s="1"/>
  <c r="U1556" i="2" s="1"/>
  <c r="S1580" i="2"/>
  <c r="T1580" i="2" s="1"/>
  <c r="U1580" i="2" s="1"/>
  <c r="S1591" i="2"/>
  <c r="T1591" i="2" s="1"/>
  <c r="U1591" i="2" s="1"/>
  <c r="S1592" i="2"/>
  <c r="T1592" i="2" s="1"/>
  <c r="U1592" i="2" s="1"/>
  <c r="S1564" i="2"/>
  <c r="T1564" i="2" s="1"/>
  <c r="U1564" i="2" s="1"/>
  <c r="S1595" i="2"/>
  <c r="T1595" i="2" s="1"/>
  <c r="U1595" i="2" s="1"/>
  <c r="S1566" i="2"/>
  <c r="T1566" i="2" s="1"/>
  <c r="U1566" i="2" s="1"/>
  <c r="S1567" i="2"/>
  <c r="T1567" i="2" s="1"/>
  <c r="U1567" i="2" s="1"/>
  <c r="S1560" i="2"/>
  <c r="T1560" i="2" s="1"/>
  <c r="U1560" i="2" s="1"/>
  <c r="S1557" i="2"/>
  <c r="T1557" i="2" s="1"/>
  <c r="U1557" i="2" s="1"/>
  <c r="S1583" i="2"/>
  <c r="T1583" i="2" s="1"/>
  <c r="U1583" i="2" s="1"/>
  <c r="S1585" i="2"/>
  <c r="T1585" i="2" s="1"/>
  <c r="U1585" i="2" s="1"/>
  <c r="S1553" i="2"/>
  <c r="T1553" i="2" s="1"/>
  <c r="U1553" i="2" s="1"/>
  <c r="S1565" i="2"/>
  <c r="T1565" i="2" s="1"/>
  <c r="U1565" i="2" s="1"/>
  <c r="S1590" i="2"/>
  <c r="T1590" i="2" s="1"/>
  <c r="U1590" i="2" s="1"/>
  <c r="S1563" i="2"/>
  <c r="T1563" i="2" s="1"/>
  <c r="U1563" i="2" s="1"/>
  <c r="S1582" i="2"/>
  <c r="T1582" i="2" s="1"/>
  <c r="U1582" i="2" s="1"/>
  <c r="S1573" i="2"/>
  <c r="T1573" i="2" s="1"/>
  <c r="U1573" i="2" s="1"/>
  <c r="S1555" i="2"/>
  <c r="T1555" i="2" s="1"/>
  <c r="U1555" i="2" s="1"/>
  <c r="S1579" i="2"/>
  <c r="T1579" i="2" s="1"/>
  <c r="U1579" i="2" s="1"/>
  <c r="S1570" i="2"/>
  <c r="T1570" i="2" s="1"/>
  <c r="U1570" i="2" s="1"/>
  <c r="S1554" i="2"/>
  <c r="T1554" i="2" s="1"/>
  <c r="U1554" i="2" s="1"/>
  <c r="S1568" i="2"/>
  <c r="T1568" i="2" s="1"/>
  <c r="U1568" i="2" s="1"/>
  <c r="S1572" i="2"/>
  <c r="T1572" i="2" s="1"/>
  <c r="U1572" i="2" s="1"/>
  <c r="S1587" i="2"/>
  <c r="T1587" i="2" s="1"/>
  <c r="U1587" i="2" s="1"/>
  <c r="S1552" i="2"/>
  <c r="T1552" i="2" s="1"/>
  <c r="U1552" i="2" s="1"/>
  <c r="S1569" i="2"/>
  <c r="T1569" i="2" s="1"/>
  <c r="U1569" i="2" s="1"/>
  <c r="S1561" i="2"/>
  <c r="T1561" i="2" s="1"/>
  <c r="U1561" i="2" s="1"/>
  <c r="S1571" i="2"/>
  <c r="T1571" i="2" s="1"/>
  <c r="U1571" i="2" s="1"/>
  <c r="D7" i="5"/>
  <c r="I4" i="5"/>
  <c r="H4" i="5"/>
  <c r="E4" i="5"/>
  <c r="D4" i="5"/>
  <c r="F24" i="5"/>
  <c r="H24" i="5" s="1"/>
  <c r="E24" i="5"/>
  <c r="G24" i="5" s="1"/>
  <c r="F23" i="5"/>
  <c r="H23" i="5" s="1"/>
  <c r="E23" i="5"/>
  <c r="G23" i="5" s="1"/>
  <c r="E22" i="5"/>
  <c r="G22" i="5" s="1"/>
  <c r="I35" i="5"/>
  <c r="H35" i="5"/>
  <c r="M30" i="5"/>
  <c r="F30" i="5"/>
  <c r="M29" i="5"/>
  <c r="F29" i="5"/>
  <c r="M28" i="5"/>
  <c r="F28" i="5"/>
  <c r="M27" i="5"/>
  <c r="M33" i="5" s="1"/>
  <c r="M34" i="5" s="1"/>
  <c r="M35" i="5" s="1"/>
  <c r="F27" i="5"/>
  <c r="F22" i="5"/>
  <c r="H22" i="5" s="1"/>
  <c r="F21" i="5"/>
  <c r="H21" i="5" s="1"/>
  <c r="E21" i="5"/>
  <c r="G21" i="5" s="1"/>
  <c r="F20" i="5"/>
  <c r="H20" i="5" s="1"/>
  <c r="E20" i="5"/>
  <c r="G20" i="5" s="1"/>
  <c r="F19" i="5"/>
  <c r="H19" i="5" s="1"/>
  <c r="E19" i="5"/>
  <c r="G19" i="5" s="1"/>
  <c r="M24" i="5" l="1"/>
  <c r="J24" i="5"/>
  <c r="I24" i="5"/>
  <c r="K24" i="5" s="1"/>
  <c r="L24" i="5"/>
  <c r="M23" i="5"/>
  <c r="J23" i="5"/>
  <c r="I23" i="5"/>
  <c r="L23" i="5"/>
  <c r="N23" i="5" s="1"/>
  <c r="F32" i="5"/>
  <c r="F33" i="5" s="1"/>
  <c r="M21" i="5"/>
  <c r="J21" i="5"/>
  <c r="M22" i="5"/>
  <c r="J22" i="5"/>
  <c r="M19" i="5"/>
  <c r="J19" i="5"/>
  <c r="J20" i="5"/>
  <c r="M20" i="5"/>
  <c r="I21" i="5"/>
  <c r="L21" i="5"/>
  <c r="L22" i="5"/>
  <c r="I22" i="5"/>
  <c r="I19" i="5"/>
  <c r="L19" i="5"/>
  <c r="L20" i="5"/>
  <c r="I20" i="5"/>
  <c r="K21" i="5" l="1"/>
  <c r="N22" i="5"/>
  <c r="N21" i="5"/>
  <c r="N24" i="5"/>
  <c r="K23" i="5"/>
  <c r="K22" i="5"/>
  <c r="N19" i="5"/>
  <c r="K20" i="5"/>
  <c r="N20" i="5"/>
  <c r="K19" i="5"/>
  <c r="K28" i="4" l="1"/>
  <c r="M27" i="4"/>
  <c r="M26" i="4"/>
  <c r="M25" i="4"/>
  <c r="M22" i="4"/>
  <c r="M21" i="4"/>
  <c r="M20" i="4"/>
  <c r="M19" i="4"/>
  <c r="N13" i="4"/>
  <c r="N16" i="4"/>
  <c r="N15" i="4"/>
  <c r="N14" i="4"/>
  <c r="K13" i="4"/>
  <c r="L13" i="4"/>
  <c r="M13" i="4"/>
  <c r="M16" i="4"/>
  <c r="L16" i="4"/>
  <c r="M15" i="4"/>
  <c r="L15" i="4"/>
  <c r="M14" i="4"/>
  <c r="L14" i="4"/>
  <c r="K16" i="4"/>
  <c r="K15" i="4"/>
  <c r="K14" i="4"/>
  <c r="J13" i="4"/>
  <c r="J16" i="4"/>
  <c r="I16" i="4"/>
  <c r="J15" i="4"/>
  <c r="I15" i="4"/>
  <c r="J14" i="4"/>
  <c r="I14" i="4"/>
  <c r="H13" i="4"/>
  <c r="H16" i="4"/>
  <c r="G16" i="4"/>
  <c r="H15" i="4"/>
  <c r="G15" i="4"/>
  <c r="H14" i="4"/>
  <c r="G14" i="4"/>
  <c r="G13" i="4"/>
  <c r="I13" i="4" s="1"/>
  <c r="F13" i="4"/>
  <c r="F16" i="4"/>
  <c r="E16" i="4"/>
  <c r="F15" i="4"/>
  <c r="E15" i="4"/>
  <c r="F14" i="4"/>
  <c r="E14" i="4"/>
  <c r="E13" i="4"/>
  <c r="F22" i="4"/>
  <c r="F21" i="4"/>
  <c r="F20" i="4"/>
  <c r="F19" i="4"/>
  <c r="G5" i="4"/>
  <c r="D5" i="4"/>
  <c r="F5" i="4"/>
  <c r="C5" i="4"/>
  <c r="S1479" i="2"/>
  <c r="T1479" i="2" s="1"/>
  <c r="U1479" i="2" s="1"/>
  <c r="S1453" i="2"/>
  <c r="T1453" i="2" s="1"/>
  <c r="U1453" i="2" s="1"/>
  <c r="S1455" i="2"/>
  <c r="T1455" i="2" s="1"/>
  <c r="U1455" i="2" s="1"/>
  <c r="S1475" i="2"/>
  <c r="T1475" i="2" s="1"/>
  <c r="U1475" i="2" s="1"/>
  <c r="S1481" i="2"/>
  <c r="T1481" i="2" s="1"/>
  <c r="U1481" i="2" s="1"/>
  <c r="S1486" i="2"/>
  <c r="T1486" i="2" s="1"/>
  <c r="U1486" i="2" s="1"/>
  <c r="S1447" i="2"/>
  <c r="T1447" i="2" s="1"/>
  <c r="U1447" i="2" s="1"/>
  <c r="S1478" i="2"/>
  <c r="T1478" i="2" s="1"/>
  <c r="U1478" i="2" s="1"/>
  <c r="S1465" i="2"/>
  <c r="T1465" i="2" s="1"/>
  <c r="U1465" i="2" s="1"/>
  <c r="S1487" i="2"/>
  <c r="T1487" i="2" s="1"/>
  <c r="U1487" i="2" s="1"/>
  <c r="S1460" i="2"/>
  <c r="T1460" i="2" s="1"/>
  <c r="U1460" i="2" s="1"/>
  <c r="S1485" i="2"/>
  <c r="T1485" i="2" s="1"/>
  <c r="U1485" i="2" s="1"/>
  <c r="S1469" i="2"/>
  <c r="T1469" i="2" s="1"/>
  <c r="U1469" i="2" s="1"/>
  <c r="S1454" i="2"/>
  <c r="T1454" i="2" s="1"/>
  <c r="U1454" i="2" s="1"/>
  <c r="S1457" i="2"/>
  <c r="T1457" i="2" s="1"/>
  <c r="U1457" i="2" s="1"/>
  <c r="S1450" i="2"/>
  <c r="T1450" i="2" s="1"/>
  <c r="U1450" i="2" s="1"/>
  <c r="S1474" i="2"/>
  <c r="T1474" i="2" s="1"/>
  <c r="U1474" i="2" s="1"/>
  <c r="S1483" i="2"/>
  <c r="T1483" i="2" s="1"/>
  <c r="U1483" i="2" s="1"/>
  <c r="S1484" i="2"/>
  <c r="T1484" i="2" s="1"/>
  <c r="U1484" i="2" s="1"/>
  <c r="S1459" i="2"/>
  <c r="T1459" i="2" s="1"/>
  <c r="U1459" i="2" s="1"/>
  <c r="S1488" i="2"/>
  <c r="T1488" i="2" s="1"/>
  <c r="U1488" i="2" s="1"/>
  <c r="S1462" i="2"/>
  <c r="T1462" i="2" s="1"/>
  <c r="U1462" i="2" s="1"/>
  <c r="S1463" i="2"/>
  <c r="T1463" i="2" s="1"/>
  <c r="U1463" i="2" s="1"/>
  <c r="S1456" i="2"/>
  <c r="T1456" i="2" s="1"/>
  <c r="U1456" i="2" s="1"/>
  <c r="S1451" i="2"/>
  <c r="T1451" i="2" s="1"/>
  <c r="U1451" i="2" s="1"/>
  <c r="S1476" i="2"/>
  <c r="T1476" i="2" s="1"/>
  <c r="U1476" i="2" s="1"/>
  <c r="S1477" i="2"/>
  <c r="T1477" i="2" s="1"/>
  <c r="U1477" i="2" s="1"/>
  <c r="S1449" i="2"/>
  <c r="T1449" i="2" s="1"/>
  <c r="U1449" i="2" s="1"/>
  <c r="S1461" i="2"/>
  <c r="T1461" i="2" s="1"/>
  <c r="U1461" i="2" s="1"/>
  <c r="S1482" i="2"/>
  <c r="T1482" i="2" s="1"/>
  <c r="U1482" i="2" s="1"/>
  <c r="S1458" i="2"/>
  <c r="T1458" i="2" s="1"/>
  <c r="U1458" i="2" s="1"/>
  <c r="S1480" i="2"/>
  <c r="T1480" i="2" s="1"/>
  <c r="U1480" i="2" s="1"/>
  <c r="S1468" i="2"/>
  <c r="T1468" i="2" s="1"/>
  <c r="U1468" i="2" s="1"/>
  <c r="S1473" i="2"/>
  <c r="T1473" i="2" s="1"/>
  <c r="U1473" i="2" s="1"/>
  <c r="S1452" i="2"/>
  <c r="T1452" i="2" s="1"/>
  <c r="U1452" i="2" s="1"/>
  <c r="S1467" i="2"/>
  <c r="T1467" i="2" s="1"/>
  <c r="U1467" i="2" s="1"/>
  <c r="S1448" i="2"/>
  <c r="T1448" i="2" s="1"/>
  <c r="U1448" i="2" s="1"/>
  <c r="S1464" i="2"/>
  <c r="T1464" i="2" s="1"/>
  <c r="U1464" i="2" s="1"/>
  <c r="S1466" i="2"/>
  <c r="T1466" i="2" s="1"/>
  <c r="U1466" i="2" s="1"/>
  <c r="S1371" i="2"/>
  <c r="T1371" i="2" s="1"/>
  <c r="U1371" i="2" s="1"/>
  <c r="S1372" i="2"/>
  <c r="T1372" i="2" s="1"/>
  <c r="U1372" i="2" s="1"/>
  <c r="S1348" i="2"/>
  <c r="T1348" i="2" s="1"/>
  <c r="U1348" i="2" s="1"/>
  <c r="S1350" i="2"/>
  <c r="T1350" i="2" s="1"/>
  <c r="U1350" i="2" s="1"/>
  <c r="S1368" i="2"/>
  <c r="T1368" i="2" s="1"/>
  <c r="U1368" i="2" s="1"/>
  <c r="S1374" i="2"/>
  <c r="T1374" i="2" s="1"/>
  <c r="U1374" i="2" s="1"/>
  <c r="S1380" i="2"/>
  <c r="T1380" i="2" s="1"/>
  <c r="U1380" i="2" s="1"/>
  <c r="S1383" i="2"/>
  <c r="T1383" i="2" s="1"/>
  <c r="U1383" i="2" s="1"/>
  <c r="S1344" i="2"/>
  <c r="T1344" i="2" s="1"/>
  <c r="U1344" i="2" s="1"/>
  <c r="S1379" i="2"/>
  <c r="T1379" i="2" s="1"/>
  <c r="U1379" i="2" s="1"/>
  <c r="S1375" i="2"/>
  <c r="T1375" i="2" s="1"/>
  <c r="U1375" i="2" s="1"/>
  <c r="S1360" i="2"/>
  <c r="T1360" i="2" s="1"/>
  <c r="U1360" i="2" s="1"/>
  <c r="S1384" i="2"/>
  <c r="T1384" i="2" s="1"/>
  <c r="U1384" i="2" s="1"/>
  <c r="S1362" i="2"/>
  <c r="T1362" i="2" s="1"/>
  <c r="U1362" i="2" s="1"/>
  <c r="S1370" i="2"/>
  <c r="T1370" i="2" s="1"/>
  <c r="U1370" i="2" s="1"/>
  <c r="S1364" i="2"/>
  <c r="T1364" i="2" s="1"/>
  <c r="U1364" i="2" s="1"/>
  <c r="S1349" i="2"/>
  <c r="T1349" i="2" s="1"/>
  <c r="U1349" i="2" s="1"/>
  <c r="S1354" i="2"/>
  <c r="T1354" i="2" s="1"/>
  <c r="U1354" i="2" s="1"/>
  <c r="S1381" i="2"/>
  <c r="T1381" i="2" s="1"/>
  <c r="U1381" i="2" s="1"/>
  <c r="S1359" i="2"/>
  <c r="T1359" i="2" s="1"/>
  <c r="U1359" i="2" s="1"/>
  <c r="S1357" i="2"/>
  <c r="T1357" i="2" s="1"/>
  <c r="U1357" i="2" s="1"/>
  <c r="S1363" i="2"/>
  <c r="T1363" i="2" s="1"/>
  <c r="U1363" i="2" s="1"/>
  <c r="S1382" i="2"/>
  <c r="T1382" i="2" s="1"/>
  <c r="U1382" i="2" s="1"/>
  <c r="S1358" i="2"/>
  <c r="T1358" i="2" s="1"/>
  <c r="U1358" i="2" s="1"/>
  <c r="S1361" i="2"/>
  <c r="T1361" i="2" s="1"/>
  <c r="U1361" i="2" s="1"/>
  <c r="S1352" i="2"/>
  <c r="T1352" i="2" s="1"/>
  <c r="U1352" i="2" s="1"/>
  <c r="S1351" i="2"/>
  <c r="T1351" i="2" s="1"/>
  <c r="U1351" i="2" s="1"/>
  <c r="S1356" i="2"/>
  <c r="T1356" i="2" s="1"/>
  <c r="U1356" i="2" s="1"/>
  <c r="S1347" i="2"/>
  <c r="T1347" i="2" s="1"/>
  <c r="U1347" i="2" s="1"/>
  <c r="S1346" i="2"/>
  <c r="T1346" i="2" s="1"/>
  <c r="U1346" i="2" s="1"/>
  <c r="S1373" i="2"/>
  <c r="T1373" i="2" s="1"/>
  <c r="U1373" i="2" s="1"/>
  <c r="S1369" i="2"/>
  <c r="T1369" i="2" s="1"/>
  <c r="U1369" i="2" s="1"/>
  <c r="S1376" i="2"/>
  <c r="T1376" i="2" s="1"/>
  <c r="U1376" i="2" s="1"/>
  <c r="S1345" i="2"/>
  <c r="T1345" i="2" s="1"/>
  <c r="U1345" i="2" s="1"/>
  <c r="S1355" i="2"/>
  <c r="T1355" i="2" s="1"/>
  <c r="U1355" i="2" s="1"/>
  <c r="S1378" i="2"/>
  <c r="T1378" i="2" s="1"/>
  <c r="U1378" i="2" s="1"/>
  <c r="S1353" i="2"/>
  <c r="T1353" i="2" s="1"/>
  <c r="U1353" i="2" s="1"/>
  <c r="S1377" i="2"/>
  <c r="T1377" i="2" s="1"/>
  <c r="U1377" i="2" s="1"/>
  <c r="S1279" i="2"/>
  <c r="T1279" i="2" s="1"/>
  <c r="U1279" i="2" s="1"/>
  <c r="S1281" i="2"/>
  <c r="T1281" i="2" s="1"/>
  <c r="U1281" i="2" s="1"/>
  <c r="S1284" i="2"/>
  <c r="T1284" i="2" s="1"/>
  <c r="U1284" i="2" s="1"/>
  <c r="S1291" i="2"/>
  <c r="T1291" i="2" s="1"/>
  <c r="U1291" i="2" s="1"/>
  <c r="S1286" i="2"/>
  <c r="T1286" i="2" s="1"/>
  <c r="U1286" i="2" s="1"/>
  <c r="S1254" i="2"/>
  <c r="T1254" i="2" s="1"/>
  <c r="U1254" i="2" s="1"/>
  <c r="S1292" i="2"/>
  <c r="T1292" i="2" s="1"/>
  <c r="U1292" i="2" s="1"/>
  <c r="S1273" i="2"/>
  <c r="T1273" i="2" s="1"/>
  <c r="U1273" i="2" s="1"/>
  <c r="S1256" i="2"/>
  <c r="T1256" i="2" s="1"/>
  <c r="U1256" i="2" s="1"/>
  <c r="S1285" i="2"/>
  <c r="T1285" i="2" s="1"/>
  <c r="U1285" i="2" s="1"/>
  <c r="S1295" i="2"/>
  <c r="T1295" i="2" s="1"/>
  <c r="U1295" i="2" s="1"/>
  <c r="S1280" i="2"/>
  <c r="T1280" i="2" s="1"/>
  <c r="U1280" i="2" s="1"/>
  <c r="S1282" i="2"/>
  <c r="T1282" i="2" s="1"/>
  <c r="U1282" i="2" s="1"/>
  <c r="S1268" i="2"/>
  <c r="T1268" i="2" s="1"/>
  <c r="U1268" i="2" s="1"/>
  <c r="S1260" i="2"/>
  <c r="T1260" i="2" s="1"/>
  <c r="U1260" i="2" s="1"/>
  <c r="S1262" i="2"/>
  <c r="T1262" i="2" s="1"/>
  <c r="U1262" i="2" s="1"/>
  <c r="S1276" i="2"/>
  <c r="T1276" i="2" s="1"/>
  <c r="U1276" i="2" s="1"/>
  <c r="S1253" i="2"/>
  <c r="T1253" i="2" s="1"/>
  <c r="U1253" i="2" s="1"/>
  <c r="S1290" i="2"/>
  <c r="T1290" i="2" s="1"/>
  <c r="U1290" i="2" s="1"/>
  <c r="S1283" i="2"/>
  <c r="T1283" i="2" s="1"/>
  <c r="U1283" i="2" s="1"/>
  <c r="S1250" i="2"/>
  <c r="T1250" i="2" s="1"/>
  <c r="U1250" i="2" s="1"/>
  <c r="S1264" i="2"/>
  <c r="T1264" i="2" s="1"/>
  <c r="U1264" i="2" s="1"/>
  <c r="S1293" i="2"/>
  <c r="T1293" i="2" s="1"/>
  <c r="U1293" i="2" s="1"/>
  <c r="S1278" i="2"/>
  <c r="T1278" i="2" s="1"/>
  <c r="U1278" i="2" s="1"/>
  <c r="S1248" i="2"/>
  <c r="T1248" i="2" s="1"/>
  <c r="U1248" i="2" s="1"/>
  <c r="S1258" i="2"/>
  <c r="T1258" i="2" s="1"/>
  <c r="U1258" i="2" s="1"/>
  <c r="S1272" i="2"/>
  <c r="T1272" i="2" s="1"/>
  <c r="U1272" i="2" s="1"/>
  <c r="S1247" i="2"/>
  <c r="T1247" i="2" s="1"/>
  <c r="U1247" i="2" s="1"/>
  <c r="S1265" i="2"/>
  <c r="T1265" i="2" s="1"/>
  <c r="U1265" i="2" s="1"/>
  <c r="S1266" i="2"/>
  <c r="T1266" i="2" s="1"/>
  <c r="U1266" i="2" s="1"/>
  <c r="S1277" i="2"/>
  <c r="T1277" i="2" s="1"/>
  <c r="U1277" i="2" s="1"/>
  <c r="S1261" i="2"/>
  <c r="T1261" i="2" s="1"/>
  <c r="U1261" i="2" s="1"/>
  <c r="S1294" i="2"/>
  <c r="T1294" i="2" s="1"/>
  <c r="U1294" i="2" s="1"/>
  <c r="S1255" i="2"/>
  <c r="T1255" i="2" s="1"/>
  <c r="U1255" i="2" s="1"/>
  <c r="S1267" i="2"/>
  <c r="T1267" i="2" s="1"/>
  <c r="U1267" i="2" s="1"/>
  <c r="S1257" i="2"/>
  <c r="T1257" i="2" s="1"/>
  <c r="U1257" i="2" s="1"/>
  <c r="S1251" i="2"/>
  <c r="T1251" i="2" s="1"/>
  <c r="U1251" i="2" s="1"/>
  <c r="S1275" i="2"/>
  <c r="T1275" i="2" s="1"/>
  <c r="U1275" i="2" s="1"/>
  <c r="S1289" i="2"/>
  <c r="T1289" i="2" s="1"/>
  <c r="U1289" i="2" s="1"/>
  <c r="S1274" i="2"/>
  <c r="T1274" i="2" s="1"/>
  <c r="U1274" i="2" s="1"/>
  <c r="S1288" i="2"/>
  <c r="T1288" i="2" s="1"/>
  <c r="U1288" i="2" s="1"/>
  <c r="S1287" i="2"/>
  <c r="T1287" i="2" s="1"/>
  <c r="U1287" i="2" s="1"/>
  <c r="S1252" i="2"/>
  <c r="T1252" i="2" s="1"/>
  <c r="U1252" i="2" s="1"/>
  <c r="S1263" i="2"/>
  <c r="T1263" i="2" s="1"/>
  <c r="U1263" i="2" s="1"/>
  <c r="S1259" i="2"/>
  <c r="T1259" i="2" s="1"/>
  <c r="U1259" i="2" s="1"/>
  <c r="S1249" i="2"/>
  <c r="T1249" i="2" s="1"/>
  <c r="U1249" i="2" s="1"/>
  <c r="F24" i="4" l="1"/>
  <c r="F25" i="4" s="1"/>
  <c r="S1218" i="2"/>
  <c r="T1218" i="2" s="1"/>
  <c r="U1218" i="2" s="1"/>
  <c r="S1228" i="2"/>
  <c r="T1228" i="2" s="1"/>
  <c r="U1228" i="2" s="1"/>
  <c r="S1220" i="2"/>
  <c r="T1220" i="2" s="1"/>
  <c r="U1220" i="2" s="1"/>
  <c r="S1223" i="2"/>
  <c r="T1223" i="2" s="1"/>
  <c r="U1223" i="2" s="1"/>
  <c r="S1230" i="2"/>
  <c r="T1230" i="2" s="1"/>
  <c r="U1230" i="2" s="1"/>
  <c r="S1225" i="2"/>
  <c r="T1225" i="2" s="1"/>
  <c r="U1225" i="2" s="1"/>
  <c r="S1195" i="2"/>
  <c r="T1195" i="2" s="1"/>
  <c r="U1195" i="2" s="1"/>
  <c r="S1231" i="2"/>
  <c r="T1231" i="2" s="1"/>
  <c r="U1231" i="2" s="1"/>
  <c r="S1212" i="2"/>
  <c r="T1212" i="2" s="1"/>
  <c r="U1212" i="2" s="1"/>
  <c r="S1197" i="2"/>
  <c r="T1197" i="2" s="1"/>
  <c r="U1197" i="2" s="1"/>
  <c r="S1224" i="2"/>
  <c r="T1224" i="2" s="1"/>
  <c r="U1224" i="2" s="1"/>
  <c r="S1233" i="2"/>
  <c r="T1233" i="2" s="1"/>
  <c r="U1233" i="2" s="1"/>
  <c r="S1219" i="2"/>
  <c r="T1219" i="2" s="1"/>
  <c r="U1219" i="2" s="1"/>
  <c r="S1221" i="2"/>
  <c r="T1221" i="2" s="1"/>
  <c r="U1221" i="2" s="1"/>
  <c r="S1207" i="2"/>
  <c r="T1207" i="2" s="1"/>
  <c r="U1207" i="2" s="1"/>
  <c r="S1201" i="2"/>
  <c r="T1201" i="2" s="1"/>
  <c r="U1201" i="2" s="1"/>
  <c r="S1202" i="2"/>
  <c r="T1202" i="2" s="1"/>
  <c r="U1202" i="2" s="1"/>
  <c r="S1214" i="2"/>
  <c r="T1214" i="2" s="1"/>
  <c r="U1214" i="2" s="1"/>
  <c r="S1194" i="2"/>
  <c r="T1194" i="2" s="1"/>
  <c r="U1194" i="2" s="1"/>
  <c r="S1229" i="2"/>
  <c r="T1229" i="2" s="1"/>
  <c r="U1229" i="2" s="1"/>
  <c r="S1222" i="2"/>
  <c r="T1222" i="2" s="1"/>
  <c r="U1222" i="2" s="1"/>
  <c r="S1191" i="2"/>
  <c r="T1191" i="2" s="1"/>
  <c r="U1191" i="2" s="1"/>
  <c r="S1203" i="2"/>
  <c r="T1203" i="2" s="1"/>
  <c r="U1203" i="2" s="1"/>
  <c r="S1232" i="2"/>
  <c r="T1232" i="2" s="1"/>
  <c r="U1232" i="2" s="1"/>
  <c r="S1217" i="2"/>
  <c r="T1217" i="2" s="1"/>
  <c r="U1217" i="2" s="1"/>
  <c r="S1190" i="2"/>
  <c r="T1190" i="2" s="1"/>
  <c r="U1190" i="2" s="1"/>
  <c r="S1199" i="2"/>
  <c r="T1199" i="2" s="1"/>
  <c r="U1199" i="2" s="1"/>
  <c r="S1211" i="2"/>
  <c r="S1189" i="2"/>
  <c r="T1189" i="2" s="1"/>
  <c r="U1189" i="2" s="1"/>
  <c r="S1204" i="2"/>
  <c r="T1204" i="2" s="1"/>
  <c r="U1204" i="2" s="1"/>
  <c r="S1205" i="2"/>
  <c r="T1205" i="2" s="1"/>
  <c r="U1205" i="2" s="1"/>
  <c r="S1216" i="2"/>
  <c r="T1216" i="2" s="1"/>
  <c r="U1216" i="2" s="1"/>
  <c r="S1206" i="2"/>
  <c r="T1206" i="2" s="1"/>
  <c r="U1206" i="2" s="1"/>
  <c r="S1196" i="2"/>
  <c r="T1196" i="2" s="1"/>
  <c r="U1196" i="2" s="1"/>
  <c r="S1198" i="2"/>
  <c r="T1198" i="2" s="1"/>
  <c r="U1198" i="2" s="1"/>
  <c r="S1192" i="2"/>
  <c r="T1192" i="2" s="1"/>
  <c r="U1192" i="2" s="1"/>
  <c r="S1213" i="2"/>
  <c r="T1213" i="2" s="1"/>
  <c r="U1213" i="2" s="1"/>
  <c r="S1227" i="2"/>
  <c r="T1227" i="2" s="1"/>
  <c r="U1227" i="2" s="1"/>
  <c r="S1215" i="2"/>
  <c r="T1215" i="2" s="1"/>
  <c r="U1215" i="2" s="1"/>
  <c r="S1200" i="2"/>
  <c r="T1200" i="2" s="1"/>
  <c r="U1200" i="2" s="1"/>
  <c r="S1226" i="2"/>
  <c r="T1226" i="2" s="1"/>
  <c r="U1226" i="2" s="1"/>
  <c r="S1193" i="2"/>
  <c r="T1193" i="2" s="1"/>
  <c r="U1193" i="2" s="1"/>
  <c r="T1211" i="2" l="1"/>
  <c r="U1211" i="2" s="1"/>
  <c r="S1149" i="2"/>
  <c r="T1149" i="2" s="1"/>
  <c r="U1149" i="2" s="1"/>
  <c r="S1169" i="2"/>
  <c r="T1169" i="2" s="1"/>
  <c r="U1169" i="2" s="1"/>
  <c r="S1107" i="2"/>
  <c r="T1107" i="2" s="1"/>
  <c r="U1107" i="2" s="1"/>
  <c r="S1170" i="2"/>
  <c r="T1170" i="2" s="1"/>
  <c r="U1170" i="2" s="1"/>
  <c r="S1103" i="2"/>
  <c r="T1103" i="2" s="1"/>
  <c r="U1103" i="2" s="1"/>
  <c r="S1115" i="2"/>
  <c r="T1115" i="2" s="1"/>
  <c r="U1115" i="2" s="1"/>
  <c r="S1143" i="2"/>
  <c r="T1143" i="2" s="1"/>
  <c r="U1143" i="2" s="1"/>
  <c r="S1160" i="2"/>
  <c r="T1160" i="2" s="1"/>
  <c r="U1160" i="2" s="1"/>
  <c r="S1150" i="2"/>
  <c r="T1150" i="2" s="1"/>
  <c r="U1150" i="2" s="1"/>
  <c r="S1132" i="2"/>
  <c r="T1132" i="2" s="1"/>
  <c r="U1132" i="2" s="1"/>
  <c r="S1140" i="2"/>
  <c r="T1140" i="2" s="1"/>
  <c r="U1140" i="2" s="1"/>
  <c r="S1142" i="2"/>
  <c r="T1142" i="2" s="1"/>
  <c r="U1142" i="2" s="1"/>
  <c r="S1106" i="2"/>
  <c r="T1106" i="2" s="1"/>
  <c r="U1106" i="2" s="1"/>
  <c r="S1145" i="2"/>
  <c r="T1145" i="2" s="1"/>
  <c r="U1145" i="2" s="1"/>
  <c r="S1152" i="2"/>
  <c r="T1152" i="2" s="1"/>
  <c r="U1152" i="2" s="1"/>
  <c r="S1172" i="2"/>
  <c r="T1172" i="2" s="1"/>
  <c r="U1172" i="2" s="1"/>
  <c r="S1163" i="2"/>
  <c r="T1163" i="2" s="1"/>
  <c r="U1163" i="2" s="1"/>
  <c r="S1113" i="2"/>
  <c r="T1113" i="2" s="1"/>
  <c r="U1113" i="2" s="1"/>
  <c r="S1156" i="2"/>
  <c r="T1156" i="2" s="1"/>
  <c r="U1156" i="2" s="1"/>
  <c r="S1117" i="2"/>
  <c r="T1117" i="2" s="1"/>
  <c r="U1117" i="2" s="1"/>
  <c r="S1148" i="2"/>
  <c r="T1148" i="2" s="1"/>
  <c r="U1148" i="2" s="1"/>
  <c r="S1130" i="2"/>
  <c r="T1130" i="2" s="1"/>
  <c r="U1130" i="2" s="1"/>
  <c r="S1129" i="2"/>
  <c r="T1129" i="2" s="1"/>
  <c r="U1129" i="2" s="1"/>
  <c r="S1125" i="2"/>
  <c r="T1125" i="2" s="1"/>
  <c r="U1125" i="2" s="1"/>
  <c r="S1162" i="2"/>
  <c r="T1162" i="2" s="1"/>
  <c r="U1162" i="2" s="1"/>
  <c r="S1119" i="2"/>
  <c r="T1119" i="2" s="1"/>
  <c r="U1119" i="2" s="1"/>
  <c r="S1111" i="2"/>
  <c r="T1111" i="2" s="1"/>
  <c r="U1111" i="2" s="1"/>
  <c r="S1108" i="2"/>
  <c r="T1108" i="2" s="1"/>
  <c r="U1108" i="2" s="1"/>
  <c r="S1166" i="2"/>
  <c r="T1166" i="2" s="1"/>
  <c r="U1166" i="2" s="1"/>
  <c r="S1109" i="2"/>
  <c r="T1109" i="2" s="1"/>
  <c r="U1109" i="2" s="1"/>
  <c r="S1120" i="2"/>
  <c r="T1120" i="2" s="1"/>
  <c r="U1120" i="2" s="1"/>
  <c r="S1126" i="2"/>
  <c r="T1126" i="2" s="1"/>
  <c r="U1126" i="2" s="1"/>
  <c r="S1139" i="2"/>
  <c r="T1139" i="2" s="1"/>
  <c r="U1139" i="2" s="1"/>
  <c r="S1158" i="2"/>
  <c r="T1158" i="2" s="1"/>
  <c r="U1158" i="2" s="1"/>
  <c r="S1133" i="2"/>
  <c r="T1133" i="2" s="1"/>
  <c r="U1133" i="2" s="1"/>
  <c r="S1161" i="2"/>
  <c r="T1161" i="2" s="1"/>
  <c r="U1161" i="2" s="1"/>
  <c r="S1102" i="2"/>
  <c r="T1102" i="2" s="1"/>
  <c r="U1102" i="2" s="1"/>
  <c r="S1122" i="2"/>
  <c r="T1122" i="2" s="1"/>
  <c r="U1122" i="2" s="1"/>
  <c r="S1159" i="2"/>
  <c r="T1159" i="2" s="1"/>
  <c r="U1159" i="2" s="1"/>
  <c r="S1114" i="2"/>
  <c r="T1114" i="2" s="1"/>
  <c r="U1114" i="2" s="1"/>
  <c r="S1123" i="2"/>
  <c r="T1123" i="2" s="1"/>
  <c r="U1123" i="2" s="1"/>
  <c r="S1110" i="2"/>
  <c r="T1110" i="2" s="1"/>
  <c r="U1110" i="2" s="1"/>
  <c r="S1167" i="2"/>
  <c r="T1167" i="2" s="1"/>
  <c r="U1167" i="2" s="1"/>
  <c r="S1105" i="2"/>
  <c r="T1105" i="2" s="1"/>
  <c r="U1105" i="2" s="1"/>
  <c r="S1141" i="2"/>
  <c r="T1141" i="2" s="1"/>
  <c r="U1141" i="2" s="1"/>
  <c r="S1116" i="2"/>
  <c r="T1116" i="2" s="1"/>
  <c r="U1116" i="2" s="1"/>
  <c r="S1099" i="2"/>
  <c r="T1099" i="2" s="1"/>
  <c r="U1099" i="2" s="1"/>
  <c r="S1157" i="2"/>
  <c r="T1157" i="2" s="1"/>
  <c r="U1157" i="2" s="1"/>
  <c r="S1173" i="2"/>
  <c r="T1173" i="2" s="1"/>
  <c r="U1173" i="2" s="1"/>
  <c r="S1151" i="2"/>
  <c r="T1151" i="2" s="1"/>
  <c r="U1151" i="2" s="1"/>
  <c r="S1153" i="2"/>
  <c r="T1153" i="2" s="1"/>
  <c r="U1153" i="2" s="1"/>
  <c r="S1134" i="2"/>
  <c r="T1134" i="2" s="1"/>
  <c r="U1134" i="2" s="1"/>
  <c r="S1121" i="2"/>
  <c r="T1121" i="2" s="1"/>
  <c r="U1121" i="2" s="1"/>
  <c r="S1124" i="2"/>
  <c r="T1124" i="2" s="1"/>
  <c r="U1124" i="2" s="1"/>
  <c r="S1144" i="2"/>
  <c r="T1144" i="2" s="1"/>
  <c r="U1144" i="2" s="1"/>
  <c r="S1168" i="2"/>
  <c r="T1168" i="2" s="1"/>
  <c r="U1168" i="2" s="1"/>
  <c r="S1164" i="2"/>
  <c r="T1164" i="2" s="1"/>
  <c r="U1164" i="2" s="1"/>
  <c r="S1112" i="2"/>
  <c r="T1112" i="2" s="1"/>
  <c r="U1112" i="2" s="1"/>
  <c r="S1165" i="2"/>
  <c r="T1165" i="2" s="1"/>
  <c r="U1165" i="2" s="1"/>
  <c r="S1155" i="2"/>
  <c r="T1155" i="2" s="1"/>
  <c r="U1155" i="2" s="1"/>
  <c r="S1104" i="2"/>
  <c r="T1104" i="2" s="1"/>
  <c r="U1104" i="2" s="1"/>
  <c r="S1127" i="2"/>
  <c r="T1127" i="2" s="1"/>
  <c r="U1127" i="2" s="1"/>
  <c r="S1171" i="2"/>
  <c r="T1171" i="2" s="1"/>
  <c r="U1171" i="2" s="1"/>
  <c r="S1147" i="2"/>
  <c r="T1147" i="2" s="1"/>
  <c r="U1147" i="2" s="1"/>
  <c r="S1101" i="2"/>
  <c r="T1101" i="2" s="1"/>
  <c r="U1101" i="2" s="1"/>
  <c r="S1118" i="2"/>
  <c r="T1118" i="2" s="1"/>
  <c r="U1118" i="2" s="1"/>
  <c r="S1138" i="2"/>
  <c r="T1138" i="2" s="1"/>
  <c r="U1138" i="2" s="1"/>
  <c r="S1100" i="2"/>
  <c r="T1100" i="2" s="1"/>
  <c r="U1100" i="2" s="1"/>
  <c r="S1128" i="2"/>
  <c r="T1128" i="2" s="1"/>
  <c r="U1128" i="2" s="1"/>
  <c r="S1131" i="2"/>
  <c r="T1131" i="2" s="1"/>
  <c r="U1131" i="2" s="1"/>
  <c r="S1146" i="2"/>
  <c r="T1146" i="2" s="1"/>
  <c r="U1146" i="2" s="1"/>
  <c r="S1154" i="2"/>
  <c r="T1154" i="2" s="1"/>
  <c r="U1154" i="2" s="1"/>
  <c r="S1056" i="2" l="1"/>
  <c r="T1056" i="2" s="1"/>
  <c r="U1056" i="2" s="1"/>
  <c r="S1067" i="2"/>
  <c r="T1067" i="2" s="1"/>
  <c r="U1067" i="2" s="1"/>
  <c r="S1058" i="2"/>
  <c r="T1058" i="2" s="1"/>
  <c r="U1058" i="2" s="1"/>
  <c r="S1046" i="2"/>
  <c r="T1046" i="2" s="1"/>
  <c r="U1046" i="2" s="1"/>
  <c r="S1060" i="2"/>
  <c r="T1060" i="2" s="1"/>
  <c r="U1060" i="2" s="1"/>
  <c r="S1071" i="2"/>
  <c r="T1071" i="2" s="1"/>
  <c r="U1071" i="2" s="1"/>
  <c r="S1064" i="2"/>
  <c r="T1064" i="2" s="1"/>
  <c r="U1064" i="2" s="1"/>
  <c r="S1044" i="2"/>
  <c r="T1044" i="2" s="1"/>
  <c r="U1044" i="2" s="1"/>
  <c r="S1041" i="2"/>
  <c r="T1041" i="2" s="1"/>
  <c r="U1041" i="2" s="1"/>
  <c r="S1069" i="2"/>
  <c r="T1069" i="2" s="1"/>
  <c r="U1069" i="2" s="1"/>
  <c r="S1035" i="2"/>
  <c r="T1035" i="2" s="1"/>
  <c r="U1035" i="2" s="1"/>
  <c r="S1030" i="2"/>
  <c r="T1030" i="2" s="1"/>
  <c r="U1030" i="2" s="1"/>
  <c r="S1027" i="2"/>
  <c r="T1027" i="2" s="1"/>
  <c r="U1027" i="2" s="1"/>
  <c r="S1072" i="2"/>
  <c r="T1072" i="2" s="1"/>
  <c r="U1072" i="2" s="1"/>
  <c r="S1028" i="2"/>
  <c r="T1028" i="2" s="1"/>
  <c r="U1028" i="2" s="1"/>
  <c r="S1053" i="2"/>
  <c r="T1053" i="2" s="1"/>
  <c r="U1053" i="2" s="1"/>
  <c r="S1036" i="2"/>
  <c r="T1036" i="2" s="1"/>
  <c r="U1036" i="2" s="1"/>
  <c r="S1043" i="2"/>
  <c r="T1043" i="2" s="1"/>
  <c r="U1043" i="2" s="1"/>
  <c r="S1052" i="2"/>
  <c r="T1052" i="2" s="1"/>
  <c r="U1052" i="2" s="1"/>
  <c r="S1065" i="2"/>
  <c r="T1065" i="2" s="1"/>
  <c r="U1065" i="2" s="1"/>
  <c r="S1047" i="2"/>
  <c r="T1047" i="2" s="1"/>
  <c r="U1047" i="2" s="1"/>
  <c r="S1068" i="2"/>
  <c r="T1068" i="2" s="1"/>
  <c r="U1068" i="2" s="1"/>
  <c r="S1025" i="2"/>
  <c r="T1025" i="2" s="1"/>
  <c r="U1025" i="2" s="1"/>
  <c r="S1040" i="2"/>
  <c r="T1040" i="2" s="1"/>
  <c r="U1040" i="2" s="1"/>
  <c r="S1066" i="2"/>
  <c r="T1066" i="2" s="1"/>
  <c r="U1066" i="2" s="1"/>
  <c r="S1037" i="2"/>
  <c r="T1037" i="2" s="1"/>
  <c r="U1037" i="2" s="1"/>
  <c r="S1033" i="2"/>
  <c r="T1033" i="2" s="1"/>
  <c r="U1033" i="2" s="1"/>
  <c r="S1039" i="2"/>
  <c r="T1039" i="2" s="1"/>
  <c r="U1039" i="2" s="1"/>
  <c r="S1029" i="2"/>
  <c r="T1029" i="2" s="1"/>
  <c r="U1029" i="2" s="1"/>
  <c r="S1073" i="2"/>
  <c r="T1073" i="2" s="1"/>
  <c r="U1073" i="2" s="1"/>
  <c r="S1026" i="2"/>
  <c r="T1026" i="2" s="1"/>
  <c r="U1026" i="2" s="1"/>
  <c r="S1054" i="2"/>
  <c r="T1054" i="2" s="1"/>
  <c r="U1054" i="2" s="1"/>
  <c r="S1034" i="2"/>
  <c r="T1034" i="2" s="1"/>
  <c r="U1034" i="2" s="1"/>
  <c r="S1061" i="2"/>
  <c r="T1061" i="2" s="1"/>
  <c r="U1061" i="2" s="1"/>
  <c r="S1074" i="2"/>
  <c r="T1074" i="2" s="1"/>
  <c r="U1074" i="2" s="1"/>
  <c r="S1059" i="2"/>
  <c r="T1059" i="2" s="1"/>
  <c r="U1059" i="2" s="1"/>
  <c r="S1042" i="2"/>
  <c r="T1042" i="2" s="1"/>
  <c r="U1042" i="2" s="1"/>
  <c r="S1048" i="2"/>
  <c r="T1048" i="2" s="1"/>
  <c r="U1048" i="2" s="1"/>
  <c r="S1038" i="2"/>
  <c r="T1038" i="2" s="1"/>
  <c r="U1038" i="2" s="1"/>
  <c r="S1032" i="2"/>
  <c r="T1032" i="2" s="1"/>
  <c r="U1032" i="2" s="1"/>
  <c r="S1057" i="2"/>
  <c r="T1057" i="2" s="1"/>
  <c r="U1057" i="2" s="1"/>
  <c r="S1055" i="2"/>
  <c r="T1055" i="2" s="1"/>
  <c r="U1055" i="2" s="1"/>
  <c r="S1062" i="2"/>
  <c r="T1062" i="2" s="1"/>
  <c r="U1062" i="2" s="1"/>
  <c r="S1031" i="2"/>
  <c r="T1031" i="2" s="1"/>
  <c r="U1031" i="2" s="1"/>
  <c r="S1045" i="2"/>
  <c r="T1045" i="2" s="1"/>
  <c r="U1045" i="2" s="1"/>
  <c r="S1070" i="2"/>
  <c r="T1070" i="2" s="1"/>
  <c r="U1070" i="2" s="1"/>
  <c r="S1063" i="2"/>
  <c r="T1063" i="2" s="1"/>
  <c r="U1063" i="2" s="1"/>
  <c r="S995" i="2"/>
  <c r="T995" i="2" s="1"/>
  <c r="U995" i="2" s="1"/>
  <c r="S1003" i="2"/>
  <c r="T1003" i="2" s="1"/>
  <c r="U1003" i="2" s="1"/>
  <c r="S996" i="2"/>
  <c r="T996" i="2" s="1"/>
  <c r="U996" i="2" s="1"/>
  <c r="S987" i="2"/>
  <c r="T987" i="2" s="1"/>
  <c r="U987" i="2" s="1"/>
  <c r="S1007" i="2"/>
  <c r="T1007" i="2" s="1"/>
  <c r="U1007" i="2" s="1"/>
  <c r="S1009" i="2"/>
  <c r="T1009" i="2" s="1"/>
  <c r="U1009" i="2" s="1"/>
  <c r="S986" i="2"/>
  <c r="T986" i="2" s="1"/>
  <c r="U986" i="2" s="1"/>
  <c r="S998" i="2"/>
  <c r="T998" i="2" s="1"/>
  <c r="U998" i="2" s="1"/>
  <c r="S978" i="2"/>
  <c r="T978" i="2" s="1"/>
  <c r="U978" i="2" s="1"/>
  <c r="S972" i="2"/>
  <c r="T972" i="2" s="1"/>
  <c r="U972" i="2" s="1"/>
  <c r="S970" i="2"/>
  <c r="T970" i="2" s="1"/>
  <c r="U970" i="2" s="1"/>
  <c r="S983" i="2"/>
  <c r="T983" i="2" s="1"/>
  <c r="U983" i="2" s="1"/>
  <c r="S985" i="2"/>
  <c r="T985" i="2" s="1"/>
  <c r="U985" i="2" s="1"/>
  <c r="S1004" i="2"/>
  <c r="T1004" i="2" s="1"/>
  <c r="U1004" i="2" s="1"/>
  <c r="S977" i="2"/>
  <c r="T977" i="2" s="1"/>
  <c r="U977" i="2" s="1"/>
  <c r="S975" i="2"/>
  <c r="T975" i="2" s="1"/>
  <c r="U975" i="2" s="1"/>
  <c r="S1002" i="2"/>
  <c r="T1002" i="2" s="1"/>
  <c r="U1002" i="2" s="1"/>
  <c r="S993" i="2"/>
  <c r="T993" i="2" s="1"/>
  <c r="U993" i="2" s="1"/>
  <c r="S973" i="2"/>
  <c r="T973" i="2" s="1"/>
  <c r="U973" i="2" s="1"/>
  <c r="S971" i="2"/>
  <c r="T971" i="2" s="1"/>
  <c r="U971" i="2" s="1"/>
  <c r="S1008" i="2"/>
  <c r="T1008" i="2" s="1"/>
  <c r="U1008" i="2" s="1"/>
  <c r="S1001" i="2"/>
  <c r="T1001" i="2" s="1"/>
  <c r="U1001" i="2" s="1"/>
  <c r="S974" i="2"/>
  <c r="T974" i="2" s="1"/>
  <c r="U974" i="2" s="1"/>
  <c r="S981" i="2"/>
  <c r="T981" i="2" s="1"/>
  <c r="U981" i="2" s="1"/>
  <c r="S994" i="2"/>
  <c r="T994" i="2" s="1"/>
  <c r="U994" i="2" s="1"/>
  <c r="S988" i="2"/>
  <c r="T988" i="2" s="1"/>
  <c r="U988" i="2" s="1"/>
  <c r="S1005" i="2"/>
  <c r="T1005" i="2" s="1"/>
  <c r="U1005" i="2" s="1"/>
  <c r="S969" i="2"/>
  <c r="T969" i="2" s="1"/>
  <c r="U969" i="2" s="1"/>
  <c r="S979" i="2"/>
  <c r="T979" i="2" s="1"/>
  <c r="U979" i="2" s="1"/>
  <c r="S1006" i="2"/>
  <c r="T1006" i="2" s="1"/>
  <c r="U1006" i="2" s="1"/>
  <c r="S982" i="2"/>
  <c r="T982" i="2" s="1"/>
  <c r="U982" i="2" s="1"/>
  <c r="S1000" i="2"/>
  <c r="T1000" i="2" s="1"/>
  <c r="U1000" i="2" s="1"/>
  <c r="S980" i="2"/>
  <c r="T980" i="2" s="1"/>
  <c r="U980" i="2" s="1"/>
  <c r="S984" i="2"/>
  <c r="T984" i="2" s="1"/>
  <c r="U984" i="2" s="1"/>
  <c r="S1010" i="2"/>
  <c r="T1010" i="2" s="1"/>
  <c r="U1010" i="2" s="1"/>
  <c r="S976" i="2"/>
  <c r="T976" i="2" s="1"/>
  <c r="U976" i="2" s="1"/>
  <c r="S999" i="2"/>
  <c r="T999" i="2" s="1"/>
  <c r="U999" i="2" s="1"/>
  <c r="S997" i="2"/>
  <c r="T997" i="2" s="1"/>
  <c r="U997" i="2" s="1"/>
  <c r="S989" i="2"/>
  <c r="T989" i="2" s="1"/>
  <c r="U989" i="2" s="1"/>
  <c r="S946" i="2" l="1"/>
  <c r="T946" i="2" s="1"/>
  <c r="U946" i="2" s="1"/>
  <c r="S940" i="2"/>
  <c r="T940" i="2" s="1"/>
  <c r="U940" i="2" s="1"/>
  <c r="S949" i="2"/>
  <c r="T949" i="2" s="1"/>
  <c r="U949" i="2" s="1"/>
  <c r="S941" i="2"/>
  <c r="T941" i="2" s="1"/>
  <c r="U941" i="2" s="1"/>
  <c r="S932" i="2"/>
  <c r="T932" i="2" s="1"/>
  <c r="U932" i="2" s="1"/>
  <c r="S952" i="2"/>
  <c r="T952" i="2" s="1"/>
  <c r="U952" i="2" s="1"/>
  <c r="S954" i="2"/>
  <c r="T954" i="2" s="1"/>
  <c r="U954" i="2" s="1"/>
  <c r="S943" i="2"/>
  <c r="T943" i="2" s="1"/>
  <c r="U943" i="2" s="1"/>
  <c r="S926" i="2"/>
  <c r="T926" i="2" s="1"/>
  <c r="U926" i="2" s="1"/>
  <c r="S921" i="2"/>
  <c r="T921" i="2" s="1"/>
  <c r="U921" i="2" s="1"/>
  <c r="S919" i="2"/>
  <c r="T919" i="2" s="1"/>
  <c r="U919" i="2" s="1"/>
  <c r="S929" i="2"/>
  <c r="T929" i="2" s="1"/>
  <c r="U929" i="2" s="1"/>
  <c r="S931" i="2"/>
  <c r="T931" i="2" s="1"/>
  <c r="U931" i="2" s="1"/>
  <c r="S948" i="2"/>
  <c r="T948" i="2" s="1"/>
  <c r="U948" i="2" s="1"/>
  <c r="S925" i="2"/>
  <c r="T925" i="2" s="1"/>
  <c r="U925" i="2" s="1"/>
  <c r="S924" i="2"/>
  <c r="T924" i="2" s="1"/>
  <c r="U924" i="2" s="1"/>
  <c r="S945" i="2"/>
  <c r="T945" i="2" s="1"/>
  <c r="U945" i="2" s="1"/>
  <c r="S939" i="2"/>
  <c r="T939" i="2" s="1"/>
  <c r="U939" i="2" s="1"/>
  <c r="S922" i="2"/>
  <c r="T922" i="2" s="1"/>
  <c r="U922" i="2" s="1"/>
  <c r="S920" i="2"/>
  <c r="T920" i="2" s="1"/>
  <c r="U920" i="2" s="1"/>
  <c r="S953" i="2"/>
  <c r="T953" i="2" s="1"/>
  <c r="U953" i="2" s="1"/>
  <c r="S947" i="2"/>
  <c r="T947" i="2" s="1"/>
  <c r="U947" i="2" s="1"/>
  <c r="S923" i="2"/>
  <c r="T923" i="2" s="1"/>
  <c r="U923" i="2" s="1"/>
  <c r="S928" i="2"/>
  <c r="T928" i="2" s="1"/>
  <c r="U928" i="2" s="1"/>
  <c r="S938" i="2"/>
  <c r="T938" i="2" s="1"/>
  <c r="U938" i="2" s="1"/>
  <c r="S933" i="2"/>
  <c r="T933" i="2" s="1"/>
  <c r="U933" i="2" s="1"/>
  <c r="S950" i="2"/>
  <c r="T950" i="2" s="1"/>
  <c r="U950" i="2" s="1"/>
  <c r="S918" i="2"/>
  <c r="T918" i="2" s="1"/>
  <c r="U918" i="2" s="1"/>
  <c r="S927" i="2"/>
  <c r="T927" i="2" s="1"/>
  <c r="U927" i="2" s="1"/>
  <c r="S951" i="2"/>
  <c r="T951" i="2" s="1"/>
  <c r="U951" i="2" s="1"/>
  <c r="S942" i="2"/>
  <c r="T942" i="2" s="1"/>
  <c r="U942" i="2" s="1"/>
  <c r="S930" i="2"/>
  <c r="T930" i="2" s="1"/>
  <c r="U930" i="2" s="1"/>
  <c r="S944" i="2"/>
  <c r="T944" i="2" s="1"/>
  <c r="U944" i="2" s="1"/>
  <c r="S934" i="2"/>
  <c r="T934" i="2" s="1"/>
  <c r="U934" i="2" s="1"/>
  <c r="S854" i="2"/>
  <c r="T854" i="2" s="1"/>
  <c r="U854" i="2" s="1"/>
  <c r="S848" i="2"/>
  <c r="T848" i="2" s="1"/>
  <c r="U848" i="2" s="1"/>
  <c r="S855" i="2"/>
  <c r="T855" i="2" s="1"/>
  <c r="U855" i="2" s="1"/>
  <c r="S849" i="2"/>
  <c r="T849" i="2" s="1"/>
  <c r="U849" i="2" s="1"/>
  <c r="S839" i="2"/>
  <c r="T839" i="2" s="1"/>
  <c r="U839" i="2" s="1"/>
  <c r="S845" i="2"/>
  <c r="T845" i="2" s="1"/>
  <c r="U845" i="2" s="1"/>
  <c r="S850" i="2"/>
  <c r="T850" i="2" s="1"/>
  <c r="U850" i="2" s="1"/>
  <c r="S851" i="2"/>
  <c r="T851" i="2" s="1"/>
  <c r="U851" i="2" s="1"/>
  <c r="S859" i="2"/>
  <c r="T859" i="2" s="1"/>
  <c r="U859" i="2" s="1"/>
  <c r="S862" i="2"/>
  <c r="T862" i="2" s="1"/>
  <c r="U862" i="2" s="1"/>
  <c r="S852" i="2"/>
  <c r="T852" i="2" s="1"/>
  <c r="U852" i="2" s="1"/>
  <c r="S831" i="2"/>
  <c r="T831" i="2" s="1"/>
  <c r="U831" i="2" s="1"/>
  <c r="S840" i="2"/>
  <c r="T840" i="2" s="1"/>
  <c r="U840" i="2" s="1"/>
  <c r="S832" i="2"/>
  <c r="T832" i="2" s="1"/>
  <c r="U832" i="2" s="1"/>
  <c r="S863" i="2"/>
  <c r="T863" i="2" s="1"/>
  <c r="U863" i="2" s="1"/>
  <c r="S834" i="2"/>
  <c r="T834" i="2" s="1"/>
  <c r="U834" i="2" s="1"/>
  <c r="S838" i="2"/>
  <c r="T838" i="2" s="1"/>
  <c r="U838" i="2" s="1"/>
  <c r="S828" i="2"/>
  <c r="T828" i="2" s="1"/>
  <c r="U828" i="2" s="1"/>
  <c r="S837" i="2"/>
  <c r="T837" i="2" s="1"/>
  <c r="U837" i="2" s="1"/>
  <c r="S841" i="2"/>
  <c r="T841" i="2" s="1"/>
  <c r="U841" i="2" s="1"/>
  <c r="S857" i="2"/>
  <c r="T857" i="2" s="1"/>
  <c r="U857" i="2" s="1"/>
  <c r="S826" i="2"/>
  <c r="T826" i="2" s="1"/>
  <c r="U826" i="2" s="1"/>
  <c r="S836" i="2"/>
  <c r="T836" i="2" s="1"/>
  <c r="U836" i="2" s="1"/>
  <c r="S856" i="2"/>
  <c r="T856" i="2" s="1"/>
  <c r="U856" i="2" s="1"/>
  <c r="S853" i="2"/>
  <c r="T853" i="2" s="1"/>
  <c r="U853" i="2" s="1"/>
  <c r="S833" i="2"/>
  <c r="T833" i="2" s="1"/>
  <c r="U833" i="2" s="1"/>
  <c r="S827" i="2"/>
  <c r="T827" i="2" s="1"/>
  <c r="U827" i="2" s="1"/>
  <c r="S825" i="2"/>
  <c r="T825" i="2" s="1"/>
  <c r="U825" i="2" s="1"/>
  <c r="S835" i="2"/>
  <c r="T835" i="2" s="1"/>
  <c r="U835" i="2" s="1"/>
  <c r="S858" i="2"/>
  <c r="T858" i="2" s="1"/>
  <c r="U858" i="2" s="1"/>
  <c r="S829" i="2"/>
  <c r="T829" i="2" s="1"/>
  <c r="U829" i="2" s="1"/>
  <c r="S860" i="2"/>
  <c r="T860" i="2" s="1"/>
  <c r="U860" i="2" s="1"/>
  <c r="S830" i="2"/>
  <c r="T830" i="2" s="1"/>
  <c r="U830" i="2" s="1"/>
  <c r="S846" i="2"/>
  <c r="T846" i="2" s="1"/>
  <c r="U846" i="2" s="1"/>
  <c r="S861" i="2"/>
  <c r="T861" i="2" s="1"/>
  <c r="U861" i="2" s="1"/>
  <c r="S847" i="2"/>
  <c r="T847" i="2" s="1"/>
  <c r="U847" i="2" s="1"/>
  <c r="S864" i="2"/>
  <c r="T864" i="2" s="1"/>
  <c r="U864" i="2" s="1"/>
  <c r="C49" i="1"/>
  <c r="S664" i="2"/>
  <c r="T664" i="2" s="1"/>
  <c r="U664" i="2" s="1"/>
  <c r="S675" i="2"/>
  <c r="T675" i="2" s="1"/>
  <c r="U675" i="2" s="1"/>
  <c r="S669" i="2"/>
  <c r="T669" i="2" s="1"/>
  <c r="U669" i="2" s="1"/>
  <c r="S676" i="2"/>
  <c r="T676" i="2" s="1"/>
  <c r="U676" i="2" s="1"/>
  <c r="S670" i="2"/>
  <c r="T670" i="2" s="1"/>
  <c r="U670" i="2" s="1"/>
  <c r="S661" i="2"/>
  <c r="T661" i="2" s="1"/>
  <c r="U661" i="2" s="1"/>
  <c r="S668" i="2"/>
  <c r="T668" i="2" s="1"/>
  <c r="U668" i="2" s="1"/>
  <c r="S671" i="2"/>
  <c r="T671" i="2" s="1"/>
  <c r="U671" i="2" s="1"/>
  <c r="S672" i="2"/>
  <c r="T672" i="2" s="1"/>
  <c r="U672" i="2" s="1"/>
  <c r="S680" i="2"/>
  <c r="T680" i="2" s="1"/>
  <c r="U680" i="2" s="1"/>
  <c r="S682" i="2"/>
  <c r="T682" i="2" s="1"/>
  <c r="U682" i="2" s="1"/>
  <c r="S673" i="2"/>
  <c r="T673" i="2" s="1"/>
  <c r="U673" i="2" s="1"/>
  <c r="S653" i="2"/>
  <c r="T653" i="2" s="1"/>
  <c r="U653" i="2" s="1"/>
  <c r="S662" i="2"/>
  <c r="T662" i="2" s="1"/>
  <c r="U662" i="2" s="1"/>
  <c r="S654" i="2"/>
  <c r="T654" i="2" s="1"/>
  <c r="U654" i="2" s="1"/>
  <c r="S683" i="2"/>
  <c r="T683" i="2" s="1"/>
  <c r="U683" i="2" s="1"/>
  <c r="S655" i="2"/>
  <c r="T655" i="2" s="1"/>
  <c r="U655" i="2" s="1"/>
  <c r="S660" i="2"/>
  <c r="T660" i="2" s="1"/>
  <c r="U660" i="2" s="1"/>
  <c r="S650" i="2"/>
  <c r="T650" i="2" s="1"/>
  <c r="U650" i="2" s="1"/>
  <c r="S657" i="2"/>
  <c r="T657" i="2" s="1"/>
  <c r="U657" i="2" s="1"/>
  <c r="S663" i="2"/>
  <c r="T663" i="2" s="1"/>
  <c r="U663" i="2" s="1"/>
  <c r="S678" i="2"/>
  <c r="T678" i="2" s="1"/>
  <c r="U678" i="2" s="1"/>
  <c r="S648" i="2"/>
  <c r="T648" i="2" s="1"/>
  <c r="U648" i="2" s="1"/>
  <c r="S659" i="2"/>
  <c r="T659" i="2" s="1"/>
  <c r="U659" i="2" s="1"/>
  <c r="S677" i="2"/>
  <c r="T677" i="2" s="1"/>
  <c r="U677" i="2" s="1"/>
  <c r="S674" i="2"/>
  <c r="T674" i="2" s="1"/>
  <c r="U674" i="2" s="1"/>
  <c r="S656" i="2"/>
  <c r="T656" i="2" s="1"/>
  <c r="U656" i="2" s="1"/>
  <c r="S649" i="2"/>
  <c r="T649" i="2" s="1"/>
  <c r="U649" i="2" s="1"/>
  <c r="S647" i="2"/>
  <c r="T647" i="2" s="1"/>
  <c r="U647" i="2" s="1"/>
  <c r="S658" i="2"/>
  <c r="T658" i="2" s="1"/>
  <c r="U658" i="2" s="1"/>
  <c r="S679" i="2"/>
  <c r="T679" i="2" s="1"/>
  <c r="U679" i="2" s="1"/>
  <c r="S651" i="2"/>
  <c r="T651" i="2" s="1"/>
  <c r="U651" i="2" s="1"/>
  <c r="S681" i="2"/>
  <c r="T681" i="2" s="1"/>
  <c r="U681" i="2" s="1"/>
  <c r="S652" i="2"/>
  <c r="T652" i="2" s="1"/>
  <c r="U652" i="2" s="1"/>
  <c r="S598" i="2"/>
  <c r="T598" i="2" s="1"/>
  <c r="U598" i="2" s="1"/>
  <c r="S590" i="2"/>
  <c r="T590" i="2" s="1"/>
  <c r="U590" i="2" s="1"/>
  <c r="S596" i="2"/>
  <c r="T596" i="2" s="1"/>
  <c r="U596" i="2" s="1"/>
  <c r="S592" i="2"/>
  <c r="T592" i="2" s="1"/>
  <c r="U592" i="2" s="1"/>
  <c r="S582" i="2"/>
  <c r="T582" i="2" s="1"/>
  <c r="U582" i="2" s="1"/>
  <c r="S587" i="2"/>
  <c r="T587" i="2" s="1"/>
  <c r="U587" i="2" s="1"/>
  <c r="S593" i="2"/>
  <c r="T593" i="2" s="1"/>
  <c r="U593" i="2" s="1"/>
  <c r="S569" i="2"/>
  <c r="T569" i="2" s="1"/>
  <c r="U569" i="2" s="1"/>
  <c r="S589" i="2"/>
  <c r="T589" i="2" s="1"/>
  <c r="U589" i="2" s="1"/>
  <c r="S594" i="2"/>
  <c r="T594" i="2" s="1"/>
  <c r="U594" i="2" s="1"/>
  <c r="S602" i="2"/>
  <c r="T602" i="2" s="1"/>
  <c r="U602" i="2" s="1"/>
  <c r="S568" i="2"/>
  <c r="T568" i="2" s="1"/>
  <c r="U568" i="2" s="1"/>
  <c r="S581" i="2"/>
  <c r="T581" i="2" s="1"/>
  <c r="U581" i="2" s="1"/>
  <c r="S573" i="2"/>
  <c r="T573" i="2" s="1"/>
  <c r="U573" i="2" s="1"/>
  <c r="S601" i="2"/>
  <c r="T601" i="2" s="1"/>
  <c r="U601" i="2" s="1"/>
  <c r="S574" i="2"/>
  <c r="T574" i="2" s="1"/>
  <c r="U574" i="2" s="1"/>
  <c r="S591" i="2"/>
  <c r="T591" i="2" s="1"/>
  <c r="U591" i="2" s="1"/>
  <c r="S579" i="2"/>
  <c r="T579" i="2" s="1"/>
  <c r="U579" i="2" s="1"/>
  <c r="S577" i="2"/>
  <c r="T577" i="2" s="1"/>
  <c r="U577" i="2" s="1"/>
  <c r="S600" i="2"/>
  <c r="T600" i="2" s="1"/>
  <c r="U600" i="2" s="1"/>
  <c r="S575" i="2"/>
  <c r="T575" i="2" s="1"/>
  <c r="U575" i="2" s="1"/>
  <c r="S572" i="2"/>
  <c r="T572" i="2" s="1"/>
  <c r="U572" i="2" s="1"/>
  <c r="S595" i="2"/>
  <c r="T595" i="2" s="1"/>
  <c r="U595" i="2" s="1"/>
  <c r="S570" i="2"/>
  <c r="T570" i="2" s="1"/>
  <c r="U570" i="2" s="1"/>
  <c r="S599" i="2"/>
  <c r="T599" i="2" s="1"/>
  <c r="U599" i="2" s="1"/>
  <c r="S571" i="2"/>
  <c r="T571" i="2" s="1"/>
  <c r="U571" i="2" s="1"/>
  <c r="S603" i="2"/>
  <c r="T603" i="2" s="1"/>
  <c r="U603" i="2" s="1"/>
  <c r="S576" i="2"/>
  <c r="T576" i="2" s="1"/>
  <c r="U576" i="2" s="1"/>
  <c r="S578" i="2"/>
  <c r="T578" i="2" s="1"/>
  <c r="U578" i="2" s="1"/>
  <c r="S586" i="2"/>
  <c r="T586" i="2" s="1"/>
  <c r="U586" i="2" s="1"/>
  <c r="S588" i="2"/>
  <c r="T588" i="2" s="1"/>
  <c r="U588" i="2" s="1"/>
  <c r="S580" i="2"/>
  <c r="T580" i="2" s="1"/>
  <c r="U580" i="2" s="1"/>
  <c r="S597" i="2"/>
  <c r="T597" i="2" s="1"/>
  <c r="U597" i="2" s="1"/>
  <c r="S542" i="2"/>
  <c r="T542" i="2" s="1"/>
  <c r="U542" i="2" s="1"/>
  <c r="S506" i="2"/>
  <c r="T506" i="2" s="1"/>
  <c r="U506" i="2" s="1"/>
  <c r="S543" i="2"/>
  <c r="T543" i="2" s="1"/>
  <c r="U543" i="2" s="1"/>
  <c r="S544" i="2"/>
  <c r="T544" i="2" s="1"/>
  <c r="U544" i="2" s="1"/>
  <c r="S528" i="2"/>
  <c r="T528" i="2" s="1"/>
  <c r="U528" i="2" s="1"/>
  <c r="S505" i="2"/>
  <c r="T505" i="2" s="1"/>
  <c r="U505" i="2" s="1"/>
  <c r="S515" i="2"/>
  <c r="T515" i="2" s="1"/>
  <c r="U515" i="2" s="1"/>
  <c r="S518" i="2"/>
  <c r="T518" i="2" s="1"/>
  <c r="U518" i="2" s="1"/>
  <c r="S523" i="2"/>
  <c r="T523" i="2" s="1"/>
  <c r="U523" i="2" s="1"/>
  <c r="S507" i="2"/>
  <c r="T507" i="2" s="1"/>
  <c r="U507" i="2" s="1"/>
  <c r="S535" i="2"/>
  <c r="T535" i="2" s="1"/>
  <c r="U535" i="2" s="1"/>
  <c r="S516" i="2"/>
  <c r="T516" i="2" s="1"/>
  <c r="U516" i="2" s="1"/>
  <c r="S524" i="2"/>
  <c r="T524" i="2" s="1"/>
  <c r="U524" i="2" s="1"/>
  <c r="S510" i="2"/>
  <c r="T510" i="2" s="1"/>
  <c r="U510" i="2" s="1"/>
  <c r="S552" i="2"/>
  <c r="T552" i="2" s="1"/>
  <c r="U552" i="2" s="1"/>
  <c r="S508" i="2"/>
  <c r="T508" i="2" s="1"/>
  <c r="U508" i="2" s="1"/>
  <c r="S541" i="2"/>
  <c r="T541" i="2" s="1"/>
  <c r="U541" i="2" s="1"/>
  <c r="S547" i="2"/>
  <c r="T547" i="2" s="1"/>
  <c r="U547" i="2" s="1"/>
  <c r="S520" i="2"/>
  <c r="T520" i="2" s="1"/>
  <c r="U520" i="2" s="1"/>
  <c r="S533" i="2"/>
  <c r="T533" i="2" s="1"/>
  <c r="U533" i="2" s="1"/>
  <c r="S549" i="2"/>
  <c r="T549" i="2" s="1"/>
  <c r="U549" i="2" s="1"/>
  <c r="S503" i="2"/>
  <c r="T503" i="2" s="1"/>
  <c r="U503" i="2" s="1"/>
  <c r="S550" i="2"/>
  <c r="T550" i="2" s="1"/>
  <c r="U550" i="2" s="1"/>
  <c r="S501" i="2"/>
  <c r="T501" i="2" s="1"/>
  <c r="U501" i="2" s="1"/>
  <c r="S512" i="2"/>
  <c r="T512" i="2" s="1"/>
  <c r="U512" i="2" s="1"/>
  <c r="S531" i="2"/>
  <c r="T531" i="2" s="1"/>
  <c r="U531" i="2" s="1"/>
  <c r="S540" i="2"/>
  <c r="T540" i="2" s="1"/>
  <c r="U540" i="2" s="1"/>
  <c r="S536" i="2"/>
  <c r="T536" i="2" s="1"/>
  <c r="U536" i="2" s="1"/>
  <c r="S522" i="2"/>
  <c r="T522" i="2" s="1"/>
  <c r="U522" i="2" s="1"/>
  <c r="S529" i="2"/>
  <c r="T529" i="2" s="1"/>
  <c r="U529" i="2" s="1"/>
  <c r="S530" i="2"/>
  <c r="T530" i="2" s="1"/>
  <c r="U530" i="2" s="1"/>
  <c r="S537" i="2"/>
  <c r="T537" i="2" s="1"/>
  <c r="U537" i="2" s="1"/>
  <c r="S502" i="2"/>
  <c r="T502" i="2" s="1"/>
  <c r="U502" i="2" s="1"/>
  <c r="S532" i="2"/>
  <c r="T532" i="2" s="1"/>
  <c r="U532" i="2" s="1"/>
  <c r="S538" i="2"/>
  <c r="T538" i="2" s="1"/>
  <c r="U538" i="2" s="1"/>
  <c r="S551" i="2"/>
  <c r="T551" i="2" s="1"/>
  <c r="U551" i="2" s="1"/>
  <c r="S500" i="2"/>
  <c r="T500" i="2" s="1"/>
  <c r="U500" i="2" s="1"/>
  <c r="S521" i="2"/>
  <c r="T521" i="2" s="1"/>
  <c r="U521" i="2" s="1"/>
  <c r="S511" i="2"/>
  <c r="T511" i="2" s="1"/>
  <c r="U511" i="2" s="1"/>
  <c r="S548" i="2"/>
  <c r="T548" i="2" s="1"/>
  <c r="U548" i="2" s="1"/>
  <c r="S513" i="2"/>
  <c r="T513" i="2" s="1"/>
  <c r="U513" i="2" s="1"/>
  <c r="S534" i="2"/>
  <c r="T534" i="2" s="1"/>
  <c r="U534" i="2" s="1"/>
  <c r="S519" i="2"/>
  <c r="T519" i="2" s="1"/>
  <c r="U519" i="2" s="1"/>
  <c r="S517" i="2"/>
  <c r="T517" i="2" s="1"/>
  <c r="U517" i="2" s="1"/>
  <c r="S546" i="2"/>
  <c r="T546" i="2" s="1"/>
  <c r="U546" i="2" s="1"/>
  <c r="S514" i="2"/>
  <c r="T514" i="2" s="1"/>
  <c r="U514" i="2" s="1"/>
  <c r="S509" i="2"/>
  <c r="T509" i="2" s="1"/>
  <c r="U509" i="2" s="1"/>
  <c r="S539" i="2"/>
  <c r="T539" i="2" s="1"/>
  <c r="U539" i="2" s="1"/>
  <c r="S504" i="2"/>
  <c r="T504" i="2" s="1"/>
  <c r="U504" i="2" s="1"/>
  <c r="S545" i="2"/>
  <c r="T545" i="2" s="1"/>
  <c r="U545" i="2" s="1"/>
  <c r="S484" i="2"/>
  <c r="T484" i="2" s="1"/>
  <c r="U484" i="2" s="1"/>
  <c r="S483" i="2"/>
  <c r="T483" i="2" s="1"/>
  <c r="U483" i="2" s="1"/>
  <c r="S482" i="2"/>
  <c r="T482" i="2" s="1"/>
  <c r="U482" i="2" s="1"/>
  <c r="S481" i="2"/>
  <c r="T481" i="2" s="1"/>
  <c r="U481" i="2" s="1"/>
  <c r="S480" i="2"/>
  <c r="T480" i="2" s="1"/>
  <c r="U480" i="2" s="1"/>
  <c r="S479" i="2"/>
  <c r="T479" i="2" s="1"/>
  <c r="U479" i="2" s="1"/>
  <c r="S478" i="2"/>
  <c r="T478" i="2" s="1"/>
  <c r="U478" i="2" s="1"/>
  <c r="S477" i="2"/>
  <c r="T477" i="2" s="1"/>
  <c r="U477" i="2" s="1"/>
  <c r="S476" i="2"/>
  <c r="T476" i="2" s="1"/>
  <c r="U476" i="2" s="1"/>
  <c r="S475" i="2"/>
  <c r="T475" i="2" s="1"/>
  <c r="U475" i="2" s="1"/>
  <c r="S474" i="2"/>
  <c r="T474" i="2" s="1"/>
  <c r="U474" i="2" s="1"/>
  <c r="S473" i="2"/>
  <c r="T473" i="2" s="1"/>
  <c r="U473" i="2" s="1"/>
  <c r="S472" i="2"/>
  <c r="T472" i="2" s="1"/>
  <c r="U472" i="2" s="1"/>
  <c r="S471" i="2"/>
  <c r="T471" i="2" s="1"/>
  <c r="U471" i="2" s="1"/>
  <c r="S470" i="2"/>
  <c r="T470" i="2" s="1"/>
  <c r="U470" i="2" s="1"/>
  <c r="S469" i="2"/>
  <c r="T469" i="2" s="1"/>
  <c r="U469" i="2" s="1"/>
  <c r="S468" i="2"/>
  <c r="T468" i="2" s="1"/>
  <c r="U468" i="2" s="1"/>
  <c r="S467" i="2"/>
  <c r="T467" i="2" s="1"/>
  <c r="U467" i="2" s="1"/>
  <c r="S466" i="2"/>
  <c r="T466" i="2" s="1"/>
  <c r="U466" i="2" s="1"/>
  <c r="S465" i="2"/>
  <c r="T465" i="2" s="1"/>
  <c r="U465" i="2" s="1"/>
  <c r="S464" i="2"/>
  <c r="T464" i="2" s="1"/>
  <c r="U464" i="2" s="1"/>
  <c r="S463" i="2"/>
  <c r="T463" i="2" s="1"/>
  <c r="U463" i="2" s="1"/>
  <c r="S462" i="2"/>
  <c r="T462" i="2" s="1"/>
  <c r="U462" i="2" s="1"/>
  <c r="S461" i="2"/>
  <c r="T461" i="2" s="1"/>
  <c r="U461" i="2" s="1"/>
  <c r="S460" i="2"/>
  <c r="T460" i="2" s="1"/>
  <c r="U460" i="2" s="1"/>
  <c r="S459" i="2"/>
  <c r="T459" i="2" s="1"/>
  <c r="U459" i="2" s="1"/>
  <c r="S458" i="2"/>
  <c r="T458" i="2" s="1"/>
  <c r="U458" i="2" s="1"/>
  <c r="S457" i="2"/>
  <c r="T457" i="2" s="1"/>
  <c r="U457" i="2" s="1"/>
  <c r="S425" i="2"/>
  <c r="T425" i="2" s="1"/>
  <c r="U425" i="2" s="1"/>
  <c r="S442" i="2"/>
  <c r="T442" i="2" s="1"/>
  <c r="U442" i="2" s="1"/>
  <c r="S441" i="2"/>
  <c r="T441" i="2" s="1"/>
  <c r="U441" i="2" s="1"/>
  <c r="S440" i="2"/>
  <c r="T440" i="2" s="1"/>
  <c r="U440" i="2" s="1"/>
  <c r="S436" i="2"/>
  <c r="T436" i="2" s="1"/>
  <c r="U436" i="2" s="1"/>
  <c r="S438" i="2"/>
  <c r="T438" i="2" s="1"/>
  <c r="U438" i="2" s="1"/>
  <c r="S410" i="2"/>
  <c r="T410" i="2" s="1"/>
  <c r="U410" i="2" s="1"/>
  <c r="S412" i="2"/>
  <c r="T412" i="2" s="1"/>
  <c r="U412" i="2" s="1"/>
  <c r="S417" i="2"/>
  <c r="T417" i="2" s="1"/>
  <c r="U417" i="2" s="1"/>
  <c r="S414" i="2"/>
  <c r="T414" i="2" s="1"/>
  <c r="U414" i="2" s="1"/>
  <c r="S416" i="2"/>
  <c r="T416" i="2" s="1"/>
  <c r="U416" i="2" s="1"/>
  <c r="S435" i="2"/>
  <c r="T435" i="2" s="1"/>
  <c r="U435" i="2" s="1"/>
  <c r="S423" i="2"/>
  <c r="T423" i="2" s="1"/>
  <c r="U423" i="2" s="1"/>
  <c r="S413" i="2"/>
  <c r="T413" i="2" s="1"/>
  <c r="U413" i="2" s="1"/>
  <c r="S439" i="2"/>
  <c r="T439" i="2" s="1"/>
  <c r="U439" i="2" s="1"/>
  <c r="S431" i="2"/>
  <c r="T431" i="2" s="1"/>
  <c r="U431" i="2" s="1"/>
  <c r="S434" i="2"/>
  <c r="T434" i="2" s="1"/>
  <c r="U434" i="2" s="1"/>
  <c r="S437" i="2"/>
  <c r="T437" i="2" s="1"/>
  <c r="U437" i="2" s="1"/>
  <c r="S430" i="2"/>
  <c r="T430" i="2" s="1"/>
  <c r="U430" i="2" s="1"/>
  <c r="S411" i="2"/>
  <c r="T411" i="2" s="1"/>
  <c r="U411" i="2" s="1"/>
  <c r="S424" i="2"/>
  <c r="T424" i="2" s="1"/>
  <c r="U424" i="2" s="1"/>
  <c r="S422" i="2"/>
  <c r="T422" i="2" s="1"/>
  <c r="U422" i="2" s="1"/>
  <c r="S427" i="2"/>
  <c r="T427" i="2" s="1"/>
  <c r="U427" i="2" s="1"/>
  <c r="S421" i="2"/>
  <c r="T421" i="2" s="1"/>
  <c r="U421" i="2" s="1"/>
  <c r="S429" i="2"/>
  <c r="T429" i="2" s="1"/>
  <c r="U429" i="2" s="1"/>
  <c r="S409" i="2"/>
  <c r="T409" i="2" s="1"/>
  <c r="U409" i="2" s="1"/>
  <c r="S426" i="2"/>
  <c r="T426" i="2" s="1"/>
  <c r="U426" i="2" s="1"/>
  <c r="S415" i="2"/>
  <c r="T415" i="2" s="1"/>
  <c r="U415" i="2" s="1"/>
  <c r="S428" i="2"/>
  <c r="T428" i="2" s="1"/>
  <c r="U428" i="2" s="1"/>
  <c r="S371" i="2"/>
  <c r="T371" i="2" s="1"/>
  <c r="U371" i="2" s="1"/>
  <c r="S382" i="2"/>
  <c r="T382" i="2" s="1"/>
  <c r="U382" i="2" s="1"/>
  <c r="S394" i="2"/>
  <c r="T394" i="2" s="1"/>
  <c r="U394" i="2" s="1"/>
  <c r="S393" i="2"/>
  <c r="T393" i="2" s="1"/>
  <c r="U393" i="2" s="1"/>
  <c r="S392" i="2"/>
  <c r="T392" i="2" s="1"/>
  <c r="U392" i="2" s="1"/>
  <c r="S384" i="2"/>
  <c r="T384" i="2" s="1"/>
  <c r="U384" i="2" s="1"/>
  <c r="S377" i="2"/>
  <c r="T377" i="2" s="1"/>
  <c r="U377" i="2" s="1"/>
  <c r="S376" i="2"/>
  <c r="T376" i="2" s="1"/>
  <c r="U376" i="2" s="1"/>
  <c r="S362" i="2"/>
  <c r="T362" i="2" s="1"/>
  <c r="U362" i="2" s="1"/>
  <c r="S361" i="2"/>
  <c r="T361" i="2" s="1"/>
  <c r="U361" i="2" s="1"/>
  <c r="S369" i="2"/>
  <c r="T369" i="2" s="1"/>
  <c r="U369" i="2" s="1"/>
  <c r="S368" i="2"/>
  <c r="T368" i="2" s="1"/>
  <c r="U368" i="2" s="1"/>
  <c r="S386" i="2"/>
  <c r="T386" i="2" s="1"/>
  <c r="U386" i="2" s="1"/>
  <c r="S364" i="2"/>
  <c r="T364" i="2" s="1"/>
  <c r="U364" i="2" s="1"/>
  <c r="S380" i="2"/>
  <c r="T380" i="2" s="1"/>
  <c r="U380" i="2" s="1"/>
  <c r="S375" i="2"/>
  <c r="T375" i="2" s="1"/>
  <c r="U375" i="2" s="1"/>
  <c r="S367" i="2"/>
  <c r="T367" i="2" s="1"/>
  <c r="U367" i="2" s="1"/>
  <c r="S370" i="2"/>
  <c r="T370" i="2" s="1"/>
  <c r="U370" i="2" s="1"/>
  <c r="S390" i="2"/>
  <c r="T390" i="2" s="1"/>
  <c r="U390" i="2" s="1"/>
  <c r="S383" i="2"/>
  <c r="T383" i="2" s="1"/>
  <c r="U383" i="2" s="1"/>
  <c r="S366" i="2"/>
  <c r="T366" i="2" s="1"/>
  <c r="U366" i="2" s="1"/>
  <c r="S389" i="2"/>
  <c r="T389" i="2" s="1"/>
  <c r="U389" i="2" s="1"/>
  <c r="S365" i="2"/>
  <c r="T365" i="2" s="1"/>
  <c r="U365" i="2" s="1"/>
  <c r="S381" i="2"/>
  <c r="T381" i="2" s="1"/>
  <c r="U381" i="2" s="1"/>
  <c r="S379" i="2"/>
  <c r="T379" i="2" s="1"/>
  <c r="U379" i="2" s="1"/>
  <c r="S385" i="2"/>
  <c r="T385" i="2" s="1"/>
  <c r="U385" i="2" s="1"/>
  <c r="S378" i="2"/>
  <c r="T378" i="2" s="1"/>
  <c r="U378" i="2" s="1"/>
  <c r="S387" i="2"/>
  <c r="T387" i="2" s="1"/>
  <c r="U387" i="2" s="1"/>
  <c r="S363" i="2"/>
  <c r="T363" i="2" s="1"/>
  <c r="U363" i="2" s="1"/>
  <c r="S388" i="2"/>
  <c r="T388" i="2" s="1"/>
  <c r="U388" i="2" s="1"/>
  <c r="S347" i="2"/>
  <c r="T347" i="2" s="1"/>
  <c r="U347" i="2" s="1"/>
  <c r="S333" i="2"/>
  <c r="T333" i="2" s="1"/>
  <c r="U333" i="2" s="1"/>
  <c r="S339" i="2"/>
  <c r="T339" i="2" s="1"/>
  <c r="U339" i="2" s="1"/>
  <c r="S345" i="2"/>
  <c r="T345" i="2" s="1"/>
  <c r="U345" i="2" s="1"/>
  <c r="S346" i="2"/>
  <c r="T346" i="2" s="1"/>
  <c r="U346" i="2" s="1"/>
  <c r="S344" i="2"/>
  <c r="T344" i="2" s="1"/>
  <c r="U344" i="2" s="1"/>
  <c r="S334" i="2"/>
  <c r="T334" i="2" s="1"/>
  <c r="U334" i="2" s="1"/>
  <c r="S343" i="2"/>
  <c r="T343" i="2" s="1"/>
  <c r="U343" i="2" s="1"/>
  <c r="S332" i="2"/>
  <c r="T332" i="2" s="1"/>
  <c r="U332" i="2" s="1"/>
  <c r="S336" i="2"/>
  <c r="T336" i="2" s="1"/>
  <c r="U336" i="2" s="1"/>
  <c r="S337" i="2"/>
  <c r="T337" i="2" s="1"/>
  <c r="U337" i="2" s="1"/>
  <c r="S335" i="2"/>
  <c r="T335" i="2" s="1"/>
  <c r="U335" i="2" s="1"/>
  <c r="S338" i="2"/>
  <c r="T338" i="2" s="1"/>
  <c r="U338" i="2" s="1"/>
  <c r="S259" i="2" l="1"/>
  <c r="T259" i="2" s="1"/>
  <c r="U259" i="2" s="1"/>
  <c r="S262" i="2"/>
  <c r="T262" i="2" s="1"/>
  <c r="U262" i="2" s="1"/>
  <c r="S248" i="2"/>
  <c r="T248" i="2" s="1"/>
  <c r="U248" i="2" s="1"/>
  <c r="S256" i="2"/>
  <c r="T256" i="2" s="1"/>
  <c r="U256" i="2" s="1"/>
  <c r="S258" i="2"/>
  <c r="T258" i="2" s="1"/>
  <c r="U258" i="2" s="1"/>
  <c r="S249" i="2"/>
  <c r="T249" i="2" s="1"/>
  <c r="U249" i="2" s="1"/>
  <c r="S263" i="2"/>
  <c r="T263" i="2" s="1"/>
  <c r="U263" i="2" s="1"/>
  <c r="S246" i="2"/>
  <c r="T246" i="2" s="1"/>
  <c r="U246" i="2" s="1"/>
  <c r="S247" i="2"/>
  <c r="T247" i="2" s="1"/>
  <c r="U247" i="2" s="1"/>
  <c r="S251" i="2"/>
  <c r="T251" i="2" s="1"/>
  <c r="U251" i="2" s="1"/>
  <c r="S261" i="2"/>
  <c r="T261" i="2" s="1"/>
  <c r="U261" i="2" s="1"/>
  <c r="S244" i="2"/>
  <c r="T244" i="2" s="1"/>
  <c r="U244" i="2" s="1"/>
  <c r="S250" i="2"/>
  <c r="T250" i="2" s="1"/>
  <c r="U250" i="2" s="1"/>
  <c r="S257" i="2"/>
  <c r="T257" i="2" s="1"/>
  <c r="U257" i="2" s="1"/>
  <c r="S260" i="2"/>
  <c r="T260" i="2" s="1"/>
  <c r="U260" i="2" s="1"/>
  <c r="S254" i="2"/>
  <c r="T254" i="2" s="1"/>
  <c r="U254" i="2" s="1"/>
  <c r="S245" i="2"/>
  <c r="T245" i="2" s="1"/>
  <c r="U245" i="2" s="1"/>
  <c r="S255" i="2"/>
  <c r="T255" i="2" s="1"/>
  <c r="U255" i="2" s="1"/>
  <c r="S243" i="2"/>
  <c r="T243" i="2" s="1"/>
  <c r="U243" i="2" s="1"/>
  <c r="S171" i="2" l="1"/>
  <c r="T171" i="2" s="1"/>
  <c r="U171" i="2" s="1"/>
  <c r="S173" i="2"/>
  <c r="T173" i="2" s="1"/>
  <c r="U173" i="2" s="1"/>
  <c r="S158" i="2"/>
  <c r="T158" i="2" s="1"/>
  <c r="U158" i="2" s="1"/>
  <c r="S162" i="2"/>
  <c r="T162" i="2" s="1"/>
  <c r="U162" i="2" s="1"/>
  <c r="S169" i="2"/>
  <c r="T169" i="2" s="1"/>
  <c r="U169" i="2" s="1"/>
  <c r="S161" i="2"/>
  <c r="T161" i="2" s="1"/>
  <c r="U161" i="2" s="1"/>
  <c r="S163" i="2"/>
  <c r="T163" i="2" s="1"/>
  <c r="U163" i="2" s="1"/>
  <c r="S172" i="2"/>
  <c r="T172" i="2" s="1"/>
  <c r="U172" i="2" s="1"/>
  <c r="S174" i="2"/>
  <c r="T174" i="2" s="1"/>
  <c r="U174" i="2" s="1"/>
  <c r="S159" i="2"/>
  <c r="T159" i="2" s="1"/>
  <c r="U159" i="2" s="1"/>
  <c r="S160" i="2"/>
  <c r="T160" i="2" s="1"/>
  <c r="U160" i="2" s="1"/>
  <c r="S170" i="2"/>
  <c r="T170" i="2" s="1"/>
  <c r="U170" i="2" s="1"/>
  <c r="S164" i="2"/>
  <c r="T164" i="2" s="1"/>
  <c r="U164" i="2" s="1"/>
  <c r="S168" i="2"/>
  <c r="T168" i="2" s="1"/>
  <c r="U168" i="2" s="1"/>
  <c r="S167" i="2"/>
  <c r="T167" i="2" s="1"/>
  <c r="U167" i="2" s="1"/>
  <c r="S128" i="2"/>
  <c r="T128" i="2" s="1"/>
  <c r="U128" i="2" s="1"/>
  <c r="S123" i="2"/>
  <c r="T123" i="2" s="1"/>
  <c r="U123" i="2" s="1"/>
  <c r="S124" i="2"/>
  <c r="T124" i="2" s="1"/>
  <c r="U124" i="2" s="1"/>
  <c r="S129" i="2"/>
  <c r="T129" i="2" s="1"/>
  <c r="U129" i="2" s="1"/>
  <c r="S120" i="2"/>
  <c r="T120" i="2" s="1"/>
  <c r="U120" i="2" s="1"/>
  <c r="S121" i="2"/>
  <c r="T121" i="2" s="1"/>
  <c r="U121" i="2" s="1"/>
  <c r="S126" i="2"/>
  <c r="T126" i="2" s="1"/>
  <c r="U126" i="2" s="1"/>
  <c r="S127" i="2"/>
  <c r="T127" i="2" s="1"/>
  <c r="U127" i="2" s="1"/>
  <c r="S125" i="2"/>
  <c r="T125" i="2" s="1"/>
  <c r="U125" i="2" s="1"/>
  <c r="S51" i="2" l="1"/>
  <c r="T51" i="2" s="1"/>
  <c r="U51" i="2" s="1"/>
  <c r="S42" i="2"/>
  <c r="T42" i="2" s="1"/>
  <c r="U42" i="2" s="1"/>
  <c r="S43" i="2"/>
  <c r="T43" i="2" s="1"/>
  <c r="U43" i="2" s="1"/>
  <c r="S44" i="2"/>
  <c r="T44" i="2" s="1"/>
  <c r="U44" i="2" s="1"/>
  <c r="S45" i="2"/>
  <c r="T45" i="2" s="1"/>
  <c r="U45" i="2" s="1"/>
  <c r="S46" i="2"/>
  <c r="T46" i="2" s="1"/>
  <c r="U46" i="2" s="1"/>
  <c r="S49" i="2"/>
  <c r="T49" i="2" s="1"/>
  <c r="U49" i="2" s="1"/>
  <c r="S50" i="2"/>
  <c r="T50" i="2" s="1"/>
  <c r="U50" i="2" s="1"/>
  <c r="S47" i="2"/>
  <c r="T47" i="2" s="1"/>
  <c r="U47" i="2" s="1"/>
  <c r="S48" i="2"/>
  <c r="T48" i="2" s="1"/>
  <c r="U48" i="2" s="1"/>
  <c r="S26" i="2"/>
  <c r="T26" i="2" s="1"/>
  <c r="U26" i="2" s="1"/>
  <c r="S25" i="2"/>
  <c r="T25" i="2" s="1"/>
  <c r="U25" i="2" s="1"/>
  <c r="S24" i="2"/>
  <c r="T24" i="2" s="1"/>
  <c r="U24" i="2" s="1"/>
  <c r="S23" i="2"/>
  <c r="T23" i="2" s="1"/>
  <c r="U23" i="2" s="1"/>
  <c r="S22" i="2"/>
  <c r="T22" i="2" s="1"/>
  <c r="U22" i="2" s="1"/>
  <c r="S21" i="2"/>
  <c r="T21" i="2" s="1"/>
  <c r="U21" i="2" s="1"/>
  <c r="S17" i="2"/>
  <c r="T17" i="2" s="1"/>
  <c r="U17" i="2" s="1"/>
  <c r="S16" i="2"/>
  <c r="T16" i="2" s="1"/>
  <c r="U16" i="2" s="1"/>
  <c r="S15" i="2"/>
  <c r="T15" i="2" s="1"/>
  <c r="U15" i="2" s="1"/>
  <c r="S14" i="2"/>
  <c r="T14" i="2" s="1"/>
  <c r="U14" i="2" s="1"/>
  <c r="S13" i="2"/>
  <c r="T13" i="2" s="1"/>
  <c r="U1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0ABE45-FD4D-534B-910A-30A6DACF4BC0}" name="target1_Vcheck" type="6" refreshedVersion="7" background="1" saveData="1">
    <textPr sourceFile="/Users/melissa/Documents/Spacewatch/targetlistprep/target1_Vcheck.txt" delimited="0">
      <textFields count="3">
        <textField/>
        <textField position="14"/>
        <textField position="20"/>
      </textFields>
    </textPr>
  </connection>
  <connection id="2" xr16:uid="{F60686D5-9B7F-C442-985A-D29154CDC879}" name="target1_Vcheck1" type="6" refreshedVersion="7" background="1" saveData="1">
    <textPr sourceFile="/Users/melissa/Documents/Spacewatch/targetlistprep/target1_Vcheck.txt" delimited="0">
      <textFields count="3">
        <textField/>
        <textField position="11"/>
        <textField position="20"/>
      </textFields>
    </textPr>
  </connection>
  <connection id="3" xr16:uid="{05298A7A-50F1-FC4D-8291-DC8B32C958EB}" name="target1_Vcheck2" type="6" refreshedVersion="7" background="1" saveData="1">
    <textPr sourceFile="/Users/melissa/Documents/Spacewatch/targetlistprep/target1_Vcheck.txt" delimited="0">
      <textFields count="3">
        <textField/>
        <textField position="12"/>
        <textField position="20"/>
      </textFields>
    </textPr>
  </connection>
  <connection id="4" xr16:uid="{DEA5FC76-28D0-1D40-B7B0-69ABCB8118C0}" name="target1_Vcheck5" type="6" refreshedVersion="7" background="1" saveData="1">
    <textPr sourceFile="/Users/melissa/Documents/Spacewatch/targetlistprep/target1_Vcheck.txt" delimited="0" delimiter="(">
      <textFields count="3">
        <textField/>
        <textField position="14"/>
        <textField position="20"/>
      </textFields>
    </textPr>
  </connection>
  <connection id="5" xr16:uid="{10E42EE2-6492-D84B-9EA0-18B14F3B3B34}" name="VIminV_20210727.csv_Vmin_Data_691" type="6" refreshedVersion="7" background="1" saveData="1">
    <textPr sourceFile="/Users/melissa/Documents/Spacewatch/targetlistprep/VI_urgencyfiles/VIminV_20210727.csv_Vmin_Data_691.txt" delimited="0">
      <textFields count="6">
        <textField/>
        <textField position="12"/>
        <textField position="33"/>
        <textField position="53"/>
        <textField position="63"/>
        <textField position="72"/>
      </textFields>
    </textPr>
  </connection>
  <connection id="6" xr16:uid="{C347C3AD-E068-CE44-99A0-D9D26ED20985}" name="VIminV_20210817.csv_Vmin_Data_691" type="6" refreshedVersion="7" background="1" saveData="1">
    <textPr sourceFile="/Users/melissa/Documents/Spacewatch/targetlistprep/VI_urgencyfiles/VIminV_20210817.csv_Vmin_Data_691.txt" delimited="0">
      <textFields count="6">
        <textField/>
        <textField position="12"/>
        <textField position="33"/>
        <textField position="53"/>
        <textField position="62"/>
        <textField position="72"/>
      </textFields>
    </textPr>
  </connection>
  <connection id="7" xr16:uid="{2B63EE85-A7F7-BF4A-8189-D0F30A355EFD}" name="VIminV_20210907.csv_Vmin_Data_691" type="6" refreshedVersion="7" background="1" saveData="1">
    <textPr sourceFile="/Users/melissa/Documents/Spacewatch/targetlistprep/VI_urgencyfiles/VIminV_20210907.csv_Vmin_Data_691.txt" delimited="0" delimiter="|">
      <textFields count="6">
        <textField/>
        <textField position="15"/>
        <textField position="33"/>
        <textField position="53"/>
        <textField position="63"/>
        <textField position="72"/>
      </textFields>
    </textPr>
  </connection>
  <connection id="8" xr16:uid="{E3BAB332-27AF-4E4C-B525-1A419D7DD8D0}" name="VIminV_20210910.csv_Vmin_Data_691" type="6" refreshedVersion="7" background="1" saveData="1">
    <textPr sourceFile="/Users/melissa/Documents/Spacewatch/targetlistprep/VI_urgencyfiles/VIminV_20210910.csv_Vmin_Data_691.txt" delimited="0" delimiter="|">
      <textFields count="6">
        <textField/>
        <textField position="12"/>
        <textField position="33"/>
        <textField position="53"/>
        <textField position="62"/>
        <textField position="72"/>
      </textFields>
    </textPr>
  </connection>
  <connection id="9" xr16:uid="{5BF73901-43D2-9B42-BC79-967528BD707E}" name="VIminV_20210915.csv_Vmin_Data_691" type="6" refreshedVersion="7" background="1" saveData="1">
    <textPr sourceFile="/Users/melissa/Documents/Spacewatch/targetlistprep/VI_urgencyfiles/VIminV_20210915.csv_Vmin_Data_691.txt" delimited="0">
      <textFields count="6">
        <textField/>
        <textField position="15"/>
        <textField position="33"/>
        <textField position="53"/>
        <textField position="62"/>
        <textField position="72"/>
      </textFields>
    </textPr>
  </connection>
  <connection id="10" xr16:uid="{7D84D79B-7096-7548-95C7-68B574882682}" name="VIminV_20210922.csv_Vmin_Data_691" type="6" refreshedVersion="7" background="1" saveData="1">
    <textPr sourceFile="/Users/melissa/Documents/Spacewatch/targetlistprep/VI_urgencyfiles/VIminV_20210922.csv_Vmin_Data_691.txt" delimited="0">
      <textFields count="6">
        <textField/>
        <textField position="12"/>
        <textField position="33"/>
        <textField position="53"/>
        <textField position="62"/>
        <textField position="72"/>
      </textFields>
    </textPr>
  </connection>
  <connection id="11" xr16:uid="{D59EFF08-7465-974C-AFC0-4275F0CF60B2}" name="VIminV_20211024.csv_Vmin_Data_691" type="6" refreshedVersion="7" background="1" saveData="1">
    <textPr sourceFile="/Users/melissa/Documents/Spacewatch/targetlistprep/VI_urgencyfiles/VIminV_20211024.csv_Vmin_Data_691.txt" delimited="0" delimiter="|">
      <textFields count="6">
        <textField/>
        <textField position="15"/>
        <textField position="35"/>
        <textField position="54"/>
        <textField position="65"/>
        <textField position="73"/>
      </textFields>
    </textPr>
  </connection>
  <connection id="12" xr16:uid="{743B13B2-5E6F-3D4F-AFC7-90420C002B46}" name="VIminV_20211027.csv_Vmin_Data_691" type="6" refreshedVersion="7" background="1" saveData="1">
    <textPr sourceFile="/Users/melissa/Documents/Spacewatch/targetlistprep/VI_urgencyfiles/VIminV_20211027.csv_Vmin_Data_691.txt" delimited="0" delimiter="|">
      <textFields count="6">
        <textField/>
        <textField position="15"/>
        <textField position="33"/>
        <textField position="53"/>
        <textField position="62"/>
        <textField position="72"/>
      </textFields>
    </textPr>
  </connection>
  <connection id="13" xr16:uid="{2B5C49FA-FD0E-4643-AA52-6731FABE1497}" name="VIminV_20211101.csv_Vmin_Data_691" type="6" refreshedVersion="7" background="1" saveData="1">
    <textPr sourceFile="/Users/melissa/Documents/Spacewatch/targetlistprep/VI_urgencyfiles/VIminV_20211101.csv_Vmin_Data_691.txt" delimited="0" delimiter="-">
      <textFields count="6">
        <textField/>
        <textField position="15"/>
        <textField position="33"/>
        <textField position="53"/>
        <textField position="62"/>
        <textField position="72"/>
      </textFields>
    </textPr>
  </connection>
  <connection id="14" xr16:uid="{A4F73E3F-F979-4148-9E73-2A52806E5D6A}" name="VIminV_20211102.csv_Vmin_Data_691" type="6" refreshedVersion="7" background="1" saveData="1">
    <textPr sourceFile="/Users/melissa/Documents/Spacewatch/targetlistprep/VI_urgencyfiles/VIminV_20211102.csv_Vmin_Data_691.txt" delimited="0">
      <textFields count="6">
        <textField/>
        <textField position="11"/>
        <textField position="33"/>
        <textField position="53"/>
        <textField position="62"/>
        <textField position="72"/>
      </textFields>
    </textPr>
  </connection>
  <connection id="15" xr16:uid="{6601865C-FD66-0847-9DD1-1BC6995E8899}" name="VIminV_20211105.csv_Vmin_Data_691" type="6" refreshedVersion="7" background="1" saveData="1">
    <textPr sourceFile="/Users/melissa/Documents/Spacewatch/targetlistprep/VI_urgencyfiles/VIminV_20211105.csv_Vmin_Data_691.txt" delimited="0">
      <textFields count="6">
        <textField/>
        <textField position="11"/>
        <textField position="33"/>
        <textField position="53"/>
        <textField position="62"/>
        <textField position="72"/>
      </textFields>
    </textPr>
  </connection>
  <connection id="16" xr16:uid="{CCF89D95-AE56-ED4D-9268-506C428D6516}" name="VIminV_20211108.csv_Vmin_Data_691" type="6" refreshedVersion="7" background="1" saveData="1">
    <textPr sourceFile="/Users/melissa/Documents/Spacewatch/targetlistprep/VI_urgencyfiles/VIminV_20211108.csv_Vmin_Data_691.txt" delimited="0">
      <textFields count="6">
        <textField/>
        <textField position="11"/>
        <textField position="33"/>
        <textField position="53"/>
        <textField position="62"/>
        <textField position="72"/>
      </textFields>
    </textPr>
  </connection>
  <connection id="17" xr16:uid="{439B8A77-B624-0E4D-853C-FAD527A75F60}" name="VIminV_20211110.csv_Vmin_Data_691" type="6" refreshedVersion="7" background="1" saveData="1">
    <textPr sourceFile="/Users/melissa/Documents/Spacewatch/targetlistprep/VI_urgencyfiles/VIminV_20211110.csv_Vmin_Data_691.txt" delimited="0">
      <textFields count="6">
        <textField/>
        <textField position="11"/>
        <textField position="33"/>
        <textField position="53"/>
        <textField position="63"/>
        <textField position="72"/>
      </textFields>
    </textPr>
  </connection>
  <connection id="18" xr16:uid="{266540BE-35AB-EE42-85CD-2F0D113E1AE0}" name="VIminV_20211130.csv_Vmin_Data_691" type="6" refreshedVersion="7" background="1" saveData="1">
    <textPr sourceFile="/Users/melissa/Documents/Spacewatch/targetlistprep/VI_urgencyfiles/VIminV_20211130.csv_Vmin_Data_691.txt" delimited="0">
      <textFields count="6">
        <textField/>
        <textField position="15"/>
        <textField position="33"/>
        <textField position="53"/>
        <textField position="63"/>
        <textField position="72"/>
      </textFields>
    </textPr>
  </connection>
  <connection id="19" xr16:uid="{F8B82F3B-4AD7-ED43-9B10-227D828B3ACD}" name="VIminV_20211201.csv_Vmin_Data_691" type="6" refreshedVersion="7" background="1" saveData="1">
    <textPr sourceFile="/Users/melissa/Documents/Spacewatch/targetlistprep/VI_urgencyfiles/VIminV_20211201.csv_Vmin_Data_691.txt" delimited="0">
      <textFields count="6">
        <textField/>
        <textField position="15"/>
        <textField position="33"/>
        <textField position="53"/>
        <textField position="62"/>
        <textField position="72"/>
      </textFields>
    </textPr>
  </connection>
  <connection id="20" xr16:uid="{8D6B73B7-31BC-B64D-BD8F-97BB2219F9A4}" name="VIminV_20211205.csv_Vmin_Data_691" type="6" refreshedVersion="7" background="1" saveData="1">
    <textPr sourceFile="/Users/melissa/Documents/Spacewatch/targetlistprep/VI_urgencyfiles/VIminV_20211205.csv_Vmin_Data_691.txt" delimited="0">
      <textFields count="6">
        <textField/>
        <textField position="15"/>
        <textField position="33"/>
        <textField position="53"/>
        <textField position="62"/>
        <textField position="72"/>
      </textFields>
    </textPr>
  </connection>
  <connection id="21" xr16:uid="{E9265D0B-AAFD-784E-A543-3B5CAC0E7A85}" name="VIminV_20211205.csv_Vmin_Data_6911" type="6" refreshedVersion="7" background="1" saveData="1">
    <textPr sourceFile="/Users/melissa/Documents/Spacewatch/targetlistprep/VI_urgencyfiles/VIminV_20211205.csv_Vmin_Data_691.txt" delimited="0">
      <textFields count="6">
        <textField/>
        <textField position="15"/>
        <textField position="33"/>
        <textField position="53"/>
        <textField position="62"/>
        <textField position="72"/>
      </textFields>
    </textPr>
  </connection>
  <connection id="22" xr16:uid="{B2EFFEE8-69DE-A248-9189-5005AF131370}" name="VIminV_20211210.csv_Vmin_Data_691" type="6" refreshedVersion="7" background="1" saveData="1">
    <textPr sourceFile="/Users/melissa/Documents/Spacewatch/targetlistprep/VI_urgencyfiles/VIminV_20211210.csv_Vmin_Data_691.txt" delimited="0">
      <textFields count="6">
        <textField/>
        <textField position="11"/>
        <textField position="33"/>
        <textField position="53"/>
        <textField position="62"/>
        <textField position="72"/>
      </textFields>
    </textPr>
  </connection>
  <connection id="23" xr16:uid="{34810599-EE49-014C-963F-57BD8323F6EE}" name="VIminV_20211217.csv_Vmin_Data_691" type="6" refreshedVersion="7" background="1" saveData="1">
    <textPr sourceFile="/Users/melissa/Documents/Spacewatch/targetlistprep/VI_urgencyfiles/VIminV_20211217.csv_Vmin_Data_691.txt" delimited="0">
      <textFields count="6">
        <textField/>
        <textField position="11"/>
        <textField position="33"/>
        <textField position="53"/>
        <textField position="62"/>
        <textField position="72"/>
      </textFields>
    </textPr>
  </connection>
  <connection id="24" xr16:uid="{0D342CD8-4C2F-D542-88CB-6E6D074E217E}" name="VIminV_20211228.csv_Vmin_Data_691" type="6" refreshedVersion="7" background="1" saveData="1">
    <textPr sourceFile="/Users/melissa/Documents/Spacewatch/targetlistprep/VI_urgencyfiles/VIminV_20211228.csv_Vmin_Data_691.txt" delimited="0" delimiter=":">
      <textFields count="6">
        <textField/>
        <textField position="11"/>
        <textField position="33"/>
        <textField position="53"/>
        <textField position="62"/>
        <textField position="72"/>
      </textFields>
    </textPr>
  </connection>
  <connection id="25" xr16:uid="{E9F1F098-1A3C-D448-9A2F-807785270659}" name="VIminV_20220101.csv_Vmin_Data_691" type="6" refreshedVersion="7" background="1" saveData="1">
    <textPr sourceFile="/Users/melissa/Documents/Spacewatch/targetlistprep/VI_urgencyfiles/VIminV_20220101.csv_Vmin_Data_691.txt" delimited="0" delimiter="|">
      <textFields count="6">
        <textField/>
        <textField position="11"/>
        <textField position="33"/>
        <textField position="53"/>
        <textField position="62"/>
        <textField position="72"/>
      </textFields>
    </textPr>
  </connection>
  <connection id="26" xr16:uid="{350DDC04-2C60-ED40-9F8E-D6609D10513B}" name="VIminV_20220108.csv_Vmin_Data_691" type="6" refreshedVersion="7" background="1" saveData="1">
    <textPr sourceFile="/Users/melissa/Documents/Spacewatch/targetlistprep/VI_urgencyfiles/VIminV_20220108.csv_Vmin_Data_691.txt" delimited="0" delimiter="|">
      <textFields count="6">
        <textField/>
        <textField position="11"/>
        <textField position="33"/>
        <textField position="53"/>
        <textField position="62"/>
        <textField position="72"/>
      </textFields>
    </textPr>
  </connection>
  <connection id="27" xr16:uid="{4986C551-430B-EE49-8D77-01BD810CD776}" name="VIminV_20220113.csv_Vmin_Data_691" type="6" refreshedVersion="7" background="1" saveData="1">
    <textPr sourceFile="/Users/melissa/Documents/Spacewatch/targetlistprep/VI_urgencyfiles/VIminV_20220113.csv_Vmin_Data_691.txt" delimited="0">
      <textFields count="6">
        <textField/>
        <textField position="11"/>
        <textField position="33"/>
        <textField position="53"/>
        <textField position="62"/>
        <textField position="72"/>
      </textFields>
    </textPr>
  </connection>
  <connection id="28" xr16:uid="{649CD261-0171-A04D-9EA9-9CBD5A5E4C0B}" name="VIminV_20220126.csv_Vmin_Data_691" type="6" refreshedVersion="7" background="1" saveData="1">
    <textPr sourceFile="/Users/melissa/Documents/Spacewatch/targetlistprep/VI_urgencyfiles/VIminV_20220126.csv_Vmin_Data_691.txt" delimited="0" delimiter="|">
      <textFields count="6">
        <textField/>
        <textField position="11"/>
        <textField position="33"/>
        <textField position="53"/>
        <textField position="62"/>
        <textField position="72"/>
      </textFields>
    </textPr>
  </connection>
  <connection id="29" xr16:uid="{5A993879-76FB-A64A-98B4-998EFAEFF0C3}" name="VIoutput_20210817" type="6" refreshedVersion="7" background="1" saveData="1">
    <textPr sourceFile="/Users/melissa/Documents/Spacewatch/targetlistprep/VI_urgencyfiles/VIoutput_20210817.txt" delimited="0">
      <textFields count="18">
        <textField/>
        <textField position="12"/>
        <textField position="19"/>
        <textField position="24"/>
        <textField position="32"/>
        <textField position="43"/>
        <textField position="51"/>
        <textField position="63"/>
        <textField position="68"/>
        <textField position="80"/>
        <textField position="88"/>
        <textField position="98"/>
        <textField position="103"/>
        <textField position="114"/>
        <textField position="126"/>
        <textField position="136"/>
        <textField position="149"/>
        <textField position="161"/>
      </textFields>
    </textPr>
  </connection>
  <connection id="30" xr16:uid="{340EC3EE-4C0B-334F-B95F-46ABC3FD76F5}" name="VIoutput_20210818" type="6" refreshedVersion="7" background="1" saveData="1">
    <textPr sourceFile="/Users/melissa/Documents/Spacewatch/targetlistprep/VI_urgencyfiles/VIoutput_20210818.txt" delimited="0">
      <textFields count="18">
        <textField/>
        <textField position="11"/>
        <textField position="19"/>
        <textField position="24"/>
        <textField position="32"/>
        <textField position="43"/>
        <textField position="51"/>
        <textField position="63"/>
        <textField position="68"/>
        <textField position="80"/>
        <textField position="88"/>
        <textField position="98"/>
        <textField position="103"/>
        <textField position="114"/>
        <textField position="126"/>
        <textField position="136"/>
        <textField position="149"/>
        <textField position="161"/>
      </textFields>
    </textPr>
  </connection>
  <connection id="31" xr16:uid="{BDDF62B2-92A1-A74D-9E86-D676C1A9422D}" name="VIoutput_20210823" type="6" refreshedVersion="7" background="1" saveData="1">
    <textPr sourceFile="/Users/melissa/Documents/Spacewatch/targetlistprep/VI_urgencyfiles/VIoutput_20210823.txt" delimited="0" delimiter="|">
      <textFields count="17">
        <textField/>
        <textField position="13"/>
        <textField position="24"/>
        <textField position="32"/>
        <textField position="43"/>
        <textField position="51"/>
        <textField position="63"/>
        <textField position="68"/>
        <textField position="80"/>
        <textField position="88"/>
        <textField position="98"/>
        <textField position="103"/>
        <textField position="114"/>
        <textField position="126"/>
        <textField position="136"/>
        <textField position="149"/>
        <textField position="161"/>
      </textFields>
    </textPr>
  </connection>
  <connection id="32" xr16:uid="{8536AE8D-8459-9443-A0EA-A3F997CE60A7}" name="VIoutput_20210907" type="6" refreshedVersion="7" background="1" saveData="1">
    <textPr sourceFile="/Users/melissa/Documents/Spacewatch/targetlistprep/VI_urgencyfiles/VIoutput_20210907.txt" delimited="0" delimiter="|">
      <textFields count="18">
        <textField/>
        <textField position="12"/>
        <textField position="19"/>
        <textField position="24"/>
        <textField position="32"/>
        <textField position="43"/>
        <textField position="51"/>
        <textField position="63"/>
        <textField position="68"/>
        <textField position="80"/>
        <textField position="88"/>
        <textField position="98"/>
        <textField position="103"/>
        <textField position="114"/>
        <textField position="126"/>
        <textField position="136"/>
        <textField position="149"/>
        <textField position="161"/>
      </textFields>
    </textPr>
  </connection>
  <connection id="33" xr16:uid="{6DDAEDEE-6476-714A-9E04-FE72603CB897}" name="VIoutput_20210910" type="6" refreshedVersion="7" background="1" saveData="1">
    <textPr sourceFile="/Users/melissa/Documents/Spacewatch/targetlistprep/VI_urgencyfiles/VIoutput_20210910.txt" delimited="0" delimiter="|">
      <textFields count="18">
        <textField/>
        <textField position="12"/>
        <textField position="19"/>
        <textField position="24"/>
        <textField position="32"/>
        <textField position="43"/>
        <textField position="51"/>
        <textField position="63"/>
        <textField position="68"/>
        <textField position="80"/>
        <textField position="88"/>
        <textField position="98"/>
        <textField position="103"/>
        <textField position="114"/>
        <textField position="126"/>
        <textField position="136"/>
        <textField position="149"/>
        <textField position="161"/>
      </textFields>
    </textPr>
  </connection>
  <connection id="34" xr16:uid="{31A56E7A-3C80-2044-BF53-86F6D92A08A4}" name="VIoutput_20210915" type="6" refreshedVersion="7" background="1" saveData="1">
    <textPr sourceFile="/Users/melissa/Documents/Spacewatch/targetlistprep/VI_urgencyfiles/VIoutput_20210915.txt" delimited="0">
      <textFields count="18">
        <textField/>
        <textField position="11"/>
        <textField position="19"/>
        <textField position="24"/>
        <textField position="32"/>
        <textField position="43"/>
        <textField position="51"/>
        <textField position="63"/>
        <textField position="68"/>
        <textField position="80"/>
        <textField position="88"/>
        <textField position="98"/>
        <textField position="103"/>
        <textField position="114"/>
        <textField position="126"/>
        <textField position="136"/>
        <textField position="151"/>
        <textField position="161"/>
      </textFields>
    </textPr>
  </connection>
  <connection id="35" xr16:uid="{1ABE1F91-694C-784B-A968-1EF036535D04}" name="VIoutput_20210922" type="6" refreshedVersion="7" background="1" saveData="1">
    <textPr sourceFile="/Users/melissa/Documents/Spacewatch/targetlistprep/VI_urgencyfiles/VIoutput_20210922.txt" delimited="0">
      <textFields count="18">
        <textField/>
        <textField position="11"/>
        <textField position="20"/>
        <textField position="25"/>
        <textField position="32"/>
        <textField position="43"/>
        <textField position="51"/>
        <textField position="63"/>
        <textField position="68"/>
        <textField position="80"/>
        <textField position="88"/>
        <textField position="98"/>
        <textField position="103"/>
        <textField position="114"/>
        <textField position="126"/>
        <textField position="136"/>
        <textField position="149"/>
        <textField position="161"/>
      </textFields>
    </textPr>
  </connection>
  <connection id="36" xr16:uid="{076106EC-41B0-8942-A78B-1182F9A1AF9B}" name="VIoutput_20211012" type="6" refreshedVersion="7" background="1" saveData="1">
    <textPr sourceFile="/Users/melissa/Documents/Spacewatch/targetlistprep/VI_urgencyfiles/VIoutput_20211012.txt" delimited="0" delimiter="=">
      <textFields count="18">
        <textField/>
        <textField position="12"/>
        <textField position="19"/>
        <textField position="24"/>
        <textField position="32"/>
        <textField position="43"/>
        <textField position="51"/>
        <textField position="63"/>
        <textField position="68"/>
        <textField position="80"/>
        <textField position="88"/>
        <textField position="98"/>
        <textField position="103"/>
        <textField position="114"/>
        <textField position="126"/>
        <textField position="136"/>
        <textField position="149"/>
        <textField position="161"/>
      </textFields>
    </textPr>
  </connection>
  <connection id="37" xr16:uid="{A6CFBAF4-F407-514C-B6F2-842B8DEEDA08}" name="VIoutput_20211024" type="6" refreshedVersion="7" background="1" saveData="1">
    <textPr sourceFile="/Users/melissa/Documents/Spacewatch/targetlistprep/VI_urgencyfiles/VIoutput_20211024.txt" delimited="0" delimiter="|">
      <textFields count="18">
        <textField/>
        <textField position="12"/>
        <textField position="20"/>
        <textField position="24"/>
        <textField position="32"/>
        <textField position="43"/>
        <textField position="51"/>
        <textField position="63"/>
        <textField position="68"/>
        <textField position="80"/>
        <textField position="88"/>
        <textField position="98"/>
        <textField position="103"/>
        <textField position="114"/>
        <textField position="126"/>
        <textField position="136"/>
        <textField position="149"/>
        <textField position="161"/>
      </textFields>
    </textPr>
  </connection>
  <connection id="38" xr16:uid="{6972036D-92D4-0D4B-A26A-805F6A0F9E37}" name="VIoutput_20211027" type="6" refreshedVersion="7" background="1" saveData="1">
    <textPr sourceFile="/Users/melissa/Documents/Spacewatch/targetlistprep/VI_urgencyfiles/VIoutput_20211027.txt" delimited="0" delimiter="|">
      <textFields count="18">
        <textField/>
        <textField position="11"/>
        <textField position="19"/>
        <textField position="24"/>
        <textField position="32"/>
        <textField position="43"/>
        <textField position="51"/>
        <textField position="63"/>
        <textField position="68"/>
        <textField position="80"/>
        <textField position="88"/>
        <textField position="98"/>
        <textField position="103"/>
        <textField position="114"/>
        <textField position="126"/>
        <textField position="136"/>
        <textField position="149"/>
        <textField position="161"/>
      </textFields>
    </textPr>
  </connection>
  <connection id="39" xr16:uid="{9E117C7B-ED63-914B-AD23-D1FD315B66BA}" name="VIoutput_20211101" type="6" refreshedVersion="7" background="1" saveData="1">
    <textPr sourceFile="/Users/melissa/Documents/Spacewatch/targetlistprep/VI_urgencyfiles/VIoutput_20211101.txt" delimited="0" delimiter="-">
      <textFields count="18">
        <textField/>
        <textField position="12"/>
        <textField position="19"/>
        <textField position="24"/>
        <textField position="32"/>
        <textField position="43"/>
        <textField position="51"/>
        <textField position="63"/>
        <textField position="68"/>
        <textField position="80"/>
        <textField position="88"/>
        <textField position="98"/>
        <textField position="103"/>
        <textField position="114"/>
        <textField position="126"/>
        <textField position="136"/>
        <textField position="151"/>
        <textField position="161"/>
      </textFields>
    </textPr>
  </connection>
  <connection id="40" xr16:uid="{4DC481A9-C10B-494C-ABAC-90E4530FD909}" name="VIoutput_202111011" type="6" refreshedVersion="7" background="1" saveData="1">
    <textPr sourceFile="/Users/melissa/Documents/Spacewatch/targetlistprep/VI_urgencyfiles/VIoutput_20211101.txt" delimited="0" delimiter="-">
      <textFields count="18">
        <textField/>
        <textField position="12"/>
        <textField position="20"/>
        <textField position="28"/>
        <textField position="32"/>
        <textField position="43"/>
        <textField position="51"/>
        <textField position="63"/>
        <textField position="68"/>
        <textField position="80"/>
        <textField position="88"/>
        <textField position="98"/>
        <textField position="103"/>
        <textField position="114"/>
        <textField position="126"/>
        <textField position="136"/>
        <textField position="147"/>
        <textField position="161"/>
      </textFields>
    </textPr>
  </connection>
  <connection id="41" xr16:uid="{C2E538C4-960F-3A44-9B30-6399F435E2B1}" name="VIoutput_20211102" type="6" refreshedVersion="7" background="1" saveData="1">
    <textPr sourceFile="/Users/melissa/Documents/Spacewatch/targetlistprep/VI_urgencyfiles/VIoutput_20211102.txt" delimited="0">
      <textFields count="18">
        <textField/>
        <textField position="12"/>
        <textField position="19"/>
        <textField position="24"/>
        <textField position="32"/>
        <textField position="43"/>
        <textField position="51"/>
        <textField position="63"/>
        <textField position="68"/>
        <textField position="80"/>
        <textField position="88"/>
        <textField position="98"/>
        <textField position="103"/>
        <textField position="114"/>
        <textField position="126"/>
        <textField position="136"/>
        <textField position="151"/>
        <textField position="161"/>
      </textFields>
    </textPr>
  </connection>
  <connection id="42" xr16:uid="{5E7CA90E-658F-BA48-BC51-F52A8DC9E14D}" name="VIoutput_20211105" type="6" refreshedVersion="7" background="1" saveData="1">
    <textPr sourceFile="/Users/melissa/Documents/Spacewatch/targetlistprep/VI_urgencyfiles/VIoutput_20211105.txt" delimited="0">
      <textFields count="18">
        <textField/>
        <textField position="12"/>
        <textField position="19"/>
        <textField position="24"/>
        <textField position="32"/>
        <textField position="43"/>
        <textField position="51"/>
        <textField position="63"/>
        <textField position="68"/>
        <textField position="80"/>
        <textField position="88"/>
        <textField position="98"/>
        <textField position="103"/>
        <textField position="114"/>
        <textField position="126"/>
        <textField position="136"/>
        <textField position="149"/>
        <textField position="161"/>
      </textFields>
    </textPr>
  </connection>
  <connection id="43" xr16:uid="{67303E40-D56C-A74D-B62D-B62433A7C73B}" name="VIoutput_20211108" type="6" refreshedVersion="7" background="1" saveData="1">
    <textPr sourceFile="/Users/melissa/Documents/Spacewatch/targetlistprep/VI_urgencyfiles/VIoutput_20211108.txt" delimited="0">
      <textFields count="18">
        <textField/>
        <textField position="12"/>
        <textField position="19"/>
        <textField position="24"/>
        <textField position="32"/>
        <textField position="43"/>
        <textField position="51"/>
        <textField position="63"/>
        <textField position="68"/>
        <textField position="80"/>
        <textField position="88"/>
        <textField position="98"/>
        <textField position="103"/>
        <textField position="114"/>
        <textField position="126"/>
        <textField position="136"/>
        <textField position="149"/>
        <textField position="161"/>
      </textFields>
    </textPr>
  </connection>
  <connection id="44" xr16:uid="{EFA53866-61E2-3842-AFCE-42926A0B1AA2}" name="VIoutput_20211110" type="6" refreshedVersion="7" background="1" saveData="1">
    <textPr sourceFile="/Users/melissa/Documents/Spacewatch/targetlistprep/VI_urgencyfiles/VIoutput_20211110.txt" delimited="0">
      <textFields count="18">
        <textField/>
        <textField position="12"/>
        <textField position="19"/>
        <textField position="24"/>
        <textField position="32"/>
        <textField position="43"/>
        <textField position="51"/>
        <textField position="63"/>
        <textField position="68"/>
        <textField position="80"/>
        <textField position="88"/>
        <textField position="98"/>
        <textField position="103"/>
        <textField position="114"/>
        <textField position="126"/>
        <textField position="136"/>
        <textField position="149"/>
        <textField position="161"/>
      </textFields>
    </textPr>
  </connection>
  <connection id="45" xr16:uid="{2928294D-5D4C-7442-B6B8-89FFECE33BD3}" name="VIoutput_20211121" type="6" refreshedVersion="7" background="1" saveData="1">
    <textPr sourceFile="/Users/melissa/Documents/Spacewatch/targetlistprep/VI_urgencyfiles/VIoutput_20211121.txt" delimited="0" delimiter="|">
      <textFields count="18">
        <textField/>
        <textField position="12"/>
        <textField position="19"/>
        <textField position="24"/>
        <textField position="32"/>
        <textField position="43"/>
        <textField position="51"/>
        <textField position="63"/>
        <textField position="68"/>
        <textField position="80"/>
        <textField position="88"/>
        <textField position="98"/>
        <textField position="103"/>
        <textField position="114"/>
        <textField position="126"/>
        <textField position="136"/>
        <textField position="151"/>
        <textField position="161"/>
      </textFields>
    </textPr>
  </connection>
  <connection id="46" xr16:uid="{51E5359B-3F5E-1E44-99C7-3A51FCFBADAD}" name="VIoutput_202111211" type="6" refreshedVersion="7" background="1" saveData="1">
    <textPr sourceFile="/Users/melissa/Documents/Spacewatch/targetlistprep/VI_urgencyfiles/VIoutput_20211121.txt" delimited="0" delimiter="|">
      <textFields count="18">
        <textField/>
        <textField position="12"/>
        <textField position="20"/>
        <textField position="24"/>
        <textField position="32"/>
        <textField position="43"/>
        <textField position="51"/>
        <textField position="63"/>
        <textField position="68"/>
        <textField position="80"/>
        <textField position="88"/>
        <textField position="98"/>
        <textField position="103"/>
        <textField position="114"/>
        <textField position="126"/>
        <textField position="136"/>
        <textField position="148"/>
        <textField position="161"/>
      </textFields>
    </textPr>
  </connection>
  <connection id="47" xr16:uid="{C524EAC5-306D-9343-9292-5BDC14753F9D}" name="VIoutput_20211130" type="6" refreshedVersion="7" background="1" saveData="1">
    <textPr sourceFile="/Users/melissa/Documents/Spacewatch/targetlistprep/VI_urgencyfiles/VIoutput_20211130.txt" delimited="0">
      <textFields count="18">
        <textField/>
        <textField position="12"/>
        <textField position="19"/>
        <textField position="24"/>
        <textField position="32"/>
        <textField position="43"/>
        <textField position="51"/>
        <textField position="63"/>
        <textField position="68"/>
        <textField position="80"/>
        <textField position="88"/>
        <textField position="98"/>
        <textField position="103"/>
        <textField position="114"/>
        <textField position="126"/>
        <textField position="136"/>
        <textField position="147"/>
        <textField position="161"/>
      </textFields>
    </textPr>
  </connection>
  <connection id="48" xr16:uid="{5531A0D0-7724-7442-A9D6-DDEE5D0FA8DD}" name="VIoutput_20211201" type="6" refreshedVersion="7" background="1" saveData="1">
    <textPr sourceFile="/Users/melissa/Documents/Spacewatch/targetlistprep/VI_urgencyfiles/VIoutput_20211201.txt" delimited="0">
      <textFields count="18">
        <textField/>
        <textField position="11"/>
        <textField position="19"/>
        <textField position="24"/>
        <textField position="32"/>
        <textField position="43"/>
        <textField position="51"/>
        <textField position="63"/>
        <textField position="68"/>
        <textField position="80"/>
        <textField position="88"/>
        <textField position="98"/>
        <textField position="103"/>
        <textField position="114"/>
        <textField position="126"/>
        <textField position="136"/>
        <textField position="149"/>
        <textField position="161"/>
      </textFields>
    </textPr>
  </connection>
  <connection id="49" xr16:uid="{4445B94F-027F-894B-9B23-11F7A8E20F9A}" name="VIoutput_20211205" type="6" refreshedVersion="7" background="1" saveData="1">
    <textPr sourceFile="/Users/melissa/Documents/Spacewatch/targetlistprep/VI_urgencyfiles/VIoutput_20211205.txt" delimited="0">
      <textFields count="18">
        <textField/>
        <textField position="12"/>
        <textField position="19"/>
        <textField position="24"/>
        <textField position="32"/>
        <textField position="43"/>
        <textField position="51"/>
        <textField position="63"/>
        <textField position="68"/>
        <textField position="80"/>
        <textField position="88"/>
        <textField position="98"/>
        <textField position="103"/>
        <textField position="114"/>
        <textField position="126"/>
        <textField position="136"/>
        <textField position="149"/>
        <textField position="161"/>
      </textFields>
    </textPr>
  </connection>
  <connection id="50" xr16:uid="{6D2E7D2C-4AE6-AB42-89C6-6727B1CA80E4}" name="VIoutput_20211210" type="6" refreshedVersion="7" background="1" saveData="1">
    <textPr sourceFile="/Users/melissa/Documents/Spacewatch/targetlistprep/VI_urgencyfiles/VIoutput_20211210.txt" delimited="0">
      <textFields count="18">
        <textField/>
        <textField position="12"/>
        <textField position="19"/>
        <textField position="24"/>
        <textField position="32"/>
        <textField position="43"/>
        <textField position="51"/>
        <textField position="63"/>
        <textField position="68"/>
        <textField position="80"/>
        <textField position="88"/>
        <textField position="98"/>
        <textField position="103"/>
        <textField position="114"/>
        <textField position="126"/>
        <textField position="136"/>
        <textField position="149"/>
        <textField position="161"/>
      </textFields>
    </textPr>
  </connection>
  <connection id="51" xr16:uid="{ECA49C54-8CEB-0448-8F18-CCCF9CC5F8CB}" name="VIoutput_20211217" type="6" refreshedVersion="7" background="1" saveData="1">
    <textPr sourceFile="/Users/melissa/Documents/Spacewatch/targetlistprep/VI_urgencyfiles/VIoutput_20211217.txt" delimited="0">
      <textFields count="18">
        <textField/>
        <textField position="11"/>
        <textField position="19"/>
        <textField position="24"/>
        <textField position="32"/>
        <textField position="43"/>
        <textField position="51"/>
        <textField position="63"/>
        <textField position="68"/>
        <textField position="80"/>
        <textField position="90"/>
        <textField position="98"/>
        <textField position="103"/>
        <textField position="114"/>
        <textField position="126"/>
        <textField position="136"/>
        <textField position="149"/>
        <textField position="161"/>
      </textFields>
    </textPr>
  </connection>
  <connection id="52" xr16:uid="{A78C0553-CF1C-A449-9B10-4CCAE416067C}" name="VIoutput_202112171" type="6" refreshedVersion="7" background="1" saveData="1">
    <textPr sourceFile="/Users/melissa/Documents/Spacewatch/targetlistprep/VI_urgencyfiles/VIoutput_20211217.txt" delimited="0">
      <textFields count="18">
        <textField/>
        <textField position="10"/>
        <textField position="19"/>
        <textField position="27"/>
        <textField position="32"/>
        <textField position="43"/>
        <textField position="51"/>
        <textField position="63"/>
        <textField position="68"/>
        <textField position="80"/>
        <textField position="90"/>
        <textField position="98"/>
        <textField position="103"/>
        <textField position="114"/>
        <textField position="126"/>
        <textField position="136"/>
        <textField position="149"/>
        <textField position="161"/>
      </textFields>
    </textPr>
  </connection>
  <connection id="53" xr16:uid="{D298820C-4184-6B47-A47C-25D08276A1C4}" name="VIoutput_20211228" type="6" refreshedVersion="7" background="1" saveData="1">
    <textPr sourceFile="/Users/melissa/Documents/Spacewatch/targetlistprep/VI_urgencyfiles/VIoutput_20211228.txt" delimited="0" delimiter=":">
      <textFields count="18">
        <textField/>
        <textField position="13"/>
        <textField position="19"/>
        <textField position="24"/>
        <textField position="32"/>
        <textField position="43"/>
        <textField position="51"/>
        <textField position="63"/>
        <textField position="68"/>
        <textField position="80"/>
        <textField position="88"/>
        <textField position="98"/>
        <textField position="103"/>
        <textField position="114"/>
        <textField position="126"/>
        <textField position="136"/>
        <textField position="149"/>
        <textField position="161"/>
      </textFields>
    </textPr>
  </connection>
  <connection id="54" xr16:uid="{E4DCDF56-01C4-EC4E-8494-16012A366562}" name="VIoutput_20220101" type="6" refreshedVersion="7" background="1" saveData="1">
    <textPr sourceFile="/Users/melissa/Documents/Spacewatch/targetlistprep/VI_urgencyfiles/VIoutput_20220101.txt" delimited="0" delimiter="|">
      <textFields count="18">
        <textField/>
        <textField position="12"/>
        <textField position="19"/>
        <textField position="24"/>
        <textField position="32"/>
        <textField position="43"/>
        <textField position="51"/>
        <textField position="63"/>
        <textField position="68"/>
        <textField position="80"/>
        <textField position="88"/>
        <textField position="98"/>
        <textField position="103"/>
        <textField position="114"/>
        <textField position="126"/>
        <textField position="136"/>
        <textField position="149"/>
        <textField position="161"/>
      </textFields>
    </textPr>
  </connection>
  <connection id="55" xr16:uid="{A88029BF-E885-9F46-AED1-CFF2D18162A8}" name="VIoutput_20220108" type="6" refreshedVersion="7" background="1" saveData="1">
    <textPr sourceFile="/Users/melissa/Documents/Spacewatch/targetlistprep/VI_urgencyfiles/VIoutput_20220108.txt" delimited="0" delimiter="|">
      <textFields count="18">
        <textField/>
        <textField position="11"/>
        <textField position="19"/>
        <textField position="24"/>
        <textField position="32"/>
        <textField position="43"/>
        <textField position="51"/>
        <textField position="63"/>
        <textField position="68"/>
        <textField position="80"/>
        <textField position="88"/>
        <textField position="98"/>
        <textField position="103"/>
        <textField position="114"/>
        <textField position="126"/>
        <textField position="136"/>
        <textField position="149"/>
        <textField position="161"/>
      </textFields>
    </textPr>
  </connection>
  <connection id="56" xr16:uid="{9CE93A7D-2CCA-0649-B40A-E0A9F1847486}" name="VIoutput_20220113" type="6" refreshedVersion="7" background="1" saveData="1">
    <textPr sourceFile="/Users/melissa/Documents/Spacewatch/targetlistprep/VI_urgencyfiles/VIoutput_20220113.txt" delimited="0">
      <textFields count="18">
        <textField/>
        <textField position="13"/>
        <textField position="19"/>
        <textField position="24"/>
        <textField position="32"/>
        <textField position="43"/>
        <textField position="51"/>
        <textField position="63"/>
        <textField position="68"/>
        <textField position="80"/>
        <textField position="88"/>
        <textField position="98"/>
        <textField position="103"/>
        <textField position="114"/>
        <textField position="126"/>
        <textField position="136"/>
        <textField position="149"/>
        <textField position="161"/>
      </textFields>
    </textPr>
  </connection>
  <connection id="57" xr16:uid="{50574B22-3BAF-3245-867B-E6CB490F8279}" name="VIoutput_20220126" type="6" refreshedVersion="7" background="1" saveData="1">
    <textPr sourceFile="/Users/melissa/Documents/Spacewatch/targetlistprep/VI_urgencyfiles/VIoutput_20220126.txt" delimited="0" delimiter="|">
      <textFields count="18">
        <textField/>
        <textField position="13"/>
        <textField position="19"/>
        <textField position="24"/>
        <textField position="32"/>
        <textField position="43"/>
        <textField position="51"/>
        <textField position="63"/>
        <textField position="68"/>
        <textField position="80"/>
        <textField position="90"/>
        <textField position="98"/>
        <textField position="103"/>
        <textField position="114"/>
        <textField position="126"/>
        <textField position="136"/>
        <textField position="149"/>
        <textField position="161"/>
      </textFields>
    </textPr>
  </connection>
</connections>
</file>

<file path=xl/sharedStrings.xml><?xml version="1.0" encoding="utf-8"?>
<sst xmlns="http://schemas.openxmlformats.org/spreadsheetml/2006/main" count="13233" uniqueCount="4808">
  <si>
    <t>next impact [tot]</t>
  </si>
  <si>
    <t>astname</t>
  </si>
  <si>
    <t>IP_V</t>
  </si>
  <si>
    <t>MPEC</t>
  </si>
  <si>
    <t>here V. W84 9/24moon. 568 10/10.</t>
  </si>
  <si>
    <t>(82) 2024,27,34*2,38,42,48,50*3,52,54*3,56,59,61*5,64,65*2... 2024,27,34*2,38*2,41,42*2,45,46,48*2,50*3,52,53,54*4,56*2,57*2,59*2,61*4,64*3,65*4,66,68*2,70...</t>
  </si>
  <si>
    <t>2020 RD10</t>
  </si>
  <si>
    <t>Gemini N</t>
  </si>
  <si>
    <t>MPEC'd @V=23.1</t>
  </si>
  <si>
    <t>retired</t>
  </si>
  <si>
    <t>H=24.5</t>
  </si>
  <si>
    <t>309: Cerro Paranal, 10/15 obs, they retired it</t>
  </si>
  <si>
    <t>me: 10/9 obs, but didnt process yet</t>
  </si>
  <si>
    <t>tars downloaded to NAS</t>
  </si>
  <si>
    <t xml:space="preserve">here 4/20. I33 4/23moon. 568 5/10. </t>
  </si>
  <si>
    <t>(10) 2046*2,49,51,54,58,60*2,61,66. 2046,47,49,50,51,53*2,54,57,59*2,60,63,66*3,67.</t>
  </si>
  <si>
    <t>2021 GV2</t>
  </si>
  <si>
    <t>PF -3.41, Palermo -4.58, cum prob 4e-4</t>
  </si>
  <si>
    <t>10m</t>
  </si>
  <si>
    <t>MMT</t>
  </si>
  <si>
    <t>files downloaded to NAS</t>
  </si>
  <si>
    <t>here 3/12. W84 3/19. 568 3/21moon.</t>
  </si>
  <si>
    <t>2024,56*2,93. 2024,56*2,78,91,97.</t>
  </si>
  <si>
    <t>2021 EU</t>
  </si>
  <si>
    <t>PF=-1.28</t>
  </si>
  <si>
    <t>Palermo=-3.29</t>
  </si>
  <si>
    <t>flagged</t>
  </si>
  <si>
    <t>Blanco</t>
  </si>
  <si>
    <t>3/17/21 UT</t>
  </si>
  <si>
    <t>here 6/28day. I33 7/7day. 568 7/5day.</t>
  </si>
  <si>
    <t>(68) 2079,80*2,82,83*2,84*2,85*2,86*2,87*2,88*5,89*3,90*5... 2079,80,82*2,83,84*2,85*4,86,87*3,88*9,89*3,90*10...</t>
  </si>
  <si>
    <t>2021 LD6</t>
  </si>
  <si>
    <t>12m</t>
  </si>
  <si>
    <t>PF=-3.8</t>
  </si>
  <si>
    <t>cum prob=3e-4</t>
  </si>
  <si>
    <t>GemS</t>
  </si>
  <si>
    <t>LD6   I11/I33 7/7-7/10  [I33 7/7&amp;8 only]</t>
  </si>
  <si>
    <t>here 7/18moon. I33 8/1. 568 8/13.</t>
  </si>
  <si>
    <t>2060,71,84,100,105,107,108. 2060,61,64,66,67,69,71,73*2,75,77*2,81,82,92,98,100,103,105,107,108,109,110,111,113,116*2.</t>
  </si>
  <si>
    <t>2021 MU</t>
  </si>
  <si>
    <t>here 7/20moon. I33 8/5. 568 8/14.</t>
  </si>
  <si>
    <t xml:space="preserve">(35) 2076,79*3,91*2,92,94,96,97,98,103*2,105,106,108*4,109*4,111*2,114,118*5,120*2,121*2. 2044,76,79*2,91,92,94,97*2,103,105,108*3,109*3,111*3,114*2,115,118*4,120. </t>
  </si>
  <si>
    <t>2021 NL8</t>
  </si>
  <si>
    <t>18m</t>
  </si>
  <si>
    <t>here 8/7-8/8. I33 8/7Dec. 568 8/17.</t>
  </si>
  <si>
    <t>(5) 2091,94,105*2,106. 2091,94,105,106.</t>
  </si>
  <si>
    <t>2021 OE1</t>
  </si>
  <si>
    <t xml:space="preserve">here 8/7. I33 8/13. 568 8/18moon. </t>
  </si>
  <si>
    <t>(6) 2056,94,96,101*2,111. 2056,96,101,111.</t>
  </si>
  <si>
    <t>2021 OK1</t>
  </si>
  <si>
    <t>13m</t>
  </si>
  <si>
    <t xml:space="preserve">here&amp;568  9/15moonDay. I33Dec/day. </t>
  </si>
  <si>
    <t xml:space="preserve">2111*2. 2103,111*2. </t>
  </si>
  <si>
    <t>2021 MK1</t>
  </si>
  <si>
    <t>H=21.3</t>
  </si>
  <si>
    <t>180m</t>
  </si>
  <si>
    <t>Palermo -3.94</t>
  </si>
  <si>
    <t>here Dec. I33 4/8. 568 9/26-29.</t>
  </si>
  <si>
    <t>2097. 2097.</t>
  </si>
  <si>
    <t>2021 FT1</t>
  </si>
  <si>
    <t>43m</t>
  </si>
  <si>
    <t>here mag. I33 8/19moon. 568 11/29.</t>
  </si>
  <si>
    <t xml:space="preserve">2055,59. 2055,59. </t>
  </si>
  <si>
    <t>2021 LD7</t>
  </si>
  <si>
    <t>H=23.5</t>
  </si>
  <si>
    <t>70m</t>
  </si>
  <si>
    <t>Palermo -4.89</t>
  </si>
  <si>
    <t>here ~11/3. I33 8/12Dec. 568 12/26.</t>
  </si>
  <si>
    <t>(35) 2025,26,27,28,29,30*2,31,32,33,34,35,36,37*2,38,39,40,41,42,43,44,48,49,54,55,56,64,70,79,100*2,106*2,119. 2026,27,28,29,30,31,32,33,34,35,36,38*2,39,52,55,62*2,64,70,76,77,78,80*2,81,82,83,89,91,97,106,109,119*2.</t>
  </si>
  <si>
    <t>2021 NM8</t>
  </si>
  <si>
    <t>H=22.3</t>
  </si>
  <si>
    <t>120m</t>
  </si>
  <si>
    <t>PF=-3.00</t>
  </si>
  <si>
    <t>here 8/5. I33 8/8day. 568 1/9.</t>
  </si>
  <si>
    <t xml:space="preserve">(31) 2024,29,31,32,34,43,46*3,48,50,52,57,68*4,69,75,76*3,86*3,87,88*2,103,110*2. 2024,29,31,32,34*2,42,44,46*3,48,50,52,57,64,68,69*2,70,73,75*2,76*2,86,87*3,88*2,99,103,110. </t>
  </si>
  <si>
    <t>2021 NU</t>
  </si>
  <si>
    <t>66m</t>
  </si>
  <si>
    <t>Palermo -4.41</t>
  </si>
  <si>
    <t xml:space="preserve">here &amp; I33 rates. 568 12/27-1/30. </t>
  </si>
  <si>
    <t xml:space="preserve">(14) 2076,100,102*2,104,105,115*2,116*3,119,120,121. 2076,98,100*2,102*3,103,104*4,105,107,111,113,114*3,115*5,116*4,117*2,118*2,119*2,120*2. </t>
  </si>
  <si>
    <t>2021 JY5</t>
  </si>
  <si>
    <t>11m</t>
  </si>
  <si>
    <t>here 9/13. I33&amp;568 3/1+.</t>
  </si>
  <si>
    <t>(70) 2026,28,30*2,45,51*2,53*3,55*2,64,67,68*3,72*2,73,74*2,78*3... 2026,28,30,31,43,35,39,51,53*2,55*2,64,68*3,70,71,73,74*2,75,76,77,78*3...</t>
  </si>
  <si>
    <t>2021 NQ5</t>
  </si>
  <si>
    <t>H=21.4</t>
  </si>
  <si>
    <t>PF=-3.43</t>
  </si>
  <si>
    <t>Palermo=-3.11</t>
  </si>
  <si>
    <t>VIfortran:  use mpcorb.dat to get ephs missing from eph service</t>
  </si>
  <si>
    <t>https://www.minorplanetcenter.net/iau/MPCORB.html</t>
  </si>
  <si>
    <t>beta neofixer, slack channel on Varuna, swatch_notices emails bet tels</t>
  </si>
  <si>
    <t>archive progess report/xml templates</t>
  </si>
  <si>
    <t>LBTO 2020B script</t>
  </si>
  <si>
    <t>V&lt;~23</t>
  </si>
  <si>
    <t>V&lt;~24</t>
  </si>
  <si>
    <t>V&lt;~25</t>
  </si>
  <si>
    <t>PHA</t>
  </si>
  <si>
    <t>W84</t>
  </si>
  <si>
    <t>696 MMT</t>
  </si>
  <si>
    <t>returns faint w/in 50yr</t>
  </si>
  <si>
    <t>I33</t>
  </si>
  <si>
    <t>G83 LBT</t>
  </si>
  <si>
    <t>rate</t>
  </si>
  <si>
    <t>returns faint</t>
  </si>
  <si>
    <t>I11 Gem S</t>
  </si>
  <si>
    <t>568  Keck</t>
  </si>
  <si>
    <t>return bright w/in 50yr</t>
  </si>
  <si>
    <t>V00</t>
  </si>
  <si>
    <t>568 Gem N</t>
  </si>
  <si>
    <t>549-8692</t>
  </si>
  <si>
    <t>paul smith</t>
  </si>
  <si>
    <t>active</t>
  </si>
  <si>
    <t>neodys</t>
  </si>
  <si>
    <t>This file =</t>
  </si>
  <si>
    <t>VIoutput_20</t>
  </si>
  <si>
    <t>txt</t>
  </si>
  <si>
    <t>Output of p</t>
  </si>
  <si>
    <t>rogram</t>
  </si>
  <si>
    <t>VI_sc</t>
  </si>
  <si>
    <t>ores_csv</t>
  </si>
  <si>
    <t>on 2021 07</t>
  </si>
  <si>
    <t>27 19:4</t>
  </si>
  <si>
    <t>Operating o</t>
  </si>
  <si>
    <t>n orbit</t>
  </si>
  <si>
    <t>al el</t>
  </si>
  <si>
    <t>ement fi</t>
  </si>
  <si>
    <t>le:</t>
  </si>
  <si>
    <t>elements_20</t>
  </si>
  <si>
    <t>and JPL csv</t>
  </si>
  <si>
    <t>VI lis</t>
  </si>
  <si>
    <t>t:</t>
  </si>
  <si>
    <t>sentry_summ</t>
  </si>
  <si>
    <t>ary_202</t>
  </si>
  <si>
    <t>.csv</t>
  </si>
  <si>
    <t>Prov. Des.</t>
  </si>
  <si>
    <t>Year R</t>
  </si>
  <si>
    <t>ange</t>
  </si>
  <si>
    <t>#Impacts</t>
  </si>
  <si>
    <t>Cum Prob</t>
  </si>
  <si>
    <t>H mag</t>
  </si>
  <si>
    <t>Packed Des</t>
  </si>
  <si>
    <t>IP</t>
  </si>
  <si>
    <t>P. R.</t>
  </si>
  <si>
    <t>PSid</t>
  </si>
  <si>
    <t>PSyn</t>
  </si>
  <si>
    <t>NSid</t>
  </si>
  <si>
    <t>MSyn</t>
  </si>
  <si>
    <t>P_PeriOpp</t>
  </si>
  <si>
    <t>Urgency</t>
  </si>
  <si>
    <t>Log(PR*Urg.)</t>
  </si>
  <si>
    <t>ObsArc(d)</t>
  </si>
  <si>
    <t>Cum Palermo</t>
  </si>
  <si>
    <t>Target</t>
  </si>
  <si>
    <t>start time</t>
  </si>
  <si>
    <t>stop time</t>
  </si>
  <si>
    <t>Hmag</t>
  </si>
  <si>
    <t>Vmin</t>
  </si>
  <si>
    <t>Vmin Date           Time Step=1d</t>
  </si>
  <si>
    <t>K21N08M</t>
  </si>
  <si>
    <t>'2021 NM8'</t>
  </si>
  <si>
    <t>'2022-06-01 00:00'</t>
  </si>
  <si>
    <t>'2024-09-26 01:55'</t>
  </si>
  <si>
    <t>2023-Jan-26 00:00</t>
  </si>
  <si>
    <t>2021 OV</t>
  </si>
  <si>
    <t>K21O00V</t>
  </si>
  <si>
    <t>2021 NU3</t>
  </si>
  <si>
    <t>K21N03U</t>
  </si>
  <si>
    <t>'2021 NU3'</t>
  </si>
  <si>
    <t>'2053-06-04 12:31'</t>
  </si>
  <si>
    <t>2043-Mar-27 00:00</t>
  </si>
  <si>
    <t>K21L07D</t>
  </si>
  <si>
    <t>'2021 LD7'</t>
  </si>
  <si>
    <t>'2054-08-15 08:26'</t>
  </si>
  <si>
    <t>2051-May-25 00:00</t>
  </si>
  <si>
    <t>K21M00U</t>
  </si>
  <si>
    <t>'2021 MU'</t>
  </si>
  <si>
    <t>'2096-02-22 16:21'</t>
  </si>
  <si>
    <t>2079-Jun-26 00:00</t>
  </si>
  <si>
    <t>K21N05Q</t>
  </si>
  <si>
    <t>'2021 NQ5'</t>
  </si>
  <si>
    <t>'2042-01-16 16:43'</t>
  </si>
  <si>
    <t>2026-Jan-26 00:00</t>
  </si>
  <si>
    <t>2021 NC5</t>
  </si>
  <si>
    <t>K21N05C</t>
  </si>
  <si>
    <t>'2021 NC5'</t>
  </si>
  <si>
    <t>'2060-08-04 13:55'</t>
  </si>
  <si>
    <t>2035-Jul-31 00:00</t>
  </si>
  <si>
    <t>K21N00U</t>
  </si>
  <si>
    <t>'2021 NU'</t>
  </si>
  <si>
    <t>'2067-07-09 23:31'</t>
  </si>
  <si>
    <t>2049-Jul-27 00:00</t>
  </si>
  <si>
    <t>K21N08L</t>
  </si>
  <si>
    <t>'2021 NL8'</t>
  </si>
  <si>
    <t>'2075-07-17 22:56'</t>
  </si>
  <si>
    <t>2037-Jul-02 00:00</t>
  </si>
  <si>
    <t>K21M01K</t>
  </si>
  <si>
    <t>'2021 MK1'</t>
  </si>
  <si>
    <t>'2109-05-07 05:56'</t>
  </si>
  <si>
    <t>2066-Jun-26 00:00</t>
  </si>
  <si>
    <t>2021 NM3</t>
  </si>
  <si>
    <t>K21N03M</t>
  </si>
  <si>
    <t>'2021 NM3'</t>
  </si>
  <si>
    <t>'2091-06-19 08:19'</t>
  </si>
  <si>
    <t>2045-Jul-11 00:00</t>
  </si>
  <si>
    <t>2021 OH2</t>
  </si>
  <si>
    <t>2021 PM1</t>
  </si>
  <si>
    <t>2021 PA1</t>
  </si>
  <si>
    <t>neodys only</t>
  </si>
  <si>
    <t>2021 PZ1</t>
  </si>
  <si>
    <t>(33) 2068*2,73,74,75*2,77,78,79*2,81,82,87,88*2,92,93,94,97,102,106,107,108,110*2,112*2,114*3,118,119,120. 2062,66,67,68*2,69,71,72*2,73*2,74,75*2,76,77*3,78*2,,79*2,80*4,81*3,82*2,83,84*3,85*2,86,87*3,88*3,89*2,90*2,92*2,93,94*3,95*2,96*2...</t>
  </si>
  <si>
    <t xml:space="preserve">2056. 2056. </t>
  </si>
  <si>
    <t>30m</t>
  </si>
  <si>
    <t>35m</t>
  </si>
  <si>
    <t>too fast</t>
  </si>
  <si>
    <t xml:space="preserve">here too fast. </t>
  </si>
  <si>
    <t>2021 PH4</t>
  </si>
  <si>
    <t>2021 PK4</t>
  </si>
  <si>
    <t>H=21</t>
  </si>
  <si>
    <t>8m</t>
  </si>
  <si>
    <t>215m</t>
  </si>
  <si>
    <t>(71) 2029,30,34,38,44,53,55*2,64,67*3,68*2,69*2,76*6,80,84*2... 2030,34,38,44,53,55*2,64,68*2,69*2,76*3,84,85*5,88*3,91...</t>
  </si>
  <si>
    <t>(9) 2060,62,63,65,68*2,70*2,75. 2057,59,60*3,62*2,63*2,66,68*3,69*2,70*4,74,75,81.</t>
  </si>
  <si>
    <t>here 10/29-2/8moon. I33 10/7day. 696&amp;568 3/1+</t>
  </si>
  <si>
    <t>here 9/9. W84 9/26. 568 10/11moon.</t>
  </si>
  <si>
    <t>all: too fast</t>
  </si>
  <si>
    <t>2021 PK5</t>
  </si>
  <si>
    <t>H=22.9</t>
  </si>
  <si>
    <t>here Dec. I33 8/17. 568 8/14 Dec.</t>
  </si>
  <si>
    <t>here 10/9. I33 8/19Dec. 696 12/11. 568 1/1.</t>
  </si>
  <si>
    <t>2021 PC7</t>
  </si>
  <si>
    <t>H=19.1</t>
  </si>
  <si>
    <t xml:space="preserve">2038,61. </t>
  </si>
  <si>
    <t>2021 PG7</t>
  </si>
  <si>
    <t>510m</t>
  </si>
  <si>
    <t>28m</t>
  </si>
  <si>
    <t>jpl only</t>
  </si>
  <si>
    <t xml:space="preserve">here 8/19moon[9/1]. </t>
  </si>
  <si>
    <t>2087. 2087.</t>
  </si>
  <si>
    <t>2021 PC9</t>
  </si>
  <si>
    <t>190m</t>
  </si>
  <si>
    <t>2021 PA15</t>
  </si>
  <si>
    <t>neodys retired</t>
  </si>
  <si>
    <t>(38) 2029,31,34,36,37,39,41,42,43,44,45,46,47*3,48,50,53,54,58*2,59,62*2,82,84,91*2,92*3,98,99*2,100*2,105*2. 2029,31,32,34,36,37,39,40,41,42*2,43,45,46,47*3,48,50,52*2,53,54,56,58*2,59*2,62*2,65,67*3,84,89*2,95,99*2,100*3,105*2,107,</t>
  </si>
  <si>
    <t>no longer targetable</t>
  </si>
  <si>
    <t>here 8/16. I33Dec. 696 8/28. 568 9/17moon.</t>
  </si>
  <si>
    <t>here 9/27. I33 10/11moon. 568 11/6.</t>
  </si>
  <si>
    <t>here 9/16day. I33Dec. 696 9/16day. 568 9/4day.</t>
  </si>
  <si>
    <t>on 2021 08</t>
  </si>
  <si>
    <t>17 12:0</t>
  </si>
  <si>
    <t>K21P09C</t>
  </si>
  <si>
    <t>K21P07C</t>
  </si>
  <si>
    <t>K21P04K</t>
  </si>
  <si>
    <t>K21P04H</t>
  </si>
  <si>
    <t>K21P01M</t>
  </si>
  <si>
    <t>K21O02H</t>
  </si>
  <si>
    <t>K21O01K</t>
  </si>
  <si>
    <t>K21O01E</t>
  </si>
  <si>
    <t>2021 NB</t>
  </si>
  <si>
    <t>K21N00B</t>
  </si>
  <si>
    <t>2021 MV</t>
  </si>
  <si>
    <t>K21M00V</t>
  </si>
  <si>
    <t>2021 LL15</t>
  </si>
  <si>
    <t>K21L15L</t>
  </si>
  <si>
    <t>2021 LK6</t>
  </si>
  <si>
    <t>K21L06K</t>
  </si>
  <si>
    <t>K21L06D</t>
  </si>
  <si>
    <t>2021 LC4</t>
  </si>
  <si>
    <t>K21L04C</t>
  </si>
  <si>
    <t>2021 LC3</t>
  </si>
  <si>
    <t>K21L03C</t>
  </si>
  <si>
    <t>2021 LY1</t>
  </si>
  <si>
    <t>K21L01Y</t>
  </si>
  <si>
    <t>2021 LC1</t>
  </si>
  <si>
    <t>K21L01C</t>
  </si>
  <si>
    <t>2021 LV</t>
  </si>
  <si>
    <t>K21L00V</t>
  </si>
  <si>
    <t>2021 LQ</t>
  </si>
  <si>
    <t>K21L00Q</t>
  </si>
  <si>
    <t>2021 KT2</t>
  </si>
  <si>
    <t>K21K02T</t>
  </si>
  <si>
    <t>2021 KQ2</t>
  </si>
  <si>
    <t>K21K02Q</t>
  </si>
  <si>
    <t>2021 KN2</t>
  </si>
  <si>
    <t>K21K02N</t>
  </si>
  <si>
    <t>2021 JU6</t>
  </si>
  <si>
    <t>K21J06U</t>
  </si>
  <si>
    <t>2021 JB6</t>
  </si>
  <si>
    <t>K21J06B</t>
  </si>
  <si>
    <t>2021 JZ5</t>
  </si>
  <si>
    <t>K21J05Z</t>
  </si>
  <si>
    <t>K21J05Y</t>
  </si>
  <si>
    <t>2021 JY3</t>
  </si>
  <si>
    <t>K21J03Y</t>
  </si>
  <si>
    <t>2021 JU3</t>
  </si>
  <si>
    <t>K21J03U</t>
  </si>
  <si>
    <t>2021 JW2</t>
  </si>
  <si>
    <t>K21J02W</t>
  </si>
  <si>
    <t>2021 JE1</t>
  </si>
  <si>
    <t>K21J01E</t>
  </si>
  <si>
    <t>2021 JA1</t>
  </si>
  <si>
    <t>K21J01A</t>
  </si>
  <si>
    <t>2021 HY9</t>
  </si>
  <si>
    <t>K21H09Y</t>
  </si>
  <si>
    <t>2021 HY2</t>
  </si>
  <si>
    <t>K21H02Y</t>
  </si>
  <si>
    <t>2021 HC2</t>
  </si>
  <si>
    <t>K21H02C</t>
  </si>
  <si>
    <t>2021 GC13</t>
  </si>
  <si>
    <t>K21G13C</t>
  </si>
  <si>
    <t>2021 GU12</t>
  </si>
  <si>
    <t>K21G12U</t>
  </si>
  <si>
    <t>2021 GN10</t>
  </si>
  <si>
    <t>K21G10N</t>
  </si>
  <si>
    <t>2021 GB10</t>
  </si>
  <si>
    <t>K21G10B</t>
  </si>
  <si>
    <t>2021 GX9</t>
  </si>
  <si>
    <t>K21G09X</t>
  </si>
  <si>
    <t>2021 GC8</t>
  </si>
  <si>
    <t>K21G08C</t>
  </si>
  <si>
    <t>2021 GZ7</t>
  </si>
  <si>
    <t>K21G07Z</t>
  </si>
  <si>
    <t>2021 GW6</t>
  </si>
  <si>
    <t>K21G06W</t>
  </si>
  <si>
    <t>2021 GE6</t>
  </si>
  <si>
    <t>K21G06E</t>
  </si>
  <si>
    <t>2021 GN2</t>
  </si>
  <si>
    <t>K21G02N</t>
  </si>
  <si>
    <t>2021 GE2</t>
  </si>
  <si>
    <t>K21G02E</t>
  </si>
  <si>
    <t>2021 GW1</t>
  </si>
  <si>
    <t>K21G01W</t>
  </si>
  <si>
    <t>2021 GG1</t>
  </si>
  <si>
    <t>K21G01G</t>
  </si>
  <si>
    <t>2021 GT</t>
  </si>
  <si>
    <t>K21G00T</t>
  </si>
  <si>
    <t>2021 GR</t>
  </si>
  <si>
    <t>K21G00R</t>
  </si>
  <si>
    <t>2021 FP2</t>
  </si>
  <si>
    <t>K21F02P</t>
  </si>
  <si>
    <t>2021 FM2</t>
  </si>
  <si>
    <t>K21F02M</t>
  </si>
  <si>
    <t>2021 FE2</t>
  </si>
  <si>
    <t>K21F02E</t>
  </si>
  <si>
    <t>K21F01T</t>
  </si>
  <si>
    <t>2021 FO1</t>
  </si>
  <si>
    <t>K21F01O</t>
  </si>
  <si>
    <t>2021 PL23</t>
  </si>
  <si>
    <t>2021 PA24</t>
  </si>
  <si>
    <t>2021 PD24</t>
  </si>
  <si>
    <t>H=22.1</t>
  </si>
  <si>
    <t>H=20.5</t>
  </si>
  <si>
    <t>2066,74*2,102. 2066,70,74*2,</t>
  </si>
  <si>
    <t>'2021 PC9'</t>
  </si>
  <si>
    <t>'2021-06-01 00:00'</t>
  </si>
  <si>
    <t>'2083-05-02 04:40'</t>
  </si>
  <si>
    <t>2031-Aug-06 00:00</t>
  </si>
  <si>
    <t>'2021 PC7'</t>
  </si>
  <si>
    <t>'2035-12-08 19:06'</t>
  </si>
  <si>
    <t>2033-Sep-07 00:00</t>
  </si>
  <si>
    <t>'2021 PK4'</t>
  </si>
  <si>
    <t>'2057-09-26 10:44'</t>
  </si>
  <si>
    <t>2021-Aug-07 00:00</t>
  </si>
  <si>
    <t>'2021 PH4'</t>
  </si>
  <si>
    <t>'2103-09-17 09:01'</t>
  </si>
  <si>
    <t>2030-Aug-29 00:00</t>
  </si>
  <si>
    <t>'2021 OH2'</t>
  </si>
  <si>
    <t>'2062-05-18 12:54'</t>
  </si>
  <si>
    <t>2041-Jul-20 00:00</t>
  </si>
  <si>
    <t>'2067-07-09 14:45'</t>
  </si>
  <si>
    <t>2021-Jul-18 00:00</t>
  </si>
  <si>
    <t>2021-Jun-11 00:00</t>
  </si>
  <si>
    <t>'2021 JY5'</t>
  </si>
  <si>
    <t>'2093-06-27 23:06'</t>
  </si>
  <si>
    <t>2092-May-09 00:00</t>
  </si>
  <si>
    <t>'2021 FT1'</t>
  </si>
  <si>
    <t>'2093-09-17 01:07'</t>
  </si>
  <si>
    <t>2051-Mar-25 00:00</t>
  </si>
  <si>
    <t>'2021 PM1'</t>
  </si>
  <si>
    <t>'2055-09-09 01:34'</t>
  </si>
  <si>
    <t>2021-Aug-08 00:00</t>
  </si>
  <si>
    <t>This file</t>
  </si>
  <si>
    <t>=</t>
  </si>
  <si>
    <t>VIoutput_2</t>
  </si>
  <si>
    <t>Output of</t>
  </si>
  <si>
    <t>program</t>
  </si>
  <si>
    <t>18 15:2</t>
  </si>
  <si>
    <t>Operating</t>
  </si>
  <si>
    <t>on orbit</t>
  </si>
  <si>
    <t>elements_2</t>
  </si>
  <si>
    <t>and JPL cs</t>
  </si>
  <si>
    <t>v VI lis</t>
  </si>
  <si>
    <t>sentry_sum</t>
  </si>
  <si>
    <t>mary_202</t>
  </si>
  <si>
    <t>K21P24D</t>
  </si>
  <si>
    <t>K21P24A</t>
  </si>
  <si>
    <t>K21P23L</t>
  </si>
  <si>
    <t>here 1/10moon. I33 2/7. 568 2/28.</t>
  </si>
  <si>
    <t>all 3/1+</t>
  </si>
  <si>
    <t>here Dec/day. I33 11/20, 568 11/24dec.</t>
  </si>
  <si>
    <t>PF=-1.947</t>
  </si>
  <si>
    <t>Palermo -2.79</t>
  </si>
  <si>
    <t>PF=-3.79</t>
  </si>
  <si>
    <t>Palermo -4.16</t>
  </si>
  <si>
    <t>PF=-3.95</t>
  </si>
  <si>
    <t>PF=-3.806</t>
  </si>
  <si>
    <t>PF=-3.85</t>
  </si>
  <si>
    <t>Palermo -4.42</t>
  </si>
  <si>
    <t>272m</t>
  </si>
  <si>
    <t>130m</t>
  </si>
  <si>
    <t>519m</t>
  </si>
  <si>
    <t>﻿'2021 PA24'</t>
  </si>
  <si>
    <t>'2022-01-01 00:00'</t>
  </si>
  <si>
    <t>'2023-08-28 14:49'</t>
  </si>
  <si>
    <t>2022-Jan-01 00:00</t>
  </si>
  <si>
    <t>﻿'2021 PD24'</t>
  </si>
  <si>
    <t>'2032-11-30 00:47'</t>
  </si>
  <si>
    <t>2026-Jan-15 00:00</t>
  </si>
  <si>
    <t>﻿'2021 PC7'</t>
  </si>
  <si>
    <t>﻿'2021 LD7'</t>
  </si>
  <si>
    <t>﻿'2021 PK4'</t>
  </si>
  <si>
    <t>2031-Aug-10 00:00</t>
  </si>
  <si>
    <t>﻿'2021 OH2'</t>
  </si>
  <si>
    <t>﻿'2021 NU'</t>
  </si>
  <si>
    <t>2049-Jul-18 00:00</t>
  </si>
  <si>
    <t>﻿'2021 PC9'</t>
  </si>
  <si>
    <t>﻿2021 PL23'</t>
  </si>
  <si>
    <t>'2065-08-28 21:34'</t>
  </si>
  <si>
    <t>2025-Sep-03 00:00</t>
  </si>
  <si>
    <t>minV</t>
  </si>
  <si>
    <t>date of minV</t>
  </si>
  <si>
    <t>'2021 PD24'</t>
  </si>
  <si>
    <t>2021-Aug-20 07:30</t>
  </si>
  <si>
    <t>'2021 PA24'</t>
  </si>
  <si>
    <t>2021-Dec-18 07:30</t>
  </si>
  <si>
    <t>'2021 PL23'</t>
  </si>
  <si>
    <t>2021-Sep-25 07:30</t>
  </si>
  <si>
    <t>2021-Nov-20 07:30</t>
  </si>
  <si>
    <t>2021-Aug-26 07:30</t>
  </si>
  <si>
    <t>'2021 OK1'</t>
  </si>
  <si>
    <t>'2021 OE1'</t>
  </si>
  <si>
    <t>'2021 OV'</t>
  </si>
  <si>
    <t>2021-Oct-01 07:30</t>
  </si>
  <si>
    <t>2021-Oct-13 07:30</t>
  </si>
  <si>
    <t>'2021 NB'</t>
  </si>
  <si>
    <t>'2021 MV'</t>
  </si>
  <si>
    <t>'2021 LL15'</t>
  </si>
  <si>
    <t>'2021 LK6'</t>
  </si>
  <si>
    <t>'2021 LD6'</t>
  </si>
  <si>
    <t>2022-Feb-02 07:30</t>
  </si>
  <si>
    <t>'2021 LC4'</t>
  </si>
  <si>
    <t>2021-Dec-08 07:30</t>
  </si>
  <si>
    <t>'2021 LC3'</t>
  </si>
  <si>
    <t>'2021 LY1'</t>
  </si>
  <si>
    <t>'2021 LC1'</t>
  </si>
  <si>
    <t>2021-Aug-22 07:30</t>
  </si>
  <si>
    <t>'2021 LV'</t>
  </si>
  <si>
    <t>'2021 LQ'</t>
  </si>
  <si>
    <t>'2021 KT2'</t>
  </si>
  <si>
    <t>'2021 KQ2'</t>
  </si>
  <si>
    <t>2021-Oct-31 07:30</t>
  </si>
  <si>
    <t>'2021 KN2'</t>
  </si>
  <si>
    <t>2021-Dec-04 07:30</t>
  </si>
  <si>
    <t>'2021 JU6'</t>
  </si>
  <si>
    <t>2021-Sep-09 07:30</t>
  </si>
  <si>
    <t>'2021 JB6'</t>
  </si>
  <si>
    <t>2021-Sep-29 07:30</t>
  </si>
  <si>
    <t>'2021 JZ5'</t>
  </si>
  <si>
    <t>2022-Jan-19 07:30</t>
  </si>
  <si>
    <t>2022-Jan-13 07:30</t>
  </si>
  <si>
    <t>'2021 JY3'</t>
  </si>
  <si>
    <t>2021-Sep-27 07:30</t>
  </si>
  <si>
    <t>'2021 JU3'</t>
  </si>
  <si>
    <t>'2021 JW2'</t>
  </si>
  <si>
    <t>2021-Oct-19 07:30</t>
  </si>
  <si>
    <t>'2021 JE1'</t>
  </si>
  <si>
    <t>'2021 JA1'</t>
  </si>
  <si>
    <t>2021-Nov-02 07:30</t>
  </si>
  <si>
    <t>'2021 HY9'</t>
  </si>
  <si>
    <t>'2021 HY2'</t>
  </si>
  <si>
    <t>'2021 HC2'</t>
  </si>
  <si>
    <t>'2021 GC13'</t>
  </si>
  <si>
    <t>'2021 GU12'</t>
  </si>
  <si>
    <t>'2021 GN10'</t>
  </si>
  <si>
    <t>'2021 GB10'</t>
  </si>
  <si>
    <t>'2021 GX9'</t>
  </si>
  <si>
    <t>2021-Nov-10 07:30</t>
  </si>
  <si>
    <t>'2021 GC8'</t>
  </si>
  <si>
    <t>'2021 GZ7'</t>
  </si>
  <si>
    <t>'2021 GW6'</t>
  </si>
  <si>
    <t>'2021 GE6'</t>
  </si>
  <si>
    <t>2021-Sep-19 07:30</t>
  </si>
  <si>
    <t>'2021 GN2'</t>
  </si>
  <si>
    <t>'2021 GE2'</t>
  </si>
  <si>
    <t>'2021 GW1'</t>
  </si>
  <si>
    <t>'2021 GG1'</t>
  </si>
  <si>
    <t>2021-Nov-14 07:30</t>
  </si>
  <si>
    <t>'2021 GT'</t>
  </si>
  <si>
    <t>2022-Jan-01 07:30</t>
  </si>
  <si>
    <t>'2021 GR'</t>
  </si>
  <si>
    <t>'2021 FP2'</t>
  </si>
  <si>
    <t>2021-Nov-28 07:30</t>
  </si>
  <si>
    <t>'2021 FM2'</t>
  </si>
  <si>
    <t>'2021 FE2'</t>
  </si>
  <si>
    <t>2021-Sep-15 07:30</t>
  </si>
  <si>
    <t>'2021 FO1'</t>
  </si>
  <si>
    <t>2021-Sep-13 07:30</t>
  </si>
  <si>
    <t>'2021 FU'</t>
  </si>
  <si>
    <t>'2021 EC4'</t>
  </si>
  <si>
    <t>'2021 EP3'</t>
  </si>
  <si>
    <t>'2021 EL3'</t>
  </si>
  <si>
    <t>2021-Sep-01 07:30</t>
  </si>
  <si>
    <t>'2021 EJ3'</t>
  </si>
  <si>
    <t>'2021 EF3'</t>
  </si>
  <si>
    <t>'2021 EO2'</t>
  </si>
  <si>
    <t>'2021 EW1'</t>
  </si>
  <si>
    <t>'2021 EU'</t>
  </si>
  <si>
    <t>'2021 ER'</t>
  </si>
  <si>
    <t>'2021 EO'</t>
  </si>
  <si>
    <t>'2021 EA'</t>
  </si>
  <si>
    <t>'2021 DA2'</t>
  </si>
  <si>
    <t>2021-Oct-25 07:30</t>
  </si>
  <si>
    <t>'2021 DR'</t>
  </si>
  <si>
    <t>'2021 DG'</t>
  </si>
  <si>
    <t>2021-Dec-22 07:30</t>
  </si>
  <si>
    <t>'2021 CD8'</t>
  </si>
  <si>
    <t>'2021 CZ7'</t>
  </si>
  <si>
    <t>'2021 CC7'</t>
  </si>
  <si>
    <t>'2021 CA6'</t>
  </si>
  <si>
    <t>2021-Nov-18 07:30</t>
  </si>
  <si>
    <t>'2021 CN5'</t>
  </si>
  <si>
    <t>'2021 CK3'</t>
  </si>
  <si>
    <t>'2021 CJ3'</t>
  </si>
  <si>
    <t>'2021 CH3'</t>
  </si>
  <si>
    <t>'2021 CU1'</t>
  </si>
  <si>
    <t>2022-Jan-15 07:30</t>
  </si>
  <si>
    <t>'2021 CF1'</t>
  </si>
  <si>
    <t>'2021 CD'</t>
  </si>
  <si>
    <t>'2021 BR2'</t>
  </si>
  <si>
    <t>'2021 BO2'</t>
  </si>
  <si>
    <t>'2021 BL2'</t>
  </si>
  <si>
    <t>'2021 BP1'</t>
  </si>
  <si>
    <t>'2021 BN'</t>
  </si>
  <si>
    <t>2022-Jan-21 07:30</t>
  </si>
  <si>
    <t>'2021 AZ6'</t>
  </si>
  <si>
    <t>'2021 AX6'</t>
  </si>
  <si>
    <t>'2021 AP6'</t>
  </si>
  <si>
    <t>'2021 AM6'</t>
  </si>
  <si>
    <t>'2021 AZ5'</t>
  </si>
  <si>
    <t>'2021 AD4'</t>
  </si>
  <si>
    <t>'2021 AB4'</t>
  </si>
  <si>
    <t>2022-Jan-31 07:30</t>
  </si>
  <si>
    <t>'2021 AY2'</t>
  </si>
  <si>
    <t>'2021 AC2'</t>
  </si>
  <si>
    <t>2021-Aug-24 07:30</t>
  </si>
  <si>
    <t>'2021 AH'</t>
  </si>
  <si>
    <t>2021-Sep-11 07:30</t>
  </si>
  <si>
    <t>'2020 YE5'</t>
  </si>
  <si>
    <t>'2020 YK3'</t>
  </si>
  <si>
    <t>'2020 YA3'</t>
  </si>
  <si>
    <t>2021-Oct-07 07:30</t>
  </si>
  <si>
    <t>'2020 YS2'</t>
  </si>
  <si>
    <t>2022-Jan-27 07:30</t>
  </si>
  <si>
    <t>'2020 YG2'</t>
  </si>
  <si>
    <t>2021-Oct-03 07:30</t>
  </si>
  <si>
    <t>'2020 YA2'</t>
  </si>
  <si>
    <t>'2020 YM1'</t>
  </si>
  <si>
    <t>2021-Dec-26 07:30</t>
  </si>
  <si>
    <t>'2020 YB1'</t>
  </si>
  <si>
    <t>2021-Sep-07 07:30</t>
  </si>
  <si>
    <t>'2020 YA1'</t>
  </si>
  <si>
    <t>2021-Dec-14 07:30</t>
  </si>
  <si>
    <t>'2020 YN'</t>
  </si>
  <si>
    <t>2021-Dec-30 07:30</t>
  </si>
  <si>
    <t>'2020 XV6'</t>
  </si>
  <si>
    <t>'2020 XA6'</t>
  </si>
  <si>
    <t>'2020 XU4'</t>
  </si>
  <si>
    <t>2021-Nov-08 07:30</t>
  </si>
  <si>
    <t>'2020 XF4'</t>
  </si>
  <si>
    <t>2021-Sep-21 07:30</t>
  </si>
  <si>
    <t>'2020 XX3'</t>
  </si>
  <si>
    <t>'2020 XK1'</t>
  </si>
  <si>
    <t>2021-Nov-24 07:30</t>
  </si>
  <si>
    <t>'2020 XG'</t>
  </si>
  <si>
    <t>'2020 XF'</t>
  </si>
  <si>
    <t>'2020 XE'</t>
  </si>
  <si>
    <t>'2020 XC'</t>
  </si>
  <si>
    <t>'2020 WN5'</t>
  </si>
  <si>
    <t>2021-Dec-12 07:30</t>
  </si>
  <si>
    <t>'2020 WG5'</t>
  </si>
  <si>
    <t>'2020 WF5'</t>
  </si>
  <si>
    <t>'2020 WT4'</t>
  </si>
  <si>
    <t>'2020 WZ3'</t>
  </si>
  <si>
    <t>'2020 WA1'</t>
  </si>
  <si>
    <t>'2020 WD'</t>
  </si>
  <si>
    <t>2021-Oct-21 07:30</t>
  </si>
  <si>
    <t>'2020 VV6'</t>
  </si>
  <si>
    <t>'2020 VN6'</t>
  </si>
  <si>
    <t>'2020 VK6'</t>
  </si>
  <si>
    <t>'2020 VH5'</t>
  </si>
  <si>
    <t>2021-Nov-06 07:30</t>
  </si>
  <si>
    <t>'2020 VB5'</t>
  </si>
  <si>
    <t>'2020 VA5'</t>
  </si>
  <si>
    <t>'2020 VA4'</t>
  </si>
  <si>
    <t>'2020 VT3'</t>
  </si>
  <si>
    <t>'2020 VB3'</t>
  </si>
  <si>
    <t>'2020 VO1'</t>
  </si>
  <si>
    <t>'2020 VN1'</t>
  </si>
  <si>
    <t>'2020 VW'</t>
  </si>
  <si>
    <t>'2020 VV'</t>
  </si>
  <si>
    <t>2021-Dec-06 07:30</t>
  </si>
  <si>
    <t>'2020 VK'</t>
  </si>
  <si>
    <t>'2020 US7'</t>
  </si>
  <si>
    <t>2021-Oct-29 07:30</t>
  </si>
  <si>
    <t>'2020 UX4'</t>
  </si>
  <si>
    <t>2021-Sep-05 07:30</t>
  </si>
  <si>
    <t>'2020 UT4'</t>
  </si>
  <si>
    <t>2021-Oct-23 07:30</t>
  </si>
  <si>
    <t>'2020 UO4'</t>
  </si>
  <si>
    <t>'2020 UC4'</t>
  </si>
  <si>
    <t>'2020 UQ3'</t>
  </si>
  <si>
    <t>'2020 UK2'</t>
  </si>
  <si>
    <t>'2020 UY'</t>
  </si>
  <si>
    <t>'2020 UX'</t>
  </si>
  <si>
    <t>'2020 UJ'</t>
  </si>
  <si>
    <t>'2020 UE'</t>
  </si>
  <si>
    <t>'2020 UC'</t>
  </si>
  <si>
    <t>'2020 UB'</t>
  </si>
  <si>
    <t>'2020 UA'</t>
  </si>
  <si>
    <t>'2020 TD8'</t>
  </si>
  <si>
    <t>'2020 TD7'</t>
  </si>
  <si>
    <t>'2020 TF6'</t>
  </si>
  <si>
    <t>'2020 TE6'</t>
  </si>
  <si>
    <t>'2020 TD5'</t>
  </si>
  <si>
    <t>'2020 TY4'</t>
  </si>
  <si>
    <t>'2020 TZ3'</t>
  </si>
  <si>
    <t>'2020 TK3'</t>
  </si>
  <si>
    <t>2021-Oct-27 07:30</t>
  </si>
  <si>
    <t>'2020 TO2'</t>
  </si>
  <si>
    <t>2021-Dec-24 07:30</t>
  </si>
  <si>
    <t>'2020 TT1'</t>
  </si>
  <si>
    <t>'2020 SX6'</t>
  </si>
  <si>
    <t>2022-Jan-25 07:30</t>
  </si>
  <si>
    <t>'2020 SN6'</t>
  </si>
  <si>
    <t>'2020 SL6'</t>
  </si>
  <si>
    <t>'2020 SW5'</t>
  </si>
  <si>
    <t>2022-Jan-17 07:30</t>
  </si>
  <si>
    <t>'2020 SN5'</t>
  </si>
  <si>
    <t>'2020 SY4'</t>
  </si>
  <si>
    <t>2021-Dec-02 07:30</t>
  </si>
  <si>
    <t>'2020 SK4'</t>
  </si>
  <si>
    <t>'2020 SM2'</t>
  </si>
  <si>
    <t>'2020 SC'</t>
  </si>
  <si>
    <t>'2020 RB7'</t>
  </si>
  <si>
    <t>2021-Dec-28 07:30</t>
  </si>
  <si>
    <t>'2020 RR4'</t>
  </si>
  <si>
    <t>'2020 RE4'</t>
  </si>
  <si>
    <t>'2020 RO2'</t>
  </si>
  <si>
    <t>'2020 RJ2'</t>
  </si>
  <si>
    <t>'2020 QR5'</t>
  </si>
  <si>
    <t>2021-Sep-17 07:30</t>
  </si>
  <si>
    <t>'2020 QJ5'</t>
  </si>
  <si>
    <t>2022-Jan-03 07:30</t>
  </si>
  <si>
    <t>'2020 QN4'</t>
  </si>
  <si>
    <t>'2020 QF1'</t>
  </si>
  <si>
    <t>'2020 QC'</t>
  </si>
  <si>
    <t>2021-Nov-04 07:30</t>
  </si>
  <si>
    <t>'2020 PJ6'</t>
  </si>
  <si>
    <t>'2020 PX5'</t>
  </si>
  <si>
    <t>'2020 PO4'</t>
  </si>
  <si>
    <t>'2020 PU3'</t>
  </si>
  <si>
    <t>'2020 PW2'</t>
  </si>
  <si>
    <t>'2020 PQ2'</t>
  </si>
  <si>
    <t>2021-Oct-17 07:30</t>
  </si>
  <si>
    <t>'2020 PU1'</t>
  </si>
  <si>
    <t>'2020 PC'</t>
  </si>
  <si>
    <t>'2020 OX5'</t>
  </si>
  <si>
    <t>'2020 OX4'</t>
  </si>
  <si>
    <t>'2020 OR4'</t>
  </si>
  <si>
    <t>2021-Oct-11 07</t>
  </si>
  <si>
    <t>checking 2-day intervals</t>
  </si>
  <si>
    <t>'2020 OB'</t>
  </si>
  <si>
    <t>'2020 MP1'</t>
  </si>
  <si>
    <t>'2020 MJ'</t>
  </si>
  <si>
    <t>'2020 LV'</t>
  </si>
  <si>
    <t>'2020 KC5'</t>
  </si>
  <si>
    <t>'2020 KJ4'</t>
  </si>
  <si>
    <t>'2020 KD3'</t>
  </si>
  <si>
    <t>'2020 KN2'</t>
  </si>
  <si>
    <t>'2020 KD1'</t>
  </si>
  <si>
    <t>'2020 KU'</t>
  </si>
  <si>
    <t>'2020 KS'</t>
  </si>
  <si>
    <t>'2020 JS1'</t>
  </si>
  <si>
    <t>'2020 JK'</t>
  </si>
  <si>
    <t>'2020 HW7'</t>
  </si>
  <si>
    <t>'2020 HM6'</t>
  </si>
  <si>
    <t>'2020 HQ4'</t>
  </si>
  <si>
    <t>'2020 HN3'</t>
  </si>
  <si>
    <t>'2020 HB3'</t>
  </si>
  <si>
    <t>'2020 HL1'</t>
  </si>
  <si>
    <t>'2020 HN'</t>
  </si>
  <si>
    <t>'2020 HF'</t>
  </si>
  <si>
    <t>'2020 GA3'</t>
  </si>
  <si>
    <t>2021-Dec-10 07:30</t>
  </si>
  <si>
    <t>'2020 GZ2'</t>
  </si>
  <si>
    <t>'2020 GY2'</t>
  </si>
  <si>
    <t>2021-Dec-20 07:30</t>
  </si>
  <si>
    <t>'2020 GV2'</t>
  </si>
  <si>
    <t>'2020 GZ1'</t>
  </si>
  <si>
    <t>'2020 GO1'</t>
  </si>
  <si>
    <t>'2020 GB1'</t>
  </si>
  <si>
    <t>'2020 GX'</t>
  </si>
  <si>
    <t>'2020 FK6'</t>
  </si>
  <si>
    <t>'2020 FP5'</t>
  </si>
  <si>
    <t>'2020 FA5'</t>
  </si>
  <si>
    <t>2022-Jan-09 07:30</t>
  </si>
  <si>
    <t>'2020 FZ2'</t>
  </si>
  <si>
    <t>'2020 FU2'</t>
  </si>
  <si>
    <t>'2020 FM1'</t>
  </si>
  <si>
    <t>'2020 FA1'</t>
  </si>
  <si>
    <t>'2020 FG'</t>
  </si>
  <si>
    <t>'2020 FD'</t>
  </si>
  <si>
    <t>'2020 ED'</t>
  </si>
  <si>
    <t>2021-Oct-11 07:30</t>
  </si>
  <si>
    <t>'2020 DR4'</t>
  </si>
  <si>
    <t>'2020 DG4'</t>
  </si>
  <si>
    <t>'2020 DN3'</t>
  </si>
  <si>
    <t>'2020 DM3'</t>
  </si>
  <si>
    <t>2021-Oct-15 07:30</t>
  </si>
  <si>
    <t>'2020 DF3'</t>
  </si>
  <si>
    <t>2021-Oct-09 07:30</t>
  </si>
  <si>
    <t>'2020 DO2'</t>
  </si>
  <si>
    <t>'2020 DJ1'</t>
  </si>
  <si>
    <t>'2020 DW'</t>
  </si>
  <si>
    <t>'2020 DK'</t>
  </si>
  <si>
    <t>'2020 CD3'</t>
  </si>
  <si>
    <t>'2020 CO2'</t>
  </si>
  <si>
    <t>'2020 CK2'</t>
  </si>
  <si>
    <t>'2020 CF2'</t>
  </si>
  <si>
    <t>'2020 CQ1'</t>
  </si>
  <si>
    <t>'2020 CE1'</t>
  </si>
  <si>
    <t>'2020 CW'</t>
  </si>
  <si>
    <t>'2020 CQ'</t>
  </si>
  <si>
    <t>'2020 CM'</t>
  </si>
  <si>
    <t>'2020 BJ14'</t>
  </si>
  <si>
    <t>'2020 BA13'</t>
  </si>
  <si>
    <t>'2020 BY11'</t>
  </si>
  <si>
    <t>2022-Jan-07 07:30</t>
  </si>
  <si>
    <t>'2020 BW5'</t>
  </si>
  <si>
    <t>'2020 BB5'</t>
  </si>
  <si>
    <t>'2020 BY4'</t>
  </si>
  <si>
    <t>'2020 BK3'</t>
  </si>
  <si>
    <t>'2020 BH3'</t>
  </si>
  <si>
    <t>'2020 BY1'</t>
  </si>
  <si>
    <t>2021-Nov-30 07:30</t>
  </si>
  <si>
    <t>'2020 BH'</t>
  </si>
  <si>
    <t>'2020 AR1'</t>
  </si>
  <si>
    <t>'2020 AO1'</t>
  </si>
  <si>
    <t>'2020 AC1'</t>
  </si>
  <si>
    <t>'2020 AW'</t>
  </si>
  <si>
    <t>'2019 YX6'</t>
  </si>
  <si>
    <t>'2019 YV4'</t>
  </si>
  <si>
    <t>'2019 YL3'</t>
  </si>
  <si>
    <t>'2019 YA3'</t>
  </si>
  <si>
    <t>'2019 YV1'</t>
  </si>
  <si>
    <t>2022-Jan-11 07:30</t>
  </si>
  <si>
    <t>'2019 YS'</t>
  </si>
  <si>
    <t>'2019 YM'</t>
  </si>
  <si>
    <t>'2019 XV'</t>
  </si>
  <si>
    <t>'2019 XR'</t>
  </si>
  <si>
    <t>'2019 WU2'</t>
  </si>
  <si>
    <t>'2019 WG2'</t>
  </si>
  <si>
    <t>'2019 WV1'</t>
  </si>
  <si>
    <t>'2019 WU'</t>
  </si>
  <si>
    <t>'2019 WE'</t>
  </si>
  <si>
    <t>'2019 VB5'</t>
  </si>
  <si>
    <t>'2019 VE4'</t>
  </si>
  <si>
    <t>'2019 VH'</t>
  </si>
  <si>
    <t>'2019 VD'</t>
  </si>
  <si>
    <t>'2019 VA'</t>
  </si>
  <si>
    <t>'2019 UN13'</t>
  </si>
  <si>
    <t>'2019 UH9'</t>
  </si>
  <si>
    <t>'2019 UN8'</t>
  </si>
  <si>
    <t>'2019 UB8'</t>
  </si>
  <si>
    <t>'2019 UW7'</t>
  </si>
  <si>
    <t>'2019 UT5'</t>
  </si>
  <si>
    <t>'2019 UE4'</t>
  </si>
  <si>
    <t>'2019 UT'</t>
  </si>
  <si>
    <t>'2019 UL'</t>
  </si>
  <si>
    <t>'2019 TN5'</t>
  </si>
  <si>
    <t>'2019 TK5'</t>
  </si>
  <si>
    <t>'2019 TJ5'</t>
  </si>
  <si>
    <t>'2019 TC2'</t>
  </si>
  <si>
    <t>'2019 TX'</t>
  </si>
  <si>
    <t>'2019 TU'</t>
  </si>
  <si>
    <t>'2019 TD'</t>
  </si>
  <si>
    <t>'2019 SE11'</t>
  </si>
  <si>
    <t>'2019 SK9'</t>
  </si>
  <si>
    <t>2022-Jan-29 07:30</t>
  </si>
  <si>
    <t>'2019 SX8'</t>
  </si>
  <si>
    <t>'2019 SM8'</t>
  </si>
  <si>
    <t>'2019 SU2'</t>
  </si>
  <si>
    <t>'2019 SU1'</t>
  </si>
  <si>
    <t>'2019 SG1'</t>
  </si>
  <si>
    <t>'2019 SX'</t>
  </si>
  <si>
    <t>'2019 SJ'</t>
  </si>
  <si>
    <t>'2019 SC'</t>
  </si>
  <si>
    <t>'2019 RT3'</t>
  </si>
  <si>
    <t>'2019 RQ2'</t>
  </si>
  <si>
    <t>'2019 QR8'</t>
  </si>
  <si>
    <t>'2019 QE7'</t>
  </si>
  <si>
    <t>'2019 QU3'</t>
  </si>
  <si>
    <t>'2019 QR3'</t>
  </si>
  <si>
    <t>'2019 QB1'</t>
  </si>
  <si>
    <t>'2019 QS'</t>
  </si>
  <si>
    <t>'2019 QF'</t>
  </si>
  <si>
    <t>'2019 QD'</t>
  </si>
  <si>
    <t>'2019 PO1'</t>
  </si>
  <si>
    <t>'2019 PG'</t>
  </si>
  <si>
    <t>'2019 NF7'</t>
  </si>
  <si>
    <t>'2019 NX5'</t>
  </si>
  <si>
    <t>'2019 NP5'</t>
  </si>
  <si>
    <t>'2019 NL4'</t>
  </si>
  <si>
    <t>'2019 NO2'</t>
  </si>
  <si>
    <t>'2019 NK1'</t>
  </si>
  <si>
    <t>'2019 MT2'</t>
  </si>
  <si>
    <t>'2019 LG6'</t>
  </si>
  <si>
    <t>'2019 LW4'</t>
  </si>
  <si>
    <t>'2019 LA2'</t>
  </si>
  <si>
    <t>'2019 LU1'</t>
  </si>
  <si>
    <t>'2019 KQ5'</t>
  </si>
  <si>
    <t>'2019 KJ4'</t>
  </si>
  <si>
    <t>'2019 KY3'</t>
  </si>
  <si>
    <t>'2019 KT'</t>
  </si>
  <si>
    <t>'2019 KL'</t>
  </si>
  <si>
    <t>'2019 JH7'</t>
  </si>
  <si>
    <t>'2019 JZ2'</t>
  </si>
  <si>
    <t>'2019 JY2'</t>
  </si>
  <si>
    <t>'2019 JR2'</t>
  </si>
  <si>
    <t>'2019 JX1'</t>
  </si>
  <si>
    <t>'2019 JO1'</t>
  </si>
  <si>
    <t>'2019 JK'</t>
  </si>
  <si>
    <t>'2019 HS3'</t>
  </si>
  <si>
    <t>'2019 GP21'</t>
  </si>
  <si>
    <t>'2019 GK21'</t>
  </si>
  <si>
    <t>'2019 GS19'</t>
  </si>
  <si>
    <t>'2019 GC6'</t>
  </si>
  <si>
    <t>'2019 GD4'</t>
  </si>
  <si>
    <t>'2019 GK3'</t>
  </si>
  <si>
    <t>'2019 GF3'</t>
  </si>
  <si>
    <t>'2019 FU1'</t>
  </si>
  <si>
    <t>'2019 FT1'</t>
  </si>
  <si>
    <t>'2019 FB1'</t>
  </si>
  <si>
    <t>'2019 FE'</t>
  </si>
  <si>
    <t>'2019 FA'</t>
  </si>
  <si>
    <t>'2019 EH1'</t>
  </si>
  <si>
    <t>'2019 ED1'</t>
  </si>
  <si>
    <t>'2019 EF'</t>
  </si>
  <si>
    <t>'2019 DM1'</t>
  </si>
  <si>
    <t>'2019 DG1'</t>
  </si>
  <si>
    <t>'2019 DX'</t>
  </si>
  <si>
    <t>'2019 DP'</t>
  </si>
  <si>
    <t>'2019 DF'</t>
  </si>
  <si>
    <t>'2019 CM5'</t>
  </si>
  <si>
    <t>'2019 CJ4'</t>
  </si>
  <si>
    <t>'2019 CY2'</t>
  </si>
  <si>
    <t>'2019 CZ1'</t>
  </si>
  <si>
    <t>'2019 BB5'</t>
  </si>
  <si>
    <t>'2019 BX1'</t>
  </si>
  <si>
    <t>'2019 BU1'</t>
  </si>
  <si>
    <t>'2019 BZ'</t>
  </si>
  <si>
    <t>'2019 BO'</t>
  </si>
  <si>
    <t>'2019 AK12'</t>
  </si>
  <si>
    <t>'2019 AU6'</t>
  </si>
  <si>
    <t>'2019 AS5'</t>
  </si>
  <si>
    <t>'2019 AH3'</t>
  </si>
  <si>
    <t>'2019 AW2'</t>
  </si>
  <si>
    <t>'2019 AB'</t>
  </si>
  <si>
    <t>'2018 YH2'</t>
  </si>
  <si>
    <t>'2018 XR4'</t>
  </si>
  <si>
    <t>'2018 XX3'</t>
  </si>
  <si>
    <t>'2018 XW3'</t>
  </si>
  <si>
    <t>'2018 XX2'</t>
  </si>
  <si>
    <t>'2018 XQ2'</t>
  </si>
  <si>
    <t>'2018 XF2'</t>
  </si>
  <si>
    <t>'2018 WA3'</t>
  </si>
  <si>
    <t>'2018 WG2'</t>
  </si>
  <si>
    <t>'2018 WH1'</t>
  </si>
  <si>
    <t>'2018 WA1'</t>
  </si>
  <si>
    <t>'2018 WJ'</t>
  </si>
  <si>
    <t>'2018 DP3'</t>
  </si>
  <si>
    <t>2021-Dec-16 07:30</t>
  </si>
  <si>
    <t>'2018 DO3'</t>
  </si>
  <si>
    <t>'2018 DU1'</t>
  </si>
  <si>
    <t>'2018 DQ'</t>
  </si>
  <si>
    <t>'2018 DB'</t>
  </si>
  <si>
    <t>'2018 CA15'</t>
  </si>
  <si>
    <t>'2018 CM'</t>
  </si>
  <si>
    <t>'2018 BL11'</t>
  </si>
  <si>
    <t>'2018 BP6'</t>
  </si>
  <si>
    <t>'2018 BN6'</t>
  </si>
  <si>
    <t>'2018 BX5'</t>
  </si>
  <si>
    <t>'2018 BP3'</t>
  </si>
  <si>
    <t>'2018 BD'</t>
  </si>
  <si>
    <t>'2018 BC'</t>
  </si>
  <si>
    <t>'2018 AU18'</t>
  </si>
  <si>
    <t>'2017 YM14'</t>
  </si>
  <si>
    <t>'2017 YV8'</t>
  </si>
  <si>
    <t>'2017 YE8'</t>
  </si>
  <si>
    <t>'2017 YO5'</t>
  </si>
  <si>
    <t>'2017 YO3'</t>
  </si>
  <si>
    <t>'2017 YD2'</t>
  </si>
  <si>
    <t>'2017 YM1'</t>
  </si>
  <si>
    <t>'2017 YD1'</t>
  </si>
  <si>
    <t>'2017 WF30'</t>
  </si>
  <si>
    <t>'2017 WE30'</t>
  </si>
  <si>
    <t>'2017 WE29'</t>
  </si>
  <si>
    <t>'2017 WT28'</t>
  </si>
  <si>
    <t>'2017 WE28'</t>
  </si>
  <si>
    <t>'2017 WY27'</t>
  </si>
  <si>
    <t>'2017 WL15'</t>
  </si>
  <si>
    <t>'2017 WW1'</t>
  </si>
  <si>
    <t>'2017 VF14'</t>
  </si>
  <si>
    <t>'2017 VC14'</t>
  </si>
  <si>
    <t>'2017 VV12'</t>
  </si>
  <si>
    <t>'2017 VL2'</t>
  </si>
  <si>
    <t>'2017 VJ'</t>
  </si>
  <si>
    <t>'2017 UM52'</t>
  </si>
  <si>
    <t>'2017 UL52'</t>
  </si>
  <si>
    <t>'2017 UE52'</t>
  </si>
  <si>
    <t>'2017 UC52'</t>
  </si>
  <si>
    <t>'2017 UA45'</t>
  </si>
  <si>
    <t>'2017 UP43'</t>
  </si>
  <si>
    <t>'2017 UJ43'</t>
  </si>
  <si>
    <t>'2017 UQ7'</t>
  </si>
  <si>
    <t>'2017 UL7'</t>
  </si>
  <si>
    <t>'2017 UL6'</t>
  </si>
  <si>
    <t>'2017 UW5'</t>
  </si>
  <si>
    <t>'2017 UL5'</t>
  </si>
  <si>
    <t>'2017 UK3'</t>
  </si>
  <si>
    <t>'2017 UJ2'</t>
  </si>
  <si>
    <t>'2017 UK1'</t>
  </si>
  <si>
    <t>'2017 UF'</t>
  </si>
  <si>
    <t>'2017 TW5'</t>
  </si>
  <si>
    <t>'2017 TA5'</t>
  </si>
  <si>
    <t>'2017 TT3'</t>
  </si>
  <si>
    <t>'2017 TU1'</t>
  </si>
  <si>
    <t>'2017 TB'</t>
  </si>
  <si>
    <t>'2017 SH33'</t>
  </si>
  <si>
    <t>2021-Nov-26 07:30</t>
  </si>
  <si>
    <t>'2017 SG33'</t>
  </si>
  <si>
    <t>'2017 SC33'</t>
  </si>
  <si>
    <t>'2017 SA21'</t>
  </si>
  <si>
    <t>2022-Jan-23 07:30</t>
  </si>
  <si>
    <t>'2017 SF20'</t>
  </si>
  <si>
    <t>'2017 SA20'</t>
  </si>
  <si>
    <t>'2017 SU17'</t>
  </si>
  <si>
    <t>'2017 SS12'</t>
  </si>
  <si>
    <t>'2017 RZ17'</t>
  </si>
  <si>
    <t>'2017 RX17'</t>
  </si>
  <si>
    <t>'2017 RP16'</t>
  </si>
  <si>
    <t>'2017 RN16'</t>
  </si>
  <si>
    <t>'2017 RZ15'</t>
  </si>
  <si>
    <t>'2017 RV2'</t>
  </si>
  <si>
    <t>'2017 RK2'</t>
  </si>
  <si>
    <t>'2017 RJ2'</t>
  </si>
  <si>
    <t>'2017 RC'</t>
  </si>
  <si>
    <t>2021-Nov-22 07:30</t>
  </si>
  <si>
    <t>'2017 QU34'</t>
  </si>
  <si>
    <t>'2017 QM33'</t>
  </si>
  <si>
    <t>'2017 QF3'</t>
  </si>
  <si>
    <t>'2017 QT1'</t>
  </si>
  <si>
    <t>'2017 PY26'</t>
  </si>
  <si>
    <t>'2017 OE7'</t>
  </si>
  <si>
    <t>'2017 OO1'</t>
  </si>
  <si>
    <t>'2017 NT5'</t>
  </si>
  <si>
    <t>'2017 MZ8'</t>
  </si>
  <si>
    <t>'2017 LD'</t>
  </si>
  <si>
    <t>'2017 KC36'</t>
  </si>
  <si>
    <t>'2017 KQ27'</t>
  </si>
  <si>
    <t>'2017 KH5'</t>
  </si>
  <si>
    <t>'2017 KB3'</t>
  </si>
  <si>
    <t>'2017 JG3'</t>
  </si>
  <si>
    <t>'2017 JB2'</t>
  </si>
  <si>
    <t>'2017 HJ61'</t>
  </si>
  <si>
    <t>'2017 HZ4'</t>
  </si>
  <si>
    <t>'2017 HY3'</t>
  </si>
  <si>
    <t>'2017 HJ'</t>
  </si>
  <si>
    <t>'2017 GG8'</t>
  </si>
  <si>
    <t>'2017 FA159</t>
  </si>
  <si>
    <t>'2017 FX158</t>
  </si>
  <si>
    <t>2021-Nov-16 07:30</t>
  </si>
  <si>
    <t>'2017 FW158</t>
  </si>
  <si>
    <t>'2017 FO128</t>
  </si>
  <si>
    <t>'2017 FW90'</t>
  </si>
  <si>
    <t>'2017 FL64'</t>
  </si>
  <si>
    <t>'2017 FO63'</t>
  </si>
  <si>
    <t>2022-Jan-05 07:30</t>
  </si>
  <si>
    <t>'2017 FN1'</t>
  </si>
  <si>
    <t>'2017 FC1'</t>
  </si>
  <si>
    <t>'2017 FB1'</t>
  </si>
  <si>
    <t>'2017 FS'</t>
  </si>
  <si>
    <t>'2017 EA23'</t>
  </si>
  <si>
    <t>'2017 EJ1'</t>
  </si>
  <si>
    <t>'2017 DB120</t>
  </si>
  <si>
    <t>'2017 DA120</t>
  </si>
  <si>
    <t>'2017 DW119</t>
  </si>
  <si>
    <t>'2017 DP109</t>
  </si>
  <si>
    <t>'2017 DG16'</t>
  </si>
  <si>
    <t>'2017 CY32'</t>
  </si>
  <si>
    <t>'2017 BF136</t>
  </si>
  <si>
    <t>'2017 BG92'</t>
  </si>
  <si>
    <t>'2017 BK30'</t>
  </si>
  <si>
    <t>'2017 BE30'</t>
  </si>
  <si>
    <t>'2017 BD6'</t>
  </si>
  <si>
    <t>'2017 AE21'</t>
  </si>
  <si>
    <t>'2017 AB21'</t>
  </si>
  <si>
    <t>'2017 AA21'</t>
  </si>
  <si>
    <t>'2017 AY20'</t>
  </si>
  <si>
    <t>'2017 AT20'</t>
  </si>
  <si>
    <t>'2016 YC13'</t>
  </si>
  <si>
    <t>'2016 XL23'</t>
  </si>
  <si>
    <t>'2016 WR55'</t>
  </si>
  <si>
    <t>'2016 WN55'</t>
  </si>
  <si>
    <t>'2016 WN7'</t>
  </si>
  <si>
    <t>'2016 WF7'</t>
  </si>
  <si>
    <t>'2016 WY'</t>
  </si>
  <si>
    <t>'2016 WU'</t>
  </si>
  <si>
    <t>'2016 WT'</t>
  </si>
  <si>
    <t>'2016 WG'</t>
  </si>
  <si>
    <t>'2016 VF18'</t>
  </si>
  <si>
    <t>'2016 VA18'</t>
  </si>
  <si>
    <t>'2016 VZ17'</t>
  </si>
  <si>
    <t>'2016 VR4'</t>
  </si>
  <si>
    <t>'2016 VB1'</t>
  </si>
  <si>
    <t>'2016 VH'</t>
  </si>
  <si>
    <t>'2016 UR36'</t>
  </si>
  <si>
    <t>'2016 UQ36'</t>
  </si>
  <si>
    <t>'2016 UB26'</t>
  </si>
  <si>
    <t>'2016 TG94'</t>
  </si>
  <si>
    <t>'2016 TC57'</t>
  </si>
  <si>
    <t>'2016 TY55'</t>
  </si>
  <si>
    <t>'2016 TQ54'</t>
  </si>
  <si>
    <t>'2016 TQ18'</t>
  </si>
  <si>
    <t>'2016 TQ2'</t>
  </si>
  <si>
    <t>'2016 TT'</t>
  </si>
  <si>
    <t>'2016 TH'</t>
  </si>
  <si>
    <t>'2016 SU2'</t>
  </si>
  <si>
    <t>'2016 SK2'</t>
  </si>
  <si>
    <t>'2016 SA2'</t>
  </si>
  <si>
    <t>'2016 RP41'</t>
  </si>
  <si>
    <t>'2016 RD34'</t>
  </si>
  <si>
    <t>'2016 RR1'</t>
  </si>
  <si>
    <t>'2016 QY84'</t>
  </si>
  <si>
    <t>'2016 PA79'</t>
  </si>
  <si>
    <t>'2016 PR66'</t>
  </si>
  <si>
    <t>'2016 NP56'</t>
  </si>
  <si>
    <t>'2016 NJ56'</t>
  </si>
  <si>
    <t>'2016 NC56'</t>
  </si>
  <si>
    <t>'2016 NL39'</t>
  </si>
  <si>
    <t>'2016 NK22'</t>
  </si>
  <si>
    <t>'2016 MH3'</t>
  </si>
  <si>
    <t>'2016 LP10'</t>
  </si>
  <si>
    <t>'2016 LG10'</t>
  </si>
  <si>
    <t>'2016 LE10'</t>
  </si>
  <si>
    <t>'2016 KO'</t>
  </si>
  <si>
    <t>'2016 JN38'</t>
  </si>
  <si>
    <t>'2016 JB29'</t>
  </si>
  <si>
    <t>'2016 JA6'</t>
  </si>
  <si>
    <t>'2016 JY5'</t>
  </si>
  <si>
    <t>'2016 JA'</t>
  </si>
  <si>
    <t>'2016 HF3'</t>
  </si>
  <si>
    <t>'2016 GS134</t>
  </si>
  <si>
    <t>'2016 GU2'</t>
  </si>
  <si>
    <t>'2016 GK2'</t>
  </si>
  <si>
    <t>'2016 FE15'</t>
  </si>
  <si>
    <t>'2016 FF14'</t>
  </si>
  <si>
    <t>'2016 FA14'</t>
  </si>
  <si>
    <t>'2016 FZ13'</t>
  </si>
  <si>
    <t>'2016 FV7'</t>
  </si>
  <si>
    <t>'2016 FC1'</t>
  </si>
  <si>
    <t>'2016 EM156</t>
  </si>
  <si>
    <t>'2016 EV84'</t>
  </si>
  <si>
    <t>'2016 EP84'</t>
  </si>
  <si>
    <t>'2016 EO28'</t>
  </si>
  <si>
    <t>'2016 EG28'</t>
  </si>
  <si>
    <t>'2016 EL1'</t>
  </si>
  <si>
    <t>'2016 DA31'</t>
  </si>
  <si>
    <t>'2016 DY30'</t>
  </si>
  <si>
    <t>'2016 DK2'</t>
  </si>
  <si>
    <t>'2016 DK1'</t>
  </si>
  <si>
    <t>'2016 DB'</t>
  </si>
  <si>
    <t>'2016 CK137</t>
  </si>
  <si>
    <t>'2016 CY135</t>
  </si>
  <si>
    <t>'2016 CE31'</t>
  </si>
  <si>
    <t>'2016 CH30'</t>
  </si>
  <si>
    <t>'2016 CD30'</t>
  </si>
  <si>
    <t>'2016 CG18'</t>
  </si>
  <si>
    <t>'2016 BQ15'</t>
  </si>
  <si>
    <t>'2016 BA15'</t>
  </si>
  <si>
    <t>'2016 AZ193</t>
  </si>
  <si>
    <t>'2016 AU193</t>
  </si>
  <si>
    <t>'2016 AB166</t>
  </si>
  <si>
    <t>'2016 AA166</t>
  </si>
  <si>
    <t>'2016 AN165</t>
  </si>
  <si>
    <t>'2016 AQ164</t>
  </si>
  <si>
    <t>'2016 AF2'</t>
  </si>
  <si>
    <t>'2015 YM1'</t>
  </si>
  <si>
    <t>'2015 YJ'</t>
  </si>
  <si>
    <t>'2015 XR169</t>
  </si>
  <si>
    <t>'2015 XX378</t>
  </si>
  <si>
    <t>'2015 XA378</t>
  </si>
  <si>
    <t>'2015 XH55'</t>
  </si>
  <si>
    <t>'2015 XP'</t>
  </si>
  <si>
    <t>'2015 WP2'</t>
  </si>
  <si>
    <t>'2015 VO142</t>
  </si>
  <si>
    <t>'2015 VP64'</t>
  </si>
  <si>
    <t>'2015 VN64'</t>
  </si>
  <si>
    <t>'2015 VL64'</t>
  </si>
  <si>
    <t>'2015 VK1'</t>
  </si>
  <si>
    <t>'2015 UR67'</t>
  </si>
  <si>
    <t>'2015 TG24'</t>
  </si>
  <si>
    <t>'2015 TL21'</t>
  </si>
  <si>
    <t>'2015 SK7'</t>
  </si>
  <si>
    <t>'2015 RU178</t>
  </si>
  <si>
    <t>'2015 RD36'</t>
  </si>
  <si>
    <t>'2015 QS8'</t>
  </si>
  <si>
    <t>'2015 PS228</t>
  </si>
  <si>
    <t>'2015 ND3'</t>
  </si>
  <si>
    <t>'2015 MN11'</t>
  </si>
  <si>
    <t>'2015 KH160</t>
  </si>
  <si>
    <t>'2015 KH158</t>
  </si>
  <si>
    <t>'2015 KG158</t>
  </si>
  <si>
    <t>'2015 KW157</t>
  </si>
  <si>
    <t>'2015 JC1'</t>
  </si>
  <si>
    <t>'2015 JJ'</t>
  </si>
  <si>
    <t>2021-Sep-03 07:30</t>
  </si>
  <si>
    <t>'2015 HE183</t>
  </si>
  <si>
    <t>'2015 HZ182</t>
  </si>
  <si>
    <t>'2015 HQ182</t>
  </si>
  <si>
    <t>'2015 HO182</t>
  </si>
  <si>
    <t>'2015 HM182</t>
  </si>
  <si>
    <t>'2015 HE1'</t>
  </si>
  <si>
    <t>'2015 HD1'</t>
  </si>
  <si>
    <t>'2015 GB1'</t>
  </si>
  <si>
    <t>'2015 FC345</t>
  </si>
  <si>
    <t>'2015 FA345</t>
  </si>
  <si>
    <t>'2015 FU344</t>
  </si>
  <si>
    <t>'2015 FH37'</t>
  </si>
  <si>
    <t>'2015 FF36'</t>
  </si>
  <si>
    <t>'2015 EG7'</t>
  </si>
  <si>
    <t>'2015 ET'</t>
  </si>
  <si>
    <t>'2015 EO'</t>
  </si>
  <si>
    <t>'2015 DQ224</t>
  </si>
  <si>
    <t>'2015 DD54'</t>
  </si>
  <si>
    <t>'2015 CL13'</t>
  </si>
  <si>
    <t>'2015 BW516</t>
  </si>
  <si>
    <t>'2015 BE511</t>
  </si>
  <si>
    <t>'2015 BY3'</t>
  </si>
  <si>
    <t>'2014 YP44'</t>
  </si>
  <si>
    <t>'2014 YN'</t>
  </si>
  <si>
    <t>'2014 XM7'</t>
  </si>
  <si>
    <t>'2014 WC201</t>
  </si>
  <si>
    <t>'2014 WA201</t>
  </si>
  <si>
    <t>'2014 WU200</t>
  </si>
  <si>
    <t>'2014 WA366</t>
  </si>
  <si>
    <t>'2014 WE6'</t>
  </si>
  <si>
    <t>'2014 WA'</t>
  </si>
  <si>
    <t>'2014 UA176</t>
  </si>
  <si>
    <t>'2014 UY57'</t>
  </si>
  <si>
    <t>'2014 UD57'</t>
  </si>
  <si>
    <t>'2014 TL'</t>
  </si>
  <si>
    <t>'2014 SR261</t>
  </si>
  <si>
    <t>'2014 SR223</t>
  </si>
  <si>
    <t>'2014 QN266</t>
  </si>
  <si>
    <t>'2014 QC391</t>
  </si>
  <si>
    <t>'2014 QJ365</t>
  </si>
  <si>
    <t>'2014 OM207</t>
  </si>
  <si>
    <t>'2014 OQ392</t>
  </si>
  <si>
    <t>'2014 OX3'</t>
  </si>
  <si>
    <t>'2014 OP2'</t>
  </si>
  <si>
    <t>'2014 MO68'</t>
  </si>
  <si>
    <t>'2014 MA68'</t>
  </si>
  <si>
    <t>'2014 ML67'</t>
  </si>
  <si>
    <t>2021-Aug-28 07:30</t>
  </si>
  <si>
    <t>'2014 MR26'</t>
  </si>
  <si>
    <t>'2014 MB6'</t>
  </si>
  <si>
    <t>'2014 LY21'</t>
  </si>
  <si>
    <t>'2014 LJ'</t>
  </si>
  <si>
    <t>'2014 KW76'</t>
  </si>
  <si>
    <t>'2014 KS76'</t>
  </si>
  <si>
    <t>'2014 KC45'</t>
  </si>
  <si>
    <t>'2014 JV79'</t>
  </si>
  <si>
    <t>'2014 JR24'</t>
  </si>
  <si>
    <t>'2014 JU15'</t>
  </si>
  <si>
    <t>'2014 HM199</t>
  </si>
  <si>
    <t>'2014 HE199</t>
  </si>
  <si>
    <t>'2014 HY198</t>
  </si>
  <si>
    <t>'2014 HM198</t>
  </si>
  <si>
    <t>'2014 HD198</t>
  </si>
  <si>
    <t>'2014 HR197</t>
  </si>
  <si>
    <t>'2014 HO197</t>
  </si>
  <si>
    <t>'2014 HN197</t>
  </si>
  <si>
    <t>'2014 HJ197</t>
  </si>
  <si>
    <t>'2014 HE197</t>
  </si>
  <si>
    <t>'2014 HC196</t>
  </si>
  <si>
    <t>'2014 HB177</t>
  </si>
  <si>
    <t>'2014 HV2'</t>
  </si>
  <si>
    <t>'2014 HN2'</t>
  </si>
  <si>
    <t>'2014 GQ17'</t>
  </si>
  <si>
    <t>'2014 GN1'</t>
  </si>
  <si>
    <t>'2014 FX32'</t>
  </si>
  <si>
    <t>'2014 FE'</t>
  </si>
  <si>
    <t>'2014 EU'</t>
  </si>
  <si>
    <t>'2014 EC'</t>
  </si>
  <si>
    <t>'2014 DK10'</t>
  </si>
  <si>
    <t>'2014 CR13'</t>
  </si>
  <si>
    <t>'2014 CH13'</t>
  </si>
  <si>
    <t>'2014 CE'</t>
  </si>
  <si>
    <t>'2014 AG51'</t>
  </si>
  <si>
    <t>'2013 YD48'</t>
  </si>
  <si>
    <t>'2013 YB'</t>
  </si>
  <si>
    <t>'2013 XU21'</t>
  </si>
  <si>
    <t>'2013 XS21'</t>
  </si>
  <si>
    <t>'2013 WZ44'</t>
  </si>
  <si>
    <t>'2013 WM'</t>
  </si>
  <si>
    <t>'2013 VD17'</t>
  </si>
  <si>
    <t>'2013 VW13'</t>
  </si>
  <si>
    <t>'2013 VJ13'</t>
  </si>
  <si>
    <t>'2013 UJ5'</t>
  </si>
  <si>
    <t>'2013 UR1'</t>
  </si>
  <si>
    <t>'2013 TV132</t>
  </si>
  <si>
    <t>'2013 TP4'</t>
  </si>
  <si>
    <t>'2013 RZ53'</t>
  </si>
  <si>
    <t>'2013 RS43'</t>
  </si>
  <si>
    <t>'2013 RR43'</t>
  </si>
  <si>
    <t>'2013 RO30'</t>
  </si>
  <si>
    <t>'2013 QM48'</t>
  </si>
  <si>
    <t>'2013 PS13'</t>
  </si>
  <si>
    <t>'2013 PG10'</t>
  </si>
  <si>
    <t>'2013 NR13'</t>
  </si>
  <si>
    <t>'2013 NH6'</t>
  </si>
  <si>
    <t>'2013 JM22'</t>
  </si>
  <si>
    <t>'2013 HN158</t>
  </si>
  <si>
    <t>2021-Sep-23 07:30</t>
  </si>
  <si>
    <t>'2013 HT14'</t>
  </si>
  <si>
    <t>'2013 GA55'</t>
  </si>
  <si>
    <t>'2013 GW38'</t>
  </si>
  <si>
    <t>'2013 GM3'</t>
  </si>
  <si>
    <t>'2013 FU13'</t>
  </si>
  <si>
    <t>'2013 EV27'</t>
  </si>
  <si>
    <t>'2013 CL22'</t>
  </si>
  <si>
    <t>'2013 CY'</t>
  </si>
  <si>
    <t>'2013 BR27'</t>
  </si>
  <si>
    <t>'2013 BL18'</t>
  </si>
  <si>
    <t>'2013 BR15'</t>
  </si>
  <si>
    <t>'2013 AG69'</t>
  </si>
  <si>
    <t>'2013 AB65'</t>
  </si>
  <si>
    <t>'2012 YR1'</t>
  </si>
  <si>
    <t>'2012 XB112</t>
  </si>
  <si>
    <t>'2012 XL55'</t>
  </si>
  <si>
    <t>'2012 XM16'</t>
  </si>
  <si>
    <t>'2012 WR10'</t>
  </si>
  <si>
    <t>'2012 WS3'</t>
  </si>
  <si>
    <t>'2012 WQ3'</t>
  </si>
  <si>
    <t>'2012 VE77'</t>
  </si>
  <si>
    <t>'2012 VV76'</t>
  </si>
  <si>
    <t>'2012 VS76'</t>
  </si>
  <si>
    <t>'2012 VJ38'</t>
  </si>
  <si>
    <t>'2012 UU169</t>
  </si>
  <si>
    <t>'2012 UU158</t>
  </si>
  <si>
    <t>'2012 UE'</t>
  </si>
  <si>
    <t>'2012 TU231</t>
  </si>
  <si>
    <t>'2012 TP20'</t>
  </si>
  <si>
    <t>'2012 TV'</t>
  </si>
  <si>
    <t>'2012 SG58'</t>
  </si>
  <si>
    <t>'2012 SY49'</t>
  </si>
  <si>
    <t>'2012 SU9'</t>
  </si>
  <si>
    <t>'2012 QV17'</t>
  </si>
  <si>
    <t>'2012 QD8'</t>
  </si>
  <si>
    <t>'2012 PB20'</t>
  </si>
  <si>
    <t>'2012 MF7'</t>
  </si>
  <si>
    <t>'2012 LJ'</t>
  </si>
  <si>
    <t>'2012 KP24'</t>
  </si>
  <si>
    <t>2021-Oct-05 07:30</t>
  </si>
  <si>
    <t>'2012 HE31'</t>
  </si>
  <si>
    <t>'2012 HG2'</t>
  </si>
  <si>
    <t>'2012 GD'</t>
  </si>
  <si>
    <t>'2012 FN'</t>
  </si>
  <si>
    <t>'2012 ES10'</t>
  </si>
  <si>
    <t>'2012 EP10'</t>
  </si>
  <si>
    <t>'2012 EK5'</t>
  </si>
  <si>
    <t>'2012 EZ1'</t>
  </si>
  <si>
    <t>'2012 DJ54'</t>
  </si>
  <si>
    <t>'2012 DJ14'</t>
  </si>
  <si>
    <t>'2012 DY13'</t>
  </si>
  <si>
    <t>'2012 CS46'</t>
  </si>
  <si>
    <t>'2012 CQ46'</t>
  </si>
  <si>
    <t>'2012 CL17'</t>
  </si>
  <si>
    <t>'2012 CU'</t>
  </si>
  <si>
    <t>'2012 CR'</t>
  </si>
  <si>
    <t>'2012 BP123</t>
  </si>
  <si>
    <t>'2012 BN123</t>
  </si>
  <si>
    <t>'2012 BA102</t>
  </si>
  <si>
    <t>'2012 BA77'</t>
  </si>
  <si>
    <t>'2012 BL14'</t>
  </si>
  <si>
    <t>'2012 BK14'</t>
  </si>
  <si>
    <t>'2012 BW13'</t>
  </si>
  <si>
    <t>'2012 BY1'</t>
  </si>
  <si>
    <t>'2012 BU1'</t>
  </si>
  <si>
    <t>'2011 YC63'</t>
  </si>
  <si>
    <t>'2011 YC40'</t>
  </si>
  <si>
    <t>'2011 YQ1'</t>
  </si>
  <si>
    <t>'2011 XC2'</t>
  </si>
  <si>
    <t>'2011 WN69'</t>
  </si>
  <si>
    <t>'2011 WQ4'</t>
  </si>
  <si>
    <t>'2011 VG9'</t>
  </si>
  <si>
    <t>'2011 UM169</t>
  </si>
  <si>
    <t>'2011 UL169</t>
  </si>
  <si>
    <t>'2011 UC64'</t>
  </si>
  <si>
    <t>'2011 UA64'</t>
  </si>
  <si>
    <t>'2011 UR63'</t>
  </si>
  <si>
    <t>'2011 UD21'</t>
  </si>
  <si>
    <t>'2011 TO'</t>
  </si>
  <si>
    <t>'2011 SE191</t>
  </si>
  <si>
    <t>'2011 SO189</t>
  </si>
  <si>
    <t>'2011 SL189</t>
  </si>
  <si>
    <t>'2011 SM173</t>
  </si>
  <si>
    <t>'2011 SC108</t>
  </si>
  <si>
    <t>'2011 SE58'</t>
  </si>
  <si>
    <t>'2011 QF48'</t>
  </si>
  <si>
    <t>'2011 OB26'</t>
  </si>
  <si>
    <t>'2011 MX'</t>
  </si>
  <si>
    <t>'2011 KF36'</t>
  </si>
  <si>
    <t>'2011 FA23'</t>
  </si>
  <si>
    <t>'2011 FQ16'</t>
  </si>
  <si>
    <t>'2011 FQ6'</t>
  </si>
  <si>
    <t>'2011 EB74'</t>
  </si>
  <si>
    <t>'2011 EM40'</t>
  </si>
  <si>
    <t>'2011 EL40'</t>
  </si>
  <si>
    <t>'2011 EB'</t>
  </si>
  <si>
    <t>'2011 DV10'</t>
  </si>
  <si>
    <t>'2011 DU9'</t>
  </si>
  <si>
    <t>'2011 DX4'</t>
  </si>
  <si>
    <t>'2011 DS'</t>
  </si>
  <si>
    <t>'2011 CG66'</t>
  </si>
  <si>
    <t>'2011 CF66'</t>
  </si>
  <si>
    <t>'2011 CW46'</t>
  </si>
  <si>
    <t>'2011 CU46'</t>
  </si>
  <si>
    <t>'2011 CF22'</t>
  </si>
  <si>
    <t>'2011 CA7'</t>
  </si>
  <si>
    <t>'2011 BU59'</t>
  </si>
  <si>
    <t>'2011 BT59'</t>
  </si>
  <si>
    <t>'2011 BL45'</t>
  </si>
  <si>
    <t>'2011 BP40'</t>
  </si>
  <si>
    <t>'2011 BF40'</t>
  </si>
  <si>
    <t>'2011 BG10'</t>
  </si>
  <si>
    <t>'2011 AM37'</t>
  </si>
  <si>
    <t>'2011 AK37'</t>
  </si>
  <si>
    <t>'2011 AZ36'</t>
  </si>
  <si>
    <t>'2011 AZ22'</t>
  </si>
  <si>
    <t>'2011 AY22'</t>
  </si>
  <si>
    <t>2021-Aug-30 07:30</t>
  </si>
  <si>
    <t>'2011 AE3'</t>
  </si>
  <si>
    <t>'2011 AD3'</t>
  </si>
  <si>
    <t>'2010 XB73'</t>
  </si>
  <si>
    <t>'2010 XN69'</t>
  </si>
  <si>
    <t>'2010 XU'</t>
  </si>
  <si>
    <t>'2010 XQ'</t>
  </si>
  <si>
    <t>'2010 XP'</t>
  </si>
  <si>
    <t>'2010 XC'</t>
  </si>
  <si>
    <t>'2010 XB'</t>
  </si>
  <si>
    <t>'2010 WA9'</t>
  </si>
  <si>
    <t>'2010 WW8'</t>
  </si>
  <si>
    <t>'2010 WJ1'</t>
  </si>
  <si>
    <t>'2010 VW194'</t>
  </si>
  <si>
    <t>'2010 VR139'</t>
  </si>
  <si>
    <t>'2010 VP139'</t>
  </si>
  <si>
    <t>'2010 VO139'</t>
  </si>
  <si>
    <t>'2010 VQ98'</t>
  </si>
  <si>
    <t>'2010 VN1'</t>
  </si>
  <si>
    <t>'2010 VQ'</t>
  </si>
  <si>
    <t>'2010 UE51'</t>
  </si>
  <si>
    <t>'2010 UZ7'</t>
  </si>
  <si>
    <t>'2010 UY7'</t>
  </si>
  <si>
    <t>'2010 UR7'</t>
  </si>
  <si>
    <t>'2010 UC7'</t>
  </si>
  <si>
    <t>'2010 UK'</t>
  </si>
  <si>
    <t>'2010 UJ'</t>
  </si>
  <si>
    <t>'2010 UH'</t>
  </si>
  <si>
    <t>'2010 UE'</t>
  </si>
  <si>
    <t>'2010 UB'</t>
  </si>
  <si>
    <t>'2010 TW149'</t>
  </si>
  <si>
    <t>'2010 TN55'</t>
  </si>
  <si>
    <t>'2010 TW54'</t>
  </si>
  <si>
    <t>'2010 TD'</t>
  </si>
  <si>
    <t>'2010 SK13'</t>
  </si>
  <si>
    <t>'2010 RM80'</t>
  </si>
  <si>
    <t>'2010 RK53'</t>
  </si>
  <si>
    <t>'2010 RF12'</t>
  </si>
  <si>
    <t>'2010 QG2'</t>
  </si>
  <si>
    <t>'2010 NN'</t>
  </si>
  <si>
    <t>'2010 NH'</t>
  </si>
  <si>
    <t>'2010 LJ68'</t>
  </si>
  <si>
    <t>'2010 KV7'</t>
  </si>
  <si>
    <t>'2010 JH110'</t>
  </si>
  <si>
    <t>'2010 JL88'</t>
  </si>
  <si>
    <t>'2010 JH80'</t>
  </si>
  <si>
    <t>'2010 HV20'</t>
  </si>
  <si>
    <t>'2010 HS20'</t>
  </si>
  <si>
    <t>'2010 HP20'</t>
  </si>
  <si>
    <t>'2010 GV23'</t>
  </si>
  <si>
    <t>'2010 GM23'</t>
  </si>
  <si>
    <t>'2010 GH7'</t>
  </si>
  <si>
    <t>'2010 FN'</t>
  </si>
  <si>
    <t>'2010 FD'</t>
  </si>
  <si>
    <t>'2010 EN44'</t>
  </si>
  <si>
    <t>'2010 DG77'</t>
  </si>
  <si>
    <t>'2010 CS19'</t>
  </si>
  <si>
    <t>'2010 CQ19'</t>
  </si>
  <si>
    <t>'2010 CK19'</t>
  </si>
  <si>
    <t>'2010 CR5'</t>
  </si>
  <si>
    <t>'2010 CA'</t>
  </si>
  <si>
    <t>'2009 YR'</t>
  </si>
  <si>
    <t>'2009 XQ2'</t>
  </si>
  <si>
    <t>'2009 XR1'</t>
  </si>
  <si>
    <t>'2009 WC106'</t>
  </si>
  <si>
    <t>'2009 WZ53'</t>
  </si>
  <si>
    <t>'2009 WR52'</t>
  </si>
  <si>
    <t>'2009 WQ52'</t>
  </si>
  <si>
    <t>'2009 WQ25'</t>
  </si>
  <si>
    <t>'2009 WW7'</t>
  </si>
  <si>
    <t>'2009 WP6'</t>
  </si>
  <si>
    <t>'2009 WJ6'</t>
  </si>
  <si>
    <t>'2009 VZ39'</t>
  </si>
  <si>
    <t>'2009 VT1'</t>
  </si>
  <si>
    <t>'2009 VA'</t>
  </si>
  <si>
    <t>'2009 TD17'</t>
  </si>
  <si>
    <t>'2009 TM8'</t>
  </si>
  <si>
    <t>'2009 TH8'</t>
  </si>
  <si>
    <t>'2009 TU'</t>
  </si>
  <si>
    <t>'2009 TB'</t>
  </si>
  <si>
    <t>'2009 ST171'</t>
  </si>
  <si>
    <t>'2009 SD15'</t>
  </si>
  <si>
    <t>'2009 SH2'</t>
  </si>
  <si>
    <t>'2009 SH1'</t>
  </si>
  <si>
    <t>'2009 RR'</t>
  </si>
  <si>
    <t>'2009 OW6'</t>
  </si>
  <si>
    <t>'2009 MG1'</t>
  </si>
  <si>
    <t>'2009 MU'</t>
  </si>
  <si>
    <t>'2009 JL2'</t>
  </si>
  <si>
    <t>'2009 JF1'</t>
  </si>
  <si>
    <t>'2009 JE1'</t>
  </si>
  <si>
    <t>'2009 HW67'</t>
  </si>
  <si>
    <t>'2009 HS44'</t>
  </si>
  <si>
    <t>'2009 HC'</t>
  </si>
  <si>
    <t>'2009 FQ32'</t>
  </si>
  <si>
    <t>'2009 FP32'</t>
  </si>
  <si>
    <t>'2009 FZ10'</t>
  </si>
  <si>
    <t>'2009 FZ4'</t>
  </si>
  <si>
    <t>'2009 FJ'</t>
  </si>
  <si>
    <t>'2009 FG'</t>
  </si>
  <si>
    <t>'2009 EJ1'</t>
  </si>
  <si>
    <t>'2009 EH1'</t>
  </si>
  <si>
    <t>'2009 EW'</t>
  </si>
  <si>
    <t>'2009 DV'</t>
  </si>
  <si>
    <t>'2009 CZ1'</t>
  </si>
  <si>
    <t>'2009 BF58'</t>
  </si>
  <si>
    <t>'2009 BR5'</t>
  </si>
  <si>
    <t>'2009 BE'</t>
  </si>
  <si>
    <t>'2008 YV32'</t>
  </si>
  <si>
    <t>'2008 YC29'</t>
  </si>
  <si>
    <t>'2008 YD3'</t>
  </si>
  <si>
    <t>'2008 YO2'</t>
  </si>
  <si>
    <t>'2008 XU2'</t>
  </si>
  <si>
    <t>'2008 XC1'</t>
  </si>
  <si>
    <t>'2008 XK'</t>
  </si>
  <si>
    <t>'2008 WJ14'</t>
  </si>
  <si>
    <t>'2008 WO2'</t>
  </si>
  <si>
    <t>'2008 VS4'</t>
  </si>
  <si>
    <t>2021-Nov-12 07:30</t>
  </si>
  <si>
    <t>'2008 VB4'</t>
  </si>
  <si>
    <t>'2008 VM'</t>
  </si>
  <si>
    <t>'2008 VL'</t>
  </si>
  <si>
    <t>'2008 UC202'</t>
  </si>
  <si>
    <t>'2008 UA202'</t>
  </si>
  <si>
    <t>'2008 UA92'</t>
  </si>
  <si>
    <t>'2008 UY91'</t>
  </si>
  <si>
    <t>'2008 UB7'</t>
  </si>
  <si>
    <t>'2008 UM1'</t>
  </si>
  <si>
    <t>'2008 US'</t>
  </si>
  <si>
    <t>'2008 TS10'</t>
  </si>
  <si>
    <t>'2008 TE'</t>
  </si>
  <si>
    <t>'2008 SH148'</t>
  </si>
  <si>
    <t>'2008 ST7'</t>
  </si>
  <si>
    <t>'2008 ST'</t>
  </si>
  <si>
    <t>'2008 PK9'</t>
  </si>
  <si>
    <t>'2008 OO1'</t>
  </si>
  <si>
    <t>'2008 LE'</t>
  </si>
  <si>
    <t>'2008 LD'</t>
  </si>
  <si>
    <t>'2008 KN11'</t>
  </si>
  <si>
    <t>'2008 KT'</t>
  </si>
  <si>
    <t>'2008 KO'</t>
  </si>
  <si>
    <t>'2008 JD33'</t>
  </si>
  <si>
    <t>'2008 JM26'</t>
  </si>
  <si>
    <t>'2008 JL24'</t>
  </si>
  <si>
    <t>'2008 JL3'</t>
  </si>
  <si>
    <t>'2008 HJ'</t>
  </si>
  <si>
    <t>'2008 GM2'</t>
  </si>
  <si>
    <t>'2008 FF5'</t>
  </si>
  <si>
    <t>'2008 EF85'</t>
  </si>
  <si>
    <t>'2008 EZ84'</t>
  </si>
  <si>
    <t>'2008 EY84'</t>
  </si>
  <si>
    <t>'2008 EV84'</t>
  </si>
  <si>
    <t>'2008 EM68'</t>
  </si>
  <si>
    <t>'2008 EL68'</t>
  </si>
  <si>
    <t>'2008 EK68'</t>
  </si>
  <si>
    <t>'2008 EF32'</t>
  </si>
  <si>
    <t>'2008 EA9'</t>
  </si>
  <si>
    <t>'2008 EX5'</t>
  </si>
  <si>
    <t>'2008 DA4'</t>
  </si>
  <si>
    <t>'2008 CM74'</t>
  </si>
  <si>
    <t>'2008 CC71'</t>
  </si>
  <si>
    <t>'2008 CE22'</t>
  </si>
  <si>
    <t>'2008 CB6'</t>
  </si>
  <si>
    <t>'2008 CT1'</t>
  </si>
  <si>
    <t>'2008 CJ'</t>
  </si>
  <si>
    <t>'2008 BN16'</t>
  </si>
  <si>
    <t>'2008 BC15'</t>
  </si>
  <si>
    <t>'2007 YS56'</t>
  </si>
  <si>
    <t>'2007 YM'</t>
  </si>
  <si>
    <t>'2007 XB23'</t>
  </si>
  <si>
    <t>'2007 XL18'</t>
  </si>
  <si>
    <t>'2007 XZ9'</t>
  </si>
  <si>
    <t>'2007 WW3'</t>
  </si>
  <si>
    <t>'2007 WT3'</t>
  </si>
  <si>
    <t>'2007 WP3'</t>
  </si>
  <si>
    <t>'2007 VH189'</t>
  </si>
  <si>
    <t>'2007 VF189'</t>
  </si>
  <si>
    <t>'2007 VE8'</t>
  </si>
  <si>
    <t>'2007 VD8'</t>
  </si>
  <si>
    <t>'2007 VC3'</t>
  </si>
  <si>
    <t>'2007 US51'</t>
  </si>
  <si>
    <t>'2007 UN12'</t>
  </si>
  <si>
    <t>'2007 UO6'</t>
  </si>
  <si>
    <t>'2007 UD6'</t>
  </si>
  <si>
    <t>'2007 UT3'</t>
  </si>
  <si>
    <t>'2007 TX22'</t>
  </si>
  <si>
    <t>'2007 TL16'</t>
  </si>
  <si>
    <t>'2007 SN6'</t>
  </si>
  <si>
    <t>'2007 RC20'</t>
  </si>
  <si>
    <t>'2007 PR25'</t>
  </si>
  <si>
    <t>'2007 KO4'</t>
  </si>
  <si>
    <t>'2007 KE4'</t>
  </si>
  <si>
    <t>'2007 HB15'</t>
  </si>
  <si>
    <t>'2007 FT3'</t>
  </si>
  <si>
    <t>'2007 FP3'</t>
  </si>
  <si>
    <t>'2007 EE126'</t>
  </si>
  <si>
    <t>'2007 EO88'</t>
  </si>
  <si>
    <t>'2007 EN88'</t>
  </si>
  <si>
    <t>'2007 EH26'</t>
  </si>
  <si>
    <t>'2007 EZ25'</t>
  </si>
  <si>
    <t>'2007 EV'</t>
  </si>
  <si>
    <t>'2007 DX40'</t>
  </si>
  <si>
    <t>'2007 DS7'</t>
  </si>
  <si>
    <t>'2007 DC'</t>
  </si>
  <si>
    <t>'2007 CC27'</t>
  </si>
  <si>
    <t>'2007 CS5'</t>
  </si>
  <si>
    <t>'2006 YE'</t>
  </si>
  <si>
    <t>'2006 XV4'</t>
  </si>
  <si>
    <t>'2006 WZ184'</t>
  </si>
  <si>
    <t>'2006 WO130'</t>
  </si>
  <si>
    <t>'2006 WK130'</t>
  </si>
  <si>
    <t>'2006 WV29'</t>
  </si>
  <si>
    <t>'2006 UQ216'</t>
  </si>
  <si>
    <t>'2006 UJ185'</t>
  </si>
  <si>
    <t>'2006 UC64'</t>
  </si>
  <si>
    <t>'2006 UU17'</t>
  </si>
  <si>
    <t>'2006 SF281'</t>
  </si>
  <si>
    <t>'2006 SR131'</t>
  </si>
  <si>
    <t>'2006 SC'</t>
  </si>
  <si>
    <t>'2006 QN111'</t>
  </si>
  <si>
    <t>'2006 JY26'</t>
  </si>
  <si>
    <t>'2006 JE'</t>
  </si>
  <si>
    <t>'2006 HX57'</t>
  </si>
  <si>
    <t>'2006 HF6'</t>
  </si>
  <si>
    <t>'2006 HE2'</t>
  </si>
  <si>
    <t>'2006 GU2'</t>
  </si>
  <si>
    <t>'2006 DM63'</t>
  </si>
  <si>
    <t>'2006 DO62'</t>
  </si>
  <si>
    <t>'2006 CM10'</t>
  </si>
  <si>
    <t>'2006 CD'</t>
  </si>
  <si>
    <t>'2006 BF56'</t>
  </si>
  <si>
    <t>'2006 BM8'</t>
  </si>
  <si>
    <t>'2006 BC8'</t>
  </si>
  <si>
    <t>'2006 BO7'</t>
  </si>
  <si>
    <t>'2005 XA8'</t>
  </si>
  <si>
    <t>'2005 WG57'</t>
  </si>
  <si>
    <t>'2005 WN3'</t>
  </si>
  <si>
    <t>'2005 VN5'</t>
  </si>
  <si>
    <t>'2005 VP'</t>
  </si>
  <si>
    <t>'2005 UL6'</t>
  </si>
  <si>
    <t>'2005 UC3'</t>
  </si>
  <si>
    <t>'2005 UA1'</t>
  </si>
  <si>
    <t>'2005 TM173'</t>
  </si>
  <si>
    <t>'2005 TK50'</t>
  </si>
  <si>
    <t>'2005 TH50'</t>
  </si>
  <si>
    <t>'2005 TA'</t>
  </si>
  <si>
    <t>'2005 SP1'</t>
  </si>
  <si>
    <t>'2005 SO1'</t>
  </si>
  <si>
    <t>'2005 QK76'</t>
  </si>
  <si>
    <t>'2005 NX55'</t>
  </si>
  <si>
    <t>'2005 GQ33'</t>
  </si>
  <si>
    <t>'2005 ED224'</t>
  </si>
  <si>
    <t>'2005 EL70'</t>
  </si>
  <si>
    <t>'2005 CC37'</t>
  </si>
  <si>
    <t>'2005 BS1'</t>
  </si>
  <si>
    <t>'2005 AU3'</t>
  </si>
  <si>
    <t>'2004 XO63'</t>
  </si>
  <si>
    <t>'2004 XB45'</t>
  </si>
  <si>
    <t>'2004 XG29'</t>
  </si>
  <si>
    <t>'2004 WC1'</t>
  </si>
  <si>
    <t>'2004 VM24'</t>
  </si>
  <si>
    <t>'2004 VZ14'</t>
  </si>
  <si>
    <t>'2004 RU109'</t>
  </si>
  <si>
    <t>'2004 PU42'</t>
  </si>
  <si>
    <t>'2004 OD4'</t>
  </si>
  <si>
    <t>'2004 ME6'</t>
  </si>
  <si>
    <t>'2004 KG1'</t>
  </si>
  <si>
    <t>'2004 GE2'</t>
  </si>
  <si>
    <t>'2004 FM4'</t>
  </si>
  <si>
    <t>'2004 FY3'</t>
  </si>
  <si>
    <t>'2004 DA53'</t>
  </si>
  <si>
    <t>'2004 BN41'</t>
  </si>
  <si>
    <t>'2003 YS70'</t>
  </si>
  <si>
    <t>'2003 XK'</t>
  </si>
  <si>
    <t>'2003 WT153'</t>
  </si>
  <si>
    <t>'2003 UQ25'</t>
  </si>
  <si>
    <t>'2003 UM3'</t>
  </si>
  <si>
    <t>'2003 DW10'</t>
  </si>
  <si>
    <t>'2002 XV90'</t>
  </si>
  <si>
    <t>'2002 VY91'</t>
  </si>
  <si>
    <t>'2002 VU17'</t>
  </si>
  <si>
    <t>'2002 UV36'</t>
  </si>
  <si>
    <t>'2002 TY59'</t>
  </si>
  <si>
    <t>'2002 RB182'</t>
  </si>
  <si>
    <t>'2002 MN'</t>
  </si>
  <si>
    <t>'2002 GM5'</t>
  </si>
  <si>
    <t>'2002 EM7'</t>
  </si>
  <si>
    <t>'2001 VB'</t>
  </si>
  <si>
    <t>'2001 UD5'</t>
  </si>
  <si>
    <t>'2001 SD286'</t>
  </si>
  <si>
    <t>'2001 SB170'</t>
  </si>
  <si>
    <t>'2001 HJ31'</t>
  </si>
  <si>
    <t>'2001 CA21'</t>
  </si>
  <si>
    <t>'2001 BA16'</t>
  </si>
  <si>
    <t>'2000 WJ107'</t>
  </si>
  <si>
    <t>'2000 SG344'</t>
  </si>
  <si>
    <t>'2000 SZ162'</t>
  </si>
  <si>
    <t>'2000 SB45'</t>
  </si>
  <si>
    <t>'2000 LG6'</t>
  </si>
  <si>
    <t>'1999 RZ31'</t>
  </si>
  <si>
    <t>'1998 DK36'</t>
  </si>
  <si>
    <t>'1997 UA11'</t>
  </si>
  <si>
    <t>'1997 TC25'</t>
  </si>
  <si>
    <t>'1996 TC1'</t>
  </si>
  <si>
    <t>'1995 CS'</t>
  </si>
  <si>
    <t>'1994 XM1'</t>
  </si>
  <si>
    <t>'1994 GV'</t>
  </si>
  <si>
    <t>'1994 GK'</t>
  </si>
  <si>
    <t>'1993 UA'</t>
  </si>
  <si>
    <t>'1993 HP1'</t>
  </si>
  <si>
    <t>'1991 BA'</t>
  </si>
  <si>
    <t>'1979 XB'</t>
  </si>
  <si>
    <t>jpl retired</t>
  </si>
  <si>
    <t>VIs</t>
  </si>
  <si>
    <t>'1995 CR'</t>
  </si>
  <si>
    <t>2022-Jan-11 07:00</t>
  </si>
  <si>
    <t>'1995 FJ'</t>
  </si>
  <si>
    <t>2022-Feb-02 07:00</t>
  </si>
  <si>
    <t>'1996 AE2'</t>
  </si>
  <si>
    <t>2021-Aug-28 07:00</t>
  </si>
  <si>
    <t>'1997 GL3'</t>
  </si>
  <si>
    <t>'1998 SD9'</t>
  </si>
  <si>
    <t>2021-Oct-03 07:00</t>
  </si>
  <si>
    <t>'1998 VS'</t>
  </si>
  <si>
    <t>2021-Dec-24 07:00</t>
  </si>
  <si>
    <t>'1998 WB2'</t>
  </si>
  <si>
    <t>'1999 NW2'</t>
  </si>
  <si>
    <t>2022-Jan-25 07:00</t>
  </si>
  <si>
    <t>'1999 SH10'</t>
  </si>
  <si>
    <t>'2000 AA6'</t>
  </si>
  <si>
    <t>'2000 EB14'</t>
  </si>
  <si>
    <t>'2000 WC1'</t>
  </si>
  <si>
    <t>'2000 WP19'</t>
  </si>
  <si>
    <t>2021-Dec-12 07:00</t>
  </si>
  <si>
    <t>'2001 BB16'</t>
  </si>
  <si>
    <t>2021-Dec-30 07:00</t>
  </si>
  <si>
    <t>'2001 CQ36'</t>
  </si>
  <si>
    <t>'2001 OT'</t>
  </si>
  <si>
    <t>2021-Sep-13 07:00</t>
  </si>
  <si>
    <t>'2001 QE96'</t>
  </si>
  <si>
    <t>'2001 QM142'</t>
  </si>
  <si>
    <t>2022-Jan-17 07:00</t>
  </si>
  <si>
    <t>'2001 SQ3'</t>
  </si>
  <si>
    <t>2021-Nov-28 07:00</t>
  </si>
  <si>
    <t>'2001 WF49'</t>
  </si>
  <si>
    <t>2021-Oct-05 07:00</t>
  </si>
  <si>
    <t>'2002 AY1'</t>
  </si>
  <si>
    <t>2021-Dec-22 07:00</t>
  </si>
  <si>
    <t>'2002 BF25'</t>
  </si>
  <si>
    <t>2022-Jan-21 07:00</t>
  </si>
  <si>
    <t>'2002 EC3'</t>
  </si>
  <si>
    <t>2021-Oct-27 07:00</t>
  </si>
  <si>
    <t>'2002 JD9'</t>
  </si>
  <si>
    <t>2022-Jan-13 07:00</t>
  </si>
  <si>
    <t>'2002 JE9'</t>
  </si>
  <si>
    <t>'2002 JR100'</t>
  </si>
  <si>
    <t>2021-Sep-11 07:00</t>
  </si>
  <si>
    <t>'2002 RS129'</t>
  </si>
  <si>
    <t>2021-Nov-26 07:00</t>
  </si>
  <si>
    <t>'2002 TS69'</t>
  </si>
  <si>
    <t>'2002 VU114'</t>
  </si>
  <si>
    <t>'2002 XB'</t>
  </si>
  <si>
    <t>2021-Dec-04 07:00</t>
  </si>
  <si>
    <t>'2002 XQ40'</t>
  </si>
  <si>
    <t>'2003 AF23'</t>
  </si>
  <si>
    <t>'2003 BN4'</t>
  </si>
  <si>
    <t>'2003 FF5'</t>
  </si>
  <si>
    <t>2021-Dec-20 07:00</t>
  </si>
  <si>
    <t>'2003 FU3'</t>
  </si>
  <si>
    <t>'2003 GH21'</t>
  </si>
  <si>
    <t>'2003 GQ22'</t>
  </si>
  <si>
    <t>'2003 HM'</t>
  </si>
  <si>
    <t>'2003 MK4'</t>
  </si>
  <si>
    <t>'2003 UY12'</t>
  </si>
  <si>
    <t>2021-Oct-17 07:00</t>
  </si>
  <si>
    <t>'2003 WJ98'</t>
  </si>
  <si>
    <t>'2003 YS17'</t>
  </si>
  <si>
    <t>2021-Dec-26 07:00</t>
  </si>
  <si>
    <t>'2004 BG41'</t>
  </si>
  <si>
    <t>2021-Dec-28 07:00</t>
  </si>
  <si>
    <t>'2004 FH'</t>
  </si>
  <si>
    <t>'2004 HZ'</t>
  </si>
  <si>
    <t>'2004 RQ252'</t>
  </si>
  <si>
    <t>2021-Sep-09 07:00</t>
  </si>
  <si>
    <t>'2004 SC56'</t>
  </si>
  <si>
    <t>2021-Nov-04 07:00</t>
  </si>
  <si>
    <t>'2004 TD10'</t>
  </si>
  <si>
    <t>'2004 XK14'</t>
  </si>
  <si>
    <t>'2005 JR5'</t>
  </si>
  <si>
    <t>2021-Nov-02 07:00</t>
  </si>
  <si>
    <t>'2005 NE21'</t>
  </si>
  <si>
    <t>'2005 QQ87'</t>
  </si>
  <si>
    <t>'2005 RK3'</t>
  </si>
  <si>
    <t>2021-Sep-17 07:00</t>
  </si>
  <si>
    <t>'2005 RZ2'</t>
  </si>
  <si>
    <t>'2005 UV64'</t>
  </si>
  <si>
    <t>'2005 WD'</t>
  </si>
  <si>
    <t>'2006 BA9'</t>
  </si>
  <si>
    <t>'2006 FH36'</t>
  </si>
  <si>
    <t>'2006 FK'</t>
  </si>
  <si>
    <t>'2006 HW50'</t>
  </si>
  <si>
    <t>'2006 QV89'</t>
  </si>
  <si>
    <t>'2006 UL185'</t>
  </si>
  <si>
    <t>2022-Jan-15 07:00</t>
  </si>
  <si>
    <t>'2007 CT26'</t>
  </si>
  <si>
    <t>2022-Jan-31 07:00</t>
  </si>
  <si>
    <t>'2007 EF'</t>
  </si>
  <si>
    <t>2021-Oct-15 07:00</t>
  </si>
  <si>
    <t>'2007 SW2'</t>
  </si>
  <si>
    <t>2021-Sep-27 07:00</t>
  </si>
  <si>
    <t>'2007 TL23'</t>
  </si>
  <si>
    <t>'2007 US12'</t>
  </si>
  <si>
    <t>2022-Jan-09 07:00</t>
  </si>
  <si>
    <t>'2008 DB'</t>
  </si>
  <si>
    <t>'2008 HJ3'</t>
  </si>
  <si>
    <t>'2008 SZ150'</t>
  </si>
  <si>
    <t>'2008 UB95'</t>
  </si>
  <si>
    <t>'2008 WT62'</t>
  </si>
  <si>
    <t>'2009 CD'</t>
  </si>
  <si>
    <t>'2009 EM1'</t>
  </si>
  <si>
    <t>'2009 HD82'</t>
  </si>
  <si>
    <t>'2009 RT1'</t>
  </si>
  <si>
    <t>'2009 SY'</t>
  </si>
  <si>
    <t>2022-Jan-23 07:00</t>
  </si>
  <si>
    <t>'2009 UQ5'</t>
  </si>
  <si>
    <t>'2009 WB105'</t>
  </si>
  <si>
    <t>2021-Nov-24 07:00</t>
  </si>
  <si>
    <t>'2010 WF'</t>
  </si>
  <si>
    <t>'2010 WF3'</t>
  </si>
  <si>
    <t>2021-Sep-07 07:00</t>
  </si>
  <si>
    <t>'2010 XA68'</t>
  </si>
  <si>
    <t>2021-Dec-14 07:00</t>
  </si>
  <si>
    <t>'2010 XQ69'</t>
  </si>
  <si>
    <t>'2011 EP51'</t>
  </si>
  <si>
    <t>'2011 JY1'</t>
  </si>
  <si>
    <t>'2011 SE97'</t>
  </si>
  <si>
    <t>'2011 WN15'</t>
  </si>
  <si>
    <t>'2011 YW10'</t>
  </si>
  <si>
    <t>'2012 DK31'</t>
  </si>
  <si>
    <t>'2012 HO1'</t>
  </si>
  <si>
    <t>'2012 KT12'</t>
  </si>
  <si>
    <t>'2012 PG6'</t>
  </si>
  <si>
    <t>'2012 UK171'</t>
  </si>
  <si>
    <t>'2012 XE133'</t>
  </si>
  <si>
    <t>'2013 BA74'</t>
  </si>
  <si>
    <t>2021-Sep-29 07:00</t>
  </si>
  <si>
    <t>'2013 BC70'</t>
  </si>
  <si>
    <t>2022-Jan-19 07:00</t>
  </si>
  <si>
    <t>'2013 FK'</t>
  </si>
  <si>
    <t>'2013 LE7'</t>
  </si>
  <si>
    <t>'2013 XY20'</t>
  </si>
  <si>
    <t>'2014 UR'</t>
  </si>
  <si>
    <t>'2014 XU6'</t>
  </si>
  <si>
    <t>2021-Nov-14 07:00</t>
  </si>
  <si>
    <t>'2015 BG4'</t>
  </si>
  <si>
    <t>'2015 DK200'</t>
  </si>
  <si>
    <t>'2015 EG'</t>
  </si>
  <si>
    <t>'2015 FV118'</t>
  </si>
  <si>
    <t>'2015 KJ19'</t>
  </si>
  <si>
    <t>'2015 MB54'</t>
  </si>
  <si>
    <t>'2015 XC352'</t>
  </si>
  <si>
    <t>'2015 XF261'</t>
  </si>
  <si>
    <t>'2015 XX169'</t>
  </si>
  <si>
    <t>2021-Nov-12 07:00</t>
  </si>
  <si>
    <t>'2016 QE45'</t>
  </si>
  <si>
    <t>'2016 VH2'</t>
  </si>
  <si>
    <t>2021-Oct-23 07:00</t>
  </si>
  <si>
    <t>'2017 XQ60'</t>
  </si>
  <si>
    <t>'2019 GM1'</t>
  </si>
  <si>
    <t>'1994 CB'</t>
  </si>
  <si>
    <t>'1998 DG16'</t>
  </si>
  <si>
    <t>'1998 FF14'</t>
  </si>
  <si>
    <t>'1998 HK49'</t>
  </si>
  <si>
    <t>'1998 SC'</t>
  </si>
  <si>
    <t>2021-Oct-21 07:00</t>
  </si>
  <si>
    <t>'1998 ST27'</t>
  </si>
  <si>
    <t>2021-Oct-01 07:00</t>
  </si>
  <si>
    <t>'1998 TX6'</t>
  </si>
  <si>
    <t>'1998 VF32'</t>
  </si>
  <si>
    <t>'1999 LK1'</t>
  </si>
  <si>
    <t>'2000 AZ93'</t>
  </si>
  <si>
    <t>'2000 CH59'</t>
  </si>
  <si>
    <t>'2000 CO101'</t>
  </si>
  <si>
    <t>'2000 EA14'</t>
  </si>
  <si>
    <t>'2000 ED14'</t>
  </si>
  <si>
    <t>2022-Jan-27 07:00</t>
  </si>
  <si>
    <t>'2000 KW43'</t>
  </si>
  <si>
    <t>'2000 MU1'</t>
  </si>
  <si>
    <t>'2000 WO107'</t>
  </si>
  <si>
    <t>'2001 HC'</t>
  </si>
  <si>
    <t>'2001 TD45'</t>
  </si>
  <si>
    <t>2021-Nov-16 07:00</t>
  </si>
  <si>
    <t>'2002 AW'</t>
  </si>
  <si>
    <t>'2002 AX1'</t>
  </si>
  <si>
    <t>'2002 DU3'</t>
  </si>
  <si>
    <t>'2002 JW15'</t>
  </si>
  <si>
    <t>'2002 VV17'</t>
  </si>
  <si>
    <t>'2002 VE68'</t>
  </si>
  <si>
    <t>2021-Nov-08 07:00</t>
  </si>
  <si>
    <t>'2003 EO16'</t>
  </si>
  <si>
    <t>'2003 FH1'</t>
  </si>
  <si>
    <t>'2003 KO2'</t>
  </si>
  <si>
    <t>2021-Sep-23 07:00</t>
  </si>
  <si>
    <t>'2004 RX10'</t>
  </si>
  <si>
    <t>2021-Nov-06 07:00</t>
  </si>
  <si>
    <t>'2004 XL14'</t>
  </si>
  <si>
    <t>'2005 GL'</t>
  </si>
  <si>
    <t>2021-Dec-06 07:00</t>
  </si>
  <si>
    <t>'2005 UO'</t>
  </si>
  <si>
    <t>2021-Dec-16 07:00</t>
  </si>
  <si>
    <t>'2005 XV77'</t>
  </si>
  <si>
    <t>'2006 WR127'</t>
  </si>
  <si>
    <t>'2007 AA9'</t>
  </si>
  <si>
    <t>'2007 CA27'</t>
  </si>
  <si>
    <t>'2007 TV18'</t>
  </si>
  <si>
    <t>'2008 EY5'</t>
  </si>
  <si>
    <t>'2008 EY68'</t>
  </si>
  <si>
    <t>'2008 TY3'</t>
  </si>
  <si>
    <t>'2009 TK'</t>
  </si>
  <si>
    <t>'2012 UV136'</t>
  </si>
  <si>
    <t>'1998 OX4'</t>
  </si>
  <si>
    <t>'1992 HF'</t>
  </si>
  <si>
    <t>'2002 TC70'</t>
  </si>
  <si>
    <t>2021-Sep-19 07:00</t>
  </si>
  <si>
    <t>'2000 SD8'</t>
  </si>
  <si>
    <t>'2005 NW44'</t>
  </si>
  <si>
    <t>'1998 HE3'</t>
  </si>
  <si>
    <t>2021-Aug-30 07:00</t>
  </si>
  <si>
    <t>'2013 HT15'</t>
  </si>
  <si>
    <t>'1991 TF3'</t>
  </si>
  <si>
    <t>'1991 VG'</t>
  </si>
  <si>
    <t>'1994 XL1'</t>
  </si>
  <si>
    <t>'1995 LG'</t>
  </si>
  <si>
    <t>'1995 YR1'</t>
  </si>
  <si>
    <t>'1996 FS1'</t>
  </si>
  <si>
    <t>'1996 RY3'</t>
  </si>
  <si>
    <t>'1997 WQ23'</t>
  </si>
  <si>
    <t>'1997 YM9'</t>
  </si>
  <si>
    <t>'1998 QP'</t>
  </si>
  <si>
    <t>'1998 SB15'</t>
  </si>
  <si>
    <t>'1998 SS121'</t>
  </si>
  <si>
    <t>'1999 FA'</t>
  </si>
  <si>
    <t>'1999 FN19'</t>
  </si>
  <si>
    <t>2021-Dec-18 07:00</t>
  </si>
  <si>
    <t>'1999 SO5'</t>
  </si>
  <si>
    <t>'2000 CK59'</t>
  </si>
  <si>
    <t>'2000 HB24'</t>
  </si>
  <si>
    <t>'2000 QV7'</t>
  </si>
  <si>
    <t>'2000 SM10'</t>
  </si>
  <si>
    <t>'2000 TU28'</t>
  </si>
  <si>
    <t>'2001 AV43'</t>
  </si>
  <si>
    <t>'2001 FE90'</t>
  </si>
  <si>
    <t>'2001 HB'</t>
  </si>
  <si>
    <t>'2001 LC'</t>
  </si>
  <si>
    <t>'2001 PT9'</t>
  </si>
  <si>
    <t>'2001 QJ96'</t>
  </si>
  <si>
    <t>2021-Nov-22 07:00</t>
  </si>
  <si>
    <t>'2001 RV17'</t>
  </si>
  <si>
    <t>'2001 SQ263'</t>
  </si>
  <si>
    <t>2021-Oct-25 07:00</t>
  </si>
  <si>
    <t>'2001 YE4'</t>
  </si>
  <si>
    <t>2021-Dec-10 07:00</t>
  </si>
  <si>
    <t>'2002 EM6'</t>
  </si>
  <si>
    <t>'2002 EW8'</t>
  </si>
  <si>
    <t>'2002 FD6'</t>
  </si>
  <si>
    <t>2021-Oct-07 07:00</t>
  </si>
  <si>
    <t>'2002 FT6'</t>
  </si>
  <si>
    <t>'2002 JQ97'</t>
  </si>
  <si>
    <t>'2002 LT24'</t>
  </si>
  <si>
    <t>2021-Sep-25 07:00</t>
  </si>
  <si>
    <t>'2002 RP137'</t>
  </si>
  <si>
    <t>'2002 SP'</t>
  </si>
  <si>
    <t>'2002 TB70'</t>
  </si>
  <si>
    <t>'2002 UK11'</t>
  </si>
  <si>
    <t>'2002 UQ12'</t>
  </si>
  <si>
    <t>2021-Sep-01 07:00</t>
  </si>
  <si>
    <t>'2003 CA4'</t>
  </si>
  <si>
    <t>'2003 DZ15'</t>
  </si>
  <si>
    <t>'2003 FY6'</t>
  </si>
  <si>
    <t>2021-Oct-19 07:00</t>
  </si>
  <si>
    <t>'2003 UV11'</t>
  </si>
  <si>
    <t>'2003 UW29'</t>
  </si>
  <si>
    <t>2021-Nov-30 07:00</t>
  </si>
  <si>
    <t>'2004 EK1'</t>
  </si>
  <si>
    <t>'2004 EU22'</t>
  </si>
  <si>
    <t>'2004 FJ29'</t>
  </si>
  <si>
    <t>'2004 HX53'</t>
  </si>
  <si>
    <t>'2004 JN1'</t>
  </si>
  <si>
    <t>'2004 TH10'</t>
  </si>
  <si>
    <t>'2004 YG1'</t>
  </si>
  <si>
    <t>'2005 EF'</t>
  </si>
  <si>
    <t>'2005 EY169'</t>
  </si>
  <si>
    <t>2021-Sep-21 07:00</t>
  </si>
  <si>
    <t>'2005 JU81'</t>
  </si>
  <si>
    <t>'2005 MO13'</t>
  </si>
  <si>
    <t>'2005 SP9'</t>
  </si>
  <si>
    <t>'2005 UL5'</t>
  </si>
  <si>
    <t>'2005 WS3'</t>
  </si>
  <si>
    <t>'2005 XB1'</t>
  </si>
  <si>
    <t>'2005 YR3'</t>
  </si>
  <si>
    <t>'2006 AL4'</t>
  </si>
  <si>
    <t>2022-Jan-01 07:00</t>
  </si>
  <si>
    <t>'2006 MD12'</t>
  </si>
  <si>
    <t>'2006 NL'</t>
  </si>
  <si>
    <t>2021-Dec-02 07:00</t>
  </si>
  <si>
    <t>'2006 TU7'</t>
  </si>
  <si>
    <t>'2006 WO3'</t>
  </si>
  <si>
    <t>'2006 XY'</t>
  </si>
  <si>
    <t>'2007 DM41'</t>
  </si>
  <si>
    <t>'2007 FY20'</t>
  </si>
  <si>
    <t>'2007 LE'</t>
  </si>
  <si>
    <t>'2007 MK6'</t>
  </si>
  <si>
    <t>'2007 PB8'</t>
  </si>
  <si>
    <t>'2007 PS9'</t>
  </si>
  <si>
    <t>'2007 RY19'</t>
  </si>
  <si>
    <t>'2007 TF15'</t>
  </si>
  <si>
    <t>'2007 TF68'</t>
  </si>
  <si>
    <t>'2007 TQ24'</t>
  </si>
  <si>
    <t>'2008 BP16'</t>
  </si>
  <si>
    <t>'2008 CM20'</t>
  </si>
  <si>
    <t>'2008 DL5'</t>
  </si>
  <si>
    <t>'2008 EQ7'</t>
  </si>
  <si>
    <t>'2008 JV2'</t>
  </si>
  <si>
    <t>'2008 NP3'</t>
  </si>
  <si>
    <t>'2008 QB'</t>
  </si>
  <si>
    <t>2022-Jan-05 07:00</t>
  </si>
  <si>
    <t>'2008 QV11'</t>
  </si>
  <si>
    <t>'2008 TC4'</t>
  </si>
  <si>
    <t>'2008 WM61'</t>
  </si>
  <si>
    <t>'2008 XF'</t>
  </si>
  <si>
    <t>'2009 DT10'</t>
  </si>
  <si>
    <t>'2009 FF'</t>
  </si>
  <si>
    <t>'2009 OS5'</t>
  </si>
  <si>
    <t>'2009 XZ1'</t>
  </si>
  <si>
    <t>'2010 EX11'</t>
  </si>
  <si>
    <t>'2010 FX9'</t>
  </si>
  <si>
    <t>'2010 GB6'</t>
  </si>
  <si>
    <t>'2010 GD35'</t>
  </si>
  <si>
    <t>2022-Jan-07 07:00</t>
  </si>
  <si>
    <t>'2010 GQ75'</t>
  </si>
  <si>
    <t>'2010 HX107'</t>
  </si>
  <si>
    <t>'2010 JG87'</t>
  </si>
  <si>
    <t>'2010 JO33'</t>
  </si>
  <si>
    <t>'2010 PK9'</t>
  </si>
  <si>
    <t>'2010 RJ43'</t>
  </si>
  <si>
    <t>'2010 SG15'</t>
  </si>
  <si>
    <t>'2010 TM3'</t>
  </si>
  <si>
    <t>'2011 JW10'</t>
  </si>
  <si>
    <t>'2011 KE3'</t>
  </si>
  <si>
    <t>'2011 PT'</t>
  </si>
  <si>
    <t>'2011 PU1'</t>
  </si>
  <si>
    <t>'2011 TB4'</t>
  </si>
  <si>
    <t>'2012 BB124'</t>
  </si>
  <si>
    <t>'2012 GA5'</t>
  </si>
  <si>
    <t>'2012 KF47'</t>
  </si>
  <si>
    <t>'2012 TC4'</t>
  </si>
  <si>
    <t>'2012 YK'</t>
  </si>
  <si>
    <t>'2014 RQ17'</t>
  </si>
  <si>
    <t>'2015 SW6'</t>
  </si>
  <si>
    <t>'2017 OU18'</t>
  </si>
  <si>
    <t>'2018 SF3'</t>
  </si>
  <si>
    <t>'2019 AC3'</t>
  </si>
  <si>
    <t>'2020 FR'</t>
  </si>
  <si>
    <t>'1953 EA'</t>
  </si>
  <si>
    <t>'1936 CA'</t>
  </si>
  <si>
    <t>'1989 RS1'</t>
  </si>
  <si>
    <t>'1989 UR'</t>
  </si>
  <si>
    <t>'1999 GU3'</t>
  </si>
  <si>
    <t>2021-Oct-11 07:00</t>
  </si>
  <si>
    <t>'1999 LT7'</t>
  </si>
  <si>
    <t>'1998 UP1'</t>
  </si>
  <si>
    <t>'2001 AF2'</t>
  </si>
  <si>
    <t>'2000 BD19'</t>
  </si>
  <si>
    <t>'2000 GD2'</t>
  </si>
  <si>
    <t>'1998 XE12'</t>
  </si>
  <si>
    <t>'2003 MA3'</t>
  </si>
  <si>
    <t>'1990 OS'</t>
  </si>
  <si>
    <t>'1998 SD15'</t>
  </si>
  <si>
    <t>2021-Nov-18 07:00</t>
  </si>
  <si>
    <t>'1998 VR'</t>
  </si>
  <si>
    <t>'1999 NB5'</t>
  </si>
  <si>
    <t>'2000 AF6'</t>
  </si>
  <si>
    <t>'2000 UH11'</t>
  </si>
  <si>
    <t>2021-Oct-13 07:00</t>
  </si>
  <si>
    <t>'2001 XU1'</t>
  </si>
  <si>
    <t>'2004 GU9'</t>
  </si>
  <si>
    <t>'1998 BB10'</t>
  </si>
  <si>
    <t>'1998 VO'</t>
  </si>
  <si>
    <t>2021-Dec-08 07:00</t>
  </si>
  <si>
    <t>'1999 AQ10'</t>
  </si>
  <si>
    <t>'2000 QK130'</t>
  </si>
  <si>
    <t>'2003 UX34'</t>
  </si>
  <si>
    <t>'2003 BH'</t>
  </si>
  <si>
    <t>'2000 EW70'</t>
  </si>
  <si>
    <t>'2001 TX44'</t>
  </si>
  <si>
    <t>'2006 UP'</t>
  </si>
  <si>
    <t>'2005 EE'</t>
  </si>
  <si>
    <t>'2004 EM20'</t>
  </si>
  <si>
    <t>'2006 FV35'</t>
  </si>
  <si>
    <t>'1993 VD'</t>
  </si>
  <si>
    <t>'2003 AK18'</t>
  </si>
  <si>
    <t>'2000 SJ344'</t>
  </si>
  <si>
    <t>'2002 UA31'</t>
  </si>
  <si>
    <t>'2005 AY28'</t>
  </si>
  <si>
    <t>'1998 KG3'</t>
  </si>
  <si>
    <t>2021-Oct-09 07:00</t>
  </si>
  <si>
    <t>'2001 GQ2'</t>
  </si>
  <si>
    <t>'2002 NV16'</t>
  </si>
  <si>
    <t>'2006 CJ'</t>
  </si>
  <si>
    <t>'2001 WW1'</t>
  </si>
  <si>
    <t>'1996 AJ1'</t>
  </si>
  <si>
    <t>'2006 DS14'</t>
  </si>
  <si>
    <t>'2003 HB'</t>
  </si>
  <si>
    <t>'2006 HY51'</t>
  </si>
  <si>
    <t>'2007 EP88'</t>
  </si>
  <si>
    <t>'2000 GF2'</t>
  </si>
  <si>
    <t>'2008 QF'</t>
  </si>
  <si>
    <t>'2003 TL4'</t>
  </si>
  <si>
    <t>'2008 WM64'</t>
  </si>
  <si>
    <t>'2004 GP'</t>
  </si>
  <si>
    <t>'1998 HD14'</t>
  </si>
  <si>
    <t>'2002 XY38'</t>
  </si>
  <si>
    <t>'2004 QD14'</t>
  </si>
  <si>
    <t>'2014 EK24'</t>
  </si>
  <si>
    <t>'2016 HO3'</t>
  </si>
  <si>
    <t>all Yark</t>
  </si>
  <si>
    <t xml:space="preserve">(186) 2034,36,38,40,42,44,46,48,49,50,51,52,54,55,56,58,60,61*2,62,64,65*3,66*4... 2034,36,38,40,42,44,46,48,50,52,54,55,56,58,60,61*2,62,63,64,65*2,66,67,69*2,71,72*2,73*2,74,76,77,78,79*2,808,81,82,83,84,85*2,86,87,88*2,89*2,90,\*2,91,93,94,95,97,98,100,104,105,106,110,112,114*3,115,116*2,117*2,119,120*2. </t>
  </si>
  <si>
    <t>Vmin &gt; 24.9</t>
  </si>
  <si>
    <t>duplicate</t>
  </si>
  <si>
    <t xml:space="preserve">bet. 8/21 &amp; 8/23: 1236 -&gt;1241 </t>
  </si>
  <si>
    <t>https://arxiv.org/abs/2108.03201</t>
  </si>
  <si>
    <t>We have implemented a new impact monitoring algorithm that replaces the Line-of-Variations (LOV) method that Sentry</t>
  </si>
  <si>
    <t xml:space="preserve"> has used over the last two decades. The new technique incorporates an impact pseudo-observation to the orbit-determination</t>
  </si>
  <si>
    <t xml:space="preserve"> process to converge to impact trajectories that are compatible with the observational data. The new approach is generally</t>
  </si>
  <si>
    <t>parameters. This paper describes the algorithm in full detail.</t>
  </si>
  <si>
    <t xml:space="preserve"> more robust and reliable than the LOV method for certain strongly nonlinear situations and handling nongravitational </t>
  </si>
  <si>
    <t xml:space="preserve">As part of the transition to the new algorithm, all objects in the NEA catalog have been reprocessed. Minor </t>
  </si>
  <si>
    <t xml:space="preserve">differences with respect to the data computed with the LOV method are inevitable due to the </t>
  </si>
  <si>
    <t>have been moved to the Removed Objects table.</t>
  </si>
  <si>
    <t xml:space="preserve">statistical nature of the system. The objects for which the new algorithm cannot find virtual impactors </t>
  </si>
  <si>
    <t>2021 -Aug-23 Sentry operational notes</t>
  </si>
  <si>
    <t>see note@bottom of pg 2706 -&gt; 2821</t>
  </si>
  <si>
    <t>2114. 2114</t>
  </si>
  <si>
    <t>now not on sentry or removed lists</t>
  </si>
  <si>
    <t xml:space="preserve">(344) 2024,25,26,27,28*2,29,30,31,32,33*2,34*2,35,36*2,37*2,38,39*3,40*2... 2028,36,40,46,52,53,56,57,62,64,65*3,70,80,86,90*2,91,96,99,101,107,110,113*2,1116*2,117,118,120*4. </t>
  </si>
  <si>
    <t>VIoutput_202</t>
  </si>
  <si>
    <t>10823.txt</t>
  </si>
  <si>
    <t>Output of pr</t>
  </si>
  <si>
    <t>ogram VI_sc</t>
  </si>
  <si>
    <t>23 22:1</t>
  </si>
  <si>
    <t>Operating on</t>
  </si>
  <si>
    <t>orbital el</t>
  </si>
  <si>
    <t>elements_202</t>
  </si>
  <si>
    <t>VI list:</t>
  </si>
  <si>
    <t>sentry_summa</t>
  </si>
  <si>
    <t>ry_20210823</t>
  </si>
  <si>
    <t>K21P15A</t>
  </si>
  <si>
    <t>K21P01A</t>
  </si>
  <si>
    <t>2021 LL6</t>
  </si>
  <si>
    <t>K21L06L</t>
  </si>
  <si>
    <t>2021 LF6</t>
  </si>
  <si>
    <t>K21L06F</t>
  </si>
  <si>
    <t>2021 JV</t>
  </si>
  <si>
    <t>K21J00V</t>
  </si>
  <si>
    <t>2021 GL16</t>
  </si>
  <si>
    <t>K21G16L</t>
  </si>
  <si>
    <t>2021 GM1</t>
  </si>
  <si>
    <t>K21G01M</t>
  </si>
  <si>
    <t>2021 GK1</t>
  </si>
  <si>
    <t>K21G01K</t>
  </si>
  <si>
    <t>2021 FF2</t>
  </si>
  <si>
    <t>K21F02F</t>
  </si>
  <si>
    <t>Year</t>
  </si>
  <si>
    <t>Range</t>
  </si>
  <si>
    <t>PF=-3.69</t>
  </si>
  <si>
    <t>Palermo -3.53</t>
  </si>
  <si>
    <t>Palermo -4.91</t>
  </si>
  <si>
    <t>'2031-08-28 13:23'</t>
  </si>
  <si>
    <t>2026-Jan-05 00:00</t>
  </si>
  <si>
    <t>﻿'2021 PL23'</t>
  </si>
  <si>
    <t>﻿'2021 PA15'</t>
  </si>
  <si>
    <t>'2113-06-25 21:22'</t>
  </si>
  <si>
    <t>2068-Jun-22 00:00</t>
  </si>
  <si>
    <t>2036-Aug-12 00:00</t>
  </si>
  <si>
    <t>﻿'2021 PM1'</t>
  </si>
  <si>
    <t>2034-Jul-01 00:00</t>
  </si>
  <si>
    <t>﻿2021 PA1'</t>
  </si>
  <si>
    <t>'2112-08-25 15:27'</t>
  </si>
  <si>
    <t>2067-Dec-15 00:00</t>
  </si>
  <si>
    <t>'2096-05-17 18:47'</t>
  </si>
  <si>
    <t>﻿'2021 OK1'</t>
  </si>
  <si>
    <t>'2100-07-18 00:26'</t>
  </si>
  <si>
    <t>2082-Aug-18 00:00</t>
  </si>
  <si>
    <t>﻿'2021 OE1'</t>
  </si>
  <si>
    <t>'2090-08-18 08:51'</t>
  </si>
  <si>
    <t>2058-Oct-13 00:00</t>
  </si>
  <si>
    <t>﻿'2021 NL8'</t>
  </si>
  <si>
    <t>'2072-07-17 05:28'</t>
  </si>
  <si>
    <t>﻿'2021 MU'</t>
  </si>
  <si>
    <t>﻿'2021 JY5'</t>
  </si>
  <si>
    <t>﻿'2021 FT1'</t>
  </si>
  <si>
    <t>19m</t>
  </si>
  <si>
    <t>2021 QW</t>
  </si>
  <si>
    <t>84m</t>
  </si>
  <si>
    <t>Palermo -3.93</t>
  </si>
  <si>
    <t>(13) 2044,54,69,76,77,79,85,91,98,108,111,117*2. 2067,76,79,81,83,91*2,105,110,116,118*5,119*2.</t>
  </si>
  <si>
    <t>2021 QH1</t>
  </si>
  <si>
    <t>2021 QM1</t>
  </si>
  <si>
    <t>2021 QA2</t>
  </si>
  <si>
    <t>25m</t>
  </si>
  <si>
    <t>50m</t>
  </si>
  <si>
    <t>49m</t>
  </si>
  <si>
    <t xml:space="preserve">here 9/13rates. </t>
  </si>
  <si>
    <t>2021 QO3</t>
  </si>
  <si>
    <t>2021 QV3</t>
  </si>
  <si>
    <t>2021 QY3</t>
  </si>
  <si>
    <t>H=22..7</t>
  </si>
  <si>
    <t xml:space="preserve">(6) 2056,80,92*2,95,104. 2058,80,81,83,92*3,95,104,105*2,116*3. </t>
  </si>
  <si>
    <t xml:space="preserve">(133) 2033,35,37,39,40,41*2,43,44,45,46*4,47,48*2,49,50*3,51,52*4... 2033,38,40*2,42,46*3,48*3,49,50*3,52*3,53*2,54*3,55*2,57,58*2... </t>
  </si>
  <si>
    <t xml:space="preserve">2100*2. 2100,113. </t>
  </si>
  <si>
    <t xml:space="preserve">2094,114*2. 2090,94,114,118. </t>
  </si>
  <si>
    <t>(67) 2085,89,91*2,92*2,96,97*2,98,99*3,101*3,102*3,103*3,104,105... 2085,89,90,91,92*2,93,96*3,97,98,99,101,102*4,103*3,104*2,105*3,106*4,107*6,108*4,109*4,110*3,111*3,113*4,114,115*2,116*3,117*2,118*3,119*4,120.</t>
  </si>
  <si>
    <t>2021 RF</t>
  </si>
  <si>
    <t xml:space="preserve">2091,99. </t>
  </si>
  <si>
    <t>24m</t>
  </si>
  <si>
    <t>3m</t>
  </si>
  <si>
    <t>jpl reunretired</t>
  </si>
  <si>
    <t>disappeared from neodys too</t>
  </si>
  <si>
    <t>2021 RN</t>
  </si>
  <si>
    <t>2021 RP</t>
  </si>
  <si>
    <t>2021 RJ1</t>
  </si>
  <si>
    <t>2021 RK2</t>
  </si>
  <si>
    <t>2021 RQ2</t>
  </si>
  <si>
    <t>2021 RT1</t>
  </si>
  <si>
    <t>15m</t>
  </si>
  <si>
    <t>71m</t>
  </si>
  <si>
    <t>4m</t>
  </si>
  <si>
    <t xml:space="preserve">(10) 2097,105*4,111*2,112,115,121. 2097,105*4,111*2,112,115. </t>
  </si>
  <si>
    <t xml:space="preserve">(11) 2038,54,59,60,63,65,96,103*2,104,109. 2038,54,60,63,64,83,103*2,104. </t>
  </si>
  <si>
    <t xml:space="preserve">2051, 59. 2051. </t>
  </si>
  <si>
    <t xml:space="preserve">2048*2,64. 2048*2,115. </t>
  </si>
  <si>
    <t>(17) 2076,78,79,80,81,91,94,95,101m102,105,110,115*2,116,117,118. 2074*3,75*2,76*2,77,78,79,80,87,91*2,92*3,93*4,95,96,97,100,101*2,102,104*2,108,110,111*2,112,115,116,118*2.</t>
  </si>
  <si>
    <t>cumprob 1.0e-4</t>
  </si>
  <si>
    <t>Palermo -4.61</t>
  </si>
  <si>
    <t>Palermo -3</t>
  </si>
  <si>
    <t>on 2021 09</t>
  </si>
  <si>
    <t>07 18:5</t>
  </si>
  <si>
    <t>K21R02Q</t>
  </si>
  <si>
    <t>K21R02K</t>
  </si>
  <si>
    <t>K21R01J</t>
  </si>
  <si>
    <t>K21R00P</t>
  </si>
  <si>
    <t>K21R00N</t>
  </si>
  <si>
    <t>K21Q03Y</t>
  </si>
  <si>
    <t>K21Q03V</t>
  </si>
  <si>
    <t>K21Q01M</t>
  </si>
  <si>
    <t>K21Q00W</t>
  </si>
  <si>
    <t>'2021 RK2'</t>
  </si>
  <si>
    <t>'2047-09-06 22:25'</t>
  </si>
  <si>
    <t>2026-Feb-21 00:00</t>
  </si>
  <si>
    <t>'2021 RJ1'</t>
  </si>
  <si>
    <t>'2050-06-10 15:19'</t>
  </si>
  <si>
    <t>2032-Sep-05 00:00</t>
  </si>
  <si>
    <t>'2021 RP'</t>
  </si>
  <si>
    <t>'2037-10-13 18:20'</t>
  </si>
  <si>
    <t>2032-Sep-22 00:00</t>
  </si>
  <si>
    <t>'2021 RN'</t>
  </si>
  <si>
    <t>'2096-06-21 02:46'</t>
  </si>
  <si>
    <t>2091-Mar-31 00:00</t>
  </si>
  <si>
    <t>'2021 QY3'</t>
  </si>
  <si>
    <t>'2084-03-13 11:52'</t>
  </si>
  <si>
    <t>2080-Sep-06 00:00</t>
  </si>
  <si>
    <t>'2021 QV3'</t>
  </si>
  <si>
    <t>'2109-11-09 12:31'</t>
  </si>
  <si>
    <t>2054-Aug-30 00:00</t>
  </si>
  <si>
    <t>'2021 QM1'</t>
  </si>
  <si>
    <t>'2048-11-16 18:20'</t>
  </si>
  <si>
    <t>2038-Sep-02 00:00</t>
  </si>
  <si>
    <t>'2021 QW'</t>
  </si>
  <si>
    <t>'2090-08-07 09:53'</t>
  </si>
  <si>
    <t>2053-Sep-06 00:00</t>
  </si>
  <si>
    <t>'2021 PA15'</t>
  </si>
  <si>
    <t>'2021 PA1'</t>
  </si>
  <si>
    <t>2084-Jul-29 00:00</t>
  </si>
  <si>
    <t>here 9/22moon. I33 10/27. 568 11/24</t>
  </si>
  <si>
    <t xml:space="preserve">all 9/1rates. </t>
  </si>
  <si>
    <t>here mag. I33 9/4. 568 9/7.</t>
  </si>
  <si>
    <t>mpec 8/30</t>
  </si>
  <si>
    <t xml:space="preserve">all rates. </t>
  </si>
  <si>
    <t>all rates.</t>
  </si>
  <si>
    <t>here Dec. I33 9/20day. 568 3/12moon.</t>
  </si>
  <si>
    <t>2021 RP2</t>
  </si>
  <si>
    <t>neodys reretired</t>
  </si>
  <si>
    <t>(525) 2050,51,52,54*2,55,56,57,58,59*2,60*2,61*2,62,63*2,64,65*5... 2050,51,52,53*4,54,55,56,58,59,60*4,61*4,62,63*2,64*2,65*6...</t>
  </si>
  <si>
    <t>here 9/11. I33 9/15moon. 568 9/16moon.</t>
  </si>
  <si>
    <t>here 9/12. I33 9/16moon. 568 9/17moon(9/26)</t>
  </si>
  <si>
    <t>here&amp;I33 9/10rates. 568 9/18-9/20day.</t>
  </si>
  <si>
    <t>2021 RZ3</t>
  </si>
  <si>
    <t>2021 RT4</t>
  </si>
  <si>
    <t>2021 RY4</t>
  </si>
  <si>
    <t>14m</t>
  </si>
  <si>
    <t>9m</t>
  </si>
  <si>
    <t>7m</t>
  </si>
  <si>
    <t>cum prob 1.3e-4</t>
  </si>
  <si>
    <t xml:space="preserve">(137) 2062*2,71,78,84,85,87,88,89,91*2,92*2,94*3,95,96,100,101*2,102*2,103*2.  2098,100,104*2,105,106*5,108,110*5,111*2,112*5,113*6,114*5,116,117,118,119*2,120*5. </t>
  </si>
  <si>
    <t xml:space="preserve">(6) 2065,95,102*2,107,114. 2065*2,79*2,95*2,99,102*4,108,114*3,117,119*3. </t>
  </si>
  <si>
    <t xml:space="preserve">2110. 2110. </t>
  </si>
  <si>
    <t>here 10/14moon. I33 11/2. 568 11/21.</t>
  </si>
  <si>
    <t>here 9/14. I33 9/17moon. 568 9/29.</t>
  </si>
  <si>
    <t>here 9/14. I33 9/17. 568 9/25.</t>
  </si>
  <si>
    <t>10 18:0</t>
  </si>
  <si>
    <t>K21R04Y</t>
  </si>
  <si>
    <t>K21R04T</t>
  </si>
  <si>
    <t>K21R03Z</t>
  </si>
  <si>
    <t>K21R02P</t>
  </si>
  <si>
    <t>K21Q01H</t>
  </si>
  <si>
    <t>'2021 RY4'</t>
  </si>
  <si>
    <t>'2109-05-24 01:10'</t>
  </si>
  <si>
    <t>2056-Sep-28 00:00</t>
  </si>
  <si>
    <t>'2021 RT4'</t>
  </si>
  <si>
    <t>'2064-06-08 04:58'</t>
  </si>
  <si>
    <t>2062-Jun-20 00:00</t>
  </si>
  <si>
    <t>'2021 RZ3'</t>
  </si>
  <si>
    <t>'2050-09-17 14:51'</t>
  </si>
  <si>
    <t>2022-Sep-01 00:00</t>
  </si>
  <si>
    <t>'2047-09-07 07:11'</t>
  </si>
  <si>
    <t>2026-Feb-26 00:00</t>
  </si>
  <si>
    <t>'2050-06-09 21:47'</t>
  </si>
  <si>
    <t>2032-Apr-11 00:00</t>
  </si>
  <si>
    <t>'2053-10-12 21:55'</t>
  </si>
  <si>
    <t>2032-Sep-21 00:00</t>
  </si>
  <si>
    <t>'2021 QH1'</t>
  </si>
  <si>
    <t>'2116-07-26 07:10'</t>
  </si>
  <si>
    <t>2097-Aug-22 00:00</t>
  </si>
  <si>
    <t>Palermo -4.84</t>
  </si>
  <si>
    <t>cum prob 8e-4</t>
  </si>
  <si>
    <t>PF= -3.99</t>
  </si>
  <si>
    <t>2021 RN5</t>
  </si>
  <si>
    <t>2021 RS5</t>
  </si>
  <si>
    <t>2021 RV5</t>
  </si>
  <si>
    <t>2021 RB6</t>
  </si>
  <si>
    <t>2021 RV7</t>
  </si>
  <si>
    <t>2021 RQ9</t>
  </si>
  <si>
    <t>2021 RG6</t>
  </si>
  <si>
    <t>2021 RL6</t>
  </si>
  <si>
    <t>2021 RM10</t>
  </si>
  <si>
    <t>2021 RN10</t>
  </si>
  <si>
    <t>2021 RF12</t>
  </si>
  <si>
    <t>2021 RG12</t>
  </si>
  <si>
    <t>2021 RK14</t>
  </si>
  <si>
    <t>2021 RL14</t>
  </si>
  <si>
    <t>2021 RS14</t>
  </si>
  <si>
    <t>missing retirement of 2021 RN5 'cuz not real</t>
  </si>
  <si>
    <t>2021 RL7</t>
  </si>
  <si>
    <t>2021 RR14</t>
  </si>
  <si>
    <t>2021 RF16</t>
  </si>
  <si>
    <t>2021 RO16</t>
  </si>
  <si>
    <t>2021 RN14</t>
  </si>
  <si>
    <t>H=20.1</t>
  </si>
  <si>
    <t>322m</t>
  </si>
  <si>
    <t xml:space="preserve">(6) 2045,76,78,87*2,116. </t>
  </si>
  <si>
    <t>6m</t>
  </si>
  <si>
    <t>2121*4.</t>
  </si>
  <si>
    <t>81m</t>
  </si>
  <si>
    <t>29m</t>
  </si>
  <si>
    <t xml:space="preserve">2121*2. </t>
  </si>
  <si>
    <t>5m</t>
  </si>
  <si>
    <t>63m</t>
  </si>
  <si>
    <t>17m</t>
  </si>
  <si>
    <t>16m</t>
  </si>
  <si>
    <t>2051. 2051.</t>
  </si>
  <si>
    <t xml:space="preserve">(37) 2072,75,78*2,80,82,83,86,89,95,98,100*2,102*4,105,106*3,107,108,109,112*2,113,116,117*2,118,119*3,121*3. 2068,73,75,83,86,94,99,100*2,101,102*3,105,106*3,108,109*2,113,117,118. </t>
  </si>
  <si>
    <t xml:space="preserve">(15) 2075*2,80*2,85*2,87,92*2,99,111,113,117*3. 20875,80*2,85*2,87,92*2,99,101,111,113,117*5. </t>
  </si>
  <si>
    <t xml:space="preserve">2114, 121. 2114. </t>
  </si>
  <si>
    <t xml:space="preserve">(9) 2097*2,98,104,105*4,112. 2097*3,98,100,102,104,105*5,107*3,110,112. </t>
  </si>
  <si>
    <t>(11) 2058,60,61,62,71*4,76,88,104. 2058,60,71*3,76,88,104.</t>
  </si>
  <si>
    <t xml:space="preserve">(10) 2055*2,63,65,68,72,75*2,77,83. 2050,53*2,55,63,65,68,71,72,75*2,83*2. </t>
  </si>
  <si>
    <t xml:space="preserve">(23) 2085,86,87,88,89,90,91,92,93,95,96,100,102,105,107,108,113,117,118,119*3,121. 2087,88,93,112. </t>
  </si>
  <si>
    <t>(20) 2066,70,77,80,84*2,86,89,92,99,101,102,103*2,104,107,112,113,114*2. 2066,70,77,88,96,97,99,100*2,102,103,107*2,112,113,114*2,115,116*3.</t>
  </si>
  <si>
    <t>(15) 2098,99*2,104,107,109,112,115*5,118*2,121. 2091,99,101,104*2,106,109,110,112*2,114,115*2,117,118.</t>
  </si>
  <si>
    <t xml:space="preserve">2111, 117. 2111,117,120. </t>
  </si>
  <si>
    <t>(176) 2054,61,66,69,70*2,72*8k,73,74,81*7... 2061,63,69,72*4,74,81*3,82*6,83,84*3,89,90,92*3,94*9,95,100*2,101*2,102,103*5,105*3,107,108,109,110*3,111*6,112*2,113*4,114,115*2,116*2,117.</t>
  </si>
  <si>
    <t>2049,52*2,66. 2049,52*2,53*2.</t>
  </si>
  <si>
    <t>2114. 106,116.</t>
  </si>
  <si>
    <t>2119*2.</t>
  </si>
  <si>
    <t>15 18:1</t>
  </si>
  <si>
    <t>K21R16O</t>
  </si>
  <si>
    <t>K21R16F</t>
  </si>
  <si>
    <t>K21R14S</t>
  </si>
  <si>
    <t>K21R14R</t>
  </si>
  <si>
    <t>K21R14L</t>
  </si>
  <si>
    <t>K21R14K</t>
  </si>
  <si>
    <t>K21R12G</t>
  </si>
  <si>
    <t>K21R12F</t>
  </si>
  <si>
    <t>K21R10N</t>
  </si>
  <si>
    <t>K21R10M</t>
  </si>
  <si>
    <t>K21R09Q</t>
  </si>
  <si>
    <t>K21R07V</t>
  </si>
  <si>
    <t>K21R06G</t>
  </si>
  <si>
    <t>K21R06B</t>
  </si>
  <si>
    <t>K21R05V</t>
  </si>
  <si>
    <t>K21R05S</t>
  </si>
  <si>
    <t>K21R05N</t>
  </si>
  <si>
    <t>'2066-03-28 17:44'</t>
  </si>
  <si>
    <t>'2109-05-23 16:24'</t>
  </si>
  <si>
    <t>2099-Sep-11 00:00</t>
  </si>
  <si>
    <t>'2021 RV7'</t>
  </si>
  <si>
    <t>'2120-04-08 19:00'</t>
  </si>
  <si>
    <t>2033-Mar-25 00:00</t>
  </si>
  <si>
    <t>'2021 RV5'</t>
  </si>
  <si>
    <t>'2044-07-31 16:22'</t>
  </si>
  <si>
    <t>2042-Jul-06 00:00</t>
  </si>
  <si>
    <t>'2081-06-07 14:22'</t>
  </si>
  <si>
    <t>2062-Jun-25 00:00</t>
  </si>
  <si>
    <t>'2021 RS5'</t>
  </si>
  <si>
    <t>'2066-08-24 00:40'</t>
  </si>
  <si>
    <t>2031-Mar-10 00:00</t>
  </si>
  <si>
    <t>'2021 RS14'</t>
  </si>
  <si>
    <t>'2110-06-11 04:31'</t>
  </si>
  <si>
    <t>2096-Sep-11 00:00</t>
  </si>
  <si>
    <t>'2021 RR14'</t>
  </si>
  <si>
    <t>'2044-06-30 06:31'</t>
  </si>
  <si>
    <t>2043-Apr-26 00:00</t>
  </si>
  <si>
    <t>'2021 RQ9'</t>
  </si>
  <si>
    <t>'2095-06-16 09:28'</t>
  </si>
  <si>
    <t>2077-Feb-24 00:00</t>
  </si>
  <si>
    <t>'2021 RO16'</t>
  </si>
  <si>
    <t>'2110-06-28 17:16'</t>
  </si>
  <si>
    <t>2056-Apr-20 00:00</t>
  </si>
  <si>
    <t>'2021 RN5'</t>
  </si>
  <si>
    <t>'2050-06-09 04:15'</t>
  </si>
  <si>
    <t>2032-Apr-27 00:00</t>
  </si>
  <si>
    <t>'2021 RN10'</t>
  </si>
  <si>
    <t>'2119-03-02 13:32'</t>
  </si>
  <si>
    <t>2096-Mar-02 00:00</t>
  </si>
  <si>
    <t>'2021 RM10'</t>
  </si>
  <si>
    <t>'2057-05-17 14:17'</t>
  </si>
  <si>
    <t>2034-Aug-31 00:00</t>
  </si>
  <si>
    <t>'2021 RL14'</t>
  </si>
  <si>
    <t>'2097-05-18 18:08'</t>
  </si>
  <si>
    <t>2088-Sep-11 00:00</t>
  </si>
  <si>
    <t>'2047-09-06 13:39'</t>
  </si>
  <si>
    <t>2026-Feb-25 00:00</t>
  </si>
  <si>
    <t>'2021 RK14'</t>
  </si>
  <si>
    <t>'2055-04-15 23:15'</t>
  </si>
  <si>
    <t>2055-Mar-10 00:00</t>
  </si>
  <si>
    <t>'2021 RG6'</t>
  </si>
  <si>
    <t>'2081-08-10 03:38'</t>
  </si>
  <si>
    <t>2075-Sep-07 00:00</t>
  </si>
  <si>
    <t>'2021 RG12'</t>
  </si>
  <si>
    <t>'2073-11-21 13:48'</t>
  </si>
  <si>
    <t>2052-Sep-09 00:00</t>
  </si>
  <si>
    <t>'2021 RF16'</t>
  </si>
  <si>
    <t>'2047-02-11 02:40'</t>
  </si>
  <si>
    <t>2047-Jan-28 00:00</t>
  </si>
  <si>
    <t>'2021 RF12'</t>
  </si>
  <si>
    <t>'2054-05-10 22:16'</t>
  </si>
  <si>
    <t>2034-Oct-01 00:00</t>
  </si>
  <si>
    <t>'2021 RB6'</t>
  </si>
  <si>
    <t>'2074-04-30 21:59'</t>
  </si>
  <si>
    <t>2053-Jul-11 00:00</t>
  </si>
  <si>
    <t>'2075-08-03 18:09'</t>
  </si>
  <si>
    <t>2053-Sep-07 00:00</t>
  </si>
  <si>
    <t>'2113-06-25 12:36'</t>
  </si>
  <si>
    <t>2065-Jul-12 00:00</t>
  </si>
  <si>
    <t>cum prob 2e-4</t>
  </si>
  <si>
    <t>PF = -3.99</t>
  </si>
  <si>
    <t>Palermo -4.63</t>
  </si>
  <si>
    <t>PF=-3.82</t>
  </si>
  <si>
    <t>Palermo-4.46</t>
  </si>
  <si>
    <t>H=23.3</t>
  </si>
  <si>
    <t>H=23.2</t>
  </si>
  <si>
    <t>here 9/11. I33 9/16moon. 568 9/17moon[9/25]</t>
  </si>
  <si>
    <t xml:space="preserve">here 9/28Dec. </t>
  </si>
  <si>
    <t xml:space="preserve">all 9/14rates. </t>
  </si>
  <si>
    <t>all day.</t>
  </si>
  <si>
    <t>day</t>
  </si>
  <si>
    <t>here 9/17rates.</t>
  </si>
  <si>
    <t>all rates</t>
  </si>
  <si>
    <t>here&amp;I33 rates/day. 568 9/22only [rates/moon/day].</t>
  </si>
  <si>
    <t>neodys only -&gt; 2021RJ1 = 2021 RN5</t>
  </si>
  <si>
    <t xml:space="preserve">here 9/14. I33 9/14moon. 568 9/30. </t>
  </si>
  <si>
    <t>emailed Tyler</t>
  </si>
  <si>
    <t xml:space="preserve">here 9/17. I33Dec. 696 9/19moon. 568 9/30. </t>
  </si>
  <si>
    <t>2021 RG19</t>
  </si>
  <si>
    <t>2021 SA</t>
  </si>
  <si>
    <t>33m</t>
  </si>
  <si>
    <t>neodys unretired</t>
  </si>
  <si>
    <t>2107. 2107*2.</t>
  </si>
  <si>
    <t>2088, 92. 2092.</t>
  </si>
  <si>
    <t>here 9/16moon. I33 9/25. 568 10/1.</t>
  </si>
  <si>
    <t xml:space="preserve">here 9/17moon. I33 9/26. 568 10/3. </t>
  </si>
  <si>
    <t xml:space="preserve">here 9/17moon. I33 Dec. 696 9/26. 568 10/5. </t>
  </si>
  <si>
    <t xml:space="preserve">here 9/17moon. I33 10/3. 568 10/15. </t>
  </si>
  <si>
    <t>here &amp; I33 9/17moon. 568 10/1.</t>
  </si>
  <si>
    <t xml:space="preserve">all 9/26 rates. </t>
  </si>
  <si>
    <t>here 10/4. I33 10/14moon. 568 11/1.</t>
  </si>
  <si>
    <t>here 10/1. I33 10/11moon, 568 10/30.</t>
  </si>
  <si>
    <t>here 10/1Dec. I33 11/20. 568 12/8moon.</t>
  </si>
  <si>
    <t>here 10/5. I33 10/12moon. 568 10/25.</t>
  </si>
  <si>
    <t xml:space="preserve">here 10/27. I33 11/8. 568 11/24. </t>
  </si>
  <si>
    <t>0210922.t</t>
  </si>
  <si>
    <t>xt</t>
  </si>
  <si>
    <t>program V</t>
  </si>
  <si>
    <t>I_sco</t>
  </si>
  <si>
    <t>res_csv</t>
  </si>
  <si>
    <t>22 07:4</t>
  </si>
  <si>
    <t>on orbita</t>
  </si>
  <si>
    <t>l ele</t>
  </si>
  <si>
    <t>ment fi</t>
  </si>
  <si>
    <t>v VI list</t>
  </si>
  <si>
    <t>:</t>
  </si>
  <si>
    <t>mary_2021</t>
  </si>
  <si>
    <t>csv</t>
  </si>
  <si>
    <t>Year Ra</t>
  </si>
  <si>
    <t>nge #</t>
  </si>
  <si>
    <t>Impacts</t>
  </si>
  <si>
    <t>K21S00A</t>
  </si>
  <si>
    <t>K21R19G</t>
  </si>
  <si>
    <t>'2021 SA'</t>
  </si>
  <si>
    <t>'2106-08-06 11:10'</t>
  </si>
  <si>
    <t>2076-Jul-05 00:00</t>
  </si>
  <si>
    <t>'2066-04-25 03:10'</t>
  </si>
  <si>
    <t>2022-Sep-02 00:00</t>
  </si>
  <si>
    <t>'2109-05-23 07:38'</t>
  </si>
  <si>
    <t>2099-Sep-06 00:00</t>
  </si>
  <si>
    <t>'2120-04-07 16:42'</t>
  </si>
  <si>
    <t>2033-Mar-20 00:00</t>
  </si>
  <si>
    <t>2062-Jun-19 00:00</t>
  </si>
  <si>
    <t>'2090-06-30 01:28'</t>
  </si>
  <si>
    <t>2034-Apr-18 00:00</t>
  </si>
  <si>
    <t>'2119-03-01 11:14'</t>
  </si>
  <si>
    <t>2082-Feb-28 00:00</t>
  </si>
  <si>
    <t>'2103-05-20 05:03'</t>
  </si>
  <si>
    <t>2080-Jun-20 00:00</t>
  </si>
  <si>
    <t>'2055-05-03 20:46'</t>
  </si>
  <si>
    <t>2055-Mar-09 00:00</t>
  </si>
  <si>
    <t>'2021 RG19'</t>
  </si>
  <si>
    <t>'2091-09-21 05:08'</t>
  </si>
  <si>
    <t>2053-Sep-05 00:00</t>
  </si>
  <si>
    <t>2053-Jul-17 00:00</t>
  </si>
  <si>
    <t>PF=-3.9</t>
  </si>
  <si>
    <t>cum prob 4e-4</t>
  </si>
  <si>
    <t>2021 SQ</t>
  </si>
  <si>
    <t>2021 RR23</t>
  </si>
  <si>
    <t xml:space="preserve">(5) 2062,63,66,67,71. 2062,63,66,67*2,68,75,76. </t>
  </si>
  <si>
    <t>here 9/27. I33 9/30. 568 10/6.</t>
  </si>
  <si>
    <t>here 10/13. I33Dec. 696 11/23. 568 12/27.</t>
  </si>
  <si>
    <t>2021 ST</t>
  </si>
  <si>
    <t>22m</t>
  </si>
  <si>
    <t>H=19.66/20.5</t>
  </si>
  <si>
    <t>(25) 2025,29*2,34,40,44,47,48,52,55,56,58,60,62,64*2,66*2,68,70,72,76*2,80,88. 2025,26,28,29,30,31,32,34,35,36*2,38,39,40,44,46*2,47,48,50,52,55*2,56,58,60*5,64*2,65,66*2,67,68*2,69,70,72,73*3,74,75,76,77&amp;2,78,80*2,81*2,84,88,89,92,94,102,103,105*2,110*2,116.</t>
  </si>
  <si>
    <t>here &amp; I33 9/16moon. 568 9/27.</t>
  </si>
  <si>
    <t>(16) 2068,74,88,89,91,92,94,97,100,103,109,111,112*2,115*2. 2068,88,94,97,103,109*2,112,115,118.</t>
  </si>
  <si>
    <t>here 10/12. I33 10/1rates. 696 10/15. 568 ~10/20moon.</t>
  </si>
  <si>
    <t>270m</t>
  </si>
  <si>
    <t>Palermo -3.56</t>
  </si>
  <si>
    <t>2021 SD1</t>
  </si>
  <si>
    <t>2021 SF1</t>
  </si>
  <si>
    <t>41m</t>
  </si>
  <si>
    <t xml:space="preserve">(10) 2108*2,114,115*2,120*5. 2108*3,112*2,114*3,115,120*3. </t>
  </si>
  <si>
    <t>2083, 101,102. 2102*2,106,107.</t>
  </si>
  <si>
    <t>here 10/5. I33 10/12moon. 568 10/27.</t>
  </si>
  <si>
    <t>2021 SM1</t>
  </si>
  <si>
    <t>2021 SO1</t>
  </si>
  <si>
    <t>2021 SU1</t>
  </si>
  <si>
    <t>26m</t>
  </si>
  <si>
    <t xml:space="preserve">(76) 2060,62,67,7274,75*2,77,79*3,82*3,85*4,86,87,89*7... </t>
  </si>
  <si>
    <t xml:space="preserve">(5) 2084,103,111,115*2. </t>
  </si>
  <si>
    <t xml:space="preserve">(57) 2047,51,54*2,55,58*3,59,61*2,63*2,65*4,69,70,72*4,73*4... </t>
  </si>
  <si>
    <t>2021 SN2</t>
  </si>
  <si>
    <t>here 10/22. I33 10/9rates. (10/24day) 568 3/11moon</t>
  </si>
  <si>
    <t>here 10/10. I33 10/17moon. 568 11/13moon.</t>
  </si>
  <si>
    <t xml:space="preserve">here 10/12. I33 10/12moon[10/23]. 568 11/5. </t>
  </si>
  <si>
    <t>cum prob 1.7e-4</t>
  </si>
  <si>
    <t>2021 TT</t>
  </si>
  <si>
    <t>2021 TD1</t>
  </si>
  <si>
    <t>2021 TT1</t>
  </si>
  <si>
    <t>2021 TV1</t>
  </si>
  <si>
    <t>2021 TW2</t>
  </si>
  <si>
    <t>2021 TX2</t>
  </si>
  <si>
    <t>31m</t>
  </si>
  <si>
    <t>2021 TB4</t>
  </si>
  <si>
    <t>39m</t>
  </si>
  <si>
    <t>2021 TO6</t>
  </si>
  <si>
    <t>46m</t>
  </si>
  <si>
    <t>2021 TA8</t>
  </si>
  <si>
    <t>200m</t>
  </si>
  <si>
    <t>H=21.2</t>
  </si>
  <si>
    <t>Palermo -2.41</t>
  </si>
  <si>
    <t>2021 SO5</t>
  </si>
  <si>
    <t>2021 SX3</t>
  </si>
  <si>
    <t>2021 TE</t>
  </si>
  <si>
    <t>2021 TP8</t>
  </si>
  <si>
    <t>? not on neodys list but not "out" either</t>
  </si>
  <si>
    <t>H=21.6</t>
  </si>
  <si>
    <t>2060. 2060*2.</t>
  </si>
  <si>
    <t>(118) 2077,78,81,82,83,84,86,87,90,91*1,92,93,94,95*2,96*2,97*3,98*3,99*2... 2075,78,79,84*2,85,86*3,87*2,88,90*2,91*4,92*2,93*4,94,95,96*2,97*5,99*4...</t>
  </si>
  <si>
    <t>2048. 2048.</t>
  </si>
  <si>
    <t xml:space="preserve">2072, 83. 2072, 83. </t>
  </si>
  <si>
    <t xml:space="preserve">(151) 2061,71,77,79,82,83,84*2,85*2,87,88,90*2,91*4,94*2,95*2,96*2... 2079,84,87,91*2,95,96,102*7,103,105*2,106*4,107*3,108,109*6... </t>
  </si>
  <si>
    <t>2115*4. 2115*3,118.</t>
  </si>
  <si>
    <t>2026, 35. 2026.</t>
  </si>
  <si>
    <t>2100*2,107. 2095,100,107*2.</t>
  </si>
  <si>
    <t>(57) 2028,31,34,59,65,68,71,72,75,77*3,80,83*2,86*3,87*2,90,92,93,95,96... 2028,31*2,34*2,35*2,38,44,56*2,59*2,62*2,65*2,66,68*3,69*3,71*3,72,74*5,75*3...</t>
  </si>
  <si>
    <t xml:space="preserve">2036, 54. 2036, 54. </t>
  </si>
  <si>
    <t xml:space="preserve">here 10/8Dec. I33&amp;568 10/8rates. </t>
  </si>
  <si>
    <t>here 10/15moon. I33 10/26. 568 11/5.</t>
  </si>
  <si>
    <t>here 10/5. I33Dec. 696@24 10/8. 568 10/12.</t>
  </si>
  <si>
    <t>here 10/10. I33 10/15. 568 10/17moon.</t>
  </si>
  <si>
    <t>here 10/18moon. 696@24 1/12moon. 568 2/5.</t>
  </si>
  <si>
    <t xml:space="preserve">all 10/13rates. </t>
  </si>
  <si>
    <t xml:space="preserve">here 10/15moon. I33 10/28. 568 11/6. </t>
  </si>
  <si>
    <t>here 10/26. here 11/7. 568 11/22.</t>
  </si>
  <si>
    <t>all 6/1+.</t>
  </si>
  <si>
    <t>here 1/2. I33 2/1. 568 2/10moon.</t>
  </si>
  <si>
    <t>here 3/10. I33 5/26. 568 5/31+.</t>
  </si>
  <si>
    <t>2079,111. 2079*2,1111,117. 2079*2,111,117.</t>
  </si>
  <si>
    <t>Palermo -1.28, Torino 1</t>
  </si>
  <si>
    <t>(17)</t>
  </si>
  <si>
    <t>2021 TG10</t>
  </si>
  <si>
    <t>2021 TS10</t>
  </si>
  <si>
    <t>2021 TV10</t>
  </si>
  <si>
    <t>2058,76*2,83. 2040,58,66,76,83,101,104.</t>
  </si>
  <si>
    <t>here 10/15. I33 10/15moon. 568 10/29.</t>
  </si>
  <si>
    <t>here 11/2. I33 10/16Dec. V=24 11/14. 568 12/6.</t>
  </si>
  <si>
    <t>on 2021 10</t>
  </si>
  <si>
    <t>12 02:0</t>
  </si>
  <si>
    <t>.txt</t>
  </si>
  <si>
    <t>K21T10V</t>
  </si>
  <si>
    <t>K21T10S</t>
  </si>
  <si>
    <t>K21T10G</t>
  </si>
  <si>
    <t>K21T08P</t>
  </si>
  <si>
    <t>K21T08A</t>
  </si>
  <si>
    <t>K21T06O</t>
  </si>
  <si>
    <t>K21T04B</t>
  </si>
  <si>
    <t>K21T02X</t>
  </si>
  <si>
    <t>K21T02W</t>
  </si>
  <si>
    <t>K21T01V</t>
  </si>
  <si>
    <t>K21T01T</t>
  </si>
  <si>
    <t>K21T01D</t>
  </si>
  <si>
    <t>K21T00T</t>
  </si>
  <si>
    <t>K21S01U</t>
  </si>
  <si>
    <t>K21S01O</t>
  </si>
  <si>
    <t>K21S01M</t>
  </si>
  <si>
    <t>K21S01F</t>
  </si>
  <si>
    <t>K21S01D</t>
  </si>
  <si>
    <t>K21S00T</t>
  </si>
  <si>
    <t>K21S00Q</t>
  </si>
  <si>
    <t>2021 TK11</t>
  </si>
  <si>
    <t xml:space="preserve">(8) 2055,61,64,67,73,95,111,113. 2061*2,64,67*2,70,73,95,107,111,114. </t>
  </si>
  <si>
    <t>38m</t>
  </si>
  <si>
    <t>2021 TY12</t>
  </si>
  <si>
    <t>2021 TE13</t>
  </si>
  <si>
    <t>2066. 2066,78.</t>
  </si>
  <si>
    <t>(5) 2028,33*2,47,60. 2028,33,47,49,55.</t>
  </si>
  <si>
    <t>2021 TH13</t>
  </si>
  <si>
    <t>2021 TV13</t>
  </si>
  <si>
    <t xml:space="preserve">(14) 2053,85*2,108,109,117,118*4,119,120*2,121. 2059,73,108,113,117,118*2,120*2. </t>
  </si>
  <si>
    <t xml:space="preserve">(17) 2068,69*4,70,71*2,72,73,74*3,76,77,78*2. 2067,68,69*3,70,71,72,73*3,74,76*3,77*2,78*3. </t>
  </si>
  <si>
    <t xml:space="preserve">(10) 2092,96,114*4,116*3,117. 2092,96,114*2,115,116. </t>
  </si>
  <si>
    <t>here 10/17. I33 10/17moon. 568 10/28.</t>
  </si>
  <si>
    <t>here 11/4. I33 11/17moon. 568 12/13moon.</t>
  </si>
  <si>
    <t>here 10/17. I33 10/17moon. 568 10/26.</t>
  </si>
  <si>
    <t>all 10/14 rates</t>
  </si>
  <si>
    <t>here 10/17(28)moon. I33 11/10. 568 12/2.</t>
  </si>
  <si>
    <t>2021 TG14</t>
  </si>
  <si>
    <t>2021 TN14</t>
  </si>
  <si>
    <t>2021 TH15</t>
  </si>
  <si>
    <t>2021 TP21</t>
  </si>
  <si>
    <t>2021 TJ15</t>
  </si>
  <si>
    <t>304m</t>
  </si>
  <si>
    <t>2021 RS100</t>
  </si>
  <si>
    <t>2021 TS15</t>
  </si>
  <si>
    <t>2072, 111. 2087.</t>
  </si>
  <si>
    <t>(64) 2047,57,60,64,69,74,7,5,78*2,83,84,86,88*3,90*2,91.94,96,97,99*2,100*2... 2047,60,64,65*4,67,69,71,74,78*2,80*2,82,83,85,86*3,88,90,91,96,97,100,101*4...</t>
  </si>
  <si>
    <t>(9) 2099,109*2,113,120*2,121*3. 2089,99,109,110,111,120.</t>
  </si>
  <si>
    <t>2056, 75. 2056*2,64*2, 75,76.</t>
  </si>
  <si>
    <t>H=28.8</t>
  </si>
  <si>
    <t>(30) 2035*2,36*6,39*3,55,60,64*3,65*3,69,70*2,71,77,83*2,85*2,87*2. (15) 2036,37,39*2,55,56,59,64*2,65*2,69,79,85,87.</t>
  </si>
  <si>
    <t>H=20.2</t>
  </si>
  <si>
    <t xml:space="preserve">here 10/16rates. </t>
  </si>
  <si>
    <t xml:space="preserve">all 10/16moon. </t>
  </si>
  <si>
    <t>here 11/18day. I33 5/31+. 568 2/13Dec.</t>
  </si>
  <si>
    <t>all mags.</t>
  </si>
  <si>
    <t>2021 UN</t>
  </si>
  <si>
    <t>H=28.9</t>
  </si>
  <si>
    <t xml:space="preserve">(17) 2041,47,60,61,64,66*3,67*2,81,86*2,102,117,121. 2041,47,60,64*2,66,81,109,112. </t>
  </si>
  <si>
    <t>here mag. I33moon. 568 10/26.</t>
  </si>
  <si>
    <t>2021 UP</t>
  </si>
  <si>
    <t>27m</t>
  </si>
  <si>
    <t>2020 DP14</t>
  </si>
  <si>
    <t>(72) 2098,99*2,104*4,105*6,106*3,108,109*13... 2098*4,99,104*10,105*7,106*8,109*18,113*17...</t>
  </si>
  <si>
    <t>(19) 2056,67,69,72,75,76,83*2,88*2,93*2,95,96,99,101,103,105,118. 2056,59,63,66,67,69,70,72,75*2,80*3,82,83*3,88*2,91,93,94,95,96*2,99,101,102,103*3,107,116.</t>
  </si>
  <si>
    <t>not up.</t>
  </si>
  <si>
    <t>211024.t</t>
  </si>
  <si>
    <t>rogram V</t>
  </si>
  <si>
    <t>I_sc</t>
  </si>
  <si>
    <t>25 00:1</t>
  </si>
  <si>
    <t>n orbita</t>
  </si>
  <si>
    <t>l el</t>
  </si>
  <si>
    <t>VI list</t>
  </si>
  <si>
    <t>ary_2021</t>
  </si>
  <si>
    <t>nge</t>
  </si>
  <si>
    <t>K21U00P</t>
  </si>
  <si>
    <t>K21U00N</t>
  </si>
  <si>
    <t>K21T21P</t>
  </si>
  <si>
    <t>K21T15J</t>
  </si>
  <si>
    <t>K21T15H</t>
  </si>
  <si>
    <t>K21T14N</t>
  </si>
  <si>
    <t>K21T14G</t>
  </si>
  <si>
    <t>K21T13H</t>
  </si>
  <si>
    <t>K21T11K</t>
  </si>
  <si>
    <t>K21RA0S</t>
  </si>
  <si>
    <t>'2022-08-01 00:00'</t>
  </si>
  <si>
    <t>'2025-05-01 09:34'</t>
  </si>
  <si>
    <t>2024-Feb-24 00:00</t>
  </si>
  <si>
    <t>'2029-10-01 00:58'</t>
  </si>
  <si>
    <t>2028-Sep-09 00:00</t>
  </si>
  <si>
    <t>'2047-01-10 16:48'</t>
  </si>
  <si>
    <t>2026-Mar-27 00:00</t>
  </si>
  <si>
    <t>2047-Jan-27 00:00</t>
  </si>
  <si>
    <t>'2049-07-11 19:21'</t>
  </si>
  <si>
    <t>2037-Oct-24 00:00</t>
  </si>
  <si>
    <t>'2051-07-16 07:25'</t>
  </si>
  <si>
    <t>2032-Oct-15 00:00</t>
  </si>
  <si>
    <t>'2055-06-02 19:34'</t>
  </si>
  <si>
    <t>2038-Feb-06 00:00</t>
  </si>
  <si>
    <t>'2056-05-16 23:41'</t>
  </si>
  <si>
    <t>2034-Aug-28 00:00</t>
  </si>
  <si>
    <t>'2057-03-11 00:36'</t>
  </si>
  <si>
    <t>2041-Mar-27 00:00</t>
  </si>
  <si>
    <t>'2057-08-14 08:22'</t>
  </si>
  <si>
    <t>2032-Nov-14 00:00</t>
  </si>
  <si>
    <t>'2059-06-09 08:38'</t>
  </si>
  <si>
    <t>2055-Oct-02 00:00</t>
  </si>
  <si>
    <t>'2062-06-29 12:59'</t>
  </si>
  <si>
    <t>2053-Apr-25 00:00</t>
  </si>
  <si>
    <t>'2066-11-10 22:05'</t>
  </si>
  <si>
    <t>2042-Sep-26 00:00</t>
  </si>
  <si>
    <t>'2067-06-25 08:53'</t>
  </si>
  <si>
    <t>2059-Dec-17 00:00</t>
  </si>
  <si>
    <t>'2068-06-08 04:15'</t>
  </si>
  <si>
    <t>2047-Oct-11 00:00</t>
  </si>
  <si>
    <t>'2069-08-23 18:07'</t>
  </si>
  <si>
    <t>'2071-07-25 15:44'</t>
  </si>
  <si>
    <t>2037-Oct-06 00:00</t>
  </si>
  <si>
    <t>'2072-06-26 18:35'</t>
  </si>
  <si>
    <t>2024-Oct-17 00:00</t>
  </si>
  <si>
    <t>2053-Jul-16 00:00</t>
  </si>
  <si>
    <t>'2074-07-13 07:55'</t>
  </si>
  <si>
    <t>2027-Apr-19 00:00</t>
  </si>
  <si>
    <t>'2075-08-02 07:05'</t>
  </si>
  <si>
    <t>2038-Sep-30 00:00</t>
  </si>
  <si>
    <t>'2076-02-02 00:18'</t>
  </si>
  <si>
    <t>2072-Sep-27 00:00</t>
  </si>
  <si>
    <t>'2076-09-04 12:08'</t>
  </si>
  <si>
    <t>2075-Sep-25 00:00</t>
  </si>
  <si>
    <t>'2078-03-11 11:35'</t>
  </si>
  <si>
    <t>2077-Oct-09 00:00</t>
  </si>
  <si>
    <t>'2078-06-25 18:26'</t>
  </si>
  <si>
    <t>2054-Dec-09 00:00</t>
  </si>
  <si>
    <t>'2080-08-22 07:51'</t>
  </si>
  <si>
    <t>2053-Mar-22 00:00</t>
  </si>
  <si>
    <t>'2081-06-04 07:29'</t>
  </si>
  <si>
    <t>2053-Oct-12 00:00</t>
  </si>
  <si>
    <t>'2086-05-10 16:30'</t>
  </si>
  <si>
    <t>2080-Oct-14 00:00</t>
  </si>
  <si>
    <t>2091-Mar-30 00:00</t>
  </si>
  <si>
    <t>'2096-12-22 04:45'</t>
  </si>
  <si>
    <t>2068-Oct-17 00:00</t>
  </si>
  <si>
    <t>'2097-05-03 09:58'</t>
  </si>
  <si>
    <t>2067-Mar-13 00:00</t>
  </si>
  <si>
    <t>2080-Jun-13 00:00</t>
  </si>
  <si>
    <t>'2099-07-29 19:53'</t>
  </si>
  <si>
    <t>2045-Oct-10 00:00</t>
  </si>
  <si>
    <t>'2102-08-29 03:22'</t>
  </si>
  <si>
    <t>2080-Aug-08 00:00</t>
  </si>
  <si>
    <t>2099-Sep-18 00:00</t>
  </si>
  <si>
    <t>'2110-06-30 13:06'</t>
  </si>
  <si>
    <t>2043-Sep-12 00:00</t>
  </si>
  <si>
    <t>'2114-05-24 15:02'</t>
  </si>
  <si>
    <t>2054-Jan-25 00:00</t>
  </si>
  <si>
    <t>cum prob 1e-4</t>
  </si>
  <si>
    <t>PF=-1.6</t>
  </si>
  <si>
    <t>Palermo -2.59</t>
  </si>
  <si>
    <t>Palermo -4.58</t>
  </si>
  <si>
    <t>cum prob 3e-4</t>
  </si>
  <si>
    <t>Palermo -4.95</t>
  </si>
  <si>
    <t>PF=-3.4</t>
  </si>
  <si>
    <t>cum prob 2.e-4</t>
  </si>
  <si>
    <t>PF=-3.6</t>
  </si>
  <si>
    <t>2021 UT</t>
  </si>
  <si>
    <t xml:space="preserve">(16) 2053,60,61,67*2,76,83,85,100*2,101,102,108,115,116*2. 2053,60,61,68,76,79,83,84,85,94,96,97,100*2,102,108*2,110*3,116,117,118*2. </t>
  </si>
  <si>
    <t>here 11/13. I33Dec. V=24 11/27. 568 12/10.</t>
  </si>
  <si>
    <t xml:space="preserve">here 10/30. I33 11/3. 568 11/6. </t>
  </si>
  <si>
    <t>2021 UU</t>
  </si>
  <si>
    <t>2021 UA1</t>
  </si>
  <si>
    <t>2021 UH1</t>
  </si>
  <si>
    <t>2m</t>
  </si>
  <si>
    <t>2097. 2092,118.</t>
  </si>
  <si>
    <t xml:space="preserve">(18) 2071,80,98,101,109,112*2,114*3,115*6,119,121. 2071,76,79,80*3,81,84,85,87,88,93,94,95,98,100,103,104,105,106*3,108*2,109*3,110,111,112*4,115*8,116*2,117,118*2,119*4,120*4. </t>
  </si>
  <si>
    <t>here mag. I33 10/28. 568 10/29.</t>
  </si>
  <si>
    <t xml:space="preserve">here 11/13. I33 11/13moon.568 11/28. </t>
  </si>
  <si>
    <t>2021 UO1</t>
  </si>
  <si>
    <t>2021 UV1</t>
  </si>
  <si>
    <t>x</t>
  </si>
  <si>
    <t>2021 UP1</t>
  </si>
  <si>
    <t>2021 US1</t>
  </si>
  <si>
    <t>2021 UW1</t>
  </si>
  <si>
    <t>2021 UX1</t>
  </si>
  <si>
    <t xml:space="preserve">(26) 2040*2,42,44*2,46*2,47,52*6,53,55,60,64,79*2,83,85,87,98,100,110. 2038,40*2,42*2,44,46*2,48,48*2,49,52*5,53,54,56,61,64,65,68,83*2,85,87,90,100,106,107,110. </t>
  </si>
  <si>
    <t>2099,111,117*2. 111,117*3,120.</t>
  </si>
  <si>
    <t xml:space="preserve">(36) 2085,92*4,94,97*3,99*6,104*5,108*2,110*5,111*6,117*3. 2068,73,82,85,92*5,96*2,97*2,99*3,100,101*3,102,103*2,104*3,105,106,108*4,110*3,111*6,112*5,113,114,115,117,119,120*2. </t>
  </si>
  <si>
    <t>H=20.7</t>
  </si>
  <si>
    <t>27 21:1</t>
  </si>
  <si>
    <t>K21U01W</t>
  </si>
  <si>
    <t>K21U01V</t>
  </si>
  <si>
    <t>K21U01S</t>
  </si>
  <si>
    <t>K21U01O</t>
  </si>
  <si>
    <t>K21U01H</t>
  </si>
  <si>
    <t>K21U01A</t>
  </si>
  <si>
    <t>K21U00U</t>
  </si>
  <si>
    <t>K21U00T</t>
  </si>
  <si>
    <t>'2084-03-14 05:24'</t>
  </si>
  <si>
    <t>2068-Mar-15 00:00</t>
  </si>
  <si>
    <t>'2098-06-17 22:45'</t>
  </si>
  <si>
    <t>2091-Aug-10 00:00</t>
  </si>
  <si>
    <t>'2062-06-02 12:18'</t>
  </si>
  <si>
    <t>2044-Oct-23 00:00</t>
  </si>
  <si>
    <t>'2031-01-11 21:59'</t>
  </si>
  <si>
    <t>2029-Oct-26 00:00</t>
  </si>
  <si>
    <t>'2080-12-01 11:59'</t>
  </si>
  <si>
    <t>2068-Jan-27 00:00</t>
  </si>
  <si>
    <t>'2035-01-04 13:57'</t>
  </si>
  <si>
    <t>2028-Mar-03 00:00</t>
  </si>
  <si>
    <t>'2115-03-25 05:44'</t>
  </si>
  <si>
    <t>2035-Jul-09 00:00</t>
  </si>
  <si>
    <t>'2046-11-07 01:15'</t>
  </si>
  <si>
    <t>2044-Apr-07 00:00</t>
  </si>
  <si>
    <t>'2080-08-25 23:30'</t>
  </si>
  <si>
    <t>2053-Apr-11 00:00</t>
  </si>
  <si>
    <t>'2082-03-10 08:34'</t>
  </si>
  <si>
    <t>2077-Oct-08 00:00</t>
  </si>
  <si>
    <t>'2077-11-04 00:19'</t>
  </si>
  <si>
    <t>2075-Sep-23 00:00</t>
  </si>
  <si>
    <t>PF=-3.7</t>
  </si>
  <si>
    <t>2021 UH2</t>
  </si>
  <si>
    <t>2021 UK2</t>
  </si>
  <si>
    <t>2021 UN2</t>
  </si>
  <si>
    <t>2021 UR2</t>
  </si>
  <si>
    <t>2021 UG2</t>
  </si>
  <si>
    <t>Blanco 10/30 UT</t>
  </si>
  <si>
    <t>2021 UZ2</t>
  </si>
  <si>
    <t>2021 UF4</t>
  </si>
  <si>
    <t>retired 10/30 13:29:24</t>
  </si>
  <si>
    <t>2021 US</t>
  </si>
  <si>
    <t>2021 UM5</t>
  </si>
  <si>
    <t>2021 UT5</t>
  </si>
  <si>
    <t>2021 UY5</t>
  </si>
  <si>
    <t>2021 UJ6</t>
  </si>
  <si>
    <t>2021 UZ6</t>
  </si>
  <si>
    <t>2021 UA7</t>
  </si>
  <si>
    <t>2021 NN8</t>
  </si>
  <si>
    <t xml:space="preserve">neodys only </t>
  </si>
  <si>
    <t>2013 CL22</t>
  </si>
  <si>
    <t>36m</t>
  </si>
  <si>
    <t>H=21.7</t>
  </si>
  <si>
    <t>159m</t>
  </si>
  <si>
    <t>Palermo -4.88</t>
  </si>
  <si>
    <t>93m</t>
  </si>
  <si>
    <t>34m</t>
  </si>
  <si>
    <t xml:space="preserve">(8) 2065*2,85*2,88,110,114,116. 2085,88,102,114,116, 120. </t>
  </si>
  <si>
    <t>(13) 2075*2,80.94,103,108,112*4,114,119*2. 2075*2,80,103*4,105,112*5,119*2.</t>
  </si>
  <si>
    <t>(11) 2091*2,903,94,95*3,96*2,97*2. 2089*2,90,8,92,93*2,94,95,98.</t>
  </si>
  <si>
    <t>(13) 2082,88,98,104,110*3,113*2,117,118*2,121. 20083,88,95,104,107,108*2,113*3,117,118*4,119*4,120*2.</t>
  </si>
  <si>
    <t xml:space="preserve">2071. 2071. </t>
  </si>
  <si>
    <t>(159) 2037,44*2,46,51,52,53,55,56,57,58,60*2,62,67*2,68,69*2,71*3,73*3... 2037,39,44*2,46,50,53,56*2,57*2,60*2,62*3,63,64,67*2,68,69*3,70,71*2,72,73*2,74*2...</t>
  </si>
  <si>
    <t>(25) 2075*3,80*3,82*2,83,95,89*2,91,96*2,100*2,102,107*2,109*3. 2075*3,80*2,82,83,89*2,90,91*4,93,95*2,96*2,100*2,102*2,104,105,106,107*3,109*7,112.</t>
  </si>
  <si>
    <t xml:space="preserve">2094,95*2,107. 2092,94,95*2,106*2,108. </t>
  </si>
  <si>
    <t xml:space="preserve">(11) 2046,49,55,58,61,101,110*2,111*2, 113. 2046,49*2,55,58*2,61*2,64,80,89,95,98,101,104,110,111,113*4. </t>
  </si>
  <si>
    <t xml:space="preserve">2035,46,63,66,73,79,85. </t>
  </si>
  <si>
    <t>on 2021 11</t>
  </si>
  <si>
    <t>01 18:5</t>
  </si>
  <si>
    <t>K21U07A</t>
  </si>
  <si>
    <t>K21U06Z</t>
  </si>
  <si>
    <t>K21U06J</t>
  </si>
  <si>
    <t>K21U05Y</t>
  </si>
  <si>
    <t>K21U05T</t>
  </si>
  <si>
    <t>K21U05M</t>
  </si>
  <si>
    <t>K21U04F</t>
  </si>
  <si>
    <t>K21U02Z</t>
  </si>
  <si>
    <t>K21U02K</t>
  </si>
  <si>
    <t>K21U02H</t>
  </si>
  <si>
    <t>K21U02G</t>
  </si>
  <si>
    <t>K21U01X</t>
  </si>
  <si>
    <t>211101.t</t>
  </si>
  <si>
    <t>I_scores</t>
  </si>
  <si>
    <t>_csv</t>
  </si>
  <si>
    <t>l elemen</t>
  </si>
  <si>
    <t>t fi</t>
  </si>
  <si>
    <t>1101.csv</t>
  </si>
  <si>
    <t>nge #Imp</t>
  </si>
  <si>
    <t>acts</t>
  </si>
  <si>
    <t>Log(PR*Urg</t>
  </si>
  <si>
    <t>.)  ObsArc(d)</t>
  </si>
  <si>
    <t>'2045-06-30 21:06'</t>
  </si>
  <si>
    <t>2027-Dec-26 00:00</t>
  </si>
  <si>
    <t>'2105-06-28 03:24'</t>
  </si>
  <si>
    <t>2074-Oct-17 00:00</t>
  </si>
  <si>
    <t>'2045-07-06 08:35'</t>
  </si>
  <si>
    <t>2037-Mar-08 00:00</t>
  </si>
  <si>
    <t>'2093-10-07 03:14'</t>
  </si>
  <si>
    <t>2064-Apr-06 00:00</t>
  </si>
  <si>
    <t>'2074-04-06 01:55'</t>
  </si>
  <si>
    <t>2028-Nov-19 00:00</t>
  </si>
  <si>
    <t>'2024-07-21 23:18'</t>
  </si>
  <si>
    <t>2022-Aug-01 00:00</t>
  </si>
  <si>
    <t>'2036-03-25 13:01'</t>
  </si>
  <si>
    <t>2029-Mar-29 00:00</t>
  </si>
  <si>
    <t>'2070-01-05 03:57'</t>
  </si>
  <si>
    <t>2064-Oct-19 00:00</t>
  </si>
  <si>
    <t>'2079-11-20 13:39'</t>
  </si>
  <si>
    <t>2062-May-04 00:00</t>
  </si>
  <si>
    <t>'2053-03-10 16:33'</t>
  </si>
  <si>
    <t>2025-Jan-31 00:00</t>
  </si>
  <si>
    <t>'2074-04-24 08:12'</t>
  </si>
  <si>
    <t>2038-Nov-09 00:00</t>
  </si>
  <si>
    <t>'2030-10-10 18:42'</t>
  </si>
  <si>
    <t>2030-Oct-10 00:00</t>
  </si>
  <si>
    <t>'2091-03-14 22:08'</t>
  </si>
  <si>
    <t>2051-Oct-31 00:00</t>
  </si>
  <si>
    <t>'2110-06-18 11:50'</t>
  </si>
  <si>
    <t>2091-Jul-25 00:00</t>
  </si>
  <si>
    <t>'2070-06-02 02:06'</t>
  </si>
  <si>
    <t>2044-Oct-12 00:00</t>
  </si>
  <si>
    <t>'2029-02-02 17:03'</t>
  </si>
  <si>
    <t>2027-Nov-12 00:00</t>
  </si>
  <si>
    <t>'2110-03-26 20:27'</t>
  </si>
  <si>
    <t>2100-Oct-25 00:00</t>
  </si>
  <si>
    <t>'2102-12-23 15:40'</t>
  </si>
  <si>
    <t>2064-Nov-05 00:00</t>
  </si>
  <si>
    <t>'2080-08-27 19:20'</t>
  </si>
  <si>
    <t>2025-Oct-21 00:00</t>
  </si>
  <si>
    <t>'2099-07-30 22:11'</t>
  </si>
  <si>
    <t>2045-Jul-20 00:00</t>
  </si>
  <si>
    <t>2032-Oct-14 00:00</t>
  </si>
  <si>
    <t>'2086-06-25 17:00'</t>
  </si>
  <si>
    <t>2103-Jul-10 00:00</t>
  </si>
  <si>
    <t>PF=-2.3</t>
  </si>
  <si>
    <t>Palermo -2.25</t>
  </si>
  <si>
    <t xml:space="preserve">(27) 2050*3,62*3,66*4,69,80,83*4,84*6,89*5.  (18) 2050,66*2,69,71,77*2,78,80,83*2,84*3,89*2,108*2. </t>
  </si>
  <si>
    <t>here 10/30. I33 11/2. 568 11/5.</t>
  </si>
  <si>
    <t>here 11/6. I33Dec. V=24:11/13. 568 11/24.</t>
  </si>
  <si>
    <t>all 10/29 rates.</t>
  </si>
  <si>
    <t>here 11/14. I33 ~11/19moon. 568 2/10moon.</t>
  </si>
  <si>
    <t>here  rates. I33 11/3. I11 11/5.</t>
  </si>
  <si>
    <t>here 11/2. I33 11/7. 568 11/13moon.</t>
  </si>
  <si>
    <t>here 12/5. I33 12/22. 568 1/6moon.</t>
  </si>
  <si>
    <t>here 11/3. I33 11/9. 568 11/12moon.</t>
  </si>
  <si>
    <t xml:space="preserve">all 10/30rates. </t>
  </si>
  <si>
    <t>here 11/16. I33 11/2rates. V=24:11/21moon. 568 12/11.</t>
  </si>
  <si>
    <t>here 11/6. I33Dec. V=24:11/14moon. 568 11/28.</t>
  </si>
  <si>
    <t xml:space="preserve">here 1/17. I33&amp;568 5/31+. </t>
  </si>
  <si>
    <t>here 11/6. I33 11/10. 568 11/14moon.</t>
  </si>
  <si>
    <t>here&amp;I33 12/10day. 568 12/12day.</t>
  </si>
  <si>
    <t>here 11/6. I33 11/10. 568 11/13moon.</t>
  </si>
  <si>
    <t>here 11/17moon. I33 12/14moon. 568 1/30.</t>
  </si>
  <si>
    <t>here&amp;I33mag. 568 11/2.</t>
  </si>
  <si>
    <t>here 12/2. I33 12/31. 568 2/3moon.</t>
  </si>
  <si>
    <t>mags</t>
  </si>
  <si>
    <t>2021 UL7</t>
  </si>
  <si>
    <t>2021 VB</t>
  </si>
  <si>
    <t>2021 VH</t>
  </si>
  <si>
    <t>2021 UU7</t>
  </si>
  <si>
    <t>cum prob 2.4e-4</t>
  </si>
  <si>
    <t>2106, 118. 2106.</t>
  </si>
  <si>
    <t>(211) 2057*2,66,73,75*4,77*2,78*3,84*6,85,86,87*4... 2064,73,75*2,77,78,83*2,84*3,85,88*2,89*3,90,91*4,92*3...</t>
  </si>
  <si>
    <t xml:space="preserve">(263) 2064,77,79*2,80,81*3,83*6,84*3,86*2,87*12... 2061,65,68,69,71,72,73,74,76,77*2,78*2,79*2,81*4,83*5,84*6... </t>
  </si>
  <si>
    <t>2046,56,59. 2046,56.</t>
  </si>
  <si>
    <t>here 12/8moon. I33 12/18moonDay. 568 1/28day.</t>
  </si>
  <si>
    <t>here 12/30. I33 11/30Dec. V=24:1/26. 568 2/9moon</t>
  </si>
  <si>
    <t>here 11/23. I33 12/6. 568 12/20[12/10moon]</t>
  </si>
  <si>
    <t>here 11/9. I33 11/12moon. 568 11/12moon.</t>
  </si>
  <si>
    <t>03 00:4</t>
  </si>
  <si>
    <t>K21V00H</t>
  </si>
  <si>
    <t>K21V00B</t>
  </si>
  <si>
    <t>K21U07U</t>
  </si>
  <si>
    <t>K21U07L</t>
  </si>
  <si>
    <t>-4.67805    2</t>
  </si>
  <si>
    <t>-4.25202    1</t>
  </si>
  <si>
    <t>-4.11320    1</t>
  </si>
  <si>
    <t>-4.58129    3</t>
  </si>
  <si>
    <t>-4.28425    1</t>
  </si>
  <si>
    <t>-3.50662    2</t>
  </si>
  <si>
    <t>-3.85329    2</t>
  </si>
  <si>
    <t>-3.91978    1</t>
  </si>
  <si>
    <t>-4.57673    2</t>
  </si>
  <si>
    <t>-4.54633    1</t>
  </si>
  <si>
    <t>'2109-02-11 21:02'</t>
  </si>
  <si>
    <t>2036-Apr-03 00:00</t>
  </si>
  <si>
    <t>'2060-11-17 00:57'</t>
  </si>
  <si>
    <t>2033-Jun-13 00:00</t>
  </si>
  <si>
    <t>'2106-09-13 10:49'</t>
  </si>
  <si>
    <t>2077-Nov-25 00:00</t>
  </si>
  <si>
    <t>'2048-09-24 01:46'</t>
  </si>
  <si>
    <t>2040-Sep-25 00:00</t>
  </si>
  <si>
    <t>'2105-06-27 01:07'</t>
  </si>
  <si>
    <t>2037-Mar-05 00:00</t>
  </si>
  <si>
    <t>'2093-09-26 13:01'</t>
  </si>
  <si>
    <t>'2061-01-04 06:02'</t>
  </si>
  <si>
    <t>2024-Mar-10 00:00</t>
  </si>
  <si>
    <t>'2053-03-06 16:08'</t>
  </si>
  <si>
    <t>'2076-06-02 06:33'</t>
  </si>
  <si>
    <t>2044-Oct-13 00:00</t>
  </si>
  <si>
    <t>'2110-03-25 00:38'</t>
  </si>
  <si>
    <t>PF=-3.37</t>
  </si>
  <si>
    <t>Palermo -3.82</t>
  </si>
  <si>
    <t>Palermo -4.67</t>
  </si>
  <si>
    <t>2021 UH9</t>
  </si>
  <si>
    <t>23m</t>
  </si>
  <si>
    <t>2112, 113. 2116*2.</t>
  </si>
  <si>
    <t xml:space="preserve">(26) 2063,64,66,79,82,85,87,92*2,94,99,103,109*5,111*7,115*2. 2061,63,64,75,79*4,82,85,87*4,92*2,93,94,97*2,99*4,103*5,109*6,111*7,114,115,117,119. </t>
  </si>
  <si>
    <t>here 11/13. I33 11/14day. V=24:11/7moon. 568 2/11moon.</t>
  </si>
  <si>
    <t>2119. 2119.</t>
  </si>
  <si>
    <t>2021 UL3</t>
  </si>
  <si>
    <t>H=28.5</t>
  </si>
  <si>
    <t>here 11/2. I33 11/8. 568 11/13moon.</t>
  </si>
  <si>
    <t>2021 VG1</t>
  </si>
  <si>
    <t>2021 VM1</t>
  </si>
  <si>
    <t>2021 VR1</t>
  </si>
  <si>
    <t>21m</t>
  </si>
  <si>
    <t>20m</t>
  </si>
  <si>
    <t>(25) 2025,28,31,39,42,45,48,51,54,60,63,68,74,77,85,89,92,98,101,103*2,107,110,116,118. 2045,48,76,92*2,101,107*3,118*2.</t>
  </si>
  <si>
    <t>2077*2,94. 2058.</t>
  </si>
  <si>
    <t>2119. 2117.</t>
  </si>
  <si>
    <t xml:space="preserve">(145) 2081*3,84*3,85,87,88*4,89,90,92*2,93*7,94*11... 2068,81*2,83,84*3,85*2,86*4,87*4,88*7,89*4,90*2,91*3,92*7... </t>
  </si>
  <si>
    <t>here 11/15moon. I33 12/2. 568 12/11.</t>
  </si>
  <si>
    <t xml:space="preserve">all 11/9rates. </t>
  </si>
  <si>
    <t>rates</t>
  </si>
  <si>
    <t>&lt;-----------------------not on list anymore but not "out"</t>
  </si>
  <si>
    <t>here 10/19moon. I33 10/15day. V=24.4 11/5. 568 ~11/15moon.</t>
  </si>
  <si>
    <t>05 17:1</t>
  </si>
  <si>
    <t>K21V01R</t>
  </si>
  <si>
    <t>K21V01M</t>
  </si>
  <si>
    <t>K21V01G</t>
  </si>
  <si>
    <t>K21U09H</t>
  </si>
  <si>
    <t>'2098-11-29 07:22'</t>
  </si>
  <si>
    <t>2068-Oct-30 00:00</t>
  </si>
  <si>
    <t>'2079-09-14 17:30'</t>
  </si>
  <si>
    <t>2044-Nov-09 00:00</t>
  </si>
  <si>
    <t>'2076-08-23 10:52'</t>
  </si>
  <si>
    <t>2059-Nov-23 00:00</t>
  </si>
  <si>
    <t>'2074-11-16 16:53'</t>
  </si>
  <si>
    <t>2074-Oct-28 00:00</t>
  </si>
  <si>
    <t>'2093-06-26 20:48'</t>
  </si>
  <si>
    <t>2071-Nov-24 00:00</t>
  </si>
  <si>
    <t>'2070-01-04 10:25'</t>
  </si>
  <si>
    <t>2066-Oct-15 00:00</t>
  </si>
  <si>
    <t>'2056-03-24 15:53'</t>
  </si>
  <si>
    <t>2049-Jul-09 00:00</t>
  </si>
  <si>
    <t>2068-Jun-17 00:00</t>
  </si>
  <si>
    <t>'2084-06-01 20:21'</t>
  </si>
  <si>
    <t>2079-Oct-27 00:00</t>
  </si>
  <si>
    <t>2064-Oct-30 00:00</t>
  </si>
  <si>
    <t>'2057-09-23 21:23'</t>
  </si>
  <si>
    <t>2049-Nov-03 00:00</t>
  </si>
  <si>
    <t>'2079-11-21 15:57'</t>
  </si>
  <si>
    <t>'2054-07-06 04:12'</t>
  </si>
  <si>
    <t>2052-May-08 00:00</t>
  </si>
  <si>
    <t>'2062-05-22 22:06'</t>
  </si>
  <si>
    <t>2059-Jan-21 00:00</t>
  </si>
  <si>
    <t>'2051-03-03 12:50'</t>
  </si>
  <si>
    <t>'2036-03-25 21:47'</t>
  </si>
  <si>
    <t>2021 VB2</t>
  </si>
  <si>
    <t>2021 VH2</t>
  </si>
  <si>
    <t>2021 VA3</t>
  </si>
  <si>
    <t>jpl unretired</t>
  </si>
  <si>
    <t>2021 VS2</t>
  </si>
  <si>
    <t>2021 VN3</t>
  </si>
  <si>
    <t xml:space="preserve">2072*2. 2072*2. </t>
  </si>
  <si>
    <t xml:space="preserve">(81) 2058,82*2,84,85*2,86,87*2,88*2,89*3,90*4,91*4,92*3... 2058,59,64,69,70,79,82,84*2,85,87,88,90*2,91,92*2,93,98*2,99,101,106,107,109,110,113*2,115*4,117*3. </t>
  </si>
  <si>
    <t>H=27.8</t>
  </si>
  <si>
    <t>here&amp;I33 11/15only. 568 11/15-16 only day.</t>
  </si>
  <si>
    <t>here 11/9rates/moon. I33 12/6. 568 12/29.</t>
  </si>
  <si>
    <t>here 11/13. I33Dec. 696 11/15moon. 568 11/27.</t>
  </si>
  <si>
    <t xml:space="preserve">(7) 2078,85,93,96,112,113,114. 2069,78,91,95,100,104,106,108,110,112,120. </t>
  </si>
  <si>
    <t>08 03:1</t>
  </si>
  <si>
    <t>K21V03N</t>
  </si>
  <si>
    <t>K21V03A</t>
  </si>
  <si>
    <t>K21V02H</t>
  </si>
  <si>
    <t>K21V02B</t>
  </si>
  <si>
    <t>K21T13V</t>
  </si>
  <si>
    <t>'2076-06-11 18:28'</t>
  </si>
  <si>
    <t>2044-Nov-07 00:00</t>
  </si>
  <si>
    <t>'2040-05-24 18:39'</t>
  </si>
  <si>
    <t>2024-May-04 00:00</t>
  </si>
  <si>
    <t>'2117-02-11 19:36'</t>
  </si>
  <si>
    <t>'2071-01-25 11:53'</t>
  </si>
  <si>
    <t>2024-Jan-30 00:00</t>
  </si>
  <si>
    <t>'2078-11-16 07:24'</t>
  </si>
  <si>
    <t>2074-Oct-29 00:00</t>
  </si>
  <si>
    <t>'2074-09-10 11:59'</t>
  </si>
  <si>
    <t>2043-Sep-25 00:00</t>
  </si>
  <si>
    <t>2091-Jul-29 00:00</t>
  </si>
  <si>
    <t>'2068-03-25 16:01'</t>
  </si>
  <si>
    <t>2079-Oct-29 00:00</t>
  </si>
  <si>
    <t>2064-Oct-17 00:00</t>
  </si>
  <si>
    <t>'2085-11-22 05:10'</t>
  </si>
  <si>
    <t>2027-Apr-30 00:00</t>
  </si>
  <si>
    <t>'2054-07-05 19:26'</t>
  </si>
  <si>
    <t>2037-Feb-06 00:00</t>
  </si>
  <si>
    <t>'2052-03-02 18:39'</t>
  </si>
  <si>
    <t>'2036-03-26 06:33'</t>
  </si>
  <si>
    <t>2029-Mar-28 00:00</t>
  </si>
  <si>
    <t>'2090-08-25 16:10'</t>
  </si>
  <si>
    <t>2060-Nov-19 00:00</t>
  </si>
  <si>
    <t>Palermo -4.92</t>
  </si>
  <si>
    <t>2021 VO3</t>
  </si>
  <si>
    <t>2021 VB4</t>
  </si>
  <si>
    <t>H=24.7</t>
  </si>
  <si>
    <t>2075, 101. 2075,108.</t>
  </si>
  <si>
    <t>here 11/13moon. I33 11/23. 568 12/1.</t>
  </si>
  <si>
    <t>here Dec. I33 1/1. 568 2/14.</t>
  </si>
  <si>
    <t>2021 VR4</t>
  </si>
  <si>
    <t>2021 VT4</t>
  </si>
  <si>
    <t>2021 VW4</t>
  </si>
  <si>
    <t>2021 VY4</t>
  </si>
  <si>
    <t>2021 VW6</t>
  </si>
  <si>
    <t xml:space="preserve">(18) 2084,88,991,96,102*6,107,109*3,111,117*2,118. </t>
  </si>
  <si>
    <t>2084, 109,117. 2093.</t>
  </si>
  <si>
    <t>2058, 65,108. 2058,65,88,108*2</t>
  </si>
  <si>
    <t xml:space="preserve">2099, 110. 2099,100,111,112. </t>
  </si>
  <si>
    <t xml:space="preserve">(61) 2100,103*3,106*2,108*2,109*3,110*2,111*7,112*2,113*3... 2096,101,103*3,106*10,108*5,109*8,110*6,111*13,112*9,113*3... </t>
  </si>
  <si>
    <t>10 17:5</t>
  </si>
  <si>
    <t>K21V06W</t>
  </si>
  <si>
    <t>K21V04Y</t>
  </si>
  <si>
    <t>K21V04W</t>
  </si>
  <si>
    <t>K21V04T</t>
  </si>
  <si>
    <t>K21V04R</t>
  </si>
  <si>
    <t>'2082-08-27 13:26'</t>
  </si>
  <si>
    <t>2041-May-17 00:00</t>
  </si>
  <si>
    <t>'2095-12-02 20:48'</t>
  </si>
  <si>
    <t>2077-Nov-12 00:00</t>
  </si>
  <si>
    <t>'2098-08-06 06:08'</t>
  </si>
  <si>
    <t>2088-Aug-05 00:00</t>
  </si>
  <si>
    <t>'2057-07-26 17:19'</t>
  </si>
  <si>
    <t>2031-Nov-26 00:00</t>
  </si>
  <si>
    <t>'2082-12-03 10:41'</t>
  </si>
  <si>
    <t>2048-Nov-24 00:00</t>
  </si>
  <si>
    <t>'2067-02-12 01:22'</t>
  </si>
  <si>
    <t>'2074-09-14 12:24'</t>
  </si>
  <si>
    <t>2052-Nov-18 00:00</t>
  </si>
  <si>
    <t>'2071-01-11 06:01'</t>
  </si>
  <si>
    <t>'2096-11-30 06:48'</t>
  </si>
  <si>
    <t>'2079-09-07 01:25'</t>
  </si>
  <si>
    <t>2057-May-01 00:00</t>
  </si>
  <si>
    <t>'2076-08-20 21:30'</t>
  </si>
  <si>
    <t>2059-Nov-14 00:00</t>
  </si>
  <si>
    <t>'2079-12-05 13:03'</t>
  </si>
  <si>
    <t>'2060-05-21 08:10'</t>
  </si>
  <si>
    <t>2059-Jan-17 00:00</t>
  </si>
  <si>
    <t>'2048-11-06 21:40'</t>
  </si>
  <si>
    <t>2041-Apr-23 00:00</t>
  </si>
  <si>
    <t>'2045-07-11 20:04'</t>
  </si>
  <si>
    <t>'2105-06-25 05:17'</t>
  </si>
  <si>
    <t>2071-Nov-22 00:00</t>
  </si>
  <si>
    <t>'2054-07-07 06:30'</t>
  </si>
  <si>
    <t>'2059-03-22 11:13'</t>
  </si>
  <si>
    <t>2038-Jan-15 00:00</t>
  </si>
  <si>
    <t>'2074-04-18 03:11'</t>
  </si>
  <si>
    <t>'2030-06-13 08:16'</t>
  </si>
  <si>
    <t>2023-Nov-02 00:00</t>
  </si>
  <si>
    <t>'2091-03-25 12:21'</t>
  </si>
  <si>
    <t>'2084-06-01 11:35'</t>
  </si>
  <si>
    <t>2079-Nov-10 00:00</t>
  </si>
  <si>
    <t>'2031-01-01 07:46'</t>
  </si>
  <si>
    <t>'2050-03-29 22:55'</t>
  </si>
  <si>
    <t>'2055-07-11 03:59'</t>
  </si>
  <si>
    <t>2075-Sep-28 00:00</t>
  </si>
  <si>
    <t>'2075-07-25 06:15'</t>
  </si>
  <si>
    <t>'(102)2034,35,36*2,38,41,42,43*2,44,45*2,46*4,47,48,50,51,52*2,53*2...  2034,35*2,36*2,38*3,29,41*5,43*2,45,46*5,47,49,51*4,52,53*6,54,55,56*2,57*2,58*2,59,61*2,62*6...</t>
  </si>
  <si>
    <t>PF=-3.87</t>
  </si>
  <si>
    <t>PF=-3.73</t>
  </si>
  <si>
    <t>Palermo -4.9</t>
  </si>
  <si>
    <t xml:space="preserve">all 11/20rates. </t>
  </si>
  <si>
    <t>here 11/15. I33 11/13moon. 568 11/23.</t>
  </si>
  <si>
    <t>here 11/15moon. I33 11/28. 568 12/7.</t>
  </si>
  <si>
    <t>here&amp;I33 rates. 568 day.</t>
  </si>
  <si>
    <t>PF=-3.86</t>
  </si>
  <si>
    <t>H=23.6</t>
  </si>
  <si>
    <t>2021 VC7</t>
  </si>
  <si>
    <t>2021 VY7</t>
  </si>
  <si>
    <t>2021 VD8</t>
  </si>
  <si>
    <t>2110. 2110</t>
  </si>
  <si>
    <t>2021 UK20</t>
  </si>
  <si>
    <t>2021 VR6</t>
  </si>
  <si>
    <t>2021 VS6</t>
  </si>
  <si>
    <t>2021 VR5</t>
  </si>
  <si>
    <t xml:space="preserve">(18) 2084,88,91,96,102*6,107,109*3,111,117*2,118. 2075,77*2,79,89*2,91,96*2,102*4,109*2,116. </t>
  </si>
  <si>
    <t xml:space="preserve">(14) 2044,54,63,67,81,95,99,105,106,114,117*2,118,121. 2044,54,63,67,73,80,89,97,99,105,106,114,115,116,117*2,118. </t>
  </si>
  <si>
    <t xml:space="preserve">2033,44,70*2,92,96,101,106. </t>
  </si>
  <si>
    <t>H=27</t>
  </si>
  <si>
    <t xml:space="preserve">(81) 2028,56*2,58,62*2,64,68*2,71,79*2,81,82,83*3,84*2,85,87*3,88,89*3...  2028,44,52,56,58*2,62*2,64*2,65,67,73,74,75,77,78,79*2,80,82,84*2,85,86,87*4,88*2,89*2,90*5,91*2,92*6... </t>
  </si>
  <si>
    <t>all  not up.</t>
  </si>
  <si>
    <t>MPEC'd @day</t>
  </si>
  <si>
    <t>all not up</t>
  </si>
  <si>
    <t>MPEC'd day</t>
  </si>
  <si>
    <t>here 11/13. I33 11/13moon. 568 11/14moon.</t>
  </si>
  <si>
    <t>here&amp;I33 mag. 568 11/13.</t>
  </si>
  <si>
    <t>all 5/31+</t>
  </si>
  <si>
    <t>2021 VP8</t>
  </si>
  <si>
    <t>2021 VA9</t>
  </si>
  <si>
    <t>2021 VN10</t>
  </si>
  <si>
    <t>2021 VQ10</t>
  </si>
  <si>
    <t xml:space="preserve">2084, 96,106. 2084,96. </t>
  </si>
  <si>
    <t>(63) 2072*2,76*5,87,89*4,95*2,99,101*4,103*11... 2073,76,89,101*2,102,103*4,107,110*2,111,114*2,115,116.</t>
  </si>
  <si>
    <t xml:space="preserve">(59) 2030,31,32,41,42,43*2,44,46,47,48,49*2,53,54,55,57,58,59,60*2,62,64,67,70... 2030,42*2,47*2,48,49,53*3,54,59,62,66,73*2,74,76,77,80*2,83,85,91*2,92,93,95,96,97*2,98*2,103,104,106,108,109,112*2,120*4. </t>
  </si>
  <si>
    <t>here 11/25. I33&amp;568 11/27day.</t>
  </si>
  <si>
    <t>here 11/30. I33 12/8. 568 12/11moon[12/20].</t>
  </si>
  <si>
    <t xml:space="preserve">here&amp;I33 11/14moon. 568 11/26. </t>
  </si>
  <si>
    <t>here 11/13moon. I33Dec. 568 11/27.</t>
  </si>
  <si>
    <t>2021 VK11</t>
  </si>
  <si>
    <t>2021 VP11</t>
  </si>
  <si>
    <t>H=21.5</t>
  </si>
  <si>
    <t>170m</t>
  </si>
  <si>
    <t>Palermo -3.01</t>
  </si>
  <si>
    <t xml:space="preserve">(76) 2032,43,51*3,54,55*7,56*2,60,63,71*2,72*3,74*2,75*2... 2032,43,51*3,52,54,55*3,56,60,63,66,67,72*3,79,80,82,84*2,85,88,91,93*2,95,101,103*3,107*4,115,116*3. </t>
  </si>
  <si>
    <t xml:space="preserve">(7) 2069,79*2,87,106*3. 2063,64,69*4,70,79*4,83,84,87,90*3,92*5,97*4,102. </t>
  </si>
  <si>
    <t>2021 VK16</t>
  </si>
  <si>
    <t xml:space="preserve">(30) 2038,54*2,56*2,63,64,72*4,76,81*2,85,88*3,90,94,99*2,104,106,108,110*2,112,119*2. 2038,47,54*2,56*2,63*2,72*3,76,81*3,85,88*3,90,97,99*3,105,106,108,110*3,112*3,116*3,119. </t>
  </si>
  <si>
    <t xml:space="preserve">(98) 2028,30,34*2,35*2,38,43,44*2,45,46*4,48,49*2,50*2,52,53,54*3... 2028,30,34*3,35*2,36,38,40*2,41,42,43*3,44*4,45,46*2,48,49*2,50*4,52*2,53*2,54*2,55*4... </t>
  </si>
  <si>
    <t>none</t>
  </si>
  <si>
    <t>MPEC'd when not vis</t>
  </si>
  <si>
    <t xml:space="preserve">here ~2/7day/Dec.  I33&amp;568 5/31+. </t>
  </si>
  <si>
    <t>here 12/11. I33Dec. 696 12/31. 568 1/8moon[1/19]</t>
  </si>
  <si>
    <t>2021 VM22</t>
  </si>
  <si>
    <t>2021 VX22</t>
  </si>
  <si>
    <t>2021 VZ22</t>
  </si>
  <si>
    <t>2021 WB</t>
  </si>
  <si>
    <t>2021 VJ19</t>
  </si>
  <si>
    <t>2021 VN22</t>
  </si>
  <si>
    <t xml:space="preserve">2082, 97. </t>
  </si>
  <si>
    <t>H=22.6</t>
  </si>
  <si>
    <t>101m</t>
  </si>
  <si>
    <t>40m</t>
  </si>
  <si>
    <t xml:space="preserve">2090,94,109*2. 2090,94,102,107,109. </t>
  </si>
  <si>
    <t xml:space="preserve">(17) 2100,110,111*2,113*2,114*3,115*2,116,117,119,120*2,121. 2101*2,110,111,113*6,114*2,115,116*2. </t>
  </si>
  <si>
    <t>(29) 2072,90,102*2,107*5,108,109*2,111,113,115,117*7,118*4,119,120*2. 2072,86,90*2,97,102*2,104,107*2,108,109*2,112,113,115,117*6,118*4,119,120*5.</t>
  </si>
  <si>
    <t xml:space="preserve">2069, 72. </t>
  </si>
  <si>
    <t>here moon. I33 12/3. 568 12/14moon.</t>
  </si>
  <si>
    <t xml:space="preserve">here moon. I33 12/1. 568 12/9. </t>
  </si>
  <si>
    <t xml:space="preserve">all 11/17rates. </t>
  </si>
  <si>
    <t>here 1/3. I33day/Dec. V=24 2/24. 568 3/25.</t>
  </si>
  <si>
    <t>here 11/20moon. I33 day. 568 11/18day+9/2022.</t>
  </si>
  <si>
    <t>21 16:0</t>
  </si>
  <si>
    <t>K21W00B</t>
  </si>
  <si>
    <t>K21V22Z</t>
  </si>
  <si>
    <t>K21V22X</t>
  </si>
  <si>
    <t>K21V22M</t>
  </si>
  <si>
    <t>K21V11P</t>
  </si>
  <si>
    <t>K21V10Q</t>
  </si>
  <si>
    <t>K21V10N</t>
  </si>
  <si>
    <t>K21V09A</t>
  </si>
  <si>
    <t>K21V08P</t>
  </si>
  <si>
    <t>2021 VO8</t>
  </si>
  <si>
    <t>K21V08O</t>
  </si>
  <si>
    <t>K21V08D</t>
  </si>
  <si>
    <t>K21V07Y</t>
  </si>
  <si>
    <t>K21V03O</t>
  </si>
  <si>
    <t>K21U20K</t>
  </si>
  <si>
    <t>211121.t</t>
  </si>
  <si>
    <t>Log(PR*Urg.</t>
  </si>
  <si>
    <t>)  ObsArc(d)</t>
  </si>
  <si>
    <t>﻿2021 VA9</t>
  </si>
  <si>
    <t>'2022-04-12 07:31'</t>
  </si>
  <si>
    <t>2022-Apr-01 00:00</t>
  </si>
  <si>
    <t>﻿2021 VH2</t>
  </si>
  <si>
    <t>'2022-09-19 06:57'</t>
  </si>
  <si>
    <t>2022-Aug-26 00:00</t>
  </si>
  <si>
    <t>﻿2021 VP11</t>
  </si>
  <si>
    <t>'2023-05-29 16:08'</t>
  </si>
  <si>
    <t>2022-Jul-20 00:00</t>
  </si>
  <si>
    <t>﻿2021 UK20</t>
  </si>
  <si>
    <t>'2027-01-13 01:00'</t>
  </si>
  <si>
    <t>2026-May-15 00:00</t>
  </si>
  <si>
    <t>﻿2021 VQ10</t>
  </si>
  <si>
    <t>'2028-12-31 11:22'</t>
  </si>
  <si>
    <t>2025-Nov-10 00:00</t>
  </si>
  <si>
    <t>﻿2021 RS100</t>
  </si>
  <si>
    <t>﻿2021 UX1</t>
  </si>
  <si>
    <t>﻿2021 UO1</t>
  </si>
  <si>
    <t>﻿2021 VX22</t>
  </si>
  <si>
    <t>'2033-05-18 12:08'</t>
  </si>
  <si>
    <t>2022-Nov-26 00:00</t>
  </si>
  <si>
    <t>﻿2021 UA1</t>
  </si>
  <si>
    <t>﻿2021 VY7</t>
  </si>
  <si>
    <t>'2041-03-03 02:38'</t>
  </si>
  <si>
    <t>2030-Jun-04 00:00</t>
  </si>
  <si>
    <t>﻿2021 UA7</t>
  </si>
  <si>
    <t>﻿2021 UT</t>
  </si>
  <si>
    <t>'2045-12-14 10:19'</t>
  </si>
  <si>
    <t>﻿2021 TT1</t>
  </si>
  <si>
    <t>﻿2021 RF16</t>
  </si>
  <si>
    <t>﻿2021 UL7</t>
  </si>
  <si>
    <t>'2048-10-31 16:38'</t>
  </si>
  <si>
    <t>2041-Apr-20 00:00</t>
  </si>
  <si>
    <t>﻿2021 UN</t>
  </si>
  <si>
    <t>﻿2021 SU1</t>
  </si>
  <si>
    <t>﻿2021 UJ6</t>
  </si>
  <si>
    <t>﻿2021 TJ15</t>
  </si>
  <si>
    <t>﻿2021 TS10</t>
  </si>
  <si>
    <t>﻿2021 SQ</t>
  </si>
  <si>
    <t>﻿2021 VT4</t>
  </si>
  <si>
    <t>2031-Nov-23 00:00</t>
  </si>
  <si>
    <t>﻿2021 TG10</t>
  </si>
  <si>
    <t>﻿2021 UF4</t>
  </si>
  <si>
    <t>2038-Jan-17 00:00</t>
  </si>
  <si>
    <t>﻿2021 TT</t>
  </si>
  <si>
    <t>﻿2021 UH9</t>
  </si>
  <si>
    <t>'2062-05-21 19:48'</t>
  </si>
  <si>
    <t>2059-Jan-20 00:00</t>
  </si>
  <si>
    <t>﻿2021 RR14</t>
  </si>
  <si>
    <t>'2063-10-26 02:55'</t>
  </si>
  <si>
    <t>2053-Apr-21 00:00</t>
  </si>
  <si>
    <t>﻿2021 TV10</t>
  </si>
  <si>
    <t>﻿2021 VN3</t>
  </si>
  <si>
    <t>﻿2021 ST</t>
  </si>
  <si>
    <t>2059-Dec-14 00:00</t>
  </si>
  <si>
    <t>﻿2021 VN10</t>
  </si>
  <si>
    <t>'2068-04-13 15:50'</t>
  </si>
  <si>
    <t>2033-Dec-04 00:00</t>
  </si>
  <si>
    <t>﻿2021 TH15</t>
  </si>
  <si>
    <t>﻿2021 VP8</t>
  </si>
  <si>
    <t>'2070-01-31 19:51'</t>
  </si>
  <si>
    <t>2052-Sep-07 00:00</t>
  </si>
  <si>
    <t>﻿2021 VZ22</t>
  </si>
  <si>
    <t>'2070-07-13 17:24'</t>
  </si>
  <si>
    <t>2053-Nov-17 00:00</t>
  </si>
  <si>
    <t>﻿2021 VB2</t>
  </si>
  <si>
    <t>'2071-01-11 14:47'</t>
  </si>
  <si>
    <t>2024-Jan-31 00:00</t>
  </si>
  <si>
    <t>﻿2021 TV1</t>
  </si>
  <si>
    <t>﻿2021 TK11</t>
  </si>
  <si>
    <t>﻿2021 UT5</t>
  </si>
  <si>
    <t>﻿2021 UG2</t>
  </si>
  <si>
    <t>﻿2021 TG14</t>
  </si>
  <si>
    <t>﻿2021 SM1</t>
  </si>
  <si>
    <t>﻿2021 VG1</t>
  </si>
  <si>
    <t>2059-Nov-13 00:00</t>
  </si>
  <si>
    <t>﻿2021 TW2</t>
  </si>
  <si>
    <t>﻿2021 VM1</t>
  </si>
  <si>
    <t>'2079-08-27 19:59'</t>
  </si>
  <si>
    <t>2062-Apr-29 00:00</t>
  </si>
  <si>
    <t>﻿2021 UH1</t>
  </si>
  <si>
    <t>﻿2021 TH13</t>
  </si>
  <si>
    <t>﻿2021 WB</t>
  </si>
  <si>
    <t>'2082-07-28 05:53'</t>
  </si>
  <si>
    <t>2048-Dec-23 00:00</t>
  </si>
  <si>
    <t>﻿2021 VW6</t>
  </si>
  <si>
    <t>﻿2021 VB</t>
  </si>
  <si>
    <t>'2083-12-05 12:20'</t>
  </si>
  <si>
    <t>﻿2021 US1</t>
  </si>
  <si>
    <t>'2084-02-26 10:10'</t>
  </si>
  <si>
    <t>2079-Nov-01 00:00</t>
  </si>
  <si>
    <t>﻿2021 UK2</t>
  </si>
  <si>
    <t>﻿2021 VD8</t>
  </si>
  <si>
    <t>'2086-02-26 06:34'</t>
  </si>
  <si>
    <t>2044-Nov-11 00:00</t>
  </si>
  <si>
    <t>﻿2021 TN14</t>
  </si>
  <si>
    <t>﻿2021 SF1</t>
  </si>
  <si>
    <t>﻿2021 VM22</t>
  </si>
  <si>
    <t>'2089-08-12 15:33'</t>
  </si>
  <si>
    <t>2072-Nov-29 00:00</t>
  </si>
  <si>
    <t>﻿2021 TV13</t>
  </si>
  <si>
    <t>﻿2021 UW1</t>
  </si>
  <si>
    <t>﻿2021 VR1</t>
  </si>
  <si>
    <t>'2094-02-26 22:40'</t>
  </si>
  <si>
    <t>﻿2021 VY4</t>
  </si>
  <si>
    <t>'2098-12-02 23:02'</t>
  </si>
  <si>
    <t>﻿2021 TO6</t>
  </si>
  <si>
    <t>'2099-07-31 15:42'</t>
  </si>
  <si>
    <t>2045-Jul-05 00:00</t>
  </si>
  <si>
    <t>﻿2021 VR4</t>
  </si>
  <si>
    <t>'2100-11-29 10:15'</t>
  </si>
  <si>
    <t>2046-Nov-12 00:00</t>
  </si>
  <si>
    <t>﻿2021 SO1</t>
  </si>
  <si>
    <t>﻿2021 UP</t>
  </si>
  <si>
    <t>﻿2021 UZ6</t>
  </si>
  <si>
    <t>2071-Nov-07 00:00</t>
  </si>
  <si>
    <t>﻿2021 VO3</t>
  </si>
  <si>
    <t>'2109-08-09 20:17'</t>
  </si>
  <si>
    <t>2050-Apr-15 00:00</t>
  </si>
  <si>
    <t>﻿2021 RS14</t>
  </si>
  <si>
    <t>﻿2021 UV1</t>
  </si>
  <si>
    <t>﻿2021 RO16</t>
  </si>
  <si>
    <t>﻿2021 VO8</t>
  </si>
  <si>
    <t>'2111-08-05 05:12'</t>
  </si>
  <si>
    <t>2096-Jul-11 00:00</t>
  </si>
  <si>
    <t>﻿2021 TX2</t>
  </si>
  <si>
    <t>﻿2021 VH</t>
  </si>
  <si>
    <t>'2022-04-01 00:00'</t>
  </si>
  <si>
    <t>PF=-3.2</t>
  </si>
  <si>
    <t>Palermo -4.32</t>
  </si>
  <si>
    <t>synodic P &gt; 50yr</t>
  </si>
  <si>
    <t>brightest return 1/31/24</t>
  </si>
  <si>
    <t>brightest return 11/2/23</t>
  </si>
  <si>
    <t>brightest return 4/1/22</t>
  </si>
  <si>
    <t>brightest return 7/20/22</t>
  </si>
  <si>
    <t>brightest return 11/26/22</t>
  </si>
  <si>
    <t>Palermo -4.71</t>
  </si>
  <si>
    <t>PF=-4.57</t>
  </si>
  <si>
    <t>here 11/29. I33 12/7. 568 12/12moon.</t>
  </si>
  <si>
    <t>jpl reretired</t>
  </si>
  <si>
    <t>2021 WU</t>
  </si>
  <si>
    <t>2106, 120.</t>
  </si>
  <si>
    <t xml:space="preserve">here 12/10. I33 12/13moon. 568 12/23. </t>
  </si>
  <si>
    <t>2021 WA1</t>
  </si>
  <si>
    <t>2021 WC1</t>
  </si>
  <si>
    <t>2021 WK1</t>
  </si>
  <si>
    <t>2021 WQ1</t>
  </si>
  <si>
    <t>2021 WV1</t>
  </si>
  <si>
    <t>2021 WZ1</t>
  </si>
  <si>
    <t>2021 WL2</t>
  </si>
  <si>
    <t>2021 WN2</t>
  </si>
  <si>
    <t>2021 WT</t>
  </si>
  <si>
    <t>2021 WC3</t>
  </si>
  <si>
    <t>2021 WE3</t>
  </si>
  <si>
    <t>2021 WF3</t>
  </si>
  <si>
    <t xml:space="preserve">2116, 117. 2116,117,118,120. </t>
  </si>
  <si>
    <t xml:space="preserve">(8) 2063,69*2,70,72,77,79*2. 2063,64,69*2,70,77,79*3. </t>
  </si>
  <si>
    <t>2116. 2116.</t>
  </si>
  <si>
    <t xml:space="preserve">(8) 2067,73*3,90*2,96,105. 2067,70,73*2,90,96*2,97,105,108. </t>
  </si>
  <si>
    <t xml:space="preserve">(223) 2048*4,59*3,60*3,62*2,63*2,64*2,65,66*4,67*3,68*2... 2048,53,54,55,56,57,58,59*2,60,63,64*2,65*4,66,67*2,68*2,69,70*2,71*3,72*3,73*4,74*5,75,76*4,77*2,78,79*4... </t>
  </si>
  <si>
    <t xml:space="preserve">(17) 2068*3,80*2,91*2,92*3,97*2,106*2,109*2,115. 2068,79,80*2,83,91,92,97,103*2,106,109*2,115*2. </t>
  </si>
  <si>
    <t xml:space="preserve">2095,118,121. 2095,112,118. </t>
  </si>
  <si>
    <t>(7) 2069*2,70,80,99,106,111. 2069,80,83*2,97,99,100,108,113.</t>
  </si>
  <si>
    <t xml:space="preserve">(58) 2070*2,73,84,85,94*4,95*4,96*5,97,99*3,104,105*4... 2070,73,84,90,94*5,95*4,96*3,99*3,100*2,105*3,106*2,107*6... </t>
  </si>
  <si>
    <t xml:space="preserve">(6) 2088,93,99,103*2,117. 2092,99,101,109,117,118*2. </t>
  </si>
  <si>
    <t>30 11:0</t>
  </si>
  <si>
    <t>K21W03F</t>
  </si>
  <si>
    <t>K21W03E</t>
  </si>
  <si>
    <t>K21W03C</t>
  </si>
  <si>
    <t>K21W02N</t>
  </si>
  <si>
    <t>K21W02L</t>
  </si>
  <si>
    <t>K21W01Z</t>
  </si>
  <si>
    <t>K21W01V</t>
  </si>
  <si>
    <t>K21W01Q</t>
  </si>
  <si>
    <t>K21W01C</t>
  </si>
  <si>
    <t>K21W01A</t>
  </si>
  <si>
    <t>'2022-04-08 15:52'</t>
  </si>
  <si>
    <t>'2035-07-02 13:12'</t>
  </si>
  <si>
    <t>2022-Jul-11 00:00</t>
  </si>
  <si>
    <t>'2037-10-07 13:19'</t>
  </si>
  <si>
    <t>2027-Jun-28 00:00</t>
  </si>
  <si>
    <t>'2048-11-01 18:56'</t>
  </si>
  <si>
    <t>2041-Apr-18 00:00</t>
  </si>
  <si>
    <t>'2049-09-09 16:57'</t>
  </si>
  <si>
    <t>2036-May-02 00:00</t>
  </si>
  <si>
    <t>'2058-07-19 15:49'</t>
  </si>
  <si>
    <t>2037-Jul-29 00:00</t>
  </si>
  <si>
    <t>'2061-05-13 13:08'</t>
  </si>
  <si>
    <t>2042-Nov-15 00:00</t>
  </si>
  <si>
    <t>'2066-06-18 13:17'</t>
  </si>
  <si>
    <t>2047-Nov-11 00:00</t>
  </si>
  <si>
    <t>'2067-06-23 21:49'</t>
  </si>
  <si>
    <t>2062-Dec-02 00:00</t>
  </si>
  <si>
    <t>'2070-02-01 04:37'</t>
  </si>
  <si>
    <t>'2083-11-19 01:52'</t>
  </si>
  <si>
    <t>2064-Nov-26 00:00</t>
  </si>
  <si>
    <t>'2094-06-12 11:59'</t>
  </si>
  <si>
    <t>2038-Dec-02 00:00</t>
  </si>
  <si>
    <t>'2102-12-13 01:27'</t>
  </si>
  <si>
    <t>2064-Oct-18 00:00</t>
  </si>
  <si>
    <t>2021 WM4</t>
  </si>
  <si>
    <t>2021 WR4</t>
  </si>
  <si>
    <t>2021 WU4</t>
  </si>
  <si>
    <t>2073. 2073.</t>
  </si>
  <si>
    <t>(24) 2051,58,60,74*4,79,81,83,90*2,97*3,99,102,104,111,113,115,116,118*2. 2051,58,60,65,70,72*2,74*5,79*2,81*2,83*3,88,90*2,92,93*2,95*3,97*3...</t>
  </si>
  <si>
    <t>2021 BP13</t>
  </si>
  <si>
    <t>2020 JV38</t>
  </si>
  <si>
    <t>2021 PL132</t>
  </si>
  <si>
    <t>2021 WS4</t>
  </si>
  <si>
    <t xml:space="preserve">(18) 2075*2,76,80*2,81*3,82,83*5,85*4. 2075*2,76,80,81*4,83*4,84*2,85*6,90. </t>
  </si>
  <si>
    <t xml:space="preserve">(14) 2070,73,86*2,94,102,105*2,109*2,111*2,114,116. 2068,70,898,109,111. </t>
  </si>
  <si>
    <t xml:space="preserve">(47) 2038,51,56,74,77,84,87*3,90*3,92*2,93*2,94,100*6,102,103*2... 2038,51,56,64,85,87*3,90*2,92*2,98,99,100*4,103*4,105,107,110,112,113,115*3,116,118. </t>
  </si>
  <si>
    <t xml:space="preserve">2081,94,110,118. </t>
  </si>
  <si>
    <t>2106, 115. 2106, 115.</t>
  </si>
  <si>
    <t>H=27.4</t>
  </si>
  <si>
    <t>2086,106,117,119*2. 2086,115,117,118,119.</t>
  </si>
  <si>
    <t>H=30.8</t>
  </si>
  <si>
    <t>2114*2.</t>
  </si>
  <si>
    <t>all mag</t>
  </si>
  <si>
    <t>all none</t>
  </si>
  <si>
    <t>here 12/8. I33Dec. V=24 12/15. 568 12/15moon [12/24]</t>
  </si>
  <si>
    <t>here rates. I33 12/13. 568 rates/Dec.</t>
  </si>
  <si>
    <t>here rates/mag. I33Dec. 568 12/4&amp;12/5 only.</t>
  </si>
  <si>
    <t xml:space="preserve">all rates/day/mag. </t>
  </si>
  <si>
    <t>here 12/5. I33 12/9. 568 12/11moon.</t>
  </si>
  <si>
    <t>here 12/17moon. I33 1/6. 568 2/2.</t>
  </si>
  <si>
    <t xml:space="preserve">here 12/6rates. I33 12/7rates. 568 1/29. </t>
  </si>
  <si>
    <t xml:space="preserve">all 12/6rates. </t>
  </si>
  <si>
    <t xml:space="preserve">all 11/30rates. </t>
  </si>
  <si>
    <t>here 12/14. I33 12/15day. 568 1/1.</t>
  </si>
  <si>
    <t>here 12/13moon. I33 12/25. 568 1/2.</t>
  </si>
  <si>
    <t>here 12/11. I33Dec. V=24 12/21. 568 1/3.</t>
  </si>
  <si>
    <t>here 12/6. I33Dec. V=24 12/10. 568 12/12moon.</t>
  </si>
  <si>
    <t>on 2021 12</t>
  </si>
  <si>
    <t>02 00:2</t>
  </si>
  <si>
    <t>K21W04U</t>
  </si>
  <si>
    <t>K21W04R</t>
  </si>
  <si>
    <t>K21W04M</t>
  </si>
  <si>
    <t>K21W01K</t>
  </si>
  <si>
    <t>K21W00T</t>
  </si>
  <si>
    <t>'2022-02-01 00:00'</t>
  </si>
  <si>
    <t>2022-Feb-01 00:00</t>
  </si>
  <si>
    <t>'2032-01-21 15:43'</t>
  </si>
  <si>
    <t>2027-Jul-01 00:00</t>
  </si>
  <si>
    <t>'2036-05-04 08:29'</t>
  </si>
  <si>
    <t>2029-Nov-27 00:00</t>
  </si>
  <si>
    <t>'2049-09-09 08:11'</t>
  </si>
  <si>
    <t>2036-May-03 00:00</t>
  </si>
  <si>
    <t>2022-Feb-15 00:00</t>
  </si>
  <si>
    <t>'2067-10-11 20:20'</t>
  </si>
  <si>
    <t>2066-Nov-20 00:00</t>
  </si>
  <si>
    <t>'2072-08-15 01:58'</t>
  </si>
  <si>
    <t>2058-Jun-30 00:00</t>
  </si>
  <si>
    <t>'2073-09-16 19:57'</t>
  </si>
  <si>
    <t>2055-Jun-07 00:00</t>
  </si>
  <si>
    <t>'2082-07-09 23:35'</t>
  </si>
  <si>
    <t>2058-Dec-02 00:00</t>
  </si>
  <si>
    <t>'2115-09-03 18:31'</t>
  </si>
  <si>
    <t>2058-Oct-10 00:00</t>
  </si>
  <si>
    <t>PF=-2.26</t>
  </si>
  <si>
    <t>Palermo -4.74</t>
  </si>
  <si>
    <t>2013 start</t>
  </si>
  <si>
    <t>2025 return</t>
  </si>
  <si>
    <t>2021 WE6</t>
  </si>
  <si>
    <t>2021 XE</t>
  </si>
  <si>
    <t xml:space="preserve">2076, 111,119*2. 2076,100,103,119. </t>
  </si>
  <si>
    <t>2112. 2079.</t>
  </si>
  <si>
    <t>here 12/6. I33 12/12moon. 568 12/25.</t>
  </si>
  <si>
    <t>here rates. I33 12/14.  568 12/13Dec.</t>
  </si>
  <si>
    <t>2021 XV</t>
  </si>
  <si>
    <t>(37) 2045*5,46*15,53*2,54*2,55*2,58*2,59,60*2,66*4,68,71. 2045,46,49,50,52,53,54*2,55,56,59*2,60*2,61,66,72,78,116.</t>
  </si>
  <si>
    <t>here mag. I33 12/5. 568 12/8.</t>
  </si>
  <si>
    <t>2021 XF1</t>
  </si>
  <si>
    <t>2021 XK1</t>
  </si>
  <si>
    <t>2021 XC2</t>
  </si>
  <si>
    <t>2021 WY4</t>
  </si>
  <si>
    <t xml:space="preserve">(8) 2073*2,75*5,95. 2073,75*2,77,86*3,97,99,101,108. </t>
  </si>
  <si>
    <t xml:space="preserve">(13) 2060,63,79,86,89*2,99,100,109,111,112,114,116. 2060,81*2,86,89*2,91,100,103,106,112. </t>
  </si>
  <si>
    <t xml:space="preserve">(33) 2069*2,70,73,75*2,80,81*2,82*2,83*3,85*3,86*2,88,90,91,96*2,102*6,103*4. 2070,73*2,74,75,80*2,81,82,83*2,85*2,86,88,90*2,96,102*5,103,115. </t>
  </si>
  <si>
    <t>250m</t>
  </si>
  <si>
    <t>2021 XP2</t>
  </si>
  <si>
    <t xml:space="preserve">(13) 2081,82,86,94,98,104,111,116*5,120. 2071,81*2,83,86*3,93*2,94,98,104,106*2,109*3,110,111,114,116*8,119,120. </t>
  </si>
  <si>
    <t>here 12/13moon. I33Dec. V=24 12/25. 568 1/5.</t>
  </si>
  <si>
    <t xml:space="preserve">here 12/21. I33 Dec/day. V=24 1/6. 568 1/31. </t>
  </si>
  <si>
    <t>here 12/26. I33 1/15[1/23]. 568 2/10moon.</t>
  </si>
  <si>
    <t>05 18:0</t>
  </si>
  <si>
    <t>K21X02P</t>
  </si>
  <si>
    <t>K21X02C</t>
  </si>
  <si>
    <t>K21X01K</t>
  </si>
  <si>
    <t>K21X01F</t>
  </si>
  <si>
    <t>K21X00V</t>
  </si>
  <si>
    <t>K21X00E</t>
  </si>
  <si>
    <t>K21W06E</t>
  </si>
  <si>
    <t>K21W04Y</t>
  </si>
  <si>
    <t>'2035-06-20 03:10'</t>
  </si>
  <si>
    <t>'2048-11-03 06:00'</t>
  </si>
  <si>
    <t>2041-Apr-19 00:00</t>
  </si>
  <si>
    <t>'2054-05-03 14:57'</t>
  </si>
  <si>
    <t>2029-Nov-30 00:00</t>
  </si>
  <si>
    <t>'2058-07-11 06:12'</t>
  </si>
  <si>
    <t>2046-Nov-10 00:00</t>
  </si>
  <si>
    <t>'2061-10-08 11:17'</t>
  </si>
  <si>
    <t>2050-Nov-20 00:00</t>
  </si>
  <si>
    <t>'2066-06-18 22:03'</t>
  </si>
  <si>
    <t>2047-Nov-17 00:00</t>
  </si>
  <si>
    <t>'2067-06-24 15:21'</t>
  </si>
  <si>
    <t>2062-Dec-01 00:00</t>
  </si>
  <si>
    <t>'2068-02-14 20:33'</t>
  </si>
  <si>
    <t>2031-Dec-07 00:00</t>
  </si>
  <si>
    <t>'2068-02-27 15:21'</t>
  </si>
  <si>
    <t>2032-Nov-15 00:00</t>
  </si>
  <si>
    <t>'2068-03-24 04:57'</t>
  </si>
  <si>
    <t>'2071-10-28 06:05'</t>
  </si>
  <si>
    <t>2034-Nov-09 00:00</t>
  </si>
  <si>
    <t>'2072-07-28 13:12'</t>
  </si>
  <si>
    <t>2067-Jun-02 00:00</t>
  </si>
  <si>
    <t>'2072-09-08 22:03'</t>
  </si>
  <si>
    <t>2059-Apr-18 00:00</t>
  </si>
  <si>
    <t>'2073-09-16 11:11'</t>
  </si>
  <si>
    <t>2071-Jun-09 00:00</t>
  </si>
  <si>
    <t>'2075-08-25 16:06'</t>
  </si>
  <si>
    <t>2052-Dec-01 00:00</t>
  </si>
  <si>
    <t>'2080-04-07 08:40'</t>
  </si>
  <si>
    <t>2071-Nov-30 00:00</t>
  </si>
  <si>
    <t>'2091-06-13 03:18'</t>
  </si>
  <si>
    <t>2086-Dec-19 00:00</t>
  </si>
  <si>
    <t>'2095-08-29 12:56'</t>
  </si>
  <si>
    <t>2093-Jan-09 00:00</t>
  </si>
  <si>
    <t>2058-Oct-06 00:00</t>
  </si>
  <si>
    <t>brightest return 7/22</t>
  </si>
  <si>
    <t>Palermo -4.77</t>
  </si>
  <si>
    <t>brightest return 2/22</t>
  </si>
  <si>
    <t>Palermo -4.4</t>
  </si>
  <si>
    <t>2021 XZ2</t>
  </si>
  <si>
    <t>2021 XC3</t>
  </si>
  <si>
    <t xml:space="preserve">(8) 2086,113*2,116*3,120*2. 2086*2,96,107,116*3,120. </t>
  </si>
  <si>
    <t>H=25.5</t>
  </si>
  <si>
    <t xml:space="preserve">2036,42,46,92,95,98. </t>
  </si>
  <si>
    <t>2021 XK3</t>
  </si>
  <si>
    <t>2046,62*3,66. 2046,57,62*3,97.</t>
  </si>
  <si>
    <t>here 12/13moon. I33 12/26. 568 1/7.</t>
  </si>
  <si>
    <t xml:space="preserve">too fast </t>
  </si>
  <si>
    <t>here 12/13. I33 12/13moon. 12/28.</t>
  </si>
  <si>
    <t>2021 XY3</t>
  </si>
  <si>
    <t xml:space="preserve">2055,59,60,72.74. 2063,67*2,71,72,74*2. </t>
  </si>
  <si>
    <t>2021 XQ4</t>
  </si>
  <si>
    <t>2021 XC4</t>
  </si>
  <si>
    <t>2021 XJ4</t>
  </si>
  <si>
    <t xml:space="preserve">2054*2,64,66,85*2,104,109. 2054*2,63,66,73,83,85,88,102,109,111. </t>
  </si>
  <si>
    <t>H=27.3</t>
  </si>
  <si>
    <t>here 12/15moon. I33Dec. V=24:12/15moon. 568 12/29.</t>
  </si>
  <si>
    <t>here 12/13moon. I33 12/12moon[12/24]. 568 12/28.</t>
  </si>
  <si>
    <t>here 12/13moon. I33 12/25. 568 1/1.</t>
  </si>
  <si>
    <t>2021 XV4</t>
  </si>
  <si>
    <t>2021 XX4</t>
  </si>
  <si>
    <t xml:space="preserve">2097,119. 2082, 101, 119. </t>
  </si>
  <si>
    <t xml:space="preserve">(6) 2090,103*5. 2065,90,100,103*3. </t>
  </si>
  <si>
    <t xml:space="preserve">(10) 2095,105*4,119,120*4. 2082,105*3,117,118,120*5. </t>
  </si>
  <si>
    <t>10 15:2</t>
  </si>
  <si>
    <t>K21X04X</t>
  </si>
  <si>
    <t>K21X04V</t>
  </si>
  <si>
    <t>K21X04Q</t>
  </si>
  <si>
    <t>K21X04C</t>
  </si>
  <si>
    <t>K21X03Y</t>
  </si>
  <si>
    <t>K21X03K</t>
  </si>
  <si>
    <t>K21X02Z</t>
  </si>
  <si>
    <t>K21W00U</t>
  </si>
  <si>
    <t>'2022-01-03 16:45'</t>
  </si>
  <si>
    <t>'2035-06-17 13:48'</t>
  </si>
  <si>
    <t>'2043-08-07 15:34'</t>
  </si>
  <si>
    <t>'2045-03-23 21:34'</t>
  </si>
  <si>
    <t>2044-Dec-06 00:00</t>
  </si>
  <si>
    <t>'2059-03-29 01:00'</t>
  </si>
  <si>
    <t>2052-Dec-14 00:00</t>
  </si>
  <si>
    <t>'2062-05-21 02:16'</t>
  </si>
  <si>
    <t>2051-Jan-15 00:00</t>
  </si>
  <si>
    <t>'2062-11-03 15:29'</t>
  </si>
  <si>
    <t>2045-Feb-12 00:00</t>
  </si>
  <si>
    <t>'2075-08-27 11:56'</t>
  </si>
  <si>
    <t>2029-Aug-28 00:00</t>
  </si>
  <si>
    <t>'2076-08-12 03:07'</t>
  </si>
  <si>
    <t>2040-Dec-19 00:00</t>
  </si>
  <si>
    <t>'2080-07-29 05:18'</t>
  </si>
  <si>
    <t>'2089-07-07 02:58'</t>
  </si>
  <si>
    <t>2031-Jun-09 00:00</t>
  </si>
  <si>
    <t>'2094-04-26 09:12'</t>
  </si>
  <si>
    <t>2078-Dec-13 00:00</t>
  </si>
  <si>
    <t>'2094-06-12 20:45'</t>
  </si>
  <si>
    <t>2070-Jan-17 00:00</t>
  </si>
  <si>
    <t>'2095-07-13 01:22'</t>
  </si>
  <si>
    <t>2070-Jun-06 00:00</t>
  </si>
  <si>
    <t>'2105-08-16 19:34'</t>
  </si>
  <si>
    <t>2036-Jul-16 00:00</t>
  </si>
  <si>
    <t>'2112-08-05 13:19'</t>
  </si>
  <si>
    <t>2098-May-15 00:00</t>
  </si>
  <si>
    <t>'2112-11-20 13:43'</t>
  </si>
  <si>
    <t>2088-Nov-26 00:00</t>
  </si>
  <si>
    <t>﻿2021 XQ4</t>
  </si>
  <si>
    <t>2040-Apr-27 00:00</t>
  </si>
  <si>
    <t>PF=-3.55</t>
  </si>
  <si>
    <t>brightest return 11/2029</t>
  </si>
  <si>
    <t>PF=-3.5</t>
  </si>
  <si>
    <t>brightest return 7/2027</t>
  </si>
  <si>
    <t>brightest return 8/2029</t>
  </si>
  <si>
    <t>too fast for GMOS 5.5' sq FOV</t>
  </si>
  <si>
    <t>I11</t>
  </si>
  <si>
    <t>10:19:08.8</t>
  </si>
  <si>
    <t>3:09:43.5</t>
  </si>
  <si>
    <t>10:22:02.1</t>
  </si>
  <si>
    <t>RA</t>
  </si>
  <si>
    <t>Dec</t>
  </si>
  <si>
    <t>NOT in SDSS footprint</t>
  </si>
  <si>
    <t>offset</t>
  </si>
  <si>
    <t>exp</t>
  </si>
  <si>
    <t>readout</t>
  </si>
  <si>
    <t>write</t>
  </si>
  <si>
    <t>s</t>
  </si>
  <si>
    <t>min</t>
  </si>
  <si>
    <t>"/hr dDec</t>
  </si>
  <si>
    <t>"/hr dRA*cos</t>
  </si>
  <si>
    <t>"/s</t>
  </si>
  <si>
    <t>pix/s</t>
  </si>
  <si>
    <t>.08"/px</t>
  </si>
  <si>
    <t>dra</t>
  </si>
  <si>
    <t>ddec</t>
  </si>
  <si>
    <t>binned 2x2 -&gt; .16"/bin</t>
  </si>
  <si>
    <t>pixels in 60s</t>
  </si>
  <si>
    <t>sqrt sq+sq</t>
  </si>
  <si>
    <t>pix in 90s</t>
  </si>
  <si>
    <t>pix in 75s</t>
  </si>
  <si>
    <t>setup</t>
  </si>
  <si>
    <t>hr</t>
  </si>
  <si>
    <t>12/12 UT</t>
  </si>
  <si>
    <t>11:03:36.8</t>
  </si>
  <si>
    <t>08:03:15.7</t>
  </si>
  <si>
    <t>12/13 UT</t>
  </si>
  <si>
    <t>11:05:03.9</t>
  </si>
  <si>
    <t>08:01:21.6</t>
  </si>
  <si>
    <t>(2021 UF4) -- Earth Impact Risk Summary (orbit details)</t>
  </si>
  <si>
    <t>Torino Scale (maximum)</t>
  </si>
  <si>
    <t>Palermo Scale (maximum)</t>
  </si>
  <si>
    <t>Palermo Scale (cumulative)</t>
  </si>
  <si>
    <t>Impact Probability (cumulative)</t>
  </si>
  <si>
    <t>Number of Potential Impacts</t>
  </si>
  <si>
    <t>Impact Search Technique</t>
  </si>
  <si>
    <t>IOBS</t>
  </si>
  <si>
    <r>
      <t>V</t>
    </r>
    <r>
      <rPr>
        <b/>
        <vertAlign val="subscript"/>
        <sz val="12"/>
        <color theme="1"/>
        <rFont val="Calibri"/>
        <family val="2"/>
        <scheme val="minor"/>
      </rPr>
      <t>impact</t>
    </r>
  </si>
  <si>
    <t>12.66 km/s</t>
  </si>
  <si>
    <r>
      <t>V</t>
    </r>
    <r>
      <rPr>
        <b/>
        <vertAlign val="subscript"/>
        <sz val="12"/>
        <color theme="1"/>
        <rFont val="Calibri"/>
        <family val="2"/>
        <scheme val="minor"/>
      </rPr>
      <t>infinity</t>
    </r>
  </si>
  <si>
    <t>6.01 km/s</t>
  </si>
  <si>
    <t>H</t>
  </si>
  <si>
    <t>Diameter</t>
  </si>
  <si>
    <t>0.013 km</t>
  </si>
  <si>
    <t>Mass</t>
  </si>
  <si>
    <t>3.0e+6 kg</t>
  </si>
  <si>
    <t>Energy</t>
  </si>
  <si>
    <t>5.7e-2 Mt</t>
  </si>
  <si>
    <t>All above are mean values</t>
  </si>
  <si>
    <t>weighted by impact probability</t>
  </si>
  <si>
    <t>Analysis based on 107 observations spanning 14.296 days</t>
  </si>
  <si>
    <t>(2021-10-29 to 2021-11-12)</t>
  </si>
  <si>
    <t>Show</t>
  </si>
  <si>
    <t>entries</t>
  </si>
  <si>
    <t>Showing 1 to 10 of 27 entries</t>
  </si>
  <si>
    <r>
      <t>Impact Table (</t>
    </r>
    <r>
      <rPr>
        <i/>
        <sz val="12"/>
        <color theme="1"/>
        <rFont val="Calibri"/>
        <family val="2"/>
        <scheme val="minor"/>
      </rPr>
      <t>these results were computed on 2021-Dec-04</t>
    </r>
    <r>
      <rPr>
        <sz val="12"/>
        <color theme="1"/>
        <rFont val="Calibri"/>
        <family val="2"/>
        <scheme val="minor"/>
      </rPr>
      <t>)</t>
    </r>
  </si>
  <si>
    <t>Date</t>
  </si>
  <si>
    <t>(yyyy-mm-dd.dd)</t>
  </si>
  <si>
    <t>Sigma</t>
  </si>
  <si>
    <t>VI</t>
  </si>
  <si>
    <t>Impact</t>
  </si>
  <si>
    <t>Probability</t>
  </si>
  <si>
    <t>(Mt)</t>
  </si>
  <si>
    <t>Palermo</t>
  </si>
  <si>
    <t>Scale</t>
  </si>
  <si>
    <t>Torino</t>
  </si>
  <si>
    <t>2060-11-14.73</t>
  </si>
  <si>
    <t>2076-11-14.94</t>
  </si>
  <si>
    <t>2083-11-14.61</t>
  </si>
  <si>
    <t>2085-11-14.81</t>
  </si>
  <si>
    <t>2085-11-15.05</t>
  </si>
  <si>
    <t>2087-11-15.48</t>
  </si>
  <si>
    <t>2095-11-14.51</t>
  </si>
  <si>
    <t>2095-11-15.28</t>
  </si>
  <si>
    <t>2095-11-15.47</t>
  </si>
  <si>
    <t>2096-11-14.64</t>
  </si>
  <si>
    <t>sentry entry</t>
  </si>
  <si>
    <t>(2021 UF4)</t>
  </si>
  <si>
    <r>
      <t>Classification:</t>
    </r>
    <r>
      <rPr>
        <sz val="12"/>
        <color theme="1"/>
        <rFont val="Calibri"/>
        <family val="2"/>
        <scheme val="minor"/>
      </rPr>
      <t xml:space="preserve"> Apollo [NEO]       </t>
    </r>
    <r>
      <rPr>
        <b/>
        <sz val="12"/>
        <color theme="1"/>
        <rFont val="Calibri"/>
        <family val="2"/>
        <scheme val="minor"/>
      </rPr>
      <t>SPKID:</t>
    </r>
    <r>
      <rPr>
        <sz val="12"/>
        <color theme="1"/>
        <rFont val="Calibri"/>
        <family val="2"/>
        <scheme val="minor"/>
      </rPr>
      <t xml:space="preserve"> 54213617       </t>
    </r>
    <r>
      <rPr>
        <b/>
        <sz val="12"/>
        <color theme="1"/>
        <rFont val="Calibri"/>
        <family val="2"/>
        <scheme val="minor"/>
      </rPr>
      <t>Related Links:</t>
    </r>
    <r>
      <rPr>
        <sz val="12"/>
        <color theme="1"/>
        <rFont val="Calibri"/>
        <family val="2"/>
        <scheme val="minor"/>
      </rPr>
      <t xml:space="preserve"> Ephemeris   |   Earth Impact Risk </t>
    </r>
  </si>
  <si>
    <t>Orbit Viewer[show]</t>
  </si>
  <si>
    <t>Orbit Parameters[hide]</t>
  </si>
  <si>
    <t>Osculating Orbital Elements</t>
  </si>
  <si>
    <t>Epoch 2459600.5 (2022-Jan-21.0) TDB</t>
  </si>
  <si>
    <t>Reference: JPL 14 (heliocentric IAU76/J2000 ecliptic)</t>
  </si>
  <si>
    <t>Element</t>
  </si>
  <si>
    <t>Value</t>
  </si>
  <si>
    <t>Uncertainty (1-sigma)</t>
  </si>
  <si>
    <t>Units</t>
  </si>
  <si>
    <t>e</t>
  </si>
  <si>
    <t>a</t>
  </si>
  <si>
    <t>au</t>
  </si>
  <si>
    <t>q</t>
  </si>
  <si>
    <t>i</t>
  </si>
  <si>
    <t>deg</t>
  </si>
  <si>
    <t>node</t>
  </si>
  <si>
    <t>peri</t>
  </si>
  <si>
    <t>M</t>
  </si>
  <si>
    <t>tp</t>
  </si>
  <si>
    <t>2021-Nov-23.97662613</t>
  </si>
  <si>
    <t>TDB</t>
  </si>
  <si>
    <t>period</t>
  </si>
  <si>
    <t xml:space="preserve">d </t>
  </si>
  <si>
    <t xml:space="preserve">y </t>
  </si>
  <si>
    <t>n</t>
  </si>
  <si>
    <t>deg/d</t>
  </si>
  <si>
    <t>Q</t>
  </si>
  <si>
    <t>Miscellaneous Details</t>
  </si>
  <si>
    <t>solution date</t>
  </si>
  <si>
    <t>2021-Dec-04 04:52:56</t>
  </si>
  <si>
    <t># obs. used (total)</t>
  </si>
  <si>
    <t>data-arc span</t>
  </si>
  <si>
    <t>14 days</t>
  </si>
  <si>
    <t>first obs. used</t>
  </si>
  <si>
    <t>last obs. used</t>
  </si>
  <si>
    <t>planetary ephem.</t>
  </si>
  <si>
    <t>DE441</t>
  </si>
  <si>
    <t>SB-pert. ephem.</t>
  </si>
  <si>
    <t>SB441-N16</t>
  </si>
  <si>
    <t>condition code</t>
  </si>
  <si>
    <t>norm. resid. RMS</t>
  </si>
  <si>
    <t>source</t>
  </si>
  <si>
    <t>JPL</t>
  </si>
  <si>
    <t>producer</t>
  </si>
  <si>
    <t>Otto Matic</t>
  </si>
  <si>
    <t>Earth MOID</t>
  </si>
  <si>
    <t>4.98639E-5 au</t>
  </si>
  <si>
    <t>Jupiter MOID</t>
  </si>
  <si>
    <t>2.84566 au</t>
  </si>
  <si>
    <t>T_jup</t>
  </si>
  <si>
    <t>JPL sbdb entry</t>
  </si>
  <si>
    <t>MPC db entry</t>
  </si>
  <si>
    <t>epoch</t>
  </si>
  <si>
    <t>2022-01-21.0</t>
  </si>
  <si>
    <t>epoch JD</t>
  </si>
  <si>
    <t>perihelion date</t>
  </si>
  <si>
    <t>2021-11-23.97645</t>
  </si>
  <si>
    <t>perihelion JD</t>
  </si>
  <si>
    <t>argument of perihelion (°)</t>
  </si>
  <si>
    <t>ascending node (°)</t>
  </si>
  <si>
    <t>inclination (°)</t>
  </si>
  <si>
    <t>eccentricity</t>
  </si>
  <si>
    <t>perihelion distance (AU)</t>
  </si>
  <si>
    <t>Tisserand w.r.t. Jupiter</t>
  </si>
  <si>
    <t>ΔV w.r.t. Earth (km/sec)</t>
  </si>
  <si>
    <t>semimajor axis (AU)</t>
  </si>
  <si>
    <t>mean anomaly (°)</t>
  </si>
  <si>
    <t>mean daily motion (°/day)</t>
  </si>
  <si>
    <t>aphelion distance (AU)</t>
  </si>
  <si>
    <t>period (years)</t>
  </si>
  <si>
    <t>P-vector [x]</t>
  </si>
  <si>
    <t>P-vector [y]</t>
  </si>
  <si>
    <t>P-vector [z]</t>
  </si>
  <si>
    <t>Q-vector [x]</t>
  </si>
  <si>
    <t>Q-vector [y]</t>
  </si>
  <si>
    <t>Q-vector [z]</t>
  </si>
  <si>
    <t>absolute magnitude</t>
  </si>
  <si>
    <t>phase slope</t>
  </si>
  <si>
    <t>uncertainty</t>
  </si>
  <si>
    <t>reference</t>
  </si>
  <si>
    <t>E2021-X95</t>
  </si>
  <si>
    <t>observations used</t>
  </si>
  <si>
    <t>oppositions</t>
  </si>
  <si>
    <t>arc length (days)</t>
  </si>
  <si>
    <t>first opposition used</t>
  </si>
  <si>
    <t>last opposition used</t>
  </si>
  <si>
    <t>residual rms (arc-secs)</t>
  </si>
  <si>
    <t>perturbers coarse indicator</t>
  </si>
  <si>
    <t>M-v</t>
  </si>
  <si>
    <t>perturbers precise indicator</t>
  </si>
  <si>
    <t>003E</t>
  </si>
  <si>
    <t>first observation date used</t>
  </si>
  <si>
    <t>2021-10-29.0</t>
  </si>
  <si>
    <t>last observation date used</t>
  </si>
  <si>
    <t>2021-11-12.0</t>
  </si>
  <si>
    <t>computer name</t>
  </si>
  <si>
    <t>MPCLINUX</t>
  </si>
  <si>
    <t>Minimum Orbit Intersection Distances (in AU)</t>
  </si>
  <si>
    <t>for orbit epoch: 2459600.5, reference: E2021-X95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</si>
  <si>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</si>
  <si>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</si>
  <si>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</si>
  <si>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</si>
  <si>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</si>
  <si>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</si>
  <si>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</si>
  <si>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</si>
  <si>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Observations</t>
  </si>
  <si>
    <t>109 total observations over interval: 2021 10 29.228794 – 2021 11 12.524817</t>
  </si>
  <si>
    <t>These data are available for download (format description).</t>
  </si>
  <si>
    <t>Date (UT)</t>
  </si>
  <si>
    <t>J2000 RA</t>
  </si>
  <si>
    <t>J2000 Dec</t>
  </si>
  <si>
    <t>Magn</t>
  </si>
  <si>
    <t>Location</t>
  </si>
  <si>
    <t>Ref</t>
  </si>
  <si>
    <t>2021 10 29.228794</t>
  </si>
  <si>
    <t>00 23 27.12</t>
  </si>
  <si>
    <t>-01 28 23.1</t>
  </si>
  <si>
    <t>20.79 G</t>
  </si>
  <si>
    <t>G96 – Mt. Lemmon Survey</t>
  </si>
  <si>
    <t>MPS 1497407</t>
  </si>
  <si>
    <t>2021 10 29.234018</t>
  </si>
  <si>
    <t>00 23 28.58</t>
  </si>
  <si>
    <t>-01 28 13.4</t>
  </si>
  <si>
    <t>20.87 G</t>
  </si>
  <si>
    <t>2021 10 29.239259</t>
  </si>
  <si>
    <t>00 23 30.03</t>
  </si>
  <si>
    <t>-01 28 03.9</t>
  </si>
  <si>
    <t>20.44 G</t>
  </si>
  <si>
    <t>2021 10 29.244512</t>
  </si>
  <si>
    <t>00 23 31.52</t>
  </si>
  <si>
    <t>-01 27 54.1</t>
  </si>
  <si>
    <t>22.16 G</t>
  </si>
  <si>
    <t>2021 10 29.295699</t>
  </si>
  <si>
    <t>00 23 45.43</t>
  </si>
  <si>
    <t>-01 26 25.4</t>
  </si>
  <si>
    <t>20.0 G</t>
  </si>
  <si>
    <t>H01 – Magdalena Ridge Observatory, Socorro</t>
  </si>
  <si>
    <t>2021 10 29.301755</t>
  </si>
  <si>
    <t>00 23 47.23</t>
  </si>
  <si>
    <t>-01 26 14.3</t>
  </si>
  <si>
    <t>20.8 G</t>
  </si>
  <si>
    <t>2021 10 29.310998</t>
  </si>
  <si>
    <t>00 23 49.99</t>
  </si>
  <si>
    <t>-01 25 57.2</t>
  </si>
  <si>
    <t>2021 10 29.317184</t>
  </si>
  <si>
    <t>00 23 51.87</t>
  </si>
  <si>
    <t>-01 25 45.7</t>
  </si>
  <si>
    <t>19.4 G</t>
  </si>
  <si>
    <t>2021 10 29.337756</t>
  </si>
  <si>
    <t>00 23 58.74</t>
  </si>
  <si>
    <t>-01 25 02.2</t>
  </si>
  <si>
    <t>20.77 G</t>
  </si>
  <si>
    <t>I52 – Steward Observatory, Mt. Lemmon Station</t>
  </si>
  <si>
    <t>2021 10 29.341577</t>
  </si>
  <si>
    <t>00 23 59.79</t>
  </si>
  <si>
    <t>-01 24 54.6</t>
  </si>
  <si>
    <t>20.41 G</t>
  </si>
  <si>
    <t>2021 10 29.343258</t>
  </si>
  <si>
    <t>00 24 00.28</t>
  </si>
  <si>
    <t>-01 24 51.6</t>
  </si>
  <si>
    <t>20.37 G</t>
  </si>
  <si>
    <t>2021 10 29.344940</t>
  </si>
  <si>
    <t>00 24 00.77</t>
  </si>
  <si>
    <t>-01 24 49.2</t>
  </si>
  <si>
    <t>20.61 G</t>
  </si>
  <si>
    <t>2021 10 29.91232</t>
  </si>
  <si>
    <t>00 27 52.88</t>
  </si>
  <si>
    <t>-01 07 07.4</t>
  </si>
  <si>
    <t>20.7 V</t>
  </si>
  <si>
    <t>033 – Karl Schwarzschild Observatory, Tautenburg</t>
  </si>
  <si>
    <t>2021 10 29.91324</t>
  </si>
  <si>
    <t>00 27 53.26</t>
  </si>
  <si>
    <t>-01 07 05.8</t>
  </si>
  <si>
    <t>2021 10 29.91416</t>
  </si>
  <si>
    <t>00 27 53.59</t>
  </si>
  <si>
    <t>-01 07 03.2</t>
  </si>
  <si>
    <t>2021 10 29.91516</t>
  </si>
  <si>
    <t>00 27 53.94</t>
  </si>
  <si>
    <t>-01 07 01.9</t>
  </si>
  <si>
    <t>20.9 V</t>
  </si>
  <si>
    <t>2021 10 29.938034</t>
  </si>
  <si>
    <t>00 28 01.20</t>
  </si>
  <si>
    <t>-01 05 55.5</t>
  </si>
  <si>
    <t>20.9 G</t>
  </si>
  <si>
    <t>L01 – Visnjan Observatory, Tican</t>
  </si>
  <si>
    <t>2021 10 29.940375</t>
  </si>
  <si>
    <t>00 28 02.03</t>
  </si>
  <si>
    <t>-01 05 50.8</t>
  </si>
  <si>
    <t>20.7 G</t>
  </si>
  <si>
    <t>2021 10 29.942715</t>
  </si>
  <si>
    <t>00 28 02.81</t>
  </si>
  <si>
    <t>-01 05 46.3</t>
  </si>
  <si>
    <t>21.0 G</t>
  </si>
  <si>
    <t>2021 10 30.06176</t>
  </si>
  <si>
    <t>00 29 03.45</t>
  </si>
  <si>
    <t>-00 56 13.1</t>
  </si>
  <si>
    <t>20.4 V</t>
  </si>
  <si>
    <t>807 – Cerro Tololo Observatory, La Serena</t>
  </si>
  <si>
    <t>2021 10 30.06591</t>
  </si>
  <si>
    <t>00 29 04.87</t>
  </si>
  <si>
    <t>-00 56 04.2</t>
  </si>
  <si>
    <t>2021 10 30.07007</t>
  </si>
  <si>
    <t>00 29 06.24</t>
  </si>
  <si>
    <t>-00 55 55.4</t>
  </si>
  <si>
    <t>20.2 V</t>
  </si>
  <si>
    <t>2021 10 30.117841</t>
  </si>
  <si>
    <t>00 29 31.19</t>
  </si>
  <si>
    <t>-00 58 51.2</t>
  </si>
  <si>
    <t>20.5 G</t>
  </si>
  <si>
    <t>858 – Tebbutt Observatory, Edgewood</t>
  </si>
  <si>
    <t>2021 10 30.125850</t>
  </si>
  <si>
    <t>00 29 34.13</t>
  </si>
  <si>
    <t>-00 58 34.4</t>
  </si>
  <si>
    <t>20.6 G</t>
  </si>
  <si>
    <t>2021 10 30.145221</t>
  </si>
  <si>
    <t>00 29 42.39</t>
  </si>
  <si>
    <t>-00 57 41.1</t>
  </si>
  <si>
    <t>20.32 G</t>
  </si>
  <si>
    <t>2021 10 30.146480</t>
  </si>
  <si>
    <t>00 29 42.86</t>
  </si>
  <si>
    <t>-00 57 38.4</t>
  </si>
  <si>
    <t>20.59 G</t>
  </si>
  <si>
    <t>2021 10 30.150224</t>
  </si>
  <si>
    <t>00 29 44.19</t>
  </si>
  <si>
    <t>-00 57 29.4</t>
  </si>
  <si>
    <t>20.39 G</t>
  </si>
  <si>
    <t>2021 10 30.21774</t>
  </si>
  <si>
    <t>00 30 04.70</t>
  </si>
  <si>
    <t>-00 55 23.4</t>
  </si>
  <si>
    <t>734 – Farpoint Observatory, Eskridge</t>
  </si>
  <si>
    <t>2021 10 30.22605</t>
  </si>
  <si>
    <t>00 30 07.63</t>
  </si>
  <si>
    <t>-00 55 04.9</t>
  </si>
  <si>
    <t>2021 10 30.23432</t>
  </si>
  <si>
    <t>00 30 10.71</t>
  </si>
  <si>
    <t>-00 54 44.3</t>
  </si>
  <si>
    <t>2021 10 30.27089</t>
  </si>
  <si>
    <t>00 30 29.08</t>
  </si>
  <si>
    <t>-00 53 05.5</t>
  </si>
  <si>
    <t>654 – Table Mountain Observatory, Wrightwood-PHMC</t>
  </si>
  <si>
    <t>2021 10 30.287740</t>
  </si>
  <si>
    <t>00 30 45.779</t>
  </si>
  <si>
    <t>-00 51 30.10</t>
  </si>
  <si>
    <t>20.84 w</t>
  </si>
  <si>
    <t>F51 – Pan-STARRS 1, Haleakala</t>
  </si>
  <si>
    <t>2021 10 30.29866</t>
  </si>
  <si>
    <t>00 30 39.25</t>
  </si>
  <si>
    <t>-00 52 01.6</t>
  </si>
  <si>
    <t>2021 10 30.300487</t>
  </si>
  <si>
    <t>00 30 50.322</t>
  </si>
  <si>
    <t>-00 51 00.96</t>
  </si>
  <si>
    <t>20.80 w</t>
  </si>
  <si>
    <t>2021 10 30.313269</t>
  </si>
  <si>
    <t>00 30 54.900</t>
  </si>
  <si>
    <t>-00 50 31.42</t>
  </si>
  <si>
    <t>20.42 w</t>
  </si>
  <si>
    <t>2021 10 30.326196</t>
  </si>
  <si>
    <t>00 30 59.512</t>
  </si>
  <si>
    <t>-00 50 01.41</t>
  </si>
  <si>
    <t>20.55 w</t>
  </si>
  <si>
    <t>2021 10 30.33001</t>
  </si>
  <si>
    <t>00 30 51.01</t>
  </si>
  <si>
    <t>-00 50 48.8</t>
  </si>
  <si>
    <t>2021 10 31.19219</t>
  </si>
  <si>
    <t>00 38 22.21</t>
  </si>
  <si>
    <t>-00 13 36.3</t>
  </si>
  <si>
    <t>20.4 R</t>
  </si>
  <si>
    <t>691 – Steward Observatory, Kitt Peak-Spacewatch</t>
  </si>
  <si>
    <t>2021 10 31.20134</t>
  </si>
  <si>
    <t>00 38 26.44</t>
  </si>
  <si>
    <t>-00 13 10.5</t>
  </si>
  <si>
    <t>20.1 R</t>
  </si>
  <si>
    <t>2021 10 31.21048</t>
  </si>
  <si>
    <t>00 38 30.69</t>
  </si>
  <si>
    <t>-00 12 44.2</t>
  </si>
  <si>
    <t>20.3 R</t>
  </si>
  <si>
    <t>2021 10 31.78746</t>
  </si>
  <si>
    <t>00 44 27.88</t>
  </si>
  <si>
    <t>+00 15 38.9</t>
  </si>
  <si>
    <t>20.5 V</t>
  </si>
  <si>
    <t>2021 10 31.78826</t>
  </si>
  <si>
    <t>00 44 28.33</t>
  </si>
  <si>
    <t>+00 15 41.6</t>
  </si>
  <si>
    <t>20.3 V</t>
  </si>
  <si>
    <t>2021 10 31.78907</t>
  </si>
  <si>
    <t>00 44 28.81</t>
  </si>
  <si>
    <t>+00 15 44.2</t>
  </si>
  <si>
    <t>2021 11 01.216680</t>
  </si>
  <si>
    <t>00 49 18.31</t>
  </si>
  <si>
    <t>+00 42 06.7</t>
  </si>
  <si>
    <t>19.97 G</t>
  </si>
  <si>
    <t>2021 11 01.216927</t>
  </si>
  <si>
    <t>00 49 18.44</t>
  </si>
  <si>
    <t>+00 42 08.0</t>
  </si>
  <si>
    <t>20.09 G</t>
  </si>
  <si>
    <t>2021 11 01.219597</t>
  </si>
  <si>
    <t>00 49 20.07</t>
  </si>
  <si>
    <t>+00 42 17.8</t>
  </si>
  <si>
    <t>20.29 G</t>
  </si>
  <si>
    <t>2021 11 01.219844</t>
  </si>
  <si>
    <t>00 49 20.25</t>
  </si>
  <si>
    <t>+00 42 18.6</t>
  </si>
  <si>
    <t>19.86 G</t>
  </si>
  <si>
    <t>2021 11 03.17598</t>
  </si>
  <si>
    <t>01 21 28.36</t>
  </si>
  <si>
    <t>+03 24 42.7</t>
  </si>
  <si>
    <t>19.2 R</t>
  </si>
  <si>
    <t>MPEC X95</t>
  </si>
  <si>
    <t>2021 11 03.17801</t>
  </si>
  <si>
    <t>01 21 30.70</t>
  </si>
  <si>
    <t>+03 24 55.9</t>
  </si>
  <si>
    <t>19.1 R</t>
  </si>
  <si>
    <t>2021 11 03.18005</t>
  </si>
  <si>
    <t>01 21 33.08</t>
  </si>
  <si>
    <t>+03 25 09.2</t>
  </si>
  <si>
    <t>19.3 R</t>
  </si>
  <si>
    <t>2021 11 04.180761</t>
  </si>
  <si>
    <t>01 47 28.13</t>
  </si>
  <si>
    <t>+05 33 35.7</t>
  </si>
  <si>
    <t>18.80 G</t>
  </si>
  <si>
    <t>2021 11 04.180926</t>
  </si>
  <si>
    <t>01 47 28.40</t>
  </si>
  <si>
    <t>+05 33 37.0</t>
  </si>
  <si>
    <t>18.81 G</t>
  </si>
  <si>
    <t>2021 11 04.181092</t>
  </si>
  <si>
    <t>01 47 28.68</t>
  </si>
  <si>
    <t>+05 33 38.5</t>
  </si>
  <si>
    <t>18.56 G</t>
  </si>
  <si>
    <t>2021 11 04.181258</t>
  </si>
  <si>
    <t>01 47 28.95</t>
  </si>
  <si>
    <t>+05 33 40.1</t>
  </si>
  <si>
    <t>18.69 G</t>
  </si>
  <si>
    <t>2021 11 04.21711</t>
  </si>
  <si>
    <t>01 48 29.52</t>
  </si>
  <si>
    <t>+05 39 11.4</t>
  </si>
  <si>
    <t>19.0 R</t>
  </si>
  <si>
    <t>2021 11 04.21996</t>
  </si>
  <si>
    <t>01 48 34.29</t>
  </si>
  <si>
    <t>+05 39 37.6</t>
  </si>
  <si>
    <t>18.8 R</t>
  </si>
  <si>
    <t>2021 11 04.22280</t>
  </si>
  <si>
    <t>01 48 39.08</t>
  </si>
  <si>
    <t>+05 40 03.6</t>
  </si>
  <si>
    <t>2021 11 04.917047</t>
  </si>
  <si>
    <t>02 13 07.59</t>
  </si>
  <si>
    <t>+07 34 13.9</t>
  </si>
  <si>
    <t>18.5 G</t>
  </si>
  <si>
    <t>Z80 – Northolt Branch Observatory</t>
  </si>
  <si>
    <t>2021 11 04.921677</t>
  </si>
  <si>
    <t>02 13 18.07</t>
  </si>
  <si>
    <t>+07 35 04.4</t>
  </si>
  <si>
    <t>19.0 G</t>
  </si>
  <si>
    <t>2021 11 04.926307</t>
  </si>
  <si>
    <t>02 13 28.41</t>
  </si>
  <si>
    <t>+07 35 57.0</t>
  </si>
  <si>
    <t>19.2 G</t>
  </si>
  <si>
    <t>2021 11 05.078383</t>
  </si>
  <si>
    <t>02 19 21.54</t>
  </si>
  <si>
    <t>+08 04 44.2</t>
  </si>
  <si>
    <t>18.4 G</t>
  </si>
  <si>
    <t>J95 – Great Shefford</t>
  </si>
  <si>
    <t>2021 11 05.081943</t>
  </si>
  <si>
    <t>02 19 30.12</t>
  </si>
  <si>
    <t>+08 05 24.8</t>
  </si>
  <si>
    <t>18.3 G</t>
  </si>
  <si>
    <t>2021 11 05.085850</t>
  </si>
  <si>
    <t>02 19 39.57</t>
  </si>
  <si>
    <t>+08 06 09.1</t>
  </si>
  <si>
    <t>18.6 G</t>
  </si>
  <si>
    <t>2021 11 05.089409</t>
  </si>
  <si>
    <t>02 19 48.17</t>
  </si>
  <si>
    <t>+08 06 50.3</t>
  </si>
  <si>
    <t>18.0 G</t>
  </si>
  <si>
    <t>2021 11 05.91602</t>
  </si>
  <si>
    <t>03 01 14.66</t>
  </si>
  <si>
    <t>+11 05 45.9</t>
  </si>
  <si>
    <t>G15 – Magroforte Observatory, Alessandria</t>
  </si>
  <si>
    <t>2021 11 05.91839</t>
  </si>
  <si>
    <t>03 01 22.28</t>
  </si>
  <si>
    <t>+11 06 20.2</t>
  </si>
  <si>
    <t>17.8 G</t>
  </si>
  <si>
    <t>2021 11 05.92089</t>
  </si>
  <si>
    <t>03 01 30.37</t>
  </si>
  <si>
    <t>+11 06 55.3</t>
  </si>
  <si>
    <t>18.7 G</t>
  </si>
  <si>
    <t>2021 11 05.94306</t>
  </si>
  <si>
    <t>03 02 40.26</t>
  </si>
  <si>
    <t>+11 11 08.3</t>
  </si>
  <si>
    <t>18.5 V</t>
  </si>
  <si>
    <t>MPS 1513187</t>
  </si>
  <si>
    <t>2021 11 05.94334</t>
  </si>
  <si>
    <t>03 02 41.21</t>
  </si>
  <si>
    <t>+11 11 12.2</t>
  </si>
  <si>
    <t>18.6 V</t>
  </si>
  <si>
    <t>2021 11 05.94363</t>
  </si>
  <si>
    <t>03 02 42.15</t>
  </si>
  <si>
    <t>+11 11 16.3</t>
  </si>
  <si>
    <t>18.3 V</t>
  </si>
  <si>
    <t>2021 11 05.94395</t>
  </si>
  <si>
    <t>03 02 43.18</t>
  </si>
  <si>
    <t>+11 11 20.7</t>
  </si>
  <si>
    <t>17.8 V</t>
  </si>
  <si>
    <t>2021 11 06.040875</t>
  </si>
  <si>
    <t>03 08 06.54</t>
  </si>
  <si>
    <t>+11 34 53.6</t>
  </si>
  <si>
    <t>204 – Schiaparelli Observatory</t>
  </si>
  <si>
    <t>2021 11 06.045978</t>
  </si>
  <si>
    <t>03 08 23.81</t>
  </si>
  <si>
    <t>+11 36 04.8</t>
  </si>
  <si>
    <t>2021 11 06.051126</t>
  </si>
  <si>
    <t>03 08 41.26</t>
  </si>
  <si>
    <t>+11 37 16.6</t>
  </si>
  <si>
    <t>17.9 G</t>
  </si>
  <si>
    <t>2021 11 06.066359</t>
  </si>
  <si>
    <t>03 09 30.79</t>
  </si>
  <si>
    <t>+11 40 43.7</t>
  </si>
  <si>
    <t>595 – Farra d'Isonzo</t>
  </si>
  <si>
    <t>2021 11 06.070866</t>
  </si>
  <si>
    <t>03 09 46.25</t>
  </si>
  <si>
    <t>+11 41 46.2</t>
  </si>
  <si>
    <t>2021 11 06.075562</t>
  </si>
  <si>
    <t>03 10 02.39</t>
  </si>
  <si>
    <t>+11 42 51.1</t>
  </si>
  <si>
    <t>18.2 G</t>
  </si>
  <si>
    <t>2021 11 06.457901</t>
  </si>
  <si>
    <t>03 34 21.67</t>
  </si>
  <si>
    <t>+13 17 07.6</t>
  </si>
  <si>
    <t>17.50 G</t>
  </si>
  <si>
    <t>2021 11 06.458067</t>
  </si>
  <si>
    <t>03 34 22.33</t>
  </si>
  <si>
    <t>+13 17 09.8</t>
  </si>
  <si>
    <t>17.47 G</t>
  </si>
  <si>
    <t>2021 11 06.458234</t>
  </si>
  <si>
    <t>03 34 22.96</t>
  </si>
  <si>
    <t>+13 17 12.0</t>
  </si>
  <si>
    <t>17.49 G</t>
  </si>
  <si>
    <t>2021 11 06.458399</t>
  </si>
  <si>
    <t>03 34 23.61</t>
  </si>
  <si>
    <t>+13 17 14.3</t>
  </si>
  <si>
    <t>17.54 G</t>
  </si>
  <si>
    <t>2021 11 06.908116</t>
  </si>
  <si>
    <t>04 07 40.60</t>
  </si>
  <si>
    <t>+15 00 26.5</t>
  </si>
  <si>
    <t>G34 – Oberfrauendorf</t>
  </si>
  <si>
    <t>2021 11 06.910097</t>
  </si>
  <si>
    <t>04 07 49.31</t>
  </si>
  <si>
    <t>+15 00 54.1</t>
  </si>
  <si>
    <t>2021 11 06.912080</t>
  </si>
  <si>
    <t>04 07 58.02</t>
  </si>
  <si>
    <t>+15 01 22.7</t>
  </si>
  <si>
    <t>2021 11 06.914062</t>
  </si>
  <si>
    <t>04 08 06.67</t>
  </si>
  <si>
    <t>+15 01 50.3</t>
  </si>
  <si>
    <t>17.5 G</t>
  </si>
  <si>
    <t>2021 11 07.15879</t>
  </si>
  <si>
    <t>04 26 24.36</t>
  </si>
  <si>
    <t>+15 55 13.8</t>
  </si>
  <si>
    <t>20.0 V</t>
  </si>
  <si>
    <t>2021 11 07.15908</t>
  </si>
  <si>
    <t>04 26 25.67</t>
  </si>
  <si>
    <t>+15 55 17.8</t>
  </si>
  <si>
    <t>19.6 V</t>
  </si>
  <si>
    <t>2021 11 07.15936</t>
  </si>
  <si>
    <t>04 26 27.01</t>
  </si>
  <si>
    <t>+15 55 20.9</t>
  </si>
  <si>
    <t>19.1 V</t>
  </si>
  <si>
    <t>2021 11 07.15970</t>
  </si>
  <si>
    <t>04 26 28.55</t>
  </si>
  <si>
    <t>+15 55 25.3</t>
  </si>
  <si>
    <t>19.3 V</t>
  </si>
  <si>
    <t>2021 11 07.307055</t>
  </si>
  <si>
    <t>04 39 07.12</t>
  </si>
  <si>
    <t>+16 30 10.5</t>
  </si>
  <si>
    <t>17.69 G</t>
  </si>
  <si>
    <t>2021 11 07.322425</t>
  </si>
  <si>
    <t>04 40 18.43</t>
  </si>
  <si>
    <t>+16 33 19.6</t>
  </si>
  <si>
    <t>18.51 G</t>
  </si>
  <si>
    <t>2021 11 07.346510</t>
  </si>
  <si>
    <t>04 42 09.03</t>
  </si>
  <si>
    <t>+16 38 07.8</t>
  </si>
  <si>
    <t>17.90 G</t>
  </si>
  <si>
    <t>703 – Catalina Sky Survey</t>
  </si>
  <si>
    <t>2021 11 07.362240</t>
  </si>
  <si>
    <t>04 43 21.64</t>
  </si>
  <si>
    <t>+16 41 12.1</t>
  </si>
  <si>
    <t>17.98 G</t>
  </si>
  <si>
    <t>2021 11 07.629609</t>
  </si>
  <si>
    <t>05 04 48.824</t>
  </si>
  <si>
    <t>+17 30 31.33</t>
  </si>
  <si>
    <t>17.87 G</t>
  </si>
  <si>
    <t>T12 – Mauna Kea-UH/Tholen NEO Follow-Up (2.24-m)</t>
  </si>
  <si>
    <t>2021 11 07.629865</t>
  </si>
  <si>
    <t>05 04 50.042</t>
  </si>
  <si>
    <t>+17 30 33.55</t>
  </si>
  <si>
    <t>17.95 G</t>
  </si>
  <si>
    <t>2021 11 07.631112</t>
  </si>
  <si>
    <t>05 04 55.984</t>
  </si>
  <si>
    <t>+17 30 44.35</t>
  </si>
  <si>
    <t>18.60 G</t>
  </si>
  <si>
    <t>2021 11 08.124104</t>
  </si>
  <si>
    <t>05 46 31.49</t>
  </si>
  <si>
    <t>+18 27 59.1</t>
  </si>
  <si>
    <t>2021 11 08.128050</t>
  </si>
  <si>
    <t>05 46 50.08</t>
  </si>
  <si>
    <t>+18 28 19.8</t>
  </si>
  <si>
    <t>2021 11 08.132339</t>
  </si>
  <si>
    <t>05 47 10.27</t>
  </si>
  <si>
    <t>+18 28 41.6</t>
  </si>
  <si>
    <t>2021 11 09.97190</t>
  </si>
  <si>
    <t>07 53 23.79</t>
  </si>
  <si>
    <t>+18 06 09.6</t>
  </si>
  <si>
    <t>20.8 V</t>
  </si>
  <si>
    <t>2021 11 09.97230</t>
  </si>
  <si>
    <t>07 53 24.92</t>
  </si>
  <si>
    <t>+18 06 07.7</t>
  </si>
  <si>
    <t>2021 11 09.97270</t>
  </si>
  <si>
    <t>07 53 26.17</t>
  </si>
  <si>
    <t>+18 06 06.7</t>
  </si>
  <si>
    <t>22.0 V</t>
  </si>
  <si>
    <t>2021 11 09.97318</t>
  </si>
  <si>
    <t>07 53 27.61</t>
  </si>
  <si>
    <t>+18 06 05.0</t>
  </si>
  <si>
    <t>2021 11 09.97367</t>
  </si>
  <si>
    <t>07 53 29.10</t>
  </si>
  <si>
    <t>+18 06 03.0</t>
  </si>
  <si>
    <t>20.1 V</t>
  </si>
  <si>
    <t>2021 11 09.97415</t>
  </si>
  <si>
    <t>07 53 30.52</t>
  </si>
  <si>
    <t>+18 06 01.4</t>
  </si>
  <si>
    <t>2021 11 09.97462</t>
  </si>
  <si>
    <t>07 53 31.91</t>
  </si>
  <si>
    <t>+18 05 59.6</t>
  </si>
  <si>
    <t>2021 11 12.521533</t>
  </si>
  <si>
    <t>09 18 31.75</t>
  </si>
  <si>
    <t>+14 58 22.7</t>
  </si>
  <si>
    <t>20.54 G</t>
  </si>
  <si>
    <t>V06 – Catalina Sky Survey-Kuiper</t>
  </si>
  <si>
    <t>2021 11 12.522629</t>
  </si>
  <si>
    <t>09 18 32.50</t>
  </si>
  <si>
    <t>+14 58 20.2</t>
  </si>
  <si>
    <t>2021 11 12.524817</t>
  </si>
  <si>
    <t>09 18 35.38</t>
  </si>
  <si>
    <t>+14 58 10.5</t>
  </si>
  <si>
    <t>20.56 G</t>
  </si>
  <si>
    <t>(2021 VA9) -- Earth Impact Risk Summary (orbit details)</t>
  </si>
  <si>
    <t>13.09 km/s</t>
  </si>
  <si>
    <t>6.87 km/s</t>
  </si>
  <si>
    <t>0.016 km</t>
  </si>
  <si>
    <t>5.4e+6 kg</t>
  </si>
  <si>
    <t>1.1e-1 Mt</t>
  </si>
  <si>
    <t>Analysis based on 40 observations spanning 17.136 days</t>
  </si>
  <si>
    <t>(2021-11-11 to 2021-11-28)</t>
  </si>
  <si>
    <t>Showing 1 to 25 of 25 entries</t>
  </si>
  <si>
    <r>
      <t>Impact Table (</t>
    </r>
    <r>
      <rPr>
        <i/>
        <sz val="12"/>
        <color theme="1"/>
        <rFont val="Calibri"/>
        <family val="2"/>
        <scheme val="minor"/>
      </rPr>
      <t>these results were computed on 2021-Nov-28</t>
    </r>
    <r>
      <rPr>
        <sz val="12"/>
        <color theme="1"/>
        <rFont val="Calibri"/>
        <family val="2"/>
        <scheme val="minor"/>
      </rPr>
      <t>)</t>
    </r>
  </si>
  <si>
    <t>2030-11-10.93</t>
  </si>
  <si>
    <t>2048-05-17.87</t>
  </si>
  <si>
    <t>2080-05-17.74</t>
  </si>
  <si>
    <t>2082-05-17.77</t>
  </si>
  <si>
    <t>2083-05-18.59</t>
  </si>
  <si>
    <t>2086-05-18.19</t>
  </si>
  <si>
    <t>2092-05-17.66</t>
  </si>
  <si>
    <t>2097-05-17.66</t>
  </si>
  <si>
    <t>2097-05-17.95</t>
  </si>
  <si>
    <t>2098-05-18.05</t>
  </si>
  <si>
    <t>2099-05-18.33</t>
  </si>
  <si>
    <t>2099-05-18.39</t>
  </si>
  <si>
    <t>2103-11-20.80</t>
  </si>
  <si>
    <t>2103-11-20.89</t>
  </si>
  <si>
    <t>2106-05-19.17</t>
  </si>
  <si>
    <t>2108-05-18.66</t>
  </si>
  <si>
    <t>2108-05-18.73</t>
  </si>
  <si>
    <t>2109-05-18.96</t>
  </si>
  <si>
    <t>2110-05-19.04</t>
  </si>
  <si>
    <t>2111-05-18.98</t>
  </si>
  <si>
    <t>2111-05-19.33</t>
  </si>
  <si>
    <t>2112-05-18.47</t>
  </si>
  <si>
    <t>2116-05-18.48</t>
  </si>
  <si>
    <t>2118-05-19.04</t>
  </si>
  <si>
    <t>2120-05-18.47</t>
  </si>
  <si>
    <t>(2021 VA9)</t>
  </si>
  <si>
    <r>
      <t>Classification:</t>
    </r>
    <r>
      <rPr>
        <sz val="12"/>
        <color theme="1"/>
        <rFont val="Calibri"/>
        <family val="2"/>
        <scheme val="minor"/>
      </rPr>
      <t xml:space="preserve"> Apollo [NEO]       </t>
    </r>
    <r>
      <rPr>
        <b/>
        <sz val="12"/>
        <color theme="1"/>
        <rFont val="Calibri"/>
        <family val="2"/>
        <scheme val="minor"/>
      </rPr>
      <t>SPKID:</t>
    </r>
    <r>
      <rPr>
        <sz val="12"/>
        <color theme="1"/>
        <rFont val="Calibri"/>
        <family val="2"/>
        <scheme val="minor"/>
      </rPr>
      <t xml:space="preserve"> 54218589       </t>
    </r>
    <r>
      <rPr>
        <b/>
        <sz val="12"/>
        <color theme="1"/>
        <rFont val="Calibri"/>
        <family val="2"/>
        <scheme val="minor"/>
      </rPr>
      <t>Related Links:</t>
    </r>
    <r>
      <rPr>
        <sz val="12"/>
        <color theme="1"/>
        <rFont val="Calibri"/>
        <family val="2"/>
        <scheme val="minor"/>
      </rPr>
      <t xml:space="preserve"> Ephemeris   |   Earth Impact Risk </t>
    </r>
  </si>
  <si>
    <t>Reference: JPL 6 (heliocentric IAU76/J2000 ecliptic)</t>
  </si>
  <si>
    <t>2021-Aug-31.44465251</t>
  </si>
  <si>
    <t>2021-Nov-28 04:57:23</t>
  </si>
  <si>
    <t>17 days</t>
  </si>
  <si>
    <t>.000554207 au</t>
  </si>
  <si>
    <t>3.9265 au</t>
  </si>
  <si>
    <t>First observed at Pan-STARRS 2, Haleakala on 2021-11-11.</t>
  </si>
  <si>
    <t>(Discoverer will be defined when the object is numbered. See this note on how discoverers are determined.)</t>
  </si>
  <si>
    <t>Orbit</t>
  </si>
  <si>
    <t>Orbit type: Apollo</t>
  </si>
  <si>
    <t>Near-Earth Object</t>
  </si>
  <si>
    <t>Note: WebGL enabled browser required.</t>
  </si>
  <si>
    <t>2021-08-31.43439</t>
  </si>
  <si>
    <t>E2021-W85</t>
  </si>
  <si>
    <t>2021-11-11.0</t>
  </si>
  <si>
    <t>2021-11-28.0</t>
  </si>
  <si>
    <t>for orbit epoch: 2459600.5, reference: E2021-W85</t>
  </si>
  <si>
    <t>40 total observations over interval: 2021 11 11.263678 – 2021 11 28.39965</t>
  </si>
  <si>
    <t>2021 11 11.263678</t>
  </si>
  <si>
    <t>02 45 46.210</t>
  </si>
  <si>
    <t>+33 03 36.28</t>
  </si>
  <si>
    <t>19.83 w</t>
  </si>
  <si>
    <t>F52 – Pan-STARRS 2, Haleakala</t>
  </si>
  <si>
    <t>MPS 1497484</t>
  </si>
  <si>
    <t>2021 11 11.274206</t>
  </si>
  <si>
    <t>02 45 47.130</t>
  </si>
  <si>
    <t>+33 01 31.52</t>
  </si>
  <si>
    <t>2021 11 11.285201</t>
  </si>
  <si>
    <t>02 45 47.950</t>
  </si>
  <si>
    <t>+32 59 22.00</t>
  </si>
  <si>
    <t>19.74 w</t>
  </si>
  <si>
    <t>2021 11 11.75948</t>
  </si>
  <si>
    <t>02 46 44.81</t>
  </si>
  <si>
    <t>+31 24 26.6</t>
  </si>
  <si>
    <t>19.7 G</t>
  </si>
  <si>
    <t>N88 – Xingming Observatory #3, Nanshan</t>
  </si>
  <si>
    <t>2021 11 11.75980</t>
  </si>
  <si>
    <t>02 46 44.86</t>
  </si>
  <si>
    <t>+31 24 22.7</t>
  </si>
  <si>
    <t>2021 11 11.844470</t>
  </si>
  <si>
    <t>02 47 06.11</t>
  </si>
  <si>
    <t>+31 07 57.9</t>
  </si>
  <si>
    <t>246 – Klet Observatory-KLENOT</t>
  </si>
  <si>
    <t>2021 11 11.850036</t>
  </si>
  <si>
    <t>02 47 06.57</t>
  </si>
  <si>
    <t>+31 06 57.0</t>
  </si>
  <si>
    <t>2021 11 11.851126</t>
  </si>
  <si>
    <t>02 47 06.66</t>
  </si>
  <si>
    <t>+31 06 46.9</t>
  </si>
  <si>
    <t>2021 11 11.853114</t>
  </si>
  <si>
    <t>02 47 06.86</t>
  </si>
  <si>
    <t>+31 06 23.6</t>
  </si>
  <si>
    <t>2021 11 11.950985</t>
  </si>
  <si>
    <t>02 47 13.00</t>
  </si>
  <si>
    <t>+30 48 51.9</t>
  </si>
  <si>
    <t>2021 11 11.952541</t>
  </si>
  <si>
    <t>02 47 13.08</t>
  </si>
  <si>
    <t>+30 48 34.9</t>
  </si>
  <si>
    <t>19.9 G</t>
  </si>
  <si>
    <t>2021 11 11.954100</t>
  </si>
  <si>
    <t>02 47 13.13</t>
  </si>
  <si>
    <t>+30 48 17.3</t>
  </si>
  <si>
    <t>19.8 G</t>
  </si>
  <si>
    <t>2021 11 11.955659</t>
  </si>
  <si>
    <t>02 47 13.20</t>
  </si>
  <si>
    <t>+30 48 00.7</t>
  </si>
  <si>
    <t>19.5 G</t>
  </si>
  <si>
    <t>2021 11 11.957218</t>
  </si>
  <si>
    <t>02 47 13.31</t>
  </si>
  <si>
    <t>+30 47 43.4</t>
  </si>
  <si>
    <t>2021 11 11.98771</t>
  </si>
  <si>
    <t>02 47 18.19</t>
  </si>
  <si>
    <t>+30 42 16.1</t>
  </si>
  <si>
    <t>I93 – St Pardon de Conques</t>
  </si>
  <si>
    <t>2021 11 11.99125</t>
  </si>
  <si>
    <t>02 47 18.33</t>
  </si>
  <si>
    <t>+30 41 37.6</t>
  </si>
  <si>
    <t>2021 11 11.99479</t>
  </si>
  <si>
    <t>02 47 18.50</t>
  </si>
  <si>
    <t>+30 40 58.8</t>
  </si>
  <si>
    <t>2021 11 12.144522</t>
  </si>
  <si>
    <t>02 47 52.15</t>
  </si>
  <si>
    <t>+30 14 37.3</t>
  </si>
  <si>
    <t>20.23 G</t>
  </si>
  <si>
    <t>2021 11 12.144688</t>
  </si>
  <si>
    <t>02 47 52.12</t>
  </si>
  <si>
    <t>+30 14 36.3</t>
  </si>
  <si>
    <t>2021 11 12.145336</t>
  </si>
  <si>
    <t>02 47 46.67</t>
  </si>
  <si>
    <t>+30 14 25.9</t>
  </si>
  <si>
    <t>19.7 V</t>
  </si>
  <si>
    <t>H21 – Astronomical Research Observatory, Westfield</t>
  </si>
  <si>
    <t>2021 11 12.148539</t>
  </si>
  <si>
    <t>02 47 52.34</t>
  </si>
  <si>
    <t>+30 13 57.6</t>
  </si>
  <si>
    <t>20.27 G</t>
  </si>
  <si>
    <t>2021 11 12.150929</t>
  </si>
  <si>
    <t>02 47 46.95</t>
  </si>
  <si>
    <t>+30 13 28.4</t>
  </si>
  <si>
    <t>2021 11 12.158225</t>
  </si>
  <si>
    <t>02 47 53.02</t>
  </si>
  <si>
    <t>+30 12 20.9</t>
  </si>
  <si>
    <t>2021 11 12.158945</t>
  </si>
  <si>
    <t>02 47 47.31</t>
  </si>
  <si>
    <t>+30 12 06.3</t>
  </si>
  <si>
    <t>2021 11 13.185384</t>
  </si>
  <si>
    <t>02 49 49.59</t>
  </si>
  <si>
    <t>+27 29 12.4</t>
  </si>
  <si>
    <t>19.80 G</t>
  </si>
  <si>
    <t>MPS 1513255</t>
  </si>
  <si>
    <t>2021 11 13.185630</t>
  </si>
  <si>
    <t>02 49 49.64</t>
  </si>
  <si>
    <t>+27 29 10.2</t>
  </si>
  <si>
    <t>20.05 G</t>
  </si>
  <si>
    <t>2021 11 13.185902</t>
  </si>
  <si>
    <t>02 49 49.61</t>
  </si>
  <si>
    <t>+27 29 08.3</t>
  </si>
  <si>
    <t>19.81 G</t>
  </si>
  <si>
    <t>2021 11 13.186173</t>
  </si>
  <si>
    <t>+27 29 05.2</t>
  </si>
  <si>
    <t>2021 11 15.159557</t>
  </si>
  <si>
    <t>02 52 40.23</t>
  </si>
  <si>
    <t>+23 27 03.0</t>
  </si>
  <si>
    <t>19.70 G</t>
  </si>
  <si>
    <t>2021 11 15.161076</t>
  </si>
  <si>
    <t>02 52 40.29</t>
  </si>
  <si>
    <t>+23 26 54.0</t>
  </si>
  <si>
    <t>20.01 G</t>
  </si>
  <si>
    <t>2021 11 15.162597</t>
  </si>
  <si>
    <t>02 52 40.38</t>
  </si>
  <si>
    <t>+23 26 44.8</t>
  </si>
  <si>
    <t>19.84 G</t>
  </si>
  <si>
    <t>2021 11 15.164119</t>
  </si>
  <si>
    <t>+23 26 36.1</t>
  </si>
  <si>
    <t>20.31 G</t>
  </si>
  <si>
    <t>2021 11 16.144098</t>
  </si>
  <si>
    <t>02 53 46.27</t>
  </si>
  <si>
    <t>+21 52 16.6</t>
  </si>
  <si>
    <t>21.09 G</t>
  </si>
  <si>
    <t>2021 11 16.147065</t>
  </si>
  <si>
    <t>02 53 46.32</t>
  </si>
  <si>
    <t>+21 52 01.9</t>
  </si>
  <si>
    <t>21.27 G</t>
  </si>
  <si>
    <t>2021 11 27.31185</t>
  </si>
  <si>
    <t>03 00 52.65</t>
  </si>
  <si>
    <t>+13 06 46.1</t>
  </si>
  <si>
    <t>23.3 R</t>
  </si>
  <si>
    <t>291 – LPL/Spacewatch II</t>
  </si>
  <si>
    <t>MPS 1518729</t>
  </si>
  <si>
    <t>2021 11 27.32485</t>
  </si>
  <si>
    <t>03 00 52.64</t>
  </si>
  <si>
    <t>+13 06 28.0</t>
  </si>
  <si>
    <t>22.8 R</t>
  </si>
  <si>
    <t>2021 11 27.33784</t>
  </si>
  <si>
    <t>03 00 52.63</t>
  </si>
  <si>
    <t>+13 06 09.0</t>
  </si>
  <si>
    <t>23.4 R</t>
  </si>
  <si>
    <t>2021 11 28.36214</t>
  </si>
  <si>
    <t>03 01 23.16</t>
  </si>
  <si>
    <t>+12 43 42.5</t>
  </si>
  <si>
    <t>2021 11 28.38089</t>
  </si>
  <si>
    <t>03 01 23.30</t>
  </si>
  <si>
    <t>+12 43 17.4</t>
  </si>
  <si>
    <t>23.2 R</t>
  </si>
  <si>
    <t>2021 11 28.39965</t>
  </si>
  <si>
    <t>03 01 23.53</t>
  </si>
  <si>
    <t>+12 42 52.4</t>
  </si>
  <si>
    <t>pasted 12/11/21 6:18 UT</t>
  </si>
  <si>
    <t>SDSS pixels</t>
  </si>
  <si>
    <t>Gem N</t>
  </si>
  <si>
    <t>Gem S</t>
  </si>
  <si>
    <t>coords 12/13/2021</t>
  </si>
  <si>
    <t>2021 XL5</t>
  </si>
  <si>
    <t>2021 XE5</t>
  </si>
  <si>
    <t>2078, 90. 2078, 90.</t>
  </si>
  <si>
    <t xml:space="preserve">here 12/17moon. I33&amp;568 day/Dec.  </t>
  </si>
  <si>
    <t>here 1/12moon. I33 2/1. 568 2/8moon.</t>
  </si>
  <si>
    <t xml:space="preserve">2084,106. 2084*2. </t>
  </si>
  <si>
    <t>2021 XU5</t>
  </si>
  <si>
    <t>2021 XW5</t>
  </si>
  <si>
    <t>2021 XZ5</t>
  </si>
  <si>
    <t>2021 XD6</t>
  </si>
  <si>
    <t>2021 XY5</t>
  </si>
  <si>
    <t xml:space="preserve">(46) 2040*2,48,50*2,51,54,57,59*2,61*3,62*4,65,68,69,71*4,72*2... 2040*2,43,45,50*2,54,57,59*2,61,*2,62*3,68,69,71*2,72,73,76,78,81*3,90,98*2,100*2,105,107. </t>
  </si>
  <si>
    <t>2094, 100. 2094,98,100.</t>
  </si>
  <si>
    <t xml:space="preserve">(10) 2067,78,87,90,91*2,96,97,104,114. 2078*2,80,81,87,90,97,,104,106,111,113,114,115,116,117. </t>
  </si>
  <si>
    <t xml:space="preserve">(9) 2101,103,109,110,111*2,115,118,121. 2103,108,109,110,115,118. </t>
  </si>
  <si>
    <t xml:space="preserve"> not up</t>
  </si>
  <si>
    <t>here 12/15moon. I33Dec. V=24 12/29. 568 1/10.</t>
  </si>
  <si>
    <t>here moon. I33Dec. V=24 moon[12/21]. 568 12/25.</t>
  </si>
  <si>
    <t>here 12/31. I33 1/6. 568 1/11moon.</t>
  </si>
  <si>
    <t>17 17:0</t>
  </si>
  <si>
    <t>K21X06D</t>
  </si>
  <si>
    <t>K21X05Z</t>
  </si>
  <si>
    <t>K21X05W</t>
  </si>
  <si>
    <t>K21X05U</t>
  </si>
  <si>
    <t>K21X05E</t>
  </si>
  <si>
    <t>'2035-06-18 07:20'</t>
  </si>
  <si>
    <t>'2039-03-25 12:56'</t>
  </si>
  <si>
    <t>2031-Jun-19 00:00</t>
  </si>
  <si>
    <t>'2043-07-30 05:58'</t>
  </si>
  <si>
    <t>2040-May-20 00:00</t>
  </si>
  <si>
    <t>2044-Dec-10 00:00</t>
  </si>
  <si>
    <t>'2058-10-12 00:43'</t>
  </si>
  <si>
    <t>2050-Jan-14 00:00</t>
  </si>
  <si>
    <t>'2066-03-30 04:48'</t>
  </si>
  <si>
    <t>2028-Dec-07 00:00</t>
  </si>
  <si>
    <t>'2070-04-07 22:28'</t>
  </si>
  <si>
    <t>2040-Dec-17 00:00</t>
  </si>
  <si>
    <t>'2075-06-20 04:43'</t>
  </si>
  <si>
    <t>'2083-09-10 07:36'</t>
  </si>
  <si>
    <t>2034-Nov-21 00:00</t>
  </si>
  <si>
    <t>2038-Dec-01 00:00</t>
  </si>
  <si>
    <t>'2093-06-25 00:58'</t>
  </si>
  <si>
    <t>2080-Dec-07 00:00</t>
  </si>
  <si>
    <t>'2097-08-05 06:47'</t>
  </si>
  <si>
    <t>2059-Aug-01 00:00</t>
  </si>
  <si>
    <t>'2099-07-13 00:39'</t>
  </si>
  <si>
    <t>'2104-04-27 04:10'</t>
  </si>
  <si>
    <t>2079-Apr-16 00:00</t>
  </si>
  <si>
    <t>2038-Jan-18 00:00</t>
  </si>
  <si>
    <t>brightest return 6/2031</t>
  </si>
  <si>
    <t>PF=-3.7 -&gt; 3.2</t>
  </si>
  <si>
    <t>brightest return 12/2028</t>
  </si>
  <si>
    <t>brightest return 12/2031</t>
  </si>
  <si>
    <t>2021 YB</t>
  </si>
  <si>
    <t xml:space="preserve">all moon/rates. </t>
  </si>
  <si>
    <t xml:space="preserve">2099, 118,120. 2099,110,118,119*3,120*2. </t>
  </si>
  <si>
    <t>on laptop</t>
  </si>
  <si>
    <t>download!!</t>
  </si>
  <si>
    <t>2021 YK</t>
  </si>
  <si>
    <t>(25) 2060,62,64,66,67,73,77,78,80,81,83,84,88,93,95*3,96,99*3,103,112,119*2. 2056,60,62,67,71,72*2,75,77*4,78*3,79*4,80,81*2,82,83*2,84,85,88,89*2,90*2,91*2,93*4,94*2,95*6,96,97*3,98*4,99*2,100*2,101*2,104*2,105,106*2...</t>
  </si>
  <si>
    <t>all 12/31 rates.</t>
  </si>
  <si>
    <t>ogram</t>
  </si>
  <si>
    <t>28 23:5</t>
  </si>
  <si>
    <t>orbit</t>
  </si>
  <si>
    <t>ry_202</t>
  </si>
  <si>
    <t>K21Y00K</t>
  </si>
  <si>
    <t>K21Y00B</t>
  </si>
  <si>
    <t>'2058-03-25 12:17'</t>
  </si>
  <si>
    <t>2046-Dec-31 00:00</t>
  </si>
  <si>
    <t>'2061-12-01 21:24'</t>
  </si>
  <si>
    <t>2025-Jul-18 00:00</t>
  </si>
  <si>
    <t>'2068-11-02 17:38'</t>
  </si>
  <si>
    <t>2040-Dec-18 00:00</t>
  </si>
  <si>
    <t>2079-Oct-31 00:00</t>
  </si>
  <si>
    <t>'2093-04-03 20:40'</t>
  </si>
  <si>
    <t>2081-Jan-01 00:00</t>
  </si>
  <si>
    <t>'2097-08-05 15:33'</t>
  </si>
  <si>
    <t>2084-Dec-13 00:00</t>
  </si>
  <si>
    <t>brightest return 11/2032</t>
  </si>
  <si>
    <t>brightest return 7/2025</t>
  </si>
  <si>
    <t>2021 YR</t>
  </si>
  <si>
    <t xml:space="preserve">(6) 2050,64,73,93,96*2. 2047,50,58,64,73*2,80,90,93,96,98,108,114. </t>
  </si>
  <si>
    <t xml:space="preserve">here 1/13moon. I33 1/24. 568 2/1. </t>
  </si>
  <si>
    <t>on 2022 01</t>
  </si>
  <si>
    <t>02 02:4</t>
  </si>
  <si>
    <t>K21Y00R</t>
  </si>
  <si>
    <t>'2049-06-15 20:59'</t>
  </si>
  <si>
    <t>2041-Dec-29 00:00</t>
  </si>
  <si>
    <t>2040-Dec-09 00:00</t>
  </si>
  <si>
    <t>'2073-03-27 16:57'</t>
  </si>
  <si>
    <t>2069-Apr-07 00:00</t>
  </si>
  <si>
    <t>2075-Sep-27 00:00</t>
  </si>
  <si>
    <t>'2084-11-01 21:13'</t>
  </si>
  <si>
    <t>2075-Dec-17 00:00</t>
  </si>
  <si>
    <t>'2105-08-06 14:07'</t>
  </si>
  <si>
    <t>2084-Dec-10 00:00</t>
  </si>
  <si>
    <t>PF=-3.3</t>
  </si>
  <si>
    <t>2021 YW</t>
  </si>
  <si>
    <t xml:space="preserve">(63) 2096,97,98,99*4,100*4,101*11,102*5... 2092*2,93*2,94,95*2,96,97*2,98*2,99*6,100*4,101*12,102*6... </t>
  </si>
  <si>
    <t>here 1/5. I33 1/9moon. 568 1/10moon.</t>
  </si>
  <si>
    <t>2022 AG</t>
  </si>
  <si>
    <t>Palermo -4.69</t>
  </si>
  <si>
    <t xml:space="preserve">(15) 2053,64,67,72*2,76,80,83,86,99,107*2,111*2,113. 2051,53,55,62,64*2,66,67,72*3,73,74,76,78,80,83,86,88*2,95,104,111*2,114. </t>
  </si>
  <si>
    <t>here 2/2day. I33 Dec/day. 696 2/3day.</t>
  </si>
  <si>
    <t>2022 AP</t>
  </si>
  <si>
    <t>160m</t>
  </si>
  <si>
    <t>2022 AU</t>
  </si>
  <si>
    <t xml:space="preserve">(9) 2030,42,58,62,85,90*2,108,111. 2042,55,58,62*2,70,72,73,74,78,85,90,98,108,111,116,118. </t>
  </si>
  <si>
    <t xml:space="preserve">(84) 2079,84,90*2,91*3,92,93,94,96*6,97*2,98*4,99,100*5... 2079,84,87,89,90*3,91*4,92*2,93,94*3,95*4,96*7,97*2,98*5,99*2,100*8,101,103,104*11... </t>
  </si>
  <si>
    <t xml:space="preserve">here 2/25. I33 Dec. 696 3/8[3/19]. 568 4/6[4/14]. </t>
  </si>
  <si>
    <t xml:space="preserve">here 1/10. I33 Dec. 696 1/14moon. 568 1/14[1/23]. </t>
  </si>
  <si>
    <t>2022 AE1</t>
  </si>
  <si>
    <t>2022 AO1</t>
  </si>
  <si>
    <t>2022 AP1</t>
  </si>
  <si>
    <t>2022 AT1</t>
  </si>
  <si>
    <t>2022 AU1</t>
  </si>
  <si>
    <t>2022 AY1</t>
  </si>
  <si>
    <t>2022 AE2</t>
  </si>
  <si>
    <t>2022 AT2</t>
  </si>
  <si>
    <t>2022 AL1</t>
  </si>
  <si>
    <t>2022 AA1</t>
  </si>
  <si>
    <t>2022 AJ1</t>
  </si>
  <si>
    <t>72m</t>
  </si>
  <si>
    <t>380m</t>
  </si>
  <si>
    <t>H=19.7</t>
  </si>
  <si>
    <t>Palermo -3.59</t>
  </si>
  <si>
    <t xml:space="preserve">(6) 2048,56,61,74*2,110. </t>
  </si>
  <si>
    <t xml:space="preserve">(17) 2023,30*2,34,35,37*2,39*2,42*2,46,49*3,56,61. 2023,26,28,30,34,37*2,39,49*2,54. </t>
  </si>
  <si>
    <t xml:space="preserve">2114. 2104,108,114*2,117. </t>
  </si>
  <si>
    <t>(37) 2053,58,59,61,63,64,65,66*3,67*2,71*4,72*2,76,86*2,90*2,93*2,96,98,102,104*2,109,119*2,120*2,121,122. 2059,61,62*2,63*4,64*3,65*4,66*2,67*2,69,70*3,71*10,72*3,74...</t>
  </si>
  <si>
    <t xml:space="preserve">(6) 2119*2,122*4. 2119*3. </t>
  </si>
  <si>
    <t xml:space="preserve">(48) 2035,39,43,47,56*2,64*3,72*3,73*2,77,84,85*3,88,89,90,93*2,94*4... 2035,39,43*2,44,47,48,52,5682,60,61,64*3,68,69*2,72*4,73*3,76*2,77*4,80,81*2... </t>
  </si>
  <si>
    <t xml:space="preserve">(88) 2096*7,97,98,99*5,100*4,101*5,102*4... 2096*6,98*2,99*6,100*6,101*3,102*5,103*6... </t>
  </si>
  <si>
    <t>08 17:3</t>
  </si>
  <si>
    <t>K22A02T</t>
  </si>
  <si>
    <t>K22A02E</t>
  </si>
  <si>
    <t>K22A01Y</t>
  </si>
  <si>
    <t>K22A01U</t>
  </si>
  <si>
    <t>K22A01T</t>
  </si>
  <si>
    <t>K22A01P</t>
  </si>
  <si>
    <t>K22A01O</t>
  </si>
  <si>
    <t>K22A01E</t>
  </si>
  <si>
    <t>K22A00U</t>
  </si>
  <si>
    <t>K22A00P</t>
  </si>
  <si>
    <t>K21Y00W</t>
  </si>
  <si>
    <t xml:space="preserve">   </t>
  </si>
  <si>
    <t>'2031-09-06 16:32'</t>
  </si>
  <si>
    <t>'2041-09-02 19:50'</t>
  </si>
  <si>
    <t>2034-Apr-25 00:00</t>
  </si>
  <si>
    <t>'2045-09-04 14:57'</t>
  </si>
  <si>
    <t>2029-Mar-06 00:00</t>
  </si>
  <si>
    <t>'2047-07-26 04:49'</t>
  </si>
  <si>
    <t>2044-Dec-24 00:00</t>
  </si>
  <si>
    <t>'2052-04-24 08:56'</t>
  </si>
  <si>
    <t>2049-Jan-20 00:00</t>
  </si>
  <si>
    <t>'2057-06-16 13:04'</t>
  </si>
  <si>
    <t>2044-Aug-24 00:00</t>
  </si>
  <si>
    <t>2040-Dec-13 00:00</t>
  </si>
  <si>
    <t>'2077-08-11 06:39'</t>
  </si>
  <si>
    <t>2053-Jan-04 00:00</t>
  </si>
  <si>
    <t>'2093-04-23 22:47'</t>
  </si>
  <si>
    <t>2081-Jan-04 00:00</t>
  </si>
  <si>
    <t>'2093-05-22 19:17'</t>
  </si>
  <si>
    <t>2039-Dec-26 00:00</t>
  </si>
  <si>
    <t>'2097-03-26 19:06'</t>
  </si>
  <si>
    <t>2088-Jan-03 00:00</t>
  </si>
  <si>
    <t>'2113-05-30 23:00'</t>
  </si>
  <si>
    <t>2111-Sep-02 00:00</t>
  </si>
  <si>
    <t>'2118-06-09 07:15'</t>
  </si>
  <si>
    <t>2117-Jan-04 00:00</t>
  </si>
  <si>
    <t>Palermo -4.09</t>
  </si>
  <si>
    <t>PF=-3.8994</t>
  </si>
  <si>
    <t>PF=-3.579</t>
  </si>
  <si>
    <t>691&amp;I33 rates. 568 7/5-7/21.</t>
  </si>
  <si>
    <t>2022-Aug-01 00:00 continuous</t>
  </si>
  <si>
    <t>still V&lt;25 in Aug 2023</t>
  </si>
  <si>
    <t>here 1/8. I33 1/11. 568 1/13moon.</t>
  </si>
  <si>
    <t xml:space="preserve">here 1/8.  I33&amp;568 1/8moon. </t>
  </si>
  <si>
    <t xml:space="preserve">here 1/12moon[1/22]. I33 1/29. 568 2/8. </t>
  </si>
  <si>
    <t>here&amp;568 1/31day.  I33Dec.</t>
  </si>
  <si>
    <t xml:space="preserve">here ~5/31Dec. I33 10/31+.  568 7/23Dec. </t>
  </si>
  <si>
    <t>here&amp;I33 moon1/11rates. 568 1/31.</t>
  </si>
  <si>
    <t>Moon@MPEC</t>
  </si>
  <si>
    <t xml:space="preserve">here 1/10. I33Dec. V=24 1/15. 568 1/23. </t>
  </si>
  <si>
    <t>2022 AY2</t>
  </si>
  <si>
    <t>2022 AN2</t>
  </si>
  <si>
    <t>Palermo -3.21</t>
  </si>
  <si>
    <t>here 3/3. I33 none. V=24 4/4moon. 568 ~5/15day/moon</t>
  </si>
  <si>
    <t xml:space="preserve">here 3/10. I33 ~Dec. V=24 3/30. 568 4/22. </t>
  </si>
  <si>
    <t>Torino 1</t>
  </si>
  <si>
    <t>2022 AB4</t>
  </si>
  <si>
    <t xml:space="preserve">2042. 2028,29,42,46,49,50,52,59,71,74,82,90*3,94,96,99,114,118. </t>
  </si>
  <si>
    <t>400m</t>
  </si>
  <si>
    <t>2022 AA5</t>
  </si>
  <si>
    <t>H=23.7</t>
  </si>
  <si>
    <t xml:space="preserve">2108,113,115*2,116*7,117*2,118,119*3,120,121,122. 2109,113*2,116*6,117*2,118*2,119,120*3. </t>
  </si>
  <si>
    <t>(33) 2047,48*2,52,53,54,55*2,58*2,60,61*3,62,63,64*2,67,68*3,69*2,73,74,80,81*4,86. 2047,48*2,40,52*2,53,54*5,55*3,58*8,60*33,61*4,62,63*3,64*7,65...</t>
  </si>
  <si>
    <t xml:space="preserve">all rates </t>
  </si>
  <si>
    <t>here 2/9Dec/day. I33 7/8moon. 568 7/31.</t>
  </si>
  <si>
    <t>8/31 2021 rates. I33 9/23day. 568 10/13 2022.</t>
  </si>
  <si>
    <t>2022 AY5</t>
  </si>
  <si>
    <t>2022 AE6</t>
  </si>
  <si>
    <t xml:space="preserve">2084,105. 2084,105. </t>
  </si>
  <si>
    <t>here 1/14moon. I33 (1/16rates)/moon/day. 568 2/13.</t>
  </si>
  <si>
    <t>13 12:1</t>
  </si>
  <si>
    <t>K22A06E</t>
  </si>
  <si>
    <t>K22A04B</t>
  </si>
  <si>
    <t>'2022-09-01 00:00'</t>
  </si>
  <si>
    <t>'2055-09-03 05:19'</t>
  </si>
  <si>
    <t>2054-Oct-03 00:00</t>
  </si>
  <si>
    <t>'2082-08-11 11:45'</t>
  </si>
  <si>
    <t>2053-Jan-03 00:00</t>
  </si>
  <si>
    <t>'2045-09-01 16:49'</t>
  </si>
  <si>
    <t>2029-Jan-15 00:00</t>
  </si>
  <si>
    <t>'2121-06-09 00:42'</t>
  </si>
  <si>
    <t>2103-Jan-05 00:00</t>
  </si>
  <si>
    <t>'2058-04-24 11:05'</t>
  </si>
  <si>
    <t>2054-Jan-17 00:00</t>
  </si>
  <si>
    <t>'2083-09-05 13:38'</t>
  </si>
  <si>
    <t>2026-May-03 00:00</t>
  </si>
  <si>
    <t>2081-Jan-07 00:00</t>
  </si>
  <si>
    <t>'2110-06-11 13:17'</t>
  </si>
  <si>
    <t>2072-Jun-19 00:00</t>
  </si>
  <si>
    <t>'2063-06-17 00:00'</t>
  </si>
  <si>
    <t>'2095-03-27 07:27'</t>
  </si>
  <si>
    <t>2069-Apr-10 00:00</t>
  </si>
  <si>
    <t>PF=+5.68</t>
  </si>
  <si>
    <t>brightest return now</t>
  </si>
  <si>
    <t>Palermo -4.7</t>
  </si>
  <si>
    <t>2022 AY6</t>
  </si>
  <si>
    <t>2010 BO127</t>
  </si>
  <si>
    <t xml:space="preserve">2084*3, 121. 2084. </t>
  </si>
  <si>
    <t xml:space="preserve">all moon/rates. I33 </t>
  </si>
  <si>
    <t>all 10/31+</t>
  </si>
  <si>
    <t>H=19.61</t>
  </si>
  <si>
    <t>2010 BH149, 2010 BF150, 2010 CN233</t>
  </si>
  <si>
    <t>cum prob 6e-4</t>
  </si>
  <si>
    <t>Palermo -0.94</t>
  </si>
  <si>
    <t>Palermo -4.99</t>
  </si>
  <si>
    <t>Palermo -4.86</t>
  </si>
  <si>
    <t>here 1/30. I33 2/11. 568 2/26.    [restart 1/21]</t>
  </si>
  <si>
    <t>2022 AP7</t>
  </si>
  <si>
    <t>2022 BF</t>
  </si>
  <si>
    <t>H=17.3</t>
  </si>
  <si>
    <t>1.2km</t>
  </si>
  <si>
    <t>Palermo -3.88</t>
  </si>
  <si>
    <t xml:space="preserve">(5) 2068,76*2,96,117. </t>
  </si>
  <si>
    <t>2022 BJ</t>
  </si>
  <si>
    <t xml:space="preserve">(25) 2092,95,96*3,97*2,99*2,100*3,101*2,102,103,104,106,110*2,111,112,113*2,117. 2092*2,96*4,97,99*2,100*2,101,102,103*2,104*2,106,110*2,111,112,115*2. </t>
  </si>
  <si>
    <t>2075*2.</t>
  </si>
  <si>
    <t xml:space="preserve">all 10/31+.  </t>
  </si>
  <si>
    <t xml:space="preserve">all 1/23 rates. </t>
  </si>
  <si>
    <t xml:space="preserve">here 3/5. I33 3/21. 568 4/5. </t>
  </si>
  <si>
    <t>2022 BT</t>
  </si>
  <si>
    <t>cum prob 5.6e-4</t>
  </si>
  <si>
    <t xml:space="preserve">(217) 2080,85*2,86,88,89*2,90*3,91*2,92*4,93*2,94*3,96*6... 2080*2,85,86,88,89,90*2,91*3,92*5,94*4,95,96*5... </t>
  </si>
  <si>
    <t>LOST</t>
  </si>
  <si>
    <t>here 2/2. I33 2/7. 568 2/11moon.</t>
  </si>
  <si>
    <t>26 17:0</t>
  </si>
  <si>
    <t>K22B00T</t>
  </si>
  <si>
    <t>K22B00F</t>
  </si>
  <si>
    <t>K22A07P</t>
  </si>
  <si>
    <t>K22A06Y</t>
  </si>
  <si>
    <t>K22A05A</t>
  </si>
  <si>
    <t>K22A02Y</t>
  </si>
  <si>
    <t>'2023-01-01 00:00'</t>
  </si>
  <si>
    <t>'2071-07-20 13:00'</t>
  </si>
  <si>
    <t>2063-Jan-24 00:00</t>
  </si>
  <si>
    <t>'2091-03-03 14:24'</t>
  </si>
  <si>
    <t>2048-Jun-05 00:00</t>
  </si>
  <si>
    <t>'2067-10-19 03:39'</t>
  </si>
  <si>
    <t>2044-Sep-24 00:00</t>
  </si>
  <si>
    <t>'2083-06-27 01:50'</t>
  </si>
  <si>
    <t>2031-Aug-01 00:00</t>
  </si>
  <si>
    <t>'2083-09-05 04:52'</t>
  </si>
  <si>
    <t>2026-May-02 00:00</t>
  </si>
  <si>
    <t>'2100-01-18 22:53'</t>
  </si>
  <si>
    <t>2086-Apr-29 00:00</t>
  </si>
  <si>
    <t>'2081-08-17 10:57'</t>
  </si>
  <si>
    <t>2070-Aug-22 00:00</t>
  </si>
  <si>
    <t>'2045-09-02 01:35'</t>
  </si>
  <si>
    <t>'2112-05-30 08:25'</t>
  </si>
  <si>
    <t>2041-Jan-04 00:00</t>
  </si>
  <si>
    <t>2065-Jan-11 00:00</t>
  </si>
  <si>
    <t>'2094-05-31 01:57'</t>
  </si>
  <si>
    <t>2089-Dec-25 00:00</t>
  </si>
  <si>
    <t>'2046-06-16 21:03'</t>
  </si>
  <si>
    <t>2040-Dec-24 00:00</t>
  </si>
  <si>
    <t>'2084-11-01 12:27'</t>
  </si>
  <si>
    <t>2075-Dec-21 00:00</t>
  </si>
  <si>
    <t>2071-Nov-16 00:00</t>
  </si>
  <si>
    <t>2079-Nov-07 00:00</t>
  </si>
  <si>
    <t>Palermo -4.33</t>
  </si>
  <si>
    <t>brightest return jan 2029</t>
  </si>
  <si>
    <t>Palermo -4.38</t>
  </si>
  <si>
    <t>Palermo -4.79</t>
  </si>
  <si>
    <t>2022 BD1</t>
  </si>
  <si>
    <t>2022 BO1</t>
  </si>
  <si>
    <t>2022 BX1</t>
  </si>
  <si>
    <t>Palermo -2.3</t>
  </si>
  <si>
    <t xml:space="preserve">here 2/5. W84 2/11moon. 568 2/21. </t>
  </si>
  <si>
    <t>here 10/3. W84 10/24. 568 10/31+</t>
  </si>
  <si>
    <t>not Vis@MPEC</t>
  </si>
  <si>
    <t xml:space="preserve">2109*2,119*3. 2107,109,119*5,122. </t>
  </si>
  <si>
    <t xml:space="preserve">(47) 2033,46,48,55*2,57*2,59,61*2,63,65,67*2,68,69,70,71,72*3, 73,74*2,76*7... 2033,46,48,58,59*2,61*2,63*3,65,67*2,71*2,72,74*3,76*4,78*2,79,80,82*4,85,89,95,97*3,99*2,101*2,110*2. </t>
  </si>
  <si>
    <t>2022 BM3</t>
  </si>
  <si>
    <t>2022 BQ3</t>
  </si>
  <si>
    <t>2022 BR3</t>
  </si>
  <si>
    <t>H=19.8</t>
  </si>
  <si>
    <t>370m</t>
  </si>
  <si>
    <t>H=23.4</t>
  </si>
  <si>
    <t>2022 BE3</t>
  </si>
  <si>
    <t xml:space="preserve">(10) 2097*2,108,110,113*2,115,116,120*2. 2097*2,108,110*2,113,114,118*2,120*3,122*2. </t>
  </si>
  <si>
    <t xml:space="preserve">(11) 2043,47,52,62,65,72,77,80,102,107,121. 2057,61*2,72,77,82,85,87*2,92,97,107,112. </t>
  </si>
  <si>
    <t>2102. 2073*2,102.</t>
  </si>
  <si>
    <t>H=25.1</t>
  </si>
  <si>
    <t>here 3/11moon.</t>
  </si>
  <si>
    <t>BINOSPEC FEB 1-8</t>
  </si>
  <si>
    <t>2022 BJ4</t>
  </si>
  <si>
    <t>2082,98,103,109,111,117. 2080</t>
  </si>
  <si>
    <t>last check 1/31</t>
  </si>
  <si>
    <t>2022 AV13</t>
  </si>
  <si>
    <t>2095*2,114,121. 2095*3,99,121.</t>
  </si>
  <si>
    <t xml:space="preserve">(23) 2057,77,79*2,89*2,92*4,93,94,96*2,97,99,100,106,110,112,116,117,118. 2057,60,74,76,77,79*2,82*3,83,84*3,85*2,88*2,89*3,91*2,92*4,93,94*4,96,97*4,99*2,100,103,104,106,111,113,114*2,117,122*2. </t>
  </si>
  <si>
    <t>MPEC'd @V=27.7</t>
  </si>
  <si>
    <t>too faint</t>
  </si>
  <si>
    <t>here 1/31. W84 2/3. 568 2/9.</t>
  </si>
  <si>
    <t>here 5/19Dec. W84 9/28moon. 568 5/24[depends on t. mag=11/16]</t>
  </si>
  <si>
    <t>here 2/3. W84 2/9. 568 2/9moon.</t>
  </si>
  <si>
    <t>here ~3/3day. W84 9/22. 568 10/14.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</si>
</sst>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9" x14ac:knownFonts="1">
    <font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EB99A0"/>
        <bgColor indexed="64"/>
      </patternFill>
    </fill>
    <fill>
      <patternFill patternType="solid">
        <fgColor rgb="FFFB8B96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58FF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9FFDD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B4C6E7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4" fontId="0" fillId="0" borderId="0" xfId="0" applyNumberFormat="1"/>
    <xf numFmtId="16" fontId="0" fillId="0" borderId="0" xfId="0" applyNumberFormat="1"/>
    <xf numFmtId="0" fontId="0" fillId="10" borderId="0" xfId="0" applyFill="1"/>
    <xf numFmtId="1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quotePrefix="1"/>
    <xf numFmtId="2" fontId="0" fillId="0" borderId="0" xfId="0" applyNumberFormat="1"/>
    <xf numFmtId="0" fontId="0" fillId="11" borderId="0" xfId="0" applyFill="1"/>
    <xf numFmtId="20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1" fillId="0" borderId="0" xfId="0" applyFont="1" applyFill="1"/>
    <xf numFmtId="164" fontId="0" fillId="0" borderId="0" xfId="0" applyNumberFormat="1" applyFill="1"/>
    <xf numFmtId="0" fontId="0" fillId="12" borderId="0" xfId="0" applyFill="1" applyAlignment="1">
      <alignment horizontal="right"/>
    </xf>
    <xf numFmtId="0" fontId="0" fillId="12" borderId="0" xfId="0" applyFill="1"/>
    <xf numFmtId="0" fontId="1" fillId="4" borderId="0" xfId="0" applyFont="1" applyFill="1"/>
    <xf numFmtId="0" fontId="2" fillId="13" borderId="0" xfId="0" applyFont="1" applyFill="1"/>
    <xf numFmtId="0" fontId="0" fillId="14" borderId="0" xfId="0" applyFill="1"/>
    <xf numFmtId="0" fontId="0" fillId="0" borderId="0" xfId="0" quotePrefix="1" applyAlignment="1">
      <alignment horizontal="right"/>
    </xf>
    <xf numFmtId="164" fontId="0" fillId="4" borderId="0" xfId="0" applyNumberFormat="1" applyFill="1"/>
    <xf numFmtId="11" fontId="0" fillId="6" borderId="0" xfId="0" applyNumberFormat="1" applyFill="1"/>
    <xf numFmtId="16" fontId="0" fillId="6" borderId="0" xfId="0" applyNumberFormat="1" applyFill="1"/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16" fontId="0" fillId="8" borderId="0" xfId="0" applyNumberFormat="1" applyFill="1"/>
    <xf numFmtId="4" fontId="0" fillId="0" borderId="0" xfId="0" applyNumberFormat="1"/>
    <xf numFmtId="11" fontId="0" fillId="4" borderId="0" xfId="0" applyNumberFormat="1" applyFill="1"/>
    <xf numFmtId="0" fontId="0" fillId="6" borderId="0" xfId="0" applyFill="1" applyAlignment="1">
      <alignment horizontal="left"/>
    </xf>
    <xf numFmtId="0" fontId="0" fillId="15" borderId="0" xfId="0" applyFill="1"/>
    <xf numFmtId="0" fontId="0" fillId="6" borderId="0" xfId="0" applyFont="1" applyFill="1"/>
    <xf numFmtId="0" fontId="0" fillId="9" borderId="0" xfId="0" quotePrefix="1" applyFill="1"/>
    <xf numFmtId="0" fontId="0" fillId="6" borderId="0" xfId="0" quotePrefix="1" applyFill="1"/>
    <xf numFmtId="16" fontId="0" fillId="5" borderId="0" xfId="0" applyNumberFormat="1" applyFill="1"/>
    <xf numFmtId="16" fontId="0" fillId="4" borderId="0" xfId="0" applyNumberFormat="1" applyFill="1"/>
    <xf numFmtId="0" fontId="2" fillId="0" borderId="0" xfId="0" applyFont="1"/>
    <xf numFmtId="21" fontId="0" fillId="0" borderId="0" xfId="0" applyNumberFormat="1"/>
    <xf numFmtId="47" fontId="0" fillId="0" borderId="0" xfId="0" quotePrefix="1" applyNumberFormat="1"/>
    <xf numFmtId="0" fontId="2" fillId="16" borderId="0" xfId="0" applyFont="1" applyFill="1"/>
    <xf numFmtId="0" fontId="2" fillId="17" borderId="0" xfId="0" applyFont="1" applyFill="1"/>
    <xf numFmtId="0" fontId="0" fillId="18" borderId="0" xfId="0" applyFill="1"/>
    <xf numFmtId="0" fontId="3" fillId="0" borderId="0" xfId="0" applyFont="1"/>
    <xf numFmtId="0" fontId="4" fillId="0" borderId="0" xfId="1"/>
    <xf numFmtId="11" fontId="4" fillId="0" borderId="0" xfId="1" applyNumberFormat="1"/>
    <xf numFmtId="0" fontId="0" fillId="19" borderId="0" xfId="0" applyFill="1"/>
    <xf numFmtId="0" fontId="7" fillId="0" borderId="0" xfId="0" applyFont="1"/>
    <xf numFmtId="0" fontId="8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0" borderId="0" xfId="0" applyFill="1"/>
    <xf numFmtId="0" fontId="0" fillId="0" borderId="0" xfId="0"/>
    <xf numFmtId="0" fontId="2" fillId="21" borderId="0" xfId="0" applyFont="1" applyFill="1"/>
    <xf numFmtId="0" fontId="0" fillId="10" borderId="0" xfId="0" quotePrefix="1" applyFill="1"/>
    <xf numFmtId="0" fontId="0" fillId="0" borderId="0" xfId="0"/>
    <xf numFmtId="0" fontId="0" fillId="4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1" fontId="0" fillId="14" borderId="0" xfId="0" applyNumberFormat="1" applyFill="1"/>
    <xf numFmtId="0" fontId="0" fillId="0" borderId="0" xfId="0"/>
    <xf numFmtId="0" fontId="4" fillId="0" borderId="0" xfId="1"/>
    <xf numFmtId="0" fontId="0" fillId="4" borderId="0" xfId="0" quotePrefix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FFCC"/>
      <color rgb="FFFCD5B4"/>
      <color rgb="FFCCC0DA"/>
      <color rgb="FFB7DEE8"/>
      <color rgb="FFFF58FF"/>
      <color rgb="FFFB8B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rget1_Vcheck_1" connectionId="2" xr16:uid="{22994845-6CA2-F34E-8E8B-05679E33EDC3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output_20211012" connectionId="36" xr16:uid="{FE4AC20D-35D5-8C4F-9AA6-FE12DBFAB49D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output_20220113" connectionId="56" xr16:uid="{846BA3D5-6931-E143-BF98-89901CC42D2C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minV_20211027.csv_Vmin_Data_691" connectionId="12" xr16:uid="{D5906F94-9B10-C745-BD71-138375B6C1A9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minV_20211201.csv_Vmin_Data_691" connectionId="19" xr16:uid="{EEA3962D-0AF3-1945-86F8-435B2A2712B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output_20211103" connectionId="41" xr16:uid="{D1ED7FBE-19DF-2C4B-B083-B9F662CE2D99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output_20211205" connectionId="49" xr16:uid="{B33BBEE6-1838-5F47-BA9A-3F32117495AB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output_20211218" connectionId="52" xr16:uid="{A0DD6369-A1F0-934D-B72B-DE0210136740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minV_20211205.csv_Vmin_Data_691" connectionId="20" xr16:uid="{3801B64D-0F18-E648-B144-817265E17E26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minV_20211205.csv_Vmin_Data_692" connectionId="21" xr16:uid="{56C54D07-6B33-604D-958F-57FF893D3F7A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output_20211210" connectionId="50" xr16:uid="{21321138-6384-C643-87A1-CDE996A0CC1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rget1_Vcheck_5" connectionId="4" xr16:uid="{D2D819A8-A77A-D44B-BFE6-6865AD764479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minV_20211217.csv_Vmin_Data_691" connectionId="23" xr16:uid="{16623CA8-F203-C944-B33B-F64E812C45B3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minV_20220101.csv_Vmin_Data_691" connectionId="25" xr16:uid="{A708B70C-08BA-F143-9F84-5A96021CC58C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output_20211217" connectionId="51" xr16:uid="{4D295F06-7A7A-DD4E-99FF-4AF094C59DFE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minV_20220108.csv_Vmin_Data_691" connectionId="26" xr16:uid="{AFC7EB14-6E30-4248-9542-5CEE20E08A03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minV_20220113.csv_Vmin_Data_691" connectionId="27" xr16:uid="{817EDF20-8C06-7846-ADC0-EEB0448C65F3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minV_20211110.csv_Vmin_Data_691" connectionId="17" xr16:uid="{B311DCC2-7E6A-CA4C-8E4C-5AF7E9B6AEB2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output_20210915" connectionId="34" xr16:uid="{96874C28-D6EC-BC47-B12E-65CE885EF443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output_20211024" connectionId="37" xr16:uid="{3B5DEA23-A7CB-334D-993D-6076B723465C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output_20211130" connectionId="47" xr16:uid="{FCDB87DA-FBC6-F843-9BFA-BDEE83219E52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output_20210907" connectionId="32" xr16:uid="{0B92B848-5672-D943-AAAA-44A6AC9BD9B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rget1_Vcheck" connectionId="1" xr16:uid="{3573B9FE-811A-C041-A08F-1BB76BE526FD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output_20211102" connectionId="40" xr16:uid="{C3CD014D-D589-1A42-AA87-2B4B68CCDBDB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output_20211110" connectionId="44" xr16:uid="{1D0728FB-FC9D-AA4F-AE21-D16227DA8775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minV_20210727.csv_Vmin_Data_691" connectionId="5" xr16:uid="{9DDDAC91-47FC-554E-976E-70358A44D6F2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output_20211228" connectionId="53" xr16:uid="{0B7664DD-ECC5-5249-8D59-B0414C5C8F3F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output_20211108" connectionId="43" xr16:uid="{FCDC93DB-6167-3047-8816-11AE5620F904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output_20210922" connectionId="35" xr16:uid="{4EF20262-83F4-1B4D-9EA5-D055BA1EFF5B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output_20210910" connectionId="33" xr16:uid="{E0AD5C83-D242-E344-8E7D-6B2CD506583D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minV_20210922.csv_Vmin_Data_691" connectionId="10" xr16:uid="{64265A0B-24B7-3744-99FB-4D0F4F325F20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output_20210817" connectionId="29" xr16:uid="{6C9C0F33-9B05-464B-99A6-136B1D43EEDB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minV_20220126.csv_Vmin_Data_691" connectionId="28" xr16:uid="{5C9E4FEA-CDC8-2245-A5CF-DB71CD0DFD09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rget1_Vcheck_2" connectionId="3" xr16:uid="{D4EF5CF5-C6D1-F341-B964-22DAB143F249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minV_20211105.csv_Vmin_Data_691" connectionId="15" xr16:uid="{FE1A5E96-DCEC-484E-B7C5-1BD23D0B5802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minV_20211102.csv_Vmin_Data_691" connectionId="14" xr16:uid="{903EA999-536A-464A-AEFC-FE2769B6D95D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output_20220126" connectionId="57" xr16:uid="{83704D70-BBD6-4C48-B5D0-8137011A5A3E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output_20211121" connectionId="45" xr16:uid="{2717ED71-A6C7-6142-A91F-9654BC896448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minV_20211108.csv_Vmin_Data_691" connectionId="16" xr16:uid="{ED2DAC5D-A09B-E943-BB7B-3E7DBC78E325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minV_20211210.csv_Vmin_Data_691" connectionId="22" xr16:uid="{B050D3AF-49BE-4B42-B070-B70F8EA1A83B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output_20210818" connectionId="30" xr16:uid="{39E6E5CB-7A19-0044-9A75-6F07080C7030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output_20211027" connectionId="38" xr16:uid="{17F63F2D-1EFE-CD4B-AC4D-45755D79D700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output_20210823" connectionId="31" xr16:uid="{0760D697-6056-2248-8575-6A23F86F19FD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minV_20210915.csv_Vmin_Data_691" connectionId="9" xr16:uid="{F7F42520-B1A2-CA48-A258-DEB92F8AE12F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minV_20210907.csv_Vmin_Data_691" connectionId="7" xr16:uid="{A0D7D71C-186F-4942-AEFF-8A86BFADC466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minV_20210817.csv_Vmin_Data_691" connectionId="6" xr16:uid="{08FD0C4D-A265-0F43-A00F-F2233E60EF7D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minV_20211130.csv_Vmin_Data_691" connectionId="18" xr16:uid="{C2CD818E-D648-F44F-A564-9F68FAB628BD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output_20211201" connectionId="48" xr16:uid="{441DAEC3-6C5C-6C43-8077-8A012F31B0D1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output_20220108" connectionId="55" xr16:uid="{DA4BEF3E-95CF-A649-B380-AB1F5F858682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minV_20211101.csv_Vmin_Data_691" connectionId="13" xr16:uid="{BA8C356E-9EEB-8A45-9C7E-26AFCDE421ED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output_20211122" connectionId="46" xr16:uid="{162DC874-77E4-6C45-AB50-2D9059248C1C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minV_20211024.csv_Vmin_Data_691" connectionId="11" xr16:uid="{E61DED98-FA8D-3845-B584-2C8F3A527D0E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output_20211101" connectionId="39" xr16:uid="{07659CDA-0A46-6343-B500-C6B3915B4F26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minV_20210910.csv_Vmin_Data_691" connectionId="8" xr16:uid="{4CA1332C-980A-4345-888A-DC75ABAE3178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minV_20211228.csv_Vmin_Data_691" connectionId="24" xr16:uid="{2980DBEF-EDEB-B844-A3E1-5B46F9284052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output_20220101" connectionId="54" xr16:uid="{862E1ABD-805C-9149-887B-14B5465259A6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output_20211105" connectionId="42" xr16:uid="{ED4FEB88-2EA3-9A4C-9B8E-6F574A79FFC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7.xml"/><Relationship Id="rId18" Type="http://schemas.openxmlformats.org/officeDocument/2006/relationships/queryTable" Target="../queryTables/queryTable22.xml"/><Relationship Id="rId26" Type="http://schemas.openxmlformats.org/officeDocument/2006/relationships/queryTable" Target="../queryTables/queryTable30.xml"/><Relationship Id="rId39" Type="http://schemas.openxmlformats.org/officeDocument/2006/relationships/queryTable" Target="../queryTables/queryTable43.xml"/><Relationship Id="rId21" Type="http://schemas.openxmlformats.org/officeDocument/2006/relationships/queryTable" Target="../queryTables/queryTable25.xml"/><Relationship Id="rId34" Type="http://schemas.openxmlformats.org/officeDocument/2006/relationships/queryTable" Target="../queryTables/queryTable38.xml"/><Relationship Id="rId42" Type="http://schemas.openxmlformats.org/officeDocument/2006/relationships/queryTable" Target="../queryTables/queryTable46.xml"/><Relationship Id="rId47" Type="http://schemas.openxmlformats.org/officeDocument/2006/relationships/queryTable" Target="../queryTables/queryTable51.xml"/><Relationship Id="rId50" Type="http://schemas.openxmlformats.org/officeDocument/2006/relationships/queryTable" Target="../queryTables/queryTable54.xml"/><Relationship Id="rId7" Type="http://schemas.openxmlformats.org/officeDocument/2006/relationships/queryTable" Target="../queryTables/queryTable11.xml"/><Relationship Id="rId2" Type="http://schemas.openxmlformats.org/officeDocument/2006/relationships/queryTable" Target="../queryTables/queryTable6.xml"/><Relationship Id="rId16" Type="http://schemas.openxmlformats.org/officeDocument/2006/relationships/queryTable" Target="../queryTables/queryTable20.xml"/><Relationship Id="rId29" Type="http://schemas.openxmlformats.org/officeDocument/2006/relationships/queryTable" Target="../queryTables/queryTable33.xml"/><Relationship Id="rId11" Type="http://schemas.openxmlformats.org/officeDocument/2006/relationships/queryTable" Target="../queryTables/queryTable15.xml"/><Relationship Id="rId24" Type="http://schemas.openxmlformats.org/officeDocument/2006/relationships/queryTable" Target="../queryTables/queryTable28.xml"/><Relationship Id="rId32" Type="http://schemas.openxmlformats.org/officeDocument/2006/relationships/queryTable" Target="../queryTables/queryTable36.xml"/><Relationship Id="rId37" Type="http://schemas.openxmlformats.org/officeDocument/2006/relationships/queryTable" Target="../queryTables/queryTable41.xml"/><Relationship Id="rId40" Type="http://schemas.openxmlformats.org/officeDocument/2006/relationships/queryTable" Target="../queryTables/queryTable44.xml"/><Relationship Id="rId45" Type="http://schemas.openxmlformats.org/officeDocument/2006/relationships/queryTable" Target="../queryTables/queryTable49.xml"/><Relationship Id="rId53" Type="http://schemas.openxmlformats.org/officeDocument/2006/relationships/queryTable" Target="../queryTables/queryTable57.xml"/><Relationship Id="rId5" Type="http://schemas.openxmlformats.org/officeDocument/2006/relationships/queryTable" Target="../queryTables/queryTable9.xml"/><Relationship Id="rId10" Type="http://schemas.openxmlformats.org/officeDocument/2006/relationships/queryTable" Target="../queryTables/queryTable14.xml"/><Relationship Id="rId19" Type="http://schemas.openxmlformats.org/officeDocument/2006/relationships/queryTable" Target="../queryTables/queryTable23.xml"/><Relationship Id="rId31" Type="http://schemas.openxmlformats.org/officeDocument/2006/relationships/queryTable" Target="../queryTables/queryTable35.xml"/><Relationship Id="rId44" Type="http://schemas.openxmlformats.org/officeDocument/2006/relationships/queryTable" Target="../queryTables/queryTable48.xml"/><Relationship Id="rId52" Type="http://schemas.openxmlformats.org/officeDocument/2006/relationships/queryTable" Target="../queryTables/queryTable56.xml"/><Relationship Id="rId4" Type="http://schemas.openxmlformats.org/officeDocument/2006/relationships/queryTable" Target="../queryTables/queryTable8.xml"/><Relationship Id="rId9" Type="http://schemas.openxmlformats.org/officeDocument/2006/relationships/queryTable" Target="../queryTables/queryTable13.xml"/><Relationship Id="rId14" Type="http://schemas.openxmlformats.org/officeDocument/2006/relationships/queryTable" Target="../queryTables/queryTable18.xml"/><Relationship Id="rId22" Type="http://schemas.openxmlformats.org/officeDocument/2006/relationships/queryTable" Target="../queryTables/queryTable26.xml"/><Relationship Id="rId27" Type="http://schemas.openxmlformats.org/officeDocument/2006/relationships/queryTable" Target="../queryTables/queryTable31.xml"/><Relationship Id="rId30" Type="http://schemas.openxmlformats.org/officeDocument/2006/relationships/queryTable" Target="../queryTables/queryTable34.xml"/><Relationship Id="rId35" Type="http://schemas.openxmlformats.org/officeDocument/2006/relationships/queryTable" Target="../queryTables/queryTable39.xml"/><Relationship Id="rId43" Type="http://schemas.openxmlformats.org/officeDocument/2006/relationships/queryTable" Target="../queryTables/queryTable47.xml"/><Relationship Id="rId48" Type="http://schemas.openxmlformats.org/officeDocument/2006/relationships/queryTable" Target="../queryTables/queryTable52.xml"/><Relationship Id="rId8" Type="http://schemas.openxmlformats.org/officeDocument/2006/relationships/queryTable" Target="../queryTables/queryTable12.xml"/><Relationship Id="rId51" Type="http://schemas.openxmlformats.org/officeDocument/2006/relationships/queryTable" Target="../queryTables/queryTable55.xml"/><Relationship Id="rId3" Type="http://schemas.openxmlformats.org/officeDocument/2006/relationships/queryTable" Target="../queryTables/queryTable7.xml"/><Relationship Id="rId12" Type="http://schemas.openxmlformats.org/officeDocument/2006/relationships/queryTable" Target="../queryTables/queryTable16.xml"/><Relationship Id="rId17" Type="http://schemas.openxmlformats.org/officeDocument/2006/relationships/queryTable" Target="../queryTables/queryTable21.xml"/><Relationship Id="rId25" Type="http://schemas.openxmlformats.org/officeDocument/2006/relationships/queryTable" Target="../queryTables/queryTable29.xml"/><Relationship Id="rId33" Type="http://schemas.openxmlformats.org/officeDocument/2006/relationships/queryTable" Target="../queryTables/queryTable37.xml"/><Relationship Id="rId38" Type="http://schemas.openxmlformats.org/officeDocument/2006/relationships/queryTable" Target="../queryTables/queryTable42.xml"/><Relationship Id="rId46" Type="http://schemas.openxmlformats.org/officeDocument/2006/relationships/queryTable" Target="../queryTables/queryTable50.xml"/><Relationship Id="rId20" Type="http://schemas.openxmlformats.org/officeDocument/2006/relationships/queryTable" Target="../queryTables/queryTable24.xml"/><Relationship Id="rId41" Type="http://schemas.openxmlformats.org/officeDocument/2006/relationships/queryTable" Target="../queryTables/queryTable45.xml"/><Relationship Id="rId1" Type="http://schemas.openxmlformats.org/officeDocument/2006/relationships/queryTable" Target="../queryTables/queryTable5.xml"/><Relationship Id="rId6" Type="http://schemas.openxmlformats.org/officeDocument/2006/relationships/queryTable" Target="../queryTables/queryTable10.xml"/><Relationship Id="rId15" Type="http://schemas.openxmlformats.org/officeDocument/2006/relationships/queryTable" Target="../queryTables/queryTable19.xml"/><Relationship Id="rId23" Type="http://schemas.openxmlformats.org/officeDocument/2006/relationships/queryTable" Target="../queryTables/queryTable27.xml"/><Relationship Id="rId28" Type="http://schemas.openxmlformats.org/officeDocument/2006/relationships/queryTable" Target="../queryTables/queryTable32.xml"/><Relationship Id="rId36" Type="http://schemas.openxmlformats.org/officeDocument/2006/relationships/queryTable" Target="../queryTables/queryTable40.xml"/><Relationship Id="rId49" Type="http://schemas.openxmlformats.org/officeDocument/2006/relationships/queryTable" Target="../queryTables/queryTable5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cneos.jpl.nasa.gov/sentry/details.html?des=2021%20VA9" TargetMode="External"/><Relationship Id="rId18" Type="http://schemas.openxmlformats.org/officeDocument/2006/relationships/hyperlink" Target="https://cneos.jpl.nasa.gov/sentry/details.html?des=2021%20VA9" TargetMode="External"/><Relationship Id="rId26" Type="http://schemas.openxmlformats.org/officeDocument/2006/relationships/hyperlink" Target="https://cneos.jpl.nasa.gov/sentry/details.html?des=2021%20VA9" TargetMode="External"/><Relationship Id="rId3" Type="http://schemas.openxmlformats.org/officeDocument/2006/relationships/hyperlink" Target="https://cneos.jpl.nasa.gov/sentry/details.html?des=2021%20VA9" TargetMode="External"/><Relationship Id="rId21" Type="http://schemas.openxmlformats.org/officeDocument/2006/relationships/hyperlink" Target="https://cneos.jpl.nasa.gov/sentry/details.html?des=2021%20VA9" TargetMode="External"/><Relationship Id="rId7" Type="http://schemas.openxmlformats.org/officeDocument/2006/relationships/hyperlink" Target="https://cneos.jpl.nasa.gov/sentry/details.html?des=2021%20VA9" TargetMode="External"/><Relationship Id="rId12" Type="http://schemas.openxmlformats.org/officeDocument/2006/relationships/hyperlink" Target="https://cneos.jpl.nasa.gov/sentry/details.html?des=2021%20VA9" TargetMode="External"/><Relationship Id="rId17" Type="http://schemas.openxmlformats.org/officeDocument/2006/relationships/hyperlink" Target="https://cneos.jpl.nasa.gov/sentry/details.html?des=2021%20VA9" TargetMode="External"/><Relationship Id="rId25" Type="http://schemas.openxmlformats.org/officeDocument/2006/relationships/hyperlink" Target="https://cneos.jpl.nasa.gov/sentry/details.html?des=2021%20VA9" TargetMode="External"/><Relationship Id="rId33" Type="http://schemas.openxmlformats.org/officeDocument/2006/relationships/hyperlink" Target="https://www.minorplanetcenter.net/iau/info/References.html" TargetMode="External"/><Relationship Id="rId2" Type="http://schemas.openxmlformats.org/officeDocument/2006/relationships/hyperlink" Target="https://cneos.jpl.nasa.gov/sentry/details.html?des=2021%20VA9" TargetMode="External"/><Relationship Id="rId16" Type="http://schemas.openxmlformats.org/officeDocument/2006/relationships/hyperlink" Target="https://cneos.jpl.nasa.gov/sentry/details.html?des=2021%20VA9" TargetMode="External"/><Relationship Id="rId20" Type="http://schemas.openxmlformats.org/officeDocument/2006/relationships/hyperlink" Target="https://cneos.jpl.nasa.gov/sentry/details.html?des=2021%20VA9" TargetMode="External"/><Relationship Id="rId29" Type="http://schemas.openxmlformats.org/officeDocument/2006/relationships/hyperlink" Target="https://www.minorplanetcenter.net/iau/info/UValue.html" TargetMode="External"/><Relationship Id="rId1" Type="http://schemas.openxmlformats.org/officeDocument/2006/relationships/hyperlink" Target="https://ssd.jpl.nasa.gov/sbdb.cgi?sstr=2021%20VA9" TargetMode="External"/><Relationship Id="rId6" Type="http://schemas.openxmlformats.org/officeDocument/2006/relationships/hyperlink" Target="https://cneos.jpl.nasa.gov/sentry/details.html?des=2021%20VA9" TargetMode="External"/><Relationship Id="rId11" Type="http://schemas.openxmlformats.org/officeDocument/2006/relationships/hyperlink" Target="https://cneos.jpl.nasa.gov/sentry/details.html?des=2021%20VA9" TargetMode="External"/><Relationship Id="rId24" Type="http://schemas.openxmlformats.org/officeDocument/2006/relationships/hyperlink" Target="https://cneos.jpl.nasa.gov/sentry/details.html?des=2021%20VA9" TargetMode="External"/><Relationship Id="rId32" Type="http://schemas.openxmlformats.org/officeDocument/2006/relationships/hyperlink" Target="https://www.minorplanetcenter.net/iau/lists/ObsCodesF.html" TargetMode="External"/><Relationship Id="rId5" Type="http://schemas.openxmlformats.org/officeDocument/2006/relationships/hyperlink" Target="https://cneos.jpl.nasa.gov/sentry/details.html?des=2021%20VA9" TargetMode="External"/><Relationship Id="rId15" Type="http://schemas.openxmlformats.org/officeDocument/2006/relationships/hyperlink" Target="https://cneos.jpl.nasa.gov/sentry/details.html?des=2021%20VA9" TargetMode="External"/><Relationship Id="rId23" Type="http://schemas.openxmlformats.org/officeDocument/2006/relationships/hyperlink" Target="https://cneos.jpl.nasa.gov/sentry/details.html?des=2021%20VA9" TargetMode="External"/><Relationship Id="rId28" Type="http://schemas.openxmlformats.org/officeDocument/2006/relationships/hyperlink" Target="https://www.minorplanetcenter.net/mpec/K10/K10U20.html" TargetMode="External"/><Relationship Id="rId10" Type="http://schemas.openxmlformats.org/officeDocument/2006/relationships/hyperlink" Target="https://cneos.jpl.nasa.gov/sentry/details.html?des=2021%20VA9" TargetMode="External"/><Relationship Id="rId19" Type="http://schemas.openxmlformats.org/officeDocument/2006/relationships/hyperlink" Target="https://cneos.jpl.nasa.gov/sentry/details.html?des=2021%20VA9" TargetMode="External"/><Relationship Id="rId31" Type="http://schemas.openxmlformats.org/officeDocument/2006/relationships/hyperlink" Target="https://www.minorplanetcenter.net/iau/info/Perturbers.html" TargetMode="External"/><Relationship Id="rId4" Type="http://schemas.openxmlformats.org/officeDocument/2006/relationships/hyperlink" Target="https://cneos.jpl.nasa.gov/sentry/details.html?des=2021%20VA9" TargetMode="External"/><Relationship Id="rId9" Type="http://schemas.openxmlformats.org/officeDocument/2006/relationships/hyperlink" Target="https://cneos.jpl.nasa.gov/sentry/details.html?des=2021%20VA9" TargetMode="External"/><Relationship Id="rId14" Type="http://schemas.openxmlformats.org/officeDocument/2006/relationships/hyperlink" Target="https://cneos.jpl.nasa.gov/sentry/details.html?des=2021%20VA9" TargetMode="External"/><Relationship Id="rId22" Type="http://schemas.openxmlformats.org/officeDocument/2006/relationships/hyperlink" Target="https://cneos.jpl.nasa.gov/sentry/details.html?des=2021%20VA9" TargetMode="External"/><Relationship Id="rId27" Type="http://schemas.openxmlformats.org/officeDocument/2006/relationships/hyperlink" Target="https://cneos.jpl.nasa.gov/sentry/details.html?des=2021%20VA9" TargetMode="External"/><Relationship Id="rId30" Type="http://schemas.openxmlformats.org/officeDocument/2006/relationships/hyperlink" Target="https://www.minorplanetcenter.net/iau/info/Perturbers.html" TargetMode="External"/><Relationship Id="rId8" Type="http://schemas.openxmlformats.org/officeDocument/2006/relationships/hyperlink" Target="https://cneos.jpl.nasa.gov/sentry/details.html?des=2021%20VA9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cneos.jpl.nasa.gov/sentry/details.html?des=2021%20UF4" TargetMode="External"/><Relationship Id="rId13" Type="http://schemas.openxmlformats.org/officeDocument/2006/relationships/hyperlink" Target="https://www.minorplanetcenter.net/iau/info/UValue.html" TargetMode="External"/><Relationship Id="rId3" Type="http://schemas.openxmlformats.org/officeDocument/2006/relationships/hyperlink" Target="https://cneos.jpl.nasa.gov/sentry/details.html?des=2021%20UF4" TargetMode="External"/><Relationship Id="rId7" Type="http://schemas.openxmlformats.org/officeDocument/2006/relationships/hyperlink" Target="https://cneos.jpl.nasa.gov/sentry/details.html?des=2021%20UF4" TargetMode="External"/><Relationship Id="rId12" Type="http://schemas.openxmlformats.org/officeDocument/2006/relationships/hyperlink" Target="https://cneos.jpl.nasa.gov/sentry/details.html?des=2021%20UF4" TargetMode="External"/><Relationship Id="rId17" Type="http://schemas.openxmlformats.org/officeDocument/2006/relationships/hyperlink" Target="https://www.minorplanetcenter.net/iau/info/References.html" TargetMode="External"/><Relationship Id="rId2" Type="http://schemas.openxmlformats.org/officeDocument/2006/relationships/hyperlink" Target="https://cneos.jpl.nasa.gov/sentry/details.html?des=2021%20UF4" TargetMode="External"/><Relationship Id="rId16" Type="http://schemas.openxmlformats.org/officeDocument/2006/relationships/hyperlink" Target="https://www.minorplanetcenter.net/iau/lists/ObsCodesF.html" TargetMode="External"/><Relationship Id="rId1" Type="http://schemas.openxmlformats.org/officeDocument/2006/relationships/hyperlink" Target="https://ssd.jpl.nasa.gov/sbdb.cgi?sstr=2021%20UF4" TargetMode="External"/><Relationship Id="rId6" Type="http://schemas.openxmlformats.org/officeDocument/2006/relationships/hyperlink" Target="https://cneos.jpl.nasa.gov/sentry/details.html?des=2021%20UF4" TargetMode="External"/><Relationship Id="rId11" Type="http://schemas.openxmlformats.org/officeDocument/2006/relationships/hyperlink" Target="https://cneos.jpl.nasa.gov/sentry/details.html?des=2021%20UF4" TargetMode="External"/><Relationship Id="rId5" Type="http://schemas.openxmlformats.org/officeDocument/2006/relationships/hyperlink" Target="https://cneos.jpl.nasa.gov/sentry/details.html?des=2021%20UF4" TargetMode="External"/><Relationship Id="rId15" Type="http://schemas.openxmlformats.org/officeDocument/2006/relationships/hyperlink" Target="https://www.minorplanetcenter.net/iau/info/Perturbers.html" TargetMode="External"/><Relationship Id="rId10" Type="http://schemas.openxmlformats.org/officeDocument/2006/relationships/hyperlink" Target="https://cneos.jpl.nasa.gov/sentry/details.html?des=2021%20UF4" TargetMode="External"/><Relationship Id="rId4" Type="http://schemas.openxmlformats.org/officeDocument/2006/relationships/hyperlink" Target="https://cneos.jpl.nasa.gov/sentry/details.html?des=2021%20UF4" TargetMode="External"/><Relationship Id="rId9" Type="http://schemas.openxmlformats.org/officeDocument/2006/relationships/hyperlink" Target="https://cneos.jpl.nasa.gov/sentry/details.html?des=2021%20UF4" TargetMode="External"/><Relationship Id="rId14" Type="http://schemas.openxmlformats.org/officeDocument/2006/relationships/hyperlink" Target="https://www.minorplanetcenter.net/iau/info/Perturber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9C8A1-1E8B-E44E-8FD4-2668D925B60B}">
  <dimension ref="A1:R386"/>
  <sheetViews>
    <sheetView tabSelected="1" topLeftCell="A9" zoomScaleNormal="100" workbookViewId="0">
      <selection activeCell="A38" sqref="A38"/>
    </sheetView>
  </sheetViews>
  <sheetFormatPr baseColWidth="10" defaultRowHeight="16" x14ac:dyDescent="0.2"/>
  <cols>
    <col min="1" max="1" width="46.5" customWidth="1"/>
    <col min="2" max="2" width="11.6640625" customWidth="1"/>
    <col min="6" max="6" width="13" customWidth="1"/>
    <col min="8" max="8" width="12.6640625" customWidth="1"/>
  </cols>
  <sheetData>
    <row r="1" spans="1:18" x14ac:dyDescent="0.2">
      <c r="B1" t="s">
        <v>0</v>
      </c>
      <c r="C1" t="s">
        <v>1</v>
      </c>
      <c r="D1" s="1" t="s">
        <v>2</v>
      </c>
      <c r="E1" t="s">
        <v>3</v>
      </c>
    </row>
    <row r="3" spans="1:18" x14ac:dyDescent="0.2">
      <c r="A3" s="2" t="s">
        <v>4</v>
      </c>
      <c r="B3" t="s">
        <v>5</v>
      </c>
      <c r="C3" s="2" t="s">
        <v>6</v>
      </c>
      <c r="D3" s="3" t="s">
        <v>7</v>
      </c>
      <c r="E3" s="4" t="s">
        <v>8</v>
      </c>
      <c r="F3" s="5" t="s">
        <v>9</v>
      </c>
      <c r="G3" s="4" t="s">
        <v>10</v>
      </c>
      <c r="I3" t="s">
        <v>11</v>
      </c>
      <c r="L3" t="s">
        <v>12</v>
      </c>
      <c r="N3" s="60" t="s">
        <v>4534</v>
      </c>
      <c r="O3" t="s">
        <v>13</v>
      </c>
    </row>
    <row r="4" spans="1:18" x14ac:dyDescent="0.2">
      <c r="A4" s="5" t="s">
        <v>14</v>
      </c>
      <c r="B4" t="s">
        <v>15</v>
      </c>
      <c r="C4" s="6" t="s">
        <v>16</v>
      </c>
      <c r="D4" s="5" t="s">
        <v>9</v>
      </c>
      <c r="E4" s="6" t="s">
        <v>17</v>
      </c>
      <c r="G4" t="s">
        <v>18</v>
      </c>
      <c r="H4" s="2" t="s">
        <v>19</v>
      </c>
      <c r="N4" s="60" t="s">
        <v>4534</v>
      </c>
      <c r="O4" t="s">
        <v>20</v>
      </c>
    </row>
    <row r="5" spans="1:18" x14ac:dyDescent="0.2">
      <c r="A5" s="4" t="s">
        <v>21</v>
      </c>
      <c r="B5" s="6" t="s">
        <v>22</v>
      </c>
      <c r="C5" s="4" t="s">
        <v>23</v>
      </c>
      <c r="D5" s="4" t="s">
        <v>24</v>
      </c>
      <c r="E5" s="4" t="s">
        <v>25</v>
      </c>
      <c r="F5" s="7" t="s">
        <v>26</v>
      </c>
      <c r="G5" s="2" t="s">
        <v>27</v>
      </c>
      <c r="H5" t="s">
        <v>28</v>
      </c>
      <c r="N5" t="s">
        <v>4534</v>
      </c>
    </row>
    <row r="6" spans="1:18" x14ac:dyDescent="0.2">
      <c r="A6" s="8" t="s">
        <v>29</v>
      </c>
      <c r="B6" t="s">
        <v>30</v>
      </c>
      <c r="C6" s="9" t="s">
        <v>31</v>
      </c>
      <c r="D6" t="s">
        <v>32</v>
      </c>
      <c r="E6" s="6" t="s">
        <v>33</v>
      </c>
      <c r="F6" s="6" t="s">
        <v>34</v>
      </c>
      <c r="H6" s="2" t="s">
        <v>35</v>
      </c>
      <c r="I6" s="10">
        <v>44384</v>
      </c>
      <c r="J6" s="4" t="s">
        <v>36</v>
      </c>
      <c r="N6" s="60" t="s">
        <v>4534</v>
      </c>
      <c r="O6" t="s">
        <v>13</v>
      </c>
    </row>
    <row r="8" spans="1:18" x14ac:dyDescent="0.2">
      <c r="A8" s="2" t="s">
        <v>2572</v>
      </c>
      <c r="B8" t="s">
        <v>2562</v>
      </c>
      <c r="C8" s="4" t="s">
        <v>2542</v>
      </c>
      <c r="D8" s="5" t="s">
        <v>9</v>
      </c>
      <c r="E8" s="8" t="s">
        <v>26</v>
      </c>
      <c r="F8" s="5" t="s">
        <v>2543</v>
      </c>
      <c r="G8" s="6" t="s">
        <v>2743</v>
      </c>
      <c r="H8" s="2" t="s">
        <v>2744</v>
      </c>
      <c r="I8" s="4" t="s">
        <v>2745</v>
      </c>
      <c r="J8" s="2" t="s">
        <v>2812</v>
      </c>
      <c r="K8" t="s">
        <v>2815</v>
      </c>
      <c r="N8" s="26" t="s">
        <v>4535</v>
      </c>
    </row>
    <row r="10" spans="1:18" x14ac:dyDescent="0.2">
      <c r="A10" s="4" t="s">
        <v>2921</v>
      </c>
      <c r="B10" t="s">
        <v>2837</v>
      </c>
      <c r="C10" s="6" t="s">
        <v>2814</v>
      </c>
      <c r="D10" s="21" t="s">
        <v>26</v>
      </c>
      <c r="E10" t="s">
        <v>2260</v>
      </c>
      <c r="F10" s="6" t="s">
        <v>2747</v>
      </c>
      <c r="G10" s="6" t="s">
        <v>4528</v>
      </c>
      <c r="H10" s="6" t="s">
        <v>3564</v>
      </c>
      <c r="I10" s="4" t="s">
        <v>3565</v>
      </c>
      <c r="K10" s="2" t="s">
        <v>4475</v>
      </c>
      <c r="N10" s="60"/>
    </row>
    <row r="11" spans="1:18" x14ac:dyDescent="0.2">
      <c r="A11" s="4" t="s">
        <v>3179</v>
      </c>
      <c r="B11" t="s">
        <v>3177</v>
      </c>
      <c r="C11" s="6" t="s">
        <v>3172</v>
      </c>
      <c r="D11" s="21" t="s">
        <v>26</v>
      </c>
      <c r="E11" t="s">
        <v>2328</v>
      </c>
      <c r="G11" s="4" t="s">
        <v>3493</v>
      </c>
      <c r="H11" s="4" t="s">
        <v>3367</v>
      </c>
      <c r="I11" s="4"/>
      <c r="K11" s="2" t="s">
        <v>4476</v>
      </c>
      <c r="M11" s="10" t="s">
        <v>4477</v>
      </c>
      <c r="N11" s="47">
        <v>0.13228009259259257</v>
      </c>
      <c r="O11" s="48" t="s">
        <v>3640</v>
      </c>
      <c r="P11" s="10">
        <v>44542</v>
      </c>
      <c r="Q11" s="15" t="s">
        <v>3641</v>
      </c>
      <c r="R11" s="15" t="s">
        <v>3642</v>
      </c>
    </row>
    <row r="18" spans="1:9" x14ac:dyDescent="0.2">
      <c r="A18" s="62" t="s">
        <v>2570</v>
      </c>
      <c r="B18" s="4" t="s">
        <v>2560</v>
      </c>
      <c r="C18" s="21" t="s">
        <v>2539</v>
      </c>
      <c r="D18" s="21" t="s">
        <v>26</v>
      </c>
      <c r="E18" s="5" t="s">
        <v>2185</v>
      </c>
      <c r="F18" s="23" t="s">
        <v>2743</v>
      </c>
      <c r="G18" s="6" t="s">
        <v>4574</v>
      </c>
      <c r="H18" s="23" t="s">
        <v>2978</v>
      </c>
    </row>
    <row r="19" spans="1:9" s="66" customFormat="1" x14ac:dyDescent="0.2">
      <c r="A19" s="66" t="s">
        <v>4656</v>
      </c>
      <c r="B19" s="66" t="s">
        <v>4608</v>
      </c>
      <c r="C19" s="66" t="s">
        <v>4592</v>
      </c>
      <c r="E19" s="5" t="s">
        <v>2992</v>
      </c>
    </row>
    <row r="20" spans="1:9" s="71" customFormat="1" x14ac:dyDescent="0.2">
      <c r="A20" s="71" t="s">
        <v>4804</v>
      </c>
      <c r="B20" s="71" t="s">
        <v>4790</v>
      </c>
      <c r="C20" s="71" t="s">
        <v>4783</v>
      </c>
      <c r="E20" s="71" t="s">
        <v>2197</v>
      </c>
    </row>
    <row r="21" spans="1:9" x14ac:dyDescent="0.2">
      <c r="A21" t="s">
        <v>4806</v>
      </c>
      <c r="B21">
        <v>2050</v>
      </c>
      <c r="C21" t="s">
        <v>4789</v>
      </c>
      <c r="D21" t="s">
        <v>207</v>
      </c>
      <c r="E21" t="s">
        <v>4793</v>
      </c>
    </row>
    <row r="22" spans="1:9" x14ac:dyDescent="0.2">
      <c r="A22" t="s">
        <v>2915</v>
      </c>
      <c r="B22" t="s">
        <v>2832</v>
      </c>
      <c r="C22" s="21" t="s">
        <v>2768</v>
      </c>
      <c r="D22" s="11"/>
      <c r="E22" t="s">
        <v>18</v>
      </c>
      <c r="G22" s="6" t="s">
        <v>2751</v>
      </c>
    </row>
    <row r="23" spans="1:9" x14ac:dyDescent="0.2">
      <c r="A23" t="s">
        <v>3518</v>
      </c>
      <c r="B23" t="s">
        <v>3515</v>
      </c>
      <c r="C23" s="65" t="s">
        <v>3514</v>
      </c>
      <c r="E23" s="5" t="s">
        <v>2170</v>
      </c>
      <c r="G23" s="6" t="s">
        <v>2806</v>
      </c>
    </row>
    <row r="24" spans="1:9" x14ac:dyDescent="0.2">
      <c r="A24" t="s">
        <v>4735</v>
      </c>
      <c r="B24" s="76" t="s">
        <v>4733</v>
      </c>
      <c r="C24" s="9" t="s">
        <v>4731</v>
      </c>
      <c r="E24" t="s">
        <v>2197</v>
      </c>
      <c r="F24" s="6" t="s">
        <v>4732</v>
      </c>
      <c r="G24" s="7" t="s">
        <v>26</v>
      </c>
    </row>
    <row r="25" spans="1:9" x14ac:dyDescent="0.2">
      <c r="A25" t="s">
        <v>4681</v>
      </c>
      <c r="B25" t="s">
        <v>4680</v>
      </c>
      <c r="C25" s="9" t="s">
        <v>4679</v>
      </c>
      <c r="E25" s="5" t="s">
        <v>2650</v>
      </c>
    </row>
    <row r="26" spans="1:9" x14ac:dyDescent="0.2">
      <c r="A26" t="s">
        <v>4778</v>
      </c>
      <c r="B26" t="s">
        <v>4781</v>
      </c>
      <c r="C26" t="s">
        <v>4775</v>
      </c>
      <c r="D26" s="72"/>
      <c r="E26" t="s">
        <v>32</v>
      </c>
    </row>
    <row r="27" spans="1:9" x14ac:dyDescent="0.2">
      <c r="A27" t="s">
        <v>2531</v>
      </c>
      <c r="B27" t="s">
        <v>2527</v>
      </c>
      <c r="C27" t="s">
        <v>2523</v>
      </c>
      <c r="D27" s="21" t="s">
        <v>26</v>
      </c>
      <c r="E27" s="5" t="s">
        <v>2526</v>
      </c>
      <c r="H27" s="41" t="s">
        <v>2748</v>
      </c>
    </row>
    <row r="28" spans="1:9" x14ac:dyDescent="0.2">
      <c r="A28" s="6" t="s">
        <v>4665</v>
      </c>
      <c r="B28" t="s">
        <v>4669</v>
      </c>
      <c r="C28" t="s">
        <v>4662</v>
      </c>
      <c r="D28" t="s">
        <v>3373</v>
      </c>
      <c r="E28" s="4" t="s">
        <v>4602</v>
      </c>
      <c r="F28" s="5" t="s">
        <v>4670</v>
      </c>
      <c r="G28" s="7" t="s">
        <v>26</v>
      </c>
      <c r="H28" s="23" t="s">
        <v>4717</v>
      </c>
      <c r="I28" s="23" t="s">
        <v>4664</v>
      </c>
    </row>
    <row r="29" spans="1:9" x14ac:dyDescent="0.2">
      <c r="A29" t="s">
        <v>4676</v>
      </c>
      <c r="B29" t="s">
        <v>4797</v>
      </c>
      <c r="C29" t="s">
        <v>4671</v>
      </c>
      <c r="E29" s="6" t="s">
        <v>4672</v>
      </c>
    </row>
    <row r="30" spans="1:9" x14ac:dyDescent="0.2">
      <c r="A30" s="62" t="s">
        <v>4651</v>
      </c>
      <c r="B30" t="s">
        <v>4610</v>
      </c>
      <c r="C30" t="s">
        <v>4595</v>
      </c>
      <c r="E30" s="5" t="s">
        <v>2185</v>
      </c>
      <c r="F30" s="6" t="s">
        <v>2743</v>
      </c>
      <c r="H30" s="41" t="s">
        <v>4706</v>
      </c>
    </row>
    <row r="31" spans="1:9" x14ac:dyDescent="0.2">
      <c r="A31" t="s">
        <v>4805</v>
      </c>
      <c r="B31" t="s">
        <v>4791</v>
      </c>
      <c r="C31" t="s">
        <v>4784</v>
      </c>
      <c r="D31" s="4" t="s">
        <v>4786</v>
      </c>
      <c r="E31" s="5" t="s">
        <v>4787</v>
      </c>
      <c r="F31" s="7" t="s">
        <v>26</v>
      </c>
    </row>
    <row r="32" spans="1:9" ht="15" customHeight="1" x14ac:dyDescent="0.2">
      <c r="A32" s="21" t="s">
        <v>4677</v>
      </c>
      <c r="B32" t="s">
        <v>2166</v>
      </c>
      <c r="C32" t="s">
        <v>2163</v>
      </c>
      <c r="D32" t="s">
        <v>2187</v>
      </c>
      <c r="E32" s="6" t="s">
        <v>2430</v>
      </c>
      <c r="F32" s="5" t="s">
        <v>2164</v>
      </c>
      <c r="G32" t="s">
        <v>2252</v>
      </c>
      <c r="H32" s="23" t="s">
        <v>2165</v>
      </c>
    </row>
    <row r="33" spans="1:11" x14ac:dyDescent="0.2">
      <c r="A33" t="s">
        <v>4807</v>
      </c>
      <c r="B33" t="s">
        <v>4800</v>
      </c>
      <c r="C33" t="s">
        <v>4796</v>
      </c>
      <c r="D33" s="4" t="s">
        <v>54</v>
      </c>
      <c r="E33" s="5" t="s">
        <v>239</v>
      </c>
      <c r="F33" s="7" t="s">
        <v>26</v>
      </c>
    </row>
    <row r="34" spans="1:11" x14ac:dyDescent="0.2">
      <c r="A34" t="s">
        <v>4779</v>
      </c>
      <c r="B34" t="s">
        <v>4782</v>
      </c>
      <c r="C34" t="s">
        <v>4776</v>
      </c>
      <c r="D34" s="4" t="s">
        <v>2555</v>
      </c>
      <c r="E34" s="5" t="s">
        <v>4583</v>
      </c>
      <c r="F34" s="7" t="s">
        <v>26</v>
      </c>
      <c r="H34" s="41" t="s">
        <v>4777</v>
      </c>
    </row>
    <row r="35" spans="1:11" s="66" customFormat="1" x14ac:dyDescent="0.2">
      <c r="A35" s="14" t="s">
        <v>4728</v>
      </c>
      <c r="B35" s="66" t="s">
        <v>4724</v>
      </c>
      <c r="C35" s="12" t="s">
        <v>4719</v>
      </c>
      <c r="D35" s="4" t="s">
        <v>4721</v>
      </c>
      <c r="E35" s="4" t="s">
        <v>4722</v>
      </c>
      <c r="F35" s="7" t="s">
        <v>26</v>
      </c>
      <c r="G35" s="66" t="s">
        <v>235</v>
      </c>
      <c r="H35" s="41" t="s">
        <v>4723</v>
      </c>
    </row>
    <row r="42" spans="1:11" x14ac:dyDescent="0.2">
      <c r="D42" t="s">
        <v>4795</v>
      </c>
    </row>
    <row r="43" spans="1:11" s="66" customFormat="1" x14ac:dyDescent="0.2">
      <c r="A43" s="14"/>
      <c r="C43" s="15"/>
    </row>
    <row r="44" spans="1:11" x14ac:dyDescent="0.2">
      <c r="A44" t="s">
        <v>2312</v>
      </c>
    </row>
    <row r="45" spans="1:11" x14ac:dyDescent="0.2">
      <c r="C45" s="13" t="s">
        <v>4798</v>
      </c>
    </row>
    <row r="46" spans="1:11" x14ac:dyDescent="0.2">
      <c r="A46" s="25" t="s">
        <v>2090</v>
      </c>
      <c r="B46" s="14" t="s">
        <v>111</v>
      </c>
      <c r="C46" s="21">
        <v>1369</v>
      </c>
      <c r="D46">
        <v>1372</v>
      </c>
      <c r="E46" t="s">
        <v>112</v>
      </c>
      <c r="I46" t="s">
        <v>93</v>
      </c>
      <c r="J46" t="s">
        <v>94</v>
      </c>
      <c r="K46" t="s">
        <v>95</v>
      </c>
    </row>
    <row r="47" spans="1:11" x14ac:dyDescent="0.2">
      <c r="A47" s="25" t="s">
        <v>2102</v>
      </c>
      <c r="B47" s="14" t="s">
        <v>9</v>
      </c>
      <c r="C47" s="15">
        <v>2897</v>
      </c>
      <c r="G47" s="4" t="s">
        <v>96</v>
      </c>
      <c r="I47">
        <v>691</v>
      </c>
      <c r="J47" t="s">
        <v>97</v>
      </c>
      <c r="K47" t="s">
        <v>98</v>
      </c>
    </row>
    <row r="48" spans="1:11" x14ac:dyDescent="0.2">
      <c r="G48" s="6" t="s">
        <v>99</v>
      </c>
      <c r="I48">
        <v>291</v>
      </c>
      <c r="J48" t="s">
        <v>100</v>
      </c>
      <c r="K48" t="s">
        <v>101</v>
      </c>
    </row>
    <row r="49" spans="1:11" x14ac:dyDescent="0.2">
      <c r="C49" s="16">
        <f>SQRT(530^2+400^2)</f>
        <v>664.0030120413611</v>
      </c>
      <c r="D49" t="s">
        <v>102</v>
      </c>
      <c r="G49" s="9" t="s">
        <v>103</v>
      </c>
      <c r="I49">
        <v>695</v>
      </c>
      <c r="J49" t="s">
        <v>104</v>
      </c>
      <c r="K49" t="s">
        <v>105</v>
      </c>
    </row>
    <row r="50" spans="1:11" x14ac:dyDescent="0.2">
      <c r="G50" s="12" t="s">
        <v>106</v>
      </c>
      <c r="I50" s="14" t="s">
        <v>107</v>
      </c>
      <c r="J50" t="s">
        <v>108</v>
      </c>
    </row>
    <row r="51" spans="1:11" x14ac:dyDescent="0.2">
      <c r="B51" t="s">
        <v>109</v>
      </c>
      <c r="C51" t="s">
        <v>110</v>
      </c>
    </row>
    <row r="54" spans="1:11" x14ac:dyDescent="0.2">
      <c r="A54" t="s">
        <v>90</v>
      </c>
    </row>
    <row r="55" spans="1:11" x14ac:dyDescent="0.2">
      <c r="A55" t="s">
        <v>88</v>
      </c>
    </row>
    <row r="56" spans="1:11" x14ac:dyDescent="0.2">
      <c r="A56" t="s">
        <v>89</v>
      </c>
    </row>
    <row r="57" spans="1:11" x14ac:dyDescent="0.2">
      <c r="A57" t="s">
        <v>91</v>
      </c>
    </row>
    <row r="58" spans="1:11" x14ac:dyDescent="0.2">
      <c r="A58" t="s">
        <v>92</v>
      </c>
      <c r="F58" s="5" t="s">
        <v>55</v>
      </c>
    </row>
    <row r="59" spans="1:11" x14ac:dyDescent="0.2">
      <c r="F59" s="5" t="s">
        <v>55</v>
      </c>
    </row>
    <row r="60" spans="1:11" x14ac:dyDescent="0.2">
      <c r="F60" s="11"/>
    </row>
    <row r="61" spans="1:11" x14ac:dyDescent="0.2">
      <c r="A61" t="s">
        <v>82</v>
      </c>
      <c r="B61" t="s">
        <v>83</v>
      </c>
      <c r="C61" s="4" t="s">
        <v>84</v>
      </c>
      <c r="D61" s="5" t="s">
        <v>9</v>
      </c>
      <c r="E61" s="4" t="s">
        <v>85</v>
      </c>
      <c r="F61" s="5" t="s">
        <v>71</v>
      </c>
      <c r="G61" s="21" t="s">
        <v>26</v>
      </c>
      <c r="H61" s="4" t="s">
        <v>86</v>
      </c>
      <c r="I61" s="4" t="s">
        <v>87</v>
      </c>
    </row>
    <row r="62" spans="1:11" x14ac:dyDescent="0.2">
      <c r="A62" t="s">
        <v>51</v>
      </c>
      <c r="B62" t="s">
        <v>52</v>
      </c>
      <c r="C62" t="s">
        <v>53</v>
      </c>
      <c r="D62" s="5" t="s">
        <v>9</v>
      </c>
      <c r="E62" s="4" t="s">
        <v>54</v>
      </c>
      <c r="F62" s="6" t="s">
        <v>226</v>
      </c>
      <c r="G62" s="21" t="s">
        <v>26</v>
      </c>
      <c r="H62" s="6" t="s">
        <v>56</v>
      </c>
    </row>
    <row r="63" spans="1:11" x14ac:dyDescent="0.2">
      <c r="A63" t="s">
        <v>214</v>
      </c>
      <c r="B63">
        <v>2095</v>
      </c>
      <c r="C63" t="s">
        <v>208</v>
      </c>
      <c r="D63" s="5" t="s">
        <v>9</v>
      </c>
      <c r="E63" t="s">
        <v>207</v>
      </c>
    </row>
    <row r="64" spans="1:11" x14ac:dyDescent="0.2">
      <c r="A64" t="s">
        <v>67</v>
      </c>
      <c r="B64" t="s">
        <v>68</v>
      </c>
      <c r="C64" s="4" t="s">
        <v>69</v>
      </c>
      <c r="D64" s="5" t="s">
        <v>9</v>
      </c>
      <c r="E64" s="4" t="s">
        <v>70</v>
      </c>
      <c r="F64" s="5" t="s">
        <v>219</v>
      </c>
      <c r="G64" s="21" t="s">
        <v>26</v>
      </c>
      <c r="H64" t="s">
        <v>72</v>
      </c>
    </row>
    <row r="65" spans="1:12" x14ac:dyDescent="0.2">
      <c r="A65" t="s">
        <v>228</v>
      </c>
      <c r="B65">
        <v>2118</v>
      </c>
      <c r="C65" t="s">
        <v>225</v>
      </c>
      <c r="D65" s="5" t="s">
        <v>241</v>
      </c>
      <c r="E65" t="s">
        <v>207</v>
      </c>
      <c r="F65" s="5" t="s">
        <v>233</v>
      </c>
    </row>
    <row r="66" spans="1:12" x14ac:dyDescent="0.2">
      <c r="A66" t="s">
        <v>236</v>
      </c>
      <c r="B66" t="s">
        <v>237</v>
      </c>
      <c r="C66" t="s">
        <v>232</v>
      </c>
      <c r="D66" s="5" t="s">
        <v>9</v>
      </c>
      <c r="E66" t="s">
        <v>234</v>
      </c>
    </row>
    <row r="67" spans="1:12" x14ac:dyDescent="0.2">
      <c r="A67" t="s">
        <v>222</v>
      </c>
      <c r="B67" t="s">
        <v>220</v>
      </c>
      <c r="C67" t="s">
        <v>215</v>
      </c>
      <c r="D67" s="5" t="s">
        <v>9</v>
      </c>
      <c r="E67" s="4" t="s">
        <v>217</v>
      </c>
      <c r="F67" s="5" t="s">
        <v>239</v>
      </c>
      <c r="G67" s="21" t="s">
        <v>26</v>
      </c>
    </row>
    <row r="68" spans="1:12" x14ac:dyDescent="0.2">
      <c r="A68" t="s">
        <v>246</v>
      </c>
      <c r="B68" t="s">
        <v>231</v>
      </c>
      <c r="C68" s="12" t="s">
        <v>229</v>
      </c>
      <c r="D68" s="5" t="s">
        <v>1673</v>
      </c>
      <c r="E68" s="4" t="s">
        <v>230</v>
      </c>
      <c r="F68" s="5" t="s">
        <v>65</v>
      </c>
      <c r="G68" s="21" t="s">
        <v>26</v>
      </c>
      <c r="H68" t="s">
        <v>235</v>
      </c>
    </row>
    <row r="69" spans="1:12" x14ac:dyDescent="0.2">
      <c r="A69" t="s">
        <v>223</v>
      </c>
      <c r="B69" t="s">
        <v>209</v>
      </c>
      <c r="C69" s="21" t="s">
        <v>204</v>
      </c>
      <c r="D69" s="28" t="s">
        <v>9</v>
      </c>
      <c r="E69" s="5" t="s">
        <v>212</v>
      </c>
      <c r="F69" s="5" t="s">
        <v>408</v>
      </c>
      <c r="G69" s="23" t="s">
        <v>404</v>
      </c>
    </row>
    <row r="70" spans="1:12" x14ac:dyDescent="0.2">
      <c r="A70" t="s">
        <v>245</v>
      </c>
      <c r="B70" t="s">
        <v>242</v>
      </c>
      <c r="C70" t="s">
        <v>238</v>
      </c>
      <c r="D70" s="5" t="s">
        <v>9</v>
      </c>
      <c r="E70" s="4" t="s">
        <v>54</v>
      </c>
      <c r="F70" s="21" t="s">
        <v>26</v>
      </c>
      <c r="G70" s="8" t="s">
        <v>26</v>
      </c>
      <c r="I70" s="6" t="s">
        <v>406</v>
      </c>
    </row>
    <row r="71" spans="1:12" x14ac:dyDescent="0.2">
      <c r="A71" s="21" t="s">
        <v>61</v>
      </c>
      <c r="B71" t="s">
        <v>62</v>
      </c>
      <c r="C71" s="6" t="s">
        <v>63</v>
      </c>
      <c r="D71" s="5" t="s">
        <v>9</v>
      </c>
      <c r="E71" s="6" t="s">
        <v>64</v>
      </c>
      <c r="F71" s="5" t="s">
        <v>409</v>
      </c>
      <c r="G71" s="21" t="s">
        <v>26</v>
      </c>
      <c r="H71" s="6" t="s">
        <v>403</v>
      </c>
      <c r="I71" s="6" t="s">
        <v>66</v>
      </c>
    </row>
    <row r="72" spans="1:12" x14ac:dyDescent="0.2">
      <c r="A72" t="s">
        <v>396</v>
      </c>
      <c r="B72" t="s">
        <v>351</v>
      </c>
      <c r="C72" s="12" t="s">
        <v>346</v>
      </c>
      <c r="D72" s="5" t="s">
        <v>9</v>
      </c>
      <c r="E72" s="4" t="s">
        <v>349</v>
      </c>
      <c r="G72" s="8" t="s">
        <v>26</v>
      </c>
      <c r="I72" s="6" t="s">
        <v>2137</v>
      </c>
    </row>
    <row r="73" spans="1:12" x14ac:dyDescent="0.2">
      <c r="A73" t="s">
        <v>398</v>
      </c>
      <c r="B73" t="s">
        <v>2087</v>
      </c>
      <c r="C73" s="21" t="s">
        <v>348</v>
      </c>
      <c r="D73" s="4" t="s">
        <v>350</v>
      </c>
      <c r="E73" s="5" t="s">
        <v>407</v>
      </c>
      <c r="G73" s="23" t="s">
        <v>401</v>
      </c>
      <c r="H73" s="23" t="s">
        <v>402</v>
      </c>
      <c r="I73" s="26" t="s">
        <v>2104</v>
      </c>
      <c r="J73" s="26"/>
      <c r="K73" s="26"/>
      <c r="L73" t="s">
        <v>2188</v>
      </c>
    </row>
    <row r="74" spans="1:12" x14ac:dyDescent="0.2">
      <c r="A74" t="s">
        <v>397</v>
      </c>
      <c r="B74" s="12" t="s">
        <v>2105</v>
      </c>
      <c r="C74" s="4" t="s">
        <v>347</v>
      </c>
      <c r="D74" s="5" t="s">
        <v>9</v>
      </c>
      <c r="E74" s="4" t="s">
        <v>230</v>
      </c>
      <c r="F74" t="s">
        <v>235</v>
      </c>
      <c r="G74" s="8" t="s">
        <v>26</v>
      </c>
      <c r="H74" s="6" t="s">
        <v>2135</v>
      </c>
      <c r="I74" s="6" t="s">
        <v>2136</v>
      </c>
      <c r="J74" s="27" t="s">
        <v>399</v>
      </c>
      <c r="K74" s="27" t="s">
        <v>400</v>
      </c>
    </row>
    <row r="75" spans="1:12" x14ac:dyDescent="0.2">
      <c r="A75" t="s">
        <v>2173</v>
      </c>
      <c r="B75" t="s">
        <v>2180</v>
      </c>
      <c r="C75" t="s">
        <v>2169</v>
      </c>
      <c r="D75" s="5" t="s">
        <v>9</v>
      </c>
      <c r="E75" s="5" t="s">
        <v>2172</v>
      </c>
    </row>
    <row r="76" spans="1:12" x14ac:dyDescent="0.2">
      <c r="B76" t="s">
        <v>2181</v>
      </c>
      <c r="C76" t="s">
        <v>2174</v>
      </c>
      <c r="D76" s="5" t="s">
        <v>9</v>
      </c>
      <c r="E76" s="29" t="s">
        <v>2177</v>
      </c>
    </row>
    <row r="77" spans="1:12" x14ac:dyDescent="0.2">
      <c r="B77" t="s">
        <v>2184</v>
      </c>
      <c r="C77" t="s">
        <v>2183</v>
      </c>
      <c r="D77" s="5" t="s">
        <v>9</v>
      </c>
      <c r="E77" t="s">
        <v>18</v>
      </c>
    </row>
    <row r="78" spans="1:12" x14ac:dyDescent="0.2">
      <c r="C78" t="s">
        <v>2194</v>
      </c>
      <c r="D78" s="5" t="s">
        <v>1673</v>
      </c>
      <c r="E78" t="s">
        <v>235</v>
      </c>
    </row>
    <row r="79" spans="1:12" x14ac:dyDescent="0.2">
      <c r="A79" s="21" t="s">
        <v>2244</v>
      </c>
      <c r="B79" t="s">
        <v>2178</v>
      </c>
      <c r="C79" t="s">
        <v>2167</v>
      </c>
      <c r="D79" s="5" t="s">
        <v>9</v>
      </c>
      <c r="E79" s="5" t="s">
        <v>2170</v>
      </c>
    </row>
    <row r="80" spans="1:12" x14ac:dyDescent="0.2">
      <c r="C80" t="s">
        <v>2304</v>
      </c>
      <c r="D80" s="5" t="s">
        <v>9</v>
      </c>
    </row>
    <row r="81" spans="1:11" x14ac:dyDescent="0.2">
      <c r="A81" t="s">
        <v>2255</v>
      </c>
      <c r="B81" t="s">
        <v>2200</v>
      </c>
      <c r="C81" s="6" t="s">
        <v>2191</v>
      </c>
      <c r="D81" s="5" t="s">
        <v>9</v>
      </c>
      <c r="E81" t="s">
        <v>81</v>
      </c>
      <c r="F81" t="s">
        <v>2440</v>
      </c>
    </row>
    <row r="82" spans="1:11" x14ac:dyDescent="0.2">
      <c r="A82" s="21" t="s">
        <v>2250</v>
      </c>
      <c r="B82" t="s">
        <v>2199</v>
      </c>
      <c r="C82" s="12" t="s">
        <v>2190</v>
      </c>
      <c r="D82" s="5" t="s">
        <v>9</v>
      </c>
      <c r="E82" s="4" t="s">
        <v>70</v>
      </c>
      <c r="F82" s="5" t="s">
        <v>71</v>
      </c>
      <c r="G82" s="36" t="s">
        <v>2442</v>
      </c>
      <c r="I82" s="6" t="s">
        <v>2294</v>
      </c>
    </row>
    <row r="83" spans="1:11" x14ac:dyDescent="0.2">
      <c r="A83" s="34" t="s">
        <v>2437</v>
      </c>
      <c r="B83" s="21" t="s">
        <v>2344</v>
      </c>
      <c r="C83" t="s">
        <v>2317</v>
      </c>
      <c r="D83" s="5" t="s">
        <v>9</v>
      </c>
      <c r="E83" t="s">
        <v>207</v>
      </c>
    </row>
    <row r="84" spans="1:11" x14ac:dyDescent="0.2">
      <c r="A84" s="34" t="s">
        <v>2433</v>
      </c>
      <c r="B84" t="s">
        <v>2320</v>
      </c>
      <c r="C84" s="12" t="s">
        <v>2299</v>
      </c>
      <c r="D84" s="5" t="s">
        <v>9</v>
      </c>
      <c r="E84" s="4" t="s">
        <v>2318</v>
      </c>
      <c r="F84" s="5" t="s">
        <v>2319</v>
      </c>
      <c r="G84" s="6" t="s">
        <v>2426</v>
      </c>
      <c r="H84" s="6" t="s">
        <v>2427</v>
      </c>
      <c r="I84" s="8" t="s">
        <v>26</v>
      </c>
    </row>
    <row r="85" spans="1:11" x14ac:dyDescent="0.2">
      <c r="A85" t="s">
        <v>2455</v>
      </c>
      <c r="B85" t="s">
        <v>2449</v>
      </c>
      <c r="C85" s="9" t="s">
        <v>2444</v>
      </c>
      <c r="D85" s="5" t="s">
        <v>9</v>
      </c>
      <c r="E85" s="5" t="s">
        <v>2446</v>
      </c>
    </row>
    <row r="86" spans="1:11" x14ac:dyDescent="0.2">
      <c r="A86" t="s">
        <v>2246</v>
      </c>
      <c r="B86">
        <v>2111</v>
      </c>
      <c r="C86" s="9" t="s">
        <v>2175</v>
      </c>
      <c r="D86" s="5" t="s">
        <v>9</v>
      </c>
      <c r="E86" t="s">
        <v>235</v>
      </c>
      <c r="F86" t="s">
        <v>2186</v>
      </c>
      <c r="I86" s="30"/>
    </row>
    <row r="87" spans="1:11" x14ac:dyDescent="0.2">
      <c r="C87" t="s">
        <v>2530</v>
      </c>
      <c r="D87" s="5" t="s">
        <v>9</v>
      </c>
      <c r="E87" t="s">
        <v>207</v>
      </c>
    </row>
    <row r="88" spans="1:11" x14ac:dyDescent="0.2">
      <c r="C88" t="s">
        <v>2552</v>
      </c>
      <c r="D88" s="5" t="s">
        <v>9</v>
      </c>
      <c r="E88" t="s">
        <v>207</v>
      </c>
    </row>
    <row r="89" spans="1:11" x14ac:dyDescent="0.2">
      <c r="A89" s="21" t="s">
        <v>2267</v>
      </c>
      <c r="B89" t="s">
        <v>2264</v>
      </c>
      <c r="C89" s="9" t="s">
        <v>2257</v>
      </c>
      <c r="D89" s="5" t="s">
        <v>9</v>
      </c>
      <c r="E89" t="s">
        <v>2260</v>
      </c>
      <c r="F89" s="6" t="s">
        <v>2263</v>
      </c>
      <c r="G89" t="s">
        <v>2447</v>
      </c>
    </row>
    <row r="90" spans="1:11" x14ac:dyDescent="0.2">
      <c r="A90" t="s">
        <v>2507</v>
      </c>
      <c r="B90" t="s">
        <v>2511</v>
      </c>
      <c r="C90" t="s">
        <v>2504</v>
      </c>
      <c r="D90" s="5" t="s">
        <v>9</v>
      </c>
      <c r="E90" s="4" t="s">
        <v>2510</v>
      </c>
      <c r="F90" s="5" t="s">
        <v>2515</v>
      </c>
      <c r="G90" s="8" t="s">
        <v>26</v>
      </c>
    </row>
    <row r="91" spans="1:11" x14ac:dyDescent="0.2">
      <c r="A91" s="34" t="s">
        <v>2434</v>
      </c>
      <c r="B91" t="s">
        <v>2334</v>
      </c>
      <c r="C91" t="s">
        <v>2302</v>
      </c>
      <c r="D91" s="5" t="s">
        <v>9</v>
      </c>
      <c r="E91" t="s">
        <v>43</v>
      </c>
    </row>
    <row r="92" spans="1:11" x14ac:dyDescent="0.2">
      <c r="A92" t="s">
        <v>2576</v>
      </c>
      <c r="B92" t="s">
        <v>2565</v>
      </c>
      <c r="C92" t="s">
        <v>2551</v>
      </c>
      <c r="D92" s="5" t="s">
        <v>9</v>
      </c>
      <c r="E92" s="4" t="s">
        <v>2555</v>
      </c>
      <c r="F92" t="s">
        <v>207</v>
      </c>
    </row>
    <row r="93" spans="1:11" x14ac:dyDescent="0.2">
      <c r="A93" t="s">
        <v>2248</v>
      </c>
      <c r="B93" t="s">
        <v>2577</v>
      </c>
      <c r="C93" t="s">
        <v>2553</v>
      </c>
      <c r="D93" s="5" t="s">
        <v>9</v>
      </c>
      <c r="E93" s="4" t="s">
        <v>213</v>
      </c>
    </row>
    <row r="94" spans="1:11" x14ac:dyDescent="0.2">
      <c r="A94" t="s">
        <v>2574</v>
      </c>
      <c r="B94" s="6" t="s">
        <v>2564</v>
      </c>
      <c r="C94" s="2" t="s">
        <v>2546</v>
      </c>
      <c r="D94" s="5" t="s">
        <v>9</v>
      </c>
      <c r="E94" s="4" t="s">
        <v>2548</v>
      </c>
      <c r="F94" s="6" t="s">
        <v>2547</v>
      </c>
      <c r="G94" s="33" t="s">
        <v>2534</v>
      </c>
      <c r="H94" s="15" t="s">
        <v>2579</v>
      </c>
      <c r="I94" s="27" t="s">
        <v>2549</v>
      </c>
      <c r="J94" s="2" t="s">
        <v>2578</v>
      </c>
      <c r="K94" s="2"/>
    </row>
    <row r="95" spans="1:11" x14ac:dyDescent="0.2">
      <c r="A95" t="s">
        <v>2456</v>
      </c>
      <c r="B95" t="s">
        <v>2448</v>
      </c>
      <c r="C95" t="s">
        <v>2445</v>
      </c>
      <c r="D95" s="5" t="s">
        <v>9</v>
      </c>
      <c r="E95" t="s">
        <v>2162</v>
      </c>
    </row>
    <row r="96" spans="1:11" x14ac:dyDescent="0.2">
      <c r="C96" t="s">
        <v>2633</v>
      </c>
      <c r="D96" s="5" t="s">
        <v>9</v>
      </c>
      <c r="E96" t="s">
        <v>207</v>
      </c>
    </row>
    <row r="97" spans="1:9" x14ac:dyDescent="0.2">
      <c r="A97" t="s">
        <v>2623</v>
      </c>
      <c r="B97" t="s">
        <v>2615</v>
      </c>
      <c r="C97" t="s">
        <v>2613</v>
      </c>
      <c r="D97" s="5" t="s">
        <v>9</v>
      </c>
      <c r="E97" t="s">
        <v>2326</v>
      </c>
      <c r="F97" s="11"/>
    </row>
    <row r="98" spans="1:9" x14ac:dyDescent="0.2">
      <c r="A98" s="34" t="s">
        <v>2457</v>
      </c>
      <c r="B98" t="s">
        <v>2322</v>
      </c>
      <c r="C98" t="s">
        <v>2301</v>
      </c>
      <c r="D98" s="5" t="s">
        <v>9</v>
      </c>
      <c r="E98" s="6" t="s">
        <v>2431</v>
      </c>
      <c r="F98" s="5" t="s">
        <v>2323</v>
      </c>
      <c r="G98" t="s">
        <v>241</v>
      </c>
      <c r="I98" s="23" t="s">
        <v>2516</v>
      </c>
    </row>
    <row r="99" spans="1:9" x14ac:dyDescent="0.2">
      <c r="A99" t="s">
        <v>2622</v>
      </c>
      <c r="B99" t="s">
        <v>2614</v>
      </c>
      <c r="C99" t="s">
        <v>2612</v>
      </c>
      <c r="D99" s="5" t="s">
        <v>9</v>
      </c>
      <c r="E99" s="5" t="s">
        <v>2611</v>
      </c>
      <c r="F99" s="11"/>
    </row>
    <row r="100" spans="1:9" x14ac:dyDescent="0.2">
      <c r="A100" t="s">
        <v>2575</v>
      </c>
      <c r="B100" s="11"/>
      <c r="C100" t="s">
        <v>2550</v>
      </c>
      <c r="D100" s="5" t="s">
        <v>9</v>
      </c>
      <c r="E100" t="s">
        <v>1673</v>
      </c>
      <c r="F100" t="s">
        <v>2554</v>
      </c>
    </row>
    <row r="101" spans="1:9" x14ac:dyDescent="0.2">
      <c r="A101" s="21" t="s">
        <v>73</v>
      </c>
      <c r="B101" t="s">
        <v>74</v>
      </c>
      <c r="C101" s="12" t="s">
        <v>75</v>
      </c>
      <c r="D101" s="5" t="s">
        <v>9</v>
      </c>
      <c r="E101" s="21" t="s">
        <v>64</v>
      </c>
      <c r="F101" s="5" t="s">
        <v>76</v>
      </c>
      <c r="G101" s="21" t="s">
        <v>26</v>
      </c>
      <c r="H101" s="23" t="s">
        <v>405</v>
      </c>
      <c r="I101" s="23" t="s">
        <v>77</v>
      </c>
    </row>
    <row r="102" spans="1:9" x14ac:dyDescent="0.2">
      <c r="C102" t="s">
        <v>2809</v>
      </c>
      <c r="D102" s="5" t="s">
        <v>9</v>
      </c>
      <c r="E102" t="s">
        <v>2766</v>
      </c>
    </row>
    <row r="103" spans="1:9" x14ac:dyDescent="0.2">
      <c r="C103" t="s">
        <v>2810</v>
      </c>
      <c r="D103" s="5" t="s">
        <v>9</v>
      </c>
      <c r="E103" t="s">
        <v>235</v>
      </c>
    </row>
    <row r="104" spans="1:9" x14ac:dyDescent="0.2">
      <c r="B104">
        <v>2034</v>
      </c>
      <c r="C104" t="s">
        <v>2767</v>
      </c>
      <c r="D104" s="5" t="s">
        <v>9</v>
      </c>
      <c r="E104" s="4" t="s">
        <v>2774</v>
      </c>
      <c r="F104" t="s">
        <v>207</v>
      </c>
    </row>
    <row r="105" spans="1:9" x14ac:dyDescent="0.2">
      <c r="A105" s="6" t="s">
        <v>2643</v>
      </c>
      <c r="B105" s="15" t="s">
        <v>2647</v>
      </c>
      <c r="C105" s="2" t="s">
        <v>2629</v>
      </c>
      <c r="D105" s="5" t="s">
        <v>9</v>
      </c>
      <c r="E105" s="4" t="s">
        <v>2640</v>
      </c>
      <c r="F105" s="5" t="s">
        <v>2631</v>
      </c>
      <c r="G105" s="8" t="s">
        <v>26</v>
      </c>
      <c r="H105" s="4" t="s">
        <v>2910</v>
      </c>
    </row>
    <row r="106" spans="1:9" x14ac:dyDescent="0.2">
      <c r="A106" t="s">
        <v>2941</v>
      </c>
      <c r="B106">
        <v>2107</v>
      </c>
      <c r="C106" t="s">
        <v>2934</v>
      </c>
      <c r="D106" s="5" t="s">
        <v>1673</v>
      </c>
      <c r="E106" s="5" t="s">
        <v>2826</v>
      </c>
      <c r="F106" t="s">
        <v>235</v>
      </c>
    </row>
    <row r="107" spans="1:9" x14ac:dyDescent="0.2">
      <c r="A107" s="6" t="s">
        <v>2923</v>
      </c>
      <c r="B107" s="4" t="s">
        <v>2993</v>
      </c>
      <c r="C107" s="4" t="s">
        <v>2817</v>
      </c>
      <c r="D107" s="5" t="s">
        <v>9</v>
      </c>
      <c r="E107" s="21" t="s">
        <v>26</v>
      </c>
      <c r="F107" s="4" t="s">
        <v>2827</v>
      </c>
      <c r="G107" s="5" t="s">
        <v>2828</v>
      </c>
      <c r="H107" s="4" t="s">
        <v>2909</v>
      </c>
      <c r="I107" s="6" t="s">
        <v>2829</v>
      </c>
    </row>
    <row r="108" spans="1:9" x14ac:dyDescent="0.2">
      <c r="A108" s="6" t="s">
        <v>2925</v>
      </c>
      <c r="B108" t="s">
        <v>2839</v>
      </c>
      <c r="C108" s="4" t="s">
        <v>2819</v>
      </c>
      <c r="D108" s="5" t="s">
        <v>9</v>
      </c>
      <c r="E108" s="4" t="s">
        <v>2827</v>
      </c>
      <c r="F108" s="5" t="s">
        <v>2830</v>
      </c>
      <c r="G108" s="21" t="s">
        <v>26</v>
      </c>
    </row>
    <row r="109" spans="1:9" ht="15" customHeight="1" x14ac:dyDescent="0.2">
      <c r="A109" t="s">
        <v>3083</v>
      </c>
      <c r="B109">
        <v>2109</v>
      </c>
      <c r="C109" t="s">
        <v>3079</v>
      </c>
      <c r="D109" s="5" t="s">
        <v>9</v>
      </c>
      <c r="E109" s="4" t="s">
        <v>2827</v>
      </c>
      <c r="F109" t="s">
        <v>207</v>
      </c>
    </row>
    <row r="110" spans="1:9" x14ac:dyDescent="0.2">
      <c r="C110" t="s">
        <v>3156</v>
      </c>
      <c r="D110" s="5" t="s">
        <v>9</v>
      </c>
      <c r="E110" t="s">
        <v>207</v>
      </c>
    </row>
    <row r="111" spans="1:9" x14ac:dyDescent="0.2">
      <c r="A111" t="s">
        <v>2248</v>
      </c>
      <c r="B111">
        <v>2053</v>
      </c>
      <c r="C111" t="s">
        <v>3151</v>
      </c>
      <c r="D111" s="5" t="s">
        <v>9</v>
      </c>
      <c r="E111" s="4" t="s">
        <v>213</v>
      </c>
      <c r="F111" t="s">
        <v>218</v>
      </c>
      <c r="G111" t="s">
        <v>235</v>
      </c>
    </row>
    <row r="112" spans="1:9" x14ac:dyDescent="0.2">
      <c r="A112" t="s">
        <v>2920</v>
      </c>
      <c r="B112" t="s">
        <v>2836</v>
      </c>
      <c r="C112" s="6" t="s">
        <v>2813</v>
      </c>
      <c r="D112" s="44" t="s">
        <v>9</v>
      </c>
      <c r="E112" t="s">
        <v>2328</v>
      </c>
      <c r="F112" t="s">
        <v>2447</v>
      </c>
    </row>
    <row r="113" spans="1:8" x14ac:dyDescent="0.2">
      <c r="A113" t="s">
        <v>3044</v>
      </c>
      <c r="B113" t="s">
        <v>3081</v>
      </c>
      <c r="C113" s="21" t="s">
        <v>3036</v>
      </c>
      <c r="D113" s="44" t="s">
        <v>9</v>
      </c>
      <c r="E113" t="s">
        <v>2328</v>
      </c>
      <c r="F113" s="11"/>
    </row>
    <row r="114" spans="1:8" x14ac:dyDescent="0.2">
      <c r="A114" t="s">
        <v>2438</v>
      </c>
      <c r="B114">
        <v>2060</v>
      </c>
      <c r="C114" t="s">
        <v>3158</v>
      </c>
      <c r="D114" s="44" t="s">
        <v>9</v>
      </c>
      <c r="E114" s="4" t="s">
        <v>213</v>
      </c>
      <c r="F114" t="s">
        <v>3162</v>
      </c>
      <c r="G114" t="s">
        <v>207</v>
      </c>
    </row>
    <row r="115" spans="1:8" x14ac:dyDescent="0.2">
      <c r="A115" t="s">
        <v>3170</v>
      </c>
      <c r="B115" t="s">
        <v>3161</v>
      </c>
      <c r="C115" t="s">
        <v>3157</v>
      </c>
      <c r="D115" s="44" t="s">
        <v>9</v>
      </c>
      <c r="E115" t="s">
        <v>207</v>
      </c>
      <c r="F115" s="4" t="s">
        <v>54</v>
      </c>
    </row>
    <row r="116" spans="1:8" x14ac:dyDescent="0.2">
      <c r="A116" t="s">
        <v>2567</v>
      </c>
      <c r="B116" s="6" t="s">
        <v>2557</v>
      </c>
      <c r="C116" t="s">
        <v>2536</v>
      </c>
      <c r="D116" s="44" t="s">
        <v>9</v>
      </c>
      <c r="E116" s="5" t="s">
        <v>2509</v>
      </c>
      <c r="F116" s="21" t="s">
        <v>26</v>
      </c>
    </row>
    <row r="117" spans="1:8" x14ac:dyDescent="0.2">
      <c r="A117" t="s">
        <v>3147</v>
      </c>
      <c r="B117" t="s">
        <v>3092</v>
      </c>
      <c r="C117" s="9" t="s">
        <v>3086</v>
      </c>
      <c r="D117" s="44" t="s">
        <v>9</v>
      </c>
      <c r="E117" t="s">
        <v>2260</v>
      </c>
    </row>
    <row r="118" spans="1:8" x14ac:dyDescent="0.2">
      <c r="A118" t="s">
        <v>2918</v>
      </c>
      <c r="B118" t="s">
        <v>2834</v>
      </c>
      <c r="C118" t="s">
        <v>2807</v>
      </c>
      <c r="D118" s="5" t="s">
        <v>9</v>
      </c>
      <c r="E118" t="s">
        <v>2826</v>
      </c>
    </row>
    <row r="119" spans="1:8" x14ac:dyDescent="0.2">
      <c r="A119" t="s">
        <v>3194</v>
      </c>
      <c r="B119" t="s">
        <v>3190</v>
      </c>
      <c r="C119" t="s">
        <v>3182</v>
      </c>
      <c r="D119" s="5" t="s">
        <v>9</v>
      </c>
      <c r="E119" s="4" t="s">
        <v>3184</v>
      </c>
      <c r="F119" s="5" t="s">
        <v>3185</v>
      </c>
      <c r="H119" s="41" t="s">
        <v>3186</v>
      </c>
    </row>
    <row r="120" spans="1:8" x14ac:dyDescent="0.2">
      <c r="C120" t="s">
        <v>3200</v>
      </c>
      <c r="D120" s="5" t="s">
        <v>9</v>
      </c>
      <c r="E120" t="s">
        <v>207</v>
      </c>
    </row>
    <row r="121" spans="1:8" x14ac:dyDescent="0.2">
      <c r="A121" t="s">
        <v>3213</v>
      </c>
      <c r="B121" t="s">
        <v>3202</v>
      </c>
      <c r="C121" t="s">
        <v>3199</v>
      </c>
      <c r="D121" s="5" t="s">
        <v>9</v>
      </c>
      <c r="E121" s="4" t="s">
        <v>3203</v>
      </c>
      <c r="F121" s="5" t="s">
        <v>3204</v>
      </c>
      <c r="G121" t="s">
        <v>235</v>
      </c>
      <c r="H121" s="8" t="s">
        <v>26</v>
      </c>
    </row>
    <row r="122" spans="1:8" x14ac:dyDescent="0.2">
      <c r="A122" t="s">
        <v>3195</v>
      </c>
      <c r="B122">
        <v>2072</v>
      </c>
      <c r="C122" t="s">
        <v>3189</v>
      </c>
      <c r="D122" s="5" t="s">
        <v>9</v>
      </c>
      <c r="E122" t="s">
        <v>207</v>
      </c>
    </row>
    <row r="123" spans="1:8" x14ac:dyDescent="0.2">
      <c r="A123" t="s">
        <v>3082</v>
      </c>
      <c r="B123" t="s">
        <v>3154</v>
      </c>
      <c r="C123" t="s">
        <v>3078</v>
      </c>
      <c r="D123" s="5" t="s">
        <v>9</v>
      </c>
      <c r="E123" s="6" t="s">
        <v>3080</v>
      </c>
      <c r="F123" s="5" t="s">
        <v>3205</v>
      </c>
      <c r="G123" t="s">
        <v>241</v>
      </c>
      <c r="H123" s="21" t="s">
        <v>3373</v>
      </c>
    </row>
    <row r="124" spans="1:8" x14ac:dyDescent="0.2">
      <c r="A124" t="s">
        <v>3454</v>
      </c>
      <c r="B124" t="s">
        <v>3451</v>
      </c>
      <c r="C124" s="15" t="s">
        <v>3442</v>
      </c>
      <c r="D124" s="5" t="s">
        <v>9</v>
      </c>
      <c r="E124" s="46" t="s">
        <v>3450</v>
      </c>
      <c r="F124" t="s">
        <v>207</v>
      </c>
    </row>
    <row r="125" spans="1:8" x14ac:dyDescent="0.2">
      <c r="A125" t="s">
        <v>3517</v>
      </c>
      <c r="B125">
        <v>2096</v>
      </c>
      <c r="C125" t="s">
        <v>3509</v>
      </c>
      <c r="D125" s="5" t="s">
        <v>9</v>
      </c>
      <c r="E125" s="4" t="s">
        <v>2774</v>
      </c>
      <c r="F125" s="5" t="s">
        <v>3513</v>
      </c>
      <c r="G125" t="s">
        <v>235</v>
      </c>
      <c r="H125" s="41" t="s">
        <v>3566</v>
      </c>
    </row>
    <row r="126" spans="1:8" x14ac:dyDescent="0.2">
      <c r="A126" t="s">
        <v>3459</v>
      </c>
      <c r="B126" t="s">
        <v>3391</v>
      </c>
      <c r="C126" s="9" t="s">
        <v>3379</v>
      </c>
      <c r="D126" s="5" t="s">
        <v>9</v>
      </c>
      <c r="E126" s="40" t="s">
        <v>2992</v>
      </c>
    </row>
    <row r="127" spans="1:8" x14ac:dyDescent="0.2">
      <c r="A127" s="39" t="s">
        <v>2458</v>
      </c>
      <c r="B127" t="s">
        <v>2338</v>
      </c>
      <c r="C127" s="21" t="s">
        <v>2309</v>
      </c>
      <c r="D127" s="5" t="s">
        <v>9</v>
      </c>
      <c r="E127" s="6" t="s">
        <v>3150</v>
      </c>
      <c r="F127" s="5" t="s">
        <v>2327</v>
      </c>
    </row>
    <row r="128" spans="1:8" x14ac:dyDescent="0.2">
      <c r="A128" t="s">
        <v>3574</v>
      </c>
      <c r="B128" t="s">
        <v>3571</v>
      </c>
      <c r="C128" t="s">
        <v>3568</v>
      </c>
      <c r="D128" s="5" t="s">
        <v>9</v>
      </c>
      <c r="E128" t="s">
        <v>3570</v>
      </c>
      <c r="F128" t="s">
        <v>207</v>
      </c>
    </row>
    <row r="129" spans="1:12" x14ac:dyDescent="0.2">
      <c r="A129" t="s">
        <v>2922</v>
      </c>
      <c r="B129">
        <v>2120</v>
      </c>
      <c r="C129" t="s">
        <v>2816</v>
      </c>
      <c r="D129" s="5" t="s">
        <v>9</v>
      </c>
      <c r="E129" t="s">
        <v>207</v>
      </c>
    </row>
    <row r="130" spans="1:12" x14ac:dyDescent="0.2">
      <c r="A130" t="s">
        <v>3464</v>
      </c>
      <c r="B130" t="s">
        <v>3437</v>
      </c>
      <c r="C130" s="9" t="s">
        <v>3385</v>
      </c>
      <c r="D130" s="5" t="s">
        <v>9</v>
      </c>
      <c r="E130" s="5" t="s">
        <v>2446</v>
      </c>
    </row>
    <row r="131" spans="1:12" x14ac:dyDescent="0.2">
      <c r="A131" t="s">
        <v>4481</v>
      </c>
      <c r="B131" t="s">
        <v>4480</v>
      </c>
      <c r="C131" t="s">
        <v>4478</v>
      </c>
      <c r="D131" s="5" t="s">
        <v>9</v>
      </c>
      <c r="E131" s="5" t="s">
        <v>2170</v>
      </c>
    </row>
    <row r="132" spans="1:12" x14ac:dyDescent="0.2">
      <c r="C132" t="s">
        <v>4488</v>
      </c>
      <c r="D132" s="5" t="s">
        <v>9</v>
      </c>
      <c r="E132" t="s">
        <v>207</v>
      </c>
    </row>
    <row r="133" spans="1:12" x14ac:dyDescent="0.2">
      <c r="A133" t="s">
        <v>4482</v>
      </c>
      <c r="B133" t="s">
        <v>4483</v>
      </c>
      <c r="C133" t="s">
        <v>4479</v>
      </c>
      <c r="D133" s="5" t="s">
        <v>9</v>
      </c>
      <c r="E133" s="5" t="s">
        <v>2541</v>
      </c>
    </row>
    <row r="134" spans="1:12" x14ac:dyDescent="0.2">
      <c r="A134" t="s">
        <v>4581</v>
      </c>
      <c r="B134" t="s">
        <v>4580</v>
      </c>
      <c r="C134" t="s">
        <v>4578</v>
      </c>
      <c r="D134" s="5" t="s">
        <v>9</v>
      </c>
      <c r="E134" s="5" t="s">
        <v>2831</v>
      </c>
      <c r="H134" s="6" t="s">
        <v>4579</v>
      </c>
    </row>
    <row r="135" spans="1:12" x14ac:dyDescent="0.2">
      <c r="C135" t="s">
        <v>4597</v>
      </c>
      <c r="D135" s="5" t="s">
        <v>9</v>
      </c>
    </row>
    <row r="136" spans="1:12" x14ac:dyDescent="0.2">
      <c r="A136" s="14"/>
      <c r="C136" s="15" t="s">
        <v>4598</v>
      </c>
      <c r="D136" s="5" t="s">
        <v>9</v>
      </c>
      <c r="E136" t="s">
        <v>207</v>
      </c>
    </row>
    <row r="137" spans="1:12" x14ac:dyDescent="0.2">
      <c r="A137" t="s">
        <v>4666</v>
      </c>
      <c r="B137">
        <v>2107</v>
      </c>
      <c r="C137" t="s">
        <v>4663</v>
      </c>
      <c r="D137" s="5" t="s">
        <v>9</v>
      </c>
      <c r="E137" s="4" t="s">
        <v>2555</v>
      </c>
      <c r="F137" s="66" t="s">
        <v>207</v>
      </c>
    </row>
    <row r="138" spans="1:12" x14ac:dyDescent="0.2">
      <c r="A138" s="62" t="s">
        <v>4658</v>
      </c>
      <c r="B138" t="s">
        <v>4609</v>
      </c>
      <c r="C138" s="12" t="s">
        <v>4594</v>
      </c>
      <c r="D138" s="40" t="s">
        <v>9</v>
      </c>
      <c r="E138" s="4" t="s">
        <v>2827</v>
      </c>
      <c r="F138" s="5" t="s">
        <v>4583</v>
      </c>
      <c r="G138" s="6" t="s">
        <v>4650</v>
      </c>
      <c r="H138" s="67" t="s">
        <v>4603</v>
      </c>
      <c r="I138" s="7" t="s">
        <v>26</v>
      </c>
      <c r="J138" s="4" t="s">
        <v>4653</v>
      </c>
      <c r="K138" s="4"/>
    </row>
    <row r="139" spans="1:12" s="59" customFormat="1" x14ac:dyDescent="0.2">
      <c r="C139" s="59" t="s">
        <v>4678</v>
      </c>
      <c r="D139" s="40" t="s">
        <v>9</v>
      </c>
      <c r="E139" s="59" t="s">
        <v>207</v>
      </c>
    </row>
    <row r="140" spans="1:12" x14ac:dyDescent="0.2">
      <c r="A140" s="6" t="s">
        <v>2983</v>
      </c>
      <c r="B140" t="s">
        <v>2982</v>
      </c>
      <c r="C140" s="6" t="s">
        <v>2979</v>
      </c>
      <c r="D140" s="5" t="s">
        <v>9</v>
      </c>
      <c r="E140" s="40" t="s">
        <v>2980</v>
      </c>
      <c r="F140" s="23" t="s">
        <v>2747</v>
      </c>
      <c r="G140" s="6" t="s">
        <v>3635</v>
      </c>
      <c r="H140" s="23" t="s">
        <v>3363</v>
      </c>
      <c r="I140" s="21" t="s">
        <v>26</v>
      </c>
      <c r="K140" s="21"/>
      <c r="L140" s="21"/>
    </row>
    <row r="141" spans="1:12" x14ac:dyDescent="0.2">
      <c r="A141" s="21" t="s">
        <v>78</v>
      </c>
      <c r="B141" t="s">
        <v>79</v>
      </c>
      <c r="C141" t="s">
        <v>80</v>
      </c>
      <c r="D141" s="5" t="s">
        <v>9</v>
      </c>
      <c r="E141" t="s">
        <v>81</v>
      </c>
    </row>
    <row r="142" spans="1:12" s="66" customFormat="1" x14ac:dyDescent="0.2">
      <c r="A142" s="4" t="s">
        <v>4718</v>
      </c>
      <c r="B142" s="4" t="s">
        <v>4605</v>
      </c>
      <c r="C142" s="4" t="s">
        <v>4589</v>
      </c>
      <c r="D142" s="5" t="s">
        <v>9</v>
      </c>
      <c r="E142" s="5" t="s">
        <v>4600</v>
      </c>
      <c r="F142" s="6" t="s">
        <v>4714</v>
      </c>
      <c r="G142" s="4" t="s">
        <v>4704</v>
      </c>
      <c r="H142" s="4" t="s">
        <v>4715</v>
      </c>
      <c r="I142" s="2" t="s">
        <v>4667</v>
      </c>
      <c r="J142" s="21" t="s">
        <v>26</v>
      </c>
    </row>
    <row r="143" spans="1:12" x14ac:dyDescent="0.2">
      <c r="A143" t="s">
        <v>3045</v>
      </c>
      <c r="B143">
        <v>2111</v>
      </c>
      <c r="C143" t="s">
        <v>3038</v>
      </c>
      <c r="D143" s="5" t="s">
        <v>9</v>
      </c>
      <c r="E143" t="s">
        <v>207</v>
      </c>
      <c r="F143" t="s">
        <v>3042</v>
      </c>
    </row>
    <row r="144" spans="1:12" x14ac:dyDescent="0.2">
      <c r="A144" s="6" t="s">
        <v>4587</v>
      </c>
      <c r="B144" t="s">
        <v>4585</v>
      </c>
      <c r="C144" s="6" t="s">
        <v>4582</v>
      </c>
      <c r="D144" s="5" t="s">
        <v>9</v>
      </c>
      <c r="E144" s="4" t="s">
        <v>2555</v>
      </c>
      <c r="F144" s="5" t="s">
        <v>4583</v>
      </c>
      <c r="G144" s="21" t="s">
        <v>26</v>
      </c>
      <c r="H144" s="6" t="s">
        <v>4649</v>
      </c>
      <c r="I144" s="41" t="s">
        <v>4648</v>
      </c>
    </row>
    <row r="145" spans="1:9" s="66" customFormat="1" x14ac:dyDescent="0.2">
      <c r="A145" s="66" t="s">
        <v>4657</v>
      </c>
      <c r="B145" s="66" t="s">
        <v>4604</v>
      </c>
      <c r="C145" s="12" t="s">
        <v>4593</v>
      </c>
      <c r="D145" s="5" t="s">
        <v>9</v>
      </c>
      <c r="E145" s="4" t="s">
        <v>4602</v>
      </c>
      <c r="F145" s="5" t="s">
        <v>4601</v>
      </c>
      <c r="G145" s="66" t="s">
        <v>235</v>
      </c>
      <c r="H145" s="41" t="s">
        <v>4716</v>
      </c>
      <c r="I145" s="21" t="s">
        <v>26</v>
      </c>
    </row>
    <row r="146" spans="1:9" s="71" customFormat="1" x14ac:dyDescent="0.2">
      <c r="A146" s="71" t="s">
        <v>4730</v>
      </c>
      <c r="B146" s="71" t="s">
        <v>4727</v>
      </c>
      <c r="C146" s="71" t="s">
        <v>4725</v>
      </c>
      <c r="D146" s="5" t="s">
        <v>9</v>
      </c>
      <c r="E146" s="4" t="s">
        <v>85</v>
      </c>
      <c r="F146" s="21" t="s">
        <v>26</v>
      </c>
    </row>
    <row r="147" spans="1:9" x14ac:dyDescent="0.2">
      <c r="A147" t="s">
        <v>4794</v>
      </c>
      <c r="B147" t="s">
        <v>4792</v>
      </c>
      <c r="C147" t="s">
        <v>4785</v>
      </c>
      <c r="D147" s="5" t="s">
        <v>9</v>
      </c>
      <c r="E147" s="6" t="s">
        <v>4788</v>
      </c>
      <c r="F147" s="5" t="s">
        <v>4600</v>
      </c>
    </row>
    <row r="148" spans="1:9" s="59" customFormat="1" x14ac:dyDescent="0.2"/>
    <row r="149" spans="1:9" s="59" customFormat="1" x14ac:dyDescent="0.2"/>
    <row r="150" spans="1:9" s="59" customFormat="1" x14ac:dyDescent="0.2"/>
    <row r="151" spans="1:9" x14ac:dyDescent="0.2">
      <c r="A151" t="s">
        <v>243</v>
      </c>
    </row>
    <row r="152" spans="1:9" x14ac:dyDescent="0.2">
      <c r="A152" t="s">
        <v>224</v>
      </c>
      <c r="B152" t="s">
        <v>210</v>
      </c>
      <c r="C152" s="6" t="s">
        <v>205</v>
      </c>
      <c r="D152" s="4" t="s">
        <v>213</v>
      </c>
      <c r="E152" t="s">
        <v>211</v>
      </c>
    </row>
    <row r="153" spans="1:9" x14ac:dyDescent="0.2">
      <c r="A153" t="s">
        <v>37</v>
      </c>
      <c r="B153" t="s">
        <v>38</v>
      </c>
      <c r="C153" s="9" t="s">
        <v>39</v>
      </c>
      <c r="D153" t="s">
        <v>32</v>
      </c>
    </row>
    <row r="154" spans="1:9" x14ac:dyDescent="0.2">
      <c r="A154" t="s">
        <v>40</v>
      </c>
      <c r="B154" t="s">
        <v>41</v>
      </c>
      <c r="C154" t="s">
        <v>42</v>
      </c>
      <c r="D154" t="s">
        <v>43</v>
      </c>
    </row>
    <row r="155" spans="1:9" x14ac:dyDescent="0.2">
      <c r="A155" t="s">
        <v>44</v>
      </c>
      <c r="B155" t="s">
        <v>45</v>
      </c>
      <c r="C155" s="21" t="s">
        <v>46</v>
      </c>
      <c r="D155" t="s">
        <v>43</v>
      </c>
    </row>
    <row r="156" spans="1:9" x14ac:dyDescent="0.2">
      <c r="A156" t="s">
        <v>227</v>
      </c>
      <c r="B156" t="s">
        <v>221</v>
      </c>
      <c r="C156" s="6" t="s">
        <v>216</v>
      </c>
      <c r="D156" t="s">
        <v>218</v>
      </c>
      <c r="F156" s="6" t="s">
        <v>2203</v>
      </c>
    </row>
    <row r="157" spans="1:9" x14ac:dyDescent="0.2">
      <c r="A157" t="s">
        <v>47</v>
      </c>
      <c r="B157" t="s">
        <v>48</v>
      </c>
      <c r="C157" s="9" t="s">
        <v>49</v>
      </c>
      <c r="D157" t="s">
        <v>50</v>
      </c>
    </row>
    <row r="158" spans="1:9" x14ac:dyDescent="0.2">
      <c r="A158" t="s">
        <v>213</v>
      </c>
      <c r="B158">
        <v>2113</v>
      </c>
      <c r="C158" t="s">
        <v>206</v>
      </c>
      <c r="D158" s="4" t="s">
        <v>213</v>
      </c>
      <c r="E158" t="s">
        <v>241</v>
      </c>
      <c r="F158" s="6" t="s">
        <v>2203</v>
      </c>
    </row>
    <row r="159" spans="1:9" x14ac:dyDescent="0.2">
      <c r="A159" t="s">
        <v>2245</v>
      </c>
      <c r="B159" t="s">
        <v>2179</v>
      </c>
      <c r="C159" s="6" t="s">
        <v>2168</v>
      </c>
      <c r="E159" s="5" t="s">
        <v>2171</v>
      </c>
      <c r="F159" s="33" t="s">
        <v>2203</v>
      </c>
      <c r="G159" s="6" t="s">
        <v>2135</v>
      </c>
      <c r="H159" s="4" t="s">
        <v>2205</v>
      </c>
      <c r="I159" t="s">
        <v>2247</v>
      </c>
    </row>
    <row r="160" spans="1:9" x14ac:dyDescent="0.2">
      <c r="A160" t="s">
        <v>2248</v>
      </c>
      <c r="B160" t="s">
        <v>2182</v>
      </c>
      <c r="C160" t="s">
        <v>2176</v>
      </c>
      <c r="D160" s="4" t="s">
        <v>213</v>
      </c>
      <c r="E160" s="5" t="s">
        <v>2185</v>
      </c>
      <c r="F160" s="6" t="s">
        <v>2203</v>
      </c>
      <c r="H160" s="6" t="s">
        <v>2204</v>
      </c>
      <c r="I160" s="30"/>
    </row>
    <row r="161" spans="1:8" x14ac:dyDescent="0.2">
      <c r="A161" t="s">
        <v>2249</v>
      </c>
      <c r="B161" t="s">
        <v>2202</v>
      </c>
      <c r="C161" s="6" t="s">
        <v>2193</v>
      </c>
      <c r="D161" s="4" t="s">
        <v>213</v>
      </c>
      <c r="E161" t="s">
        <v>2197</v>
      </c>
    </row>
    <row r="162" spans="1:8" x14ac:dyDescent="0.2">
      <c r="A162" t="s">
        <v>2249</v>
      </c>
      <c r="B162" s="4" t="s">
        <v>2253</v>
      </c>
      <c r="C162" s="6" t="s">
        <v>2251</v>
      </c>
      <c r="D162" t="s">
        <v>241</v>
      </c>
      <c r="E162" s="4" t="s">
        <v>213</v>
      </c>
      <c r="F162" t="s">
        <v>2186</v>
      </c>
      <c r="G162" s="6" t="s">
        <v>2295</v>
      </c>
      <c r="H162" s="6" t="s">
        <v>2296</v>
      </c>
    </row>
    <row r="163" spans="1:8" x14ac:dyDescent="0.2">
      <c r="A163" s="34" t="s">
        <v>2435</v>
      </c>
      <c r="B163" t="s">
        <v>2333</v>
      </c>
      <c r="C163" s="9" t="s">
        <v>2303</v>
      </c>
      <c r="D163" s="4" t="s">
        <v>2436</v>
      </c>
      <c r="E163" t="s">
        <v>2321</v>
      </c>
    </row>
    <row r="164" spans="1:8" x14ac:dyDescent="0.2">
      <c r="A164" s="34" t="s">
        <v>2438</v>
      </c>
      <c r="B164" t="s">
        <v>2342</v>
      </c>
      <c r="C164" s="6" t="s">
        <v>2315</v>
      </c>
      <c r="D164" s="35" t="s">
        <v>213</v>
      </c>
      <c r="E164" t="s">
        <v>2326</v>
      </c>
      <c r="F164" s="6" t="s">
        <v>2425</v>
      </c>
    </row>
    <row r="165" spans="1:8" x14ac:dyDescent="0.2">
      <c r="A165" s="21" t="s">
        <v>2254</v>
      </c>
      <c r="B165" t="s">
        <v>2198</v>
      </c>
      <c r="C165" t="s">
        <v>2189</v>
      </c>
      <c r="E165" t="s">
        <v>2195</v>
      </c>
      <c r="F165" s="11"/>
    </row>
    <row r="166" spans="1:8" x14ac:dyDescent="0.2">
      <c r="A166" s="21" t="s">
        <v>244</v>
      </c>
      <c r="B166" t="s">
        <v>2103</v>
      </c>
      <c r="C166" s="9" t="s">
        <v>240</v>
      </c>
      <c r="E166" t="s">
        <v>2162</v>
      </c>
      <c r="F166" s="11"/>
    </row>
    <row r="167" spans="1:8" x14ac:dyDescent="0.2">
      <c r="A167" s="21" t="s">
        <v>2256</v>
      </c>
      <c r="B167" t="s">
        <v>2201</v>
      </c>
      <c r="C167" s="12" t="s">
        <v>2192</v>
      </c>
      <c r="D167" s="6" t="s">
        <v>64</v>
      </c>
      <c r="E167" s="5" t="s">
        <v>2196</v>
      </c>
      <c r="F167" s="11"/>
      <c r="G167" s="6" t="s">
        <v>2428</v>
      </c>
      <c r="H167" s="6" t="s">
        <v>2429</v>
      </c>
    </row>
    <row r="168" spans="1:8" x14ac:dyDescent="0.2">
      <c r="A168" s="21" t="s">
        <v>2432</v>
      </c>
      <c r="B168" t="s">
        <v>2330</v>
      </c>
      <c r="C168" s="6" t="s">
        <v>2297</v>
      </c>
      <c r="D168" s="6" t="s">
        <v>2191</v>
      </c>
      <c r="E168" t="s">
        <v>18</v>
      </c>
      <c r="G168" s="6" t="s">
        <v>2501</v>
      </c>
    </row>
    <row r="169" spans="1:8" x14ac:dyDescent="0.2">
      <c r="A169" s="34" t="s">
        <v>2439</v>
      </c>
      <c r="B169" t="s">
        <v>2335</v>
      </c>
      <c r="C169" s="6" t="s">
        <v>2305</v>
      </c>
      <c r="E169" s="5" t="s">
        <v>2324</v>
      </c>
    </row>
    <row r="170" spans="1:8" x14ac:dyDescent="0.2">
      <c r="A170" s="21" t="s">
        <v>2269</v>
      </c>
      <c r="B170" t="s">
        <v>2266</v>
      </c>
      <c r="C170" s="9" t="s">
        <v>2259</v>
      </c>
      <c r="E170" t="s">
        <v>2262</v>
      </c>
    </row>
    <row r="171" spans="1:8" x14ac:dyDescent="0.2">
      <c r="A171" s="34" t="s">
        <v>2512</v>
      </c>
      <c r="B171" t="s">
        <v>2325</v>
      </c>
      <c r="C171" t="s">
        <v>2306</v>
      </c>
      <c r="D171" t="s">
        <v>235</v>
      </c>
      <c r="E171" t="s">
        <v>81</v>
      </c>
    </row>
    <row r="172" spans="1:8" x14ac:dyDescent="0.2">
      <c r="A172" s="21" t="s">
        <v>57</v>
      </c>
      <c r="B172" t="s">
        <v>58</v>
      </c>
      <c r="C172" t="s">
        <v>59</v>
      </c>
      <c r="E172" s="5" t="s">
        <v>60</v>
      </c>
    </row>
    <row r="173" spans="1:8" x14ac:dyDescent="0.2">
      <c r="A173" s="21" t="s">
        <v>2268</v>
      </c>
      <c r="B173" t="s">
        <v>2265</v>
      </c>
      <c r="C173" s="9" t="s">
        <v>2258</v>
      </c>
      <c r="E173" t="s">
        <v>2261</v>
      </c>
    </row>
    <row r="174" spans="1:8" ht="17" customHeight="1" x14ac:dyDescent="0.2">
      <c r="A174" s="34" t="s">
        <v>2443</v>
      </c>
      <c r="B174" s="21" t="s">
        <v>2332</v>
      </c>
      <c r="C174" s="9" t="s">
        <v>2300</v>
      </c>
      <c r="E174" t="s">
        <v>2261</v>
      </c>
      <c r="F174" s="6" t="s">
        <v>2502</v>
      </c>
      <c r="G174" s="6" t="s">
        <v>405</v>
      </c>
      <c r="H174" s="6" t="s">
        <v>2748</v>
      </c>
    </row>
    <row r="175" spans="1:8" x14ac:dyDescent="0.2">
      <c r="A175" s="34" t="s">
        <v>2441</v>
      </c>
      <c r="B175">
        <v>2070</v>
      </c>
      <c r="C175" t="s">
        <v>2313</v>
      </c>
      <c r="D175" t="s">
        <v>207</v>
      </c>
    </row>
    <row r="176" spans="1:8" x14ac:dyDescent="0.2">
      <c r="A176" s="34" t="s">
        <v>2450</v>
      </c>
      <c r="B176" s="21" t="s">
        <v>2331</v>
      </c>
      <c r="C176" s="21" t="s">
        <v>2298</v>
      </c>
      <c r="E176" t="s">
        <v>2262</v>
      </c>
    </row>
    <row r="177" spans="1:8" x14ac:dyDescent="0.2">
      <c r="A177" s="34" t="s">
        <v>2454</v>
      </c>
      <c r="B177" t="s">
        <v>2340</v>
      </c>
      <c r="C177" t="s">
        <v>2311</v>
      </c>
      <c r="E177" t="s">
        <v>218</v>
      </c>
    </row>
    <row r="178" spans="1:8" ht="16" customHeight="1" x14ac:dyDescent="0.2">
      <c r="A178" s="34" t="s">
        <v>2451</v>
      </c>
      <c r="B178" s="21" t="s">
        <v>2336</v>
      </c>
      <c r="C178" s="6" t="s">
        <v>2307</v>
      </c>
      <c r="E178" t="s">
        <v>2261</v>
      </c>
    </row>
    <row r="179" spans="1:8" ht="16" customHeight="1" x14ac:dyDescent="0.2">
      <c r="A179" s="34" t="s">
        <v>2452</v>
      </c>
      <c r="B179" t="s">
        <v>2337</v>
      </c>
      <c r="C179" t="s">
        <v>2308</v>
      </c>
      <c r="E179" t="s">
        <v>2326</v>
      </c>
    </row>
    <row r="180" spans="1:8" x14ac:dyDescent="0.2">
      <c r="A180" t="s">
        <v>2506</v>
      </c>
      <c r="B180" t="s">
        <v>2505</v>
      </c>
      <c r="C180" s="6" t="s">
        <v>2503</v>
      </c>
      <c r="E180" t="s">
        <v>2262</v>
      </c>
      <c r="F180" s="6" t="s">
        <v>2747</v>
      </c>
    </row>
    <row r="181" spans="1:8" x14ac:dyDescent="0.2">
      <c r="A181" t="s">
        <v>2566</v>
      </c>
      <c r="B181" t="s">
        <v>2558</v>
      </c>
      <c r="C181" s="6" t="s">
        <v>2537</v>
      </c>
      <c r="D181" s="11"/>
      <c r="E181" t="s">
        <v>2162</v>
      </c>
      <c r="G181" s="6" t="s">
        <v>33</v>
      </c>
      <c r="H181" s="6" t="s">
        <v>2746</v>
      </c>
    </row>
    <row r="182" spans="1:8" x14ac:dyDescent="0.2">
      <c r="A182" t="s">
        <v>2571</v>
      </c>
      <c r="B182" t="s">
        <v>2561</v>
      </c>
      <c r="C182" t="s">
        <v>2540</v>
      </c>
      <c r="D182" s="11"/>
      <c r="E182" s="5" t="s">
        <v>2541</v>
      </c>
    </row>
    <row r="183" spans="1:8" x14ac:dyDescent="0.2">
      <c r="A183" t="s">
        <v>2248</v>
      </c>
      <c r="B183" t="s">
        <v>2619</v>
      </c>
      <c r="C183" s="6" t="s">
        <v>2582</v>
      </c>
      <c r="D183" s="4" t="s">
        <v>213</v>
      </c>
      <c r="F183" t="s">
        <v>2261</v>
      </c>
    </row>
    <row r="184" spans="1:8" x14ac:dyDescent="0.2">
      <c r="A184" t="s">
        <v>2624</v>
      </c>
      <c r="B184" t="s">
        <v>2620</v>
      </c>
      <c r="C184" s="9" t="s">
        <v>2616</v>
      </c>
      <c r="D184" s="4" t="s">
        <v>213</v>
      </c>
      <c r="E184" t="s">
        <v>218</v>
      </c>
      <c r="F184" s="11"/>
    </row>
    <row r="185" spans="1:8" x14ac:dyDescent="0.2">
      <c r="A185" t="s">
        <v>2568</v>
      </c>
      <c r="B185" t="s">
        <v>2556</v>
      </c>
      <c r="C185" s="12" t="s">
        <v>2535</v>
      </c>
      <c r="D185" s="11"/>
      <c r="E185" t="s">
        <v>2261</v>
      </c>
    </row>
    <row r="186" spans="1:8" x14ac:dyDescent="0.2">
      <c r="A186" t="s">
        <v>2644</v>
      </c>
      <c r="B186" t="s">
        <v>2639</v>
      </c>
      <c r="C186" s="6" t="s">
        <v>2632</v>
      </c>
      <c r="E186" t="s">
        <v>2638</v>
      </c>
      <c r="F186" s="11"/>
    </row>
    <row r="187" spans="1:8" x14ac:dyDescent="0.2">
      <c r="A187" t="s">
        <v>2654</v>
      </c>
      <c r="B187" t="s">
        <v>2653</v>
      </c>
      <c r="C187" t="s">
        <v>2651</v>
      </c>
    </row>
    <row r="188" spans="1:8" ht="16" customHeight="1" x14ac:dyDescent="0.2">
      <c r="A188" s="34" t="s">
        <v>2453</v>
      </c>
      <c r="B188" t="s">
        <v>2339</v>
      </c>
      <c r="C188" s="9" t="s">
        <v>2310</v>
      </c>
      <c r="E188" t="s">
        <v>81</v>
      </c>
    </row>
    <row r="189" spans="1:8" x14ac:dyDescent="0.2">
      <c r="A189" t="s">
        <v>2569</v>
      </c>
      <c r="B189" t="s">
        <v>2559</v>
      </c>
      <c r="C189" s="12" t="s">
        <v>2538</v>
      </c>
      <c r="D189" s="11"/>
      <c r="E189" t="s">
        <v>218</v>
      </c>
    </row>
    <row r="190" spans="1:8" x14ac:dyDescent="0.2">
      <c r="A190" t="s">
        <v>2438</v>
      </c>
      <c r="B190" t="s">
        <v>2637</v>
      </c>
      <c r="C190" s="6" t="s">
        <v>2630</v>
      </c>
      <c r="D190" s="4" t="s">
        <v>213</v>
      </c>
      <c r="E190" t="s">
        <v>2262</v>
      </c>
      <c r="F190" s="11"/>
    </row>
    <row r="191" spans="1:8" x14ac:dyDescent="0.2">
      <c r="A191" t="s">
        <v>2641</v>
      </c>
      <c r="B191" s="15" t="s">
        <v>2635</v>
      </c>
      <c r="C191" s="9" t="s">
        <v>2626</v>
      </c>
      <c r="E191" t="s">
        <v>2262</v>
      </c>
      <c r="F191" s="11"/>
    </row>
    <row r="192" spans="1:8" x14ac:dyDescent="0.2">
      <c r="A192" t="s">
        <v>2642</v>
      </c>
      <c r="B192" s="15" t="s">
        <v>2636</v>
      </c>
      <c r="C192" t="s">
        <v>2627</v>
      </c>
      <c r="E192" t="s">
        <v>2262</v>
      </c>
      <c r="F192" s="11"/>
    </row>
    <row r="193" spans="1:9" x14ac:dyDescent="0.2">
      <c r="A193" t="s">
        <v>2642</v>
      </c>
      <c r="B193">
        <v>2069</v>
      </c>
      <c r="C193" s="6" t="s">
        <v>2628</v>
      </c>
      <c r="D193" t="s">
        <v>235</v>
      </c>
      <c r="E193" t="s">
        <v>2321</v>
      </c>
      <c r="F193" s="11"/>
    </row>
    <row r="194" spans="1:9" x14ac:dyDescent="0.2">
      <c r="A194" t="s">
        <v>2514</v>
      </c>
      <c r="B194" t="s">
        <v>2513</v>
      </c>
      <c r="C194" s="12" t="s">
        <v>2508</v>
      </c>
      <c r="E194" s="5" t="s">
        <v>2509</v>
      </c>
    </row>
    <row r="195" spans="1:9" x14ac:dyDescent="0.2">
      <c r="A195" s="34" t="s">
        <v>2459</v>
      </c>
      <c r="B195" t="s">
        <v>2343</v>
      </c>
      <c r="C195" t="s">
        <v>2316</v>
      </c>
      <c r="E195" t="s">
        <v>2329</v>
      </c>
    </row>
    <row r="196" spans="1:9" x14ac:dyDescent="0.2">
      <c r="A196" t="s">
        <v>2648</v>
      </c>
      <c r="B196" t="s">
        <v>2911</v>
      </c>
      <c r="C196" s="6" t="s">
        <v>2645</v>
      </c>
      <c r="E196" t="s">
        <v>2646</v>
      </c>
    </row>
    <row r="197" spans="1:9" x14ac:dyDescent="0.2">
      <c r="A197" t="s">
        <v>2249</v>
      </c>
      <c r="B197">
        <v>2083</v>
      </c>
      <c r="C197" s="9" t="s">
        <v>2758</v>
      </c>
      <c r="D197" s="4" t="s">
        <v>213</v>
      </c>
      <c r="E197" t="s">
        <v>235</v>
      </c>
      <c r="F197" t="s">
        <v>2759</v>
      </c>
    </row>
    <row r="198" spans="1:9" x14ac:dyDescent="0.2">
      <c r="A198" t="s">
        <v>2762</v>
      </c>
      <c r="B198" t="s">
        <v>2761</v>
      </c>
      <c r="C198" s="6" t="s">
        <v>2757</v>
      </c>
      <c r="E198" t="s">
        <v>2759</v>
      </c>
    </row>
    <row r="199" spans="1:9" x14ac:dyDescent="0.2">
      <c r="A199" t="s">
        <v>2522</v>
      </c>
      <c r="B199" t="s">
        <v>2520</v>
      </c>
      <c r="C199" t="s">
        <v>2517</v>
      </c>
      <c r="D199" t="s">
        <v>1673</v>
      </c>
      <c r="E199" s="5" t="s">
        <v>2519</v>
      </c>
    </row>
    <row r="200" spans="1:9" x14ac:dyDescent="0.2">
      <c r="A200" t="s">
        <v>2621</v>
      </c>
      <c r="B200" t="s">
        <v>2610</v>
      </c>
      <c r="C200" t="s">
        <v>2609</v>
      </c>
      <c r="E200" t="s">
        <v>2321</v>
      </c>
      <c r="F200" s="11"/>
    </row>
    <row r="201" spans="1:9" x14ac:dyDescent="0.2">
      <c r="A201" t="s">
        <v>2584</v>
      </c>
      <c r="B201" t="s">
        <v>2583</v>
      </c>
      <c r="C201" s="6" t="s">
        <v>2580</v>
      </c>
      <c r="E201" t="s">
        <v>18</v>
      </c>
    </row>
    <row r="202" spans="1:9" x14ac:dyDescent="0.2">
      <c r="A202" t="s">
        <v>2914</v>
      </c>
      <c r="B202" t="s">
        <v>2773</v>
      </c>
      <c r="C202" t="s">
        <v>2769</v>
      </c>
      <c r="D202" s="11"/>
      <c r="E202" s="5" t="s">
        <v>2162</v>
      </c>
      <c r="H202" s="23" t="s">
        <v>2294</v>
      </c>
    </row>
    <row r="203" spans="1:9" x14ac:dyDescent="0.2">
      <c r="A203" t="s">
        <v>2930</v>
      </c>
      <c r="B203" t="s">
        <v>2984</v>
      </c>
      <c r="C203" t="s">
        <v>2825</v>
      </c>
      <c r="E203" s="5" t="s">
        <v>2611</v>
      </c>
    </row>
    <row r="204" spans="1:9" x14ac:dyDescent="0.2">
      <c r="A204" t="s">
        <v>2928</v>
      </c>
      <c r="B204" t="s">
        <v>2939</v>
      </c>
      <c r="C204" s="6" t="s">
        <v>2822</v>
      </c>
      <c r="E204" t="s">
        <v>2321</v>
      </c>
    </row>
    <row r="205" spans="1:9" x14ac:dyDescent="0.2">
      <c r="A205" s="6" t="s">
        <v>2533</v>
      </c>
      <c r="B205" t="s">
        <v>2529</v>
      </c>
      <c r="C205" s="12" t="s">
        <v>2525</v>
      </c>
      <c r="E205" t="s">
        <v>2328</v>
      </c>
      <c r="F205" s="6" t="s">
        <v>2295</v>
      </c>
      <c r="G205" s="6" t="s">
        <v>2976</v>
      </c>
      <c r="H205" s="6" t="s">
        <v>2977</v>
      </c>
    </row>
    <row r="206" spans="1:9" x14ac:dyDescent="0.2">
      <c r="A206" t="s">
        <v>2912</v>
      </c>
      <c r="B206" t="s">
        <v>2771</v>
      </c>
      <c r="C206" s="12" t="s">
        <v>2764</v>
      </c>
      <c r="D206" s="11"/>
      <c r="E206" t="s">
        <v>218</v>
      </c>
      <c r="G206" s="6" t="s">
        <v>3143</v>
      </c>
    </row>
    <row r="207" spans="1:9" x14ac:dyDescent="0.2">
      <c r="A207" t="s">
        <v>2916</v>
      </c>
      <c r="B207" s="43" t="s">
        <v>3141</v>
      </c>
      <c r="C207" s="6" t="s">
        <v>2770</v>
      </c>
      <c r="D207" s="11"/>
      <c r="E207" t="s">
        <v>2326</v>
      </c>
      <c r="F207" s="6" t="s">
        <v>2743</v>
      </c>
      <c r="G207" s="41" t="s">
        <v>2749</v>
      </c>
      <c r="H207" s="4" t="s">
        <v>3366</v>
      </c>
      <c r="I207" s="4"/>
    </row>
    <row r="208" spans="1:9" x14ac:dyDescent="0.2">
      <c r="A208" t="s">
        <v>2755</v>
      </c>
      <c r="B208" t="s">
        <v>2753</v>
      </c>
      <c r="C208" s="6" t="s">
        <v>2752</v>
      </c>
      <c r="E208" t="s">
        <v>2326</v>
      </c>
      <c r="G208" s="6" t="s">
        <v>2806</v>
      </c>
    </row>
    <row r="209" spans="1:9" x14ac:dyDescent="0.2">
      <c r="A209" t="s">
        <v>2999</v>
      </c>
      <c r="B209" t="s">
        <v>2995</v>
      </c>
      <c r="C209" s="42" t="s">
        <v>2990</v>
      </c>
      <c r="D209" s="4" t="s">
        <v>213</v>
      </c>
      <c r="E209" t="s">
        <v>2197</v>
      </c>
      <c r="F209" t="s">
        <v>241</v>
      </c>
    </row>
    <row r="210" spans="1:9" x14ac:dyDescent="0.2">
      <c r="A210" t="s">
        <v>2998</v>
      </c>
      <c r="B210" t="s">
        <v>2996</v>
      </c>
      <c r="C210" s="21" t="s">
        <v>2989</v>
      </c>
      <c r="E210" s="5" t="s">
        <v>2991</v>
      </c>
      <c r="G210" s="6" t="s">
        <v>3371</v>
      </c>
    </row>
    <row r="211" spans="1:9" x14ac:dyDescent="0.2">
      <c r="A211" t="s">
        <v>2248</v>
      </c>
      <c r="B211" t="s">
        <v>3046</v>
      </c>
      <c r="C211" s="12" t="s">
        <v>3039</v>
      </c>
      <c r="D211" s="4" t="s">
        <v>213</v>
      </c>
      <c r="E211" t="s">
        <v>2186</v>
      </c>
    </row>
    <row r="212" spans="1:9" x14ac:dyDescent="0.2">
      <c r="A212" t="s">
        <v>2249</v>
      </c>
      <c r="B212" t="s">
        <v>3040</v>
      </c>
      <c r="C212" s="6" t="s">
        <v>3034</v>
      </c>
      <c r="D212" s="4" t="s">
        <v>213</v>
      </c>
      <c r="E212" t="s">
        <v>218</v>
      </c>
      <c r="F212" s="45" t="s">
        <v>3365</v>
      </c>
      <c r="G212" s="4"/>
    </row>
    <row r="213" spans="1:9" x14ac:dyDescent="0.2">
      <c r="A213" t="s">
        <v>3148</v>
      </c>
      <c r="B213" t="s">
        <v>3093</v>
      </c>
      <c r="C213" t="s">
        <v>3087</v>
      </c>
      <c r="D213" s="4" t="s">
        <v>213</v>
      </c>
      <c r="E213" t="s">
        <v>43</v>
      </c>
    </row>
    <row r="214" spans="1:9" x14ac:dyDescent="0.2">
      <c r="A214" t="s">
        <v>2249</v>
      </c>
      <c r="B214" t="s">
        <v>3089</v>
      </c>
      <c r="C214" t="s">
        <v>3088</v>
      </c>
      <c r="D214" s="4" t="s">
        <v>213</v>
      </c>
      <c r="E214" t="s">
        <v>2326</v>
      </c>
      <c r="F214" t="s">
        <v>235</v>
      </c>
    </row>
    <row r="215" spans="1:9" x14ac:dyDescent="0.2">
      <c r="A215" t="s">
        <v>2919</v>
      </c>
      <c r="B215" t="s">
        <v>2835</v>
      </c>
      <c r="C215" t="s">
        <v>2808</v>
      </c>
      <c r="D215" s="11"/>
      <c r="E215" t="s">
        <v>2195</v>
      </c>
    </row>
    <row r="216" spans="1:9" x14ac:dyDescent="0.2">
      <c r="A216" t="s">
        <v>2943</v>
      </c>
      <c r="B216" t="s">
        <v>2981</v>
      </c>
      <c r="C216" t="s">
        <v>2933</v>
      </c>
      <c r="D216" t="s">
        <v>241</v>
      </c>
      <c r="E216" t="s">
        <v>2197</v>
      </c>
      <c r="F216" t="s">
        <v>3037</v>
      </c>
    </row>
    <row r="217" spans="1:9" x14ac:dyDescent="0.2">
      <c r="A217" t="s">
        <v>2532</v>
      </c>
      <c r="B217" t="s">
        <v>2528</v>
      </c>
      <c r="C217" s="9" t="s">
        <v>2524</v>
      </c>
      <c r="E217" t="s">
        <v>2195</v>
      </c>
    </row>
    <row r="218" spans="1:9" x14ac:dyDescent="0.2">
      <c r="A218" t="s">
        <v>2917</v>
      </c>
      <c r="B218" t="s">
        <v>2833</v>
      </c>
      <c r="C218" s="9" t="s">
        <v>2811</v>
      </c>
      <c r="D218" s="11"/>
      <c r="E218" t="s">
        <v>2261</v>
      </c>
    </row>
    <row r="219" spans="1:9" x14ac:dyDescent="0.2">
      <c r="A219" t="s">
        <v>3164</v>
      </c>
      <c r="B219" t="s">
        <v>3159</v>
      </c>
      <c r="C219" t="s">
        <v>3088</v>
      </c>
      <c r="D219" s="4" t="s">
        <v>3165</v>
      </c>
      <c r="E219" t="s">
        <v>2326</v>
      </c>
    </row>
    <row r="220" spans="1:9" x14ac:dyDescent="0.2">
      <c r="A220" t="s">
        <v>3166</v>
      </c>
      <c r="B220" t="s">
        <v>3160</v>
      </c>
      <c r="C220" s="6" t="s">
        <v>3152</v>
      </c>
      <c r="D220" s="4" t="s">
        <v>3167</v>
      </c>
      <c r="E220" t="s">
        <v>2326</v>
      </c>
    </row>
    <row r="221" spans="1:9" x14ac:dyDescent="0.2">
      <c r="A221" t="s">
        <v>3192</v>
      </c>
      <c r="B221" t="s">
        <v>3191</v>
      </c>
      <c r="C221" s="4" t="s">
        <v>3183</v>
      </c>
      <c r="D221" s="4" t="s">
        <v>3193</v>
      </c>
      <c r="E221" t="s">
        <v>2759</v>
      </c>
      <c r="F221" s="6" t="s">
        <v>2750</v>
      </c>
      <c r="G221" s="6" t="s">
        <v>3142</v>
      </c>
      <c r="H221" s="4" t="s">
        <v>3368</v>
      </c>
      <c r="I221" s="4"/>
    </row>
    <row r="222" spans="1:9" x14ac:dyDescent="0.2">
      <c r="A222" s="4" t="s">
        <v>2926</v>
      </c>
      <c r="B222" t="s">
        <v>2840</v>
      </c>
      <c r="C222" s="6" t="s">
        <v>2820</v>
      </c>
      <c r="D222" s="21" t="s">
        <v>26</v>
      </c>
      <c r="E222" t="s">
        <v>218</v>
      </c>
      <c r="F222" s="6" t="s">
        <v>2425</v>
      </c>
      <c r="G222" s="6" t="s">
        <v>3142</v>
      </c>
      <c r="H222" s="6" t="s">
        <v>3077</v>
      </c>
    </row>
    <row r="223" spans="1:9" x14ac:dyDescent="0.2">
      <c r="A223" t="s">
        <v>2987</v>
      </c>
      <c r="B223">
        <v>2116</v>
      </c>
      <c r="C223" t="s">
        <v>2985</v>
      </c>
      <c r="D223" t="s">
        <v>207</v>
      </c>
      <c r="E223" t="s">
        <v>2986</v>
      </c>
    </row>
    <row r="224" spans="1:9" x14ac:dyDescent="0.2">
      <c r="A224" t="s">
        <v>3169</v>
      </c>
      <c r="B224" t="s">
        <v>3163</v>
      </c>
      <c r="C224" s="4" t="s">
        <v>3155</v>
      </c>
      <c r="E224" t="s">
        <v>2321</v>
      </c>
      <c r="G224" s="6" t="s">
        <v>3362</v>
      </c>
    </row>
    <row r="225" spans="1:8" x14ac:dyDescent="0.2">
      <c r="A225" t="s">
        <v>2924</v>
      </c>
      <c r="B225" t="s">
        <v>2838</v>
      </c>
      <c r="C225" s="9" t="s">
        <v>2818</v>
      </c>
      <c r="D225" s="11"/>
      <c r="E225" t="s">
        <v>2262</v>
      </c>
      <c r="F225" s="6" t="s">
        <v>2425</v>
      </c>
    </row>
    <row r="226" spans="1:8" x14ac:dyDescent="0.2">
      <c r="A226" t="s">
        <v>3168</v>
      </c>
      <c r="B226" t="s">
        <v>3175</v>
      </c>
      <c r="C226" s="9" t="s">
        <v>3153</v>
      </c>
      <c r="E226" t="s">
        <v>2186</v>
      </c>
    </row>
    <row r="227" spans="1:8" x14ac:dyDescent="0.2">
      <c r="A227" t="s">
        <v>3001</v>
      </c>
      <c r="B227" s="37" t="s">
        <v>2521</v>
      </c>
      <c r="C227" t="s">
        <v>2518</v>
      </c>
      <c r="E227" t="s">
        <v>32</v>
      </c>
    </row>
    <row r="228" spans="1:8" x14ac:dyDescent="0.2">
      <c r="A228" s="21" t="s">
        <v>2929</v>
      </c>
      <c r="B228" t="s">
        <v>2841</v>
      </c>
      <c r="C228" t="s">
        <v>2823</v>
      </c>
      <c r="D228" s="21" t="s">
        <v>26</v>
      </c>
      <c r="E228" s="4" t="s">
        <v>2318</v>
      </c>
      <c r="F228" t="s">
        <v>2824</v>
      </c>
      <c r="G228" t="s">
        <v>3000</v>
      </c>
    </row>
    <row r="229" spans="1:8" x14ac:dyDescent="0.2">
      <c r="A229" t="s">
        <v>3043</v>
      </c>
      <c r="B229" s="4" t="s">
        <v>3041</v>
      </c>
      <c r="C229" s="9" t="s">
        <v>3035</v>
      </c>
      <c r="D229" s="21" t="s">
        <v>26</v>
      </c>
      <c r="E229" t="s">
        <v>2321</v>
      </c>
      <c r="G229" s="33" t="s">
        <v>3149</v>
      </c>
      <c r="H229" s="4" t="s">
        <v>3364</v>
      </c>
    </row>
    <row r="230" spans="1:8" x14ac:dyDescent="0.2">
      <c r="A230" t="s">
        <v>2573</v>
      </c>
      <c r="B230" t="s">
        <v>2563</v>
      </c>
      <c r="C230" s="21" t="s">
        <v>2544</v>
      </c>
      <c r="D230" s="11"/>
      <c r="E230" s="5" t="s">
        <v>2545</v>
      </c>
      <c r="H230" s="23" t="s">
        <v>2978</v>
      </c>
    </row>
    <row r="231" spans="1:8" x14ac:dyDescent="0.2">
      <c r="A231" t="s">
        <v>3146</v>
      </c>
      <c r="B231" t="s">
        <v>3091</v>
      </c>
      <c r="C231" s="6" t="s">
        <v>3085</v>
      </c>
      <c r="E231" t="s">
        <v>50</v>
      </c>
    </row>
    <row r="232" spans="1:8" x14ac:dyDescent="0.2">
      <c r="A232" t="s">
        <v>3212</v>
      </c>
      <c r="B232" t="s">
        <v>3208</v>
      </c>
      <c r="C232" s="12" t="s">
        <v>3198</v>
      </c>
      <c r="D232" s="11"/>
      <c r="E232" t="s">
        <v>2262</v>
      </c>
    </row>
    <row r="233" spans="1:8" x14ac:dyDescent="0.2">
      <c r="A233" t="s">
        <v>3214</v>
      </c>
      <c r="B233" t="s">
        <v>3209</v>
      </c>
      <c r="C233" t="s">
        <v>3201</v>
      </c>
      <c r="D233" t="s">
        <v>207</v>
      </c>
      <c r="E233" s="4" t="s">
        <v>3184</v>
      </c>
      <c r="F233" s="11"/>
    </row>
    <row r="234" spans="1:8" x14ac:dyDescent="0.2">
      <c r="A234" s="39" t="s">
        <v>2460</v>
      </c>
      <c r="B234" s="4" t="s">
        <v>2341</v>
      </c>
      <c r="C234" s="21" t="s">
        <v>2314</v>
      </c>
      <c r="E234" t="s">
        <v>2328</v>
      </c>
      <c r="F234" s="6" t="s">
        <v>2743</v>
      </c>
      <c r="G234" s="6" t="s">
        <v>2749</v>
      </c>
      <c r="H234" s="21" t="s">
        <v>26</v>
      </c>
    </row>
    <row r="235" spans="1:8" x14ac:dyDescent="0.2">
      <c r="A235" t="s">
        <v>2913</v>
      </c>
      <c r="B235" t="s">
        <v>2772</v>
      </c>
      <c r="C235" s="9" t="s">
        <v>2765</v>
      </c>
      <c r="D235" s="11"/>
      <c r="E235" t="s">
        <v>81</v>
      </c>
    </row>
    <row r="236" spans="1:8" x14ac:dyDescent="0.2">
      <c r="A236" t="s">
        <v>3180</v>
      </c>
      <c r="B236" t="s">
        <v>3188</v>
      </c>
      <c r="C236" s="6" t="s">
        <v>3173</v>
      </c>
      <c r="E236" t="s">
        <v>218</v>
      </c>
    </row>
    <row r="237" spans="1:8" x14ac:dyDescent="0.2">
      <c r="A237" t="s">
        <v>3178</v>
      </c>
      <c r="B237" t="s">
        <v>3176</v>
      </c>
      <c r="C237" t="s">
        <v>3171</v>
      </c>
      <c r="E237" s="5" t="s">
        <v>2992</v>
      </c>
      <c r="F237" s="23" t="s">
        <v>2425</v>
      </c>
      <c r="H237" s="23" t="s">
        <v>3370</v>
      </c>
    </row>
    <row r="238" spans="1:8" x14ac:dyDescent="0.2">
      <c r="A238" t="s">
        <v>3181</v>
      </c>
      <c r="B238" t="s">
        <v>3187</v>
      </c>
      <c r="C238" s="12" t="s">
        <v>3174</v>
      </c>
      <c r="E238" t="s">
        <v>32</v>
      </c>
      <c r="G238" s="6" t="s">
        <v>33</v>
      </c>
      <c r="H238" s="4" t="s">
        <v>3496</v>
      </c>
    </row>
    <row r="239" spans="1:8" x14ac:dyDescent="0.2">
      <c r="A239" t="s">
        <v>2763</v>
      </c>
      <c r="B239" t="s">
        <v>2760</v>
      </c>
      <c r="C239" s="12" t="s">
        <v>2756</v>
      </c>
      <c r="D239" t="s">
        <v>3037</v>
      </c>
      <c r="E239" s="5" t="s">
        <v>2650</v>
      </c>
      <c r="G239" s="6" t="s">
        <v>33</v>
      </c>
    </row>
    <row r="240" spans="1:8" x14ac:dyDescent="0.2">
      <c r="A240" t="s">
        <v>2249</v>
      </c>
      <c r="B240" t="s">
        <v>3438</v>
      </c>
      <c r="C240" s="42" t="s">
        <v>3388</v>
      </c>
      <c r="D240" s="4" t="s">
        <v>213</v>
      </c>
      <c r="E240" t="s">
        <v>2197</v>
      </c>
    </row>
    <row r="241" spans="1:10" x14ac:dyDescent="0.2">
      <c r="A241" t="s">
        <v>3457</v>
      </c>
      <c r="B241" t="s">
        <v>3390</v>
      </c>
      <c r="C241" s="6" t="s">
        <v>3378</v>
      </c>
      <c r="D241" s="4" t="s">
        <v>213</v>
      </c>
      <c r="E241" t="s">
        <v>2262</v>
      </c>
    </row>
    <row r="242" spans="1:10" x14ac:dyDescent="0.2">
      <c r="A242" t="s">
        <v>2248</v>
      </c>
      <c r="B242" t="s">
        <v>3396</v>
      </c>
      <c r="C242" s="21" t="s">
        <v>3384</v>
      </c>
      <c r="D242" s="4" t="s">
        <v>213</v>
      </c>
      <c r="E242" t="s">
        <v>2195</v>
      </c>
      <c r="F242" t="s">
        <v>241</v>
      </c>
      <c r="G242" s="4" t="s">
        <v>3636</v>
      </c>
      <c r="H242" s="4"/>
    </row>
    <row r="243" spans="1:10" x14ac:dyDescent="0.2">
      <c r="A243" t="s">
        <v>2249</v>
      </c>
      <c r="B243" t="s">
        <v>3397</v>
      </c>
      <c r="C243" s="43" t="s">
        <v>3386</v>
      </c>
      <c r="D243" s="4" t="s">
        <v>213</v>
      </c>
      <c r="E243" t="s">
        <v>2321</v>
      </c>
    </row>
    <row r="244" spans="1:10" x14ac:dyDescent="0.2">
      <c r="A244" t="s">
        <v>3453</v>
      </c>
      <c r="B244" t="s">
        <v>3446</v>
      </c>
      <c r="C244" s="15" t="s">
        <v>3439</v>
      </c>
      <c r="D244" t="s">
        <v>207</v>
      </c>
      <c r="E244" t="s">
        <v>3448</v>
      </c>
    </row>
    <row r="245" spans="1:10" x14ac:dyDescent="0.2">
      <c r="A245" t="s">
        <v>3452</v>
      </c>
      <c r="B245" t="s">
        <v>3447</v>
      </c>
      <c r="C245" s="15" t="s">
        <v>3440</v>
      </c>
      <c r="E245" t="s">
        <v>3042</v>
      </c>
    </row>
    <row r="246" spans="1:10" x14ac:dyDescent="0.2">
      <c r="A246" t="s">
        <v>3452</v>
      </c>
      <c r="B246" t="s">
        <v>3449</v>
      </c>
      <c r="C246" s="15" t="s">
        <v>3441</v>
      </c>
      <c r="E246" s="46" t="s">
        <v>2986</v>
      </c>
    </row>
    <row r="247" spans="1:10" x14ac:dyDescent="0.2">
      <c r="A247" t="s">
        <v>3461</v>
      </c>
      <c r="B247" s="4" t="s">
        <v>3393</v>
      </c>
      <c r="C247" s="6" t="s">
        <v>3381</v>
      </c>
      <c r="E247" t="s">
        <v>2321</v>
      </c>
      <c r="F247" s="6" t="s">
        <v>2425</v>
      </c>
      <c r="G247" s="6" t="s">
        <v>3633</v>
      </c>
      <c r="H247" s="23" t="s">
        <v>2748</v>
      </c>
      <c r="I247" s="4" t="s">
        <v>3563</v>
      </c>
      <c r="J247" s="4"/>
    </row>
    <row r="248" spans="1:10" x14ac:dyDescent="0.2">
      <c r="A248" t="s">
        <v>3462</v>
      </c>
      <c r="B248" t="s">
        <v>3394</v>
      </c>
      <c r="C248" s="12" t="s">
        <v>3382</v>
      </c>
      <c r="E248" t="s">
        <v>2329</v>
      </c>
    </row>
    <row r="249" spans="1:10" x14ac:dyDescent="0.2">
      <c r="A249" t="s">
        <v>2625</v>
      </c>
      <c r="B249" t="s">
        <v>2634</v>
      </c>
      <c r="C249" s="9" t="s">
        <v>2617</v>
      </c>
      <c r="D249" t="s">
        <v>3373</v>
      </c>
      <c r="E249" t="s">
        <v>2329</v>
      </c>
      <c r="F249" s="11"/>
    </row>
    <row r="250" spans="1:10" x14ac:dyDescent="0.2">
      <c r="A250" t="s">
        <v>3456</v>
      </c>
      <c r="B250" t="s">
        <v>3444</v>
      </c>
      <c r="C250" s="43" t="s">
        <v>3435</v>
      </c>
      <c r="E250" t="s">
        <v>2186</v>
      </c>
    </row>
    <row r="251" spans="1:10" x14ac:dyDescent="0.2">
      <c r="A251" t="s">
        <v>2585</v>
      </c>
      <c r="B251" t="s">
        <v>2618</v>
      </c>
      <c r="C251" t="s">
        <v>2581</v>
      </c>
      <c r="E251" s="5" t="s">
        <v>234</v>
      </c>
    </row>
    <row r="252" spans="1:10" x14ac:dyDescent="0.2">
      <c r="A252" t="s">
        <v>2248</v>
      </c>
      <c r="B252" t="s">
        <v>3510</v>
      </c>
      <c r="C252" s="9" t="s">
        <v>3506</v>
      </c>
      <c r="D252" s="4" t="s">
        <v>213</v>
      </c>
      <c r="E252" t="s">
        <v>2197</v>
      </c>
    </row>
    <row r="253" spans="1:10" x14ac:dyDescent="0.2">
      <c r="A253" t="s">
        <v>2248</v>
      </c>
      <c r="B253" t="s">
        <v>3512</v>
      </c>
      <c r="C253" s="6" t="s">
        <v>3508</v>
      </c>
      <c r="D253" s="4" t="s">
        <v>213</v>
      </c>
      <c r="E253" t="s">
        <v>2197</v>
      </c>
      <c r="F253" s="4" t="s">
        <v>4556</v>
      </c>
    </row>
    <row r="254" spans="1:10" x14ac:dyDescent="0.2">
      <c r="A254" t="s">
        <v>3505</v>
      </c>
      <c r="B254" t="s">
        <v>3504</v>
      </c>
      <c r="C254" s="4" t="s">
        <v>3503</v>
      </c>
      <c r="E254" t="s">
        <v>2186</v>
      </c>
      <c r="F254" s="6" t="s">
        <v>2295</v>
      </c>
      <c r="G254" s="4" t="s">
        <v>4705</v>
      </c>
    </row>
    <row r="255" spans="1:10" x14ac:dyDescent="0.2">
      <c r="A255" t="s">
        <v>3211</v>
      </c>
      <c r="B255" t="s">
        <v>3207</v>
      </c>
      <c r="C255" s="9" t="s">
        <v>3197</v>
      </c>
      <c r="D255" s="11"/>
      <c r="E255" t="s">
        <v>2186</v>
      </c>
      <c r="F255" s="4" t="s">
        <v>3369</v>
      </c>
      <c r="G255" s="4"/>
    </row>
    <row r="256" spans="1:10" x14ac:dyDescent="0.2">
      <c r="A256" s="21" t="s">
        <v>2754</v>
      </c>
      <c r="B256" t="s">
        <v>2652</v>
      </c>
      <c r="C256" s="21" t="s">
        <v>2649</v>
      </c>
      <c r="D256" s="21" t="s">
        <v>26</v>
      </c>
      <c r="E256" s="5" t="s">
        <v>2650</v>
      </c>
      <c r="F256" s="23" t="s">
        <v>2502</v>
      </c>
      <c r="H256" s="6" t="s">
        <v>3494</v>
      </c>
    </row>
    <row r="257" spans="1:11" x14ac:dyDescent="0.2">
      <c r="A257" t="s">
        <v>2942</v>
      </c>
      <c r="B257" t="s">
        <v>2938</v>
      </c>
      <c r="C257" s="21" t="s">
        <v>2932</v>
      </c>
      <c r="D257" s="21" t="s">
        <v>26</v>
      </c>
      <c r="E257" s="5" t="s">
        <v>2170</v>
      </c>
      <c r="F257" s="23" t="s">
        <v>2935</v>
      </c>
      <c r="H257" s="23" t="s">
        <v>3144</v>
      </c>
    </row>
    <row r="258" spans="1:11" x14ac:dyDescent="0.2">
      <c r="A258" t="s">
        <v>2249</v>
      </c>
      <c r="B258" t="s">
        <v>3569</v>
      </c>
      <c r="C258" s="9" t="s">
        <v>3567</v>
      </c>
      <c r="D258" s="4" t="s">
        <v>3575</v>
      </c>
      <c r="E258" s="5" t="s">
        <v>2992</v>
      </c>
    </row>
    <row r="259" spans="1:11" x14ac:dyDescent="0.2">
      <c r="A259" t="s">
        <v>2249</v>
      </c>
      <c r="B259">
        <v>2091</v>
      </c>
      <c r="C259" t="s">
        <v>3581</v>
      </c>
      <c r="D259" s="4" t="s">
        <v>213</v>
      </c>
      <c r="E259" t="s">
        <v>3583</v>
      </c>
      <c r="F259" t="s">
        <v>207</v>
      </c>
    </row>
    <row r="260" spans="1:11" x14ac:dyDescent="0.2">
      <c r="A260" t="s">
        <v>3145</v>
      </c>
      <c r="B260" s="37" t="s">
        <v>3090</v>
      </c>
      <c r="C260" t="s">
        <v>3084</v>
      </c>
      <c r="D260" s="21" t="s">
        <v>3037</v>
      </c>
      <c r="E260" t="s">
        <v>2328</v>
      </c>
    </row>
    <row r="261" spans="1:11" x14ac:dyDescent="0.2">
      <c r="A261" t="s">
        <v>2249</v>
      </c>
      <c r="B261" t="s">
        <v>3590</v>
      </c>
      <c r="C261" s="9" t="s">
        <v>3587</v>
      </c>
      <c r="D261" s="4" t="s">
        <v>213</v>
      </c>
      <c r="E261" t="s">
        <v>2262</v>
      </c>
      <c r="F261" s="4" t="s">
        <v>4527</v>
      </c>
      <c r="G261" s="4"/>
    </row>
    <row r="262" spans="1:11" x14ac:dyDescent="0.2">
      <c r="A262" t="s">
        <v>2249</v>
      </c>
      <c r="B262" t="s">
        <v>3591</v>
      </c>
      <c r="C262" s="9" t="s">
        <v>3588</v>
      </c>
      <c r="D262" s="4" t="s">
        <v>213</v>
      </c>
      <c r="E262" t="s">
        <v>2262</v>
      </c>
    </row>
    <row r="263" spans="1:11" x14ac:dyDescent="0.2">
      <c r="A263" t="s">
        <v>2997</v>
      </c>
      <c r="B263" t="s">
        <v>2994</v>
      </c>
      <c r="C263" s="21" t="s">
        <v>2988</v>
      </c>
      <c r="E263" s="5" t="s">
        <v>2992</v>
      </c>
      <c r="F263" t="s">
        <v>3037</v>
      </c>
    </row>
    <row r="264" spans="1:11" x14ac:dyDescent="0.2">
      <c r="A264" s="6" t="s">
        <v>3458</v>
      </c>
      <c r="B264" t="s">
        <v>3389</v>
      </c>
      <c r="C264" s="9" t="s">
        <v>3377</v>
      </c>
      <c r="D264" s="21" t="s">
        <v>26</v>
      </c>
      <c r="E264" t="s">
        <v>18</v>
      </c>
      <c r="F264" s="6" t="s">
        <v>2747</v>
      </c>
      <c r="G264" s="11"/>
      <c r="H264" s="6" t="s">
        <v>3144</v>
      </c>
      <c r="I264" s="4" t="s">
        <v>3495</v>
      </c>
    </row>
    <row r="265" spans="1:11" x14ac:dyDescent="0.2">
      <c r="A265" t="s">
        <v>3372</v>
      </c>
      <c r="B265">
        <v>2114</v>
      </c>
      <c r="C265" t="s">
        <v>3225</v>
      </c>
      <c r="D265" t="s">
        <v>235</v>
      </c>
    </row>
    <row r="266" spans="1:11" x14ac:dyDescent="0.2">
      <c r="A266" t="s">
        <v>3466</v>
      </c>
      <c r="B266" t="s">
        <v>3443</v>
      </c>
      <c r="C266" s="42" t="s">
        <v>3434</v>
      </c>
      <c r="E266" t="s">
        <v>18</v>
      </c>
    </row>
    <row r="267" spans="1:11" x14ac:dyDescent="0.2">
      <c r="A267" s="21" t="s">
        <v>3455</v>
      </c>
      <c r="B267" t="s">
        <v>3445</v>
      </c>
      <c r="C267" s="43" t="s">
        <v>3436</v>
      </c>
      <c r="E267" s="5" t="s">
        <v>2826</v>
      </c>
      <c r="G267" s="6" t="s">
        <v>2501</v>
      </c>
      <c r="H267" s="4" t="s">
        <v>3634</v>
      </c>
      <c r="I267" s="4"/>
      <c r="J267" s="26" t="s">
        <v>3638</v>
      </c>
      <c r="K267" s="26"/>
    </row>
    <row r="268" spans="1:11" x14ac:dyDescent="0.2">
      <c r="A268" t="s">
        <v>3210</v>
      </c>
      <c r="B268" t="s">
        <v>3206</v>
      </c>
      <c r="C268" s="9" t="s">
        <v>3196</v>
      </c>
      <c r="D268" s="11"/>
      <c r="E268" t="s">
        <v>81</v>
      </c>
    </row>
    <row r="269" spans="1:11" x14ac:dyDescent="0.2">
      <c r="A269" t="s">
        <v>3502</v>
      </c>
      <c r="B269" t="s">
        <v>3500</v>
      </c>
      <c r="C269" t="s">
        <v>3498</v>
      </c>
      <c r="D269" t="s">
        <v>241</v>
      </c>
      <c r="E269" t="s">
        <v>2321</v>
      </c>
      <c r="H269" s="4" t="s">
        <v>4530</v>
      </c>
      <c r="I269" s="4"/>
    </row>
    <row r="270" spans="1:11" x14ac:dyDescent="0.2">
      <c r="A270" t="s">
        <v>2435</v>
      </c>
      <c r="B270" t="s">
        <v>4489</v>
      </c>
      <c r="C270" s="6" t="s">
        <v>4484</v>
      </c>
      <c r="D270" s="4" t="s">
        <v>4493</v>
      </c>
      <c r="E270" t="s">
        <v>2326</v>
      </c>
      <c r="F270" s="6" t="s">
        <v>2743</v>
      </c>
      <c r="H270" s="4" t="s">
        <v>4527</v>
      </c>
      <c r="I270" s="4"/>
    </row>
    <row r="271" spans="1:11" x14ac:dyDescent="0.2">
      <c r="A271" t="s">
        <v>4532</v>
      </c>
      <c r="B271" t="s">
        <v>4533</v>
      </c>
      <c r="C271" s="9" t="s">
        <v>4531</v>
      </c>
      <c r="E271" t="s">
        <v>81</v>
      </c>
      <c r="H271" s="4" t="s">
        <v>4557</v>
      </c>
    </row>
    <row r="272" spans="1:11" x14ac:dyDescent="0.2">
      <c r="A272" t="s">
        <v>3376</v>
      </c>
      <c r="B272" t="s">
        <v>3375</v>
      </c>
      <c r="C272" t="s">
        <v>3374</v>
      </c>
      <c r="D272" t="s">
        <v>3037</v>
      </c>
      <c r="E272" s="5" t="s">
        <v>2991</v>
      </c>
    </row>
    <row r="273" spans="1:8" x14ac:dyDescent="0.2">
      <c r="A273" t="s">
        <v>3501</v>
      </c>
      <c r="B273" t="s">
        <v>3499</v>
      </c>
      <c r="C273" s="21" t="s">
        <v>3497</v>
      </c>
      <c r="E273" s="5" t="s">
        <v>2980</v>
      </c>
      <c r="F273" s="4" t="s">
        <v>3637</v>
      </c>
      <c r="G273" s="4"/>
    </row>
    <row r="274" spans="1:8" x14ac:dyDescent="0.2">
      <c r="A274" t="s">
        <v>4495</v>
      </c>
      <c r="B274" t="s">
        <v>4491</v>
      </c>
      <c r="C274" s="6" t="s">
        <v>4486</v>
      </c>
      <c r="E274" t="s">
        <v>2262</v>
      </c>
    </row>
    <row r="275" spans="1:8" x14ac:dyDescent="0.2">
      <c r="A275" t="s">
        <v>3576</v>
      </c>
      <c r="B275" t="s">
        <v>3573</v>
      </c>
      <c r="C275" s="6" t="s">
        <v>3572</v>
      </c>
      <c r="E275" t="s">
        <v>50</v>
      </c>
      <c r="G275" s="6" t="s">
        <v>33</v>
      </c>
    </row>
    <row r="276" spans="1:8" x14ac:dyDescent="0.2">
      <c r="A276" t="s">
        <v>3585</v>
      </c>
      <c r="B276" t="s">
        <v>3582</v>
      </c>
      <c r="C276" s="6" t="s">
        <v>3579</v>
      </c>
      <c r="E276" t="s">
        <v>2329</v>
      </c>
    </row>
    <row r="277" spans="1:8" x14ac:dyDescent="0.2">
      <c r="A277" t="s">
        <v>3584</v>
      </c>
      <c r="B277" t="s">
        <v>3578</v>
      </c>
      <c r="C277" s="12" t="s">
        <v>3577</v>
      </c>
      <c r="E277" t="s">
        <v>2329</v>
      </c>
      <c r="F277" s="4" t="s">
        <v>4529</v>
      </c>
      <c r="G277" s="4"/>
    </row>
    <row r="278" spans="1:8" x14ac:dyDescent="0.2">
      <c r="A278" t="s">
        <v>4538</v>
      </c>
      <c r="B278" t="s">
        <v>4537</v>
      </c>
      <c r="C278" s="21" t="s">
        <v>4536</v>
      </c>
      <c r="E278" t="s">
        <v>81</v>
      </c>
    </row>
    <row r="279" spans="1:8" x14ac:dyDescent="0.2">
      <c r="A279" t="s">
        <v>3463</v>
      </c>
      <c r="B279" s="15" t="s">
        <v>3395</v>
      </c>
      <c r="C279" t="s">
        <v>3383</v>
      </c>
      <c r="E279" t="s">
        <v>2195</v>
      </c>
    </row>
    <row r="280" spans="1:8" x14ac:dyDescent="0.2">
      <c r="A280" t="s">
        <v>3586</v>
      </c>
      <c r="B280" t="s">
        <v>3589</v>
      </c>
      <c r="C280" s="9" t="s">
        <v>3580</v>
      </c>
      <c r="D280" t="s">
        <v>2447</v>
      </c>
      <c r="E280" s="5" t="s">
        <v>2162</v>
      </c>
    </row>
    <row r="281" spans="1:8" x14ac:dyDescent="0.2">
      <c r="A281" t="s">
        <v>3465</v>
      </c>
      <c r="B281" t="s">
        <v>3398</v>
      </c>
      <c r="C281" s="15" t="s">
        <v>3387</v>
      </c>
      <c r="E281" s="5" t="s">
        <v>2541</v>
      </c>
    </row>
    <row r="282" spans="1:8" x14ac:dyDescent="0.2">
      <c r="A282" t="s">
        <v>3516</v>
      </c>
      <c r="B282" t="s">
        <v>3511</v>
      </c>
      <c r="C282" t="s">
        <v>3507</v>
      </c>
      <c r="E282" t="s">
        <v>2328</v>
      </c>
    </row>
    <row r="283" spans="1:8" s="66" customFormat="1" x14ac:dyDescent="0.2">
      <c r="A283" s="66" t="s">
        <v>4655</v>
      </c>
      <c r="B283" s="66" t="s">
        <v>4607</v>
      </c>
      <c r="C283" s="6" t="s">
        <v>4591</v>
      </c>
      <c r="D283" s="4" t="s">
        <v>4660</v>
      </c>
      <c r="E283" s="66" t="s">
        <v>218</v>
      </c>
      <c r="F283" s="6" t="s">
        <v>2425</v>
      </c>
    </row>
    <row r="284" spans="1:8" x14ac:dyDescent="0.2">
      <c r="A284" t="s">
        <v>4675</v>
      </c>
      <c r="B284" t="s">
        <v>4673</v>
      </c>
      <c r="C284" s="9" t="s">
        <v>4668</v>
      </c>
      <c r="D284" s="4" t="s">
        <v>213</v>
      </c>
      <c r="E284" t="s">
        <v>2195</v>
      </c>
    </row>
    <row r="285" spans="1:8" x14ac:dyDescent="0.2">
      <c r="A285" t="s">
        <v>4710</v>
      </c>
      <c r="B285" t="s">
        <v>4709</v>
      </c>
      <c r="C285" s="21" t="s">
        <v>4707</v>
      </c>
      <c r="E285" t="s">
        <v>2162</v>
      </c>
    </row>
    <row r="286" spans="1:8" x14ac:dyDescent="0.2">
      <c r="A286" t="s">
        <v>4494</v>
      </c>
      <c r="B286" t="s">
        <v>4490</v>
      </c>
      <c r="C286" s="9" t="s">
        <v>4485</v>
      </c>
      <c r="E286" t="s">
        <v>32</v>
      </c>
    </row>
    <row r="287" spans="1:8" x14ac:dyDescent="0.2">
      <c r="A287" t="s">
        <v>4577</v>
      </c>
      <c r="B287" t="s">
        <v>4576</v>
      </c>
      <c r="C287" t="s">
        <v>4575</v>
      </c>
      <c r="E287" s="5" t="s">
        <v>2446</v>
      </c>
      <c r="H287" s="6" t="s">
        <v>4773</v>
      </c>
    </row>
    <row r="288" spans="1:8" x14ac:dyDescent="0.2">
      <c r="A288" t="s">
        <v>4496</v>
      </c>
      <c r="B288" t="s">
        <v>4492</v>
      </c>
      <c r="C288" s="21" t="s">
        <v>4487</v>
      </c>
      <c r="E288" t="s">
        <v>2262</v>
      </c>
    </row>
    <row r="289" spans="1:10" s="66" customFormat="1" x14ac:dyDescent="0.2">
      <c r="A289" s="66" t="s">
        <v>4654</v>
      </c>
      <c r="B289" s="66" t="s">
        <v>4606</v>
      </c>
      <c r="C289" s="9" t="s">
        <v>4590</v>
      </c>
      <c r="E289" s="66" t="s">
        <v>2197</v>
      </c>
    </row>
    <row r="290" spans="1:10" x14ac:dyDescent="0.2">
      <c r="A290" t="s">
        <v>4588</v>
      </c>
      <c r="B290" t="s">
        <v>4586</v>
      </c>
      <c r="C290" s="9" t="s">
        <v>4584</v>
      </c>
      <c r="D290" s="21" t="s">
        <v>26</v>
      </c>
      <c r="E290" t="s">
        <v>2326</v>
      </c>
      <c r="F290" s="6" t="s">
        <v>2743</v>
      </c>
    </row>
    <row r="291" spans="1:10" x14ac:dyDescent="0.2">
      <c r="A291" t="s">
        <v>4661</v>
      </c>
      <c r="B291">
        <v>2120</v>
      </c>
      <c r="C291" s="15" t="s">
        <v>4599</v>
      </c>
      <c r="D291" s="66" t="s">
        <v>207</v>
      </c>
      <c r="E291" t="s">
        <v>2261</v>
      </c>
    </row>
    <row r="292" spans="1:10" x14ac:dyDescent="0.2">
      <c r="A292" t="s">
        <v>4729</v>
      </c>
      <c r="B292" t="s">
        <v>4726</v>
      </c>
      <c r="C292" s="9" t="s">
        <v>4720</v>
      </c>
      <c r="D292" s="4" t="s">
        <v>213</v>
      </c>
      <c r="E292" t="s">
        <v>50</v>
      </c>
      <c r="F292" s="11"/>
    </row>
    <row r="293" spans="1:10" s="66" customFormat="1" x14ac:dyDescent="0.2">
      <c r="A293" s="14" t="s">
        <v>4711</v>
      </c>
      <c r="C293" s="15" t="s">
        <v>4708</v>
      </c>
      <c r="D293" s="4" t="s">
        <v>4712</v>
      </c>
      <c r="E293" s="21" t="s">
        <v>26</v>
      </c>
      <c r="F293" s="69" t="s">
        <v>207</v>
      </c>
      <c r="G293" s="66" t="s">
        <v>4713</v>
      </c>
      <c r="J293" s="2" t="s">
        <v>4734</v>
      </c>
    </row>
    <row r="294" spans="1:10" x14ac:dyDescent="0.2">
      <c r="A294" t="s">
        <v>3192</v>
      </c>
      <c r="B294">
        <v>2051</v>
      </c>
      <c r="C294" t="s">
        <v>4774</v>
      </c>
      <c r="D294" s="4" t="s">
        <v>4780</v>
      </c>
      <c r="E294" t="s">
        <v>235</v>
      </c>
      <c r="F294" t="s">
        <v>2326</v>
      </c>
    </row>
    <row r="295" spans="1:10" x14ac:dyDescent="0.2">
      <c r="A295" s="4" t="s">
        <v>4803</v>
      </c>
      <c r="B295" t="s">
        <v>4801</v>
      </c>
      <c r="C295" t="s">
        <v>4799</v>
      </c>
      <c r="D295" s="4" t="s">
        <v>4802</v>
      </c>
      <c r="E295" t="s">
        <v>2759</v>
      </c>
    </row>
    <row r="296" spans="1:10" x14ac:dyDescent="0.2">
      <c r="A296" s="62" t="s">
        <v>2940</v>
      </c>
      <c r="B296" s="4" t="s">
        <v>2937</v>
      </c>
      <c r="C296" s="21" t="s">
        <v>2931</v>
      </c>
      <c r="D296" s="21" t="s">
        <v>26</v>
      </c>
      <c r="E296" t="s">
        <v>2185</v>
      </c>
      <c r="F296" s="6" t="s">
        <v>2747</v>
      </c>
      <c r="G296" s="6" t="s">
        <v>2751</v>
      </c>
      <c r="H296" s="6" t="s">
        <v>4772</v>
      </c>
    </row>
    <row r="297" spans="1:10" x14ac:dyDescent="0.2">
      <c r="A297" t="s">
        <v>3460</v>
      </c>
      <c r="B297" t="s">
        <v>3392</v>
      </c>
      <c r="C297" s="6" t="s">
        <v>3380</v>
      </c>
      <c r="D297" s="21" t="s">
        <v>26</v>
      </c>
      <c r="E297" s="40" t="s">
        <v>2526</v>
      </c>
    </row>
    <row r="298" spans="1:10" x14ac:dyDescent="0.2">
      <c r="A298" t="s">
        <v>2927</v>
      </c>
      <c r="B298" t="s">
        <v>2936</v>
      </c>
      <c r="C298" t="s">
        <v>2821</v>
      </c>
      <c r="E298" s="5" t="s">
        <v>2831</v>
      </c>
      <c r="G298" s="6" t="s">
        <v>2501</v>
      </c>
    </row>
    <row r="299" spans="1:10" x14ac:dyDescent="0.2">
      <c r="A299" s="62" t="s">
        <v>4659</v>
      </c>
      <c r="B299" t="s">
        <v>4674</v>
      </c>
      <c r="C299" s="12" t="s">
        <v>4596</v>
      </c>
      <c r="E299" t="s">
        <v>2260</v>
      </c>
      <c r="G299" s="6" t="s">
        <v>2806</v>
      </c>
      <c r="H299" s="4" t="s">
        <v>4771</v>
      </c>
      <c r="I299" s="4"/>
    </row>
    <row r="300" spans="1:10" x14ac:dyDescent="0.2">
      <c r="A300" s="62" t="s">
        <v>4560</v>
      </c>
      <c r="B300" t="s">
        <v>4559</v>
      </c>
      <c r="C300" s="6" t="s">
        <v>4558</v>
      </c>
      <c r="E300" s="5" t="s">
        <v>2185</v>
      </c>
      <c r="F300" s="23" t="s">
        <v>2743</v>
      </c>
      <c r="G300" s="6" t="s">
        <v>3635</v>
      </c>
      <c r="H300" s="41" t="s">
        <v>4770</v>
      </c>
    </row>
    <row r="301" spans="1:10" s="21" customFormat="1" x14ac:dyDescent="0.2"/>
    <row r="302" spans="1:10" s="21" customFormat="1" x14ac:dyDescent="0.2"/>
    <row r="303" spans="1:10" s="21" customFormat="1" x14ac:dyDescent="0.2"/>
    <row r="304" spans="1:10" s="21" customFormat="1" x14ac:dyDescent="0.2"/>
    <row r="305" spans="2:6" s="21" customFormat="1" x14ac:dyDescent="0.2"/>
    <row r="306" spans="2:6" s="21" customFormat="1" x14ac:dyDescent="0.2"/>
    <row r="307" spans="2:6" x14ac:dyDescent="0.2">
      <c r="B307" t="s">
        <v>1674</v>
      </c>
      <c r="D307" t="s">
        <v>679</v>
      </c>
    </row>
    <row r="308" spans="2:6" x14ac:dyDescent="0.2">
      <c r="B308" t="s">
        <v>1</v>
      </c>
      <c r="C308" t="s">
        <v>428</v>
      </c>
      <c r="D308" t="s">
        <v>429</v>
      </c>
    </row>
    <row r="309" spans="2:6" x14ac:dyDescent="0.2">
      <c r="B309" t="s">
        <v>352</v>
      </c>
      <c r="C309">
        <v>21.559000000000001</v>
      </c>
      <c r="D309" t="s">
        <v>431</v>
      </c>
    </row>
    <row r="310" spans="2:6" x14ac:dyDescent="0.2">
      <c r="B310" t="s">
        <v>365</v>
      </c>
      <c r="C310">
        <v>21.565000000000001</v>
      </c>
      <c r="D310" t="s">
        <v>431</v>
      </c>
    </row>
    <row r="311" spans="2:6" x14ac:dyDescent="0.2">
      <c r="B311" t="s">
        <v>430</v>
      </c>
      <c r="C311">
        <v>22.532</v>
      </c>
      <c r="D311" t="s">
        <v>431</v>
      </c>
    </row>
    <row r="312" spans="2:6" x14ac:dyDescent="0.2">
      <c r="B312" t="s">
        <v>1553</v>
      </c>
      <c r="C312">
        <v>22.709</v>
      </c>
      <c r="D312" t="s">
        <v>431</v>
      </c>
    </row>
    <row r="313" spans="2:6" x14ac:dyDescent="0.2">
      <c r="B313" t="s">
        <v>171</v>
      </c>
      <c r="C313">
        <v>23.71</v>
      </c>
      <c r="D313" t="s">
        <v>431</v>
      </c>
    </row>
    <row r="314" spans="2:6" x14ac:dyDescent="0.2">
      <c r="B314" t="s">
        <v>1549</v>
      </c>
      <c r="C314">
        <v>23.952000000000002</v>
      </c>
      <c r="D314" t="s">
        <v>431</v>
      </c>
    </row>
    <row r="315" spans="2:6" x14ac:dyDescent="0.2">
      <c r="B315" t="s">
        <v>188</v>
      </c>
      <c r="C315">
        <v>23.977</v>
      </c>
      <c r="D315" t="s">
        <v>431</v>
      </c>
      <c r="F315" t="s">
        <v>241</v>
      </c>
    </row>
    <row r="316" spans="2:6" x14ac:dyDescent="0.2">
      <c r="B316" t="s">
        <v>1138</v>
      </c>
      <c r="C316">
        <v>24.035</v>
      </c>
      <c r="D316" t="s">
        <v>431</v>
      </c>
      <c r="F316" t="s">
        <v>241</v>
      </c>
    </row>
    <row r="317" spans="2:6" x14ac:dyDescent="0.2">
      <c r="B317" t="s">
        <v>950</v>
      </c>
      <c r="C317">
        <v>24.178000000000001</v>
      </c>
      <c r="D317" t="s">
        <v>431</v>
      </c>
    </row>
    <row r="318" spans="2:6" x14ac:dyDescent="0.2">
      <c r="B318" t="s">
        <v>359</v>
      </c>
      <c r="C318">
        <v>24.468</v>
      </c>
      <c r="D318" t="s">
        <v>431</v>
      </c>
    </row>
    <row r="319" spans="2:6" x14ac:dyDescent="0.2">
      <c r="B319" t="s">
        <v>438</v>
      </c>
      <c r="C319">
        <v>24.768999999999998</v>
      </c>
      <c r="D319" t="s">
        <v>431</v>
      </c>
    </row>
    <row r="320" spans="2:6" x14ac:dyDescent="0.2">
      <c r="B320" t="s">
        <v>1022</v>
      </c>
      <c r="C320">
        <v>20.548999999999999</v>
      </c>
      <c r="D320" t="s">
        <v>454</v>
      </c>
    </row>
    <row r="321" spans="2:4" x14ac:dyDescent="0.2">
      <c r="B321" t="s">
        <v>970</v>
      </c>
      <c r="C321">
        <v>22.073</v>
      </c>
      <c r="D321" t="s">
        <v>553</v>
      </c>
    </row>
    <row r="322" spans="2:4" x14ac:dyDescent="0.2">
      <c r="B322" t="s">
        <v>1240</v>
      </c>
      <c r="C322">
        <v>23.538</v>
      </c>
      <c r="D322" t="s">
        <v>1183</v>
      </c>
    </row>
    <row r="323" spans="2:4" x14ac:dyDescent="0.2">
      <c r="B323" t="s">
        <v>434</v>
      </c>
      <c r="C323">
        <v>18.381</v>
      </c>
      <c r="D323" t="s">
        <v>435</v>
      </c>
    </row>
    <row r="324" spans="2:4" x14ac:dyDescent="0.2">
      <c r="B324" t="s">
        <v>1299</v>
      </c>
      <c r="C324">
        <v>23.968</v>
      </c>
      <c r="D324" t="s">
        <v>1243</v>
      </c>
    </row>
    <row r="325" spans="2:4" x14ac:dyDescent="0.2">
      <c r="B325" t="s">
        <v>1608</v>
      </c>
      <c r="C325">
        <v>24.46</v>
      </c>
      <c r="D325" t="s">
        <v>490</v>
      </c>
    </row>
    <row r="326" spans="2:4" x14ac:dyDescent="0.2">
      <c r="B326" t="s">
        <v>992</v>
      </c>
      <c r="C326">
        <v>24.44</v>
      </c>
      <c r="D326" t="s">
        <v>659</v>
      </c>
    </row>
    <row r="327" spans="2:4" x14ac:dyDescent="0.2">
      <c r="B327" t="s">
        <v>374</v>
      </c>
      <c r="C327">
        <v>24.75</v>
      </c>
      <c r="D327" t="s">
        <v>503</v>
      </c>
    </row>
    <row r="328" spans="2:4" x14ac:dyDescent="0.2">
      <c r="B328" t="s">
        <v>1134</v>
      </c>
      <c r="C328">
        <v>23.968</v>
      </c>
      <c r="D328" t="s">
        <v>1135</v>
      </c>
    </row>
    <row r="329" spans="2:4" x14ac:dyDescent="0.2">
      <c r="B329" t="s">
        <v>1672</v>
      </c>
      <c r="C329">
        <v>24.393999999999998</v>
      </c>
      <c r="D329" t="s">
        <v>1135</v>
      </c>
    </row>
    <row r="330" spans="2:4" x14ac:dyDescent="0.2">
      <c r="B330" t="s">
        <v>1648</v>
      </c>
      <c r="C330">
        <v>24.129000000000001</v>
      </c>
      <c r="D330" t="s">
        <v>510</v>
      </c>
    </row>
    <row r="331" spans="2:4" x14ac:dyDescent="0.2">
      <c r="B331" t="s">
        <v>1508</v>
      </c>
      <c r="C331">
        <v>21.9</v>
      </c>
      <c r="D331" t="s">
        <v>636</v>
      </c>
    </row>
    <row r="332" spans="2:4" x14ac:dyDescent="0.2">
      <c r="B332" t="s">
        <v>709</v>
      </c>
      <c r="C332">
        <v>24.87</v>
      </c>
      <c r="D332" t="s">
        <v>636</v>
      </c>
    </row>
    <row r="333" spans="2:4" x14ac:dyDescent="0.2">
      <c r="B333" t="s">
        <v>1554</v>
      </c>
      <c r="C333">
        <v>21.866</v>
      </c>
      <c r="D333" t="s">
        <v>520</v>
      </c>
    </row>
    <row r="334" spans="2:4" x14ac:dyDescent="0.2">
      <c r="B334" t="s">
        <v>927</v>
      </c>
      <c r="C334">
        <v>24.434000000000001</v>
      </c>
      <c r="D334" t="s">
        <v>473</v>
      </c>
    </row>
    <row r="335" spans="2:4" x14ac:dyDescent="0.2">
      <c r="B335" t="s">
        <v>1276</v>
      </c>
      <c r="C335">
        <v>24.574000000000002</v>
      </c>
      <c r="D335" t="s">
        <v>473</v>
      </c>
    </row>
    <row r="336" spans="2:4" x14ac:dyDescent="0.2">
      <c r="B336" t="s">
        <v>1621</v>
      </c>
      <c r="C336">
        <v>23.811</v>
      </c>
      <c r="D336" t="s">
        <v>672</v>
      </c>
    </row>
    <row r="337" spans="2:6" x14ac:dyDescent="0.2">
      <c r="B337" t="s">
        <v>1184</v>
      </c>
      <c r="C337">
        <v>23.425999999999998</v>
      </c>
      <c r="D337" t="s">
        <v>753</v>
      </c>
    </row>
    <row r="338" spans="2:6" x14ac:dyDescent="0.2">
      <c r="B338" t="s">
        <v>1387</v>
      </c>
      <c r="C338">
        <v>24.670999999999999</v>
      </c>
      <c r="D338" t="s">
        <v>500</v>
      </c>
    </row>
    <row r="339" spans="2:6" x14ac:dyDescent="0.2">
      <c r="B339" t="s">
        <v>947</v>
      </c>
      <c r="C339">
        <v>20.765000000000001</v>
      </c>
      <c r="D339" t="s">
        <v>948</v>
      </c>
    </row>
    <row r="340" spans="2:6" x14ac:dyDescent="0.2">
      <c r="B340" t="s">
        <v>356</v>
      </c>
      <c r="C340">
        <v>20.245999999999999</v>
      </c>
      <c r="D340" t="s">
        <v>436</v>
      </c>
    </row>
    <row r="341" spans="2:6" x14ac:dyDescent="0.2">
      <c r="B341" t="s">
        <v>1429</v>
      </c>
      <c r="C341">
        <v>24.323</v>
      </c>
      <c r="D341" t="s">
        <v>990</v>
      </c>
    </row>
    <row r="342" spans="2:6" x14ac:dyDescent="0.2">
      <c r="B342" t="s">
        <v>1589</v>
      </c>
      <c r="C342">
        <v>22.466000000000001</v>
      </c>
      <c r="D342" t="s">
        <v>599</v>
      </c>
    </row>
    <row r="343" spans="2:6" x14ac:dyDescent="0.2">
      <c r="B343" t="s">
        <v>929</v>
      </c>
      <c r="C343">
        <v>22.021000000000001</v>
      </c>
      <c r="D343" t="s">
        <v>665</v>
      </c>
    </row>
    <row r="344" spans="2:6" x14ac:dyDescent="0.2">
      <c r="B344" t="s">
        <v>1028</v>
      </c>
      <c r="C344">
        <v>23.42</v>
      </c>
      <c r="D344" t="s">
        <v>665</v>
      </c>
    </row>
    <row r="345" spans="2:6" x14ac:dyDescent="0.2">
      <c r="B345" t="s">
        <v>1320</v>
      </c>
      <c r="C345">
        <v>24.187999999999999</v>
      </c>
      <c r="D345" t="s">
        <v>665</v>
      </c>
    </row>
    <row r="346" spans="2:6" x14ac:dyDescent="0.2">
      <c r="B346" t="s">
        <v>1205</v>
      </c>
      <c r="C346">
        <v>24.224</v>
      </c>
      <c r="D346" t="s">
        <v>476</v>
      </c>
    </row>
    <row r="347" spans="2:6" x14ac:dyDescent="0.2">
      <c r="B347" t="s">
        <v>1653</v>
      </c>
      <c r="C347">
        <v>22.38</v>
      </c>
      <c r="D347" t="s">
        <v>572</v>
      </c>
    </row>
    <row r="348" spans="2:6" x14ac:dyDescent="0.2">
      <c r="B348" t="s">
        <v>1315</v>
      </c>
      <c r="C348">
        <v>21.856999999999999</v>
      </c>
      <c r="D348" t="s">
        <v>523</v>
      </c>
    </row>
    <row r="349" spans="2:6" x14ac:dyDescent="0.2">
      <c r="B349" t="s">
        <v>1017</v>
      </c>
      <c r="C349">
        <v>23.337</v>
      </c>
      <c r="D349" t="s">
        <v>523</v>
      </c>
    </row>
    <row r="350" spans="2:6" x14ac:dyDescent="0.2">
      <c r="B350" t="s">
        <v>602</v>
      </c>
      <c r="C350">
        <v>23.468</v>
      </c>
      <c r="D350" t="s">
        <v>523</v>
      </c>
      <c r="F350" s="70" t="s">
        <v>1673</v>
      </c>
    </row>
    <row r="351" spans="2:6" x14ac:dyDescent="0.2">
      <c r="B351" t="s">
        <v>432</v>
      </c>
      <c r="C351">
        <v>19.504999999999999</v>
      </c>
      <c r="D351" t="s">
        <v>433</v>
      </c>
    </row>
    <row r="352" spans="2:6" x14ac:dyDescent="0.2">
      <c r="B352" t="s">
        <v>1664</v>
      </c>
      <c r="C352">
        <v>23.981999999999999</v>
      </c>
      <c r="D352" t="s">
        <v>890</v>
      </c>
    </row>
    <row r="353" spans="2:6" x14ac:dyDescent="0.2">
      <c r="B353" t="s">
        <v>1628</v>
      </c>
      <c r="C353">
        <v>22.198</v>
      </c>
      <c r="D353" t="s">
        <v>450</v>
      </c>
    </row>
    <row r="354" spans="2:6" x14ac:dyDescent="0.2">
      <c r="B354" t="s">
        <v>1634</v>
      </c>
      <c r="C354">
        <v>19.34</v>
      </c>
      <c r="D354" t="s">
        <v>648</v>
      </c>
    </row>
    <row r="355" spans="2:6" x14ac:dyDescent="0.2">
      <c r="B355" t="s">
        <v>866</v>
      </c>
      <c r="C355">
        <v>23.306999999999999</v>
      </c>
      <c r="D355" t="s">
        <v>648</v>
      </c>
    </row>
    <row r="356" spans="2:6" x14ac:dyDescent="0.2">
      <c r="B356" t="s">
        <v>1402</v>
      </c>
      <c r="C356">
        <v>24.844000000000001</v>
      </c>
      <c r="D356" t="s">
        <v>542</v>
      </c>
    </row>
    <row r="357" spans="2:6" x14ac:dyDescent="0.2">
      <c r="B357" t="s">
        <v>1571</v>
      </c>
      <c r="C357">
        <v>23.481000000000002</v>
      </c>
      <c r="D357" t="s">
        <v>467</v>
      </c>
    </row>
    <row r="358" spans="2:6" x14ac:dyDescent="0.2">
      <c r="B358" t="s">
        <v>371</v>
      </c>
      <c r="C358">
        <v>24.271999999999998</v>
      </c>
      <c r="D358" t="s">
        <v>468</v>
      </c>
      <c r="F358" t="s">
        <v>9</v>
      </c>
    </row>
    <row r="359" spans="2:6" x14ac:dyDescent="0.2">
      <c r="B359" t="s">
        <v>1219</v>
      </c>
      <c r="C359">
        <v>17.84</v>
      </c>
      <c r="D359" t="s">
        <v>714</v>
      </c>
      <c r="F359" t="s">
        <v>1673</v>
      </c>
    </row>
    <row r="360" spans="2:6" x14ac:dyDescent="0.2">
      <c r="B360" t="s">
        <v>1661</v>
      </c>
      <c r="C360">
        <v>24.221</v>
      </c>
      <c r="D360" t="s">
        <v>714</v>
      </c>
    </row>
    <row r="361" spans="2:6" x14ac:dyDescent="0.2">
      <c r="B361" t="s">
        <v>1072</v>
      </c>
      <c r="C361">
        <v>21.198</v>
      </c>
      <c r="D361" t="s">
        <v>746</v>
      </c>
    </row>
    <row r="362" spans="2:6" x14ac:dyDescent="0.2">
      <c r="B362" t="s">
        <v>971</v>
      </c>
      <c r="C362">
        <v>23.087</v>
      </c>
      <c r="D362" t="s">
        <v>448</v>
      </c>
    </row>
    <row r="363" spans="2:6" x14ac:dyDescent="0.2">
      <c r="B363" t="s">
        <v>1004</v>
      </c>
      <c r="C363">
        <v>23.116</v>
      </c>
      <c r="D363" t="s">
        <v>448</v>
      </c>
    </row>
    <row r="364" spans="2:6" x14ac:dyDescent="0.2">
      <c r="B364" t="s">
        <v>1416</v>
      </c>
      <c r="C364">
        <v>23.187999999999999</v>
      </c>
      <c r="D364" t="s">
        <v>448</v>
      </c>
    </row>
    <row r="365" spans="2:6" x14ac:dyDescent="0.2">
      <c r="B365" t="s">
        <v>1610</v>
      </c>
      <c r="C365">
        <v>23.318999999999999</v>
      </c>
      <c r="D365" t="s">
        <v>448</v>
      </c>
    </row>
    <row r="366" spans="2:6" x14ac:dyDescent="0.2">
      <c r="B366" t="s">
        <v>617</v>
      </c>
      <c r="C366">
        <v>23.709</v>
      </c>
      <c r="D366" t="s">
        <v>448</v>
      </c>
    </row>
    <row r="367" spans="2:6" x14ac:dyDescent="0.2">
      <c r="B367" t="s">
        <v>1015</v>
      </c>
      <c r="C367">
        <v>24.27</v>
      </c>
      <c r="D367" t="s">
        <v>448</v>
      </c>
    </row>
    <row r="368" spans="2:6" x14ac:dyDescent="0.2">
      <c r="B368" t="s">
        <v>1654</v>
      </c>
      <c r="C368">
        <v>24.436</v>
      </c>
      <c r="D368" t="s">
        <v>448</v>
      </c>
    </row>
    <row r="369" spans="2:4" x14ac:dyDescent="0.2">
      <c r="B369" t="s">
        <v>1651</v>
      </c>
      <c r="C369">
        <v>24.465</v>
      </c>
      <c r="D369" t="s">
        <v>448</v>
      </c>
    </row>
    <row r="370" spans="2:4" x14ac:dyDescent="0.2">
      <c r="B370" t="s">
        <v>606</v>
      </c>
      <c r="C370">
        <v>24.538</v>
      </c>
      <c r="D370" t="s">
        <v>448</v>
      </c>
    </row>
    <row r="371" spans="2:4" x14ac:dyDescent="0.2">
      <c r="B371" t="s">
        <v>1097</v>
      </c>
      <c r="C371">
        <v>24.641999999999999</v>
      </c>
      <c r="D371" t="s">
        <v>448</v>
      </c>
    </row>
    <row r="372" spans="2:4" x14ac:dyDescent="0.2">
      <c r="B372" t="s">
        <v>1551</v>
      </c>
      <c r="C372">
        <v>24.666</v>
      </c>
      <c r="D372" t="s">
        <v>448</v>
      </c>
    </row>
    <row r="373" spans="2:4" x14ac:dyDescent="0.2">
      <c r="B373" t="s">
        <v>1078</v>
      </c>
      <c r="C373">
        <v>24.812999999999999</v>
      </c>
      <c r="D373" t="s">
        <v>448</v>
      </c>
    </row>
    <row r="375" spans="2:4" x14ac:dyDescent="0.2">
      <c r="B375" s="26" t="s">
        <v>2101</v>
      </c>
    </row>
    <row r="376" spans="2:4" x14ac:dyDescent="0.2">
      <c r="B376" s="26" t="s">
        <v>2091</v>
      </c>
    </row>
    <row r="377" spans="2:4" x14ac:dyDescent="0.2">
      <c r="B377" s="26" t="s">
        <v>2092</v>
      </c>
    </row>
    <row r="378" spans="2:4" x14ac:dyDescent="0.2">
      <c r="B378" s="26" t="s">
        <v>2093</v>
      </c>
    </row>
    <row r="379" spans="2:4" x14ac:dyDescent="0.2">
      <c r="B379" s="26" t="s">
        <v>2094</v>
      </c>
    </row>
    <row r="380" spans="2:4" x14ac:dyDescent="0.2">
      <c r="B380" s="26" t="s">
        <v>2096</v>
      </c>
    </row>
    <row r="381" spans="2:4" x14ac:dyDescent="0.2">
      <c r="B381" s="26" t="s">
        <v>2095</v>
      </c>
    </row>
    <row r="382" spans="2:4" x14ac:dyDescent="0.2">
      <c r="B382" s="26"/>
    </row>
    <row r="383" spans="2:4" x14ac:dyDescent="0.2">
      <c r="B383" s="26" t="s">
        <v>2097</v>
      </c>
    </row>
    <row r="384" spans="2:4" x14ac:dyDescent="0.2">
      <c r="B384" s="26" t="s">
        <v>2098</v>
      </c>
    </row>
    <row r="385" spans="2:2" x14ac:dyDescent="0.2">
      <c r="B385" s="26" t="s">
        <v>2100</v>
      </c>
    </row>
    <row r="386" spans="2:2" x14ac:dyDescent="0.2">
      <c r="B386" s="26" t="s">
        <v>2099</v>
      </c>
    </row>
  </sheetData>
  <sortState xmlns:xlrd2="http://schemas.microsoft.com/office/spreadsheetml/2017/richdata2" ref="N176:O176">
    <sortCondition ref="O17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B17B5-7114-AB4F-82B2-61DBFAF76D29}">
  <dimension ref="A1:J1238"/>
  <sheetViews>
    <sheetView topLeftCell="A48" zoomScaleNormal="100" workbookViewId="0">
      <selection activeCell="A67" sqref="A1:C67"/>
    </sheetView>
  </sheetViews>
  <sheetFormatPr baseColWidth="10" defaultRowHeight="16" x14ac:dyDescent="0.2"/>
  <cols>
    <col min="1" max="1" width="12.83203125" bestFit="1" customWidth="1"/>
    <col min="2" max="2" width="7.1640625" bestFit="1" customWidth="1"/>
    <col min="3" max="3" width="16.83203125" bestFit="1" customWidth="1"/>
    <col min="8" max="8" width="12.83203125" bestFit="1" customWidth="1"/>
    <col min="9" max="9" width="7.1640625" bestFit="1" customWidth="1"/>
    <col min="10" max="10" width="16.83203125" bestFit="1" customWidth="1"/>
  </cols>
  <sheetData>
    <row r="1" spans="1:10" x14ac:dyDescent="0.2">
      <c r="A1" t="s">
        <v>1674</v>
      </c>
      <c r="C1" t="s">
        <v>679</v>
      </c>
      <c r="H1" t="s">
        <v>2086</v>
      </c>
    </row>
    <row r="2" spans="1:10" x14ac:dyDescent="0.2">
      <c r="A2" t="s">
        <v>1</v>
      </c>
      <c r="B2" t="s">
        <v>428</v>
      </c>
      <c r="C2" t="s">
        <v>429</v>
      </c>
      <c r="H2" t="s">
        <v>1</v>
      </c>
      <c r="I2" t="s">
        <v>428</v>
      </c>
      <c r="J2" t="s">
        <v>429</v>
      </c>
    </row>
    <row r="3" spans="1:10" x14ac:dyDescent="0.2">
      <c r="A3" t="s">
        <v>1219</v>
      </c>
      <c r="B3">
        <v>17.84</v>
      </c>
      <c r="C3" t="s">
        <v>714</v>
      </c>
      <c r="H3" t="s">
        <v>2033</v>
      </c>
      <c r="I3">
        <v>14.175000000000001</v>
      </c>
      <c r="J3" t="s">
        <v>1746</v>
      </c>
    </row>
    <row r="4" spans="1:10" x14ac:dyDescent="0.2">
      <c r="A4" t="s">
        <v>434</v>
      </c>
      <c r="B4">
        <v>18.381</v>
      </c>
      <c r="C4" t="s">
        <v>435</v>
      </c>
      <c r="H4" t="s">
        <v>1890</v>
      </c>
      <c r="I4">
        <v>15.555</v>
      </c>
      <c r="J4" t="s">
        <v>1863</v>
      </c>
    </row>
    <row r="5" spans="1:10" x14ac:dyDescent="0.2">
      <c r="A5" t="s">
        <v>1634</v>
      </c>
      <c r="B5">
        <v>19.34</v>
      </c>
      <c r="C5" t="s">
        <v>648</v>
      </c>
      <c r="H5" t="s">
        <v>1949</v>
      </c>
      <c r="I5">
        <v>16.622</v>
      </c>
      <c r="J5" t="s">
        <v>1824</v>
      </c>
    </row>
    <row r="6" spans="1:10" x14ac:dyDescent="0.2">
      <c r="A6" t="s">
        <v>432</v>
      </c>
      <c r="B6">
        <v>19.504999999999999</v>
      </c>
      <c r="C6" t="s">
        <v>433</v>
      </c>
      <c r="H6" t="s">
        <v>1921</v>
      </c>
      <c r="I6">
        <v>17.169</v>
      </c>
      <c r="J6" t="s">
        <v>1922</v>
      </c>
    </row>
    <row r="7" spans="1:10" x14ac:dyDescent="0.2">
      <c r="A7" t="s">
        <v>356</v>
      </c>
      <c r="B7">
        <v>20.245999999999999</v>
      </c>
      <c r="C7" t="s">
        <v>436</v>
      </c>
      <c r="H7" t="s">
        <v>1786</v>
      </c>
      <c r="I7">
        <v>17.280999999999999</v>
      </c>
      <c r="J7" t="s">
        <v>1787</v>
      </c>
    </row>
    <row r="8" spans="1:10" x14ac:dyDescent="0.2">
      <c r="A8" t="s">
        <v>1022</v>
      </c>
      <c r="B8">
        <v>20.548999999999999</v>
      </c>
      <c r="C8" t="s">
        <v>454</v>
      </c>
      <c r="H8" t="s">
        <v>1871</v>
      </c>
      <c r="I8">
        <v>17.420999999999999</v>
      </c>
      <c r="J8" t="s">
        <v>1773</v>
      </c>
    </row>
    <row r="9" spans="1:10" x14ac:dyDescent="0.2">
      <c r="A9" t="s">
        <v>947</v>
      </c>
      <c r="B9">
        <v>20.765000000000001</v>
      </c>
      <c r="C9" t="s">
        <v>948</v>
      </c>
      <c r="H9" t="s">
        <v>2035</v>
      </c>
      <c r="I9">
        <v>17.512</v>
      </c>
      <c r="J9" t="s">
        <v>1719</v>
      </c>
    </row>
    <row r="10" spans="1:10" x14ac:dyDescent="0.2">
      <c r="A10" t="s">
        <v>1072</v>
      </c>
      <c r="B10">
        <v>21.198</v>
      </c>
      <c r="C10" t="s">
        <v>746</v>
      </c>
      <c r="H10" t="s">
        <v>1836</v>
      </c>
      <c r="I10">
        <v>17.721</v>
      </c>
      <c r="J10" t="s">
        <v>1837</v>
      </c>
    </row>
    <row r="11" spans="1:10" x14ac:dyDescent="0.2">
      <c r="A11" t="s">
        <v>352</v>
      </c>
      <c r="B11">
        <v>21.559000000000001</v>
      </c>
      <c r="C11" t="s">
        <v>431</v>
      </c>
      <c r="H11" t="s">
        <v>2069</v>
      </c>
      <c r="I11">
        <v>17.844000000000001</v>
      </c>
      <c r="J11" t="s">
        <v>1870</v>
      </c>
    </row>
    <row r="12" spans="1:10" x14ac:dyDescent="0.2">
      <c r="A12" t="s">
        <v>365</v>
      </c>
      <c r="B12">
        <v>21.565000000000001</v>
      </c>
      <c r="C12" t="s">
        <v>431</v>
      </c>
      <c r="H12" t="s">
        <v>1834</v>
      </c>
      <c r="I12">
        <v>17.876000000000001</v>
      </c>
      <c r="J12" t="s">
        <v>1835</v>
      </c>
    </row>
    <row r="13" spans="1:10" x14ac:dyDescent="0.2">
      <c r="A13" t="s">
        <v>1315</v>
      </c>
      <c r="B13">
        <v>21.856999999999999</v>
      </c>
      <c r="C13" t="s">
        <v>523</v>
      </c>
      <c r="H13" t="s">
        <v>1901</v>
      </c>
      <c r="I13">
        <v>18.059000000000001</v>
      </c>
      <c r="J13" t="s">
        <v>1738</v>
      </c>
    </row>
    <row r="14" spans="1:10" x14ac:dyDescent="0.2">
      <c r="A14" t="s">
        <v>1554</v>
      </c>
      <c r="B14">
        <v>21.866</v>
      </c>
      <c r="C14" t="s">
        <v>520</v>
      </c>
      <c r="H14" t="s">
        <v>2040</v>
      </c>
      <c r="I14">
        <v>18.224</v>
      </c>
      <c r="J14" t="s">
        <v>1787</v>
      </c>
    </row>
    <row r="15" spans="1:10" x14ac:dyDescent="0.2">
      <c r="A15" t="s">
        <v>1508</v>
      </c>
      <c r="B15">
        <v>21.9</v>
      </c>
      <c r="C15" t="s">
        <v>636</v>
      </c>
      <c r="H15" t="s">
        <v>1675</v>
      </c>
      <c r="I15">
        <v>18.227</v>
      </c>
      <c r="J15" t="s">
        <v>1676</v>
      </c>
    </row>
    <row r="16" spans="1:10" x14ac:dyDescent="0.2">
      <c r="A16" t="s">
        <v>929</v>
      </c>
      <c r="B16">
        <v>22.021000000000001</v>
      </c>
      <c r="C16" t="s">
        <v>665</v>
      </c>
      <c r="H16" t="s">
        <v>2063</v>
      </c>
      <c r="I16">
        <v>18.317</v>
      </c>
      <c r="J16" t="s">
        <v>1926</v>
      </c>
    </row>
    <row r="17" spans="1:10" x14ac:dyDescent="0.2">
      <c r="A17" t="s">
        <v>970</v>
      </c>
      <c r="B17">
        <v>22.073</v>
      </c>
      <c r="C17" t="s">
        <v>553</v>
      </c>
      <c r="H17" t="s">
        <v>1967</v>
      </c>
      <c r="I17">
        <v>18.457000000000001</v>
      </c>
      <c r="J17" t="s">
        <v>1943</v>
      </c>
    </row>
    <row r="18" spans="1:10" x14ac:dyDescent="0.2">
      <c r="A18" t="s">
        <v>1628</v>
      </c>
      <c r="B18">
        <v>22.198</v>
      </c>
      <c r="C18" t="s">
        <v>450</v>
      </c>
      <c r="H18" t="s">
        <v>2055</v>
      </c>
      <c r="I18">
        <v>18.734000000000002</v>
      </c>
      <c r="J18" t="s">
        <v>1770</v>
      </c>
    </row>
    <row r="19" spans="1:10" x14ac:dyDescent="0.2">
      <c r="A19" t="s">
        <v>1653</v>
      </c>
      <c r="B19">
        <v>22.38</v>
      </c>
      <c r="C19" t="s">
        <v>572</v>
      </c>
      <c r="H19" t="s">
        <v>2045</v>
      </c>
      <c r="I19">
        <v>18.771000000000001</v>
      </c>
      <c r="J19" t="s">
        <v>1904</v>
      </c>
    </row>
    <row r="20" spans="1:10" x14ac:dyDescent="0.2">
      <c r="A20" t="s">
        <v>1589</v>
      </c>
      <c r="B20">
        <v>22.466000000000001</v>
      </c>
      <c r="C20" t="s">
        <v>599</v>
      </c>
      <c r="H20" t="s">
        <v>1893</v>
      </c>
      <c r="I20">
        <v>18.79</v>
      </c>
      <c r="J20" t="s">
        <v>1740</v>
      </c>
    </row>
    <row r="21" spans="1:10" x14ac:dyDescent="0.2">
      <c r="A21" t="s">
        <v>430</v>
      </c>
      <c r="B21">
        <v>22.532</v>
      </c>
      <c r="C21" t="s">
        <v>431</v>
      </c>
      <c r="H21" t="s">
        <v>1914</v>
      </c>
      <c r="I21">
        <v>18.844000000000001</v>
      </c>
      <c r="J21" t="s">
        <v>1680</v>
      </c>
    </row>
    <row r="22" spans="1:10" x14ac:dyDescent="0.2">
      <c r="A22" t="s">
        <v>1553</v>
      </c>
      <c r="B22">
        <v>22.709</v>
      </c>
      <c r="C22" t="s">
        <v>431</v>
      </c>
      <c r="H22" t="s">
        <v>1987</v>
      </c>
      <c r="I22">
        <v>18.91</v>
      </c>
      <c r="J22" t="s">
        <v>1936</v>
      </c>
    </row>
    <row r="23" spans="1:10" x14ac:dyDescent="0.2">
      <c r="A23" t="s">
        <v>971</v>
      </c>
      <c r="B23">
        <v>23.087</v>
      </c>
      <c r="C23" t="s">
        <v>448</v>
      </c>
      <c r="H23" t="s">
        <v>2078</v>
      </c>
      <c r="I23">
        <v>19.291</v>
      </c>
      <c r="J23" t="s">
        <v>2039</v>
      </c>
    </row>
    <row r="24" spans="1:10" x14ac:dyDescent="0.2">
      <c r="A24" t="s">
        <v>1004</v>
      </c>
      <c r="B24">
        <v>23.116</v>
      </c>
      <c r="C24" t="s">
        <v>448</v>
      </c>
      <c r="H24" t="s">
        <v>1828</v>
      </c>
      <c r="I24">
        <v>19.41</v>
      </c>
      <c r="J24" t="s">
        <v>1728</v>
      </c>
    </row>
    <row r="25" spans="1:10" x14ac:dyDescent="0.2">
      <c r="A25" t="s">
        <v>1416</v>
      </c>
      <c r="B25">
        <v>23.187999999999999</v>
      </c>
      <c r="C25" t="s">
        <v>448</v>
      </c>
      <c r="H25" t="s">
        <v>1682</v>
      </c>
      <c r="I25">
        <v>19.413</v>
      </c>
      <c r="J25" t="s">
        <v>1683</v>
      </c>
    </row>
    <row r="26" spans="1:10" x14ac:dyDescent="0.2">
      <c r="A26" t="s">
        <v>866</v>
      </c>
      <c r="B26">
        <v>23.306999999999999</v>
      </c>
      <c r="C26" t="s">
        <v>648</v>
      </c>
      <c r="H26" t="s">
        <v>2015</v>
      </c>
      <c r="I26">
        <v>19.414999999999999</v>
      </c>
      <c r="J26" t="s">
        <v>1678</v>
      </c>
    </row>
    <row r="27" spans="1:10" x14ac:dyDescent="0.2">
      <c r="A27" t="s">
        <v>1610</v>
      </c>
      <c r="B27">
        <v>23.318999999999999</v>
      </c>
      <c r="C27" t="s">
        <v>448</v>
      </c>
      <c r="H27" t="s">
        <v>2079</v>
      </c>
      <c r="I27">
        <v>19.442</v>
      </c>
      <c r="J27" t="s">
        <v>1740</v>
      </c>
    </row>
    <row r="28" spans="1:10" x14ac:dyDescent="0.2">
      <c r="A28" t="s">
        <v>1017</v>
      </c>
      <c r="B28">
        <v>23.337</v>
      </c>
      <c r="C28" t="s">
        <v>523</v>
      </c>
      <c r="H28" t="s">
        <v>1849</v>
      </c>
      <c r="I28">
        <v>19.492999999999999</v>
      </c>
      <c r="J28" t="s">
        <v>1685</v>
      </c>
    </row>
    <row r="29" spans="1:10" x14ac:dyDescent="0.2">
      <c r="A29" t="s">
        <v>1028</v>
      </c>
      <c r="B29">
        <v>23.42</v>
      </c>
      <c r="C29" t="s">
        <v>665</v>
      </c>
      <c r="H29" t="s">
        <v>2080</v>
      </c>
      <c r="I29">
        <v>19.513000000000002</v>
      </c>
      <c r="J29" t="s">
        <v>1773</v>
      </c>
    </row>
    <row r="30" spans="1:10" x14ac:dyDescent="0.2">
      <c r="A30" t="s">
        <v>1184</v>
      </c>
      <c r="B30">
        <v>23.425999999999998</v>
      </c>
      <c r="C30" t="s">
        <v>753</v>
      </c>
      <c r="H30" t="s">
        <v>2052</v>
      </c>
      <c r="I30">
        <v>19.614000000000001</v>
      </c>
      <c r="J30" t="s">
        <v>1699</v>
      </c>
    </row>
    <row r="31" spans="1:10" x14ac:dyDescent="0.2">
      <c r="A31" t="s">
        <v>602</v>
      </c>
      <c r="B31">
        <v>23.468</v>
      </c>
      <c r="C31" t="s">
        <v>523</v>
      </c>
      <c r="H31" t="s">
        <v>2032</v>
      </c>
      <c r="I31">
        <v>19.654</v>
      </c>
      <c r="J31" t="s">
        <v>1678</v>
      </c>
    </row>
    <row r="32" spans="1:10" x14ac:dyDescent="0.2">
      <c r="A32" t="s">
        <v>1571</v>
      </c>
      <c r="B32">
        <v>23.481000000000002</v>
      </c>
      <c r="C32" t="s">
        <v>467</v>
      </c>
      <c r="H32" t="s">
        <v>2038</v>
      </c>
      <c r="I32">
        <v>19.696999999999999</v>
      </c>
      <c r="J32" t="s">
        <v>2039</v>
      </c>
    </row>
    <row r="33" spans="1:10" x14ac:dyDescent="0.2">
      <c r="A33" t="s">
        <v>1240</v>
      </c>
      <c r="B33">
        <v>23.538</v>
      </c>
      <c r="C33" t="s">
        <v>1183</v>
      </c>
      <c r="H33" t="s">
        <v>1752</v>
      </c>
      <c r="I33">
        <v>19.698</v>
      </c>
      <c r="J33" t="s">
        <v>1680</v>
      </c>
    </row>
    <row r="34" spans="1:10" x14ac:dyDescent="0.2">
      <c r="A34" t="s">
        <v>617</v>
      </c>
      <c r="B34">
        <v>23.709</v>
      </c>
      <c r="C34" t="s">
        <v>448</v>
      </c>
      <c r="H34" t="s">
        <v>1876</v>
      </c>
      <c r="I34">
        <v>19.704999999999998</v>
      </c>
      <c r="J34" t="s">
        <v>1746</v>
      </c>
    </row>
    <row r="35" spans="1:10" x14ac:dyDescent="0.2">
      <c r="A35" t="s">
        <v>171</v>
      </c>
      <c r="B35">
        <v>23.71</v>
      </c>
      <c r="C35" t="s">
        <v>431</v>
      </c>
      <c r="H35" t="s">
        <v>1857</v>
      </c>
      <c r="I35">
        <v>19.773</v>
      </c>
      <c r="J35" t="s">
        <v>1770</v>
      </c>
    </row>
    <row r="36" spans="1:10" x14ac:dyDescent="0.2">
      <c r="A36" t="s">
        <v>1621</v>
      </c>
      <c r="B36">
        <v>23.811</v>
      </c>
      <c r="C36" t="s">
        <v>672</v>
      </c>
      <c r="H36" t="s">
        <v>1722</v>
      </c>
      <c r="I36">
        <v>19.818999999999999</v>
      </c>
      <c r="J36" t="s">
        <v>1723</v>
      </c>
    </row>
    <row r="37" spans="1:10" x14ac:dyDescent="0.2">
      <c r="A37" t="s">
        <v>1549</v>
      </c>
      <c r="B37">
        <v>23.952000000000002</v>
      </c>
      <c r="C37" t="s">
        <v>431</v>
      </c>
      <c r="H37" t="s">
        <v>2043</v>
      </c>
      <c r="I37">
        <v>19.939</v>
      </c>
      <c r="J37" t="s">
        <v>2044</v>
      </c>
    </row>
    <row r="38" spans="1:10" x14ac:dyDescent="0.2">
      <c r="A38" t="s">
        <v>1134</v>
      </c>
      <c r="B38">
        <v>23.968</v>
      </c>
      <c r="C38" t="s">
        <v>1135</v>
      </c>
      <c r="H38" t="s">
        <v>1975</v>
      </c>
      <c r="I38">
        <v>19.969000000000001</v>
      </c>
      <c r="J38" t="s">
        <v>1754</v>
      </c>
    </row>
    <row r="39" spans="1:10" x14ac:dyDescent="0.2">
      <c r="A39" t="s">
        <v>1299</v>
      </c>
      <c r="B39">
        <v>23.968</v>
      </c>
      <c r="C39" t="s">
        <v>1243</v>
      </c>
      <c r="H39" t="s">
        <v>1972</v>
      </c>
      <c r="I39">
        <v>19.972999999999999</v>
      </c>
      <c r="J39" t="s">
        <v>1728</v>
      </c>
    </row>
    <row r="40" spans="1:10" x14ac:dyDescent="0.2">
      <c r="A40" t="s">
        <v>188</v>
      </c>
      <c r="B40">
        <v>23.977</v>
      </c>
      <c r="C40" t="s">
        <v>431</v>
      </c>
      <c r="H40" t="s">
        <v>1841</v>
      </c>
      <c r="I40">
        <v>20.047000000000001</v>
      </c>
      <c r="J40" t="s">
        <v>1702</v>
      </c>
    </row>
    <row r="41" spans="1:10" x14ac:dyDescent="0.2">
      <c r="A41" t="s">
        <v>1664</v>
      </c>
      <c r="B41">
        <v>23.981999999999999</v>
      </c>
      <c r="C41" t="s">
        <v>890</v>
      </c>
      <c r="H41" t="s">
        <v>1886</v>
      </c>
      <c r="I41">
        <v>20.091000000000001</v>
      </c>
      <c r="J41" t="s">
        <v>1863</v>
      </c>
    </row>
    <row r="42" spans="1:10" x14ac:dyDescent="0.2">
      <c r="A42" t="s">
        <v>1138</v>
      </c>
      <c r="B42">
        <v>24.035</v>
      </c>
      <c r="C42" t="s">
        <v>431</v>
      </c>
      <c r="H42" t="s">
        <v>1789</v>
      </c>
      <c r="I42">
        <v>20.111999999999998</v>
      </c>
      <c r="J42" t="s">
        <v>1790</v>
      </c>
    </row>
    <row r="43" spans="1:10" x14ac:dyDescent="0.2">
      <c r="A43" t="s">
        <v>1648</v>
      </c>
      <c r="B43">
        <v>24.129000000000001</v>
      </c>
      <c r="C43" t="s">
        <v>510</v>
      </c>
      <c r="H43" t="s">
        <v>1988</v>
      </c>
      <c r="I43">
        <v>20.138000000000002</v>
      </c>
      <c r="J43" t="s">
        <v>1936</v>
      </c>
    </row>
    <row r="44" spans="1:10" x14ac:dyDescent="0.2">
      <c r="A44" t="s">
        <v>950</v>
      </c>
      <c r="B44">
        <v>24.178000000000001</v>
      </c>
      <c r="C44" t="s">
        <v>431</v>
      </c>
      <c r="H44" t="s">
        <v>1853</v>
      </c>
      <c r="I44">
        <v>20.141999999999999</v>
      </c>
      <c r="J44" t="s">
        <v>1678</v>
      </c>
    </row>
    <row r="45" spans="1:10" x14ac:dyDescent="0.2">
      <c r="A45" t="s">
        <v>1320</v>
      </c>
      <c r="B45">
        <v>24.187999999999999</v>
      </c>
      <c r="C45" t="s">
        <v>665</v>
      </c>
      <c r="H45" t="s">
        <v>2072</v>
      </c>
      <c r="I45">
        <v>20.154</v>
      </c>
      <c r="J45" t="s">
        <v>1678</v>
      </c>
    </row>
    <row r="46" spans="1:10" x14ac:dyDescent="0.2">
      <c r="A46" t="s">
        <v>1661</v>
      </c>
      <c r="B46">
        <v>24.221</v>
      </c>
      <c r="C46" t="s">
        <v>714</v>
      </c>
      <c r="H46" t="s">
        <v>2031</v>
      </c>
      <c r="I46">
        <v>20.204999999999998</v>
      </c>
      <c r="J46" t="s">
        <v>1735</v>
      </c>
    </row>
    <row r="47" spans="1:10" x14ac:dyDescent="0.2">
      <c r="A47" t="s">
        <v>1205</v>
      </c>
      <c r="B47">
        <v>24.224</v>
      </c>
      <c r="C47" t="s">
        <v>476</v>
      </c>
      <c r="H47" t="s">
        <v>1971</v>
      </c>
      <c r="I47">
        <v>20.222000000000001</v>
      </c>
      <c r="J47" t="s">
        <v>1685</v>
      </c>
    </row>
    <row r="48" spans="1:10" x14ac:dyDescent="0.2">
      <c r="A48" t="s">
        <v>1015</v>
      </c>
      <c r="B48">
        <v>24.27</v>
      </c>
      <c r="C48" t="s">
        <v>448</v>
      </c>
      <c r="H48" t="s">
        <v>1964</v>
      </c>
      <c r="I48">
        <v>20.228000000000002</v>
      </c>
      <c r="J48" t="s">
        <v>1965</v>
      </c>
    </row>
    <row r="49" spans="1:10" x14ac:dyDescent="0.2">
      <c r="A49" t="s">
        <v>371</v>
      </c>
      <c r="B49">
        <v>24.271999999999998</v>
      </c>
      <c r="C49" t="s">
        <v>468</v>
      </c>
      <c r="H49" t="s">
        <v>1879</v>
      </c>
      <c r="I49">
        <v>20.239999999999998</v>
      </c>
      <c r="J49" t="s">
        <v>1837</v>
      </c>
    </row>
    <row r="50" spans="1:10" x14ac:dyDescent="0.2">
      <c r="A50" t="s">
        <v>1429</v>
      </c>
      <c r="B50">
        <v>24.323</v>
      </c>
      <c r="C50" t="s">
        <v>990</v>
      </c>
      <c r="H50" t="s">
        <v>1851</v>
      </c>
      <c r="I50">
        <v>20.265000000000001</v>
      </c>
      <c r="J50" t="s">
        <v>1852</v>
      </c>
    </row>
    <row r="51" spans="1:10" x14ac:dyDescent="0.2">
      <c r="A51" t="s">
        <v>1672</v>
      </c>
      <c r="B51">
        <v>24.393999999999998</v>
      </c>
      <c r="C51" t="s">
        <v>1135</v>
      </c>
      <c r="H51" t="s">
        <v>1973</v>
      </c>
      <c r="I51">
        <v>20.273</v>
      </c>
      <c r="J51" t="s">
        <v>1680</v>
      </c>
    </row>
    <row r="52" spans="1:10" x14ac:dyDescent="0.2">
      <c r="A52" t="s">
        <v>927</v>
      </c>
      <c r="B52">
        <v>24.434000000000001</v>
      </c>
      <c r="C52" t="s">
        <v>473</v>
      </c>
      <c r="H52" t="s">
        <v>1882</v>
      </c>
      <c r="I52">
        <v>20.292000000000002</v>
      </c>
      <c r="J52" t="s">
        <v>1678</v>
      </c>
    </row>
    <row r="53" spans="1:10" x14ac:dyDescent="0.2">
      <c r="A53" t="s">
        <v>1654</v>
      </c>
      <c r="B53">
        <v>24.436</v>
      </c>
      <c r="C53" t="s">
        <v>448</v>
      </c>
      <c r="H53" t="s">
        <v>1729</v>
      </c>
      <c r="I53">
        <v>20.32</v>
      </c>
      <c r="J53" t="s">
        <v>1678</v>
      </c>
    </row>
    <row r="54" spans="1:10" x14ac:dyDescent="0.2">
      <c r="A54" t="s">
        <v>992</v>
      </c>
      <c r="B54">
        <v>24.44</v>
      </c>
      <c r="C54" t="s">
        <v>659</v>
      </c>
      <c r="H54" t="s">
        <v>1918</v>
      </c>
      <c r="I54">
        <v>20.346</v>
      </c>
      <c r="J54" t="s">
        <v>1680</v>
      </c>
    </row>
    <row r="55" spans="1:10" x14ac:dyDescent="0.2">
      <c r="A55" t="s">
        <v>1608</v>
      </c>
      <c r="B55">
        <v>24.46</v>
      </c>
      <c r="C55" t="s">
        <v>490</v>
      </c>
      <c r="H55" t="s">
        <v>2034</v>
      </c>
      <c r="I55">
        <v>20.373999999999999</v>
      </c>
      <c r="J55" t="s">
        <v>1835</v>
      </c>
    </row>
    <row r="56" spans="1:10" x14ac:dyDescent="0.2">
      <c r="A56" t="s">
        <v>1651</v>
      </c>
      <c r="B56">
        <v>24.465</v>
      </c>
      <c r="C56" t="s">
        <v>448</v>
      </c>
      <c r="H56" t="s">
        <v>2061</v>
      </c>
      <c r="I56">
        <v>20.405999999999999</v>
      </c>
      <c r="J56" t="s">
        <v>1678</v>
      </c>
    </row>
    <row r="57" spans="1:10" x14ac:dyDescent="0.2">
      <c r="A57" t="s">
        <v>359</v>
      </c>
      <c r="B57">
        <v>24.468</v>
      </c>
      <c r="C57" t="s">
        <v>431</v>
      </c>
      <c r="H57" t="s">
        <v>2060</v>
      </c>
      <c r="I57">
        <v>20.41</v>
      </c>
      <c r="J57" t="s">
        <v>1870</v>
      </c>
    </row>
    <row r="58" spans="1:10" x14ac:dyDescent="0.2">
      <c r="A58" t="s">
        <v>606</v>
      </c>
      <c r="B58">
        <v>24.538</v>
      </c>
      <c r="C58" t="s">
        <v>448</v>
      </c>
      <c r="H58" t="s">
        <v>2027</v>
      </c>
      <c r="I58">
        <v>20.425999999999998</v>
      </c>
      <c r="J58" t="s">
        <v>1680</v>
      </c>
    </row>
    <row r="59" spans="1:10" x14ac:dyDescent="0.2">
      <c r="A59" t="s">
        <v>1276</v>
      </c>
      <c r="B59">
        <v>24.574000000000002</v>
      </c>
      <c r="C59" t="s">
        <v>473</v>
      </c>
      <c r="H59" t="s">
        <v>2030</v>
      </c>
      <c r="I59">
        <v>20.43</v>
      </c>
      <c r="J59" t="s">
        <v>1723</v>
      </c>
    </row>
    <row r="60" spans="1:10" x14ac:dyDescent="0.2">
      <c r="A60" t="s">
        <v>1097</v>
      </c>
      <c r="B60">
        <v>24.641999999999999</v>
      </c>
      <c r="C60" t="s">
        <v>448</v>
      </c>
      <c r="H60" t="s">
        <v>1839</v>
      </c>
      <c r="I60">
        <v>20.459</v>
      </c>
      <c r="J60" t="s">
        <v>1787</v>
      </c>
    </row>
    <row r="61" spans="1:10" x14ac:dyDescent="0.2">
      <c r="A61" t="s">
        <v>1551</v>
      </c>
      <c r="B61">
        <v>24.666</v>
      </c>
      <c r="C61" t="s">
        <v>448</v>
      </c>
      <c r="H61" t="s">
        <v>2019</v>
      </c>
      <c r="I61">
        <v>20.469000000000001</v>
      </c>
      <c r="J61" t="s">
        <v>1717</v>
      </c>
    </row>
    <row r="62" spans="1:10" x14ac:dyDescent="0.2">
      <c r="A62" t="s">
        <v>1387</v>
      </c>
      <c r="B62">
        <v>24.670999999999999</v>
      </c>
      <c r="C62" t="s">
        <v>500</v>
      </c>
      <c r="H62" t="s">
        <v>1951</v>
      </c>
      <c r="I62">
        <v>20.475000000000001</v>
      </c>
      <c r="J62" t="s">
        <v>1706</v>
      </c>
    </row>
    <row r="63" spans="1:10" x14ac:dyDescent="0.2">
      <c r="A63" t="s">
        <v>374</v>
      </c>
      <c r="B63">
        <v>24.75</v>
      </c>
      <c r="C63" t="s">
        <v>503</v>
      </c>
      <c r="H63" t="s">
        <v>1709</v>
      </c>
      <c r="I63">
        <v>20.513000000000002</v>
      </c>
      <c r="J63" t="s">
        <v>1710</v>
      </c>
    </row>
    <row r="64" spans="1:10" x14ac:dyDescent="0.2">
      <c r="A64" t="s">
        <v>438</v>
      </c>
      <c r="B64">
        <v>24.768999999999998</v>
      </c>
      <c r="C64" t="s">
        <v>431</v>
      </c>
      <c r="H64" t="s">
        <v>1958</v>
      </c>
      <c r="I64">
        <v>20.588999999999999</v>
      </c>
      <c r="J64" t="s">
        <v>1868</v>
      </c>
    </row>
    <row r="65" spans="1:10" x14ac:dyDescent="0.2">
      <c r="A65" t="s">
        <v>1078</v>
      </c>
      <c r="B65">
        <v>24.812999999999999</v>
      </c>
      <c r="C65" t="s">
        <v>448</v>
      </c>
      <c r="H65" t="s">
        <v>1845</v>
      </c>
      <c r="I65">
        <v>20.609000000000002</v>
      </c>
      <c r="J65" t="s">
        <v>1846</v>
      </c>
    </row>
    <row r="66" spans="1:10" x14ac:dyDescent="0.2">
      <c r="A66" t="s">
        <v>1402</v>
      </c>
      <c r="B66">
        <v>24.844000000000001</v>
      </c>
      <c r="C66" t="s">
        <v>542</v>
      </c>
      <c r="H66" t="s">
        <v>2064</v>
      </c>
      <c r="I66">
        <v>20.611000000000001</v>
      </c>
      <c r="J66" t="s">
        <v>1904</v>
      </c>
    </row>
    <row r="67" spans="1:10" x14ac:dyDescent="0.2">
      <c r="A67" t="s">
        <v>709</v>
      </c>
      <c r="B67">
        <v>24.87</v>
      </c>
      <c r="C67" t="s">
        <v>636</v>
      </c>
      <c r="H67" t="s">
        <v>1848</v>
      </c>
      <c r="I67">
        <v>20.622</v>
      </c>
      <c r="J67" t="s">
        <v>1680</v>
      </c>
    </row>
    <row r="68" spans="1:10" x14ac:dyDescent="0.2">
      <c r="H68" t="s">
        <v>2070</v>
      </c>
      <c r="I68">
        <v>20.640999999999998</v>
      </c>
      <c r="J68" t="s">
        <v>1787</v>
      </c>
    </row>
    <row r="69" spans="1:10" x14ac:dyDescent="0.2">
      <c r="H69" t="s">
        <v>1956</v>
      </c>
      <c r="I69">
        <v>20.641999999999999</v>
      </c>
      <c r="J69" t="s">
        <v>1680</v>
      </c>
    </row>
    <row r="70" spans="1:10" x14ac:dyDescent="0.2">
      <c r="H70" t="s">
        <v>1872</v>
      </c>
      <c r="I70">
        <v>20.658999999999999</v>
      </c>
      <c r="J70" t="s">
        <v>1714</v>
      </c>
    </row>
    <row r="71" spans="1:10" x14ac:dyDescent="0.2">
      <c r="H71" t="s">
        <v>2046</v>
      </c>
      <c r="I71">
        <v>20.684999999999999</v>
      </c>
      <c r="J71" t="s">
        <v>1808</v>
      </c>
    </row>
    <row r="72" spans="1:10" x14ac:dyDescent="0.2">
      <c r="A72" t="s">
        <v>709</v>
      </c>
      <c r="B72">
        <v>24.87</v>
      </c>
      <c r="C72" t="s">
        <v>636</v>
      </c>
      <c r="D72" t="s">
        <v>2089</v>
      </c>
      <c r="H72" t="s">
        <v>1932</v>
      </c>
      <c r="I72">
        <v>20.707000000000001</v>
      </c>
      <c r="J72" t="s">
        <v>1723</v>
      </c>
    </row>
    <row r="73" spans="1:10" x14ac:dyDescent="0.2">
      <c r="A73" s="4"/>
      <c r="B73" s="4" t="s">
        <v>2088</v>
      </c>
      <c r="C73" s="4"/>
      <c r="H73" t="s">
        <v>1963</v>
      </c>
      <c r="I73">
        <v>20.710999999999999</v>
      </c>
      <c r="J73" t="s">
        <v>1678</v>
      </c>
    </row>
    <row r="74" spans="1:10" x14ac:dyDescent="0.2">
      <c r="A74" t="s">
        <v>377</v>
      </c>
      <c r="B74">
        <v>24.991</v>
      </c>
      <c r="C74" t="s">
        <v>437</v>
      </c>
      <c r="H74" t="s">
        <v>1957</v>
      </c>
      <c r="I74">
        <v>20.721</v>
      </c>
      <c r="J74" t="s">
        <v>1680</v>
      </c>
    </row>
    <row r="75" spans="1:10" x14ac:dyDescent="0.2">
      <c r="A75" t="s">
        <v>780</v>
      </c>
      <c r="B75">
        <v>25.024999999999999</v>
      </c>
      <c r="C75" t="s">
        <v>495</v>
      </c>
      <c r="H75" t="s">
        <v>1861</v>
      </c>
      <c r="I75">
        <v>20.748999999999999</v>
      </c>
      <c r="J75" t="s">
        <v>1678</v>
      </c>
    </row>
    <row r="76" spans="1:10" x14ac:dyDescent="0.2">
      <c r="A76" t="s">
        <v>1499</v>
      </c>
      <c r="B76">
        <v>25.027999999999999</v>
      </c>
      <c r="C76" t="s">
        <v>566</v>
      </c>
      <c r="H76" t="s">
        <v>1862</v>
      </c>
      <c r="I76">
        <v>20.79</v>
      </c>
      <c r="J76" t="s">
        <v>1863</v>
      </c>
    </row>
    <row r="77" spans="1:10" x14ac:dyDescent="0.2">
      <c r="A77" t="s">
        <v>439</v>
      </c>
      <c r="B77">
        <v>25.081</v>
      </c>
      <c r="C77" t="s">
        <v>431</v>
      </c>
      <c r="H77" t="s">
        <v>1854</v>
      </c>
      <c r="I77">
        <v>20.85</v>
      </c>
      <c r="J77" t="s">
        <v>1678</v>
      </c>
    </row>
    <row r="78" spans="1:10" x14ac:dyDescent="0.2">
      <c r="A78" t="s">
        <v>1627</v>
      </c>
      <c r="B78">
        <v>25.091000000000001</v>
      </c>
      <c r="C78" t="s">
        <v>431</v>
      </c>
      <c r="H78" t="s">
        <v>1923</v>
      </c>
      <c r="I78">
        <v>20.85</v>
      </c>
      <c r="J78" t="s">
        <v>1678</v>
      </c>
    </row>
    <row r="79" spans="1:10" x14ac:dyDescent="0.2">
      <c r="A79" t="s">
        <v>1193</v>
      </c>
      <c r="B79">
        <v>25.158999999999999</v>
      </c>
      <c r="C79" t="s">
        <v>448</v>
      </c>
      <c r="H79" t="s">
        <v>2083</v>
      </c>
      <c r="I79">
        <v>20.882000000000001</v>
      </c>
      <c r="J79" t="s">
        <v>1930</v>
      </c>
    </row>
    <row r="80" spans="1:10" x14ac:dyDescent="0.2">
      <c r="A80" t="s">
        <v>1421</v>
      </c>
      <c r="B80">
        <v>25.187000000000001</v>
      </c>
      <c r="C80" t="s">
        <v>523</v>
      </c>
      <c r="H80" t="s">
        <v>1771</v>
      </c>
      <c r="I80">
        <v>20.885999999999999</v>
      </c>
      <c r="J80" t="s">
        <v>1738</v>
      </c>
    </row>
    <row r="81" spans="1:10" x14ac:dyDescent="0.2">
      <c r="A81" t="s">
        <v>1614</v>
      </c>
      <c r="B81">
        <v>25.241</v>
      </c>
      <c r="C81" t="s">
        <v>431</v>
      </c>
      <c r="H81" t="s">
        <v>2042</v>
      </c>
      <c r="I81">
        <v>20.931999999999999</v>
      </c>
      <c r="J81" t="s">
        <v>1814</v>
      </c>
    </row>
    <row r="82" spans="1:10" x14ac:dyDescent="0.2">
      <c r="A82" t="s">
        <v>1125</v>
      </c>
      <c r="B82">
        <v>25.245999999999999</v>
      </c>
      <c r="C82" t="s">
        <v>431</v>
      </c>
      <c r="H82" t="s">
        <v>2004</v>
      </c>
      <c r="I82">
        <v>20.933</v>
      </c>
      <c r="J82" t="s">
        <v>1680</v>
      </c>
    </row>
    <row r="83" spans="1:10" x14ac:dyDescent="0.2">
      <c r="A83" t="s">
        <v>1652</v>
      </c>
      <c r="B83">
        <v>25.29</v>
      </c>
      <c r="C83" t="s">
        <v>581</v>
      </c>
      <c r="H83" t="s">
        <v>1860</v>
      </c>
      <c r="I83">
        <v>20.94</v>
      </c>
      <c r="J83" t="s">
        <v>1678</v>
      </c>
    </row>
    <row r="84" spans="1:10" x14ac:dyDescent="0.2">
      <c r="A84" t="s">
        <v>850</v>
      </c>
      <c r="B84">
        <v>25.349</v>
      </c>
      <c r="C84" t="s">
        <v>587</v>
      </c>
      <c r="H84" t="s">
        <v>2018</v>
      </c>
      <c r="I84">
        <v>20.954999999999998</v>
      </c>
      <c r="J84" t="s">
        <v>1738</v>
      </c>
    </row>
    <row r="85" spans="1:10" x14ac:dyDescent="0.2">
      <c r="A85" t="s">
        <v>821</v>
      </c>
      <c r="B85">
        <v>25.361999999999998</v>
      </c>
      <c r="C85" t="s">
        <v>448</v>
      </c>
      <c r="H85" t="s">
        <v>1818</v>
      </c>
      <c r="I85">
        <v>21.001999999999999</v>
      </c>
      <c r="J85" t="s">
        <v>1678</v>
      </c>
    </row>
    <row r="86" spans="1:10" x14ac:dyDescent="0.2">
      <c r="A86" t="s">
        <v>1550</v>
      </c>
      <c r="B86">
        <v>25.369</v>
      </c>
      <c r="C86" t="s">
        <v>431</v>
      </c>
      <c r="H86" t="s">
        <v>1979</v>
      </c>
      <c r="I86">
        <v>21.058</v>
      </c>
      <c r="J86" t="s">
        <v>1859</v>
      </c>
    </row>
    <row r="87" spans="1:10" x14ac:dyDescent="0.2">
      <c r="A87" t="s">
        <v>1436</v>
      </c>
      <c r="B87">
        <v>25.370999999999999</v>
      </c>
      <c r="C87" t="s">
        <v>648</v>
      </c>
      <c r="H87" t="s">
        <v>2058</v>
      </c>
      <c r="I87">
        <v>21.071999999999999</v>
      </c>
      <c r="J87" t="s">
        <v>1859</v>
      </c>
    </row>
    <row r="88" spans="1:10" x14ac:dyDescent="0.2">
      <c r="A88" t="s">
        <v>507</v>
      </c>
      <c r="B88">
        <v>25.373999999999999</v>
      </c>
      <c r="C88" t="s">
        <v>448</v>
      </c>
      <c r="H88" t="s">
        <v>2075</v>
      </c>
      <c r="I88">
        <v>21.088000000000001</v>
      </c>
      <c r="J88" t="s">
        <v>1680</v>
      </c>
    </row>
    <row r="89" spans="1:10" x14ac:dyDescent="0.2">
      <c r="A89" t="s">
        <v>751</v>
      </c>
      <c r="B89">
        <v>25.408000000000001</v>
      </c>
      <c r="C89" t="s">
        <v>433</v>
      </c>
      <c r="H89" t="s">
        <v>1772</v>
      </c>
      <c r="I89">
        <v>21.123000000000001</v>
      </c>
      <c r="J89" t="s">
        <v>1773</v>
      </c>
    </row>
    <row r="90" spans="1:10" x14ac:dyDescent="0.2">
      <c r="A90" t="s">
        <v>829</v>
      </c>
      <c r="B90">
        <v>25.411999999999999</v>
      </c>
      <c r="C90" t="s">
        <v>431</v>
      </c>
      <c r="H90" t="s">
        <v>1734</v>
      </c>
      <c r="I90">
        <v>21.129000000000001</v>
      </c>
      <c r="J90" t="s">
        <v>1735</v>
      </c>
    </row>
    <row r="91" spans="1:10" x14ac:dyDescent="0.2">
      <c r="A91" t="s">
        <v>192</v>
      </c>
      <c r="B91">
        <v>25.48</v>
      </c>
      <c r="C91" t="s">
        <v>431</v>
      </c>
      <c r="H91" t="s">
        <v>2073</v>
      </c>
      <c r="I91">
        <v>21.15</v>
      </c>
      <c r="J91" t="s">
        <v>1770</v>
      </c>
    </row>
    <row r="92" spans="1:10" x14ac:dyDescent="0.2">
      <c r="A92" t="s">
        <v>1521</v>
      </c>
      <c r="B92">
        <v>25.489000000000001</v>
      </c>
      <c r="C92" t="s">
        <v>542</v>
      </c>
      <c r="H92" t="s">
        <v>1850</v>
      </c>
      <c r="I92">
        <v>21.164999999999999</v>
      </c>
      <c r="J92" t="s">
        <v>1680</v>
      </c>
    </row>
    <row r="93" spans="1:10" x14ac:dyDescent="0.2">
      <c r="A93" t="s">
        <v>957</v>
      </c>
      <c r="B93">
        <v>25.513000000000002</v>
      </c>
      <c r="C93" t="s">
        <v>431</v>
      </c>
      <c r="H93" t="s">
        <v>2050</v>
      </c>
      <c r="I93">
        <v>21.225000000000001</v>
      </c>
      <c r="J93" t="s">
        <v>1702</v>
      </c>
    </row>
    <row r="94" spans="1:10" x14ac:dyDescent="0.2">
      <c r="A94" t="s">
        <v>728</v>
      </c>
      <c r="B94">
        <v>25.521999999999998</v>
      </c>
      <c r="C94" t="s">
        <v>729</v>
      </c>
      <c r="H94" t="s">
        <v>1976</v>
      </c>
      <c r="I94">
        <v>21.231000000000002</v>
      </c>
      <c r="J94" t="s">
        <v>1754</v>
      </c>
    </row>
    <row r="95" spans="1:10" x14ac:dyDescent="0.2">
      <c r="A95" t="s">
        <v>728</v>
      </c>
      <c r="B95">
        <v>25.521999999999998</v>
      </c>
      <c r="C95" t="s">
        <v>729</v>
      </c>
      <c r="H95" t="s">
        <v>1707</v>
      </c>
      <c r="I95">
        <v>21.280999999999999</v>
      </c>
      <c r="J95" t="s">
        <v>1708</v>
      </c>
    </row>
    <row r="96" spans="1:10" x14ac:dyDescent="0.2">
      <c r="A96" t="s">
        <v>1466</v>
      </c>
      <c r="B96">
        <v>25.562000000000001</v>
      </c>
      <c r="C96" t="s">
        <v>448</v>
      </c>
      <c r="H96" t="s">
        <v>1858</v>
      </c>
      <c r="I96">
        <v>21.295000000000002</v>
      </c>
      <c r="J96" t="s">
        <v>1859</v>
      </c>
    </row>
    <row r="97" spans="1:10" x14ac:dyDescent="0.2">
      <c r="A97" t="s">
        <v>763</v>
      </c>
      <c r="B97">
        <v>25.58</v>
      </c>
      <c r="C97" t="s">
        <v>764</v>
      </c>
      <c r="H97" t="s">
        <v>1724</v>
      </c>
      <c r="I97">
        <v>21.32</v>
      </c>
      <c r="J97" t="s">
        <v>1678</v>
      </c>
    </row>
    <row r="98" spans="1:10" x14ac:dyDescent="0.2">
      <c r="A98" t="s">
        <v>1493</v>
      </c>
      <c r="B98">
        <v>25.585000000000001</v>
      </c>
      <c r="C98" t="s">
        <v>534</v>
      </c>
      <c r="H98" t="s">
        <v>1763</v>
      </c>
      <c r="I98">
        <v>21.323</v>
      </c>
      <c r="J98" t="s">
        <v>1764</v>
      </c>
    </row>
    <row r="99" spans="1:10" x14ac:dyDescent="0.2">
      <c r="A99" t="s">
        <v>1180</v>
      </c>
      <c r="B99">
        <v>25.585999999999999</v>
      </c>
      <c r="C99" t="s">
        <v>534</v>
      </c>
      <c r="H99" t="s">
        <v>1802</v>
      </c>
      <c r="I99">
        <v>21.402000000000001</v>
      </c>
      <c r="J99" t="s">
        <v>1773</v>
      </c>
    </row>
    <row r="100" spans="1:10" x14ac:dyDescent="0.2">
      <c r="A100" t="s">
        <v>1645</v>
      </c>
      <c r="B100">
        <v>25.59</v>
      </c>
      <c r="C100" t="s">
        <v>702</v>
      </c>
      <c r="H100" t="s">
        <v>1892</v>
      </c>
      <c r="I100">
        <v>21.433</v>
      </c>
      <c r="J100" t="s">
        <v>1678</v>
      </c>
    </row>
    <row r="101" spans="1:10" x14ac:dyDescent="0.2">
      <c r="A101" t="s">
        <v>1177</v>
      </c>
      <c r="B101">
        <v>25.603999999999999</v>
      </c>
      <c r="C101" t="s">
        <v>448</v>
      </c>
      <c r="H101" t="s">
        <v>1866</v>
      </c>
      <c r="I101">
        <v>21.445</v>
      </c>
      <c r="J101" t="s">
        <v>1837</v>
      </c>
    </row>
    <row r="102" spans="1:10" x14ac:dyDescent="0.2">
      <c r="A102" t="s">
        <v>489</v>
      </c>
      <c r="B102">
        <v>25.611000000000001</v>
      </c>
      <c r="C102" t="s">
        <v>490</v>
      </c>
      <c r="H102" t="s">
        <v>1677</v>
      </c>
      <c r="I102">
        <v>21.515999999999998</v>
      </c>
      <c r="J102" t="s">
        <v>1678</v>
      </c>
    </row>
    <row r="103" spans="1:10" x14ac:dyDescent="0.2">
      <c r="A103" t="s">
        <v>175</v>
      </c>
      <c r="B103">
        <v>25.629000000000001</v>
      </c>
      <c r="C103" t="s">
        <v>431</v>
      </c>
      <c r="H103" t="s">
        <v>1961</v>
      </c>
      <c r="I103">
        <v>21.521000000000001</v>
      </c>
      <c r="J103" t="s">
        <v>1962</v>
      </c>
    </row>
    <row r="104" spans="1:10" x14ac:dyDescent="0.2">
      <c r="A104" t="s">
        <v>1426</v>
      </c>
      <c r="B104">
        <v>25.635000000000002</v>
      </c>
      <c r="C104" t="s">
        <v>612</v>
      </c>
      <c r="H104" t="s">
        <v>2024</v>
      </c>
      <c r="I104">
        <v>21.556000000000001</v>
      </c>
      <c r="J104" t="s">
        <v>1680</v>
      </c>
    </row>
    <row r="105" spans="1:10" x14ac:dyDescent="0.2">
      <c r="A105" t="s">
        <v>1049</v>
      </c>
      <c r="B105">
        <v>25.66</v>
      </c>
      <c r="C105" t="s">
        <v>448</v>
      </c>
      <c r="H105" t="s">
        <v>1843</v>
      </c>
      <c r="I105">
        <v>21.558</v>
      </c>
      <c r="J105" t="s">
        <v>1678</v>
      </c>
    </row>
    <row r="106" spans="1:10" x14ac:dyDescent="0.2">
      <c r="A106" t="s">
        <v>475</v>
      </c>
      <c r="B106">
        <v>25.713000000000001</v>
      </c>
      <c r="C106" t="s">
        <v>476</v>
      </c>
      <c r="H106" t="s">
        <v>1689</v>
      </c>
      <c r="I106">
        <v>21.594999999999999</v>
      </c>
      <c r="J106" t="s">
        <v>1678</v>
      </c>
    </row>
    <row r="107" spans="1:10" x14ac:dyDescent="0.2">
      <c r="A107" t="s">
        <v>1332</v>
      </c>
      <c r="B107">
        <v>25.716999999999999</v>
      </c>
      <c r="C107" t="s">
        <v>566</v>
      </c>
      <c r="H107" t="s">
        <v>2013</v>
      </c>
      <c r="I107">
        <v>21.603999999999999</v>
      </c>
      <c r="J107" t="s">
        <v>1678</v>
      </c>
    </row>
    <row r="108" spans="1:10" x14ac:dyDescent="0.2">
      <c r="A108" t="s">
        <v>1318</v>
      </c>
      <c r="B108">
        <v>25.74</v>
      </c>
      <c r="C108" t="s">
        <v>442</v>
      </c>
      <c r="H108" t="s">
        <v>1985</v>
      </c>
      <c r="I108">
        <v>21.614999999999998</v>
      </c>
      <c r="J108" t="s">
        <v>1986</v>
      </c>
    </row>
    <row r="109" spans="1:10" x14ac:dyDescent="0.2">
      <c r="A109" t="s">
        <v>1147</v>
      </c>
      <c r="B109">
        <v>25.76</v>
      </c>
      <c r="C109" t="s">
        <v>966</v>
      </c>
      <c r="H109" t="s">
        <v>1842</v>
      </c>
      <c r="I109">
        <v>21.619</v>
      </c>
      <c r="J109" t="s">
        <v>1678</v>
      </c>
    </row>
    <row r="110" spans="1:10" x14ac:dyDescent="0.2">
      <c r="A110" t="s">
        <v>1182</v>
      </c>
      <c r="B110">
        <v>25.768000000000001</v>
      </c>
      <c r="C110" t="s">
        <v>1183</v>
      </c>
      <c r="H110" t="s">
        <v>2005</v>
      </c>
      <c r="I110">
        <v>21.646000000000001</v>
      </c>
      <c r="J110" t="s">
        <v>1917</v>
      </c>
    </row>
    <row r="111" spans="1:10" x14ac:dyDescent="0.2">
      <c r="A111" t="s">
        <v>710</v>
      </c>
      <c r="B111">
        <v>25.774999999999999</v>
      </c>
      <c r="C111" t="s">
        <v>555</v>
      </c>
      <c r="H111" t="s">
        <v>1900</v>
      </c>
      <c r="I111">
        <v>21.681999999999999</v>
      </c>
      <c r="J111" t="s">
        <v>1680</v>
      </c>
    </row>
    <row r="112" spans="1:10" x14ac:dyDescent="0.2">
      <c r="A112" t="s">
        <v>710</v>
      </c>
      <c r="B112">
        <v>25.774999999999999</v>
      </c>
      <c r="C112" t="s">
        <v>555</v>
      </c>
      <c r="H112" t="s">
        <v>1910</v>
      </c>
      <c r="I112">
        <v>21.721</v>
      </c>
      <c r="J112" t="s">
        <v>1680</v>
      </c>
    </row>
    <row r="113" spans="1:10" x14ac:dyDescent="0.2">
      <c r="A113" t="s">
        <v>718</v>
      </c>
      <c r="B113">
        <v>25.789000000000001</v>
      </c>
      <c r="C113" t="s">
        <v>442</v>
      </c>
      <c r="H113" t="s">
        <v>1941</v>
      </c>
      <c r="I113">
        <v>21.756</v>
      </c>
      <c r="J113" t="s">
        <v>1680</v>
      </c>
    </row>
    <row r="114" spans="1:10" x14ac:dyDescent="0.2">
      <c r="A114" t="s">
        <v>718</v>
      </c>
      <c r="B114">
        <v>25.789000000000001</v>
      </c>
      <c r="C114" t="s">
        <v>442</v>
      </c>
      <c r="H114" t="s">
        <v>1737</v>
      </c>
      <c r="I114">
        <v>21.768999999999998</v>
      </c>
      <c r="J114" t="s">
        <v>1738</v>
      </c>
    </row>
    <row r="115" spans="1:10" x14ac:dyDescent="0.2">
      <c r="A115" t="s">
        <v>1238</v>
      </c>
      <c r="B115">
        <v>25.791</v>
      </c>
      <c r="C115" t="s">
        <v>581</v>
      </c>
      <c r="H115" t="s">
        <v>1807</v>
      </c>
      <c r="I115">
        <v>21.782</v>
      </c>
      <c r="J115" t="s">
        <v>1808</v>
      </c>
    </row>
    <row r="116" spans="1:10" x14ac:dyDescent="0.2">
      <c r="A116" t="s">
        <v>701</v>
      </c>
      <c r="B116">
        <v>25.803000000000001</v>
      </c>
      <c r="C116" t="s">
        <v>702</v>
      </c>
      <c r="H116" t="s">
        <v>1874</v>
      </c>
      <c r="I116">
        <v>21.832000000000001</v>
      </c>
      <c r="J116" t="s">
        <v>1738</v>
      </c>
    </row>
    <row r="117" spans="1:10" x14ac:dyDescent="0.2">
      <c r="A117" t="s">
        <v>701</v>
      </c>
      <c r="B117">
        <v>25.803000000000001</v>
      </c>
      <c r="C117" t="s">
        <v>702</v>
      </c>
      <c r="H117" t="s">
        <v>2048</v>
      </c>
      <c r="I117">
        <v>21.847000000000001</v>
      </c>
      <c r="J117" t="s">
        <v>2049</v>
      </c>
    </row>
    <row r="118" spans="1:10" x14ac:dyDescent="0.2">
      <c r="A118" t="s">
        <v>1665</v>
      </c>
      <c r="B118">
        <v>25.806000000000001</v>
      </c>
      <c r="C118" t="s">
        <v>448</v>
      </c>
      <c r="H118" t="s">
        <v>1769</v>
      </c>
      <c r="I118">
        <v>21.902999999999999</v>
      </c>
      <c r="J118" t="s">
        <v>1770</v>
      </c>
    </row>
    <row r="119" spans="1:10" x14ac:dyDescent="0.2">
      <c r="A119" t="s">
        <v>1497</v>
      </c>
      <c r="B119">
        <v>25.844000000000001</v>
      </c>
      <c r="C119" t="s">
        <v>448</v>
      </c>
      <c r="H119" t="s">
        <v>1788</v>
      </c>
      <c r="I119">
        <v>21.905999999999999</v>
      </c>
      <c r="J119" t="s">
        <v>1723</v>
      </c>
    </row>
    <row r="120" spans="1:10" x14ac:dyDescent="0.2">
      <c r="A120" t="s">
        <v>1590</v>
      </c>
      <c r="B120">
        <v>25.881</v>
      </c>
      <c r="C120" t="s">
        <v>500</v>
      </c>
      <c r="H120" t="s">
        <v>1919</v>
      </c>
      <c r="I120">
        <v>21.97</v>
      </c>
      <c r="J120" t="s">
        <v>1920</v>
      </c>
    </row>
    <row r="121" spans="1:10" x14ac:dyDescent="0.2">
      <c r="A121" t="s">
        <v>1411</v>
      </c>
      <c r="B121">
        <v>25.885999999999999</v>
      </c>
      <c r="C121" t="s">
        <v>448</v>
      </c>
      <c r="H121" t="s">
        <v>1913</v>
      </c>
      <c r="I121">
        <v>21.98</v>
      </c>
      <c r="J121" t="s">
        <v>1678</v>
      </c>
    </row>
    <row r="122" spans="1:10" x14ac:dyDescent="0.2">
      <c r="A122" t="s">
        <v>1431</v>
      </c>
      <c r="B122">
        <v>25.896999999999998</v>
      </c>
      <c r="C122" t="s">
        <v>500</v>
      </c>
      <c r="H122" t="s">
        <v>1895</v>
      </c>
      <c r="I122">
        <v>22.004999999999999</v>
      </c>
      <c r="J122" t="s">
        <v>1678</v>
      </c>
    </row>
    <row r="123" spans="1:10" x14ac:dyDescent="0.2">
      <c r="A123" t="s">
        <v>1535</v>
      </c>
      <c r="B123">
        <v>25.914999999999999</v>
      </c>
      <c r="C123" t="s">
        <v>448</v>
      </c>
      <c r="H123" t="s">
        <v>1935</v>
      </c>
      <c r="I123">
        <v>22.032</v>
      </c>
      <c r="J123" t="s">
        <v>1936</v>
      </c>
    </row>
    <row r="124" spans="1:10" x14ac:dyDescent="0.2">
      <c r="A124" t="s">
        <v>1548</v>
      </c>
      <c r="B124">
        <v>25.931999999999999</v>
      </c>
      <c r="C124" t="s">
        <v>714</v>
      </c>
      <c r="H124" t="s">
        <v>1994</v>
      </c>
      <c r="I124">
        <v>22.065999999999999</v>
      </c>
      <c r="J124" t="s">
        <v>1678</v>
      </c>
    </row>
    <row r="125" spans="1:10" x14ac:dyDescent="0.2">
      <c r="A125" t="s">
        <v>1023</v>
      </c>
      <c r="B125">
        <v>25.937999999999999</v>
      </c>
      <c r="C125" t="s">
        <v>746</v>
      </c>
      <c r="H125" t="s">
        <v>2067</v>
      </c>
      <c r="I125">
        <v>22.077000000000002</v>
      </c>
      <c r="J125" t="s">
        <v>1680</v>
      </c>
    </row>
    <row r="126" spans="1:10" x14ac:dyDescent="0.2">
      <c r="A126" t="s">
        <v>1120</v>
      </c>
      <c r="B126">
        <v>25.96</v>
      </c>
      <c r="C126" t="s">
        <v>476</v>
      </c>
      <c r="H126" t="s">
        <v>1711</v>
      </c>
      <c r="I126">
        <v>22.085000000000001</v>
      </c>
      <c r="J126" t="s">
        <v>1712</v>
      </c>
    </row>
    <row r="127" spans="1:10" x14ac:dyDescent="0.2">
      <c r="A127" t="s">
        <v>1540</v>
      </c>
      <c r="B127">
        <v>25.966999999999999</v>
      </c>
      <c r="C127" t="s">
        <v>561</v>
      </c>
      <c r="H127" t="s">
        <v>1955</v>
      </c>
      <c r="I127">
        <v>22.114999999999998</v>
      </c>
      <c r="J127" t="s">
        <v>1680</v>
      </c>
    </row>
    <row r="128" spans="1:10" x14ac:dyDescent="0.2">
      <c r="A128" t="s">
        <v>1470</v>
      </c>
      <c r="B128">
        <v>25.978999999999999</v>
      </c>
      <c r="C128" t="s">
        <v>561</v>
      </c>
      <c r="H128" t="s">
        <v>1733</v>
      </c>
      <c r="I128">
        <v>22.117999999999999</v>
      </c>
      <c r="J128" t="s">
        <v>1680</v>
      </c>
    </row>
    <row r="129" spans="1:10" x14ac:dyDescent="0.2">
      <c r="A129" t="s">
        <v>877</v>
      </c>
      <c r="B129">
        <v>25.981000000000002</v>
      </c>
      <c r="C129" t="s">
        <v>448</v>
      </c>
      <c r="H129" t="s">
        <v>1705</v>
      </c>
      <c r="I129">
        <v>22.12</v>
      </c>
      <c r="J129" t="s">
        <v>1706</v>
      </c>
    </row>
    <row r="130" spans="1:10" x14ac:dyDescent="0.2">
      <c r="A130" t="s">
        <v>1295</v>
      </c>
      <c r="B130">
        <v>26.009</v>
      </c>
      <c r="C130" t="s">
        <v>448</v>
      </c>
      <c r="H130" t="s">
        <v>1929</v>
      </c>
      <c r="I130">
        <v>22.143999999999998</v>
      </c>
      <c r="J130" t="s">
        <v>1930</v>
      </c>
    </row>
    <row r="131" spans="1:10" x14ac:dyDescent="0.2">
      <c r="A131" t="s">
        <v>1487</v>
      </c>
      <c r="B131">
        <v>26.015999999999998</v>
      </c>
      <c r="C131" t="s">
        <v>431</v>
      </c>
      <c r="H131" t="s">
        <v>1856</v>
      </c>
      <c r="I131">
        <v>22.21</v>
      </c>
      <c r="J131" t="s">
        <v>1680</v>
      </c>
    </row>
    <row r="132" spans="1:10" x14ac:dyDescent="0.2">
      <c r="A132" t="s">
        <v>789</v>
      </c>
      <c r="B132">
        <v>26.018000000000001</v>
      </c>
      <c r="C132" t="s">
        <v>431</v>
      </c>
      <c r="H132" t="s">
        <v>1908</v>
      </c>
      <c r="I132">
        <v>22.213000000000001</v>
      </c>
      <c r="J132" t="s">
        <v>1808</v>
      </c>
    </row>
    <row r="133" spans="1:10" x14ac:dyDescent="0.2">
      <c r="A133" t="s">
        <v>1259</v>
      </c>
      <c r="B133">
        <v>26.036000000000001</v>
      </c>
      <c r="C133" t="s">
        <v>648</v>
      </c>
      <c r="H133" t="s">
        <v>1896</v>
      </c>
      <c r="I133">
        <v>22.251000000000001</v>
      </c>
      <c r="J133" t="s">
        <v>1678</v>
      </c>
    </row>
    <row r="134" spans="1:10" x14ac:dyDescent="0.2">
      <c r="A134" t="s">
        <v>1351</v>
      </c>
      <c r="B134">
        <v>26.052</v>
      </c>
      <c r="C134" t="s">
        <v>448</v>
      </c>
      <c r="H134" t="s">
        <v>1889</v>
      </c>
      <c r="I134">
        <v>22.277000000000001</v>
      </c>
      <c r="J134" t="s">
        <v>1678</v>
      </c>
    </row>
    <row r="135" spans="1:10" x14ac:dyDescent="0.2">
      <c r="A135" t="s">
        <v>713</v>
      </c>
      <c r="B135">
        <v>26.073</v>
      </c>
      <c r="C135" t="s">
        <v>714</v>
      </c>
      <c r="H135" t="s">
        <v>1831</v>
      </c>
      <c r="I135">
        <v>22.279</v>
      </c>
      <c r="J135" t="s">
        <v>1680</v>
      </c>
    </row>
    <row r="136" spans="1:10" x14ac:dyDescent="0.2">
      <c r="A136" t="s">
        <v>713</v>
      </c>
      <c r="B136">
        <v>26.073</v>
      </c>
      <c r="C136" t="s">
        <v>714</v>
      </c>
      <c r="H136" t="s">
        <v>1745</v>
      </c>
      <c r="I136">
        <v>22.286999999999999</v>
      </c>
      <c r="J136" t="s">
        <v>1746</v>
      </c>
    </row>
    <row r="137" spans="1:10" x14ac:dyDescent="0.2">
      <c r="A137" t="s">
        <v>1649</v>
      </c>
      <c r="B137">
        <v>26.076000000000001</v>
      </c>
      <c r="C137" t="s">
        <v>448</v>
      </c>
      <c r="H137" t="s">
        <v>1978</v>
      </c>
      <c r="I137">
        <v>22.327999999999999</v>
      </c>
      <c r="J137" t="s">
        <v>1680</v>
      </c>
    </row>
    <row r="138" spans="1:10" x14ac:dyDescent="0.2">
      <c r="A138" t="s">
        <v>1623</v>
      </c>
      <c r="B138">
        <v>26.085000000000001</v>
      </c>
      <c r="C138" t="s">
        <v>448</v>
      </c>
      <c r="H138" t="s">
        <v>1925</v>
      </c>
      <c r="I138">
        <v>22.356999999999999</v>
      </c>
      <c r="J138" t="s">
        <v>1926</v>
      </c>
    </row>
    <row r="139" spans="1:10" x14ac:dyDescent="0.2">
      <c r="A139" t="s">
        <v>577</v>
      </c>
      <c r="B139">
        <v>26.100999999999999</v>
      </c>
      <c r="C139" t="s">
        <v>578</v>
      </c>
      <c r="H139" t="s">
        <v>1864</v>
      </c>
      <c r="I139">
        <v>22.373999999999999</v>
      </c>
      <c r="J139" t="s">
        <v>1865</v>
      </c>
    </row>
    <row r="140" spans="1:10" x14ac:dyDescent="0.2">
      <c r="A140" t="s">
        <v>1600</v>
      </c>
      <c r="B140">
        <v>26.106999999999999</v>
      </c>
      <c r="C140" t="s">
        <v>461</v>
      </c>
      <c r="H140" t="s">
        <v>2047</v>
      </c>
      <c r="I140">
        <v>22.376000000000001</v>
      </c>
      <c r="J140" t="s">
        <v>1678</v>
      </c>
    </row>
    <row r="141" spans="1:10" x14ac:dyDescent="0.2">
      <c r="A141" t="s">
        <v>1423</v>
      </c>
      <c r="B141">
        <v>26.114000000000001</v>
      </c>
      <c r="C141" t="s">
        <v>553</v>
      </c>
      <c r="H141" t="s">
        <v>1759</v>
      </c>
      <c r="I141">
        <v>22.401</v>
      </c>
      <c r="J141" t="s">
        <v>1680</v>
      </c>
    </row>
    <row r="142" spans="1:10" x14ac:dyDescent="0.2">
      <c r="A142" t="s">
        <v>1403</v>
      </c>
      <c r="B142">
        <v>26.117000000000001</v>
      </c>
      <c r="C142" t="s">
        <v>448</v>
      </c>
      <c r="H142" t="s">
        <v>1691</v>
      </c>
      <c r="I142">
        <v>22.402999999999999</v>
      </c>
      <c r="J142" t="s">
        <v>1678</v>
      </c>
    </row>
    <row r="143" spans="1:10" x14ac:dyDescent="0.2">
      <c r="A143" t="s">
        <v>1545</v>
      </c>
      <c r="B143">
        <v>26.137</v>
      </c>
      <c r="C143" t="s">
        <v>431</v>
      </c>
      <c r="H143" t="s">
        <v>1885</v>
      </c>
      <c r="I143">
        <v>22.408999999999999</v>
      </c>
      <c r="J143" t="s">
        <v>1714</v>
      </c>
    </row>
    <row r="144" spans="1:10" x14ac:dyDescent="0.2">
      <c r="A144" t="s">
        <v>444</v>
      </c>
      <c r="B144">
        <v>26.141999999999999</v>
      </c>
      <c r="C144" t="s">
        <v>431</v>
      </c>
      <c r="H144" t="s">
        <v>1715</v>
      </c>
      <c r="I144">
        <v>22.423999999999999</v>
      </c>
      <c r="J144" t="s">
        <v>1680</v>
      </c>
    </row>
    <row r="145" spans="1:10" x14ac:dyDescent="0.2">
      <c r="A145" t="s">
        <v>1646</v>
      </c>
      <c r="B145">
        <v>26.172000000000001</v>
      </c>
      <c r="C145" t="s">
        <v>705</v>
      </c>
      <c r="H145" t="s">
        <v>1747</v>
      </c>
      <c r="I145">
        <v>22.428999999999998</v>
      </c>
      <c r="J145" t="s">
        <v>1740</v>
      </c>
    </row>
    <row r="146" spans="1:10" x14ac:dyDescent="0.2">
      <c r="A146" t="s">
        <v>1052</v>
      </c>
      <c r="B146">
        <v>26.173999999999999</v>
      </c>
      <c r="C146" t="s">
        <v>555</v>
      </c>
      <c r="H146" t="s">
        <v>1966</v>
      </c>
      <c r="I146">
        <v>22.469000000000001</v>
      </c>
      <c r="J146" t="s">
        <v>1868</v>
      </c>
    </row>
    <row r="147" spans="1:10" x14ac:dyDescent="0.2">
      <c r="A147" t="s">
        <v>936</v>
      </c>
      <c r="B147">
        <v>26.178999999999998</v>
      </c>
      <c r="C147" t="s">
        <v>594</v>
      </c>
      <c r="H147" t="s">
        <v>1748</v>
      </c>
      <c r="I147">
        <v>22.498999999999999</v>
      </c>
      <c r="J147" t="s">
        <v>1678</v>
      </c>
    </row>
    <row r="148" spans="1:10" x14ac:dyDescent="0.2">
      <c r="A148" t="s">
        <v>1217</v>
      </c>
      <c r="B148">
        <v>26.222999999999999</v>
      </c>
      <c r="C148" t="s">
        <v>448</v>
      </c>
      <c r="H148" t="s">
        <v>2026</v>
      </c>
      <c r="I148">
        <v>22.507000000000001</v>
      </c>
      <c r="J148" t="s">
        <v>1678</v>
      </c>
    </row>
    <row r="149" spans="1:10" x14ac:dyDescent="0.2">
      <c r="A149" t="s">
        <v>875</v>
      </c>
      <c r="B149">
        <v>26.248000000000001</v>
      </c>
      <c r="C149" t="s">
        <v>431</v>
      </c>
      <c r="H149" t="s">
        <v>1725</v>
      </c>
      <c r="I149">
        <v>22.515000000000001</v>
      </c>
      <c r="J149" t="s">
        <v>1678</v>
      </c>
    </row>
    <row r="150" spans="1:10" x14ac:dyDescent="0.2">
      <c r="A150" t="s">
        <v>1201</v>
      </c>
      <c r="B150">
        <v>26.256</v>
      </c>
      <c r="C150" t="s">
        <v>661</v>
      </c>
      <c r="H150" t="s">
        <v>1718</v>
      </c>
      <c r="I150">
        <v>22.526</v>
      </c>
      <c r="J150" t="s">
        <v>1719</v>
      </c>
    </row>
    <row r="151" spans="1:10" x14ac:dyDescent="0.2">
      <c r="A151" t="s">
        <v>1336</v>
      </c>
      <c r="B151">
        <v>26.271000000000001</v>
      </c>
      <c r="C151" t="s">
        <v>528</v>
      </c>
      <c r="H151" t="s">
        <v>2081</v>
      </c>
      <c r="I151">
        <v>22.541</v>
      </c>
      <c r="J151" t="s">
        <v>1863</v>
      </c>
    </row>
    <row r="152" spans="1:10" x14ac:dyDescent="0.2">
      <c r="A152" t="s">
        <v>1003</v>
      </c>
      <c r="B152">
        <v>26.286000000000001</v>
      </c>
      <c r="C152" t="s">
        <v>528</v>
      </c>
      <c r="H152" t="s">
        <v>1855</v>
      </c>
      <c r="I152">
        <v>22.542000000000002</v>
      </c>
      <c r="J152" t="s">
        <v>1773</v>
      </c>
    </row>
    <row r="153" spans="1:10" x14ac:dyDescent="0.2">
      <c r="A153" t="s">
        <v>1573</v>
      </c>
      <c r="B153">
        <v>26.3</v>
      </c>
      <c r="C153" t="s">
        <v>431</v>
      </c>
      <c r="H153" t="s">
        <v>1916</v>
      </c>
      <c r="I153">
        <v>22.559000000000001</v>
      </c>
      <c r="J153" t="s">
        <v>1917</v>
      </c>
    </row>
    <row r="154" spans="1:10" x14ac:dyDescent="0.2">
      <c r="A154" t="s">
        <v>1562</v>
      </c>
      <c r="B154">
        <v>26.311</v>
      </c>
      <c r="C154" t="s">
        <v>566</v>
      </c>
      <c r="H154" t="s">
        <v>1992</v>
      </c>
      <c r="I154">
        <v>22.565000000000001</v>
      </c>
      <c r="J154" t="s">
        <v>1904</v>
      </c>
    </row>
    <row r="155" spans="1:10" x14ac:dyDescent="0.2">
      <c r="A155" t="s">
        <v>852</v>
      </c>
      <c r="B155">
        <v>26.329000000000001</v>
      </c>
      <c r="C155" t="s">
        <v>442</v>
      </c>
      <c r="H155" t="s">
        <v>1830</v>
      </c>
      <c r="I155">
        <v>22.634</v>
      </c>
      <c r="J155" t="s">
        <v>1680</v>
      </c>
    </row>
    <row r="156" spans="1:10" x14ac:dyDescent="0.2">
      <c r="A156" t="s">
        <v>1609</v>
      </c>
      <c r="B156">
        <v>26.35</v>
      </c>
      <c r="C156" t="s">
        <v>645</v>
      </c>
      <c r="H156" t="s">
        <v>1898</v>
      </c>
      <c r="I156">
        <v>22.693000000000001</v>
      </c>
      <c r="J156" t="s">
        <v>1744</v>
      </c>
    </row>
    <row r="157" spans="1:10" x14ac:dyDescent="0.2">
      <c r="A157" t="s">
        <v>837</v>
      </c>
      <c r="B157">
        <v>26.393999999999998</v>
      </c>
      <c r="C157" t="s">
        <v>729</v>
      </c>
      <c r="H157" t="s">
        <v>2076</v>
      </c>
      <c r="I157">
        <v>22.696000000000002</v>
      </c>
      <c r="J157" t="s">
        <v>1678</v>
      </c>
    </row>
    <row r="158" spans="1:10" x14ac:dyDescent="0.2">
      <c r="A158" t="s">
        <v>443</v>
      </c>
      <c r="B158">
        <v>26.408000000000001</v>
      </c>
      <c r="C158" t="s">
        <v>431</v>
      </c>
      <c r="H158" t="s">
        <v>1797</v>
      </c>
      <c r="I158">
        <v>22.709</v>
      </c>
      <c r="J158" t="s">
        <v>1784</v>
      </c>
    </row>
    <row r="159" spans="1:10" x14ac:dyDescent="0.2">
      <c r="A159" t="s">
        <v>1280</v>
      </c>
      <c r="B159">
        <v>26.41</v>
      </c>
      <c r="C159" t="s">
        <v>454</v>
      </c>
      <c r="H159" t="s">
        <v>2051</v>
      </c>
      <c r="I159">
        <v>22.716000000000001</v>
      </c>
      <c r="J159" t="s">
        <v>1678</v>
      </c>
    </row>
    <row r="160" spans="1:10" x14ac:dyDescent="0.2">
      <c r="A160" t="s">
        <v>666</v>
      </c>
      <c r="B160">
        <v>26.414000000000001</v>
      </c>
      <c r="C160" t="s">
        <v>431</v>
      </c>
      <c r="H160" t="s">
        <v>1760</v>
      </c>
      <c r="I160">
        <v>22.724</v>
      </c>
      <c r="J160" t="s">
        <v>1678</v>
      </c>
    </row>
    <row r="161" spans="1:10" x14ac:dyDescent="0.2">
      <c r="A161" t="s">
        <v>1364</v>
      </c>
      <c r="B161">
        <v>26.452999999999999</v>
      </c>
      <c r="C161" t="s">
        <v>570</v>
      </c>
      <c r="H161" t="s">
        <v>1804</v>
      </c>
      <c r="I161">
        <v>22.724</v>
      </c>
      <c r="J161" t="s">
        <v>1712</v>
      </c>
    </row>
    <row r="162" spans="1:10" x14ac:dyDescent="0.2">
      <c r="A162" t="s">
        <v>1399</v>
      </c>
      <c r="B162">
        <v>26.454000000000001</v>
      </c>
      <c r="C162" t="s">
        <v>431</v>
      </c>
      <c r="H162" t="s">
        <v>2000</v>
      </c>
      <c r="I162">
        <v>22.73</v>
      </c>
      <c r="J162" t="s">
        <v>1680</v>
      </c>
    </row>
    <row r="163" spans="1:10" x14ac:dyDescent="0.2">
      <c r="A163" t="s">
        <v>1472</v>
      </c>
      <c r="B163">
        <v>26.459</v>
      </c>
      <c r="C163" t="s">
        <v>436</v>
      </c>
      <c r="H163" t="s">
        <v>1751</v>
      </c>
      <c r="I163">
        <v>22.74</v>
      </c>
      <c r="J163" t="s">
        <v>1678</v>
      </c>
    </row>
    <row r="164" spans="1:10" x14ac:dyDescent="0.2">
      <c r="A164" t="s">
        <v>1066</v>
      </c>
      <c r="B164">
        <v>26.484999999999999</v>
      </c>
      <c r="C164" t="s">
        <v>534</v>
      </c>
      <c r="H164" t="s">
        <v>2017</v>
      </c>
      <c r="I164">
        <v>22.751000000000001</v>
      </c>
      <c r="J164" t="s">
        <v>1750</v>
      </c>
    </row>
    <row r="165" spans="1:10" x14ac:dyDescent="0.2">
      <c r="A165" t="s">
        <v>973</v>
      </c>
      <c r="B165">
        <v>26.489000000000001</v>
      </c>
      <c r="C165" t="s">
        <v>448</v>
      </c>
      <c r="H165" t="s">
        <v>1969</v>
      </c>
      <c r="I165">
        <v>22.78</v>
      </c>
      <c r="J165" t="s">
        <v>1922</v>
      </c>
    </row>
    <row r="166" spans="1:10" x14ac:dyDescent="0.2">
      <c r="A166" t="s">
        <v>1518</v>
      </c>
      <c r="B166">
        <v>26.495000000000001</v>
      </c>
      <c r="C166" t="s">
        <v>448</v>
      </c>
      <c r="H166" t="s">
        <v>1942</v>
      </c>
      <c r="I166">
        <v>22.8</v>
      </c>
      <c r="J166" t="s">
        <v>1943</v>
      </c>
    </row>
    <row r="167" spans="1:10" x14ac:dyDescent="0.2">
      <c r="A167" t="s">
        <v>1467</v>
      </c>
      <c r="B167">
        <v>26.515999999999998</v>
      </c>
      <c r="C167" t="s">
        <v>672</v>
      </c>
      <c r="H167" t="s">
        <v>1703</v>
      </c>
      <c r="I167">
        <v>22.838999999999999</v>
      </c>
      <c r="J167" t="s">
        <v>1704</v>
      </c>
    </row>
    <row r="168" spans="1:10" x14ac:dyDescent="0.2">
      <c r="A168" t="s">
        <v>1118</v>
      </c>
      <c r="B168">
        <v>26.523</v>
      </c>
      <c r="C168" t="s">
        <v>797</v>
      </c>
      <c r="H168" t="s">
        <v>1767</v>
      </c>
      <c r="I168">
        <v>22.864999999999998</v>
      </c>
      <c r="J168" t="s">
        <v>1768</v>
      </c>
    </row>
    <row r="169" spans="1:10" x14ac:dyDescent="0.2">
      <c r="A169" t="s">
        <v>496</v>
      </c>
      <c r="B169">
        <v>26.533000000000001</v>
      </c>
      <c r="C169" t="s">
        <v>497</v>
      </c>
      <c r="H169" t="s">
        <v>1867</v>
      </c>
      <c r="I169">
        <v>22.866</v>
      </c>
      <c r="J169" t="s">
        <v>1868</v>
      </c>
    </row>
    <row r="170" spans="1:10" x14ac:dyDescent="0.2">
      <c r="A170" t="s">
        <v>1070</v>
      </c>
      <c r="B170">
        <v>26.56</v>
      </c>
      <c r="C170" t="s">
        <v>448</v>
      </c>
      <c r="H170" t="s">
        <v>2059</v>
      </c>
      <c r="I170">
        <v>22.891999999999999</v>
      </c>
      <c r="J170" t="s">
        <v>1678</v>
      </c>
    </row>
    <row r="171" spans="1:10" x14ac:dyDescent="0.2">
      <c r="A171" t="s">
        <v>1593</v>
      </c>
      <c r="B171">
        <v>26.565999999999999</v>
      </c>
      <c r="C171" t="s">
        <v>448</v>
      </c>
      <c r="H171" t="s">
        <v>1693</v>
      </c>
      <c r="I171">
        <v>22.899000000000001</v>
      </c>
      <c r="J171" t="s">
        <v>1694</v>
      </c>
    </row>
    <row r="172" spans="1:10" x14ac:dyDescent="0.2">
      <c r="A172" t="s">
        <v>1200</v>
      </c>
      <c r="B172">
        <v>26.576000000000001</v>
      </c>
      <c r="C172" t="s">
        <v>431</v>
      </c>
      <c r="H172" t="s">
        <v>2057</v>
      </c>
      <c r="I172">
        <v>22.914999999999999</v>
      </c>
      <c r="J172" t="s">
        <v>1680</v>
      </c>
    </row>
    <row r="173" spans="1:10" x14ac:dyDescent="0.2">
      <c r="A173" t="s">
        <v>1415</v>
      </c>
      <c r="B173">
        <v>26.588000000000001</v>
      </c>
      <c r="C173" t="s">
        <v>563</v>
      </c>
      <c r="H173" t="s">
        <v>1840</v>
      </c>
      <c r="I173">
        <v>22.919</v>
      </c>
      <c r="J173" t="s">
        <v>1680</v>
      </c>
    </row>
    <row r="174" spans="1:10" x14ac:dyDescent="0.2">
      <c r="A174" t="s">
        <v>1647</v>
      </c>
      <c r="B174">
        <v>26.596</v>
      </c>
      <c r="C174" t="s">
        <v>431</v>
      </c>
      <c r="H174" t="s">
        <v>1679</v>
      </c>
      <c r="I174">
        <v>22.97</v>
      </c>
      <c r="J174" t="s">
        <v>1680</v>
      </c>
    </row>
    <row r="175" spans="1:10" x14ac:dyDescent="0.2">
      <c r="A175" t="s">
        <v>1101</v>
      </c>
      <c r="B175">
        <v>26.606999999999999</v>
      </c>
      <c r="C175" t="s">
        <v>431</v>
      </c>
      <c r="H175" t="s">
        <v>1887</v>
      </c>
      <c r="I175">
        <v>23.016999999999999</v>
      </c>
      <c r="J175" t="s">
        <v>1888</v>
      </c>
    </row>
    <row r="176" spans="1:10" x14ac:dyDescent="0.2">
      <c r="A176" t="s">
        <v>696</v>
      </c>
      <c r="B176">
        <v>26.626999999999999</v>
      </c>
      <c r="C176" t="s">
        <v>534</v>
      </c>
      <c r="H176" t="s">
        <v>1832</v>
      </c>
      <c r="I176">
        <v>23.038</v>
      </c>
      <c r="J176" t="s">
        <v>1678</v>
      </c>
    </row>
    <row r="177" spans="1:10" x14ac:dyDescent="0.2">
      <c r="A177" t="s">
        <v>696</v>
      </c>
      <c r="B177">
        <v>26.626999999999999</v>
      </c>
      <c r="C177" t="s">
        <v>534</v>
      </c>
      <c r="H177" t="s">
        <v>1902</v>
      </c>
      <c r="I177">
        <v>23.047000000000001</v>
      </c>
      <c r="J177" t="s">
        <v>1678</v>
      </c>
    </row>
    <row r="178" spans="1:10" x14ac:dyDescent="0.2">
      <c r="A178" t="s">
        <v>582</v>
      </c>
      <c r="B178">
        <v>26.638000000000002</v>
      </c>
      <c r="C178" t="s">
        <v>448</v>
      </c>
      <c r="H178" t="s">
        <v>1799</v>
      </c>
      <c r="I178">
        <v>23.084</v>
      </c>
      <c r="J178" t="s">
        <v>1680</v>
      </c>
    </row>
    <row r="179" spans="1:10" x14ac:dyDescent="0.2">
      <c r="A179" t="s">
        <v>1001</v>
      </c>
      <c r="B179">
        <v>26.655999999999999</v>
      </c>
      <c r="C179" t="s">
        <v>661</v>
      </c>
      <c r="H179" t="s">
        <v>1732</v>
      </c>
      <c r="I179">
        <v>23.108000000000001</v>
      </c>
      <c r="J179" t="s">
        <v>1710</v>
      </c>
    </row>
    <row r="180" spans="1:10" x14ac:dyDescent="0.2">
      <c r="A180" t="s">
        <v>1459</v>
      </c>
      <c r="B180">
        <v>26.661000000000001</v>
      </c>
      <c r="C180" t="s">
        <v>473</v>
      </c>
      <c r="H180" t="s">
        <v>1698</v>
      </c>
      <c r="I180">
        <v>23.114999999999998</v>
      </c>
      <c r="J180" t="s">
        <v>1699</v>
      </c>
    </row>
    <row r="181" spans="1:10" x14ac:dyDescent="0.2">
      <c r="A181" t="s">
        <v>1579</v>
      </c>
      <c r="B181">
        <v>26.664000000000001</v>
      </c>
      <c r="C181" t="s">
        <v>563</v>
      </c>
      <c r="H181" t="s">
        <v>1692</v>
      </c>
      <c r="I181">
        <v>23.126000000000001</v>
      </c>
      <c r="J181" t="s">
        <v>1678</v>
      </c>
    </row>
    <row r="182" spans="1:10" x14ac:dyDescent="0.2">
      <c r="A182" t="s">
        <v>1572</v>
      </c>
      <c r="B182">
        <v>26.664999999999999</v>
      </c>
      <c r="C182" t="s">
        <v>503</v>
      </c>
      <c r="H182" t="s">
        <v>1960</v>
      </c>
      <c r="I182">
        <v>23.135999999999999</v>
      </c>
      <c r="J182" t="s">
        <v>1694</v>
      </c>
    </row>
    <row r="183" spans="1:10" x14ac:dyDescent="0.2">
      <c r="A183" t="s">
        <v>919</v>
      </c>
      <c r="B183">
        <v>26.667999999999999</v>
      </c>
      <c r="C183" t="s">
        <v>890</v>
      </c>
      <c r="H183" t="s">
        <v>2085</v>
      </c>
      <c r="I183">
        <v>23.187000000000001</v>
      </c>
      <c r="J183" t="s">
        <v>1678</v>
      </c>
    </row>
    <row r="184" spans="1:10" x14ac:dyDescent="0.2">
      <c r="A184" t="s">
        <v>1622</v>
      </c>
      <c r="B184">
        <v>26.68</v>
      </c>
      <c r="C184" t="s">
        <v>609</v>
      </c>
      <c r="H184" t="s">
        <v>1950</v>
      </c>
      <c r="I184">
        <v>23.189</v>
      </c>
      <c r="J184" t="s">
        <v>1680</v>
      </c>
    </row>
    <row r="185" spans="1:10" x14ac:dyDescent="0.2">
      <c r="A185" t="s">
        <v>769</v>
      </c>
      <c r="B185">
        <v>26.683</v>
      </c>
      <c r="C185" t="s">
        <v>702</v>
      </c>
      <c r="H185" t="s">
        <v>1873</v>
      </c>
      <c r="I185">
        <v>23.196000000000002</v>
      </c>
      <c r="J185" t="s">
        <v>1852</v>
      </c>
    </row>
    <row r="186" spans="1:10" x14ac:dyDescent="0.2">
      <c r="A186" t="s">
        <v>1503</v>
      </c>
      <c r="B186">
        <v>26.686</v>
      </c>
      <c r="C186" t="s">
        <v>437</v>
      </c>
      <c r="H186" t="s">
        <v>1939</v>
      </c>
      <c r="I186">
        <v>23.213000000000001</v>
      </c>
      <c r="J186" t="s">
        <v>1940</v>
      </c>
    </row>
    <row r="187" spans="1:10" x14ac:dyDescent="0.2">
      <c r="A187" t="s">
        <v>1009</v>
      </c>
      <c r="B187">
        <v>26.690999999999999</v>
      </c>
      <c r="C187" t="s">
        <v>612</v>
      </c>
      <c r="H187" t="s">
        <v>1844</v>
      </c>
      <c r="I187">
        <v>23.218</v>
      </c>
      <c r="J187" t="s">
        <v>1678</v>
      </c>
    </row>
    <row r="188" spans="1:10" x14ac:dyDescent="0.2">
      <c r="A188" t="s">
        <v>1566</v>
      </c>
      <c r="B188">
        <v>26.696000000000002</v>
      </c>
      <c r="C188" t="s">
        <v>431</v>
      </c>
      <c r="H188" t="s">
        <v>1915</v>
      </c>
      <c r="I188">
        <v>23.225000000000001</v>
      </c>
      <c r="J188" t="s">
        <v>1814</v>
      </c>
    </row>
    <row r="189" spans="1:10" x14ac:dyDescent="0.2">
      <c r="A189" t="s">
        <v>1458</v>
      </c>
      <c r="B189">
        <v>26.716000000000001</v>
      </c>
      <c r="C189" t="s">
        <v>523</v>
      </c>
      <c r="H189" t="s">
        <v>1905</v>
      </c>
      <c r="I189">
        <v>23.231000000000002</v>
      </c>
      <c r="J189" t="s">
        <v>1865</v>
      </c>
    </row>
    <row r="190" spans="1:10" x14ac:dyDescent="0.2">
      <c r="A190" t="s">
        <v>731</v>
      </c>
      <c r="B190">
        <v>26.725999999999999</v>
      </c>
      <c r="C190" t="s">
        <v>448</v>
      </c>
      <c r="H190" t="s">
        <v>1697</v>
      </c>
      <c r="I190">
        <v>23.238</v>
      </c>
      <c r="J190" t="s">
        <v>1678</v>
      </c>
    </row>
    <row r="191" spans="1:10" x14ac:dyDescent="0.2">
      <c r="A191" t="s">
        <v>731</v>
      </c>
      <c r="B191">
        <v>26.725999999999999</v>
      </c>
      <c r="C191" t="s">
        <v>448</v>
      </c>
      <c r="H191" t="s">
        <v>2053</v>
      </c>
      <c r="I191">
        <v>23.286000000000001</v>
      </c>
      <c r="J191" t="s">
        <v>1678</v>
      </c>
    </row>
    <row r="192" spans="1:10" x14ac:dyDescent="0.2">
      <c r="A192" t="s">
        <v>1638</v>
      </c>
      <c r="B192">
        <v>26.742999999999999</v>
      </c>
      <c r="C192" t="s">
        <v>648</v>
      </c>
      <c r="H192" t="s">
        <v>1731</v>
      </c>
      <c r="I192">
        <v>23.312999999999999</v>
      </c>
      <c r="J192" t="s">
        <v>1680</v>
      </c>
    </row>
    <row r="193" spans="1:10" x14ac:dyDescent="0.2">
      <c r="A193" t="s">
        <v>1273</v>
      </c>
      <c r="B193">
        <v>26.771000000000001</v>
      </c>
      <c r="C193" t="s">
        <v>448</v>
      </c>
      <c r="H193" t="s">
        <v>2054</v>
      </c>
      <c r="I193">
        <v>23.324999999999999</v>
      </c>
      <c r="J193" t="s">
        <v>1678</v>
      </c>
    </row>
    <row r="194" spans="1:10" x14ac:dyDescent="0.2">
      <c r="A194" t="s">
        <v>980</v>
      </c>
      <c r="B194">
        <v>26.776</v>
      </c>
      <c r="C194" t="s">
        <v>454</v>
      </c>
      <c r="H194" t="s">
        <v>1959</v>
      </c>
      <c r="I194">
        <v>23.353999999999999</v>
      </c>
      <c r="J194" t="s">
        <v>1678</v>
      </c>
    </row>
    <row r="195" spans="1:10" x14ac:dyDescent="0.2">
      <c r="A195" t="s">
        <v>526</v>
      </c>
      <c r="B195">
        <v>26.794</v>
      </c>
      <c r="C195" t="s">
        <v>463</v>
      </c>
      <c r="H195" t="s">
        <v>1822</v>
      </c>
      <c r="I195">
        <v>23.367000000000001</v>
      </c>
      <c r="J195" t="s">
        <v>1688</v>
      </c>
    </row>
    <row r="196" spans="1:10" x14ac:dyDescent="0.2">
      <c r="A196" t="s">
        <v>933</v>
      </c>
      <c r="B196">
        <v>26.806999999999999</v>
      </c>
      <c r="C196" t="s">
        <v>448</v>
      </c>
      <c r="H196" t="s">
        <v>1954</v>
      </c>
      <c r="I196">
        <v>23.373999999999999</v>
      </c>
      <c r="J196" t="s">
        <v>1744</v>
      </c>
    </row>
    <row r="197" spans="1:10" x14ac:dyDescent="0.2">
      <c r="A197" t="s">
        <v>1143</v>
      </c>
      <c r="B197">
        <v>26.806999999999999</v>
      </c>
      <c r="C197" t="s">
        <v>448</v>
      </c>
      <c r="H197" t="s">
        <v>1883</v>
      </c>
      <c r="I197">
        <v>23.425999999999998</v>
      </c>
      <c r="J197" t="s">
        <v>1884</v>
      </c>
    </row>
    <row r="198" spans="1:10" x14ac:dyDescent="0.2">
      <c r="A198" t="s">
        <v>1443</v>
      </c>
      <c r="B198">
        <v>26.81</v>
      </c>
      <c r="C198" t="s">
        <v>659</v>
      </c>
      <c r="H198" t="s">
        <v>1838</v>
      </c>
      <c r="I198">
        <v>23.431999999999999</v>
      </c>
      <c r="J198" t="s">
        <v>1678</v>
      </c>
    </row>
    <row r="199" spans="1:10" x14ac:dyDescent="0.2">
      <c r="A199" t="s">
        <v>1297</v>
      </c>
      <c r="B199">
        <v>26.812999999999999</v>
      </c>
      <c r="C199" t="s">
        <v>641</v>
      </c>
      <c r="H199" t="s">
        <v>2009</v>
      </c>
      <c r="I199">
        <v>23.49</v>
      </c>
      <c r="J199" t="s">
        <v>1680</v>
      </c>
    </row>
    <row r="200" spans="1:10" x14ac:dyDescent="0.2">
      <c r="A200" t="s">
        <v>618</v>
      </c>
      <c r="B200">
        <v>26.818000000000001</v>
      </c>
      <c r="C200" t="s">
        <v>441</v>
      </c>
      <c r="H200" t="s">
        <v>1690</v>
      </c>
      <c r="I200">
        <v>23.512</v>
      </c>
      <c r="J200" t="s">
        <v>1678</v>
      </c>
    </row>
    <row r="201" spans="1:10" x14ac:dyDescent="0.2">
      <c r="A201" t="s">
        <v>1092</v>
      </c>
      <c r="B201">
        <v>26.83</v>
      </c>
      <c r="C201" t="s">
        <v>431</v>
      </c>
      <c r="H201" t="s">
        <v>1781</v>
      </c>
      <c r="I201">
        <v>23.527000000000001</v>
      </c>
      <c r="J201" t="s">
        <v>1678</v>
      </c>
    </row>
    <row r="202" spans="1:10" x14ac:dyDescent="0.2">
      <c r="A202" t="s">
        <v>1534</v>
      </c>
      <c r="B202">
        <v>26.841000000000001</v>
      </c>
      <c r="C202" t="s">
        <v>448</v>
      </c>
      <c r="H202" t="s">
        <v>2037</v>
      </c>
      <c r="I202">
        <v>23.527000000000001</v>
      </c>
      <c r="J202" t="s">
        <v>1680</v>
      </c>
    </row>
    <row r="203" spans="1:10" x14ac:dyDescent="0.2">
      <c r="A203" t="s">
        <v>700</v>
      </c>
      <c r="B203">
        <v>26.844000000000001</v>
      </c>
      <c r="C203" t="s">
        <v>448</v>
      </c>
      <c r="H203" t="s">
        <v>1981</v>
      </c>
      <c r="I203">
        <v>23.552</v>
      </c>
      <c r="J203" t="s">
        <v>1837</v>
      </c>
    </row>
    <row r="204" spans="1:10" x14ac:dyDescent="0.2">
      <c r="A204" t="s">
        <v>700</v>
      </c>
      <c r="B204">
        <v>26.844000000000001</v>
      </c>
      <c r="C204" t="s">
        <v>448</v>
      </c>
      <c r="H204" t="s">
        <v>1813</v>
      </c>
      <c r="I204">
        <v>23.582999999999998</v>
      </c>
      <c r="J204" t="s">
        <v>1814</v>
      </c>
    </row>
    <row r="205" spans="1:10" x14ac:dyDescent="0.2">
      <c r="A205" t="s">
        <v>1216</v>
      </c>
      <c r="B205">
        <v>26.847999999999999</v>
      </c>
      <c r="C205" t="s">
        <v>454</v>
      </c>
      <c r="H205" t="s">
        <v>1847</v>
      </c>
      <c r="I205">
        <v>23.614999999999998</v>
      </c>
      <c r="J205" t="s">
        <v>1680</v>
      </c>
    </row>
    <row r="206" spans="1:10" x14ac:dyDescent="0.2">
      <c r="A206" t="s">
        <v>1056</v>
      </c>
      <c r="B206">
        <v>26.853000000000002</v>
      </c>
      <c r="C206" t="s">
        <v>485</v>
      </c>
      <c r="H206" t="s">
        <v>1946</v>
      </c>
      <c r="I206">
        <v>23.637</v>
      </c>
      <c r="J206" t="s">
        <v>1680</v>
      </c>
    </row>
    <row r="207" spans="1:10" x14ac:dyDescent="0.2">
      <c r="A207" t="s">
        <v>1060</v>
      </c>
      <c r="B207">
        <v>26.867000000000001</v>
      </c>
      <c r="C207" t="s">
        <v>431</v>
      </c>
      <c r="H207" t="s">
        <v>2028</v>
      </c>
      <c r="I207">
        <v>23.664000000000001</v>
      </c>
      <c r="J207" t="s">
        <v>2029</v>
      </c>
    </row>
    <row r="208" spans="1:10" x14ac:dyDescent="0.2">
      <c r="A208" t="s">
        <v>1054</v>
      </c>
      <c r="B208">
        <v>26.888999999999999</v>
      </c>
      <c r="C208" t="s">
        <v>542</v>
      </c>
      <c r="H208" t="s">
        <v>1743</v>
      </c>
      <c r="I208">
        <v>23.681000000000001</v>
      </c>
      <c r="J208" t="s">
        <v>1744</v>
      </c>
    </row>
    <row r="209" spans="1:10" x14ac:dyDescent="0.2">
      <c r="A209" t="s">
        <v>1438</v>
      </c>
      <c r="B209">
        <v>26.896000000000001</v>
      </c>
      <c r="C209" t="s">
        <v>431</v>
      </c>
      <c r="H209" t="s">
        <v>1980</v>
      </c>
      <c r="I209">
        <v>23.689</v>
      </c>
      <c r="J209" t="s">
        <v>1680</v>
      </c>
    </row>
    <row r="210" spans="1:10" x14ac:dyDescent="0.2">
      <c r="A210" t="s">
        <v>591</v>
      </c>
      <c r="B210">
        <v>26.914999999999999</v>
      </c>
      <c r="C210" t="s">
        <v>450</v>
      </c>
      <c r="H210" t="s">
        <v>2068</v>
      </c>
      <c r="I210">
        <v>23.744</v>
      </c>
      <c r="J210" t="s">
        <v>1696</v>
      </c>
    </row>
    <row r="211" spans="1:10" x14ac:dyDescent="0.2">
      <c r="A211" t="s">
        <v>733</v>
      </c>
      <c r="B211">
        <v>26.92</v>
      </c>
      <c r="C211" t="s">
        <v>431</v>
      </c>
      <c r="H211" t="s">
        <v>2071</v>
      </c>
      <c r="I211">
        <v>23.763000000000002</v>
      </c>
      <c r="J211" t="s">
        <v>1678</v>
      </c>
    </row>
    <row r="212" spans="1:10" x14ac:dyDescent="0.2">
      <c r="A212" t="s">
        <v>733</v>
      </c>
      <c r="B212">
        <v>26.92</v>
      </c>
      <c r="C212" t="s">
        <v>431</v>
      </c>
      <c r="H212" t="s">
        <v>1938</v>
      </c>
      <c r="I212">
        <v>23.771000000000001</v>
      </c>
      <c r="J212" t="s">
        <v>1754</v>
      </c>
    </row>
    <row r="213" spans="1:10" x14ac:dyDescent="0.2">
      <c r="A213" t="s">
        <v>843</v>
      </c>
      <c r="B213">
        <v>26.927</v>
      </c>
      <c r="C213" t="s">
        <v>448</v>
      </c>
      <c r="H213" t="s">
        <v>1927</v>
      </c>
      <c r="I213">
        <v>23.774000000000001</v>
      </c>
      <c r="J213" t="s">
        <v>1717</v>
      </c>
    </row>
    <row r="214" spans="1:10" x14ac:dyDescent="0.2">
      <c r="A214" t="s">
        <v>1235</v>
      </c>
      <c r="B214">
        <v>26.934000000000001</v>
      </c>
      <c r="C214" t="s">
        <v>454</v>
      </c>
      <c r="H214" t="s">
        <v>1695</v>
      </c>
      <c r="I214">
        <v>23.795000000000002</v>
      </c>
      <c r="J214" t="s">
        <v>1696</v>
      </c>
    </row>
    <row r="215" spans="1:10" x14ac:dyDescent="0.2">
      <c r="A215" t="s">
        <v>1145</v>
      </c>
      <c r="B215">
        <v>26.95</v>
      </c>
      <c r="C215" t="s">
        <v>594</v>
      </c>
      <c r="H215" t="s">
        <v>1948</v>
      </c>
      <c r="I215">
        <v>23.846</v>
      </c>
      <c r="J215" t="s">
        <v>1680</v>
      </c>
    </row>
    <row r="216" spans="1:10" x14ac:dyDescent="0.2">
      <c r="A216" t="s">
        <v>1420</v>
      </c>
      <c r="B216">
        <v>26.956</v>
      </c>
      <c r="C216" t="s">
        <v>578</v>
      </c>
      <c r="H216" t="s">
        <v>1713</v>
      </c>
      <c r="I216">
        <v>23.864000000000001</v>
      </c>
      <c r="J216" t="s">
        <v>1714</v>
      </c>
    </row>
    <row r="217" spans="1:10" x14ac:dyDescent="0.2">
      <c r="A217" t="s">
        <v>1454</v>
      </c>
      <c r="B217">
        <v>26.957999999999998</v>
      </c>
      <c r="C217" t="s">
        <v>722</v>
      </c>
      <c r="H217" t="s">
        <v>1944</v>
      </c>
      <c r="I217">
        <v>23.873999999999999</v>
      </c>
      <c r="J217" t="s">
        <v>1680</v>
      </c>
    </row>
    <row r="218" spans="1:10" x14ac:dyDescent="0.2">
      <c r="A218" t="s">
        <v>1207</v>
      </c>
      <c r="B218">
        <v>26.975000000000001</v>
      </c>
      <c r="C218" t="s">
        <v>448</v>
      </c>
      <c r="H218" t="s">
        <v>1877</v>
      </c>
      <c r="I218">
        <v>23.890999999999998</v>
      </c>
      <c r="J218" t="s">
        <v>1678</v>
      </c>
    </row>
    <row r="219" spans="1:10" x14ac:dyDescent="0.2">
      <c r="A219" t="s">
        <v>930</v>
      </c>
      <c r="B219">
        <v>26.975999999999999</v>
      </c>
      <c r="C219" t="s">
        <v>609</v>
      </c>
      <c r="H219" t="s">
        <v>1947</v>
      </c>
      <c r="I219">
        <v>23.928999999999998</v>
      </c>
      <c r="J219" t="s">
        <v>1710</v>
      </c>
    </row>
    <row r="220" spans="1:10" x14ac:dyDescent="0.2">
      <c r="A220" t="s">
        <v>1561</v>
      </c>
      <c r="B220">
        <v>26.984000000000002</v>
      </c>
      <c r="C220" t="s">
        <v>448</v>
      </c>
      <c r="H220" t="s">
        <v>1721</v>
      </c>
      <c r="I220">
        <v>23.931999999999999</v>
      </c>
      <c r="J220" t="s">
        <v>1680</v>
      </c>
    </row>
    <row r="221" spans="1:10" x14ac:dyDescent="0.2">
      <c r="A221" t="s">
        <v>1620</v>
      </c>
      <c r="B221">
        <v>26.988</v>
      </c>
      <c r="C221" t="s">
        <v>566</v>
      </c>
      <c r="H221" t="s">
        <v>1785</v>
      </c>
      <c r="I221">
        <v>23.963000000000001</v>
      </c>
      <c r="J221" t="s">
        <v>1764</v>
      </c>
    </row>
    <row r="222" spans="1:10" x14ac:dyDescent="0.2">
      <c r="A222" t="s">
        <v>1346</v>
      </c>
      <c r="B222">
        <v>26.992999999999999</v>
      </c>
      <c r="C222" t="s">
        <v>431</v>
      </c>
      <c r="H222" t="s">
        <v>1912</v>
      </c>
      <c r="I222">
        <v>23.992000000000001</v>
      </c>
      <c r="J222" t="s">
        <v>1728</v>
      </c>
    </row>
    <row r="223" spans="1:10" x14ac:dyDescent="0.2">
      <c r="A223" t="s">
        <v>1641</v>
      </c>
      <c r="B223">
        <v>27</v>
      </c>
      <c r="C223" t="s">
        <v>448</v>
      </c>
      <c r="H223" t="s">
        <v>1765</v>
      </c>
      <c r="I223">
        <v>24</v>
      </c>
      <c r="J223" t="s">
        <v>1766</v>
      </c>
    </row>
    <row r="224" spans="1:10" x14ac:dyDescent="0.2">
      <c r="A224" t="s">
        <v>1656</v>
      </c>
      <c r="B224">
        <v>27.024999999999999</v>
      </c>
      <c r="C224" t="s">
        <v>448</v>
      </c>
      <c r="H224" t="s">
        <v>1933</v>
      </c>
      <c r="I224">
        <v>24.045000000000002</v>
      </c>
      <c r="J224" t="s">
        <v>1680</v>
      </c>
    </row>
    <row r="225" spans="1:10" x14ac:dyDescent="0.2">
      <c r="A225" t="s">
        <v>962</v>
      </c>
      <c r="B225">
        <v>27.044</v>
      </c>
      <c r="C225" t="s">
        <v>566</v>
      </c>
      <c r="H225" t="s">
        <v>2007</v>
      </c>
      <c r="I225">
        <v>24.045999999999999</v>
      </c>
      <c r="J225" t="s">
        <v>1750</v>
      </c>
    </row>
    <row r="226" spans="1:10" x14ac:dyDescent="0.2">
      <c r="A226" t="s">
        <v>451</v>
      </c>
      <c r="B226">
        <v>27.048999999999999</v>
      </c>
      <c r="C226" t="s">
        <v>448</v>
      </c>
      <c r="H226" t="s">
        <v>1997</v>
      </c>
      <c r="I226">
        <v>24.097999999999999</v>
      </c>
      <c r="J226" t="s">
        <v>1680</v>
      </c>
    </row>
    <row r="227" spans="1:10" x14ac:dyDescent="0.2">
      <c r="A227" t="s">
        <v>1468</v>
      </c>
      <c r="B227">
        <v>27.068999999999999</v>
      </c>
      <c r="C227" t="s">
        <v>722</v>
      </c>
      <c r="H227" t="s">
        <v>1970</v>
      </c>
      <c r="I227">
        <v>24.120999999999999</v>
      </c>
      <c r="J227" t="s">
        <v>1680</v>
      </c>
    </row>
    <row r="228" spans="1:10" x14ac:dyDescent="0.2">
      <c r="A228" t="s">
        <v>1204</v>
      </c>
      <c r="B228">
        <v>27.071000000000002</v>
      </c>
      <c r="C228" t="s">
        <v>714</v>
      </c>
      <c r="H228" t="s">
        <v>1778</v>
      </c>
      <c r="I228">
        <v>24.125</v>
      </c>
      <c r="J228" t="s">
        <v>1680</v>
      </c>
    </row>
    <row r="229" spans="1:10" x14ac:dyDescent="0.2">
      <c r="A229" t="s">
        <v>1307</v>
      </c>
      <c r="B229">
        <v>27.106999999999999</v>
      </c>
      <c r="C229" t="s">
        <v>431</v>
      </c>
      <c r="H229" t="s">
        <v>2084</v>
      </c>
      <c r="I229">
        <v>24.132000000000001</v>
      </c>
      <c r="J229" t="s">
        <v>1678</v>
      </c>
    </row>
    <row r="230" spans="1:10" x14ac:dyDescent="0.2">
      <c r="A230" t="s">
        <v>898</v>
      </c>
      <c r="B230">
        <v>27.119</v>
      </c>
      <c r="C230" t="s">
        <v>431</v>
      </c>
      <c r="H230" t="s">
        <v>2036</v>
      </c>
      <c r="I230">
        <v>24.207999999999998</v>
      </c>
      <c r="J230" t="s">
        <v>1678</v>
      </c>
    </row>
    <row r="231" spans="1:10" x14ac:dyDescent="0.2">
      <c r="A231" t="s">
        <v>1401</v>
      </c>
      <c r="B231">
        <v>27.123999999999999</v>
      </c>
      <c r="C231" t="s">
        <v>448</v>
      </c>
      <c r="H231" t="s">
        <v>1777</v>
      </c>
      <c r="I231">
        <v>24.213999999999999</v>
      </c>
      <c r="J231" t="s">
        <v>1678</v>
      </c>
    </row>
    <row r="232" spans="1:10" x14ac:dyDescent="0.2">
      <c r="A232" t="s">
        <v>1161</v>
      </c>
      <c r="B232">
        <v>27.125</v>
      </c>
      <c r="C232" t="s">
        <v>431</v>
      </c>
      <c r="H232" t="s">
        <v>1681</v>
      </c>
      <c r="I232">
        <v>24.242999999999999</v>
      </c>
      <c r="J232" t="s">
        <v>1680</v>
      </c>
    </row>
    <row r="233" spans="1:10" x14ac:dyDescent="0.2">
      <c r="A233" t="s">
        <v>1274</v>
      </c>
      <c r="B233">
        <v>27.126999999999999</v>
      </c>
      <c r="C233" t="s">
        <v>448</v>
      </c>
      <c r="H233" t="s">
        <v>2074</v>
      </c>
      <c r="I233">
        <v>24.277000000000001</v>
      </c>
      <c r="J233" t="s">
        <v>1678</v>
      </c>
    </row>
    <row r="234" spans="1:10" x14ac:dyDescent="0.2">
      <c r="A234" t="s">
        <v>1643</v>
      </c>
      <c r="B234">
        <v>27.15</v>
      </c>
      <c r="C234" t="s">
        <v>448</v>
      </c>
      <c r="H234" t="s">
        <v>1984</v>
      </c>
      <c r="I234">
        <v>24.282</v>
      </c>
      <c r="J234" t="s">
        <v>1699</v>
      </c>
    </row>
    <row r="235" spans="1:10" x14ac:dyDescent="0.2">
      <c r="A235" t="s">
        <v>860</v>
      </c>
      <c r="B235">
        <v>27.152999999999999</v>
      </c>
      <c r="C235" t="s">
        <v>448</v>
      </c>
      <c r="H235" t="s">
        <v>1875</v>
      </c>
      <c r="I235">
        <v>24.283000000000001</v>
      </c>
      <c r="J235" t="s">
        <v>1696</v>
      </c>
    </row>
    <row r="236" spans="1:10" x14ac:dyDescent="0.2">
      <c r="A236" t="s">
        <v>1658</v>
      </c>
      <c r="B236">
        <v>27.157</v>
      </c>
      <c r="C236" t="s">
        <v>448</v>
      </c>
      <c r="H236" t="s">
        <v>1793</v>
      </c>
      <c r="I236">
        <v>24.288</v>
      </c>
      <c r="J236" t="s">
        <v>1678</v>
      </c>
    </row>
    <row r="237" spans="1:10" x14ac:dyDescent="0.2">
      <c r="A237" t="s">
        <v>527</v>
      </c>
      <c r="B237">
        <v>27.158999999999999</v>
      </c>
      <c r="C237" t="s">
        <v>528</v>
      </c>
      <c r="H237" t="s">
        <v>1903</v>
      </c>
      <c r="I237">
        <v>24.292000000000002</v>
      </c>
      <c r="J237" t="s">
        <v>1904</v>
      </c>
    </row>
    <row r="238" spans="1:10" x14ac:dyDescent="0.2">
      <c r="A238" t="s">
        <v>536</v>
      </c>
      <c r="B238">
        <v>27.167999999999999</v>
      </c>
      <c r="C238" t="s">
        <v>448</v>
      </c>
      <c r="H238" t="s">
        <v>2082</v>
      </c>
      <c r="I238">
        <v>24.306999999999999</v>
      </c>
      <c r="J238" t="s">
        <v>1943</v>
      </c>
    </row>
    <row r="239" spans="1:10" x14ac:dyDescent="0.2">
      <c r="A239" t="s">
        <v>683</v>
      </c>
      <c r="B239">
        <v>27.17</v>
      </c>
      <c r="C239" t="s">
        <v>431</v>
      </c>
      <c r="H239" t="s">
        <v>2021</v>
      </c>
      <c r="I239">
        <v>24.314</v>
      </c>
      <c r="J239" t="s">
        <v>1680</v>
      </c>
    </row>
    <row r="240" spans="1:10" x14ac:dyDescent="0.2">
      <c r="A240" t="s">
        <v>683</v>
      </c>
      <c r="B240">
        <v>27.17</v>
      </c>
      <c r="C240" t="s">
        <v>431</v>
      </c>
      <c r="H240" t="s">
        <v>1749</v>
      </c>
      <c r="I240">
        <v>24.329000000000001</v>
      </c>
      <c r="J240" t="s">
        <v>1750</v>
      </c>
    </row>
    <row r="241" spans="1:10" x14ac:dyDescent="0.2">
      <c r="A241" t="s">
        <v>894</v>
      </c>
      <c r="B241">
        <v>27.175000000000001</v>
      </c>
      <c r="C241" t="s">
        <v>550</v>
      </c>
      <c r="H241" t="s">
        <v>1894</v>
      </c>
      <c r="I241">
        <v>24.344000000000001</v>
      </c>
      <c r="J241" t="s">
        <v>1865</v>
      </c>
    </row>
    <row r="242" spans="1:10" x14ac:dyDescent="0.2">
      <c r="A242" t="s">
        <v>484</v>
      </c>
      <c r="B242">
        <v>27.202999999999999</v>
      </c>
      <c r="C242" t="s">
        <v>485</v>
      </c>
      <c r="H242" t="s">
        <v>1952</v>
      </c>
      <c r="I242">
        <v>24.369</v>
      </c>
      <c r="J242" t="s">
        <v>1953</v>
      </c>
    </row>
    <row r="243" spans="1:10" x14ac:dyDescent="0.2">
      <c r="A243" t="s">
        <v>1580</v>
      </c>
      <c r="B243">
        <v>27.216000000000001</v>
      </c>
      <c r="C243" t="s">
        <v>448</v>
      </c>
      <c r="H243" t="s">
        <v>1869</v>
      </c>
      <c r="I243">
        <v>24.401</v>
      </c>
      <c r="J243" t="s">
        <v>1870</v>
      </c>
    </row>
    <row r="244" spans="1:10" x14ac:dyDescent="0.2">
      <c r="A244" t="s">
        <v>1277</v>
      </c>
      <c r="B244">
        <v>27.227</v>
      </c>
      <c r="C244" t="s">
        <v>641</v>
      </c>
      <c r="H244" t="s">
        <v>2001</v>
      </c>
      <c r="I244">
        <v>24.401</v>
      </c>
      <c r="J244" t="s">
        <v>1678</v>
      </c>
    </row>
    <row r="245" spans="1:10" x14ac:dyDescent="0.2">
      <c r="A245" t="s">
        <v>574</v>
      </c>
      <c r="B245">
        <v>27.24</v>
      </c>
      <c r="C245" t="s">
        <v>448</v>
      </c>
      <c r="H245" t="s">
        <v>1783</v>
      </c>
      <c r="I245">
        <v>24.408999999999999</v>
      </c>
      <c r="J245" t="s">
        <v>1784</v>
      </c>
    </row>
    <row r="246" spans="1:10" x14ac:dyDescent="0.2">
      <c r="A246" t="s">
        <v>1279</v>
      </c>
      <c r="B246">
        <v>27.247</v>
      </c>
      <c r="C246" t="s">
        <v>638</v>
      </c>
      <c r="H246" t="s">
        <v>2020</v>
      </c>
      <c r="I246">
        <v>24.437000000000001</v>
      </c>
      <c r="J246" t="s">
        <v>1863</v>
      </c>
    </row>
    <row r="247" spans="1:10" x14ac:dyDescent="0.2">
      <c r="A247" t="s">
        <v>1445</v>
      </c>
      <c r="B247">
        <v>27.25</v>
      </c>
      <c r="C247" t="s">
        <v>431</v>
      </c>
      <c r="H247" t="s">
        <v>2025</v>
      </c>
      <c r="I247">
        <v>24.457999999999998</v>
      </c>
      <c r="J247" t="s">
        <v>1920</v>
      </c>
    </row>
    <row r="248" spans="1:10" x14ac:dyDescent="0.2">
      <c r="A248" t="s">
        <v>1099</v>
      </c>
      <c r="B248">
        <v>27.251000000000001</v>
      </c>
      <c r="C248" t="s">
        <v>996</v>
      </c>
      <c r="H248" t="s">
        <v>1727</v>
      </c>
      <c r="I248">
        <v>24.49</v>
      </c>
      <c r="J248" t="s">
        <v>1728</v>
      </c>
    </row>
    <row r="249" spans="1:10" x14ac:dyDescent="0.2">
      <c r="A249" t="s">
        <v>806</v>
      </c>
      <c r="B249">
        <v>27.260999999999999</v>
      </c>
      <c r="C249" t="s">
        <v>542</v>
      </c>
      <c r="H249" t="s">
        <v>1833</v>
      </c>
      <c r="I249">
        <v>24.524999999999999</v>
      </c>
      <c r="J249" t="s">
        <v>1680</v>
      </c>
    </row>
    <row r="250" spans="1:10" x14ac:dyDescent="0.2">
      <c r="A250" t="s">
        <v>1322</v>
      </c>
      <c r="B250">
        <v>27.27</v>
      </c>
      <c r="C250" t="s">
        <v>572</v>
      </c>
      <c r="H250" t="s">
        <v>1791</v>
      </c>
      <c r="I250">
        <v>24.538</v>
      </c>
      <c r="J250" t="s">
        <v>1792</v>
      </c>
    </row>
    <row r="251" spans="1:10" x14ac:dyDescent="0.2">
      <c r="A251" t="s">
        <v>844</v>
      </c>
      <c r="B251">
        <v>27.31</v>
      </c>
      <c r="C251" t="s">
        <v>576</v>
      </c>
      <c r="H251" t="s">
        <v>1934</v>
      </c>
      <c r="I251">
        <v>24.562000000000001</v>
      </c>
      <c r="J251" t="s">
        <v>1680</v>
      </c>
    </row>
    <row r="252" spans="1:10" x14ac:dyDescent="0.2">
      <c r="A252" t="s">
        <v>1047</v>
      </c>
      <c r="B252">
        <v>27.337</v>
      </c>
      <c r="C252" t="s">
        <v>890</v>
      </c>
      <c r="H252" t="s">
        <v>1684</v>
      </c>
      <c r="I252">
        <v>24.593</v>
      </c>
      <c r="J252" t="s">
        <v>1685</v>
      </c>
    </row>
    <row r="253" spans="1:10" x14ac:dyDescent="0.2">
      <c r="A253" t="s">
        <v>1195</v>
      </c>
      <c r="B253">
        <v>27.341000000000001</v>
      </c>
      <c r="C253" t="s">
        <v>431</v>
      </c>
      <c r="H253" t="s">
        <v>1779</v>
      </c>
      <c r="I253">
        <v>24.663</v>
      </c>
      <c r="J253" t="s">
        <v>1688</v>
      </c>
    </row>
    <row r="254" spans="1:10" x14ac:dyDescent="0.2">
      <c r="A254" t="s">
        <v>1495</v>
      </c>
      <c r="B254">
        <v>27.35</v>
      </c>
      <c r="C254" t="s">
        <v>431</v>
      </c>
      <c r="H254" t="s">
        <v>2065</v>
      </c>
      <c r="I254">
        <v>24.667999999999999</v>
      </c>
      <c r="J254" t="s">
        <v>2066</v>
      </c>
    </row>
    <row r="255" spans="1:10" x14ac:dyDescent="0.2">
      <c r="A255" t="s">
        <v>1668</v>
      </c>
      <c r="B255">
        <v>27.35</v>
      </c>
      <c r="C255" t="s">
        <v>431</v>
      </c>
      <c r="H255" t="s">
        <v>1937</v>
      </c>
      <c r="I255">
        <v>24.670999999999999</v>
      </c>
      <c r="J255" t="s">
        <v>1714</v>
      </c>
    </row>
    <row r="256" spans="1:10" x14ac:dyDescent="0.2">
      <c r="A256" t="s">
        <v>925</v>
      </c>
      <c r="B256">
        <v>27.353999999999999</v>
      </c>
      <c r="C256" t="s">
        <v>448</v>
      </c>
      <c r="H256" t="s">
        <v>1820</v>
      </c>
      <c r="I256">
        <v>24.741</v>
      </c>
      <c r="J256" t="s">
        <v>1680</v>
      </c>
    </row>
    <row r="257" spans="1:10" x14ac:dyDescent="0.2">
      <c r="A257" t="s">
        <v>1262</v>
      </c>
      <c r="B257">
        <v>27.382000000000001</v>
      </c>
      <c r="C257" t="s">
        <v>497</v>
      </c>
      <c r="H257" t="s">
        <v>1829</v>
      </c>
      <c r="I257">
        <v>24.757000000000001</v>
      </c>
      <c r="J257" t="s">
        <v>1678</v>
      </c>
    </row>
    <row r="258" spans="1:10" x14ac:dyDescent="0.2">
      <c r="A258" t="s">
        <v>611</v>
      </c>
      <c r="B258">
        <v>27.385000000000002</v>
      </c>
      <c r="C258" t="s">
        <v>612</v>
      </c>
      <c r="H258" t="s">
        <v>1907</v>
      </c>
      <c r="I258">
        <v>24.821000000000002</v>
      </c>
      <c r="J258" t="s">
        <v>1678</v>
      </c>
    </row>
    <row r="259" spans="1:10" x14ac:dyDescent="0.2">
      <c r="A259" t="s">
        <v>863</v>
      </c>
      <c r="B259">
        <v>27.387</v>
      </c>
      <c r="C259" t="s">
        <v>431</v>
      </c>
      <c r="H259" t="s">
        <v>1823</v>
      </c>
      <c r="I259">
        <v>24.837</v>
      </c>
      <c r="J259" t="s">
        <v>1824</v>
      </c>
    </row>
    <row r="260" spans="1:10" x14ac:dyDescent="0.2">
      <c r="A260" t="s">
        <v>548</v>
      </c>
      <c r="B260">
        <v>27.408999999999999</v>
      </c>
      <c r="C260" t="s">
        <v>431</v>
      </c>
      <c r="H260" t="s">
        <v>1816</v>
      </c>
      <c r="I260">
        <v>24.898</v>
      </c>
      <c r="J260" t="s">
        <v>1717</v>
      </c>
    </row>
    <row r="261" spans="1:10" x14ac:dyDescent="0.2">
      <c r="A261" t="s">
        <v>1227</v>
      </c>
      <c r="B261">
        <v>27.411000000000001</v>
      </c>
      <c r="C261" t="s">
        <v>467</v>
      </c>
      <c r="H261" t="s">
        <v>1924</v>
      </c>
      <c r="I261">
        <v>24.905000000000001</v>
      </c>
      <c r="J261" t="s">
        <v>1865</v>
      </c>
    </row>
    <row r="262" spans="1:10" x14ac:dyDescent="0.2">
      <c r="A262" t="s">
        <v>544</v>
      </c>
      <c r="B262">
        <v>27.417000000000002</v>
      </c>
      <c r="C262" t="s">
        <v>448</v>
      </c>
      <c r="H262" t="s">
        <v>1730</v>
      </c>
      <c r="I262">
        <v>25.001999999999999</v>
      </c>
      <c r="J262" t="s">
        <v>1680</v>
      </c>
    </row>
    <row r="263" spans="1:10" x14ac:dyDescent="0.2">
      <c r="A263" t="s">
        <v>1457</v>
      </c>
      <c r="B263">
        <v>27.417999999999999</v>
      </c>
      <c r="C263" t="s">
        <v>431</v>
      </c>
      <c r="H263" t="s">
        <v>1758</v>
      </c>
      <c r="I263">
        <v>25.016999999999999</v>
      </c>
      <c r="J263" t="s">
        <v>1678</v>
      </c>
    </row>
    <row r="264" spans="1:10" x14ac:dyDescent="0.2">
      <c r="A264" t="s">
        <v>1014</v>
      </c>
      <c r="B264">
        <v>27.428000000000001</v>
      </c>
      <c r="C264" t="s">
        <v>431</v>
      </c>
      <c r="H264" t="s">
        <v>1998</v>
      </c>
      <c r="I264">
        <v>25.058</v>
      </c>
      <c r="J264" t="s">
        <v>1999</v>
      </c>
    </row>
    <row r="265" spans="1:10" x14ac:dyDescent="0.2">
      <c r="A265" t="s">
        <v>517</v>
      </c>
      <c r="B265">
        <v>27.452000000000002</v>
      </c>
      <c r="C265" t="s">
        <v>431</v>
      </c>
      <c r="H265" t="s">
        <v>1742</v>
      </c>
      <c r="I265">
        <v>25.1</v>
      </c>
      <c r="J265" t="s">
        <v>1678</v>
      </c>
    </row>
    <row r="266" spans="1:10" x14ac:dyDescent="0.2">
      <c r="A266" t="s">
        <v>1587</v>
      </c>
      <c r="B266">
        <v>27.457000000000001</v>
      </c>
      <c r="C266" t="s">
        <v>454</v>
      </c>
      <c r="H266" t="s">
        <v>1931</v>
      </c>
      <c r="I266">
        <v>25.212</v>
      </c>
      <c r="J266" t="s">
        <v>1678</v>
      </c>
    </row>
    <row r="267" spans="1:10" x14ac:dyDescent="0.2">
      <c r="A267" t="s">
        <v>762</v>
      </c>
      <c r="B267">
        <v>27.459</v>
      </c>
      <c r="C267" t="s">
        <v>448</v>
      </c>
      <c r="H267" t="s">
        <v>2008</v>
      </c>
      <c r="I267">
        <v>25.216000000000001</v>
      </c>
      <c r="J267" t="s">
        <v>1846</v>
      </c>
    </row>
    <row r="268" spans="1:10" x14ac:dyDescent="0.2">
      <c r="A268" t="s">
        <v>984</v>
      </c>
      <c r="B268">
        <v>27.463000000000001</v>
      </c>
      <c r="C268" t="s">
        <v>746</v>
      </c>
      <c r="H268" t="s">
        <v>1982</v>
      </c>
      <c r="I268">
        <v>25.245000000000001</v>
      </c>
      <c r="J268" t="s">
        <v>1699</v>
      </c>
    </row>
    <row r="269" spans="1:10" x14ac:dyDescent="0.2">
      <c r="A269" t="s">
        <v>1371</v>
      </c>
      <c r="B269">
        <v>27.466999999999999</v>
      </c>
      <c r="C269" t="s">
        <v>436</v>
      </c>
      <c r="H269" t="s">
        <v>2062</v>
      </c>
      <c r="I269">
        <v>25.288</v>
      </c>
      <c r="J269" t="s">
        <v>1680</v>
      </c>
    </row>
    <row r="270" spans="1:10" x14ac:dyDescent="0.2">
      <c r="A270" t="s">
        <v>1194</v>
      </c>
      <c r="B270">
        <v>27.469000000000001</v>
      </c>
      <c r="C270" t="s">
        <v>594</v>
      </c>
      <c r="H270" t="s">
        <v>1687</v>
      </c>
      <c r="I270">
        <v>25.425000000000001</v>
      </c>
      <c r="J270" t="s">
        <v>1688</v>
      </c>
    </row>
    <row r="271" spans="1:10" x14ac:dyDescent="0.2">
      <c r="A271" t="s">
        <v>747</v>
      </c>
      <c r="B271">
        <v>27.47</v>
      </c>
      <c r="C271" t="s">
        <v>435</v>
      </c>
      <c r="H271" t="s">
        <v>1825</v>
      </c>
      <c r="I271">
        <v>25.436</v>
      </c>
      <c r="J271" t="s">
        <v>1680</v>
      </c>
    </row>
    <row r="272" spans="1:10" x14ac:dyDescent="0.2">
      <c r="A272" t="s">
        <v>747</v>
      </c>
      <c r="B272">
        <v>27.47</v>
      </c>
      <c r="C272" t="s">
        <v>435</v>
      </c>
      <c r="H272" t="s">
        <v>1794</v>
      </c>
      <c r="I272">
        <v>25.486999999999998</v>
      </c>
      <c r="J272" t="s">
        <v>1740</v>
      </c>
    </row>
    <row r="273" spans="1:10" x14ac:dyDescent="0.2">
      <c r="A273" t="s">
        <v>1159</v>
      </c>
      <c r="B273">
        <v>27.475999999999999</v>
      </c>
      <c r="C273" t="s">
        <v>448</v>
      </c>
      <c r="H273" t="s">
        <v>1974</v>
      </c>
      <c r="I273">
        <v>25.489000000000001</v>
      </c>
      <c r="J273" t="s">
        <v>1678</v>
      </c>
    </row>
    <row r="274" spans="1:10" x14ac:dyDescent="0.2">
      <c r="A274" t="s">
        <v>567</v>
      </c>
      <c r="B274">
        <v>27.481999999999999</v>
      </c>
      <c r="C274" t="s">
        <v>568</v>
      </c>
      <c r="H274" t="s">
        <v>1897</v>
      </c>
      <c r="I274">
        <v>25.495000000000001</v>
      </c>
      <c r="J274" t="s">
        <v>1678</v>
      </c>
    </row>
    <row r="275" spans="1:10" x14ac:dyDescent="0.2">
      <c r="A275" t="s">
        <v>1293</v>
      </c>
      <c r="B275">
        <v>27.5</v>
      </c>
      <c r="C275" t="s">
        <v>454</v>
      </c>
      <c r="H275" t="s">
        <v>1716</v>
      </c>
      <c r="I275">
        <v>25.547000000000001</v>
      </c>
      <c r="J275" t="s">
        <v>1717</v>
      </c>
    </row>
    <row r="276" spans="1:10" x14ac:dyDescent="0.2">
      <c r="A276" t="s">
        <v>1606</v>
      </c>
      <c r="B276">
        <v>27.507999999999999</v>
      </c>
      <c r="C276" t="s">
        <v>454</v>
      </c>
      <c r="H276" t="s">
        <v>1881</v>
      </c>
      <c r="I276">
        <v>25.617999999999999</v>
      </c>
      <c r="J276" t="s">
        <v>1723</v>
      </c>
    </row>
    <row r="277" spans="1:10" x14ac:dyDescent="0.2">
      <c r="A277" t="s">
        <v>839</v>
      </c>
      <c r="B277">
        <v>27.521000000000001</v>
      </c>
      <c r="C277" t="s">
        <v>437</v>
      </c>
      <c r="H277" t="s">
        <v>1880</v>
      </c>
      <c r="I277">
        <v>25.635999999999999</v>
      </c>
      <c r="J277" t="s">
        <v>1680</v>
      </c>
    </row>
    <row r="278" spans="1:10" x14ac:dyDescent="0.2">
      <c r="A278" t="s">
        <v>462</v>
      </c>
      <c r="B278">
        <v>27.533999999999999</v>
      </c>
      <c r="C278" t="s">
        <v>463</v>
      </c>
      <c r="H278" t="s">
        <v>1800</v>
      </c>
      <c r="I278">
        <v>25.677</v>
      </c>
      <c r="J278" t="s">
        <v>1680</v>
      </c>
    </row>
    <row r="279" spans="1:10" x14ac:dyDescent="0.2">
      <c r="A279" t="s">
        <v>1366</v>
      </c>
      <c r="B279">
        <v>27.533999999999999</v>
      </c>
      <c r="C279" t="s">
        <v>448</v>
      </c>
      <c r="H279" t="s">
        <v>1945</v>
      </c>
      <c r="I279">
        <v>25.710999999999999</v>
      </c>
      <c r="J279" t="s">
        <v>1868</v>
      </c>
    </row>
    <row r="280" spans="1:10" x14ac:dyDescent="0.2">
      <c r="A280" t="s">
        <v>1247</v>
      </c>
      <c r="B280">
        <v>27.54</v>
      </c>
      <c r="C280" t="s">
        <v>609</v>
      </c>
      <c r="H280" t="s">
        <v>1996</v>
      </c>
      <c r="I280">
        <v>25.795000000000002</v>
      </c>
      <c r="J280" t="s">
        <v>1764</v>
      </c>
    </row>
    <row r="281" spans="1:10" x14ac:dyDescent="0.2">
      <c r="A281" t="s">
        <v>975</v>
      </c>
      <c r="B281">
        <v>27.541</v>
      </c>
      <c r="C281" t="s">
        <v>448</v>
      </c>
      <c r="H281" t="s">
        <v>1701</v>
      </c>
      <c r="I281">
        <v>25.870999999999999</v>
      </c>
      <c r="J281" t="s">
        <v>1702</v>
      </c>
    </row>
    <row r="282" spans="1:10" x14ac:dyDescent="0.2">
      <c r="A282" t="s">
        <v>697</v>
      </c>
      <c r="B282">
        <v>27.547999999999998</v>
      </c>
      <c r="C282" t="s">
        <v>448</v>
      </c>
      <c r="H282" t="s">
        <v>1755</v>
      </c>
      <c r="I282">
        <v>25.882999999999999</v>
      </c>
      <c r="J282" t="s">
        <v>1678</v>
      </c>
    </row>
    <row r="283" spans="1:10" x14ac:dyDescent="0.2">
      <c r="A283" t="s">
        <v>697</v>
      </c>
      <c r="B283">
        <v>27.547999999999998</v>
      </c>
      <c r="C283" t="s">
        <v>448</v>
      </c>
      <c r="H283" t="s">
        <v>1821</v>
      </c>
      <c r="I283">
        <v>25.884</v>
      </c>
      <c r="J283" t="s">
        <v>1680</v>
      </c>
    </row>
    <row r="284" spans="1:10" x14ac:dyDescent="0.2">
      <c r="A284" t="s">
        <v>1043</v>
      </c>
      <c r="B284">
        <v>27.58</v>
      </c>
      <c r="C284" t="s">
        <v>599</v>
      </c>
      <c r="H284" t="s">
        <v>1803</v>
      </c>
      <c r="I284">
        <v>25.904</v>
      </c>
      <c r="J284" t="s">
        <v>1678</v>
      </c>
    </row>
    <row r="285" spans="1:10" x14ac:dyDescent="0.2">
      <c r="A285" t="s">
        <v>881</v>
      </c>
      <c r="B285">
        <v>27.596</v>
      </c>
      <c r="C285" t="s">
        <v>431</v>
      </c>
      <c r="H285" t="s">
        <v>1700</v>
      </c>
      <c r="I285">
        <v>25.907</v>
      </c>
      <c r="J285" t="s">
        <v>1678</v>
      </c>
    </row>
    <row r="286" spans="1:10" x14ac:dyDescent="0.2">
      <c r="A286" t="s">
        <v>960</v>
      </c>
      <c r="B286">
        <v>27.596</v>
      </c>
      <c r="C286" t="s">
        <v>599</v>
      </c>
      <c r="H286" t="s">
        <v>2077</v>
      </c>
      <c r="I286">
        <v>25.959</v>
      </c>
      <c r="J286" t="s">
        <v>1678</v>
      </c>
    </row>
    <row r="287" spans="1:10" x14ac:dyDescent="0.2">
      <c r="A287" t="s">
        <v>872</v>
      </c>
      <c r="B287">
        <v>27.600999999999999</v>
      </c>
      <c r="C287" t="s">
        <v>433</v>
      </c>
      <c r="H287" t="s">
        <v>1686</v>
      </c>
      <c r="I287">
        <v>25.986999999999998</v>
      </c>
      <c r="J287" t="s">
        <v>1680</v>
      </c>
    </row>
    <row r="288" spans="1:10" x14ac:dyDescent="0.2">
      <c r="A288" t="s">
        <v>1154</v>
      </c>
      <c r="B288">
        <v>27.609000000000002</v>
      </c>
      <c r="C288" t="s">
        <v>431</v>
      </c>
      <c r="H288" t="s">
        <v>1776</v>
      </c>
      <c r="I288">
        <v>25.988</v>
      </c>
      <c r="J288" t="s">
        <v>1685</v>
      </c>
    </row>
    <row r="289" spans="1:10" x14ac:dyDescent="0.2">
      <c r="A289" t="s">
        <v>1397</v>
      </c>
      <c r="B289">
        <v>27.616</v>
      </c>
      <c r="C289" t="s">
        <v>485</v>
      </c>
      <c r="H289" t="s">
        <v>1995</v>
      </c>
      <c r="I289">
        <v>26.039000000000001</v>
      </c>
      <c r="J289" t="s">
        <v>1678</v>
      </c>
    </row>
    <row r="290" spans="1:10" x14ac:dyDescent="0.2">
      <c r="A290" t="s">
        <v>1290</v>
      </c>
      <c r="B290">
        <v>27.619</v>
      </c>
      <c r="C290" t="s">
        <v>448</v>
      </c>
      <c r="H290" t="s">
        <v>1899</v>
      </c>
      <c r="I290">
        <v>26.062999999999999</v>
      </c>
      <c r="J290" t="s">
        <v>1678</v>
      </c>
    </row>
    <row r="291" spans="1:10" x14ac:dyDescent="0.2">
      <c r="A291" t="s">
        <v>624</v>
      </c>
      <c r="B291">
        <v>27.646999999999998</v>
      </c>
      <c r="C291" t="s">
        <v>448</v>
      </c>
      <c r="H291" t="s">
        <v>1782</v>
      </c>
      <c r="I291">
        <v>26.068999999999999</v>
      </c>
      <c r="J291" t="s">
        <v>1696</v>
      </c>
    </row>
    <row r="292" spans="1:10" x14ac:dyDescent="0.2">
      <c r="A292" t="s">
        <v>1358</v>
      </c>
      <c r="B292">
        <v>27.646999999999998</v>
      </c>
      <c r="C292" t="s">
        <v>431</v>
      </c>
      <c r="H292" t="s">
        <v>1736</v>
      </c>
      <c r="I292">
        <v>26.071000000000002</v>
      </c>
      <c r="J292" t="s">
        <v>1678</v>
      </c>
    </row>
    <row r="293" spans="1:10" x14ac:dyDescent="0.2">
      <c r="A293" t="s">
        <v>1598</v>
      </c>
      <c r="B293">
        <v>27.66</v>
      </c>
      <c r="C293" t="s">
        <v>435</v>
      </c>
      <c r="H293" t="s">
        <v>1977</v>
      </c>
      <c r="I293">
        <v>26.116</v>
      </c>
      <c r="J293" t="s">
        <v>1680</v>
      </c>
    </row>
    <row r="294" spans="1:10" x14ac:dyDescent="0.2">
      <c r="A294" t="s">
        <v>167</v>
      </c>
      <c r="B294">
        <v>27.666</v>
      </c>
      <c r="C294" t="s">
        <v>431</v>
      </c>
      <c r="H294" t="s">
        <v>1798</v>
      </c>
      <c r="I294">
        <v>26.19</v>
      </c>
      <c r="J294" t="s">
        <v>1678</v>
      </c>
    </row>
    <row r="295" spans="1:10" x14ac:dyDescent="0.2">
      <c r="A295" t="s">
        <v>474</v>
      </c>
      <c r="B295">
        <v>27.677</v>
      </c>
      <c r="C295" t="s">
        <v>448</v>
      </c>
      <c r="H295" t="s">
        <v>1720</v>
      </c>
      <c r="I295">
        <v>26.227</v>
      </c>
      <c r="J295" t="s">
        <v>1680</v>
      </c>
    </row>
    <row r="296" spans="1:10" x14ac:dyDescent="0.2">
      <c r="A296" t="s">
        <v>1350</v>
      </c>
      <c r="B296">
        <v>27.689</v>
      </c>
      <c r="C296" t="s">
        <v>448</v>
      </c>
      <c r="H296" t="s">
        <v>1906</v>
      </c>
      <c r="I296">
        <v>26.273</v>
      </c>
      <c r="J296" t="s">
        <v>1680</v>
      </c>
    </row>
    <row r="297" spans="1:10" x14ac:dyDescent="0.2">
      <c r="A297" t="s">
        <v>1128</v>
      </c>
      <c r="B297">
        <v>27.693999999999999</v>
      </c>
      <c r="C297" t="s">
        <v>431</v>
      </c>
      <c r="H297" t="s">
        <v>1817</v>
      </c>
      <c r="I297">
        <v>26.288</v>
      </c>
      <c r="J297" t="s">
        <v>1678</v>
      </c>
    </row>
    <row r="298" spans="1:10" x14ac:dyDescent="0.2">
      <c r="A298" t="s">
        <v>945</v>
      </c>
      <c r="B298">
        <v>27.696999999999999</v>
      </c>
      <c r="C298" t="s">
        <v>431</v>
      </c>
      <c r="H298" t="s">
        <v>1990</v>
      </c>
      <c r="I298">
        <v>26.298999999999999</v>
      </c>
      <c r="J298" t="s">
        <v>1680</v>
      </c>
    </row>
    <row r="299" spans="1:10" x14ac:dyDescent="0.2">
      <c r="A299" t="s">
        <v>708</v>
      </c>
      <c r="B299">
        <v>27.702000000000002</v>
      </c>
      <c r="C299" t="s">
        <v>561</v>
      </c>
      <c r="H299" t="s">
        <v>2010</v>
      </c>
      <c r="I299">
        <v>26.306000000000001</v>
      </c>
      <c r="J299" t="s">
        <v>1678</v>
      </c>
    </row>
    <row r="300" spans="1:10" x14ac:dyDescent="0.2">
      <c r="A300" t="s">
        <v>708</v>
      </c>
      <c r="B300">
        <v>27.702000000000002</v>
      </c>
      <c r="C300" t="s">
        <v>561</v>
      </c>
      <c r="H300" t="s">
        <v>2003</v>
      </c>
      <c r="I300">
        <v>26.355</v>
      </c>
      <c r="J300" t="s">
        <v>1678</v>
      </c>
    </row>
    <row r="301" spans="1:10" x14ac:dyDescent="0.2">
      <c r="A301" t="s">
        <v>447</v>
      </c>
      <c r="B301">
        <v>27.727</v>
      </c>
      <c r="C301" t="s">
        <v>448</v>
      </c>
      <c r="H301" t="s">
        <v>1726</v>
      </c>
      <c r="I301">
        <v>26.396999999999998</v>
      </c>
      <c r="J301" t="s">
        <v>1699</v>
      </c>
    </row>
    <row r="302" spans="1:10" x14ac:dyDescent="0.2">
      <c r="A302" t="s">
        <v>1223</v>
      </c>
      <c r="B302">
        <v>27.73</v>
      </c>
      <c r="C302" t="s">
        <v>638</v>
      </c>
      <c r="H302" t="s">
        <v>1812</v>
      </c>
      <c r="I302">
        <v>26.427</v>
      </c>
      <c r="J302" t="s">
        <v>1678</v>
      </c>
    </row>
    <row r="303" spans="1:10" x14ac:dyDescent="0.2">
      <c r="A303" t="s">
        <v>1619</v>
      </c>
      <c r="B303">
        <v>27.734000000000002</v>
      </c>
      <c r="C303" t="s">
        <v>431</v>
      </c>
      <c r="H303" t="s">
        <v>2041</v>
      </c>
      <c r="I303">
        <v>26.515999999999998</v>
      </c>
      <c r="J303" t="s">
        <v>1678</v>
      </c>
    </row>
    <row r="304" spans="1:10" x14ac:dyDescent="0.2">
      <c r="A304" t="s">
        <v>471</v>
      </c>
      <c r="B304">
        <v>27.742999999999999</v>
      </c>
      <c r="C304" t="s">
        <v>448</v>
      </c>
      <c r="H304" t="s">
        <v>1753</v>
      </c>
      <c r="I304">
        <v>26.591000000000001</v>
      </c>
      <c r="J304" t="s">
        <v>1754</v>
      </c>
    </row>
    <row r="305" spans="1:10" x14ac:dyDescent="0.2">
      <c r="A305" t="s">
        <v>1160</v>
      </c>
      <c r="B305">
        <v>27.744</v>
      </c>
      <c r="C305" t="s">
        <v>431</v>
      </c>
      <c r="H305" t="s">
        <v>1761</v>
      </c>
      <c r="I305">
        <v>26.677</v>
      </c>
      <c r="J305" t="s">
        <v>1680</v>
      </c>
    </row>
    <row r="306" spans="1:10" x14ac:dyDescent="0.2">
      <c r="A306" t="s">
        <v>1386</v>
      </c>
      <c r="B306">
        <v>27.744</v>
      </c>
      <c r="C306" t="s">
        <v>555</v>
      </c>
      <c r="H306" t="s">
        <v>1968</v>
      </c>
      <c r="I306">
        <v>26.706</v>
      </c>
      <c r="J306" t="s">
        <v>1680</v>
      </c>
    </row>
    <row r="307" spans="1:10" x14ac:dyDescent="0.2">
      <c r="A307" t="s">
        <v>445</v>
      </c>
      <c r="B307">
        <v>27.75</v>
      </c>
      <c r="C307" t="s">
        <v>431</v>
      </c>
      <c r="H307" t="s">
        <v>1819</v>
      </c>
      <c r="I307">
        <v>26.742000000000001</v>
      </c>
      <c r="J307" t="s">
        <v>1680</v>
      </c>
    </row>
    <row r="308" spans="1:10" x14ac:dyDescent="0.2">
      <c r="A308" t="s">
        <v>453</v>
      </c>
      <c r="B308">
        <v>27.765999999999998</v>
      </c>
      <c r="C308" t="s">
        <v>454</v>
      </c>
      <c r="H308" t="s">
        <v>1756</v>
      </c>
      <c r="I308">
        <v>26.765999999999998</v>
      </c>
      <c r="J308" t="s">
        <v>1712</v>
      </c>
    </row>
    <row r="309" spans="1:10" x14ac:dyDescent="0.2">
      <c r="A309" t="s">
        <v>825</v>
      </c>
      <c r="B309">
        <v>27.766999999999999</v>
      </c>
      <c r="C309" t="s">
        <v>448</v>
      </c>
      <c r="H309" t="s">
        <v>2002</v>
      </c>
      <c r="I309">
        <v>26.811</v>
      </c>
      <c r="J309" t="s">
        <v>1680</v>
      </c>
    </row>
    <row r="310" spans="1:10" x14ac:dyDescent="0.2">
      <c r="A310" t="s">
        <v>1144</v>
      </c>
      <c r="B310">
        <v>27.771000000000001</v>
      </c>
      <c r="C310" t="s">
        <v>570</v>
      </c>
      <c r="H310" t="s">
        <v>1775</v>
      </c>
      <c r="I310">
        <v>26.812000000000001</v>
      </c>
      <c r="J310" t="s">
        <v>1680</v>
      </c>
    </row>
    <row r="311" spans="1:10" x14ac:dyDescent="0.2">
      <c r="A311" t="s">
        <v>518</v>
      </c>
      <c r="B311">
        <v>27.777000000000001</v>
      </c>
      <c r="C311" t="s">
        <v>503</v>
      </c>
      <c r="H311" t="s">
        <v>2014</v>
      </c>
      <c r="I311">
        <v>26.893999999999998</v>
      </c>
      <c r="J311" t="s">
        <v>1678</v>
      </c>
    </row>
    <row r="312" spans="1:10" x14ac:dyDescent="0.2">
      <c r="A312" t="s">
        <v>1407</v>
      </c>
      <c r="B312">
        <v>27.79</v>
      </c>
      <c r="C312" t="s">
        <v>448</v>
      </c>
      <c r="H312" t="s">
        <v>1993</v>
      </c>
      <c r="I312">
        <v>26.92</v>
      </c>
      <c r="J312" t="s">
        <v>1754</v>
      </c>
    </row>
    <row r="313" spans="1:10" x14ac:dyDescent="0.2">
      <c r="A313" t="s">
        <v>1547</v>
      </c>
      <c r="B313">
        <v>27.800999999999998</v>
      </c>
      <c r="C313" t="s">
        <v>1479</v>
      </c>
      <c r="H313" t="s">
        <v>1780</v>
      </c>
      <c r="I313">
        <v>26.928999999999998</v>
      </c>
      <c r="J313" t="s">
        <v>1680</v>
      </c>
    </row>
    <row r="314" spans="1:10" x14ac:dyDescent="0.2">
      <c r="A314" t="s">
        <v>756</v>
      </c>
      <c r="B314">
        <v>27.806000000000001</v>
      </c>
      <c r="C314" t="s">
        <v>442</v>
      </c>
      <c r="H314" t="s">
        <v>1928</v>
      </c>
      <c r="I314">
        <v>27.01</v>
      </c>
      <c r="J314" t="s">
        <v>1694</v>
      </c>
    </row>
    <row r="315" spans="1:10" x14ac:dyDescent="0.2">
      <c r="A315" t="s">
        <v>915</v>
      </c>
      <c r="B315">
        <v>27.808</v>
      </c>
      <c r="C315" t="s">
        <v>431</v>
      </c>
      <c r="H315" t="s">
        <v>2056</v>
      </c>
      <c r="I315">
        <v>27.059000000000001</v>
      </c>
      <c r="J315" t="s">
        <v>1835</v>
      </c>
    </row>
    <row r="316" spans="1:10" x14ac:dyDescent="0.2">
      <c r="A316" t="s">
        <v>449</v>
      </c>
      <c r="B316">
        <v>27.81</v>
      </c>
      <c r="C316" t="s">
        <v>450</v>
      </c>
      <c r="H316" t="s">
        <v>1909</v>
      </c>
      <c r="I316">
        <v>27.122</v>
      </c>
      <c r="J316" t="s">
        <v>1678</v>
      </c>
    </row>
    <row r="317" spans="1:10" x14ac:dyDescent="0.2">
      <c r="A317" t="s">
        <v>1044</v>
      </c>
      <c r="B317">
        <v>27.812000000000001</v>
      </c>
      <c r="C317" t="s">
        <v>587</v>
      </c>
      <c r="H317" t="s">
        <v>1774</v>
      </c>
      <c r="I317">
        <v>27.212</v>
      </c>
      <c r="J317" t="s">
        <v>1678</v>
      </c>
    </row>
    <row r="318" spans="1:10" x14ac:dyDescent="0.2">
      <c r="A318" t="s">
        <v>828</v>
      </c>
      <c r="B318">
        <v>27.818000000000001</v>
      </c>
      <c r="C318" t="s">
        <v>431</v>
      </c>
      <c r="H318" t="s">
        <v>2022</v>
      </c>
      <c r="I318">
        <v>27.353000000000002</v>
      </c>
      <c r="J318" t="s">
        <v>1680</v>
      </c>
    </row>
    <row r="319" spans="1:10" x14ac:dyDescent="0.2">
      <c r="A319" t="s">
        <v>1528</v>
      </c>
      <c r="B319">
        <v>27.818000000000001</v>
      </c>
      <c r="C319" t="s">
        <v>431</v>
      </c>
      <c r="H319" t="s">
        <v>1878</v>
      </c>
      <c r="I319">
        <v>27.356999999999999</v>
      </c>
      <c r="J319" t="s">
        <v>1678</v>
      </c>
    </row>
    <row r="320" spans="1:10" x14ac:dyDescent="0.2">
      <c r="A320" t="s">
        <v>928</v>
      </c>
      <c r="B320">
        <v>27.846</v>
      </c>
      <c r="C320" t="s">
        <v>612</v>
      </c>
      <c r="H320" t="s">
        <v>2011</v>
      </c>
      <c r="I320">
        <v>27.523</v>
      </c>
      <c r="J320" t="s">
        <v>1943</v>
      </c>
    </row>
    <row r="321" spans="1:10" x14ac:dyDescent="0.2">
      <c r="A321" t="s">
        <v>1181</v>
      </c>
      <c r="B321">
        <v>27.849</v>
      </c>
      <c r="C321" t="s">
        <v>587</v>
      </c>
      <c r="H321" t="s">
        <v>1795</v>
      </c>
      <c r="I321">
        <v>27.565999999999999</v>
      </c>
      <c r="J321" t="s">
        <v>1680</v>
      </c>
    </row>
    <row r="322" spans="1:10" x14ac:dyDescent="0.2">
      <c r="A322" t="s">
        <v>944</v>
      </c>
      <c r="B322">
        <v>27.853999999999999</v>
      </c>
      <c r="C322" t="s">
        <v>448</v>
      </c>
      <c r="H322" t="s">
        <v>1741</v>
      </c>
      <c r="I322">
        <v>27.645</v>
      </c>
      <c r="J322" t="s">
        <v>1678</v>
      </c>
    </row>
    <row r="323" spans="1:10" x14ac:dyDescent="0.2">
      <c r="A323" t="s">
        <v>941</v>
      </c>
      <c r="B323">
        <v>27.864000000000001</v>
      </c>
      <c r="C323" t="s">
        <v>599</v>
      </c>
      <c r="H323" t="s">
        <v>1911</v>
      </c>
      <c r="I323">
        <v>27.722999999999999</v>
      </c>
      <c r="J323" t="s">
        <v>1868</v>
      </c>
    </row>
    <row r="324" spans="1:10" x14ac:dyDescent="0.2">
      <c r="A324" t="s">
        <v>1062</v>
      </c>
      <c r="B324">
        <v>27.875</v>
      </c>
      <c r="C324" t="s">
        <v>659</v>
      </c>
      <c r="H324" t="s">
        <v>1805</v>
      </c>
      <c r="I324">
        <v>28.015999999999998</v>
      </c>
      <c r="J324" t="s">
        <v>1806</v>
      </c>
    </row>
    <row r="325" spans="1:10" x14ac:dyDescent="0.2">
      <c r="A325" t="s">
        <v>1552</v>
      </c>
      <c r="B325">
        <v>27.881</v>
      </c>
      <c r="C325" t="s">
        <v>448</v>
      </c>
      <c r="H325" t="s">
        <v>1757</v>
      </c>
      <c r="I325">
        <v>28.077999999999999</v>
      </c>
      <c r="J325" t="s">
        <v>1750</v>
      </c>
    </row>
    <row r="326" spans="1:10" x14ac:dyDescent="0.2">
      <c r="A326" t="s">
        <v>682</v>
      </c>
      <c r="B326">
        <v>27.888999999999999</v>
      </c>
      <c r="C326" t="s">
        <v>442</v>
      </c>
      <c r="H326" t="s">
        <v>2016</v>
      </c>
      <c r="I326">
        <v>28.132000000000001</v>
      </c>
      <c r="J326" t="s">
        <v>1710</v>
      </c>
    </row>
    <row r="327" spans="1:10" x14ac:dyDescent="0.2">
      <c r="A327" t="s">
        <v>682</v>
      </c>
      <c r="B327">
        <v>27.888999999999999</v>
      </c>
      <c r="C327" t="s">
        <v>442</v>
      </c>
      <c r="H327" t="s">
        <v>1809</v>
      </c>
      <c r="I327">
        <v>28.143999999999998</v>
      </c>
      <c r="J327" t="s">
        <v>1680</v>
      </c>
    </row>
    <row r="328" spans="1:10" x14ac:dyDescent="0.2">
      <c r="A328" t="s">
        <v>604</v>
      </c>
      <c r="B328">
        <v>27.914999999999999</v>
      </c>
      <c r="C328" t="s">
        <v>431</v>
      </c>
      <c r="H328" t="s">
        <v>1991</v>
      </c>
      <c r="I328">
        <v>28.227</v>
      </c>
      <c r="J328" t="s">
        <v>1680</v>
      </c>
    </row>
    <row r="329" spans="1:10" x14ac:dyDescent="0.2">
      <c r="A329" t="s">
        <v>1469</v>
      </c>
      <c r="B329">
        <v>27.919</v>
      </c>
      <c r="C329" t="s">
        <v>470</v>
      </c>
      <c r="H329" t="s">
        <v>1762</v>
      </c>
      <c r="I329">
        <v>28.289000000000001</v>
      </c>
      <c r="J329" t="s">
        <v>1719</v>
      </c>
    </row>
    <row r="330" spans="1:10" x14ac:dyDescent="0.2">
      <c r="A330" t="s">
        <v>1158</v>
      </c>
      <c r="B330">
        <v>27.934999999999999</v>
      </c>
      <c r="C330" t="s">
        <v>616</v>
      </c>
      <c r="H330" t="s">
        <v>1811</v>
      </c>
      <c r="I330">
        <v>28.356000000000002</v>
      </c>
      <c r="J330" t="s">
        <v>1678</v>
      </c>
    </row>
    <row r="331" spans="1:10" x14ac:dyDescent="0.2">
      <c r="A331" t="s">
        <v>1288</v>
      </c>
      <c r="B331">
        <v>27.934999999999999</v>
      </c>
      <c r="C331" t="s">
        <v>448</v>
      </c>
      <c r="H331" t="s">
        <v>2012</v>
      </c>
      <c r="I331">
        <v>28.640999999999998</v>
      </c>
      <c r="J331" t="s">
        <v>1678</v>
      </c>
    </row>
    <row r="332" spans="1:10" x14ac:dyDescent="0.2">
      <c r="A332" t="s">
        <v>457</v>
      </c>
      <c r="B332">
        <v>27.940999999999999</v>
      </c>
      <c r="C332" t="s">
        <v>431</v>
      </c>
      <c r="H332" t="s">
        <v>1983</v>
      </c>
      <c r="I332">
        <v>29.045000000000002</v>
      </c>
      <c r="J332" t="s">
        <v>1770</v>
      </c>
    </row>
    <row r="333" spans="1:10" x14ac:dyDescent="0.2">
      <c r="A333" t="s">
        <v>1058</v>
      </c>
      <c r="B333">
        <v>27.946000000000002</v>
      </c>
      <c r="C333" t="s">
        <v>653</v>
      </c>
      <c r="H333" t="s">
        <v>1989</v>
      </c>
      <c r="I333">
        <v>29.082000000000001</v>
      </c>
      <c r="J333" t="s">
        <v>1680</v>
      </c>
    </row>
    <row r="334" spans="1:10" x14ac:dyDescent="0.2">
      <c r="A334" t="s">
        <v>1342</v>
      </c>
      <c r="B334">
        <v>27.965</v>
      </c>
      <c r="C334" t="s">
        <v>952</v>
      </c>
      <c r="H334" t="s">
        <v>1801</v>
      </c>
      <c r="I334">
        <v>29.338999999999999</v>
      </c>
      <c r="J334" t="s">
        <v>1678</v>
      </c>
    </row>
    <row r="335" spans="1:10" x14ac:dyDescent="0.2">
      <c r="A335" t="s">
        <v>817</v>
      </c>
      <c r="B335">
        <v>27.978000000000002</v>
      </c>
      <c r="C335" t="s">
        <v>473</v>
      </c>
      <c r="H335" t="s">
        <v>1826</v>
      </c>
      <c r="I335">
        <v>29.375</v>
      </c>
      <c r="J335" t="s">
        <v>1827</v>
      </c>
    </row>
    <row r="336" spans="1:10" x14ac:dyDescent="0.2">
      <c r="A336" t="s">
        <v>1408</v>
      </c>
      <c r="B336">
        <v>27.989000000000001</v>
      </c>
      <c r="C336" t="s">
        <v>587</v>
      </c>
      <c r="H336" t="s">
        <v>1810</v>
      </c>
      <c r="I336">
        <v>30.015999999999998</v>
      </c>
      <c r="J336" t="s">
        <v>1678</v>
      </c>
    </row>
    <row r="337" spans="1:10" x14ac:dyDescent="0.2">
      <c r="A337" t="s">
        <v>1406</v>
      </c>
      <c r="B337">
        <v>27.991</v>
      </c>
      <c r="C337" t="s">
        <v>448</v>
      </c>
      <c r="H337" t="s">
        <v>2006</v>
      </c>
      <c r="I337">
        <v>30.286000000000001</v>
      </c>
      <c r="J337" t="s">
        <v>1814</v>
      </c>
    </row>
    <row r="338" spans="1:10" x14ac:dyDescent="0.2">
      <c r="A338" t="s">
        <v>1463</v>
      </c>
      <c r="B338">
        <v>27.992000000000001</v>
      </c>
      <c r="C338" t="s">
        <v>467</v>
      </c>
      <c r="H338" t="s">
        <v>1815</v>
      </c>
      <c r="I338">
        <v>30.588000000000001</v>
      </c>
      <c r="J338" t="s">
        <v>1676</v>
      </c>
    </row>
    <row r="339" spans="1:10" x14ac:dyDescent="0.2">
      <c r="A339" t="s">
        <v>949</v>
      </c>
      <c r="B339">
        <v>27.997</v>
      </c>
      <c r="C339" t="s">
        <v>641</v>
      </c>
      <c r="H339" t="s">
        <v>1891</v>
      </c>
      <c r="I339">
        <v>30.623000000000001</v>
      </c>
      <c r="J339" t="s">
        <v>1678</v>
      </c>
    </row>
    <row r="340" spans="1:10" x14ac:dyDescent="0.2">
      <c r="A340" t="s">
        <v>1248</v>
      </c>
      <c r="B340">
        <v>27.997</v>
      </c>
      <c r="C340" t="s">
        <v>990</v>
      </c>
      <c r="H340" t="s">
        <v>1739</v>
      </c>
      <c r="I340">
        <v>30.995000000000001</v>
      </c>
      <c r="J340" t="s">
        <v>1740</v>
      </c>
    </row>
    <row r="341" spans="1:10" x14ac:dyDescent="0.2">
      <c r="A341" t="s">
        <v>725</v>
      </c>
      <c r="B341">
        <v>28</v>
      </c>
      <c r="C341" t="s">
        <v>448</v>
      </c>
      <c r="H341" t="s">
        <v>1796</v>
      </c>
      <c r="I341">
        <v>31.481000000000002</v>
      </c>
      <c r="J341" t="s">
        <v>1723</v>
      </c>
    </row>
    <row r="342" spans="1:10" x14ac:dyDescent="0.2">
      <c r="A342" t="s">
        <v>725</v>
      </c>
      <c r="B342">
        <v>28</v>
      </c>
      <c r="C342" t="s">
        <v>448</v>
      </c>
      <c r="H342" t="s">
        <v>2023</v>
      </c>
      <c r="I342">
        <v>32.868000000000002</v>
      </c>
      <c r="J342" t="s">
        <v>1680</v>
      </c>
    </row>
    <row r="343" spans="1:10" x14ac:dyDescent="0.2">
      <c r="A343" t="s">
        <v>1191</v>
      </c>
      <c r="B343">
        <v>28.007000000000001</v>
      </c>
      <c r="C343" t="s">
        <v>448</v>
      </c>
    </row>
    <row r="344" spans="1:10" x14ac:dyDescent="0.2">
      <c r="A344" t="s">
        <v>456</v>
      </c>
      <c r="B344">
        <v>28.018000000000001</v>
      </c>
      <c r="C344" t="s">
        <v>431</v>
      </c>
    </row>
    <row r="345" spans="1:10" x14ac:dyDescent="0.2">
      <c r="A345" t="s">
        <v>801</v>
      </c>
      <c r="B345">
        <v>28.02</v>
      </c>
      <c r="C345" t="s">
        <v>441</v>
      </c>
    </row>
    <row r="346" spans="1:10" x14ac:dyDescent="0.2">
      <c r="A346" t="s">
        <v>793</v>
      </c>
      <c r="B346">
        <v>28.021000000000001</v>
      </c>
      <c r="C346" t="s">
        <v>555</v>
      </c>
    </row>
    <row r="347" spans="1:10" x14ac:dyDescent="0.2">
      <c r="A347" t="s">
        <v>1064</v>
      </c>
      <c r="B347">
        <v>28.021000000000001</v>
      </c>
      <c r="C347" t="s">
        <v>638</v>
      </c>
    </row>
    <row r="348" spans="1:10" x14ac:dyDescent="0.2">
      <c r="A348" t="s">
        <v>1239</v>
      </c>
      <c r="B348">
        <v>28.024999999999999</v>
      </c>
      <c r="C348" t="s">
        <v>448</v>
      </c>
    </row>
    <row r="349" spans="1:10" x14ac:dyDescent="0.2">
      <c r="A349" t="s">
        <v>1557</v>
      </c>
      <c r="B349">
        <v>28.027999999999999</v>
      </c>
      <c r="C349" t="s">
        <v>672</v>
      </c>
    </row>
    <row r="350" spans="1:10" x14ac:dyDescent="0.2">
      <c r="A350" t="s">
        <v>494</v>
      </c>
      <c r="B350">
        <v>28.047999999999998</v>
      </c>
      <c r="C350" t="s">
        <v>495</v>
      </c>
    </row>
    <row r="351" spans="1:10" x14ac:dyDescent="0.2">
      <c r="A351" t="s">
        <v>1255</v>
      </c>
      <c r="B351">
        <v>28.056000000000001</v>
      </c>
      <c r="C351" t="s">
        <v>448</v>
      </c>
    </row>
    <row r="352" spans="1:10" x14ac:dyDescent="0.2">
      <c r="A352" t="s">
        <v>573</v>
      </c>
      <c r="B352">
        <v>28.067</v>
      </c>
      <c r="C352" t="s">
        <v>542</v>
      </c>
    </row>
    <row r="353" spans="1:3" x14ac:dyDescent="0.2">
      <c r="A353" t="s">
        <v>827</v>
      </c>
      <c r="B353">
        <v>28.073</v>
      </c>
      <c r="C353" t="s">
        <v>431</v>
      </c>
    </row>
    <row r="354" spans="1:3" x14ac:dyDescent="0.2">
      <c r="A354" t="s">
        <v>1148</v>
      </c>
      <c r="B354">
        <v>28.074000000000002</v>
      </c>
      <c r="C354" t="s">
        <v>431</v>
      </c>
    </row>
    <row r="355" spans="1:3" x14ac:dyDescent="0.2">
      <c r="A355" t="s">
        <v>1349</v>
      </c>
      <c r="B355">
        <v>28.087</v>
      </c>
      <c r="C355" t="s">
        <v>563</v>
      </c>
    </row>
    <row r="356" spans="1:3" x14ac:dyDescent="0.2">
      <c r="A356" t="s">
        <v>532</v>
      </c>
      <c r="B356">
        <v>28.091000000000001</v>
      </c>
      <c r="C356" t="s">
        <v>448</v>
      </c>
    </row>
    <row r="357" spans="1:3" x14ac:dyDescent="0.2">
      <c r="A357" t="s">
        <v>1222</v>
      </c>
      <c r="B357">
        <v>28.091999999999999</v>
      </c>
      <c r="C357" t="s">
        <v>470</v>
      </c>
    </row>
    <row r="358" spans="1:3" x14ac:dyDescent="0.2">
      <c r="A358" t="s">
        <v>959</v>
      </c>
      <c r="B358">
        <v>28.103000000000002</v>
      </c>
      <c r="C358" t="s">
        <v>448</v>
      </c>
    </row>
    <row r="359" spans="1:3" x14ac:dyDescent="0.2">
      <c r="A359" t="s">
        <v>833</v>
      </c>
      <c r="B359">
        <v>28.109000000000002</v>
      </c>
      <c r="C359" t="s">
        <v>722</v>
      </c>
    </row>
    <row r="360" spans="1:3" x14ac:dyDescent="0.2">
      <c r="A360" t="s">
        <v>1657</v>
      </c>
      <c r="B360">
        <v>28.126999999999999</v>
      </c>
      <c r="C360" t="s">
        <v>441</v>
      </c>
    </row>
    <row r="361" spans="1:3" x14ac:dyDescent="0.2">
      <c r="A361" t="s">
        <v>1269</v>
      </c>
      <c r="B361">
        <v>28.126999999999999</v>
      </c>
      <c r="C361" t="s">
        <v>520</v>
      </c>
    </row>
    <row r="362" spans="1:3" x14ac:dyDescent="0.2">
      <c r="A362" t="s">
        <v>1626</v>
      </c>
      <c r="B362">
        <v>28.132000000000001</v>
      </c>
      <c r="C362" t="s">
        <v>448</v>
      </c>
    </row>
    <row r="363" spans="1:3" x14ac:dyDescent="0.2">
      <c r="A363" t="s">
        <v>1601</v>
      </c>
      <c r="B363">
        <v>28.140999999999998</v>
      </c>
      <c r="C363" t="s">
        <v>948</v>
      </c>
    </row>
    <row r="364" spans="1:3" x14ac:dyDescent="0.2">
      <c r="A364" t="s">
        <v>1507</v>
      </c>
      <c r="B364">
        <v>28.152000000000001</v>
      </c>
      <c r="C364" t="s">
        <v>431</v>
      </c>
    </row>
    <row r="365" spans="1:3" x14ac:dyDescent="0.2">
      <c r="A365" t="s">
        <v>1132</v>
      </c>
      <c r="B365">
        <v>28.167999999999999</v>
      </c>
      <c r="C365" t="s">
        <v>448</v>
      </c>
    </row>
    <row r="366" spans="1:3" x14ac:dyDescent="0.2">
      <c r="A366" t="s">
        <v>1353</v>
      </c>
      <c r="B366">
        <v>28.170999999999999</v>
      </c>
      <c r="C366" t="s">
        <v>431</v>
      </c>
    </row>
    <row r="367" spans="1:3" x14ac:dyDescent="0.2">
      <c r="A367" t="s">
        <v>1425</v>
      </c>
      <c r="B367">
        <v>28.175000000000001</v>
      </c>
      <c r="C367" t="s">
        <v>431</v>
      </c>
    </row>
    <row r="368" spans="1:3" x14ac:dyDescent="0.2">
      <c r="A368" t="s">
        <v>690</v>
      </c>
      <c r="B368">
        <v>28.175999999999998</v>
      </c>
      <c r="C368" t="s">
        <v>431</v>
      </c>
    </row>
    <row r="369" spans="1:3" x14ac:dyDescent="0.2">
      <c r="A369" t="s">
        <v>690</v>
      </c>
      <c r="B369">
        <v>28.175999999999998</v>
      </c>
      <c r="C369" t="s">
        <v>431</v>
      </c>
    </row>
    <row r="370" spans="1:3" x14ac:dyDescent="0.2">
      <c r="A370" t="s">
        <v>1523</v>
      </c>
      <c r="B370">
        <v>28.184999999999999</v>
      </c>
      <c r="C370" t="s">
        <v>599</v>
      </c>
    </row>
    <row r="371" spans="1:3" x14ac:dyDescent="0.2">
      <c r="A371" t="s">
        <v>987</v>
      </c>
      <c r="B371">
        <v>28.196000000000002</v>
      </c>
      <c r="C371" t="s">
        <v>465</v>
      </c>
    </row>
    <row r="372" spans="1:3" x14ac:dyDescent="0.2">
      <c r="A372" t="s">
        <v>569</v>
      </c>
      <c r="B372">
        <v>28.196999999999999</v>
      </c>
      <c r="C372" t="s">
        <v>570</v>
      </c>
    </row>
    <row r="373" spans="1:3" x14ac:dyDescent="0.2">
      <c r="A373" t="s">
        <v>1584</v>
      </c>
      <c r="B373">
        <v>28.2</v>
      </c>
      <c r="C373" t="s">
        <v>431</v>
      </c>
    </row>
    <row r="374" spans="1:3" x14ac:dyDescent="0.2">
      <c r="A374" t="s">
        <v>1067</v>
      </c>
      <c r="B374">
        <v>28.202000000000002</v>
      </c>
      <c r="C374" t="s">
        <v>612</v>
      </c>
    </row>
    <row r="375" spans="1:3" x14ac:dyDescent="0.2">
      <c r="A375" t="s">
        <v>770</v>
      </c>
      <c r="B375">
        <v>28.207000000000001</v>
      </c>
      <c r="C375" t="s">
        <v>431</v>
      </c>
    </row>
    <row r="376" spans="1:3" x14ac:dyDescent="0.2">
      <c r="A376" t="s">
        <v>543</v>
      </c>
      <c r="B376">
        <v>28.207999999999998</v>
      </c>
      <c r="C376" t="s">
        <v>534</v>
      </c>
    </row>
    <row r="377" spans="1:3" x14ac:dyDescent="0.2">
      <c r="A377" t="s">
        <v>1616</v>
      </c>
      <c r="B377">
        <v>28.207999999999998</v>
      </c>
      <c r="C377" t="s">
        <v>431</v>
      </c>
    </row>
    <row r="378" spans="1:3" x14ac:dyDescent="0.2">
      <c r="A378" t="s">
        <v>1655</v>
      </c>
      <c r="B378">
        <v>28.207999999999998</v>
      </c>
      <c r="C378" t="s">
        <v>448</v>
      </c>
    </row>
    <row r="379" spans="1:3" x14ac:dyDescent="0.2">
      <c r="A379" t="s">
        <v>686</v>
      </c>
      <c r="B379">
        <v>28.213000000000001</v>
      </c>
      <c r="C379" t="s">
        <v>448</v>
      </c>
    </row>
    <row r="380" spans="1:3" x14ac:dyDescent="0.2">
      <c r="A380" t="s">
        <v>686</v>
      </c>
      <c r="B380">
        <v>28.213000000000001</v>
      </c>
      <c r="C380" t="s">
        <v>448</v>
      </c>
    </row>
    <row r="381" spans="1:3" x14ac:dyDescent="0.2">
      <c r="A381" t="s">
        <v>201</v>
      </c>
      <c r="B381">
        <v>28.215</v>
      </c>
      <c r="C381" t="s">
        <v>442</v>
      </c>
    </row>
    <row r="382" spans="1:3" x14ac:dyDescent="0.2">
      <c r="A382" t="s">
        <v>513</v>
      </c>
      <c r="B382">
        <v>28.218</v>
      </c>
      <c r="C382" t="s">
        <v>431</v>
      </c>
    </row>
    <row r="383" spans="1:3" x14ac:dyDescent="0.2">
      <c r="A383" t="s">
        <v>956</v>
      </c>
      <c r="B383">
        <v>28.218</v>
      </c>
      <c r="C383" t="s">
        <v>636</v>
      </c>
    </row>
    <row r="384" spans="1:3" x14ac:dyDescent="0.2">
      <c r="A384" t="s">
        <v>1098</v>
      </c>
      <c r="B384">
        <v>28.231999999999999</v>
      </c>
      <c r="C384" t="s">
        <v>653</v>
      </c>
    </row>
    <row r="385" spans="1:3" x14ac:dyDescent="0.2">
      <c r="A385" t="s">
        <v>556</v>
      </c>
      <c r="B385">
        <v>28.233000000000001</v>
      </c>
      <c r="C385" t="s">
        <v>431</v>
      </c>
    </row>
    <row r="386" spans="1:3" x14ac:dyDescent="0.2">
      <c r="A386" t="s">
        <v>1464</v>
      </c>
      <c r="B386">
        <v>28.247</v>
      </c>
      <c r="C386" t="s">
        <v>448</v>
      </c>
    </row>
    <row r="387" spans="1:3" x14ac:dyDescent="0.2">
      <c r="A387" t="s">
        <v>669</v>
      </c>
      <c r="B387">
        <v>28.248000000000001</v>
      </c>
      <c r="C387" t="s">
        <v>636</v>
      </c>
    </row>
    <row r="388" spans="1:3" x14ac:dyDescent="0.2">
      <c r="A388" t="s">
        <v>693</v>
      </c>
      <c r="B388">
        <v>28.251000000000001</v>
      </c>
      <c r="C388" t="s">
        <v>431</v>
      </c>
    </row>
    <row r="389" spans="1:3" x14ac:dyDescent="0.2">
      <c r="A389" t="s">
        <v>693</v>
      </c>
      <c r="B389">
        <v>28.251000000000001</v>
      </c>
      <c r="C389" t="s">
        <v>431</v>
      </c>
    </row>
    <row r="390" spans="1:3" x14ac:dyDescent="0.2">
      <c r="A390" t="s">
        <v>1041</v>
      </c>
      <c r="B390">
        <v>28.253</v>
      </c>
      <c r="C390" t="s">
        <v>448</v>
      </c>
    </row>
    <row r="391" spans="1:3" x14ac:dyDescent="0.2">
      <c r="A391" t="s">
        <v>874</v>
      </c>
      <c r="B391">
        <v>28.27</v>
      </c>
      <c r="C391" t="s">
        <v>461</v>
      </c>
    </row>
    <row r="392" spans="1:3" x14ac:dyDescent="0.2">
      <c r="A392" t="s">
        <v>1282</v>
      </c>
      <c r="B392">
        <v>28.27</v>
      </c>
      <c r="C392" t="s">
        <v>1283</v>
      </c>
    </row>
    <row r="393" spans="1:3" x14ac:dyDescent="0.2">
      <c r="A393" t="s">
        <v>1506</v>
      </c>
      <c r="B393">
        <v>28.274000000000001</v>
      </c>
      <c r="C393" t="s">
        <v>753</v>
      </c>
    </row>
    <row r="394" spans="1:3" x14ac:dyDescent="0.2">
      <c r="A394" t="s">
        <v>525</v>
      </c>
      <c r="B394">
        <v>28.28</v>
      </c>
      <c r="C394" t="s">
        <v>431</v>
      </c>
    </row>
    <row r="395" spans="1:3" x14ac:dyDescent="0.2">
      <c r="A395" t="s">
        <v>1583</v>
      </c>
      <c r="B395">
        <v>28.286000000000001</v>
      </c>
      <c r="C395" t="s">
        <v>461</v>
      </c>
    </row>
    <row r="396" spans="1:3" x14ac:dyDescent="0.2">
      <c r="A396" t="s">
        <v>974</v>
      </c>
      <c r="B396">
        <v>28.297000000000001</v>
      </c>
      <c r="C396" t="s">
        <v>448</v>
      </c>
    </row>
    <row r="397" spans="1:3" x14ac:dyDescent="0.2">
      <c r="A397" t="s">
        <v>1632</v>
      </c>
      <c r="B397">
        <v>28.303999999999998</v>
      </c>
      <c r="C397" t="s">
        <v>437</v>
      </c>
    </row>
    <row r="398" spans="1:3" x14ac:dyDescent="0.2">
      <c r="A398" t="s">
        <v>1596</v>
      </c>
      <c r="B398">
        <v>28.306999999999999</v>
      </c>
      <c r="C398" t="s">
        <v>448</v>
      </c>
    </row>
    <row r="399" spans="1:3" x14ac:dyDescent="0.2">
      <c r="A399" t="s">
        <v>460</v>
      </c>
      <c r="B399">
        <v>28.309000000000001</v>
      </c>
      <c r="C399" t="s">
        <v>461</v>
      </c>
    </row>
    <row r="400" spans="1:3" x14ac:dyDescent="0.2">
      <c r="A400" t="s">
        <v>1453</v>
      </c>
      <c r="B400">
        <v>28.315999999999999</v>
      </c>
      <c r="C400" t="s">
        <v>594</v>
      </c>
    </row>
    <row r="401" spans="1:3" x14ac:dyDescent="0.2">
      <c r="A401" t="s">
        <v>1449</v>
      </c>
      <c r="B401">
        <v>28.32</v>
      </c>
      <c r="C401" t="s">
        <v>542</v>
      </c>
    </row>
    <row r="402" spans="1:3" x14ac:dyDescent="0.2">
      <c r="A402" t="s">
        <v>1127</v>
      </c>
      <c r="B402">
        <v>28.321000000000002</v>
      </c>
      <c r="C402" t="s">
        <v>996</v>
      </c>
    </row>
    <row r="403" spans="1:3" x14ac:dyDescent="0.2">
      <c r="A403" t="s">
        <v>1173</v>
      </c>
      <c r="B403">
        <v>28.323</v>
      </c>
      <c r="C403" t="s">
        <v>705</v>
      </c>
    </row>
    <row r="404" spans="1:3" x14ac:dyDescent="0.2">
      <c r="A404" t="s">
        <v>1266</v>
      </c>
      <c r="B404">
        <v>28.326000000000001</v>
      </c>
      <c r="C404" t="s">
        <v>890</v>
      </c>
    </row>
    <row r="405" spans="1:3" x14ac:dyDescent="0.2">
      <c r="A405" t="s">
        <v>1151</v>
      </c>
      <c r="B405">
        <v>28.335000000000001</v>
      </c>
      <c r="C405" t="s">
        <v>648</v>
      </c>
    </row>
    <row r="406" spans="1:3" x14ac:dyDescent="0.2">
      <c r="A406" t="s">
        <v>1019</v>
      </c>
      <c r="B406">
        <v>28.346</v>
      </c>
      <c r="C406" t="s">
        <v>448</v>
      </c>
    </row>
    <row r="407" spans="1:3" x14ac:dyDescent="0.2">
      <c r="A407" t="s">
        <v>557</v>
      </c>
      <c r="B407">
        <v>28.35</v>
      </c>
      <c r="C407" t="s">
        <v>448</v>
      </c>
    </row>
    <row r="408" spans="1:3" x14ac:dyDescent="0.2">
      <c r="A408" t="s">
        <v>529</v>
      </c>
      <c r="B408">
        <v>28.358000000000001</v>
      </c>
      <c r="C408" t="s">
        <v>433</v>
      </c>
    </row>
    <row r="409" spans="1:3" x14ac:dyDescent="0.2">
      <c r="A409" t="s">
        <v>848</v>
      </c>
      <c r="B409">
        <v>28.361999999999998</v>
      </c>
      <c r="C409" t="s">
        <v>448</v>
      </c>
    </row>
    <row r="410" spans="1:3" x14ac:dyDescent="0.2">
      <c r="A410" t="s">
        <v>1539</v>
      </c>
      <c r="B410">
        <v>28.364000000000001</v>
      </c>
      <c r="C410" t="s">
        <v>431</v>
      </c>
    </row>
    <row r="411" spans="1:3" x14ac:dyDescent="0.2">
      <c r="A411" t="s">
        <v>1221</v>
      </c>
      <c r="B411">
        <v>28.37</v>
      </c>
      <c r="C411" t="s">
        <v>614</v>
      </c>
    </row>
    <row r="412" spans="1:3" x14ac:dyDescent="0.2">
      <c r="A412" t="s">
        <v>1505</v>
      </c>
      <c r="B412">
        <v>28.373999999999999</v>
      </c>
      <c r="C412" t="s">
        <v>437</v>
      </c>
    </row>
    <row r="413" spans="1:3" x14ac:dyDescent="0.2">
      <c r="A413" t="s">
        <v>1033</v>
      </c>
      <c r="B413">
        <v>28.382000000000001</v>
      </c>
      <c r="C413" t="s">
        <v>505</v>
      </c>
    </row>
    <row r="414" spans="1:3" x14ac:dyDescent="0.2">
      <c r="A414" t="s">
        <v>464</v>
      </c>
      <c r="B414">
        <v>28.396000000000001</v>
      </c>
      <c r="C414" t="s">
        <v>465</v>
      </c>
    </row>
    <row r="415" spans="1:3" x14ac:dyDescent="0.2">
      <c r="A415" t="s">
        <v>668</v>
      </c>
      <c r="B415">
        <v>28.398</v>
      </c>
      <c r="C415" t="s">
        <v>454</v>
      </c>
    </row>
    <row r="416" spans="1:3" x14ac:dyDescent="0.2">
      <c r="A416" t="s">
        <v>1115</v>
      </c>
      <c r="B416">
        <v>28.404</v>
      </c>
      <c r="C416" t="s">
        <v>500</v>
      </c>
    </row>
    <row r="417" spans="1:3" x14ac:dyDescent="0.2">
      <c r="A417" t="s">
        <v>619</v>
      </c>
      <c r="B417">
        <v>28.405000000000001</v>
      </c>
      <c r="C417" t="s">
        <v>448</v>
      </c>
    </row>
    <row r="418" spans="1:3" x14ac:dyDescent="0.2">
      <c r="A418" t="s">
        <v>1559</v>
      </c>
      <c r="B418">
        <v>28.411000000000001</v>
      </c>
      <c r="C418" t="s">
        <v>572</v>
      </c>
    </row>
    <row r="419" spans="1:3" x14ac:dyDescent="0.2">
      <c r="A419" t="s">
        <v>583</v>
      </c>
      <c r="B419">
        <v>28.414000000000001</v>
      </c>
      <c r="C419" t="s">
        <v>542</v>
      </c>
    </row>
    <row r="420" spans="1:3" x14ac:dyDescent="0.2">
      <c r="A420" t="s">
        <v>1447</v>
      </c>
      <c r="B420">
        <v>28.414000000000001</v>
      </c>
      <c r="C420" t="s">
        <v>659</v>
      </c>
    </row>
    <row r="421" spans="1:3" x14ac:dyDescent="0.2">
      <c r="A421" t="s">
        <v>1510</v>
      </c>
      <c r="B421">
        <v>28.427</v>
      </c>
      <c r="C421" t="s">
        <v>448</v>
      </c>
    </row>
    <row r="422" spans="1:3" x14ac:dyDescent="0.2">
      <c r="A422" t="s">
        <v>840</v>
      </c>
      <c r="B422">
        <v>28.431000000000001</v>
      </c>
      <c r="C422" t="s">
        <v>576</v>
      </c>
    </row>
    <row r="423" spans="1:3" x14ac:dyDescent="0.2">
      <c r="A423" t="s">
        <v>502</v>
      </c>
      <c r="B423">
        <v>28.451000000000001</v>
      </c>
      <c r="C423" t="s">
        <v>431</v>
      </c>
    </row>
    <row r="424" spans="1:3" x14ac:dyDescent="0.2">
      <c r="A424" t="s">
        <v>1189</v>
      </c>
      <c r="B424">
        <v>28.454999999999998</v>
      </c>
      <c r="C424" t="s">
        <v>448</v>
      </c>
    </row>
    <row r="425" spans="1:3" x14ac:dyDescent="0.2">
      <c r="A425" t="s">
        <v>1522</v>
      </c>
      <c r="B425">
        <v>28.471</v>
      </c>
      <c r="C425" t="s">
        <v>431</v>
      </c>
    </row>
    <row r="426" spans="1:3" x14ac:dyDescent="0.2">
      <c r="A426" t="s">
        <v>906</v>
      </c>
      <c r="B426">
        <v>28.475999999999999</v>
      </c>
      <c r="C426" t="s">
        <v>461</v>
      </c>
    </row>
    <row r="427" spans="1:3" x14ac:dyDescent="0.2">
      <c r="A427" t="s">
        <v>1563</v>
      </c>
      <c r="B427">
        <v>28.478999999999999</v>
      </c>
      <c r="C427" t="s">
        <v>448</v>
      </c>
    </row>
    <row r="428" spans="1:3" x14ac:dyDescent="0.2">
      <c r="A428" t="s">
        <v>924</v>
      </c>
      <c r="B428">
        <v>28.481999999999999</v>
      </c>
      <c r="C428" t="s">
        <v>645</v>
      </c>
    </row>
    <row r="429" spans="1:3" x14ac:dyDescent="0.2">
      <c r="A429" t="s">
        <v>995</v>
      </c>
      <c r="B429">
        <v>28.49</v>
      </c>
      <c r="C429" t="s">
        <v>996</v>
      </c>
    </row>
    <row r="430" spans="1:3" x14ac:dyDescent="0.2">
      <c r="A430" t="s">
        <v>546</v>
      </c>
      <c r="B430">
        <v>28.491</v>
      </c>
      <c r="C430" t="s">
        <v>448</v>
      </c>
    </row>
    <row r="431" spans="1:3" x14ac:dyDescent="0.2">
      <c r="A431" t="s">
        <v>1162</v>
      </c>
      <c r="B431">
        <v>28.492000000000001</v>
      </c>
      <c r="C431" t="s">
        <v>448</v>
      </c>
    </row>
    <row r="432" spans="1:3" x14ac:dyDescent="0.2">
      <c r="A432" t="s">
        <v>1524</v>
      </c>
      <c r="B432">
        <v>28.5</v>
      </c>
      <c r="C432" t="s">
        <v>764</v>
      </c>
    </row>
    <row r="433" spans="1:3" x14ac:dyDescent="0.2">
      <c r="A433" t="s">
        <v>1133</v>
      </c>
      <c r="B433">
        <v>28.501999999999999</v>
      </c>
      <c r="C433" t="s">
        <v>594</v>
      </c>
    </row>
    <row r="434" spans="1:3" x14ac:dyDescent="0.2">
      <c r="A434" t="s">
        <v>1271</v>
      </c>
      <c r="B434">
        <v>28.501999999999999</v>
      </c>
      <c r="C434" t="s">
        <v>702</v>
      </c>
    </row>
    <row r="435" spans="1:3" x14ac:dyDescent="0.2">
      <c r="A435" t="s">
        <v>1383</v>
      </c>
      <c r="B435">
        <v>28.518000000000001</v>
      </c>
      <c r="C435" t="s">
        <v>485</v>
      </c>
    </row>
    <row r="436" spans="1:3" x14ac:dyDescent="0.2">
      <c r="A436" t="s">
        <v>504</v>
      </c>
      <c r="B436">
        <v>28.52</v>
      </c>
      <c r="C436" t="s">
        <v>505</v>
      </c>
    </row>
    <row r="437" spans="1:3" x14ac:dyDescent="0.2">
      <c r="A437" t="s">
        <v>1492</v>
      </c>
      <c r="B437">
        <v>28.521000000000001</v>
      </c>
      <c r="C437" t="s">
        <v>448</v>
      </c>
    </row>
    <row r="438" spans="1:3" x14ac:dyDescent="0.2">
      <c r="A438" t="s">
        <v>1030</v>
      </c>
      <c r="B438">
        <v>28.527999999999999</v>
      </c>
      <c r="C438" t="s">
        <v>448</v>
      </c>
    </row>
    <row r="439" spans="1:3" x14ac:dyDescent="0.2">
      <c r="A439" t="s">
        <v>1465</v>
      </c>
      <c r="B439">
        <v>28.539000000000001</v>
      </c>
      <c r="C439" t="s">
        <v>500</v>
      </c>
    </row>
    <row r="440" spans="1:3" x14ac:dyDescent="0.2">
      <c r="A440" t="s">
        <v>571</v>
      </c>
      <c r="B440">
        <v>28.547000000000001</v>
      </c>
      <c r="C440" t="s">
        <v>572</v>
      </c>
    </row>
    <row r="441" spans="1:3" x14ac:dyDescent="0.2">
      <c r="A441" t="s">
        <v>1018</v>
      </c>
      <c r="B441">
        <v>28.571000000000002</v>
      </c>
      <c r="C441" t="s">
        <v>448</v>
      </c>
    </row>
    <row r="442" spans="1:3" x14ac:dyDescent="0.2">
      <c r="A442" t="s">
        <v>1146</v>
      </c>
      <c r="B442">
        <v>28.58</v>
      </c>
      <c r="C442" t="s">
        <v>500</v>
      </c>
    </row>
    <row r="443" spans="1:3" x14ac:dyDescent="0.2">
      <c r="A443" t="s">
        <v>911</v>
      </c>
      <c r="B443">
        <v>28.585000000000001</v>
      </c>
      <c r="C443" t="s">
        <v>448</v>
      </c>
    </row>
    <row r="444" spans="1:3" x14ac:dyDescent="0.2">
      <c r="A444" t="s">
        <v>1432</v>
      </c>
      <c r="B444">
        <v>28.591000000000001</v>
      </c>
      <c r="C444" t="s">
        <v>727</v>
      </c>
    </row>
    <row r="445" spans="1:3" x14ac:dyDescent="0.2">
      <c r="A445" t="s">
        <v>1208</v>
      </c>
      <c r="B445">
        <v>28.593</v>
      </c>
      <c r="C445" t="s">
        <v>996</v>
      </c>
    </row>
    <row r="446" spans="1:3" x14ac:dyDescent="0.2">
      <c r="A446" t="s">
        <v>1474</v>
      </c>
      <c r="B446">
        <v>28.600999999999999</v>
      </c>
      <c r="C446" t="s">
        <v>431</v>
      </c>
    </row>
    <row r="447" spans="1:3" x14ac:dyDescent="0.2">
      <c r="A447" t="s">
        <v>868</v>
      </c>
      <c r="B447">
        <v>28.628</v>
      </c>
      <c r="C447" t="s">
        <v>431</v>
      </c>
    </row>
    <row r="448" spans="1:3" x14ac:dyDescent="0.2">
      <c r="A448" t="s">
        <v>691</v>
      </c>
      <c r="B448">
        <v>28.63</v>
      </c>
      <c r="C448" t="s">
        <v>448</v>
      </c>
    </row>
    <row r="449" spans="1:3" x14ac:dyDescent="0.2">
      <c r="A449" t="s">
        <v>691</v>
      </c>
      <c r="B449">
        <v>28.63</v>
      </c>
      <c r="C449" t="s">
        <v>448</v>
      </c>
    </row>
    <row r="450" spans="1:3" x14ac:dyDescent="0.2">
      <c r="A450" t="s">
        <v>1343</v>
      </c>
      <c r="B450">
        <v>28.632000000000001</v>
      </c>
      <c r="C450" t="s">
        <v>431</v>
      </c>
    </row>
    <row r="451" spans="1:3" x14ac:dyDescent="0.2">
      <c r="A451" t="s">
        <v>909</v>
      </c>
      <c r="B451">
        <v>28.632999999999999</v>
      </c>
      <c r="C451" t="s">
        <v>468</v>
      </c>
    </row>
    <row r="452" spans="1:3" x14ac:dyDescent="0.2">
      <c r="A452" t="s">
        <v>1224</v>
      </c>
      <c r="B452">
        <v>28.638999999999999</v>
      </c>
      <c r="C452" t="s">
        <v>764</v>
      </c>
    </row>
    <row r="453" spans="1:3" x14ac:dyDescent="0.2">
      <c r="A453" t="s">
        <v>934</v>
      </c>
      <c r="B453">
        <v>28.65</v>
      </c>
      <c r="C453" t="s">
        <v>431</v>
      </c>
    </row>
    <row r="454" spans="1:3" x14ac:dyDescent="0.2">
      <c r="A454" t="s">
        <v>876</v>
      </c>
      <c r="B454">
        <v>28.658000000000001</v>
      </c>
      <c r="C454" t="s">
        <v>722</v>
      </c>
    </row>
    <row r="455" spans="1:3" x14ac:dyDescent="0.2">
      <c r="A455" t="s">
        <v>1585</v>
      </c>
      <c r="B455">
        <v>28.661000000000001</v>
      </c>
      <c r="C455" t="s">
        <v>485</v>
      </c>
    </row>
    <row r="456" spans="1:3" x14ac:dyDescent="0.2">
      <c r="A456" t="s">
        <v>1046</v>
      </c>
      <c r="B456">
        <v>28.666</v>
      </c>
      <c r="C456" t="s">
        <v>431</v>
      </c>
    </row>
    <row r="457" spans="1:3" x14ac:dyDescent="0.2">
      <c r="A457" t="s">
        <v>605</v>
      </c>
      <c r="B457">
        <v>28.667000000000002</v>
      </c>
      <c r="C457" t="s">
        <v>461</v>
      </c>
    </row>
    <row r="458" spans="1:3" x14ac:dyDescent="0.2">
      <c r="A458" t="s">
        <v>1081</v>
      </c>
      <c r="B458">
        <v>28.672999999999998</v>
      </c>
      <c r="C458" t="s">
        <v>431</v>
      </c>
    </row>
    <row r="459" spans="1:3" x14ac:dyDescent="0.2">
      <c r="A459" t="s">
        <v>1055</v>
      </c>
      <c r="B459">
        <v>28.681000000000001</v>
      </c>
      <c r="C459" t="s">
        <v>542</v>
      </c>
    </row>
    <row r="460" spans="1:3" x14ac:dyDescent="0.2">
      <c r="A460" t="s">
        <v>878</v>
      </c>
      <c r="B460">
        <v>28.681999999999999</v>
      </c>
      <c r="C460" t="s">
        <v>431</v>
      </c>
    </row>
    <row r="461" spans="1:3" x14ac:dyDescent="0.2">
      <c r="A461" t="s">
        <v>1413</v>
      </c>
      <c r="B461">
        <v>28.69</v>
      </c>
      <c r="C461" t="s">
        <v>448</v>
      </c>
    </row>
    <row r="462" spans="1:3" x14ac:dyDescent="0.2">
      <c r="A462" t="s">
        <v>516</v>
      </c>
      <c r="B462">
        <v>28.693000000000001</v>
      </c>
      <c r="C462" t="s">
        <v>435</v>
      </c>
    </row>
    <row r="463" spans="1:3" x14ac:dyDescent="0.2">
      <c r="A463" t="s">
        <v>1532</v>
      </c>
      <c r="B463">
        <v>28.704000000000001</v>
      </c>
      <c r="C463" t="s">
        <v>448</v>
      </c>
    </row>
    <row r="464" spans="1:3" x14ac:dyDescent="0.2">
      <c r="A464" t="s">
        <v>615</v>
      </c>
      <c r="B464">
        <v>28.706</v>
      </c>
      <c r="C464" t="s">
        <v>616</v>
      </c>
    </row>
    <row r="465" spans="1:3" x14ac:dyDescent="0.2">
      <c r="A465" t="s">
        <v>1261</v>
      </c>
      <c r="B465">
        <v>28.706</v>
      </c>
      <c r="C465" t="s">
        <v>705</v>
      </c>
    </row>
    <row r="466" spans="1:3" x14ac:dyDescent="0.2">
      <c r="A466" t="s">
        <v>703</v>
      </c>
      <c r="B466">
        <v>28.709</v>
      </c>
      <c r="C466" t="s">
        <v>570</v>
      </c>
    </row>
    <row r="467" spans="1:3" x14ac:dyDescent="0.2">
      <c r="A467" t="s">
        <v>703</v>
      </c>
      <c r="B467">
        <v>28.709</v>
      </c>
      <c r="C467" t="s">
        <v>570</v>
      </c>
    </row>
    <row r="468" spans="1:3" x14ac:dyDescent="0.2">
      <c r="A468" t="s">
        <v>633</v>
      </c>
      <c r="B468">
        <v>28.734000000000002</v>
      </c>
      <c r="C468" t="s">
        <v>448</v>
      </c>
    </row>
    <row r="469" spans="1:3" x14ac:dyDescent="0.2">
      <c r="A469" t="s">
        <v>1109</v>
      </c>
      <c r="B469">
        <v>28.753</v>
      </c>
      <c r="C469" t="s">
        <v>470</v>
      </c>
    </row>
    <row r="470" spans="1:3" x14ac:dyDescent="0.2">
      <c r="A470" t="s">
        <v>1073</v>
      </c>
      <c r="B470">
        <v>28.757000000000001</v>
      </c>
      <c r="C470" t="s">
        <v>485</v>
      </c>
    </row>
    <row r="471" spans="1:3" x14ac:dyDescent="0.2">
      <c r="A471" t="s">
        <v>1582</v>
      </c>
      <c r="B471">
        <v>28.757999999999999</v>
      </c>
      <c r="C471" t="s">
        <v>448</v>
      </c>
    </row>
    <row r="472" spans="1:3" x14ac:dyDescent="0.2">
      <c r="A472" t="s">
        <v>1365</v>
      </c>
      <c r="B472">
        <v>28.76</v>
      </c>
      <c r="C472" t="s">
        <v>431</v>
      </c>
    </row>
    <row r="473" spans="1:3" x14ac:dyDescent="0.2">
      <c r="A473" t="s">
        <v>1016</v>
      </c>
      <c r="B473">
        <v>28.763999999999999</v>
      </c>
      <c r="C473" t="s">
        <v>465</v>
      </c>
    </row>
    <row r="474" spans="1:3" x14ac:dyDescent="0.2">
      <c r="A474" t="s">
        <v>845</v>
      </c>
      <c r="B474">
        <v>28.766999999999999</v>
      </c>
      <c r="C474" t="s">
        <v>722</v>
      </c>
    </row>
    <row r="475" spans="1:3" x14ac:dyDescent="0.2">
      <c r="A475" t="s">
        <v>961</v>
      </c>
      <c r="B475">
        <v>28.771999999999998</v>
      </c>
      <c r="C475" t="s">
        <v>448</v>
      </c>
    </row>
    <row r="476" spans="1:3" x14ac:dyDescent="0.2">
      <c r="A476" t="s">
        <v>1024</v>
      </c>
      <c r="B476">
        <v>28.776</v>
      </c>
      <c r="C476" t="s">
        <v>448</v>
      </c>
    </row>
    <row r="477" spans="1:3" x14ac:dyDescent="0.2">
      <c r="A477" t="s">
        <v>1053</v>
      </c>
      <c r="B477">
        <v>28.780999999999999</v>
      </c>
      <c r="C477" t="s">
        <v>714</v>
      </c>
    </row>
    <row r="478" spans="1:3" x14ac:dyDescent="0.2">
      <c r="A478" t="s">
        <v>1511</v>
      </c>
      <c r="B478">
        <v>28.79</v>
      </c>
      <c r="C478" t="s">
        <v>431</v>
      </c>
    </row>
    <row r="479" spans="1:3" x14ac:dyDescent="0.2">
      <c r="A479" t="s">
        <v>1570</v>
      </c>
      <c r="B479">
        <v>28.809000000000001</v>
      </c>
      <c r="C479" t="s">
        <v>448</v>
      </c>
    </row>
    <row r="480" spans="1:3" x14ac:dyDescent="0.2">
      <c r="A480" t="s">
        <v>859</v>
      </c>
      <c r="B480">
        <v>28.815000000000001</v>
      </c>
      <c r="C480" t="s">
        <v>503</v>
      </c>
    </row>
    <row r="481" spans="1:3" x14ac:dyDescent="0.2">
      <c r="A481" t="s">
        <v>1211</v>
      </c>
      <c r="B481">
        <v>28.818999999999999</v>
      </c>
      <c r="C481" t="s">
        <v>534</v>
      </c>
    </row>
    <row r="482" spans="1:3" x14ac:dyDescent="0.2">
      <c r="A482" t="s">
        <v>1257</v>
      </c>
      <c r="B482">
        <v>28.818999999999999</v>
      </c>
      <c r="C482" t="s">
        <v>568</v>
      </c>
    </row>
    <row r="483" spans="1:3" x14ac:dyDescent="0.2">
      <c r="A483" t="s">
        <v>1284</v>
      </c>
      <c r="B483">
        <v>28.818999999999999</v>
      </c>
      <c r="C483" t="s">
        <v>448</v>
      </c>
    </row>
    <row r="484" spans="1:3" x14ac:dyDescent="0.2">
      <c r="A484" t="s">
        <v>1388</v>
      </c>
      <c r="B484">
        <v>28.821999999999999</v>
      </c>
      <c r="C484" t="s">
        <v>966</v>
      </c>
    </row>
    <row r="485" spans="1:3" x14ac:dyDescent="0.2">
      <c r="A485" t="s">
        <v>1275</v>
      </c>
      <c r="B485">
        <v>28.835999999999999</v>
      </c>
      <c r="C485" t="s">
        <v>448</v>
      </c>
    </row>
    <row r="486" spans="1:3" x14ac:dyDescent="0.2">
      <c r="A486" t="s">
        <v>853</v>
      </c>
      <c r="B486">
        <v>28.841999999999999</v>
      </c>
      <c r="C486" t="s">
        <v>505</v>
      </c>
    </row>
    <row r="487" spans="1:3" x14ac:dyDescent="0.2">
      <c r="A487" t="s">
        <v>1302</v>
      </c>
      <c r="B487">
        <v>28.850999999999999</v>
      </c>
      <c r="C487" t="s">
        <v>431</v>
      </c>
    </row>
    <row r="488" spans="1:3" x14ac:dyDescent="0.2">
      <c r="A488" t="s">
        <v>1153</v>
      </c>
      <c r="B488">
        <v>28.853000000000002</v>
      </c>
      <c r="C488" t="s">
        <v>431</v>
      </c>
    </row>
    <row r="489" spans="1:3" x14ac:dyDescent="0.2">
      <c r="A489" t="s">
        <v>1210</v>
      </c>
      <c r="B489">
        <v>28.859000000000002</v>
      </c>
      <c r="C489" t="s">
        <v>431</v>
      </c>
    </row>
    <row r="490" spans="1:3" x14ac:dyDescent="0.2">
      <c r="A490" t="s">
        <v>811</v>
      </c>
      <c r="B490">
        <v>28.864999999999998</v>
      </c>
      <c r="C490" t="s">
        <v>431</v>
      </c>
    </row>
    <row r="491" spans="1:3" x14ac:dyDescent="0.2">
      <c r="A491" t="s">
        <v>1130</v>
      </c>
      <c r="B491">
        <v>28.864999999999998</v>
      </c>
      <c r="C491" t="s">
        <v>609</v>
      </c>
    </row>
    <row r="492" spans="1:3" x14ac:dyDescent="0.2">
      <c r="A492" t="s">
        <v>1341</v>
      </c>
      <c r="B492">
        <v>28.866</v>
      </c>
      <c r="C492" t="s">
        <v>665</v>
      </c>
    </row>
    <row r="493" spans="1:3" x14ac:dyDescent="0.2">
      <c r="A493" t="s">
        <v>1141</v>
      </c>
      <c r="B493">
        <v>28.869</v>
      </c>
      <c r="C493" t="s">
        <v>448</v>
      </c>
    </row>
    <row r="494" spans="1:3" x14ac:dyDescent="0.2">
      <c r="A494" t="s">
        <v>1278</v>
      </c>
      <c r="B494">
        <v>28.885999999999999</v>
      </c>
      <c r="C494" t="s">
        <v>431</v>
      </c>
    </row>
    <row r="495" spans="1:3" x14ac:dyDescent="0.2">
      <c r="A495" t="s">
        <v>1607</v>
      </c>
      <c r="B495">
        <v>28.89</v>
      </c>
      <c r="C495" t="s">
        <v>746</v>
      </c>
    </row>
    <row r="496" spans="1:3" x14ac:dyDescent="0.2">
      <c r="A496" t="s">
        <v>1330</v>
      </c>
      <c r="B496">
        <v>28.890999999999998</v>
      </c>
      <c r="C496" t="s">
        <v>448</v>
      </c>
    </row>
    <row r="497" spans="1:3" x14ac:dyDescent="0.2">
      <c r="A497" t="s">
        <v>1124</v>
      </c>
      <c r="B497">
        <v>28.913</v>
      </c>
      <c r="C497" t="s">
        <v>636</v>
      </c>
    </row>
    <row r="498" spans="1:3" x14ac:dyDescent="0.2">
      <c r="A498" t="s">
        <v>1385</v>
      </c>
      <c r="B498">
        <v>28.913</v>
      </c>
      <c r="C498" t="s">
        <v>431</v>
      </c>
    </row>
    <row r="499" spans="1:3" x14ac:dyDescent="0.2">
      <c r="A499" t="s">
        <v>899</v>
      </c>
      <c r="B499">
        <v>28.92</v>
      </c>
      <c r="C499" t="s">
        <v>431</v>
      </c>
    </row>
    <row r="500" spans="1:3" x14ac:dyDescent="0.2">
      <c r="A500" t="s">
        <v>1285</v>
      </c>
      <c r="B500">
        <v>28.922999999999998</v>
      </c>
      <c r="C500" t="s">
        <v>431</v>
      </c>
    </row>
    <row r="501" spans="1:3" x14ac:dyDescent="0.2">
      <c r="A501" t="s">
        <v>955</v>
      </c>
      <c r="B501">
        <v>28.93</v>
      </c>
      <c r="C501" t="s">
        <v>612</v>
      </c>
    </row>
    <row r="502" spans="1:3" x14ac:dyDescent="0.2">
      <c r="A502" t="s">
        <v>540</v>
      </c>
      <c r="B502">
        <v>28.931999999999999</v>
      </c>
      <c r="C502" t="s">
        <v>448</v>
      </c>
    </row>
    <row r="503" spans="1:3" x14ac:dyDescent="0.2">
      <c r="A503" t="s">
        <v>830</v>
      </c>
      <c r="B503">
        <v>28.937000000000001</v>
      </c>
      <c r="C503" t="s">
        <v>753</v>
      </c>
    </row>
    <row r="504" spans="1:3" x14ac:dyDescent="0.2">
      <c r="A504" t="s">
        <v>1642</v>
      </c>
      <c r="B504">
        <v>28.94</v>
      </c>
      <c r="C504" t="s">
        <v>797</v>
      </c>
    </row>
    <row r="505" spans="1:3" x14ac:dyDescent="0.2">
      <c r="A505" t="s">
        <v>692</v>
      </c>
      <c r="B505">
        <v>28.946000000000002</v>
      </c>
      <c r="C505" t="s">
        <v>448</v>
      </c>
    </row>
    <row r="506" spans="1:3" x14ac:dyDescent="0.2">
      <c r="A506" t="s">
        <v>692</v>
      </c>
      <c r="B506">
        <v>28.946000000000002</v>
      </c>
      <c r="C506" t="s">
        <v>448</v>
      </c>
    </row>
    <row r="507" spans="1:3" x14ac:dyDescent="0.2">
      <c r="A507" t="s">
        <v>680</v>
      </c>
      <c r="B507">
        <v>28.948</v>
      </c>
      <c r="C507" t="s">
        <v>448</v>
      </c>
    </row>
    <row r="508" spans="1:3" x14ac:dyDescent="0.2">
      <c r="A508" t="s">
        <v>680</v>
      </c>
      <c r="B508">
        <v>28.948</v>
      </c>
      <c r="C508" t="s">
        <v>448</v>
      </c>
    </row>
    <row r="509" spans="1:3" x14ac:dyDescent="0.2">
      <c r="A509" t="s">
        <v>923</v>
      </c>
      <c r="B509">
        <v>28.959</v>
      </c>
      <c r="C509" t="s">
        <v>431</v>
      </c>
    </row>
    <row r="510" spans="1:3" x14ac:dyDescent="0.2">
      <c r="A510" t="s">
        <v>687</v>
      </c>
      <c r="B510">
        <v>28.966999999999999</v>
      </c>
      <c r="C510" t="s">
        <v>550</v>
      </c>
    </row>
    <row r="511" spans="1:3" x14ac:dyDescent="0.2">
      <c r="A511" t="s">
        <v>687</v>
      </c>
      <c r="B511">
        <v>28.966999999999999</v>
      </c>
      <c r="C511" t="s">
        <v>550</v>
      </c>
    </row>
    <row r="512" spans="1:3" x14ac:dyDescent="0.2">
      <c r="A512" t="s">
        <v>1169</v>
      </c>
      <c r="B512">
        <v>28.971</v>
      </c>
      <c r="C512" t="s">
        <v>448</v>
      </c>
    </row>
    <row r="513" spans="1:3" x14ac:dyDescent="0.2">
      <c r="A513" t="s">
        <v>774</v>
      </c>
      <c r="B513">
        <v>28.975000000000001</v>
      </c>
      <c r="C513" t="s">
        <v>437</v>
      </c>
    </row>
    <row r="514" spans="1:3" x14ac:dyDescent="0.2">
      <c r="A514" t="s">
        <v>1618</v>
      </c>
      <c r="B514">
        <v>28.981000000000002</v>
      </c>
      <c r="C514" t="s">
        <v>465</v>
      </c>
    </row>
    <row r="515" spans="1:3" x14ac:dyDescent="0.2">
      <c r="A515" t="s">
        <v>1625</v>
      </c>
      <c r="B515">
        <v>28.981000000000002</v>
      </c>
      <c r="C515" t="s">
        <v>500</v>
      </c>
    </row>
    <row r="516" spans="1:3" x14ac:dyDescent="0.2">
      <c r="A516" t="s">
        <v>1312</v>
      </c>
      <c r="B516">
        <v>28.983000000000001</v>
      </c>
      <c r="C516" t="s">
        <v>448</v>
      </c>
    </row>
    <row r="517" spans="1:3" x14ac:dyDescent="0.2">
      <c r="A517" t="s">
        <v>477</v>
      </c>
      <c r="B517">
        <v>28.989000000000001</v>
      </c>
      <c r="C517" t="s">
        <v>431</v>
      </c>
    </row>
    <row r="518" spans="1:3" x14ac:dyDescent="0.2">
      <c r="A518" t="s">
        <v>1316</v>
      </c>
      <c r="B518">
        <v>28.995000000000001</v>
      </c>
      <c r="C518" t="s">
        <v>448</v>
      </c>
    </row>
    <row r="519" spans="1:3" x14ac:dyDescent="0.2">
      <c r="A519" t="s">
        <v>1629</v>
      </c>
      <c r="B519">
        <v>29.004000000000001</v>
      </c>
      <c r="C519" t="s">
        <v>431</v>
      </c>
    </row>
    <row r="520" spans="1:3" x14ac:dyDescent="0.2">
      <c r="A520" t="s">
        <v>998</v>
      </c>
      <c r="B520">
        <v>29.021000000000001</v>
      </c>
      <c r="C520" t="s">
        <v>431</v>
      </c>
    </row>
    <row r="521" spans="1:3" x14ac:dyDescent="0.2">
      <c r="A521" t="s">
        <v>720</v>
      </c>
      <c r="B521">
        <v>29.033999999999999</v>
      </c>
      <c r="C521" t="s">
        <v>576</v>
      </c>
    </row>
    <row r="522" spans="1:3" x14ac:dyDescent="0.2">
      <c r="A522" t="s">
        <v>720</v>
      </c>
      <c r="B522">
        <v>29.033999999999999</v>
      </c>
      <c r="C522" t="s">
        <v>576</v>
      </c>
    </row>
    <row r="523" spans="1:3" x14ac:dyDescent="0.2">
      <c r="A523" t="s">
        <v>704</v>
      </c>
      <c r="B523">
        <v>29.041</v>
      </c>
      <c r="C523" t="s">
        <v>705</v>
      </c>
    </row>
    <row r="524" spans="1:3" x14ac:dyDescent="0.2">
      <c r="A524" t="s">
        <v>704</v>
      </c>
      <c r="B524">
        <v>29.041</v>
      </c>
      <c r="C524" t="s">
        <v>705</v>
      </c>
    </row>
    <row r="525" spans="1:3" x14ac:dyDescent="0.2">
      <c r="A525" t="s">
        <v>482</v>
      </c>
      <c r="B525">
        <v>29.042999999999999</v>
      </c>
      <c r="C525" t="s">
        <v>463</v>
      </c>
    </row>
    <row r="526" spans="1:3" x14ac:dyDescent="0.2">
      <c r="A526" t="s">
        <v>1117</v>
      </c>
      <c r="B526">
        <v>29.045999999999999</v>
      </c>
      <c r="C526" t="s">
        <v>948</v>
      </c>
    </row>
    <row r="527" spans="1:3" x14ac:dyDescent="0.2">
      <c r="A527" t="s">
        <v>1034</v>
      </c>
      <c r="B527">
        <v>29.05</v>
      </c>
      <c r="C527" t="s">
        <v>448</v>
      </c>
    </row>
    <row r="528" spans="1:3" x14ac:dyDescent="0.2">
      <c r="A528" t="s">
        <v>965</v>
      </c>
      <c r="B528">
        <v>29.067</v>
      </c>
      <c r="C528" t="s">
        <v>966</v>
      </c>
    </row>
    <row r="529" spans="1:3" x14ac:dyDescent="0.2">
      <c r="A529" t="s">
        <v>1300</v>
      </c>
      <c r="B529">
        <v>29.067</v>
      </c>
      <c r="C529" t="s">
        <v>431</v>
      </c>
    </row>
    <row r="530" spans="1:3" x14ac:dyDescent="0.2">
      <c r="A530" t="s">
        <v>880</v>
      </c>
      <c r="B530">
        <v>29.077000000000002</v>
      </c>
      <c r="C530" t="s">
        <v>448</v>
      </c>
    </row>
    <row r="531" spans="1:3" x14ac:dyDescent="0.2">
      <c r="A531" t="s">
        <v>1502</v>
      </c>
      <c r="B531">
        <v>29.085000000000001</v>
      </c>
      <c r="C531" t="s">
        <v>436</v>
      </c>
    </row>
    <row r="532" spans="1:3" x14ac:dyDescent="0.2">
      <c r="A532" t="s">
        <v>809</v>
      </c>
      <c r="B532">
        <v>29.085999999999999</v>
      </c>
      <c r="C532" t="s">
        <v>448</v>
      </c>
    </row>
    <row r="533" spans="1:3" x14ac:dyDescent="0.2">
      <c r="A533" t="s">
        <v>1331</v>
      </c>
      <c r="B533">
        <v>29.091000000000001</v>
      </c>
      <c r="C533" t="s">
        <v>431</v>
      </c>
    </row>
    <row r="534" spans="1:3" x14ac:dyDescent="0.2">
      <c r="A534" t="s">
        <v>1234</v>
      </c>
      <c r="B534">
        <v>29.091999999999999</v>
      </c>
      <c r="C534" t="s">
        <v>523</v>
      </c>
    </row>
    <row r="535" spans="1:3" x14ac:dyDescent="0.2">
      <c r="A535" t="s">
        <v>1444</v>
      </c>
      <c r="B535">
        <v>29.093</v>
      </c>
      <c r="C535" t="s">
        <v>561</v>
      </c>
    </row>
    <row r="536" spans="1:3" x14ac:dyDescent="0.2">
      <c r="A536" t="s">
        <v>986</v>
      </c>
      <c r="B536">
        <v>29.094000000000001</v>
      </c>
      <c r="C536" t="s">
        <v>431</v>
      </c>
    </row>
    <row r="537" spans="1:3" x14ac:dyDescent="0.2">
      <c r="A537" t="s">
        <v>1186</v>
      </c>
      <c r="B537">
        <v>29.094000000000001</v>
      </c>
      <c r="C537" t="s">
        <v>465</v>
      </c>
    </row>
    <row r="538" spans="1:3" x14ac:dyDescent="0.2">
      <c r="A538" t="s">
        <v>1542</v>
      </c>
      <c r="B538">
        <v>29.094999999999999</v>
      </c>
      <c r="C538" t="s">
        <v>948</v>
      </c>
    </row>
    <row r="539" spans="1:3" x14ac:dyDescent="0.2">
      <c r="A539" t="s">
        <v>1345</v>
      </c>
      <c r="B539">
        <v>29.1</v>
      </c>
      <c r="C539" t="s">
        <v>510</v>
      </c>
    </row>
    <row r="540" spans="1:3" x14ac:dyDescent="0.2">
      <c r="A540" t="s">
        <v>940</v>
      </c>
      <c r="B540">
        <v>29.106000000000002</v>
      </c>
      <c r="C540" t="s">
        <v>612</v>
      </c>
    </row>
    <row r="541" spans="1:3" x14ac:dyDescent="0.2">
      <c r="A541" t="s">
        <v>1157</v>
      </c>
      <c r="B541">
        <v>29.111000000000001</v>
      </c>
      <c r="C541" t="s">
        <v>614</v>
      </c>
    </row>
    <row r="542" spans="1:3" x14ac:dyDescent="0.2">
      <c r="A542" t="s">
        <v>1110</v>
      </c>
      <c r="B542">
        <v>29.111999999999998</v>
      </c>
      <c r="C542" t="s">
        <v>431</v>
      </c>
    </row>
    <row r="543" spans="1:3" x14ac:dyDescent="0.2">
      <c r="A543" t="s">
        <v>1253</v>
      </c>
      <c r="B543">
        <v>29.129000000000001</v>
      </c>
      <c r="C543" t="s">
        <v>431</v>
      </c>
    </row>
    <row r="544" spans="1:3" x14ac:dyDescent="0.2">
      <c r="A544" t="s">
        <v>1091</v>
      </c>
      <c r="B544">
        <v>29.135999999999999</v>
      </c>
      <c r="C544" t="s">
        <v>448</v>
      </c>
    </row>
    <row r="545" spans="1:3" x14ac:dyDescent="0.2">
      <c r="A545" t="s">
        <v>564</v>
      </c>
      <c r="B545">
        <v>29.14</v>
      </c>
      <c r="C545" t="s">
        <v>448</v>
      </c>
    </row>
    <row r="546" spans="1:3" x14ac:dyDescent="0.2">
      <c r="A546" t="s">
        <v>855</v>
      </c>
      <c r="B546">
        <v>29.146000000000001</v>
      </c>
      <c r="C546" t="s">
        <v>431</v>
      </c>
    </row>
    <row r="547" spans="1:3" x14ac:dyDescent="0.2">
      <c r="A547" t="s">
        <v>1501</v>
      </c>
      <c r="B547">
        <v>29.158000000000001</v>
      </c>
      <c r="C547" t="s">
        <v>431</v>
      </c>
    </row>
    <row r="548" spans="1:3" x14ac:dyDescent="0.2">
      <c r="A548" t="s">
        <v>1491</v>
      </c>
      <c r="B548">
        <v>29.161999999999999</v>
      </c>
      <c r="C548" t="s">
        <v>476</v>
      </c>
    </row>
    <row r="549" spans="1:3" x14ac:dyDescent="0.2">
      <c r="A549" t="s">
        <v>472</v>
      </c>
      <c r="B549">
        <v>29.164000000000001</v>
      </c>
      <c r="C549" t="s">
        <v>473</v>
      </c>
    </row>
    <row r="550" spans="1:3" x14ac:dyDescent="0.2">
      <c r="A550" t="s">
        <v>1164</v>
      </c>
      <c r="B550">
        <v>29.164999999999999</v>
      </c>
      <c r="C550" t="s">
        <v>467</v>
      </c>
    </row>
    <row r="551" spans="1:3" x14ac:dyDescent="0.2">
      <c r="A551" t="s">
        <v>1040</v>
      </c>
      <c r="B551">
        <v>29.177</v>
      </c>
      <c r="C551" t="s">
        <v>448</v>
      </c>
    </row>
    <row r="552" spans="1:3" x14ac:dyDescent="0.2">
      <c r="A552" t="s">
        <v>1093</v>
      </c>
      <c r="B552">
        <v>29.183</v>
      </c>
      <c r="C552" t="s">
        <v>448</v>
      </c>
    </row>
    <row r="553" spans="1:3" x14ac:dyDescent="0.2">
      <c r="A553" t="s">
        <v>1036</v>
      </c>
      <c r="B553">
        <v>29.184999999999999</v>
      </c>
      <c r="C553" t="s">
        <v>996</v>
      </c>
    </row>
    <row r="554" spans="1:3" x14ac:dyDescent="0.2">
      <c r="A554" t="s">
        <v>655</v>
      </c>
      <c r="B554">
        <v>29.187999999999999</v>
      </c>
      <c r="C554" t="s">
        <v>641</v>
      </c>
    </row>
    <row r="555" spans="1:3" x14ac:dyDescent="0.2">
      <c r="A555" t="s">
        <v>1335</v>
      </c>
      <c r="B555">
        <v>29.196000000000002</v>
      </c>
      <c r="C555" t="s">
        <v>490</v>
      </c>
    </row>
    <row r="556" spans="1:3" x14ac:dyDescent="0.2">
      <c r="A556" t="s">
        <v>640</v>
      </c>
      <c r="B556">
        <v>29.2</v>
      </c>
      <c r="C556" t="s">
        <v>641</v>
      </c>
    </row>
    <row r="557" spans="1:3" x14ac:dyDescent="0.2">
      <c r="A557" t="s">
        <v>1319</v>
      </c>
      <c r="B557">
        <v>29.2</v>
      </c>
      <c r="C557" t="s">
        <v>702</v>
      </c>
    </row>
    <row r="558" spans="1:3" x14ac:dyDescent="0.2">
      <c r="A558" t="s">
        <v>1605</v>
      </c>
      <c r="B558">
        <v>29.2</v>
      </c>
      <c r="C558" t="s">
        <v>594</v>
      </c>
    </row>
    <row r="559" spans="1:3" x14ac:dyDescent="0.2">
      <c r="A559" t="s">
        <v>1068</v>
      </c>
      <c r="B559">
        <v>29.202999999999999</v>
      </c>
      <c r="C559" t="s">
        <v>612</v>
      </c>
    </row>
    <row r="560" spans="1:3" x14ac:dyDescent="0.2">
      <c r="A560" t="s">
        <v>511</v>
      </c>
      <c r="B560">
        <v>29.204000000000001</v>
      </c>
      <c r="C560" t="s">
        <v>431</v>
      </c>
    </row>
    <row r="561" spans="1:3" x14ac:dyDescent="0.2">
      <c r="A561" t="s">
        <v>820</v>
      </c>
      <c r="B561">
        <v>29.209</v>
      </c>
      <c r="C561" t="s">
        <v>581</v>
      </c>
    </row>
    <row r="562" spans="1:3" x14ac:dyDescent="0.2">
      <c r="A562" t="s">
        <v>1404</v>
      </c>
      <c r="B562">
        <v>29.215</v>
      </c>
      <c r="C562" t="s">
        <v>465</v>
      </c>
    </row>
    <row r="563" spans="1:3" x14ac:dyDescent="0.2">
      <c r="A563" t="s">
        <v>1455</v>
      </c>
      <c r="B563">
        <v>29.219000000000001</v>
      </c>
      <c r="C563" t="s">
        <v>431</v>
      </c>
    </row>
    <row r="564" spans="1:3" x14ac:dyDescent="0.2">
      <c r="A564" t="s">
        <v>1575</v>
      </c>
      <c r="B564">
        <v>29.228000000000002</v>
      </c>
      <c r="C564" t="s">
        <v>431</v>
      </c>
    </row>
    <row r="565" spans="1:3" x14ac:dyDescent="0.2">
      <c r="A565" t="s">
        <v>1644</v>
      </c>
      <c r="B565">
        <v>29.241</v>
      </c>
      <c r="C565" t="s">
        <v>890</v>
      </c>
    </row>
    <row r="566" spans="1:3" x14ac:dyDescent="0.2">
      <c r="A566" t="s">
        <v>892</v>
      </c>
      <c r="B566">
        <v>29.251999999999999</v>
      </c>
      <c r="C566" t="s">
        <v>433</v>
      </c>
    </row>
    <row r="567" spans="1:3" x14ac:dyDescent="0.2">
      <c r="A567" t="s">
        <v>1390</v>
      </c>
      <c r="B567">
        <v>29.253</v>
      </c>
      <c r="C567" t="s">
        <v>996</v>
      </c>
    </row>
    <row r="568" spans="1:3" x14ac:dyDescent="0.2">
      <c r="A568" t="s">
        <v>1197</v>
      </c>
      <c r="B568">
        <v>29.257000000000001</v>
      </c>
      <c r="C568" t="s">
        <v>659</v>
      </c>
    </row>
    <row r="569" spans="1:3" x14ac:dyDescent="0.2">
      <c r="A569" t="s">
        <v>1536</v>
      </c>
      <c r="B569">
        <v>29.259</v>
      </c>
      <c r="C569" t="s">
        <v>448</v>
      </c>
    </row>
    <row r="570" spans="1:3" x14ac:dyDescent="0.2">
      <c r="A570" t="s">
        <v>1213</v>
      </c>
      <c r="B570">
        <v>29.268000000000001</v>
      </c>
      <c r="C570" t="s">
        <v>520</v>
      </c>
    </row>
    <row r="571" spans="1:3" x14ac:dyDescent="0.2">
      <c r="A571" t="s">
        <v>826</v>
      </c>
      <c r="B571">
        <v>29.273</v>
      </c>
      <c r="C571" t="s">
        <v>450</v>
      </c>
    </row>
    <row r="572" spans="1:3" x14ac:dyDescent="0.2">
      <c r="A572" t="s">
        <v>1592</v>
      </c>
      <c r="B572">
        <v>29.274000000000001</v>
      </c>
      <c r="C572" t="s">
        <v>431</v>
      </c>
    </row>
    <row r="573" spans="1:3" x14ac:dyDescent="0.2">
      <c r="A573" t="s">
        <v>1451</v>
      </c>
      <c r="B573">
        <v>29.279</v>
      </c>
      <c r="C573" t="s">
        <v>448</v>
      </c>
    </row>
    <row r="574" spans="1:3" x14ac:dyDescent="0.2">
      <c r="A574" t="s">
        <v>508</v>
      </c>
      <c r="B574">
        <v>29.286999999999999</v>
      </c>
      <c r="C574" t="s">
        <v>473</v>
      </c>
    </row>
    <row r="575" spans="1:3" x14ac:dyDescent="0.2">
      <c r="A575" t="s">
        <v>1380</v>
      </c>
      <c r="B575">
        <v>29.286999999999999</v>
      </c>
      <c r="C575" t="s">
        <v>431</v>
      </c>
    </row>
    <row r="576" spans="1:3" x14ac:dyDescent="0.2">
      <c r="A576" t="s">
        <v>1339</v>
      </c>
      <c r="B576">
        <v>29.295000000000002</v>
      </c>
      <c r="C576" t="s">
        <v>431</v>
      </c>
    </row>
    <row r="577" spans="1:3" x14ac:dyDescent="0.2">
      <c r="A577" t="s">
        <v>695</v>
      </c>
      <c r="B577">
        <v>29.305</v>
      </c>
      <c r="C577" t="s">
        <v>431</v>
      </c>
    </row>
    <row r="578" spans="1:3" x14ac:dyDescent="0.2">
      <c r="A578" t="s">
        <v>695</v>
      </c>
      <c r="B578">
        <v>29.305</v>
      </c>
      <c r="C578" t="s">
        <v>431</v>
      </c>
    </row>
    <row r="579" spans="1:3" x14ac:dyDescent="0.2">
      <c r="A579" t="s">
        <v>981</v>
      </c>
      <c r="B579">
        <v>29.31</v>
      </c>
      <c r="C579" t="s">
        <v>431</v>
      </c>
    </row>
    <row r="580" spans="1:3" x14ac:dyDescent="0.2">
      <c r="A580" t="s">
        <v>1079</v>
      </c>
      <c r="B580">
        <v>29.332999999999998</v>
      </c>
      <c r="C580" t="s">
        <v>503</v>
      </c>
    </row>
    <row r="581" spans="1:3" x14ac:dyDescent="0.2">
      <c r="A581" t="s">
        <v>715</v>
      </c>
      <c r="B581">
        <v>29.335000000000001</v>
      </c>
      <c r="C581" t="s">
        <v>468</v>
      </c>
    </row>
    <row r="582" spans="1:3" x14ac:dyDescent="0.2">
      <c r="A582" t="s">
        <v>715</v>
      </c>
      <c r="B582">
        <v>29.335000000000001</v>
      </c>
      <c r="C582" t="s">
        <v>468</v>
      </c>
    </row>
    <row r="583" spans="1:3" x14ac:dyDescent="0.2">
      <c r="A583" t="s">
        <v>1517</v>
      </c>
      <c r="B583">
        <v>29.335999999999999</v>
      </c>
      <c r="C583" t="s">
        <v>431</v>
      </c>
    </row>
    <row r="584" spans="1:3" x14ac:dyDescent="0.2">
      <c r="A584" t="s">
        <v>1631</v>
      </c>
      <c r="B584">
        <v>29.344000000000001</v>
      </c>
      <c r="C584" t="s">
        <v>448</v>
      </c>
    </row>
    <row r="585" spans="1:3" x14ac:dyDescent="0.2">
      <c r="A585" t="s">
        <v>757</v>
      </c>
      <c r="B585">
        <v>29.35</v>
      </c>
      <c r="C585" t="s">
        <v>448</v>
      </c>
    </row>
    <row r="586" spans="1:3" x14ac:dyDescent="0.2">
      <c r="A586" t="s">
        <v>452</v>
      </c>
      <c r="B586">
        <v>29.350999999999999</v>
      </c>
      <c r="C586" t="s">
        <v>431</v>
      </c>
    </row>
    <row r="587" spans="1:3" x14ac:dyDescent="0.2">
      <c r="A587" t="s">
        <v>1530</v>
      </c>
      <c r="B587">
        <v>29.350999999999999</v>
      </c>
      <c r="C587" t="s">
        <v>473</v>
      </c>
    </row>
    <row r="588" spans="1:3" x14ac:dyDescent="0.2">
      <c r="A588" t="s">
        <v>1396</v>
      </c>
      <c r="B588">
        <v>29.355</v>
      </c>
      <c r="C588" t="s">
        <v>550</v>
      </c>
    </row>
    <row r="589" spans="1:3" x14ac:dyDescent="0.2">
      <c r="A589" t="s">
        <v>1026</v>
      </c>
      <c r="B589">
        <v>29.356000000000002</v>
      </c>
      <c r="C589" t="s">
        <v>450</v>
      </c>
    </row>
    <row r="590" spans="1:3" x14ac:dyDescent="0.2">
      <c r="A590" t="s">
        <v>440</v>
      </c>
      <c r="B590">
        <v>29.356999999999999</v>
      </c>
      <c r="C590" t="s">
        <v>441</v>
      </c>
    </row>
    <row r="591" spans="1:3" x14ac:dyDescent="0.2">
      <c r="A591" t="s">
        <v>1264</v>
      </c>
      <c r="B591">
        <v>29.356999999999999</v>
      </c>
      <c r="C591" t="s">
        <v>431</v>
      </c>
    </row>
    <row r="592" spans="1:3" x14ac:dyDescent="0.2">
      <c r="A592" t="s">
        <v>1136</v>
      </c>
      <c r="B592">
        <v>29.36</v>
      </c>
      <c r="C592" t="s">
        <v>505</v>
      </c>
    </row>
    <row r="593" spans="1:3" x14ac:dyDescent="0.2">
      <c r="A593" t="s">
        <v>816</v>
      </c>
      <c r="B593">
        <v>29.366</v>
      </c>
      <c r="C593" t="s">
        <v>437</v>
      </c>
    </row>
    <row r="594" spans="1:3" x14ac:dyDescent="0.2">
      <c r="A594" t="s">
        <v>1137</v>
      </c>
      <c r="B594">
        <v>29.370999999999999</v>
      </c>
      <c r="C594" t="s">
        <v>431</v>
      </c>
    </row>
    <row r="595" spans="1:3" x14ac:dyDescent="0.2">
      <c r="A595" t="s">
        <v>1494</v>
      </c>
      <c r="B595">
        <v>29.373999999999999</v>
      </c>
      <c r="C595" t="s">
        <v>448</v>
      </c>
    </row>
    <row r="596" spans="1:3" x14ac:dyDescent="0.2">
      <c r="A596" t="s">
        <v>1635</v>
      </c>
      <c r="B596">
        <v>29.376000000000001</v>
      </c>
      <c r="C596" t="s">
        <v>638</v>
      </c>
    </row>
    <row r="597" spans="1:3" x14ac:dyDescent="0.2">
      <c r="A597" t="s">
        <v>773</v>
      </c>
      <c r="B597">
        <v>29.381</v>
      </c>
      <c r="C597" t="s">
        <v>431</v>
      </c>
    </row>
    <row r="598" spans="1:3" x14ac:dyDescent="0.2">
      <c r="A598" t="s">
        <v>673</v>
      </c>
      <c r="B598">
        <v>29.390999999999998</v>
      </c>
      <c r="C598" t="s">
        <v>448</v>
      </c>
    </row>
    <row r="599" spans="1:3" x14ac:dyDescent="0.2">
      <c r="A599" t="s">
        <v>1410</v>
      </c>
      <c r="B599">
        <v>29.390999999999998</v>
      </c>
      <c r="C599" t="s">
        <v>1135</v>
      </c>
    </row>
    <row r="600" spans="1:3" x14ac:dyDescent="0.2">
      <c r="A600" t="s">
        <v>1254</v>
      </c>
      <c r="B600">
        <v>29.391999999999999</v>
      </c>
      <c r="C600" t="s">
        <v>448</v>
      </c>
    </row>
    <row r="601" spans="1:3" x14ac:dyDescent="0.2">
      <c r="A601" t="s">
        <v>1171</v>
      </c>
      <c r="B601">
        <v>29.393000000000001</v>
      </c>
      <c r="C601" t="s">
        <v>448</v>
      </c>
    </row>
    <row r="602" spans="1:3" x14ac:dyDescent="0.2">
      <c r="A602" t="s">
        <v>1245</v>
      </c>
      <c r="B602">
        <v>29.393999999999998</v>
      </c>
      <c r="C602" t="s">
        <v>431</v>
      </c>
    </row>
    <row r="603" spans="1:3" x14ac:dyDescent="0.2">
      <c r="A603" t="s">
        <v>1103</v>
      </c>
      <c r="B603">
        <v>29.411999999999999</v>
      </c>
      <c r="C603" t="s">
        <v>448</v>
      </c>
    </row>
    <row r="604" spans="1:3" x14ac:dyDescent="0.2">
      <c r="A604" t="s">
        <v>590</v>
      </c>
      <c r="B604">
        <v>29.414000000000001</v>
      </c>
      <c r="C604" t="s">
        <v>448</v>
      </c>
    </row>
    <row r="605" spans="1:3" x14ac:dyDescent="0.2">
      <c r="A605" t="s">
        <v>983</v>
      </c>
      <c r="B605">
        <v>29.422000000000001</v>
      </c>
      <c r="C605" t="s">
        <v>594</v>
      </c>
    </row>
    <row r="606" spans="1:3" x14ac:dyDescent="0.2">
      <c r="A606" t="s">
        <v>1352</v>
      </c>
      <c r="B606">
        <v>29.422000000000001</v>
      </c>
      <c r="C606" t="s">
        <v>996</v>
      </c>
    </row>
    <row r="607" spans="1:3" x14ac:dyDescent="0.2">
      <c r="A607" t="s">
        <v>676</v>
      </c>
      <c r="B607">
        <v>29.423999999999999</v>
      </c>
      <c r="C607" t="s">
        <v>476</v>
      </c>
    </row>
    <row r="608" spans="1:3" x14ac:dyDescent="0.2">
      <c r="A608" t="s">
        <v>969</v>
      </c>
      <c r="B608">
        <v>29.427</v>
      </c>
      <c r="C608" t="s">
        <v>448</v>
      </c>
    </row>
    <row r="609" spans="1:3" x14ac:dyDescent="0.2">
      <c r="A609" t="s">
        <v>521</v>
      </c>
      <c r="B609">
        <v>29.434000000000001</v>
      </c>
      <c r="C609" t="s">
        <v>503</v>
      </c>
    </row>
    <row r="610" spans="1:3" x14ac:dyDescent="0.2">
      <c r="A610" t="s">
        <v>487</v>
      </c>
      <c r="B610">
        <v>29.44</v>
      </c>
      <c r="C610" t="s">
        <v>431</v>
      </c>
    </row>
    <row r="611" spans="1:3" x14ac:dyDescent="0.2">
      <c r="A611" t="s">
        <v>972</v>
      </c>
      <c r="B611">
        <v>29.44</v>
      </c>
      <c r="C611" t="s">
        <v>448</v>
      </c>
    </row>
    <row r="612" spans="1:3" x14ac:dyDescent="0.2">
      <c r="A612" t="s">
        <v>586</v>
      </c>
      <c r="B612">
        <v>29.443999999999999</v>
      </c>
      <c r="C612" t="s">
        <v>587</v>
      </c>
    </row>
    <row r="613" spans="1:3" x14ac:dyDescent="0.2">
      <c r="A613" t="s">
        <v>1612</v>
      </c>
      <c r="B613">
        <v>29.443999999999999</v>
      </c>
      <c r="C613" t="s">
        <v>431</v>
      </c>
    </row>
    <row r="614" spans="1:3" x14ac:dyDescent="0.2">
      <c r="A614" t="s">
        <v>1372</v>
      </c>
      <c r="B614">
        <v>29.446000000000002</v>
      </c>
      <c r="C614" t="s">
        <v>431</v>
      </c>
    </row>
    <row r="615" spans="1:3" x14ac:dyDescent="0.2">
      <c r="A615" t="s">
        <v>446</v>
      </c>
      <c r="B615">
        <v>29.475000000000001</v>
      </c>
      <c r="C615" t="s">
        <v>431</v>
      </c>
    </row>
    <row r="616" spans="1:3" x14ac:dyDescent="0.2">
      <c r="A616" t="s">
        <v>1611</v>
      </c>
      <c r="B616">
        <v>29.489000000000001</v>
      </c>
      <c r="C616" t="s">
        <v>448</v>
      </c>
    </row>
    <row r="617" spans="1:3" x14ac:dyDescent="0.2">
      <c r="A617" t="s">
        <v>608</v>
      </c>
      <c r="B617">
        <v>29.504999999999999</v>
      </c>
      <c r="C617" t="s">
        <v>609</v>
      </c>
    </row>
    <row r="618" spans="1:3" x14ac:dyDescent="0.2">
      <c r="A618" t="s">
        <v>735</v>
      </c>
      <c r="B618">
        <v>29.51</v>
      </c>
      <c r="C618" t="s">
        <v>648</v>
      </c>
    </row>
    <row r="619" spans="1:3" x14ac:dyDescent="0.2">
      <c r="A619" t="s">
        <v>735</v>
      </c>
      <c r="B619">
        <v>29.51</v>
      </c>
      <c r="C619" t="s">
        <v>648</v>
      </c>
    </row>
    <row r="620" spans="1:3" x14ac:dyDescent="0.2">
      <c r="A620" t="s">
        <v>674</v>
      </c>
      <c r="B620">
        <v>29.513000000000002</v>
      </c>
      <c r="C620" t="s">
        <v>431</v>
      </c>
    </row>
    <row r="621" spans="1:3" x14ac:dyDescent="0.2">
      <c r="A621" t="s">
        <v>907</v>
      </c>
      <c r="B621">
        <v>29.516999999999999</v>
      </c>
      <c r="C621" t="s">
        <v>448</v>
      </c>
    </row>
    <row r="622" spans="1:3" x14ac:dyDescent="0.2">
      <c r="A622" t="s">
        <v>658</v>
      </c>
      <c r="B622">
        <v>29.518000000000001</v>
      </c>
      <c r="C622" t="s">
        <v>659</v>
      </c>
    </row>
    <row r="623" spans="1:3" x14ac:dyDescent="0.2">
      <c r="A623" t="s">
        <v>785</v>
      </c>
      <c r="B623">
        <v>29.527999999999999</v>
      </c>
      <c r="C623" t="s">
        <v>448</v>
      </c>
    </row>
    <row r="624" spans="1:3" x14ac:dyDescent="0.2">
      <c r="A624" t="s">
        <v>1170</v>
      </c>
      <c r="B624">
        <v>29.529</v>
      </c>
      <c r="C624" t="s">
        <v>473</v>
      </c>
    </row>
    <row r="625" spans="1:3" x14ac:dyDescent="0.2">
      <c r="A625" t="s">
        <v>1441</v>
      </c>
      <c r="B625">
        <v>29.532</v>
      </c>
      <c r="C625" t="s">
        <v>448</v>
      </c>
    </row>
    <row r="626" spans="1:3" x14ac:dyDescent="0.2">
      <c r="A626" t="s">
        <v>1244</v>
      </c>
      <c r="B626">
        <v>29.533999999999999</v>
      </c>
      <c r="C626" t="s">
        <v>448</v>
      </c>
    </row>
    <row r="627" spans="1:3" x14ac:dyDescent="0.2">
      <c r="A627" t="s">
        <v>1422</v>
      </c>
      <c r="B627">
        <v>29.535</v>
      </c>
      <c r="C627" t="s">
        <v>609</v>
      </c>
    </row>
    <row r="628" spans="1:3" x14ac:dyDescent="0.2">
      <c r="A628" t="s">
        <v>533</v>
      </c>
      <c r="B628">
        <v>29.536000000000001</v>
      </c>
      <c r="C628" t="s">
        <v>534</v>
      </c>
    </row>
    <row r="629" spans="1:3" x14ac:dyDescent="0.2">
      <c r="A629" t="s">
        <v>1305</v>
      </c>
      <c r="B629">
        <v>29.544</v>
      </c>
      <c r="C629" t="s">
        <v>431</v>
      </c>
    </row>
    <row r="630" spans="1:3" x14ac:dyDescent="0.2">
      <c r="A630" t="s">
        <v>1080</v>
      </c>
      <c r="B630">
        <v>29.553999999999998</v>
      </c>
      <c r="C630" t="s">
        <v>485</v>
      </c>
    </row>
    <row r="631" spans="1:3" x14ac:dyDescent="0.2">
      <c r="A631" t="s">
        <v>1569</v>
      </c>
      <c r="B631">
        <v>29.561</v>
      </c>
      <c r="C631" t="s">
        <v>510</v>
      </c>
    </row>
    <row r="632" spans="1:3" x14ac:dyDescent="0.2">
      <c r="A632" t="s">
        <v>499</v>
      </c>
      <c r="B632">
        <v>29.562000000000001</v>
      </c>
      <c r="C632" t="s">
        <v>500</v>
      </c>
    </row>
    <row r="633" spans="1:3" x14ac:dyDescent="0.2">
      <c r="A633" t="s">
        <v>1168</v>
      </c>
      <c r="B633">
        <v>29.565999999999999</v>
      </c>
      <c r="C633" t="s">
        <v>566</v>
      </c>
    </row>
    <row r="634" spans="1:3" x14ac:dyDescent="0.2">
      <c r="A634" t="s">
        <v>1462</v>
      </c>
      <c r="B634">
        <v>29.567</v>
      </c>
      <c r="C634" t="s">
        <v>448</v>
      </c>
    </row>
    <row r="635" spans="1:3" x14ac:dyDescent="0.2">
      <c r="A635" t="s">
        <v>976</v>
      </c>
      <c r="B635">
        <v>29.574000000000002</v>
      </c>
      <c r="C635" t="s">
        <v>448</v>
      </c>
    </row>
    <row r="636" spans="1:3" x14ac:dyDescent="0.2">
      <c r="A636" t="s">
        <v>1669</v>
      </c>
      <c r="B636">
        <v>29.574999999999999</v>
      </c>
      <c r="C636" t="s">
        <v>448</v>
      </c>
    </row>
    <row r="637" spans="1:3" x14ac:dyDescent="0.2">
      <c r="A637" t="s">
        <v>1393</v>
      </c>
      <c r="B637">
        <v>29.579000000000001</v>
      </c>
      <c r="C637" t="s">
        <v>448</v>
      </c>
    </row>
    <row r="638" spans="1:3" x14ac:dyDescent="0.2">
      <c r="A638" t="s">
        <v>545</v>
      </c>
      <c r="B638">
        <v>29.581</v>
      </c>
      <c r="C638" t="s">
        <v>431</v>
      </c>
    </row>
    <row r="639" spans="1:3" x14ac:dyDescent="0.2">
      <c r="A639" t="s">
        <v>549</v>
      </c>
      <c r="B639">
        <v>29.581</v>
      </c>
      <c r="C639" t="s">
        <v>550</v>
      </c>
    </row>
    <row r="640" spans="1:3" x14ac:dyDescent="0.2">
      <c r="A640" t="s">
        <v>917</v>
      </c>
      <c r="B640">
        <v>29.581</v>
      </c>
      <c r="C640" t="s">
        <v>448</v>
      </c>
    </row>
    <row r="641" spans="1:3" x14ac:dyDescent="0.2">
      <c r="A641" t="s">
        <v>627</v>
      </c>
      <c r="B641">
        <v>29.582000000000001</v>
      </c>
      <c r="C641" t="s">
        <v>581</v>
      </c>
    </row>
    <row r="642" spans="1:3" x14ac:dyDescent="0.2">
      <c r="A642" t="s">
        <v>1236</v>
      </c>
      <c r="B642">
        <v>29.582000000000001</v>
      </c>
      <c r="C642" t="s">
        <v>448</v>
      </c>
    </row>
    <row r="643" spans="1:3" x14ac:dyDescent="0.2">
      <c r="A643" t="s">
        <v>869</v>
      </c>
      <c r="B643">
        <v>29.594999999999999</v>
      </c>
      <c r="C643" t="s">
        <v>448</v>
      </c>
    </row>
    <row r="644" spans="1:3" x14ac:dyDescent="0.2">
      <c r="A644" t="s">
        <v>552</v>
      </c>
      <c r="B644">
        <v>29.597999999999999</v>
      </c>
      <c r="C644" t="s">
        <v>553</v>
      </c>
    </row>
    <row r="645" spans="1:3" x14ac:dyDescent="0.2">
      <c r="A645" t="s">
        <v>978</v>
      </c>
      <c r="B645">
        <v>29.597999999999999</v>
      </c>
      <c r="C645" t="s">
        <v>461</v>
      </c>
    </row>
    <row r="646" spans="1:3" x14ac:dyDescent="0.2">
      <c r="A646" t="s">
        <v>1650</v>
      </c>
      <c r="B646">
        <v>29.605</v>
      </c>
      <c r="C646" t="s">
        <v>448</v>
      </c>
    </row>
    <row r="647" spans="1:3" x14ac:dyDescent="0.2">
      <c r="A647" t="s">
        <v>791</v>
      </c>
      <c r="B647">
        <v>29.606999999999999</v>
      </c>
      <c r="C647" t="s">
        <v>448</v>
      </c>
    </row>
    <row r="648" spans="1:3" x14ac:dyDescent="0.2">
      <c r="A648" t="s">
        <v>1398</v>
      </c>
      <c r="B648">
        <v>29.61</v>
      </c>
      <c r="C648" t="s">
        <v>431</v>
      </c>
    </row>
    <row r="649" spans="1:3" x14ac:dyDescent="0.2">
      <c r="A649" t="s">
        <v>1577</v>
      </c>
      <c r="B649">
        <v>29.614000000000001</v>
      </c>
      <c r="C649" t="s">
        <v>448</v>
      </c>
    </row>
    <row r="650" spans="1:3" x14ac:dyDescent="0.2">
      <c r="A650" t="s">
        <v>1105</v>
      </c>
      <c r="B650">
        <v>29.623000000000001</v>
      </c>
      <c r="C650" t="s">
        <v>431</v>
      </c>
    </row>
    <row r="651" spans="1:3" x14ac:dyDescent="0.2">
      <c r="A651" t="s">
        <v>1209</v>
      </c>
      <c r="B651">
        <v>29.625</v>
      </c>
      <c r="C651" t="s">
        <v>467</v>
      </c>
    </row>
    <row r="652" spans="1:3" x14ac:dyDescent="0.2">
      <c r="A652" t="s">
        <v>804</v>
      </c>
      <c r="B652">
        <v>29.631</v>
      </c>
      <c r="C652" t="s">
        <v>441</v>
      </c>
    </row>
    <row r="653" spans="1:3" x14ac:dyDescent="0.2">
      <c r="A653" t="s">
        <v>1031</v>
      </c>
      <c r="B653">
        <v>29.638000000000002</v>
      </c>
      <c r="C653" t="s">
        <v>448</v>
      </c>
    </row>
    <row r="654" spans="1:3" x14ac:dyDescent="0.2">
      <c r="A654" t="s">
        <v>1226</v>
      </c>
      <c r="B654">
        <v>29.646000000000001</v>
      </c>
      <c r="C654" t="s">
        <v>448</v>
      </c>
    </row>
    <row r="655" spans="1:3" x14ac:dyDescent="0.2">
      <c r="A655" t="s">
        <v>1412</v>
      </c>
      <c r="B655">
        <v>29.646000000000001</v>
      </c>
      <c r="C655" t="s">
        <v>459</v>
      </c>
    </row>
    <row r="656" spans="1:3" x14ac:dyDescent="0.2">
      <c r="A656" t="s">
        <v>858</v>
      </c>
      <c r="B656">
        <v>29.664000000000001</v>
      </c>
      <c r="C656" t="s">
        <v>636</v>
      </c>
    </row>
    <row r="657" spans="1:3" x14ac:dyDescent="0.2">
      <c r="A657" t="s">
        <v>798</v>
      </c>
      <c r="B657">
        <v>29.664999999999999</v>
      </c>
      <c r="C657" t="s">
        <v>433</v>
      </c>
    </row>
    <row r="658" spans="1:3" x14ac:dyDescent="0.2">
      <c r="A658" t="s">
        <v>498</v>
      </c>
      <c r="B658">
        <v>29.669</v>
      </c>
      <c r="C658" t="s">
        <v>448</v>
      </c>
    </row>
    <row r="659" spans="1:3" x14ac:dyDescent="0.2">
      <c r="A659" t="s">
        <v>918</v>
      </c>
      <c r="B659">
        <v>29.67</v>
      </c>
      <c r="C659" t="s">
        <v>448</v>
      </c>
    </row>
    <row r="660" spans="1:3" x14ac:dyDescent="0.2">
      <c r="A660" t="s">
        <v>999</v>
      </c>
      <c r="B660">
        <v>29.673999999999999</v>
      </c>
      <c r="C660" t="s">
        <v>450</v>
      </c>
    </row>
    <row r="661" spans="1:3" x14ac:dyDescent="0.2">
      <c r="A661" t="s">
        <v>506</v>
      </c>
      <c r="B661">
        <v>29.675000000000001</v>
      </c>
      <c r="C661" t="s">
        <v>431</v>
      </c>
    </row>
    <row r="662" spans="1:3" x14ac:dyDescent="0.2">
      <c r="A662" t="s">
        <v>623</v>
      </c>
      <c r="B662">
        <v>29.68</v>
      </c>
      <c r="C662" t="s">
        <v>431</v>
      </c>
    </row>
    <row r="663" spans="1:3" x14ac:dyDescent="0.2">
      <c r="A663" t="s">
        <v>1639</v>
      </c>
      <c r="B663">
        <v>29.687000000000001</v>
      </c>
      <c r="C663" t="s">
        <v>653</v>
      </c>
    </row>
    <row r="664" spans="1:3" x14ac:dyDescent="0.2">
      <c r="A664" t="s">
        <v>1077</v>
      </c>
      <c r="B664">
        <v>29.698</v>
      </c>
      <c r="C664" t="s">
        <v>431</v>
      </c>
    </row>
    <row r="665" spans="1:3" x14ac:dyDescent="0.2">
      <c r="A665" t="s">
        <v>1048</v>
      </c>
      <c r="B665">
        <v>29.707999999999998</v>
      </c>
      <c r="C665" t="s">
        <v>599</v>
      </c>
    </row>
    <row r="666" spans="1:3" x14ac:dyDescent="0.2">
      <c r="A666" t="s">
        <v>585</v>
      </c>
      <c r="B666">
        <v>29.709</v>
      </c>
      <c r="C666" t="s">
        <v>448</v>
      </c>
    </row>
    <row r="667" spans="1:3" x14ac:dyDescent="0.2">
      <c r="A667" t="s">
        <v>1637</v>
      </c>
      <c r="B667">
        <v>29.712</v>
      </c>
      <c r="C667" t="s">
        <v>468</v>
      </c>
    </row>
    <row r="668" spans="1:3" x14ac:dyDescent="0.2">
      <c r="A668" t="s">
        <v>1142</v>
      </c>
      <c r="B668">
        <v>29.713000000000001</v>
      </c>
      <c r="C668" t="s">
        <v>448</v>
      </c>
    </row>
    <row r="669" spans="1:3" x14ac:dyDescent="0.2">
      <c r="A669" t="s">
        <v>1175</v>
      </c>
      <c r="B669">
        <v>29.73</v>
      </c>
      <c r="C669" t="s">
        <v>645</v>
      </c>
    </row>
    <row r="670" spans="1:3" x14ac:dyDescent="0.2">
      <c r="A670" t="s">
        <v>1337</v>
      </c>
      <c r="B670">
        <v>29.731000000000002</v>
      </c>
      <c r="C670" t="s">
        <v>448</v>
      </c>
    </row>
    <row r="671" spans="1:3" x14ac:dyDescent="0.2">
      <c r="A671" t="s">
        <v>1347</v>
      </c>
      <c r="B671">
        <v>29.741</v>
      </c>
      <c r="C671" t="s">
        <v>448</v>
      </c>
    </row>
    <row r="672" spans="1:3" x14ac:dyDescent="0.2">
      <c r="A672" t="s">
        <v>1586</v>
      </c>
      <c r="B672">
        <v>29.745999999999999</v>
      </c>
      <c r="C672" t="s">
        <v>729</v>
      </c>
    </row>
    <row r="673" spans="1:3" x14ac:dyDescent="0.2">
      <c r="A673" t="s">
        <v>1241</v>
      </c>
      <c r="B673">
        <v>29.747</v>
      </c>
      <c r="C673" t="s">
        <v>448</v>
      </c>
    </row>
    <row r="674" spans="1:3" x14ac:dyDescent="0.2">
      <c r="A674" t="s">
        <v>1660</v>
      </c>
      <c r="B674">
        <v>29.75</v>
      </c>
      <c r="C674" t="s">
        <v>448</v>
      </c>
    </row>
    <row r="675" spans="1:3" x14ac:dyDescent="0.2">
      <c r="A675" t="s">
        <v>1325</v>
      </c>
      <c r="B675">
        <v>29.751999999999999</v>
      </c>
      <c r="C675" t="s">
        <v>497</v>
      </c>
    </row>
    <row r="676" spans="1:3" x14ac:dyDescent="0.2">
      <c r="A676" t="s">
        <v>759</v>
      </c>
      <c r="B676">
        <v>29.754000000000001</v>
      </c>
      <c r="C676" t="s">
        <v>448</v>
      </c>
    </row>
    <row r="677" spans="1:3" x14ac:dyDescent="0.2">
      <c r="A677" t="s">
        <v>985</v>
      </c>
      <c r="B677">
        <v>29.757000000000001</v>
      </c>
      <c r="C677" t="s">
        <v>665</v>
      </c>
    </row>
    <row r="678" spans="1:3" x14ac:dyDescent="0.2">
      <c r="A678" t="s">
        <v>651</v>
      </c>
      <c r="B678">
        <v>29.757999999999999</v>
      </c>
      <c r="C678" t="s">
        <v>638</v>
      </c>
    </row>
    <row r="679" spans="1:3" x14ac:dyDescent="0.2">
      <c r="A679" t="s">
        <v>846</v>
      </c>
      <c r="B679">
        <v>29.76</v>
      </c>
      <c r="C679" t="s">
        <v>431</v>
      </c>
    </row>
    <row r="680" spans="1:3" x14ac:dyDescent="0.2">
      <c r="A680" t="s">
        <v>644</v>
      </c>
      <c r="B680">
        <v>29.760999999999999</v>
      </c>
      <c r="C680" t="s">
        <v>645</v>
      </c>
    </row>
    <row r="681" spans="1:3" x14ac:dyDescent="0.2">
      <c r="A681" t="s">
        <v>1215</v>
      </c>
      <c r="B681">
        <v>29.766999999999999</v>
      </c>
      <c r="C681" t="s">
        <v>431</v>
      </c>
    </row>
    <row r="682" spans="1:3" x14ac:dyDescent="0.2">
      <c r="A682" t="s">
        <v>913</v>
      </c>
      <c r="B682">
        <v>29.774999999999999</v>
      </c>
      <c r="C682" t="s">
        <v>431</v>
      </c>
    </row>
    <row r="683" spans="1:3" x14ac:dyDescent="0.2">
      <c r="A683" t="s">
        <v>1615</v>
      </c>
      <c r="B683">
        <v>29.786000000000001</v>
      </c>
      <c r="C683" t="s">
        <v>431</v>
      </c>
    </row>
    <row r="684" spans="1:3" x14ac:dyDescent="0.2">
      <c r="A684" t="s">
        <v>1069</v>
      </c>
      <c r="B684">
        <v>29.791</v>
      </c>
      <c r="C684" t="s">
        <v>448</v>
      </c>
    </row>
    <row r="685" spans="1:3" x14ac:dyDescent="0.2">
      <c r="A685" t="s">
        <v>588</v>
      </c>
      <c r="B685">
        <v>29.795000000000002</v>
      </c>
      <c r="C685" t="s">
        <v>448</v>
      </c>
    </row>
    <row r="686" spans="1:3" x14ac:dyDescent="0.2">
      <c r="A686" t="s">
        <v>1094</v>
      </c>
      <c r="B686">
        <v>29.797000000000001</v>
      </c>
      <c r="C686" t="s">
        <v>578</v>
      </c>
    </row>
    <row r="687" spans="1:3" x14ac:dyDescent="0.2">
      <c r="A687" t="s">
        <v>823</v>
      </c>
      <c r="B687">
        <v>29.803999999999998</v>
      </c>
      <c r="C687" t="s">
        <v>568</v>
      </c>
    </row>
    <row r="688" spans="1:3" x14ac:dyDescent="0.2">
      <c r="A688" t="s">
        <v>932</v>
      </c>
      <c r="B688">
        <v>29.803999999999998</v>
      </c>
      <c r="C688" t="s">
        <v>442</v>
      </c>
    </row>
    <row r="689" spans="1:3" x14ac:dyDescent="0.2">
      <c r="A689" t="s">
        <v>1301</v>
      </c>
      <c r="B689">
        <v>29.808</v>
      </c>
      <c r="C689" t="s">
        <v>431</v>
      </c>
    </row>
    <row r="690" spans="1:3" x14ac:dyDescent="0.2">
      <c r="A690" t="s">
        <v>466</v>
      </c>
      <c r="B690">
        <v>29.81</v>
      </c>
      <c r="C690" t="s">
        <v>467</v>
      </c>
    </row>
    <row r="691" spans="1:3" x14ac:dyDescent="0.2">
      <c r="A691" t="s">
        <v>1595</v>
      </c>
      <c r="B691">
        <v>29.81</v>
      </c>
      <c r="C691" t="s">
        <v>505</v>
      </c>
    </row>
    <row r="692" spans="1:3" x14ac:dyDescent="0.2">
      <c r="A692" t="s">
        <v>904</v>
      </c>
      <c r="B692">
        <v>29.815999999999999</v>
      </c>
      <c r="C692" t="s">
        <v>431</v>
      </c>
    </row>
    <row r="693" spans="1:3" x14ac:dyDescent="0.2">
      <c r="A693" t="s">
        <v>1314</v>
      </c>
      <c r="B693">
        <v>29.817</v>
      </c>
      <c r="C693" t="s">
        <v>1135</v>
      </c>
    </row>
    <row r="694" spans="1:3" x14ac:dyDescent="0.2">
      <c r="A694" t="s">
        <v>824</v>
      </c>
      <c r="B694">
        <v>29.824999999999999</v>
      </c>
      <c r="C694" t="s">
        <v>448</v>
      </c>
    </row>
    <row r="695" spans="1:3" x14ac:dyDescent="0.2">
      <c r="A695" t="s">
        <v>1531</v>
      </c>
      <c r="B695">
        <v>29.827999999999999</v>
      </c>
      <c r="C695" t="s">
        <v>436</v>
      </c>
    </row>
    <row r="696" spans="1:3" x14ac:dyDescent="0.2">
      <c r="A696" t="s">
        <v>1446</v>
      </c>
      <c r="B696">
        <v>29.84</v>
      </c>
      <c r="C696" t="s">
        <v>448</v>
      </c>
    </row>
    <row r="697" spans="1:3" x14ac:dyDescent="0.2">
      <c r="A697" t="s">
        <v>1519</v>
      </c>
      <c r="B697">
        <v>29.847000000000001</v>
      </c>
      <c r="C697" t="s">
        <v>797</v>
      </c>
    </row>
    <row r="698" spans="1:3" x14ac:dyDescent="0.2">
      <c r="A698" t="s">
        <v>988</v>
      </c>
      <c r="B698">
        <v>29.849</v>
      </c>
      <c r="C698" t="s">
        <v>448</v>
      </c>
    </row>
    <row r="699" spans="1:3" x14ac:dyDescent="0.2">
      <c r="A699" t="s">
        <v>916</v>
      </c>
      <c r="B699">
        <v>29.850999999999999</v>
      </c>
      <c r="C699" t="s">
        <v>672</v>
      </c>
    </row>
    <row r="700" spans="1:3" x14ac:dyDescent="0.2">
      <c r="A700" t="s">
        <v>1391</v>
      </c>
      <c r="B700">
        <v>29.855</v>
      </c>
      <c r="C700" t="s">
        <v>661</v>
      </c>
    </row>
    <row r="701" spans="1:3" x14ac:dyDescent="0.2">
      <c r="A701" t="s">
        <v>750</v>
      </c>
      <c r="B701">
        <v>29.856000000000002</v>
      </c>
      <c r="C701" t="s">
        <v>448</v>
      </c>
    </row>
    <row r="702" spans="1:3" x14ac:dyDescent="0.2">
      <c r="A702" t="s">
        <v>882</v>
      </c>
      <c r="B702">
        <v>29.858000000000001</v>
      </c>
      <c r="C702" t="s">
        <v>505</v>
      </c>
    </row>
    <row r="703" spans="1:3" x14ac:dyDescent="0.2">
      <c r="A703" t="s">
        <v>1555</v>
      </c>
      <c r="B703">
        <v>29.866</v>
      </c>
      <c r="C703" t="s">
        <v>431</v>
      </c>
    </row>
    <row r="704" spans="1:3" x14ac:dyDescent="0.2">
      <c r="A704" t="s">
        <v>724</v>
      </c>
      <c r="B704">
        <v>29.867999999999999</v>
      </c>
      <c r="C704" t="s">
        <v>431</v>
      </c>
    </row>
    <row r="705" spans="1:3" x14ac:dyDescent="0.2">
      <c r="A705" t="s">
        <v>724</v>
      </c>
      <c r="B705">
        <v>29.867999999999999</v>
      </c>
      <c r="C705" t="s">
        <v>431</v>
      </c>
    </row>
    <row r="706" spans="1:3" x14ac:dyDescent="0.2">
      <c r="A706" t="s">
        <v>787</v>
      </c>
      <c r="B706">
        <v>29.869</v>
      </c>
      <c r="C706" t="s">
        <v>431</v>
      </c>
    </row>
    <row r="707" spans="1:3" x14ac:dyDescent="0.2">
      <c r="A707" t="s">
        <v>755</v>
      </c>
      <c r="B707">
        <v>29.876999999999999</v>
      </c>
      <c r="C707" t="s">
        <v>659</v>
      </c>
    </row>
    <row r="708" spans="1:3" x14ac:dyDescent="0.2">
      <c r="A708" t="s">
        <v>1025</v>
      </c>
      <c r="B708">
        <v>29.905999999999999</v>
      </c>
      <c r="C708" t="s">
        <v>468</v>
      </c>
    </row>
    <row r="709" spans="1:3" x14ac:dyDescent="0.2">
      <c r="A709" t="s">
        <v>1090</v>
      </c>
      <c r="B709">
        <v>29.913</v>
      </c>
      <c r="C709" t="s">
        <v>448</v>
      </c>
    </row>
    <row r="710" spans="1:3" x14ac:dyDescent="0.2">
      <c r="A710" t="s">
        <v>1405</v>
      </c>
      <c r="B710">
        <v>29.917999999999999</v>
      </c>
      <c r="C710" t="s">
        <v>448</v>
      </c>
    </row>
    <row r="711" spans="1:3" x14ac:dyDescent="0.2">
      <c r="A711" t="s">
        <v>758</v>
      </c>
      <c r="B711">
        <v>29.927</v>
      </c>
      <c r="C711" t="s">
        <v>559</v>
      </c>
    </row>
    <row r="712" spans="1:3" x14ac:dyDescent="0.2">
      <c r="A712" t="s">
        <v>1670</v>
      </c>
      <c r="B712">
        <v>29.93</v>
      </c>
      <c r="C712" t="s">
        <v>431</v>
      </c>
    </row>
    <row r="713" spans="1:3" x14ac:dyDescent="0.2">
      <c r="A713" t="s">
        <v>681</v>
      </c>
      <c r="B713">
        <v>29.931000000000001</v>
      </c>
      <c r="C713" t="s">
        <v>497</v>
      </c>
    </row>
    <row r="714" spans="1:3" x14ac:dyDescent="0.2">
      <c r="A714" t="s">
        <v>681</v>
      </c>
      <c r="B714">
        <v>29.931000000000001</v>
      </c>
      <c r="C714" t="s">
        <v>497</v>
      </c>
    </row>
    <row r="715" spans="1:3" x14ac:dyDescent="0.2">
      <c r="A715" t="s">
        <v>1106</v>
      </c>
      <c r="B715">
        <v>29.937000000000001</v>
      </c>
      <c r="C715" t="s">
        <v>641</v>
      </c>
    </row>
    <row r="716" spans="1:3" x14ac:dyDescent="0.2">
      <c r="A716" t="s">
        <v>1419</v>
      </c>
      <c r="B716">
        <v>29.95</v>
      </c>
      <c r="C716" t="s">
        <v>448</v>
      </c>
    </row>
    <row r="717" spans="1:3" x14ac:dyDescent="0.2">
      <c r="A717" t="s">
        <v>910</v>
      </c>
      <c r="B717">
        <v>29.96</v>
      </c>
      <c r="C717" t="s">
        <v>448</v>
      </c>
    </row>
    <row r="718" spans="1:3" x14ac:dyDescent="0.2">
      <c r="A718" t="s">
        <v>1448</v>
      </c>
      <c r="B718">
        <v>29.974</v>
      </c>
      <c r="C718" t="s">
        <v>448</v>
      </c>
    </row>
    <row r="719" spans="1:3" x14ac:dyDescent="0.2">
      <c r="A719" t="s">
        <v>1659</v>
      </c>
      <c r="B719">
        <v>29.984999999999999</v>
      </c>
      <c r="C719" t="s">
        <v>448</v>
      </c>
    </row>
    <row r="720" spans="1:3" x14ac:dyDescent="0.2">
      <c r="A720" t="s">
        <v>628</v>
      </c>
      <c r="B720">
        <v>29.995999999999999</v>
      </c>
      <c r="C720" t="s">
        <v>448</v>
      </c>
    </row>
    <row r="721" spans="1:3" x14ac:dyDescent="0.2">
      <c r="A721" t="s">
        <v>1382</v>
      </c>
      <c r="B721">
        <v>30.001000000000001</v>
      </c>
      <c r="C721" t="s">
        <v>448</v>
      </c>
    </row>
    <row r="722" spans="1:3" x14ac:dyDescent="0.2">
      <c r="A722" t="s">
        <v>607</v>
      </c>
      <c r="B722">
        <v>30.013000000000002</v>
      </c>
      <c r="C722" t="s">
        <v>448</v>
      </c>
    </row>
    <row r="723" spans="1:3" x14ac:dyDescent="0.2">
      <c r="A723" t="s">
        <v>865</v>
      </c>
      <c r="B723">
        <v>30.018999999999998</v>
      </c>
      <c r="C723" t="s">
        <v>448</v>
      </c>
    </row>
    <row r="724" spans="1:3" x14ac:dyDescent="0.2">
      <c r="A724" t="s">
        <v>867</v>
      </c>
      <c r="B724">
        <v>30.02</v>
      </c>
      <c r="C724" t="s">
        <v>559</v>
      </c>
    </row>
    <row r="725" spans="1:3" x14ac:dyDescent="0.2">
      <c r="A725" t="s">
        <v>931</v>
      </c>
      <c r="B725">
        <v>30.027000000000001</v>
      </c>
      <c r="C725" t="s">
        <v>448</v>
      </c>
    </row>
    <row r="726" spans="1:3" x14ac:dyDescent="0.2">
      <c r="A726" t="s">
        <v>1663</v>
      </c>
      <c r="B726">
        <v>30.035</v>
      </c>
      <c r="C726" t="s">
        <v>448</v>
      </c>
    </row>
    <row r="727" spans="1:3" x14ac:dyDescent="0.2">
      <c r="A727" t="s">
        <v>1498</v>
      </c>
      <c r="B727">
        <v>30.036000000000001</v>
      </c>
      <c r="C727" t="s">
        <v>431</v>
      </c>
    </row>
    <row r="728" spans="1:3" x14ac:dyDescent="0.2">
      <c r="A728" t="s">
        <v>1246</v>
      </c>
      <c r="B728">
        <v>30.047000000000001</v>
      </c>
      <c r="C728" t="s">
        <v>465</v>
      </c>
    </row>
    <row r="729" spans="1:3" x14ac:dyDescent="0.2">
      <c r="A729" t="s">
        <v>1375</v>
      </c>
      <c r="B729">
        <v>30.05</v>
      </c>
      <c r="C729" t="s">
        <v>1243</v>
      </c>
    </row>
    <row r="730" spans="1:3" x14ac:dyDescent="0.2">
      <c r="A730" t="s">
        <v>455</v>
      </c>
      <c r="B730">
        <v>30.076000000000001</v>
      </c>
      <c r="C730" t="s">
        <v>431</v>
      </c>
    </row>
    <row r="731" spans="1:3" x14ac:dyDescent="0.2">
      <c r="A731" t="s">
        <v>1460</v>
      </c>
      <c r="B731">
        <v>30.08</v>
      </c>
      <c r="C731" t="s">
        <v>431</v>
      </c>
    </row>
    <row r="732" spans="1:3" x14ac:dyDescent="0.2">
      <c r="A732" t="s">
        <v>491</v>
      </c>
      <c r="B732">
        <v>30.09</v>
      </c>
      <c r="C732" t="s">
        <v>431</v>
      </c>
    </row>
    <row r="733" spans="1:3" x14ac:dyDescent="0.2">
      <c r="A733" t="s">
        <v>905</v>
      </c>
      <c r="B733">
        <v>30.094000000000001</v>
      </c>
      <c r="C733" t="s">
        <v>431</v>
      </c>
    </row>
    <row r="734" spans="1:3" x14ac:dyDescent="0.2">
      <c r="A734" t="s">
        <v>1496</v>
      </c>
      <c r="B734">
        <v>30.100999999999999</v>
      </c>
      <c r="C734" t="s">
        <v>433</v>
      </c>
    </row>
    <row r="735" spans="1:3" x14ac:dyDescent="0.2">
      <c r="A735" t="s">
        <v>634</v>
      </c>
      <c r="B735">
        <v>30.108000000000001</v>
      </c>
      <c r="C735" t="s">
        <v>448</v>
      </c>
    </row>
    <row r="736" spans="1:3" x14ac:dyDescent="0.2">
      <c r="A736" t="s">
        <v>469</v>
      </c>
      <c r="B736">
        <v>30.117000000000001</v>
      </c>
      <c r="C736" t="s">
        <v>470</v>
      </c>
    </row>
    <row r="737" spans="1:3" x14ac:dyDescent="0.2">
      <c r="A737" t="s">
        <v>1514</v>
      </c>
      <c r="B737">
        <v>30.132000000000001</v>
      </c>
      <c r="C737" t="s">
        <v>1283</v>
      </c>
    </row>
    <row r="738" spans="1:3" x14ac:dyDescent="0.2">
      <c r="A738" t="s">
        <v>1100</v>
      </c>
      <c r="B738">
        <v>30.132000000000001</v>
      </c>
      <c r="C738" t="s">
        <v>448</v>
      </c>
    </row>
    <row r="739" spans="1:3" x14ac:dyDescent="0.2">
      <c r="A739" t="s">
        <v>662</v>
      </c>
      <c r="B739">
        <v>30.16</v>
      </c>
      <c r="C739" t="s">
        <v>435</v>
      </c>
    </row>
    <row r="740" spans="1:3" x14ac:dyDescent="0.2">
      <c r="A740" t="s">
        <v>1050</v>
      </c>
      <c r="B740">
        <v>30.161000000000001</v>
      </c>
      <c r="C740" t="s">
        <v>952</v>
      </c>
    </row>
    <row r="741" spans="1:3" x14ac:dyDescent="0.2">
      <c r="A741" t="s">
        <v>1362</v>
      </c>
      <c r="B741">
        <v>30.17</v>
      </c>
      <c r="C741" t="s">
        <v>431</v>
      </c>
    </row>
    <row r="742" spans="1:3" x14ac:dyDescent="0.2">
      <c r="A742" t="s">
        <v>1671</v>
      </c>
      <c r="B742">
        <v>30.172999999999998</v>
      </c>
      <c r="C742" t="s">
        <v>431</v>
      </c>
    </row>
    <row r="743" spans="1:3" x14ac:dyDescent="0.2">
      <c r="A743" t="s">
        <v>1152</v>
      </c>
      <c r="B743">
        <v>30.175999999999998</v>
      </c>
      <c r="C743" t="s">
        <v>473</v>
      </c>
    </row>
    <row r="744" spans="1:3" x14ac:dyDescent="0.2">
      <c r="A744" t="s">
        <v>1199</v>
      </c>
      <c r="B744">
        <v>30.189</v>
      </c>
      <c r="C744" t="s">
        <v>448</v>
      </c>
    </row>
    <row r="745" spans="1:3" x14ac:dyDescent="0.2">
      <c r="A745" t="s">
        <v>1249</v>
      </c>
      <c r="B745">
        <v>30.196000000000002</v>
      </c>
      <c r="C745" t="s">
        <v>431</v>
      </c>
    </row>
    <row r="746" spans="1:3" x14ac:dyDescent="0.2">
      <c r="A746" t="s">
        <v>851</v>
      </c>
      <c r="B746">
        <v>30.199000000000002</v>
      </c>
      <c r="C746" t="s">
        <v>454</v>
      </c>
    </row>
    <row r="747" spans="1:3" x14ac:dyDescent="0.2">
      <c r="A747" t="s">
        <v>1417</v>
      </c>
      <c r="B747">
        <v>30.206</v>
      </c>
      <c r="C747" t="s">
        <v>431</v>
      </c>
    </row>
    <row r="748" spans="1:3" x14ac:dyDescent="0.2">
      <c r="A748" t="s">
        <v>1630</v>
      </c>
      <c r="B748">
        <v>30.215</v>
      </c>
      <c r="C748" t="s">
        <v>431</v>
      </c>
    </row>
    <row r="749" spans="1:3" x14ac:dyDescent="0.2">
      <c r="A749" t="s">
        <v>1520</v>
      </c>
      <c r="B749">
        <v>30.218</v>
      </c>
      <c r="C749" t="s">
        <v>461</v>
      </c>
    </row>
    <row r="750" spans="1:3" x14ac:dyDescent="0.2">
      <c r="A750" t="s">
        <v>1308</v>
      </c>
      <c r="B750">
        <v>30.222000000000001</v>
      </c>
      <c r="C750" t="s">
        <v>448</v>
      </c>
    </row>
    <row r="751" spans="1:3" x14ac:dyDescent="0.2">
      <c r="A751" t="s">
        <v>1187</v>
      </c>
      <c r="B751">
        <v>30.222999999999999</v>
      </c>
      <c r="C751" t="s">
        <v>450</v>
      </c>
    </row>
    <row r="752" spans="1:3" x14ac:dyDescent="0.2">
      <c r="A752" t="s">
        <v>1602</v>
      </c>
      <c r="B752">
        <v>30.222999999999999</v>
      </c>
      <c r="C752" t="s">
        <v>641</v>
      </c>
    </row>
    <row r="753" spans="1:3" x14ac:dyDescent="0.2">
      <c r="A753" t="s">
        <v>1206</v>
      </c>
      <c r="B753">
        <v>30.257000000000001</v>
      </c>
      <c r="C753" t="s">
        <v>497</v>
      </c>
    </row>
    <row r="754" spans="1:3" x14ac:dyDescent="0.2">
      <c r="A754" t="s">
        <v>886</v>
      </c>
      <c r="B754">
        <v>30.263000000000002</v>
      </c>
      <c r="C754" t="s">
        <v>578</v>
      </c>
    </row>
    <row r="755" spans="1:3" x14ac:dyDescent="0.2">
      <c r="A755" t="s">
        <v>1231</v>
      </c>
      <c r="B755">
        <v>30.263999999999999</v>
      </c>
      <c r="C755" t="s">
        <v>495</v>
      </c>
    </row>
    <row r="756" spans="1:3" x14ac:dyDescent="0.2">
      <c r="A756" t="s">
        <v>541</v>
      </c>
      <c r="B756">
        <v>30.279</v>
      </c>
      <c r="C756" t="s">
        <v>542</v>
      </c>
    </row>
    <row r="757" spans="1:3" x14ac:dyDescent="0.2">
      <c r="A757" t="s">
        <v>562</v>
      </c>
      <c r="B757">
        <v>30.283000000000001</v>
      </c>
      <c r="C757" t="s">
        <v>563</v>
      </c>
    </row>
    <row r="758" spans="1:3" x14ac:dyDescent="0.2">
      <c r="A758" t="s">
        <v>1354</v>
      </c>
      <c r="B758">
        <v>30.283000000000001</v>
      </c>
      <c r="C758" t="s">
        <v>1243</v>
      </c>
    </row>
    <row r="759" spans="1:3" x14ac:dyDescent="0.2">
      <c r="A759" t="s">
        <v>1306</v>
      </c>
      <c r="B759">
        <v>30.286000000000001</v>
      </c>
      <c r="C759" t="s">
        <v>672</v>
      </c>
    </row>
    <row r="760" spans="1:3" x14ac:dyDescent="0.2">
      <c r="A760" t="s">
        <v>1513</v>
      </c>
      <c r="B760">
        <v>30.29</v>
      </c>
      <c r="C760" t="s">
        <v>648</v>
      </c>
    </row>
    <row r="761" spans="1:3" x14ac:dyDescent="0.2">
      <c r="A761" t="s">
        <v>1500</v>
      </c>
      <c r="B761">
        <v>30.297999999999998</v>
      </c>
      <c r="C761" t="s">
        <v>702</v>
      </c>
    </row>
    <row r="762" spans="1:3" x14ac:dyDescent="0.2">
      <c r="A762" t="s">
        <v>979</v>
      </c>
      <c r="B762">
        <v>30.303000000000001</v>
      </c>
      <c r="C762" t="s">
        <v>448</v>
      </c>
    </row>
    <row r="763" spans="1:3" x14ac:dyDescent="0.2">
      <c r="A763" t="s">
        <v>1543</v>
      </c>
      <c r="B763">
        <v>30.305</v>
      </c>
      <c r="C763" t="s">
        <v>534</v>
      </c>
    </row>
    <row r="764" spans="1:3" x14ac:dyDescent="0.2">
      <c r="A764" t="s">
        <v>737</v>
      </c>
      <c r="B764">
        <v>30.306000000000001</v>
      </c>
      <c r="C764" t="s">
        <v>641</v>
      </c>
    </row>
    <row r="765" spans="1:3" x14ac:dyDescent="0.2">
      <c r="A765" t="s">
        <v>737</v>
      </c>
      <c r="B765">
        <v>30.306000000000001</v>
      </c>
      <c r="C765" t="s">
        <v>641</v>
      </c>
    </row>
    <row r="766" spans="1:3" x14ac:dyDescent="0.2">
      <c r="A766" t="s">
        <v>1203</v>
      </c>
      <c r="B766">
        <v>30.315000000000001</v>
      </c>
      <c r="C766" t="s">
        <v>497</v>
      </c>
    </row>
    <row r="767" spans="1:3" x14ac:dyDescent="0.2">
      <c r="A767" t="s">
        <v>754</v>
      </c>
      <c r="B767">
        <v>30.318000000000001</v>
      </c>
      <c r="C767" t="s">
        <v>431</v>
      </c>
    </row>
    <row r="768" spans="1:3" x14ac:dyDescent="0.2">
      <c r="A768" t="s">
        <v>1112</v>
      </c>
      <c r="B768">
        <v>30.323</v>
      </c>
      <c r="C768" t="s">
        <v>431</v>
      </c>
    </row>
    <row r="769" spans="1:3" x14ac:dyDescent="0.2">
      <c r="A769" t="s">
        <v>1311</v>
      </c>
      <c r="B769">
        <v>30.326000000000001</v>
      </c>
      <c r="C769" t="s">
        <v>648</v>
      </c>
    </row>
    <row r="770" spans="1:3" x14ac:dyDescent="0.2">
      <c r="A770" t="s">
        <v>479</v>
      </c>
      <c r="B770">
        <v>30.349</v>
      </c>
      <c r="C770" t="s">
        <v>431</v>
      </c>
    </row>
    <row r="771" spans="1:3" x14ac:dyDescent="0.2">
      <c r="A771" t="s">
        <v>1565</v>
      </c>
      <c r="B771">
        <v>30.36</v>
      </c>
      <c r="C771" t="s">
        <v>448</v>
      </c>
    </row>
    <row r="772" spans="1:3" x14ac:dyDescent="0.2">
      <c r="A772" t="s">
        <v>509</v>
      </c>
      <c r="B772">
        <v>30.361999999999998</v>
      </c>
      <c r="C772" t="s">
        <v>510</v>
      </c>
    </row>
    <row r="773" spans="1:3" x14ac:dyDescent="0.2">
      <c r="A773" t="s">
        <v>621</v>
      </c>
      <c r="B773">
        <v>30.363</v>
      </c>
      <c r="C773" t="s">
        <v>431</v>
      </c>
    </row>
    <row r="774" spans="1:3" x14ac:dyDescent="0.2">
      <c r="A774" t="s">
        <v>1666</v>
      </c>
      <c r="B774">
        <v>30.393000000000001</v>
      </c>
      <c r="C774" t="s">
        <v>442</v>
      </c>
    </row>
    <row r="775" spans="1:3" x14ac:dyDescent="0.2">
      <c r="A775" t="s">
        <v>1329</v>
      </c>
      <c r="B775">
        <v>30.393999999999998</v>
      </c>
      <c r="C775" t="s">
        <v>500</v>
      </c>
    </row>
    <row r="776" spans="1:3" x14ac:dyDescent="0.2">
      <c r="A776" t="s">
        <v>1131</v>
      </c>
      <c r="B776">
        <v>30.401</v>
      </c>
      <c r="C776" t="s">
        <v>431</v>
      </c>
    </row>
    <row r="777" spans="1:3" x14ac:dyDescent="0.2">
      <c r="A777" t="s">
        <v>646</v>
      </c>
      <c r="B777">
        <v>30.407</v>
      </c>
      <c r="C777" t="s">
        <v>448</v>
      </c>
    </row>
    <row r="778" spans="1:3" x14ac:dyDescent="0.2">
      <c r="A778" t="s">
        <v>625</v>
      </c>
      <c r="B778">
        <v>30.414000000000001</v>
      </c>
      <c r="C778" t="s">
        <v>448</v>
      </c>
    </row>
    <row r="779" spans="1:3" x14ac:dyDescent="0.2">
      <c r="A779" t="s">
        <v>1544</v>
      </c>
      <c r="B779">
        <v>30.417999999999999</v>
      </c>
      <c r="C779" t="s">
        <v>448</v>
      </c>
    </row>
    <row r="780" spans="1:3" x14ac:dyDescent="0.2">
      <c r="A780" t="s">
        <v>1560</v>
      </c>
      <c r="B780">
        <v>30.425000000000001</v>
      </c>
      <c r="C780" t="s">
        <v>468</v>
      </c>
    </row>
    <row r="781" spans="1:3" x14ac:dyDescent="0.2">
      <c r="A781" t="s">
        <v>1381</v>
      </c>
      <c r="B781">
        <v>30.428999999999998</v>
      </c>
      <c r="C781" t="s">
        <v>442</v>
      </c>
    </row>
    <row r="782" spans="1:3" x14ac:dyDescent="0.2">
      <c r="A782" t="s">
        <v>1298</v>
      </c>
      <c r="B782">
        <v>30.431000000000001</v>
      </c>
      <c r="C782" t="s">
        <v>431</v>
      </c>
    </row>
    <row r="783" spans="1:3" x14ac:dyDescent="0.2">
      <c r="A783" t="s">
        <v>689</v>
      </c>
      <c r="B783">
        <v>30.440999999999999</v>
      </c>
      <c r="C783" t="s">
        <v>609</v>
      </c>
    </row>
    <row r="784" spans="1:3" x14ac:dyDescent="0.2">
      <c r="A784" t="s">
        <v>689</v>
      </c>
      <c r="B784">
        <v>30.440999999999999</v>
      </c>
      <c r="C784" t="s">
        <v>609</v>
      </c>
    </row>
    <row r="785" spans="1:3" x14ac:dyDescent="0.2">
      <c r="A785" t="s">
        <v>723</v>
      </c>
      <c r="B785">
        <v>30.446999999999999</v>
      </c>
      <c r="C785" t="s">
        <v>534</v>
      </c>
    </row>
    <row r="786" spans="1:3" x14ac:dyDescent="0.2">
      <c r="A786" t="s">
        <v>723</v>
      </c>
      <c r="B786">
        <v>30.446999999999999</v>
      </c>
      <c r="C786" t="s">
        <v>534</v>
      </c>
    </row>
    <row r="787" spans="1:3" x14ac:dyDescent="0.2">
      <c r="A787" t="s">
        <v>1082</v>
      </c>
      <c r="B787">
        <v>30.448</v>
      </c>
      <c r="C787" t="s">
        <v>431</v>
      </c>
    </row>
    <row r="788" spans="1:3" x14ac:dyDescent="0.2">
      <c r="A788" t="s">
        <v>1483</v>
      </c>
      <c r="B788">
        <v>30.459</v>
      </c>
      <c r="C788" t="s">
        <v>431</v>
      </c>
    </row>
    <row r="789" spans="1:3" x14ac:dyDescent="0.2">
      <c r="A789" t="s">
        <v>1096</v>
      </c>
      <c r="B789">
        <v>30.46</v>
      </c>
      <c r="C789" t="s">
        <v>645</v>
      </c>
    </row>
    <row r="790" spans="1:3" x14ac:dyDescent="0.2">
      <c r="A790" t="s">
        <v>1123</v>
      </c>
      <c r="B790">
        <v>30.463000000000001</v>
      </c>
      <c r="C790" t="s">
        <v>448</v>
      </c>
    </row>
    <row r="791" spans="1:3" x14ac:dyDescent="0.2">
      <c r="A791" t="s">
        <v>481</v>
      </c>
      <c r="B791">
        <v>30.466000000000001</v>
      </c>
      <c r="C791" t="s">
        <v>448</v>
      </c>
    </row>
    <row r="792" spans="1:3" x14ac:dyDescent="0.2">
      <c r="A792" t="s">
        <v>1527</v>
      </c>
      <c r="B792">
        <v>30.466000000000001</v>
      </c>
      <c r="C792" t="s">
        <v>470</v>
      </c>
    </row>
    <row r="793" spans="1:3" x14ac:dyDescent="0.2">
      <c r="A793" t="s">
        <v>1581</v>
      </c>
      <c r="B793">
        <v>30.488</v>
      </c>
      <c r="C793" t="s">
        <v>966</v>
      </c>
    </row>
    <row r="794" spans="1:3" x14ac:dyDescent="0.2">
      <c r="A794" t="s">
        <v>1111</v>
      </c>
      <c r="B794">
        <v>30.494</v>
      </c>
      <c r="C794" t="s">
        <v>448</v>
      </c>
    </row>
    <row r="795" spans="1:3" x14ac:dyDescent="0.2">
      <c r="A795" t="s">
        <v>698</v>
      </c>
      <c r="B795">
        <v>30.498000000000001</v>
      </c>
      <c r="C795" t="s">
        <v>648</v>
      </c>
    </row>
    <row r="796" spans="1:3" x14ac:dyDescent="0.2">
      <c r="A796" t="s">
        <v>698</v>
      </c>
      <c r="B796">
        <v>30.498000000000001</v>
      </c>
      <c r="C796" t="s">
        <v>648</v>
      </c>
    </row>
    <row r="797" spans="1:3" x14ac:dyDescent="0.2">
      <c r="A797" t="s">
        <v>642</v>
      </c>
      <c r="B797">
        <v>30.509</v>
      </c>
      <c r="C797" t="s">
        <v>448</v>
      </c>
    </row>
    <row r="798" spans="1:3" x14ac:dyDescent="0.2">
      <c r="A798" t="s">
        <v>782</v>
      </c>
      <c r="B798">
        <v>30.513000000000002</v>
      </c>
      <c r="C798" t="s">
        <v>490</v>
      </c>
    </row>
    <row r="799" spans="1:3" x14ac:dyDescent="0.2">
      <c r="A799" t="s">
        <v>613</v>
      </c>
      <c r="B799">
        <v>30.515999999999998</v>
      </c>
      <c r="C799" t="s">
        <v>614</v>
      </c>
    </row>
    <row r="800" spans="1:3" x14ac:dyDescent="0.2">
      <c r="A800" t="s">
        <v>656</v>
      </c>
      <c r="B800">
        <v>30.521000000000001</v>
      </c>
      <c r="C800" t="s">
        <v>645</v>
      </c>
    </row>
    <row r="801" spans="1:3" x14ac:dyDescent="0.2">
      <c r="A801" t="s">
        <v>849</v>
      </c>
      <c r="B801">
        <v>30.521999999999998</v>
      </c>
      <c r="C801" t="s">
        <v>448</v>
      </c>
    </row>
    <row r="802" spans="1:3" x14ac:dyDescent="0.2">
      <c r="A802" t="s">
        <v>1400</v>
      </c>
      <c r="B802">
        <v>30.529</v>
      </c>
      <c r="C802" t="s">
        <v>448</v>
      </c>
    </row>
    <row r="803" spans="1:3" x14ac:dyDescent="0.2">
      <c r="A803" t="s">
        <v>1667</v>
      </c>
      <c r="B803">
        <v>30.533000000000001</v>
      </c>
      <c r="C803" t="s">
        <v>431</v>
      </c>
    </row>
    <row r="804" spans="1:3" x14ac:dyDescent="0.2">
      <c r="A804" t="s">
        <v>954</v>
      </c>
      <c r="B804">
        <v>30.535</v>
      </c>
      <c r="C804" t="s">
        <v>448</v>
      </c>
    </row>
    <row r="805" spans="1:3" x14ac:dyDescent="0.2">
      <c r="A805" t="s">
        <v>1409</v>
      </c>
      <c r="B805">
        <v>30.536000000000001</v>
      </c>
      <c r="C805" t="s">
        <v>431</v>
      </c>
    </row>
    <row r="806" spans="1:3" x14ac:dyDescent="0.2">
      <c r="A806" t="s">
        <v>993</v>
      </c>
      <c r="B806">
        <v>30.536999999999999</v>
      </c>
      <c r="C806" t="s">
        <v>448</v>
      </c>
    </row>
    <row r="807" spans="1:3" x14ac:dyDescent="0.2">
      <c r="A807" t="s">
        <v>1378</v>
      </c>
      <c r="B807">
        <v>30.542999999999999</v>
      </c>
      <c r="C807" t="s">
        <v>448</v>
      </c>
    </row>
    <row r="808" spans="1:3" x14ac:dyDescent="0.2">
      <c r="A808" t="s">
        <v>522</v>
      </c>
      <c r="B808">
        <v>30.550999999999998</v>
      </c>
      <c r="C808" t="s">
        <v>523</v>
      </c>
    </row>
    <row r="809" spans="1:3" x14ac:dyDescent="0.2">
      <c r="A809" t="s">
        <v>812</v>
      </c>
      <c r="B809">
        <v>30.552</v>
      </c>
      <c r="C809" t="s">
        <v>448</v>
      </c>
    </row>
    <row r="810" spans="1:3" x14ac:dyDescent="0.2">
      <c r="A810" t="s">
        <v>835</v>
      </c>
      <c r="B810">
        <v>30.564</v>
      </c>
      <c r="C810" t="s">
        <v>431</v>
      </c>
    </row>
    <row r="811" spans="1:3" x14ac:dyDescent="0.2">
      <c r="A811" t="s">
        <v>1373</v>
      </c>
      <c r="B811">
        <v>30.574000000000002</v>
      </c>
      <c r="C811" t="s">
        <v>448</v>
      </c>
    </row>
    <row r="812" spans="1:3" x14ac:dyDescent="0.2">
      <c r="A812" t="s">
        <v>699</v>
      </c>
      <c r="B812">
        <v>30.574999999999999</v>
      </c>
      <c r="C812" t="s">
        <v>431</v>
      </c>
    </row>
    <row r="813" spans="1:3" x14ac:dyDescent="0.2">
      <c r="A813" t="s">
        <v>699</v>
      </c>
      <c r="B813">
        <v>30.574999999999999</v>
      </c>
      <c r="C813" t="s">
        <v>431</v>
      </c>
    </row>
    <row r="814" spans="1:3" x14ac:dyDescent="0.2">
      <c r="A814" t="s">
        <v>1478</v>
      </c>
      <c r="B814">
        <v>30.585000000000001</v>
      </c>
      <c r="C814" t="s">
        <v>1479</v>
      </c>
    </row>
    <row r="815" spans="1:3" x14ac:dyDescent="0.2">
      <c r="A815" t="s">
        <v>688</v>
      </c>
      <c r="B815">
        <v>30.585999999999999</v>
      </c>
      <c r="C815" t="s">
        <v>448</v>
      </c>
    </row>
    <row r="816" spans="1:3" x14ac:dyDescent="0.2">
      <c r="A816" t="s">
        <v>688</v>
      </c>
      <c r="B816">
        <v>30.585999999999999</v>
      </c>
      <c r="C816" t="s">
        <v>448</v>
      </c>
    </row>
    <row r="817" spans="1:3" x14ac:dyDescent="0.2">
      <c r="A817" t="s">
        <v>1126</v>
      </c>
      <c r="B817">
        <v>30.585999999999999</v>
      </c>
      <c r="C817" t="s">
        <v>433</v>
      </c>
    </row>
    <row r="818" spans="1:3" x14ac:dyDescent="0.2">
      <c r="A818" t="s">
        <v>1037</v>
      </c>
      <c r="B818">
        <v>30.588999999999999</v>
      </c>
      <c r="C818" t="s">
        <v>431</v>
      </c>
    </row>
    <row r="819" spans="1:3" x14ac:dyDescent="0.2">
      <c r="A819" t="s">
        <v>1059</v>
      </c>
      <c r="B819">
        <v>30.611000000000001</v>
      </c>
      <c r="C819" t="s">
        <v>467</v>
      </c>
    </row>
    <row r="820" spans="1:3" x14ac:dyDescent="0.2">
      <c r="A820" t="s">
        <v>1089</v>
      </c>
      <c r="B820">
        <v>30.611999999999998</v>
      </c>
      <c r="C820" t="s">
        <v>431</v>
      </c>
    </row>
    <row r="821" spans="1:3" x14ac:dyDescent="0.2">
      <c r="A821" t="s">
        <v>671</v>
      </c>
      <c r="B821">
        <v>30.616</v>
      </c>
      <c r="C821" t="s">
        <v>672</v>
      </c>
    </row>
    <row r="822" spans="1:3" x14ac:dyDescent="0.2">
      <c r="A822" t="s">
        <v>895</v>
      </c>
      <c r="B822">
        <v>30.616</v>
      </c>
      <c r="C822" t="s">
        <v>555</v>
      </c>
    </row>
    <row r="823" spans="1:3" x14ac:dyDescent="0.2">
      <c r="A823" t="s">
        <v>1377</v>
      </c>
      <c r="B823">
        <v>30.623000000000001</v>
      </c>
      <c r="C823" t="s">
        <v>448</v>
      </c>
    </row>
    <row r="824" spans="1:3" x14ac:dyDescent="0.2">
      <c r="A824" t="s">
        <v>1140</v>
      </c>
      <c r="B824">
        <v>30.626999999999999</v>
      </c>
      <c r="C824" t="s">
        <v>505</v>
      </c>
    </row>
    <row r="825" spans="1:3" x14ac:dyDescent="0.2">
      <c r="A825" t="s">
        <v>1296</v>
      </c>
      <c r="B825">
        <v>30.63</v>
      </c>
      <c r="C825" t="s">
        <v>576</v>
      </c>
    </row>
    <row r="826" spans="1:3" x14ac:dyDescent="0.2">
      <c r="A826" t="s">
        <v>1212</v>
      </c>
      <c r="B826">
        <v>30.632999999999999</v>
      </c>
      <c r="C826" t="s">
        <v>431</v>
      </c>
    </row>
    <row r="827" spans="1:3" x14ac:dyDescent="0.2">
      <c r="A827" t="s">
        <v>1588</v>
      </c>
      <c r="B827">
        <v>30.641999999999999</v>
      </c>
      <c r="C827" t="s">
        <v>431</v>
      </c>
    </row>
    <row r="828" spans="1:3" x14ac:dyDescent="0.2">
      <c r="A828" t="s">
        <v>1083</v>
      </c>
      <c r="B828">
        <v>30.643000000000001</v>
      </c>
      <c r="C828" t="s">
        <v>563</v>
      </c>
    </row>
    <row r="829" spans="1:3" x14ac:dyDescent="0.2">
      <c r="A829" t="s">
        <v>1007</v>
      </c>
      <c r="B829">
        <v>30.654</v>
      </c>
      <c r="C829" t="s">
        <v>714</v>
      </c>
    </row>
    <row r="830" spans="1:3" x14ac:dyDescent="0.2">
      <c r="A830" t="s">
        <v>908</v>
      </c>
      <c r="B830">
        <v>30.664000000000001</v>
      </c>
      <c r="C830" t="s">
        <v>746</v>
      </c>
    </row>
    <row r="831" spans="1:3" x14ac:dyDescent="0.2">
      <c r="A831" t="s">
        <v>1107</v>
      </c>
      <c r="B831">
        <v>30.670999999999999</v>
      </c>
      <c r="C831" t="s">
        <v>448</v>
      </c>
    </row>
    <row r="832" spans="1:3" x14ac:dyDescent="0.2">
      <c r="A832" t="s">
        <v>1603</v>
      </c>
      <c r="B832">
        <v>30.678000000000001</v>
      </c>
      <c r="C832" t="s">
        <v>520</v>
      </c>
    </row>
    <row r="833" spans="1:3" x14ac:dyDescent="0.2">
      <c r="A833" t="s">
        <v>1471</v>
      </c>
      <c r="B833">
        <v>30.704000000000001</v>
      </c>
      <c r="C833" t="s">
        <v>448</v>
      </c>
    </row>
    <row r="834" spans="1:3" x14ac:dyDescent="0.2">
      <c r="A834" t="s">
        <v>1636</v>
      </c>
      <c r="B834">
        <v>30.704000000000001</v>
      </c>
      <c r="C834" t="s">
        <v>431</v>
      </c>
    </row>
    <row r="835" spans="1:3" x14ac:dyDescent="0.2">
      <c r="A835" t="s">
        <v>1328</v>
      </c>
      <c r="B835">
        <v>30.722000000000001</v>
      </c>
      <c r="C835" t="s">
        <v>448</v>
      </c>
    </row>
    <row r="836" spans="1:3" x14ac:dyDescent="0.2">
      <c r="A836" t="s">
        <v>1006</v>
      </c>
      <c r="B836">
        <v>30.731000000000002</v>
      </c>
      <c r="C836" t="s">
        <v>568</v>
      </c>
    </row>
    <row r="837" spans="1:3" x14ac:dyDescent="0.2">
      <c r="A837" t="s">
        <v>524</v>
      </c>
      <c r="B837">
        <v>30.731999999999999</v>
      </c>
      <c r="C837" t="s">
        <v>431</v>
      </c>
    </row>
    <row r="838" spans="1:3" x14ac:dyDescent="0.2">
      <c r="A838" t="s">
        <v>799</v>
      </c>
      <c r="B838">
        <v>30.738</v>
      </c>
      <c r="C838" t="s">
        <v>437</v>
      </c>
    </row>
    <row r="839" spans="1:3" x14ac:dyDescent="0.2">
      <c r="A839" t="s">
        <v>1011</v>
      </c>
      <c r="B839">
        <v>30.74</v>
      </c>
      <c r="C839" t="s">
        <v>431</v>
      </c>
    </row>
    <row r="840" spans="1:3" x14ac:dyDescent="0.2">
      <c r="A840" t="s">
        <v>937</v>
      </c>
      <c r="B840">
        <v>30.745000000000001</v>
      </c>
      <c r="C840" t="s">
        <v>431</v>
      </c>
    </row>
    <row r="841" spans="1:3" x14ac:dyDescent="0.2">
      <c r="A841" t="s">
        <v>1439</v>
      </c>
      <c r="B841">
        <v>30.745000000000001</v>
      </c>
      <c r="C841" t="s">
        <v>952</v>
      </c>
    </row>
    <row r="842" spans="1:3" x14ac:dyDescent="0.2">
      <c r="A842" t="s">
        <v>1512</v>
      </c>
      <c r="B842">
        <v>30.747</v>
      </c>
      <c r="C842" t="s">
        <v>1243</v>
      </c>
    </row>
    <row r="843" spans="1:3" x14ac:dyDescent="0.2">
      <c r="A843" t="s">
        <v>1250</v>
      </c>
      <c r="B843">
        <v>30.754000000000001</v>
      </c>
      <c r="C843" t="s">
        <v>431</v>
      </c>
    </row>
    <row r="844" spans="1:3" x14ac:dyDescent="0.2">
      <c r="A844" t="s">
        <v>1437</v>
      </c>
      <c r="B844">
        <v>30.762</v>
      </c>
      <c r="C844" t="s">
        <v>431</v>
      </c>
    </row>
    <row r="845" spans="1:3" x14ac:dyDescent="0.2">
      <c r="A845" t="s">
        <v>1286</v>
      </c>
      <c r="B845">
        <v>30.763000000000002</v>
      </c>
      <c r="C845" t="s">
        <v>576</v>
      </c>
    </row>
    <row r="846" spans="1:3" x14ac:dyDescent="0.2">
      <c r="A846" t="s">
        <v>1324</v>
      </c>
      <c r="B846">
        <v>30.771000000000001</v>
      </c>
      <c r="C846" t="s">
        <v>448</v>
      </c>
    </row>
    <row r="847" spans="1:3" x14ac:dyDescent="0.2">
      <c r="A847" t="s">
        <v>749</v>
      </c>
      <c r="B847">
        <v>30.78</v>
      </c>
      <c r="C847" t="s">
        <v>476</v>
      </c>
    </row>
    <row r="848" spans="1:3" x14ac:dyDescent="0.2">
      <c r="A848" t="s">
        <v>1233</v>
      </c>
      <c r="B848">
        <v>30.788</v>
      </c>
      <c r="C848" t="s">
        <v>476</v>
      </c>
    </row>
    <row r="849" spans="1:3" x14ac:dyDescent="0.2">
      <c r="A849" t="s">
        <v>1114</v>
      </c>
      <c r="B849">
        <v>30.792000000000002</v>
      </c>
      <c r="C849" t="s">
        <v>510</v>
      </c>
    </row>
    <row r="850" spans="1:3" x14ac:dyDescent="0.2">
      <c r="A850" t="s">
        <v>1427</v>
      </c>
      <c r="B850">
        <v>30.795999999999999</v>
      </c>
      <c r="C850" t="s">
        <v>448</v>
      </c>
    </row>
    <row r="851" spans="1:3" x14ac:dyDescent="0.2">
      <c r="A851" t="s">
        <v>519</v>
      </c>
      <c r="B851">
        <v>30.798999999999999</v>
      </c>
      <c r="C851" t="s">
        <v>520</v>
      </c>
    </row>
    <row r="852" spans="1:3" x14ac:dyDescent="0.2">
      <c r="A852" t="s">
        <v>994</v>
      </c>
      <c r="B852">
        <v>30.803999999999998</v>
      </c>
      <c r="C852" t="s">
        <v>485</v>
      </c>
    </row>
    <row r="853" spans="1:3" x14ac:dyDescent="0.2">
      <c r="A853" t="s">
        <v>1624</v>
      </c>
      <c r="B853">
        <v>30.815999999999999</v>
      </c>
      <c r="C853" t="s">
        <v>448</v>
      </c>
    </row>
    <row r="854" spans="1:3" x14ac:dyDescent="0.2">
      <c r="A854" t="s">
        <v>1321</v>
      </c>
      <c r="B854">
        <v>30.832999999999998</v>
      </c>
      <c r="C854" t="s">
        <v>764</v>
      </c>
    </row>
    <row r="855" spans="1:3" x14ac:dyDescent="0.2">
      <c r="A855" t="s">
        <v>901</v>
      </c>
      <c r="B855">
        <v>30.850999999999999</v>
      </c>
      <c r="C855" t="s">
        <v>431</v>
      </c>
    </row>
    <row r="856" spans="1:3" x14ac:dyDescent="0.2">
      <c r="A856" t="s">
        <v>1214</v>
      </c>
      <c r="B856">
        <v>30.852</v>
      </c>
      <c r="C856" t="s">
        <v>431</v>
      </c>
    </row>
    <row r="857" spans="1:3" x14ac:dyDescent="0.2">
      <c r="A857" t="s">
        <v>1292</v>
      </c>
      <c r="B857">
        <v>30.852</v>
      </c>
      <c r="C857" t="s">
        <v>431</v>
      </c>
    </row>
    <row r="858" spans="1:3" x14ac:dyDescent="0.2">
      <c r="A858" t="s">
        <v>958</v>
      </c>
      <c r="B858">
        <v>30.858000000000001</v>
      </c>
      <c r="C858" t="s">
        <v>433</v>
      </c>
    </row>
    <row r="859" spans="1:3" x14ac:dyDescent="0.2">
      <c r="A859" t="s">
        <v>595</v>
      </c>
      <c r="B859">
        <v>30.861000000000001</v>
      </c>
      <c r="C859" t="s">
        <v>448</v>
      </c>
    </row>
    <row r="860" spans="1:3" x14ac:dyDescent="0.2">
      <c r="A860" t="s">
        <v>838</v>
      </c>
      <c r="B860">
        <v>30.864999999999998</v>
      </c>
      <c r="C860" t="s">
        <v>448</v>
      </c>
    </row>
    <row r="861" spans="1:3" x14ac:dyDescent="0.2">
      <c r="A861" t="s">
        <v>1338</v>
      </c>
      <c r="B861">
        <v>30.87</v>
      </c>
      <c r="C861" t="s">
        <v>448</v>
      </c>
    </row>
    <row r="862" spans="1:3" x14ac:dyDescent="0.2">
      <c r="A862" t="s">
        <v>732</v>
      </c>
      <c r="B862">
        <v>30.873000000000001</v>
      </c>
      <c r="C862" t="s">
        <v>468</v>
      </c>
    </row>
    <row r="863" spans="1:3" x14ac:dyDescent="0.2">
      <c r="A863" t="s">
        <v>732</v>
      </c>
      <c r="B863">
        <v>30.873000000000001</v>
      </c>
      <c r="C863" t="s">
        <v>468</v>
      </c>
    </row>
    <row r="864" spans="1:3" x14ac:dyDescent="0.2">
      <c r="A864" t="s">
        <v>1578</v>
      </c>
      <c r="B864">
        <v>30.882999999999999</v>
      </c>
      <c r="C864" t="s">
        <v>448</v>
      </c>
    </row>
    <row r="865" spans="1:3" x14ac:dyDescent="0.2">
      <c r="A865" t="s">
        <v>1424</v>
      </c>
      <c r="B865">
        <v>30.884</v>
      </c>
      <c r="C865" t="s">
        <v>431</v>
      </c>
    </row>
    <row r="866" spans="1:3" x14ac:dyDescent="0.2">
      <c r="A866" t="s">
        <v>515</v>
      </c>
      <c r="B866">
        <v>30.893999999999998</v>
      </c>
      <c r="C866" t="s">
        <v>431</v>
      </c>
    </row>
    <row r="867" spans="1:3" x14ac:dyDescent="0.2">
      <c r="A867" t="s">
        <v>889</v>
      </c>
      <c r="B867">
        <v>30.936</v>
      </c>
      <c r="C867" t="s">
        <v>890</v>
      </c>
    </row>
    <row r="868" spans="1:3" x14ac:dyDescent="0.2">
      <c r="A868" t="s">
        <v>1075</v>
      </c>
      <c r="B868">
        <v>30.940999999999999</v>
      </c>
      <c r="C868" t="s">
        <v>431</v>
      </c>
    </row>
    <row r="869" spans="1:3" x14ac:dyDescent="0.2">
      <c r="A869" t="s">
        <v>1251</v>
      </c>
      <c r="B869">
        <v>30.957999999999998</v>
      </c>
      <c r="C869" t="s">
        <v>448</v>
      </c>
    </row>
    <row r="870" spans="1:3" x14ac:dyDescent="0.2">
      <c r="A870" t="s">
        <v>1594</v>
      </c>
      <c r="B870">
        <v>30.957999999999998</v>
      </c>
      <c r="C870" t="s">
        <v>431</v>
      </c>
    </row>
    <row r="871" spans="1:3" x14ac:dyDescent="0.2">
      <c r="A871" t="s">
        <v>1633</v>
      </c>
      <c r="B871">
        <v>30.966000000000001</v>
      </c>
      <c r="C871" t="s">
        <v>431</v>
      </c>
    </row>
    <row r="872" spans="1:3" x14ac:dyDescent="0.2">
      <c r="A872" t="s">
        <v>1086</v>
      </c>
      <c r="B872">
        <v>30.975000000000001</v>
      </c>
      <c r="C872" t="s">
        <v>722</v>
      </c>
    </row>
    <row r="873" spans="1:3" x14ac:dyDescent="0.2">
      <c r="A873" t="s">
        <v>792</v>
      </c>
      <c r="B873">
        <v>30.995999999999999</v>
      </c>
      <c r="C873" t="s">
        <v>431</v>
      </c>
    </row>
    <row r="874" spans="1:3" x14ac:dyDescent="0.2">
      <c r="A874" t="s">
        <v>597</v>
      </c>
      <c r="B874">
        <v>31.007000000000001</v>
      </c>
      <c r="C874" t="s">
        <v>431</v>
      </c>
    </row>
    <row r="875" spans="1:3" x14ac:dyDescent="0.2">
      <c r="A875" t="s">
        <v>1450</v>
      </c>
      <c r="B875">
        <v>31.007000000000001</v>
      </c>
      <c r="C875" t="s">
        <v>448</v>
      </c>
    </row>
    <row r="876" spans="1:3" x14ac:dyDescent="0.2">
      <c r="A876" t="s">
        <v>897</v>
      </c>
      <c r="B876">
        <v>31.007999999999999</v>
      </c>
      <c r="C876" t="s">
        <v>448</v>
      </c>
    </row>
    <row r="877" spans="1:3" x14ac:dyDescent="0.2">
      <c r="A877" t="s">
        <v>766</v>
      </c>
      <c r="B877">
        <v>31.012</v>
      </c>
      <c r="C877" t="s">
        <v>510</v>
      </c>
    </row>
    <row r="878" spans="1:3" x14ac:dyDescent="0.2">
      <c r="A878" t="s">
        <v>649</v>
      </c>
      <c r="B878">
        <v>31.016999999999999</v>
      </c>
      <c r="C878" t="s">
        <v>473</v>
      </c>
    </row>
    <row r="879" spans="1:3" x14ac:dyDescent="0.2">
      <c r="A879" t="s">
        <v>1323</v>
      </c>
      <c r="B879">
        <v>31.021999999999998</v>
      </c>
      <c r="C879" t="s">
        <v>448</v>
      </c>
    </row>
    <row r="880" spans="1:3" x14ac:dyDescent="0.2">
      <c r="A880" t="s">
        <v>1188</v>
      </c>
      <c r="B880">
        <v>31.024000000000001</v>
      </c>
      <c r="C880" t="s">
        <v>1183</v>
      </c>
    </row>
    <row r="881" spans="1:3" x14ac:dyDescent="0.2">
      <c r="A881" t="s">
        <v>1265</v>
      </c>
      <c r="B881">
        <v>31.030999999999999</v>
      </c>
      <c r="C881" t="s">
        <v>431</v>
      </c>
    </row>
    <row r="882" spans="1:3" x14ac:dyDescent="0.2">
      <c r="A882" t="s">
        <v>721</v>
      </c>
      <c r="B882">
        <v>31.033999999999999</v>
      </c>
      <c r="C882" t="s">
        <v>722</v>
      </c>
    </row>
    <row r="883" spans="1:3" x14ac:dyDescent="0.2">
      <c r="A883" t="s">
        <v>721</v>
      </c>
      <c r="B883">
        <v>31.033999999999999</v>
      </c>
      <c r="C883" t="s">
        <v>722</v>
      </c>
    </row>
    <row r="884" spans="1:3" x14ac:dyDescent="0.2">
      <c r="A884" t="s">
        <v>1485</v>
      </c>
      <c r="B884">
        <v>31.050999999999998</v>
      </c>
      <c r="C884" t="s">
        <v>431</v>
      </c>
    </row>
    <row r="885" spans="1:3" x14ac:dyDescent="0.2">
      <c r="A885" t="s">
        <v>1564</v>
      </c>
      <c r="B885">
        <v>31.052</v>
      </c>
      <c r="C885" t="s">
        <v>566</v>
      </c>
    </row>
    <row r="886" spans="1:3" x14ac:dyDescent="0.2">
      <c r="A886" t="s">
        <v>819</v>
      </c>
      <c r="B886">
        <v>31.055</v>
      </c>
      <c r="C886" t="s">
        <v>563</v>
      </c>
    </row>
    <row r="887" spans="1:3" x14ac:dyDescent="0.2">
      <c r="A887" t="s">
        <v>1190</v>
      </c>
      <c r="B887">
        <v>31.055</v>
      </c>
      <c r="C887" t="s">
        <v>890</v>
      </c>
    </row>
    <row r="888" spans="1:3" x14ac:dyDescent="0.2">
      <c r="A888" t="s">
        <v>1149</v>
      </c>
      <c r="B888">
        <v>31.079000000000001</v>
      </c>
      <c r="C888" t="s">
        <v>520</v>
      </c>
    </row>
    <row r="889" spans="1:3" x14ac:dyDescent="0.2">
      <c r="A889" t="s">
        <v>1155</v>
      </c>
      <c r="B889">
        <v>31.081</v>
      </c>
      <c r="C889" t="s">
        <v>431</v>
      </c>
    </row>
    <row r="890" spans="1:3" x14ac:dyDescent="0.2">
      <c r="A890" t="s">
        <v>1272</v>
      </c>
      <c r="B890">
        <v>31.084</v>
      </c>
      <c r="C890" t="s">
        <v>448</v>
      </c>
    </row>
    <row r="891" spans="1:3" x14ac:dyDescent="0.2">
      <c r="A891" t="s">
        <v>1662</v>
      </c>
      <c r="B891">
        <v>31.093</v>
      </c>
      <c r="C891" t="s">
        <v>448</v>
      </c>
    </row>
    <row r="892" spans="1:3" x14ac:dyDescent="0.2">
      <c r="A892" t="s">
        <v>1065</v>
      </c>
      <c r="B892">
        <v>31.099</v>
      </c>
      <c r="C892" t="s">
        <v>431</v>
      </c>
    </row>
    <row r="893" spans="1:3" x14ac:dyDescent="0.2">
      <c r="A893" t="s">
        <v>982</v>
      </c>
      <c r="B893">
        <v>31.103000000000002</v>
      </c>
      <c r="C893" t="s">
        <v>431</v>
      </c>
    </row>
    <row r="894" spans="1:3" x14ac:dyDescent="0.2">
      <c r="A894" t="s">
        <v>539</v>
      </c>
      <c r="B894">
        <v>31.126999999999999</v>
      </c>
      <c r="C894" t="s">
        <v>448</v>
      </c>
    </row>
    <row r="895" spans="1:3" x14ac:dyDescent="0.2">
      <c r="A895" t="s">
        <v>1355</v>
      </c>
      <c r="B895">
        <v>31.143000000000001</v>
      </c>
      <c r="C895" t="s">
        <v>563</v>
      </c>
    </row>
    <row r="896" spans="1:3" x14ac:dyDescent="0.2">
      <c r="A896" t="s">
        <v>554</v>
      </c>
      <c r="B896">
        <v>31.167000000000002</v>
      </c>
      <c r="C896" t="s">
        <v>555</v>
      </c>
    </row>
    <row r="897" spans="1:3" x14ac:dyDescent="0.2">
      <c r="A897" t="s">
        <v>1613</v>
      </c>
      <c r="B897">
        <v>31.167000000000002</v>
      </c>
      <c r="C897" t="s">
        <v>442</v>
      </c>
    </row>
    <row r="898" spans="1:3" x14ac:dyDescent="0.2">
      <c r="A898" t="s">
        <v>810</v>
      </c>
      <c r="B898">
        <v>31.167999999999999</v>
      </c>
      <c r="C898" t="s">
        <v>448</v>
      </c>
    </row>
    <row r="899" spans="1:3" x14ac:dyDescent="0.2">
      <c r="A899" t="s">
        <v>1176</v>
      </c>
      <c r="B899">
        <v>31.175999999999998</v>
      </c>
      <c r="C899" t="s">
        <v>448</v>
      </c>
    </row>
    <row r="900" spans="1:3" x14ac:dyDescent="0.2">
      <c r="A900" t="s">
        <v>1430</v>
      </c>
      <c r="B900">
        <v>31.187000000000001</v>
      </c>
      <c r="C900" t="s">
        <v>448</v>
      </c>
    </row>
    <row r="901" spans="1:3" x14ac:dyDescent="0.2">
      <c r="A901" t="s">
        <v>1537</v>
      </c>
      <c r="B901">
        <v>31.187000000000001</v>
      </c>
      <c r="C901" t="s">
        <v>431</v>
      </c>
    </row>
    <row r="902" spans="1:3" x14ac:dyDescent="0.2">
      <c r="A902" t="s">
        <v>1395</v>
      </c>
      <c r="B902">
        <v>31.192</v>
      </c>
      <c r="C902" t="s">
        <v>448</v>
      </c>
    </row>
    <row r="903" spans="1:3" x14ac:dyDescent="0.2">
      <c r="A903" t="s">
        <v>650</v>
      </c>
      <c r="B903">
        <v>31.198</v>
      </c>
      <c r="C903" t="s">
        <v>448</v>
      </c>
    </row>
    <row r="904" spans="1:3" x14ac:dyDescent="0.2">
      <c r="A904" t="s">
        <v>1490</v>
      </c>
      <c r="B904">
        <v>31.206</v>
      </c>
      <c r="C904" t="s">
        <v>448</v>
      </c>
    </row>
    <row r="905" spans="1:3" x14ac:dyDescent="0.2">
      <c r="A905" t="s">
        <v>1526</v>
      </c>
      <c r="B905">
        <v>31.209</v>
      </c>
      <c r="C905" t="s">
        <v>431</v>
      </c>
    </row>
    <row r="906" spans="1:3" x14ac:dyDescent="0.2">
      <c r="A906" t="s">
        <v>637</v>
      </c>
      <c r="B906">
        <v>31.212</v>
      </c>
      <c r="C906" t="s">
        <v>638</v>
      </c>
    </row>
    <row r="907" spans="1:3" x14ac:dyDescent="0.2">
      <c r="A907" t="s">
        <v>943</v>
      </c>
      <c r="B907">
        <v>31.212</v>
      </c>
      <c r="C907" t="s">
        <v>448</v>
      </c>
    </row>
    <row r="908" spans="1:3" x14ac:dyDescent="0.2">
      <c r="A908" t="s">
        <v>1481</v>
      </c>
      <c r="B908">
        <v>31.221</v>
      </c>
      <c r="C908" t="s">
        <v>431</v>
      </c>
    </row>
    <row r="909" spans="1:3" x14ac:dyDescent="0.2">
      <c r="A909" t="s">
        <v>1617</v>
      </c>
      <c r="B909">
        <v>31.227</v>
      </c>
      <c r="C909" t="s">
        <v>431</v>
      </c>
    </row>
    <row r="910" spans="1:3" x14ac:dyDescent="0.2">
      <c r="A910" t="s">
        <v>1340</v>
      </c>
      <c r="B910">
        <v>31.23</v>
      </c>
      <c r="C910" t="s">
        <v>431</v>
      </c>
    </row>
    <row r="911" spans="1:3" x14ac:dyDescent="0.2">
      <c r="A911" t="s">
        <v>1303</v>
      </c>
      <c r="B911">
        <v>31.236999999999998</v>
      </c>
      <c r="C911" t="s">
        <v>572</v>
      </c>
    </row>
    <row r="912" spans="1:3" x14ac:dyDescent="0.2">
      <c r="A912" t="s">
        <v>896</v>
      </c>
      <c r="B912">
        <v>31.253</v>
      </c>
      <c r="C912" t="s">
        <v>431</v>
      </c>
    </row>
    <row r="913" spans="1:3" x14ac:dyDescent="0.2">
      <c r="A913" t="s">
        <v>1108</v>
      </c>
      <c r="B913">
        <v>31.263999999999999</v>
      </c>
      <c r="C913" t="s">
        <v>431</v>
      </c>
    </row>
    <row r="914" spans="1:3" x14ac:dyDescent="0.2">
      <c r="A914" t="s">
        <v>486</v>
      </c>
      <c r="B914">
        <v>31.274000000000001</v>
      </c>
      <c r="C914" t="s">
        <v>431</v>
      </c>
    </row>
    <row r="915" spans="1:3" x14ac:dyDescent="0.2">
      <c r="A915" t="s">
        <v>589</v>
      </c>
      <c r="B915">
        <v>31.280999999999999</v>
      </c>
      <c r="C915" t="s">
        <v>448</v>
      </c>
    </row>
    <row r="916" spans="1:3" x14ac:dyDescent="0.2">
      <c r="A916" t="s">
        <v>989</v>
      </c>
      <c r="B916">
        <v>31.286999999999999</v>
      </c>
      <c r="C916" t="s">
        <v>990</v>
      </c>
    </row>
    <row r="917" spans="1:3" x14ac:dyDescent="0.2">
      <c r="A917" t="s">
        <v>1440</v>
      </c>
      <c r="B917">
        <v>31.288</v>
      </c>
      <c r="C917" t="s">
        <v>433</v>
      </c>
    </row>
    <row r="918" spans="1:3" x14ac:dyDescent="0.2">
      <c r="A918" t="s">
        <v>946</v>
      </c>
      <c r="B918">
        <v>31.29</v>
      </c>
      <c r="C918" t="s">
        <v>448</v>
      </c>
    </row>
    <row r="919" spans="1:3" x14ac:dyDescent="0.2">
      <c r="A919" t="s">
        <v>730</v>
      </c>
      <c r="B919">
        <v>31.294</v>
      </c>
      <c r="C919" t="s">
        <v>448</v>
      </c>
    </row>
    <row r="920" spans="1:3" x14ac:dyDescent="0.2">
      <c r="A920" t="s">
        <v>730</v>
      </c>
      <c r="B920">
        <v>31.294</v>
      </c>
      <c r="C920" t="s">
        <v>448</v>
      </c>
    </row>
    <row r="921" spans="1:3" x14ac:dyDescent="0.2">
      <c r="A921" t="s">
        <v>1317</v>
      </c>
      <c r="B921">
        <v>31.298999999999999</v>
      </c>
      <c r="C921" t="s">
        <v>448</v>
      </c>
    </row>
    <row r="922" spans="1:3" x14ac:dyDescent="0.2">
      <c r="A922" t="s">
        <v>1574</v>
      </c>
      <c r="B922">
        <v>31.314</v>
      </c>
      <c r="C922" t="s">
        <v>431</v>
      </c>
    </row>
    <row r="923" spans="1:3" x14ac:dyDescent="0.2">
      <c r="A923" t="s">
        <v>478</v>
      </c>
      <c r="B923">
        <v>31.315000000000001</v>
      </c>
      <c r="C923" t="s">
        <v>431</v>
      </c>
    </row>
    <row r="924" spans="1:3" x14ac:dyDescent="0.2">
      <c r="A924" t="s">
        <v>1452</v>
      </c>
      <c r="B924">
        <v>31.317</v>
      </c>
      <c r="C924" t="s">
        <v>431</v>
      </c>
    </row>
    <row r="925" spans="1:3" x14ac:dyDescent="0.2">
      <c r="A925" t="s">
        <v>1057</v>
      </c>
      <c r="B925">
        <v>31.326000000000001</v>
      </c>
      <c r="C925" t="s">
        <v>609</v>
      </c>
    </row>
    <row r="926" spans="1:3" x14ac:dyDescent="0.2">
      <c r="A926" t="s">
        <v>771</v>
      </c>
      <c r="B926">
        <v>31.335999999999999</v>
      </c>
      <c r="C926" t="s">
        <v>431</v>
      </c>
    </row>
    <row r="927" spans="1:3" x14ac:dyDescent="0.2">
      <c r="A927" t="s">
        <v>738</v>
      </c>
      <c r="B927">
        <v>31.34</v>
      </c>
      <c r="C927" t="s">
        <v>722</v>
      </c>
    </row>
    <row r="928" spans="1:3" x14ac:dyDescent="0.2">
      <c r="A928" t="s">
        <v>738</v>
      </c>
      <c r="B928">
        <v>31.34</v>
      </c>
      <c r="C928" t="s">
        <v>722</v>
      </c>
    </row>
    <row r="929" spans="1:3" x14ac:dyDescent="0.2">
      <c r="A929" t="s">
        <v>902</v>
      </c>
      <c r="B929">
        <v>31.353999999999999</v>
      </c>
      <c r="C929" t="s">
        <v>614</v>
      </c>
    </row>
    <row r="930" spans="1:3" x14ac:dyDescent="0.2">
      <c r="A930" t="s">
        <v>670</v>
      </c>
      <c r="B930">
        <v>31.356999999999999</v>
      </c>
      <c r="C930" t="s">
        <v>448</v>
      </c>
    </row>
    <row r="931" spans="1:3" x14ac:dyDescent="0.2">
      <c r="A931" t="s">
        <v>1263</v>
      </c>
      <c r="B931">
        <v>31.36</v>
      </c>
      <c r="C931" t="s">
        <v>448</v>
      </c>
    </row>
    <row r="932" spans="1:3" x14ac:dyDescent="0.2">
      <c r="A932" t="s">
        <v>1051</v>
      </c>
      <c r="B932">
        <v>31.37</v>
      </c>
      <c r="C932" t="s">
        <v>448</v>
      </c>
    </row>
    <row r="933" spans="1:3" x14ac:dyDescent="0.2">
      <c r="A933" t="s">
        <v>1435</v>
      </c>
      <c r="B933">
        <v>31.373999999999999</v>
      </c>
      <c r="C933" t="s">
        <v>448</v>
      </c>
    </row>
    <row r="934" spans="1:3" x14ac:dyDescent="0.2">
      <c r="A934" t="s">
        <v>1242</v>
      </c>
      <c r="B934">
        <v>31.382000000000001</v>
      </c>
      <c r="C934" t="s">
        <v>1243</v>
      </c>
    </row>
    <row r="935" spans="1:3" x14ac:dyDescent="0.2">
      <c r="A935" t="s">
        <v>1287</v>
      </c>
      <c r="B935">
        <v>31.393000000000001</v>
      </c>
      <c r="C935" t="s">
        <v>431</v>
      </c>
    </row>
    <row r="936" spans="1:3" x14ac:dyDescent="0.2">
      <c r="A936" t="s">
        <v>1281</v>
      </c>
      <c r="B936">
        <v>31.396999999999998</v>
      </c>
      <c r="C936" t="s">
        <v>448</v>
      </c>
    </row>
    <row r="937" spans="1:3" x14ac:dyDescent="0.2">
      <c r="A937" t="s">
        <v>458</v>
      </c>
      <c r="B937">
        <v>31.401</v>
      </c>
      <c r="C937" t="s">
        <v>459</v>
      </c>
    </row>
    <row r="938" spans="1:3" x14ac:dyDescent="0.2">
      <c r="A938" t="s">
        <v>535</v>
      </c>
      <c r="B938">
        <v>31.405000000000001</v>
      </c>
      <c r="C938" t="s">
        <v>431</v>
      </c>
    </row>
    <row r="939" spans="1:3" x14ac:dyDescent="0.2">
      <c r="A939" t="s">
        <v>1085</v>
      </c>
      <c r="B939">
        <v>31.405999999999999</v>
      </c>
      <c r="C939" t="s">
        <v>990</v>
      </c>
    </row>
    <row r="940" spans="1:3" x14ac:dyDescent="0.2">
      <c r="A940" t="s">
        <v>1289</v>
      </c>
      <c r="B940">
        <v>31.43</v>
      </c>
      <c r="C940" t="s">
        <v>505</v>
      </c>
    </row>
    <row r="941" spans="1:3" x14ac:dyDescent="0.2">
      <c r="A941" t="s">
        <v>834</v>
      </c>
      <c r="B941">
        <v>31.452999999999999</v>
      </c>
      <c r="C941" t="s">
        <v>431</v>
      </c>
    </row>
    <row r="942" spans="1:3" x14ac:dyDescent="0.2">
      <c r="A942" t="s">
        <v>685</v>
      </c>
      <c r="B942">
        <v>31.454000000000001</v>
      </c>
      <c r="C942" t="s">
        <v>431</v>
      </c>
    </row>
    <row r="943" spans="1:3" x14ac:dyDescent="0.2">
      <c r="A943" t="s">
        <v>685</v>
      </c>
      <c r="B943">
        <v>31.454000000000001</v>
      </c>
      <c r="C943" t="s">
        <v>431</v>
      </c>
    </row>
    <row r="944" spans="1:3" x14ac:dyDescent="0.2">
      <c r="A944" t="s">
        <v>920</v>
      </c>
      <c r="B944">
        <v>31.456</v>
      </c>
      <c r="C944" t="s">
        <v>659</v>
      </c>
    </row>
    <row r="945" spans="1:3" x14ac:dyDescent="0.2">
      <c r="A945" t="s">
        <v>1428</v>
      </c>
      <c r="B945">
        <v>31.457999999999998</v>
      </c>
      <c r="C945" t="s">
        <v>448</v>
      </c>
    </row>
    <row r="946" spans="1:3" x14ac:dyDescent="0.2">
      <c r="A946" t="s">
        <v>1509</v>
      </c>
      <c r="B946">
        <v>31.469000000000001</v>
      </c>
      <c r="C946" t="s">
        <v>431</v>
      </c>
    </row>
    <row r="947" spans="1:3" x14ac:dyDescent="0.2">
      <c r="A947" t="s">
        <v>856</v>
      </c>
      <c r="B947">
        <v>31.472000000000001</v>
      </c>
      <c r="C947" t="s">
        <v>702</v>
      </c>
    </row>
    <row r="948" spans="1:3" x14ac:dyDescent="0.2">
      <c r="A948" t="s">
        <v>743</v>
      </c>
      <c r="B948">
        <v>31.478000000000002</v>
      </c>
      <c r="C948" t="s">
        <v>500</v>
      </c>
    </row>
    <row r="949" spans="1:3" x14ac:dyDescent="0.2">
      <c r="A949" t="s">
        <v>743</v>
      </c>
      <c r="B949">
        <v>31.478000000000002</v>
      </c>
      <c r="C949" t="s">
        <v>500</v>
      </c>
    </row>
    <row r="950" spans="1:3" x14ac:dyDescent="0.2">
      <c r="A950" t="s">
        <v>1071</v>
      </c>
      <c r="B950">
        <v>31.481000000000002</v>
      </c>
      <c r="C950" t="s">
        <v>431</v>
      </c>
    </row>
    <row r="951" spans="1:3" x14ac:dyDescent="0.2">
      <c r="A951" t="s">
        <v>832</v>
      </c>
      <c r="B951">
        <v>31.488</v>
      </c>
      <c r="C951" t="s">
        <v>641</v>
      </c>
    </row>
    <row r="952" spans="1:3" x14ac:dyDescent="0.2">
      <c r="A952" t="s">
        <v>795</v>
      </c>
      <c r="B952">
        <v>31.507999999999999</v>
      </c>
      <c r="C952" t="s">
        <v>448</v>
      </c>
    </row>
    <row r="953" spans="1:3" x14ac:dyDescent="0.2">
      <c r="A953" t="s">
        <v>1374</v>
      </c>
      <c r="B953">
        <v>31.510999999999999</v>
      </c>
      <c r="C953" t="s">
        <v>672</v>
      </c>
    </row>
    <row r="954" spans="1:3" x14ac:dyDescent="0.2">
      <c r="A954" t="s">
        <v>654</v>
      </c>
      <c r="B954">
        <v>31.515000000000001</v>
      </c>
      <c r="C954" t="s">
        <v>653</v>
      </c>
    </row>
    <row r="955" spans="1:3" x14ac:dyDescent="0.2">
      <c r="A955" t="s">
        <v>1568</v>
      </c>
      <c r="B955">
        <v>31.515999999999998</v>
      </c>
      <c r="C955" t="s">
        <v>648</v>
      </c>
    </row>
    <row r="956" spans="1:3" x14ac:dyDescent="0.2">
      <c r="A956" t="s">
        <v>565</v>
      </c>
      <c r="B956">
        <v>31.516999999999999</v>
      </c>
      <c r="C956" t="s">
        <v>566</v>
      </c>
    </row>
    <row r="957" spans="1:3" x14ac:dyDescent="0.2">
      <c r="A957" t="s">
        <v>1267</v>
      </c>
      <c r="B957">
        <v>31.516999999999999</v>
      </c>
      <c r="C957" t="s">
        <v>448</v>
      </c>
    </row>
    <row r="958" spans="1:3" x14ac:dyDescent="0.2">
      <c r="A958" t="s">
        <v>694</v>
      </c>
      <c r="B958">
        <v>31.518000000000001</v>
      </c>
      <c r="C958" t="s">
        <v>431</v>
      </c>
    </row>
    <row r="959" spans="1:3" x14ac:dyDescent="0.2">
      <c r="A959" t="s">
        <v>694</v>
      </c>
      <c r="B959">
        <v>31.518000000000001</v>
      </c>
      <c r="C959" t="s">
        <v>431</v>
      </c>
    </row>
    <row r="960" spans="1:3" x14ac:dyDescent="0.2">
      <c r="A960" t="s">
        <v>1174</v>
      </c>
      <c r="B960">
        <v>31.54</v>
      </c>
      <c r="C960" t="s">
        <v>576</v>
      </c>
    </row>
    <row r="961" spans="1:3" x14ac:dyDescent="0.2">
      <c r="A961" t="s">
        <v>610</v>
      </c>
      <c r="B961">
        <v>31.55</v>
      </c>
      <c r="C961" t="s">
        <v>448</v>
      </c>
    </row>
    <row r="962" spans="1:3" x14ac:dyDescent="0.2">
      <c r="A962" t="s">
        <v>1533</v>
      </c>
      <c r="B962">
        <v>31.559000000000001</v>
      </c>
      <c r="C962" t="s">
        <v>636</v>
      </c>
    </row>
    <row r="963" spans="1:3" x14ac:dyDescent="0.2">
      <c r="A963" t="s">
        <v>711</v>
      </c>
      <c r="B963">
        <v>31.562999999999999</v>
      </c>
      <c r="C963" t="s">
        <v>570</v>
      </c>
    </row>
    <row r="964" spans="1:3" x14ac:dyDescent="0.2">
      <c r="A964" t="s">
        <v>711</v>
      </c>
      <c r="B964">
        <v>31.562999999999999</v>
      </c>
      <c r="C964" t="s">
        <v>570</v>
      </c>
    </row>
    <row r="965" spans="1:3" x14ac:dyDescent="0.2">
      <c r="A965" t="s">
        <v>684</v>
      </c>
      <c r="B965">
        <v>31.567</v>
      </c>
      <c r="C965" t="s">
        <v>572</v>
      </c>
    </row>
    <row r="966" spans="1:3" x14ac:dyDescent="0.2">
      <c r="A966" t="s">
        <v>736</v>
      </c>
      <c r="B966">
        <v>31.567</v>
      </c>
      <c r="C966" t="s">
        <v>459</v>
      </c>
    </row>
    <row r="967" spans="1:3" x14ac:dyDescent="0.2">
      <c r="A967" t="s">
        <v>684</v>
      </c>
      <c r="B967">
        <v>31.567</v>
      </c>
      <c r="C967" t="s">
        <v>572</v>
      </c>
    </row>
    <row r="968" spans="1:3" x14ac:dyDescent="0.2">
      <c r="A968" t="s">
        <v>736</v>
      </c>
      <c r="B968">
        <v>31.567</v>
      </c>
      <c r="C968" t="s">
        <v>459</v>
      </c>
    </row>
    <row r="969" spans="1:3" x14ac:dyDescent="0.2">
      <c r="A969" t="s">
        <v>1392</v>
      </c>
      <c r="B969">
        <v>31.573</v>
      </c>
      <c r="C969" t="s">
        <v>587</v>
      </c>
    </row>
    <row r="970" spans="1:3" x14ac:dyDescent="0.2">
      <c r="A970" t="s">
        <v>558</v>
      </c>
      <c r="B970">
        <v>31.574999999999999</v>
      </c>
      <c r="C970" t="s">
        <v>559</v>
      </c>
    </row>
    <row r="971" spans="1:3" x14ac:dyDescent="0.2">
      <c r="A971" t="s">
        <v>600</v>
      </c>
      <c r="B971">
        <v>31.579000000000001</v>
      </c>
      <c r="C971" t="s">
        <v>431</v>
      </c>
    </row>
    <row r="972" spans="1:3" x14ac:dyDescent="0.2">
      <c r="A972" t="s">
        <v>831</v>
      </c>
      <c r="B972">
        <v>31.585999999999999</v>
      </c>
      <c r="C972" t="s">
        <v>448</v>
      </c>
    </row>
    <row r="973" spans="1:3" x14ac:dyDescent="0.2">
      <c r="A973" t="s">
        <v>657</v>
      </c>
      <c r="B973">
        <v>31.594000000000001</v>
      </c>
      <c r="C973" t="s">
        <v>448</v>
      </c>
    </row>
    <row r="974" spans="1:3" x14ac:dyDescent="0.2">
      <c r="A974" t="s">
        <v>660</v>
      </c>
      <c r="B974">
        <v>31.606999999999999</v>
      </c>
      <c r="C974" t="s">
        <v>661</v>
      </c>
    </row>
    <row r="975" spans="1:3" x14ac:dyDescent="0.2">
      <c r="A975" t="s">
        <v>879</v>
      </c>
      <c r="B975">
        <v>31.611999999999998</v>
      </c>
      <c r="C975" t="s">
        <v>572</v>
      </c>
    </row>
    <row r="976" spans="1:3" x14ac:dyDescent="0.2">
      <c r="A976" t="s">
        <v>854</v>
      </c>
      <c r="B976">
        <v>31.613</v>
      </c>
      <c r="C976" t="s">
        <v>570</v>
      </c>
    </row>
    <row r="977" spans="1:3" x14ac:dyDescent="0.2">
      <c r="A977" t="s">
        <v>1360</v>
      </c>
      <c r="B977">
        <v>31.614000000000001</v>
      </c>
      <c r="C977" t="s">
        <v>1361</v>
      </c>
    </row>
    <row r="978" spans="1:3" x14ac:dyDescent="0.2">
      <c r="A978" t="s">
        <v>1179</v>
      </c>
      <c r="B978">
        <v>31.614999999999998</v>
      </c>
      <c r="C978" t="s">
        <v>448</v>
      </c>
    </row>
    <row r="979" spans="1:3" x14ac:dyDescent="0.2">
      <c r="A979" t="s">
        <v>1260</v>
      </c>
      <c r="B979">
        <v>31.617999999999999</v>
      </c>
      <c r="C979" t="s">
        <v>431</v>
      </c>
    </row>
    <row r="980" spans="1:3" x14ac:dyDescent="0.2">
      <c r="A980" t="s">
        <v>1477</v>
      </c>
      <c r="B980">
        <v>31.629000000000001</v>
      </c>
      <c r="C980" t="s">
        <v>448</v>
      </c>
    </row>
    <row r="981" spans="1:3" x14ac:dyDescent="0.2">
      <c r="A981" t="s">
        <v>1172</v>
      </c>
      <c r="B981">
        <v>31.638999999999999</v>
      </c>
      <c r="C981" t="s">
        <v>448</v>
      </c>
    </row>
    <row r="982" spans="1:3" x14ac:dyDescent="0.2">
      <c r="A982" t="s">
        <v>480</v>
      </c>
      <c r="B982">
        <v>31.652000000000001</v>
      </c>
      <c r="C982" t="s">
        <v>431</v>
      </c>
    </row>
    <row r="983" spans="1:3" x14ac:dyDescent="0.2">
      <c r="A983" t="s">
        <v>1163</v>
      </c>
      <c r="B983">
        <v>31.666</v>
      </c>
      <c r="C983" t="s">
        <v>431</v>
      </c>
    </row>
    <row r="984" spans="1:3" x14ac:dyDescent="0.2">
      <c r="A984" t="s">
        <v>1045</v>
      </c>
      <c r="B984">
        <v>31.675999999999998</v>
      </c>
      <c r="C984" t="s">
        <v>448</v>
      </c>
    </row>
    <row r="985" spans="1:3" x14ac:dyDescent="0.2">
      <c r="A985" t="s">
        <v>1010</v>
      </c>
      <c r="B985">
        <v>31.684999999999999</v>
      </c>
      <c r="C985" t="s">
        <v>572</v>
      </c>
    </row>
    <row r="986" spans="1:3" x14ac:dyDescent="0.2">
      <c r="A986" t="s">
        <v>512</v>
      </c>
      <c r="B986">
        <v>31.686</v>
      </c>
      <c r="C986" t="s">
        <v>431</v>
      </c>
    </row>
    <row r="987" spans="1:3" x14ac:dyDescent="0.2">
      <c r="A987" t="s">
        <v>767</v>
      </c>
      <c r="B987">
        <v>31.686</v>
      </c>
      <c r="C987" t="s">
        <v>448</v>
      </c>
    </row>
    <row r="988" spans="1:3" x14ac:dyDescent="0.2">
      <c r="A988" t="s">
        <v>1344</v>
      </c>
      <c r="B988">
        <v>31.689</v>
      </c>
      <c r="C988" t="s">
        <v>594</v>
      </c>
    </row>
    <row r="989" spans="1:3" x14ac:dyDescent="0.2">
      <c r="A989" t="s">
        <v>813</v>
      </c>
      <c r="B989">
        <v>31.692</v>
      </c>
      <c r="C989" t="s">
        <v>648</v>
      </c>
    </row>
    <row r="990" spans="1:3" x14ac:dyDescent="0.2">
      <c r="A990" t="s">
        <v>1357</v>
      </c>
      <c r="B990">
        <v>31.696999999999999</v>
      </c>
      <c r="C990" t="s">
        <v>431</v>
      </c>
    </row>
    <row r="991" spans="1:3" x14ac:dyDescent="0.2">
      <c r="A991" t="s">
        <v>1546</v>
      </c>
      <c r="B991">
        <v>31.699000000000002</v>
      </c>
      <c r="C991" t="s">
        <v>431</v>
      </c>
    </row>
    <row r="992" spans="1:3" x14ac:dyDescent="0.2">
      <c r="A992" t="s">
        <v>1178</v>
      </c>
      <c r="B992">
        <v>31.71</v>
      </c>
      <c r="C992" t="s">
        <v>890</v>
      </c>
    </row>
    <row r="993" spans="1:3" x14ac:dyDescent="0.2">
      <c r="A993" t="s">
        <v>1150</v>
      </c>
      <c r="B993">
        <v>31.716999999999999</v>
      </c>
      <c r="C993" t="s">
        <v>431</v>
      </c>
    </row>
    <row r="994" spans="1:3" x14ac:dyDescent="0.2">
      <c r="A994" t="s">
        <v>1237</v>
      </c>
      <c r="B994">
        <v>31.72</v>
      </c>
      <c r="C994" t="s">
        <v>990</v>
      </c>
    </row>
    <row r="995" spans="1:3" x14ac:dyDescent="0.2">
      <c r="A995" t="s">
        <v>887</v>
      </c>
      <c r="B995">
        <v>31.721</v>
      </c>
      <c r="C995" t="s">
        <v>568</v>
      </c>
    </row>
    <row r="996" spans="1:3" x14ac:dyDescent="0.2">
      <c r="A996" t="s">
        <v>921</v>
      </c>
      <c r="B996">
        <v>31.721</v>
      </c>
      <c r="C996" t="s">
        <v>448</v>
      </c>
    </row>
    <row r="997" spans="1:3" x14ac:dyDescent="0.2">
      <c r="A997" t="s">
        <v>1558</v>
      </c>
      <c r="B997">
        <v>31.722000000000001</v>
      </c>
      <c r="C997" t="s">
        <v>431</v>
      </c>
    </row>
    <row r="998" spans="1:3" x14ac:dyDescent="0.2">
      <c r="A998" t="s">
        <v>1167</v>
      </c>
      <c r="B998">
        <v>31.722000000000001</v>
      </c>
      <c r="C998" t="s">
        <v>746</v>
      </c>
    </row>
    <row r="999" spans="1:3" x14ac:dyDescent="0.2">
      <c r="A999" t="s">
        <v>1433</v>
      </c>
      <c r="B999">
        <v>31.725999999999999</v>
      </c>
      <c r="C999" t="s">
        <v>448</v>
      </c>
    </row>
    <row r="1000" spans="1:3" x14ac:dyDescent="0.2">
      <c r="A1000" t="s">
        <v>1599</v>
      </c>
      <c r="B1000">
        <v>31.728999999999999</v>
      </c>
      <c r="C1000" t="s">
        <v>448</v>
      </c>
    </row>
    <row r="1001" spans="1:3" x14ac:dyDescent="0.2">
      <c r="A1001" t="s">
        <v>926</v>
      </c>
      <c r="B1001">
        <v>31.73</v>
      </c>
      <c r="C1001" t="s">
        <v>448</v>
      </c>
    </row>
    <row r="1002" spans="1:3" x14ac:dyDescent="0.2">
      <c r="A1002" t="s">
        <v>1576</v>
      </c>
      <c r="B1002">
        <v>31.734999999999999</v>
      </c>
      <c r="C1002" t="s">
        <v>431</v>
      </c>
    </row>
    <row r="1003" spans="1:3" x14ac:dyDescent="0.2">
      <c r="A1003" t="s">
        <v>493</v>
      </c>
      <c r="B1003">
        <v>31.736999999999998</v>
      </c>
      <c r="C1003" t="s">
        <v>431</v>
      </c>
    </row>
    <row r="1004" spans="1:3" x14ac:dyDescent="0.2">
      <c r="A1004" t="s">
        <v>675</v>
      </c>
      <c r="B1004">
        <v>31.75</v>
      </c>
      <c r="C1004" t="s">
        <v>448</v>
      </c>
    </row>
    <row r="1005" spans="1:3" x14ac:dyDescent="0.2">
      <c r="A1005" t="s">
        <v>1196</v>
      </c>
      <c r="B1005">
        <v>31.754000000000001</v>
      </c>
      <c r="C1005" t="s">
        <v>448</v>
      </c>
    </row>
    <row r="1006" spans="1:3" x14ac:dyDescent="0.2">
      <c r="A1006" t="s">
        <v>1192</v>
      </c>
      <c r="B1006">
        <v>31.756</v>
      </c>
      <c r="C1006" t="s">
        <v>448</v>
      </c>
    </row>
    <row r="1007" spans="1:3" x14ac:dyDescent="0.2">
      <c r="A1007" t="s">
        <v>862</v>
      </c>
      <c r="B1007">
        <v>31.757000000000001</v>
      </c>
      <c r="C1007" t="s">
        <v>431</v>
      </c>
    </row>
    <row r="1008" spans="1:3" x14ac:dyDescent="0.2">
      <c r="A1008" t="s">
        <v>1310</v>
      </c>
      <c r="B1008">
        <v>31.760999999999999</v>
      </c>
      <c r="C1008" t="s">
        <v>448</v>
      </c>
    </row>
    <row r="1009" spans="1:3" x14ac:dyDescent="0.2">
      <c r="A1009" t="s">
        <v>712</v>
      </c>
      <c r="B1009">
        <v>31.766999999999999</v>
      </c>
      <c r="C1009" t="s">
        <v>431</v>
      </c>
    </row>
    <row r="1010" spans="1:3" x14ac:dyDescent="0.2">
      <c r="A1010" t="s">
        <v>712</v>
      </c>
      <c r="B1010">
        <v>31.766999999999999</v>
      </c>
      <c r="C1010" t="s">
        <v>431</v>
      </c>
    </row>
    <row r="1011" spans="1:3" x14ac:dyDescent="0.2">
      <c r="A1011" t="s">
        <v>888</v>
      </c>
      <c r="B1011">
        <v>31.776</v>
      </c>
      <c r="C1011" t="s">
        <v>614</v>
      </c>
    </row>
    <row r="1012" spans="1:3" x14ac:dyDescent="0.2">
      <c r="A1012" t="s">
        <v>1076</v>
      </c>
      <c r="B1012">
        <v>31.806999999999999</v>
      </c>
      <c r="C1012" t="s">
        <v>431</v>
      </c>
    </row>
    <row r="1013" spans="1:3" x14ac:dyDescent="0.2">
      <c r="A1013" t="s">
        <v>1218</v>
      </c>
      <c r="B1013">
        <v>31.809000000000001</v>
      </c>
      <c r="C1013" t="s">
        <v>431</v>
      </c>
    </row>
    <row r="1014" spans="1:3" x14ac:dyDescent="0.2">
      <c r="A1014" t="s">
        <v>968</v>
      </c>
      <c r="B1014">
        <v>31.812999999999999</v>
      </c>
      <c r="C1014" t="s">
        <v>523</v>
      </c>
    </row>
    <row r="1015" spans="1:3" x14ac:dyDescent="0.2">
      <c r="A1015" t="s">
        <v>883</v>
      </c>
      <c r="B1015">
        <v>31.824999999999999</v>
      </c>
      <c r="C1015" t="s">
        <v>570</v>
      </c>
    </row>
    <row r="1016" spans="1:3" x14ac:dyDescent="0.2">
      <c r="A1016" t="s">
        <v>752</v>
      </c>
      <c r="B1016">
        <v>31.827999999999999</v>
      </c>
      <c r="C1016" t="s">
        <v>753</v>
      </c>
    </row>
    <row r="1017" spans="1:3" x14ac:dyDescent="0.2">
      <c r="A1017" t="s">
        <v>1504</v>
      </c>
      <c r="B1017">
        <v>31.834</v>
      </c>
      <c r="C1017" t="s">
        <v>528</v>
      </c>
    </row>
    <row r="1018" spans="1:3" x14ac:dyDescent="0.2">
      <c r="A1018" t="s">
        <v>1087</v>
      </c>
      <c r="B1018">
        <v>31.838000000000001</v>
      </c>
      <c r="C1018" t="s">
        <v>448</v>
      </c>
    </row>
    <row r="1019" spans="1:3" x14ac:dyDescent="0.2">
      <c r="A1019" t="s">
        <v>632</v>
      </c>
      <c r="B1019">
        <v>31.853000000000002</v>
      </c>
      <c r="C1019" t="s">
        <v>448</v>
      </c>
    </row>
    <row r="1020" spans="1:3" x14ac:dyDescent="0.2">
      <c r="A1020" t="s">
        <v>776</v>
      </c>
      <c r="B1020">
        <v>31.856000000000002</v>
      </c>
      <c r="C1020" t="s">
        <v>448</v>
      </c>
    </row>
    <row r="1021" spans="1:3" x14ac:dyDescent="0.2">
      <c r="A1021" t="s">
        <v>1334</v>
      </c>
      <c r="B1021">
        <v>31.864999999999998</v>
      </c>
      <c r="C1021" t="s">
        <v>431</v>
      </c>
    </row>
    <row r="1022" spans="1:3" x14ac:dyDescent="0.2">
      <c r="A1022" t="s">
        <v>1394</v>
      </c>
      <c r="B1022">
        <v>31.870999999999999</v>
      </c>
      <c r="C1022" t="s">
        <v>468</v>
      </c>
    </row>
    <row r="1023" spans="1:3" x14ac:dyDescent="0.2">
      <c r="A1023" t="s">
        <v>1268</v>
      </c>
      <c r="B1023">
        <v>31.872</v>
      </c>
      <c r="C1023" t="s">
        <v>990</v>
      </c>
    </row>
    <row r="1024" spans="1:3" x14ac:dyDescent="0.2">
      <c r="A1024" t="s">
        <v>748</v>
      </c>
      <c r="B1024">
        <v>31.88</v>
      </c>
      <c r="C1024" t="s">
        <v>431</v>
      </c>
    </row>
    <row r="1025" spans="1:3" x14ac:dyDescent="0.2">
      <c r="A1025" t="s">
        <v>1252</v>
      </c>
      <c r="B1025">
        <v>31.888999999999999</v>
      </c>
      <c r="C1025" t="s">
        <v>433</v>
      </c>
    </row>
    <row r="1026" spans="1:3" x14ac:dyDescent="0.2">
      <c r="A1026" t="s">
        <v>1002</v>
      </c>
      <c r="B1026">
        <v>31.891999999999999</v>
      </c>
      <c r="C1026" t="s">
        <v>431</v>
      </c>
    </row>
    <row r="1027" spans="1:3" x14ac:dyDescent="0.2">
      <c r="A1027" t="s">
        <v>1538</v>
      </c>
      <c r="B1027">
        <v>31.902999999999999</v>
      </c>
      <c r="C1027" t="s">
        <v>476</v>
      </c>
    </row>
    <row r="1028" spans="1:3" x14ac:dyDescent="0.2">
      <c r="A1028" t="s">
        <v>903</v>
      </c>
      <c r="B1028">
        <v>31.904</v>
      </c>
      <c r="C1028" t="s">
        <v>431</v>
      </c>
    </row>
    <row r="1029" spans="1:3" x14ac:dyDescent="0.2">
      <c r="A1029" t="s">
        <v>726</v>
      </c>
      <c r="B1029">
        <v>31.91</v>
      </c>
      <c r="C1029" t="s">
        <v>727</v>
      </c>
    </row>
    <row r="1030" spans="1:3" x14ac:dyDescent="0.2">
      <c r="A1030" t="s">
        <v>726</v>
      </c>
      <c r="B1030">
        <v>31.91</v>
      </c>
      <c r="C1030" t="s">
        <v>727</v>
      </c>
    </row>
    <row r="1031" spans="1:3" x14ac:dyDescent="0.2">
      <c r="A1031" t="s">
        <v>603</v>
      </c>
      <c r="B1031">
        <v>31.911000000000001</v>
      </c>
      <c r="C1031" t="s">
        <v>431</v>
      </c>
    </row>
    <row r="1032" spans="1:3" x14ac:dyDescent="0.2">
      <c r="A1032" t="s">
        <v>1005</v>
      </c>
      <c r="B1032">
        <v>31.911000000000001</v>
      </c>
      <c r="C1032" t="s">
        <v>431</v>
      </c>
    </row>
    <row r="1033" spans="1:3" x14ac:dyDescent="0.2">
      <c r="A1033" t="s">
        <v>1484</v>
      </c>
      <c r="B1033">
        <v>31.914000000000001</v>
      </c>
      <c r="C1033" t="s">
        <v>448</v>
      </c>
    </row>
    <row r="1034" spans="1:3" x14ac:dyDescent="0.2">
      <c r="A1034" t="s">
        <v>1456</v>
      </c>
      <c r="B1034">
        <v>31.94</v>
      </c>
      <c r="C1034" t="s">
        <v>702</v>
      </c>
    </row>
    <row r="1035" spans="1:3" x14ac:dyDescent="0.2">
      <c r="A1035" t="s">
        <v>677</v>
      </c>
      <c r="B1035">
        <v>31.945</v>
      </c>
      <c r="C1035" t="s">
        <v>678</v>
      </c>
    </row>
    <row r="1036" spans="1:3" x14ac:dyDescent="0.2">
      <c r="A1036" t="s">
        <v>900</v>
      </c>
      <c r="B1036">
        <v>31.956</v>
      </c>
      <c r="C1036" t="s">
        <v>746</v>
      </c>
    </row>
    <row r="1037" spans="1:3" x14ac:dyDescent="0.2">
      <c r="A1037" t="s">
        <v>912</v>
      </c>
      <c r="B1037">
        <v>31.962</v>
      </c>
      <c r="C1037" t="s">
        <v>448</v>
      </c>
    </row>
    <row r="1038" spans="1:3" x14ac:dyDescent="0.2">
      <c r="A1038" t="s">
        <v>1473</v>
      </c>
      <c r="B1038">
        <v>31.962</v>
      </c>
      <c r="C1038" t="s">
        <v>727</v>
      </c>
    </row>
    <row r="1039" spans="1:3" x14ac:dyDescent="0.2">
      <c r="A1039" t="s">
        <v>1384</v>
      </c>
      <c r="B1039">
        <v>31.978000000000002</v>
      </c>
      <c r="C1039" t="s">
        <v>448</v>
      </c>
    </row>
    <row r="1040" spans="1:3" x14ac:dyDescent="0.2">
      <c r="A1040" t="s">
        <v>1102</v>
      </c>
      <c r="B1040">
        <v>31.98</v>
      </c>
      <c r="C1040" t="s">
        <v>485</v>
      </c>
    </row>
    <row r="1041" spans="1:3" x14ac:dyDescent="0.2">
      <c r="A1041" t="s">
        <v>977</v>
      </c>
      <c r="B1041">
        <v>31.986000000000001</v>
      </c>
      <c r="C1041" t="s">
        <v>559</v>
      </c>
    </row>
    <row r="1042" spans="1:3" x14ac:dyDescent="0.2">
      <c r="A1042" t="s">
        <v>1567</v>
      </c>
      <c r="B1042">
        <v>32.006</v>
      </c>
      <c r="C1042" t="s">
        <v>431</v>
      </c>
    </row>
    <row r="1043" spans="1:3" x14ac:dyDescent="0.2">
      <c r="A1043" t="s">
        <v>717</v>
      </c>
      <c r="B1043">
        <v>32.015999999999998</v>
      </c>
      <c r="C1043" t="s">
        <v>448</v>
      </c>
    </row>
    <row r="1044" spans="1:3" x14ac:dyDescent="0.2">
      <c r="A1044" t="s">
        <v>717</v>
      </c>
      <c r="B1044">
        <v>32.015999999999998</v>
      </c>
      <c r="C1044" t="s">
        <v>448</v>
      </c>
    </row>
    <row r="1045" spans="1:3" x14ac:dyDescent="0.2">
      <c r="A1045" t="s">
        <v>1414</v>
      </c>
      <c r="B1045">
        <v>32.018999999999998</v>
      </c>
      <c r="C1045" t="s">
        <v>555</v>
      </c>
    </row>
    <row r="1046" spans="1:3" x14ac:dyDescent="0.2">
      <c r="A1046" t="s">
        <v>1376</v>
      </c>
      <c r="B1046">
        <v>32.020000000000003</v>
      </c>
      <c r="C1046" t="s">
        <v>448</v>
      </c>
    </row>
    <row r="1047" spans="1:3" x14ac:dyDescent="0.2">
      <c r="A1047" t="s">
        <v>1139</v>
      </c>
      <c r="B1047">
        <v>32.027999999999999</v>
      </c>
      <c r="C1047" t="s">
        <v>1135</v>
      </c>
    </row>
    <row r="1048" spans="1:3" x14ac:dyDescent="0.2">
      <c r="A1048" t="s">
        <v>492</v>
      </c>
      <c r="B1048">
        <v>32.03</v>
      </c>
      <c r="C1048" t="s">
        <v>448</v>
      </c>
    </row>
    <row r="1049" spans="1:3" x14ac:dyDescent="0.2">
      <c r="A1049" t="s">
        <v>579</v>
      </c>
      <c r="B1049">
        <v>32.033999999999999</v>
      </c>
      <c r="C1049" t="s">
        <v>448</v>
      </c>
    </row>
    <row r="1050" spans="1:3" x14ac:dyDescent="0.2">
      <c r="A1050" t="s">
        <v>1042</v>
      </c>
      <c r="B1050">
        <v>32.045000000000002</v>
      </c>
      <c r="C1050" t="s">
        <v>448</v>
      </c>
    </row>
    <row r="1051" spans="1:3" x14ac:dyDescent="0.2">
      <c r="A1051" t="s">
        <v>794</v>
      </c>
      <c r="B1051">
        <v>32.052</v>
      </c>
      <c r="C1051" t="s">
        <v>448</v>
      </c>
    </row>
    <row r="1052" spans="1:3" x14ac:dyDescent="0.2">
      <c r="A1052" t="s">
        <v>871</v>
      </c>
      <c r="B1052">
        <v>32.06</v>
      </c>
      <c r="C1052" t="s">
        <v>431</v>
      </c>
    </row>
    <row r="1053" spans="1:3" x14ac:dyDescent="0.2">
      <c r="A1053" t="s">
        <v>734</v>
      </c>
      <c r="B1053">
        <v>32.064999999999998</v>
      </c>
      <c r="C1053" t="s">
        <v>431</v>
      </c>
    </row>
    <row r="1054" spans="1:3" x14ac:dyDescent="0.2">
      <c r="A1054" t="s">
        <v>734</v>
      </c>
      <c r="B1054">
        <v>32.064999999999998</v>
      </c>
      <c r="C1054" t="s">
        <v>431</v>
      </c>
    </row>
    <row r="1055" spans="1:3" x14ac:dyDescent="0.2">
      <c r="A1055" t="s">
        <v>1021</v>
      </c>
      <c r="B1055">
        <v>32.067</v>
      </c>
      <c r="C1055" t="s">
        <v>431</v>
      </c>
    </row>
    <row r="1056" spans="1:3" x14ac:dyDescent="0.2">
      <c r="A1056" t="s">
        <v>1379</v>
      </c>
      <c r="B1056">
        <v>32.073</v>
      </c>
      <c r="C1056" t="s">
        <v>448</v>
      </c>
    </row>
    <row r="1057" spans="1:3" x14ac:dyDescent="0.2">
      <c r="A1057" t="s">
        <v>1294</v>
      </c>
      <c r="B1057">
        <v>32.097999999999999</v>
      </c>
      <c r="C1057" t="s">
        <v>702</v>
      </c>
    </row>
    <row r="1058" spans="1:3" x14ac:dyDescent="0.2">
      <c r="A1058" t="s">
        <v>575</v>
      </c>
      <c r="B1058">
        <v>32.103999999999999</v>
      </c>
      <c r="C1058" t="s">
        <v>576</v>
      </c>
    </row>
    <row r="1059" spans="1:3" x14ac:dyDescent="0.2">
      <c r="A1059" t="s">
        <v>1116</v>
      </c>
      <c r="B1059">
        <v>32.106999999999999</v>
      </c>
      <c r="C1059" t="s">
        <v>448</v>
      </c>
    </row>
    <row r="1060" spans="1:3" x14ac:dyDescent="0.2">
      <c r="A1060" t="s">
        <v>1348</v>
      </c>
      <c r="B1060">
        <v>32.112000000000002</v>
      </c>
      <c r="C1060" t="s">
        <v>448</v>
      </c>
    </row>
    <row r="1061" spans="1:3" x14ac:dyDescent="0.2">
      <c r="A1061" t="s">
        <v>584</v>
      </c>
      <c r="B1061">
        <v>32.115000000000002</v>
      </c>
      <c r="C1061" t="s">
        <v>448</v>
      </c>
    </row>
    <row r="1062" spans="1:3" x14ac:dyDescent="0.2">
      <c r="A1062" t="s">
        <v>847</v>
      </c>
      <c r="B1062">
        <v>32.121000000000002</v>
      </c>
      <c r="C1062" t="s">
        <v>431</v>
      </c>
    </row>
    <row r="1063" spans="1:3" x14ac:dyDescent="0.2">
      <c r="A1063" t="s">
        <v>1367</v>
      </c>
      <c r="B1063">
        <v>32.130000000000003</v>
      </c>
      <c r="C1063" t="s">
        <v>570</v>
      </c>
    </row>
    <row r="1064" spans="1:3" x14ac:dyDescent="0.2">
      <c r="A1064" t="s">
        <v>1525</v>
      </c>
      <c r="B1064">
        <v>32.149000000000001</v>
      </c>
      <c r="C1064" t="s">
        <v>1183</v>
      </c>
    </row>
    <row r="1065" spans="1:3" x14ac:dyDescent="0.2">
      <c r="A1065" t="s">
        <v>1230</v>
      </c>
      <c r="B1065">
        <v>32.173999999999999</v>
      </c>
      <c r="C1065" t="s">
        <v>448</v>
      </c>
    </row>
    <row r="1066" spans="1:3" x14ac:dyDescent="0.2">
      <c r="A1066" t="s">
        <v>1442</v>
      </c>
      <c r="B1066">
        <v>32.18</v>
      </c>
      <c r="C1066" t="s">
        <v>645</v>
      </c>
    </row>
    <row r="1067" spans="1:3" x14ac:dyDescent="0.2">
      <c r="A1067" t="s">
        <v>884</v>
      </c>
      <c r="B1067">
        <v>32.197000000000003</v>
      </c>
      <c r="C1067" t="s">
        <v>431</v>
      </c>
    </row>
    <row r="1068" spans="1:3" x14ac:dyDescent="0.2">
      <c r="A1068" t="s">
        <v>836</v>
      </c>
      <c r="B1068">
        <v>32.223999999999997</v>
      </c>
      <c r="C1068" t="s">
        <v>431</v>
      </c>
    </row>
    <row r="1069" spans="1:3" x14ac:dyDescent="0.2">
      <c r="A1069" t="s">
        <v>953</v>
      </c>
      <c r="B1069">
        <v>32.231000000000002</v>
      </c>
      <c r="C1069" t="s">
        <v>448</v>
      </c>
    </row>
    <row r="1070" spans="1:3" x14ac:dyDescent="0.2">
      <c r="A1070" t="s">
        <v>951</v>
      </c>
      <c r="B1070">
        <v>32.243000000000002</v>
      </c>
      <c r="C1070" t="s">
        <v>952</v>
      </c>
    </row>
    <row r="1071" spans="1:3" x14ac:dyDescent="0.2">
      <c r="A1071" t="s">
        <v>741</v>
      </c>
      <c r="B1071">
        <v>32.247999999999998</v>
      </c>
      <c r="C1071" t="s">
        <v>659</v>
      </c>
    </row>
    <row r="1072" spans="1:3" x14ac:dyDescent="0.2">
      <c r="A1072" t="s">
        <v>741</v>
      </c>
      <c r="B1072">
        <v>32.247999999999998</v>
      </c>
      <c r="C1072" t="s">
        <v>659</v>
      </c>
    </row>
    <row r="1073" spans="1:3" x14ac:dyDescent="0.2">
      <c r="A1073" t="s">
        <v>620</v>
      </c>
      <c r="B1073">
        <v>32.253</v>
      </c>
      <c r="C1073" t="s">
        <v>510</v>
      </c>
    </row>
    <row r="1074" spans="1:3" x14ac:dyDescent="0.2">
      <c r="A1074" t="s">
        <v>652</v>
      </c>
      <c r="B1074">
        <v>32.270000000000003</v>
      </c>
      <c r="C1074" t="s">
        <v>653</v>
      </c>
    </row>
    <row r="1075" spans="1:3" x14ac:dyDescent="0.2">
      <c r="A1075" t="s">
        <v>1356</v>
      </c>
      <c r="B1075">
        <v>32.276000000000003</v>
      </c>
      <c r="C1075" t="s">
        <v>609</v>
      </c>
    </row>
    <row r="1076" spans="1:3" x14ac:dyDescent="0.2">
      <c r="A1076" t="s">
        <v>1640</v>
      </c>
      <c r="B1076">
        <v>32.286000000000001</v>
      </c>
      <c r="C1076" t="s">
        <v>470</v>
      </c>
    </row>
    <row r="1077" spans="1:3" x14ac:dyDescent="0.2">
      <c r="A1077" t="s">
        <v>1258</v>
      </c>
      <c r="B1077">
        <v>32.295000000000002</v>
      </c>
      <c r="C1077" t="s">
        <v>431</v>
      </c>
    </row>
    <row r="1078" spans="1:3" x14ac:dyDescent="0.2">
      <c r="A1078" t="s">
        <v>639</v>
      </c>
      <c r="B1078">
        <v>32.305</v>
      </c>
      <c r="C1078" t="s">
        <v>448</v>
      </c>
    </row>
    <row r="1079" spans="1:3" x14ac:dyDescent="0.2">
      <c r="A1079" t="s">
        <v>1185</v>
      </c>
      <c r="B1079">
        <v>32.332000000000001</v>
      </c>
      <c r="C1079" t="s">
        <v>648</v>
      </c>
    </row>
    <row r="1080" spans="1:3" x14ac:dyDescent="0.2">
      <c r="A1080" t="s">
        <v>739</v>
      </c>
      <c r="B1080">
        <v>32.344999999999999</v>
      </c>
      <c r="C1080" t="s">
        <v>609</v>
      </c>
    </row>
    <row r="1081" spans="1:3" x14ac:dyDescent="0.2">
      <c r="A1081" t="s">
        <v>739</v>
      </c>
      <c r="B1081">
        <v>32.344999999999999</v>
      </c>
      <c r="C1081" t="s">
        <v>609</v>
      </c>
    </row>
    <row r="1082" spans="1:3" x14ac:dyDescent="0.2">
      <c r="A1082" t="s">
        <v>1309</v>
      </c>
      <c r="B1082">
        <v>32.381</v>
      </c>
      <c r="C1082" t="s">
        <v>431</v>
      </c>
    </row>
    <row r="1083" spans="1:3" x14ac:dyDescent="0.2">
      <c r="A1083" t="s">
        <v>1368</v>
      </c>
      <c r="B1083">
        <v>32.414000000000001</v>
      </c>
      <c r="C1083" t="s">
        <v>528</v>
      </c>
    </row>
    <row r="1084" spans="1:3" x14ac:dyDescent="0.2">
      <c r="A1084" t="s">
        <v>630</v>
      </c>
      <c r="B1084">
        <v>32.433</v>
      </c>
      <c r="C1084" t="s">
        <v>431</v>
      </c>
    </row>
    <row r="1085" spans="1:3" x14ac:dyDescent="0.2">
      <c r="A1085" t="s">
        <v>593</v>
      </c>
      <c r="B1085">
        <v>32.453000000000003</v>
      </c>
      <c r="C1085" t="s">
        <v>594</v>
      </c>
    </row>
    <row r="1086" spans="1:3" x14ac:dyDescent="0.2">
      <c r="A1086" t="s">
        <v>1074</v>
      </c>
      <c r="B1086">
        <v>32.453000000000003</v>
      </c>
      <c r="C1086" t="s">
        <v>431</v>
      </c>
    </row>
    <row r="1087" spans="1:3" x14ac:dyDescent="0.2">
      <c r="A1087" t="s">
        <v>629</v>
      </c>
      <c r="B1087">
        <v>32.466000000000001</v>
      </c>
      <c r="C1087" t="s">
        <v>448</v>
      </c>
    </row>
    <row r="1088" spans="1:3" x14ac:dyDescent="0.2">
      <c r="A1088" t="s">
        <v>1541</v>
      </c>
      <c r="B1088">
        <v>32.475000000000001</v>
      </c>
      <c r="C1088" t="s">
        <v>448</v>
      </c>
    </row>
    <row r="1089" spans="1:3" x14ac:dyDescent="0.2">
      <c r="A1089" t="s">
        <v>938</v>
      </c>
      <c r="B1089">
        <v>32.475999999999999</v>
      </c>
      <c r="C1089" t="s">
        <v>431</v>
      </c>
    </row>
    <row r="1090" spans="1:3" x14ac:dyDescent="0.2">
      <c r="A1090" t="s">
        <v>1012</v>
      </c>
      <c r="B1090">
        <v>32.484999999999999</v>
      </c>
      <c r="C1090" t="s">
        <v>495</v>
      </c>
    </row>
    <row r="1091" spans="1:3" x14ac:dyDescent="0.2">
      <c r="A1091" t="s">
        <v>1063</v>
      </c>
      <c r="B1091">
        <v>32.515999999999998</v>
      </c>
      <c r="C1091" t="s">
        <v>645</v>
      </c>
    </row>
    <row r="1092" spans="1:3" x14ac:dyDescent="0.2">
      <c r="A1092" t="s">
        <v>1475</v>
      </c>
      <c r="B1092">
        <v>32.521000000000001</v>
      </c>
      <c r="C1092" t="s">
        <v>431</v>
      </c>
    </row>
    <row r="1093" spans="1:3" x14ac:dyDescent="0.2">
      <c r="A1093" t="s">
        <v>1369</v>
      </c>
      <c r="B1093">
        <v>32.523000000000003</v>
      </c>
      <c r="C1093" t="s">
        <v>653</v>
      </c>
    </row>
    <row r="1094" spans="1:3" x14ac:dyDescent="0.2">
      <c r="A1094" t="s">
        <v>870</v>
      </c>
      <c r="B1094">
        <v>32.549999999999997</v>
      </c>
      <c r="C1094" t="s">
        <v>648</v>
      </c>
    </row>
    <row r="1095" spans="1:3" x14ac:dyDescent="0.2">
      <c r="A1095" t="s">
        <v>1556</v>
      </c>
      <c r="B1095">
        <v>32.555</v>
      </c>
      <c r="C1095" t="s">
        <v>431</v>
      </c>
    </row>
    <row r="1096" spans="1:3" x14ac:dyDescent="0.2">
      <c r="A1096" t="s">
        <v>807</v>
      </c>
      <c r="B1096">
        <v>32.557000000000002</v>
      </c>
      <c r="C1096" t="s">
        <v>495</v>
      </c>
    </row>
    <row r="1097" spans="1:3" x14ac:dyDescent="0.2">
      <c r="A1097" t="s">
        <v>745</v>
      </c>
      <c r="B1097">
        <v>32.582000000000001</v>
      </c>
      <c r="C1097" t="s">
        <v>746</v>
      </c>
    </row>
    <row r="1098" spans="1:3" x14ac:dyDescent="0.2">
      <c r="A1098" t="s">
        <v>745</v>
      </c>
      <c r="B1098">
        <v>32.582000000000001</v>
      </c>
      <c r="C1098" t="s">
        <v>746</v>
      </c>
    </row>
    <row r="1099" spans="1:3" x14ac:dyDescent="0.2">
      <c r="A1099" t="s">
        <v>803</v>
      </c>
      <c r="B1099">
        <v>32.587000000000003</v>
      </c>
      <c r="C1099" t="s">
        <v>448</v>
      </c>
    </row>
    <row r="1100" spans="1:3" x14ac:dyDescent="0.2">
      <c r="A1100" t="s">
        <v>1121</v>
      </c>
      <c r="B1100">
        <v>32.601999999999997</v>
      </c>
      <c r="C1100" t="s">
        <v>448</v>
      </c>
    </row>
    <row r="1101" spans="1:3" x14ac:dyDescent="0.2">
      <c r="A1101" t="s">
        <v>1461</v>
      </c>
      <c r="B1101">
        <v>32.603000000000002</v>
      </c>
      <c r="C1101" t="s">
        <v>431</v>
      </c>
    </row>
    <row r="1102" spans="1:3" x14ac:dyDescent="0.2">
      <c r="A1102" t="s">
        <v>1256</v>
      </c>
      <c r="B1102">
        <v>32.640999999999998</v>
      </c>
      <c r="C1102" t="s">
        <v>448</v>
      </c>
    </row>
    <row r="1103" spans="1:3" x14ac:dyDescent="0.2">
      <c r="A1103" t="s">
        <v>857</v>
      </c>
      <c r="B1103">
        <v>32.642000000000003</v>
      </c>
      <c r="C1103" t="s">
        <v>550</v>
      </c>
    </row>
    <row r="1104" spans="1:3" x14ac:dyDescent="0.2">
      <c r="A1104" t="s">
        <v>1035</v>
      </c>
      <c r="B1104">
        <v>32.646000000000001</v>
      </c>
      <c r="C1104" t="s">
        <v>431</v>
      </c>
    </row>
    <row r="1105" spans="1:3" x14ac:dyDescent="0.2">
      <c r="A1105" t="s">
        <v>514</v>
      </c>
      <c r="B1105">
        <v>32.651000000000003</v>
      </c>
      <c r="C1105" t="s">
        <v>431</v>
      </c>
    </row>
    <row r="1106" spans="1:3" x14ac:dyDescent="0.2">
      <c r="A1106" t="s">
        <v>1165</v>
      </c>
      <c r="B1106">
        <v>32.667000000000002</v>
      </c>
      <c r="C1106" t="s">
        <v>448</v>
      </c>
    </row>
    <row r="1107" spans="1:3" x14ac:dyDescent="0.2">
      <c r="A1107" t="s">
        <v>1313</v>
      </c>
      <c r="B1107">
        <v>32.668999999999997</v>
      </c>
      <c r="C1107" t="s">
        <v>448</v>
      </c>
    </row>
    <row r="1108" spans="1:3" x14ac:dyDescent="0.2">
      <c r="A1108" t="s">
        <v>488</v>
      </c>
      <c r="B1108">
        <v>32.67</v>
      </c>
      <c r="C1108" t="s">
        <v>431</v>
      </c>
    </row>
    <row r="1109" spans="1:3" x14ac:dyDescent="0.2">
      <c r="A1109" t="s">
        <v>942</v>
      </c>
      <c r="B1109">
        <v>32.680999999999997</v>
      </c>
      <c r="C1109" t="s">
        <v>497</v>
      </c>
    </row>
    <row r="1110" spans="1:3" x14ac:dyDescent="0.2">
      <c r="A1110" t="s">
        <v>547</v>
      </c>
      <c r="B1110">
        <v>32.683999999999997</v>
      </c>
      <c r="C1110" t="s">
        <v>431</v>
      </c>
    </row>
    <row r="1111" spans="1:3" x14ac:dyDescent="0.2">
      <c r="A1111" t="s">
        <v>822</v>
      </c>
      <c r="B1111">
        <v>32.685000000000002</v>
      </c>
      <c r="C1111" t="s">
        <v>746</v>
      </c>
    </row>
    <row r="1112" spans="1:3" x14ac:dyDescent="0.2">
      <c r="A1112" t="s">
        <v>706</v>
      </c>
      <c r="B1112">
        <v>32.691000000000003</v>
      </c>
      <c r="C1112" t="s">
        <v>431</v>
      </c>
    </row>
    <row r="1113" spans="1:3" x14ac:dyDescent="0.2">
      <c r="A1113" t="s">
        <v>706</v>
      </c>
      <c r="B1113">
        <v>32.691000000000003</v>
      </c>
      <c r="C1113" t="s">
        <v>431</v>
      </c>
    </row>
    <row r="1114" spans="1:3" x14ac:dyDescent="0.2">
      <c r="A1114" t="s">
        <v>631</v>
      </c>
      <c r="B1114">
        <v>32.697000000000003</v>
      </c>
      <c r="C1114" t="s">
        <v>485</v>
      </c>
    </row>
    <row r="1115" spans="1:3" x14ac:dyDescent="0.2">
      <c r="A1115" t="s">
        <v>1529</v>
      </c>
      <c r="B1115">
        <v>32.723999999999997</v>
      </c>
      <c r="C1115" t="s">
        <v>436</v>
      </c>
    </row>
    <row r="1116" spans="1:3" x14ac:dyDescent="0.2">
      <c r="A1116" t="s">
        <v>786</v>
      </c>
      <c r="B1116">
        <v>32.753999999999998</v>
      </c>
      <c r="C1116" t="s">
        <v>534</v>
      </c>
    </row>
    <row r="1117" spans="1:3" x14ac:dyDescent="0.2">
      <c r="A1117" t="s">
        <v>885</v>
      </c>
      <c r="B1117">
        <v>32.756</v>
      </c>
      <c r="C1117" t="s">
        <v>431</v>
      </c>
    </row>
    <row r="1118" spans="1:3" x14ac:dyDescent="0.2">
      <c r="A1118" t="s">
        <v>647</v>
      </c>
      <c r="B1118">
        <v>32.768000000000001</v>
      </c>
      <c r="C1118" t="s">
        <v>648</v>
      </c>
    </row>
    <row r="1119" spans="1:3" x14ac:dyDescent="0.2">
      <c r="A1119" t="s">
        <v>1220</v>
      </c>
      <c r="B1119">
        <v>32.777000000000001</v>
      </c>
      <c r="C1119" t="s">
        <v>431</v>
      </c>
    </row>
    <row r="1120" spans="1:3" x14ac:dyDescent="0.2">
      <c r="A1120" t="s">
        <v>601</v>
      </c>
      <c r="B1120">
        <v>32.792999999999999</v>
      </c>
      <c r="C1120" t="s">
        <v>431</v>
      </c>
    </row>
    <row r="1121" spans="1:3" x14ac:dyDescent="0.2">
      <c r="A1121" t="s">
        <v>796</v>
      </c>
      <c r="B1121">
        <v>32.822000000000003</v>
      </c>
      <c r="C1121" t="s">
        <v>797</v>
      </c>
    </row>
    <row r="1122" spans="1:3" x14ac:dyDescent="0.2">
      <c r="A1122" t="s">
        <v>1202</v>
      </c>
      <c r="B1122">
        <v>32.837000000000003</v>
      </c>
      <c r="C1122" t="s">
        <v>448</v>
      </c>
    </row>
    <row r="1123" spans="1:3" x14ac:dyDescent="0.2">
      <c r="A1123" t="s">
        <v>1095</v>
      </c>
      <c r="B1123">
        <v>32.845999999999997</v>
      </c>
      <c r="C1123" t="s">
        <v>638</v>
      </c>
    </row>
    <row r="1124" spans="1:3" x14ac:dyDescent="0.2">
      <c r="A1124" t="s">
        <v>1515</v>
      </c>
      <c r="B1124">
        <v>32.856000000000002</v>
      </c>
      <c r="C1124" t="s">
        <v>431</v>
      </c>
    </row>
    <row r="1125" spans="1:3" x14ac:dyDescent="0.2">
      <c r="A1125" t="s">
        <v>1333</v>
      </c>
      <c r="B1125">
        <v>32.857999999999997</v>
      </c>
      <c r="C1125" t="s">
        <v>705</v>
      </c>
    </row>
    <row r="1126" spans="1:3" x14ac:dyDescent="0.2">
      <c r="A1126" t="s">
        <v>667</v>
      </c>
      <c r="B1126">
        <v>32.893999999999998</v>
      </c>
      <c r="C1126" t="s">
        <v>468</v>
      </c>
    </row>
    <row r="1127" spans="1:3" x14ac:dyDescent="0.2">
      <c r="A1127" t="s">
        <v>537</v>
      </c>
      <c r="B1127">
        <v>32.9</v>
      </c>
      <c r="C1127" t="s">
        <v>448</v>
      </c>
    </row>
    <row r="1128" spans="1:3" x14ac:dyDescent="0.2">
      <c r="A1128" t="s">
        <v>967</v>
      </c>
      <c r="B1128">
        <v>32.902000000000001</v>
      </c>
      <c r="C1128" t="s">
        <v>450</v>
      </c>
    </row>
    <row r="1129" spans="1:3" x14ac:dyDescent="0.2">
      <c r="A1129" t="s">
        <v>783</v>
      </c>
      <c r="B1129">
        <v>32.911999999999999</v>
      </c>
      <c r="C1129" t="s">
        <v>448</v>
      </c>
    </row>
    <row r="1130" spans="1:3" x14ac:dyDescent="0.2">
      <c r="A1130" t="s">
        <v>1039</v>
      </c>
      <c r="B1130">
        <v>32.917000000000002</v>
      </c>
      <c r="C1130" t="s">
        <v>448</v>
      </c>
    </row>
    <row r="1131" spans="1:3" x14ac:dyDescent="0.2">
      <c r="A1131" t="s">
        <v>531</v>
      </c>
      <c r="B1131">
        <v>32.923000000000002</v>
      </c>
      <c r="C1131" t="s">
        <v>431</v>
      </c>
    </row>
    <row r="1132" spans="1:3" x14ac:dyDescent="0.2">
      <c r="A1132" t="s">
        <v>1084</v>
      </c>
      <c r="B1132">
        <v>32.945</v>
      </c>
      <c r="C1132" t="s">
        <v>431</v>
      </c>
    </row>
    <row r="1133" spans="1:3" x14ac:dyDescent="0.2">
      <c r="A1133" t="s">
        <v>1119</v>
      </c>
      <c r="B1133">
        <v>32.953000000000003</v>
      </c>
      <c r="C1133" t="s">
        <v>448</v>
      </c>
    </row>
    <row r="1134" spans="1:3" x14ac:dyDescent="0.2">
      <c r="A1134" t="s">
        <v>551</v>
      </c>
      <c r="B1134">
        <v>32.957000000000001</v>
      </c>
      <c r="C1134" t="s">
        <v>431</v>
      </c>
    </row>
    <row r="1135" spans="1:3" x14ac:dyDescent="0.2">
      <c r="A1135" t="s">
        <v>1604</v>
      </c>
      <c r="B1135">
        <v>32.960999999999999</v>
      </c>
      <c r="C1135" t="s">
        <v>448</v>
      </c>
    </row>
    <row r="1136" spans="1:3" x14ac:dyDescent="0.2">
      <c r="A1136" t="s">
        <v>997</v>
      </c>
      <c r="B1136">
        <v>32.984999999999999</v>
      </c>
      <c r="C1136" t="s">
        <v>746</v>
      </c>
    </row>
    <row r="1137" spans="1:3" x14ac:dyDescent="0.2">
      <c r="A1137" t="s">
        <v>814</v>
      </c>
      <c r="B1137">
        <v>33.021000000000001</v>
      </c>
      <c r="C1137" t="s">
        <v>448</v>
      </c>
    </row>
    <row r="1138" spans="1:3" x14ac:dyDescent="0.2">
      <c r="A1138" t="s">
        <v>707</v>
      </c>
      <c r="B1138">
        <v>33.055</v>
      </c>
      <c r="C1138" t="s">
        <v>450</v>
      </c>
    </row>
    <row r="1139" spans="1:3" x14ac:dyDescent="0.2">
      <c r="A1139" t="s">
        <v>707</v>
      </c>
      <c r="B1139">
        <v>33.055</v>
      </c>
      <c r="C1139" t="s">
        <v>450</v>
      </c>
    </row>
    <row r="1140" spans="1:3" x14ac:dyDescent="0.2">
      <c r="A1140" t="s">
        <v>716</v>
      </c>
      <c r="B1140">
        <v>33.058</v>
      </c>
      <c r="C1140" t="s">
        <v>431</v>
      </c>
    </row>
    <row r="1141" spans="1:3" x14ac:dyDescent="0.2">
      <c r="A1141" t="s">
        <v>716</v>
      </c>
      <c r="B1141">
        <v>33.058</v>
      </c>
      <c r="C1141" t="s">
        <v>431</v>
      </c>
    </row>
    <row r="1142" spans="1:3" x14ac:dyDescent="0.2">
      <c r="A1142" t="s">
        <v>664</v>
      </c>
      <c r="B1142">
        <v>33.061999999999998</v>
      </c>
      <c r="C1142" t="s">
        <v>665</v>
      </c>
    </row>
    <row r="1143" spans="1:3" x14ac:dyDescent="0.2">
      <c r="A1143" t="s">
        <v>790</v>
      </c>
      <c r="B1143">
        <v>33.067999999999998</v>
      </c>
      <c r="C1143" t="s">
        <v>448</v>
      </c>
    </row>
    <row r="1144" spans="1:3" x14ac:dyDescent="0.2">
      <c r="A1144" t="s">
        <v>483</v>
      </c>
      <c r="B1144">
        <v>33.073999999999998</v>
      </c>
      <c r="C1144" t="s">
        <v>431</v>
      </c>
    </row>
    <row r="1145" spans="1:3" x14ac:dyDescent="0.2">
      <c r="A1145" t="s">
        <v>864</v>
      </c>
      <c r="B1145">
        <v>33.113</v>
      </c>
      <c r="C1145" t="s">
        <v>465</v>
      </c>
    </row>
    <row r="1146" spans="1:3" x14ac:dyDescent="0.2">
      <c r="A1146" t="s">
        <v>635</v>
      </c>
      <c r="B1146">
        <v>33.119</v>
      </c>
      <c r="C1146" t="s">
        <v>636</v>
      </c>
    </row>
    <row r="1147" spans="1:3" x14ac:dyDescent="0.2">
      <c r="A1147" t="s">
        <v>560</v>
      </c>
      <c r="B1147">
        <v>33.149000000000001</v>
      </c>
      <c r="C1147" t="s">
        <v>561</v>
      </c>
    </row>
    <row r="1148" spans="1:3" x14ac:dyDescent="0.2">
      <c r="A1148" t="s">
        <v>744</v>
      </c>
      <c r="B1148">
        <v>33.152000000000001</v>
      </c>
      <c r="C1148" t="s">
        <v>448</v>
      </c>
    </row>
    <row r="1149" spans="1:3" x14ac:dyDescent="0.2">
      <c r="A1149" t="s">
        <v>744</v>
      </c>
      <c r="B1149">
        <v>33.152000000000001</v>
      </c>
      <c r="C1149" t="s">
        <v>448</v>
      </c>
    </row>
    <row r="1150" spans="1:3" x14ac:dyDescent="0.2">
      <c r="A1150" t="s">
        <v>1038</v>
      </c>
      <c r="B1150">
        <v>33.152000000000001</v>
      </c>
      <c r="C1150" t="s">
        <v>448</v>
      </c>
    </row>
    <row r="1151" spans="1:3" x14ac:dyDescent="0.2">
      <c r="A1151" t="s">
        <v>1232</v>
      </c>
      <c r="B1151">
        <v>33.164000000000001</v>
      </c>
      <c r="C1151" t="s">
        <v>661</v>
      </c>
    </row>
    <row r="1152" spans="1:3" x14ac:dyDescent="0.2">
      <c r="A1152" t="s">
        <v>1363</v>
      </c>
      <c r="B1152">
        <v>33.18</v>
      </c>
      <c r="C1152" t="s">
        <v>612</v>
      </c>
    </row>
    <row r="1153" spans="1:3" x14ac:dyDescent="0.2">
      <c r="A1153" t="s">
        <v>1225</v>
      </c>
      <c r="B1153">
        <v>33.198999999999998</v>
      </c>
      <c r="C1153" t="s">
        <v>568</v>
      </c>
    </row>
    <row r="1154" spans="1:3" x14ac:dyDescent="0.2">
      <c r="A1154" t="s">
        <v>719</v>
      </c>
      <c r="B1154">
        <v>33.201000000000001</v>
      </c>
      <c r="C1154" t="s">
        <v>599</v>
      </c>
    </row>
    <row r="1155" spans="1:3" x14ac:dyDescent="0.2">
      <c r="A1155" t="s">
        <v>719</v>
      </c>
      <c r="B1155">
        <v>33.201000000000001</v>
      </c>
      <c r="C1155" t="s">
        <v>599</v>
      </c>
    </row>
    <row r="1156" spans="1:3" x14ac:dyDescent="0.2">
      <c r="A1156" t="s">
        <v>818</v>
      </c>
      <c r="B1156">
        <v>33.22</v>
      </c>
      <c r="C1156" t="s">
        <v>448</v>
      </c>
    </row>
    <row r="1157" spans="1:3" x14ac:dyDescent="0.2">
      <c r="A1157" t="s">
        <v>842</v>
      </c>
      <c r="B1157">
        <v>33.237000000000002</v>
      </c>
      <c r="C1157" t="s">
        <v>431</v>
      </c>
    </row>
    <row r="1158" spans="1:3" x14ac:dyDescent="0.2">
      <c r="A1158" t="s">
        <v>596</v>
      </c>
      <c r="B1158">
        <v>33.244999999999997</v>
      </c>
      <c r="C1158" t="s">
        <v>568</v>
      </c>
    </row>
    <row r="1159" spans="1:3" x14ac:dyDescent="0.2">
      <c r="A1159" t="s">
        <v>963</v>
      </c>
      <c r="B1159">
        <v>33.25</v>
      </c>
      <c r="C1159" t="s">
        <v>435</v>
      </c>
    </row>
    <row r="1160" spans="1:3" x14ac:dyDescent="0.2">
      <c r="A1160" t="s">
        <v>1359</v>
      </c>
      <c r="B1160">
        <v>33.250999999999998</v>
      </c>
      <c r="C1160" t="s">
        <v>661</v>
      </c>
    </row>
    <row r="1161" spans="1:3" x14ac:dyDescent="0.2">
      <c r="A1161" t="s">
        <v>1229</v>
      </c>
      <c r="B1161">
        <v>33.267000000000003</v>
      </c>
      <c r="C1161" t="s">
        <v>952</v>
      </c>
    </row>
    <row r="1162" spans="1:3" x14ac:dyDescent="0.2">
      <c r="A1162" t="s">
        <v>964</v>
      </c>
      <c r="B1162">
        <v>33.292999999999999</v>
      </c>
      <c r="C1162" t="s">
        <v>581</v>
      </c>
    </row>
    <row r="1163" spans="1:3" x14ac:dyDescent="0.2">
      <c r="A1163" t="s">
        <v>1304</v>
      </c>
      <c r="B1163">
        <v>33.348999999999997</v>
      </c>
      <c r="C1163" t="s">
        <v>563</v>
      </c>
    </row>
    <row r="1164" spans="1:3" x14ac:dyDescent="0.2">
      <c r="A1164" t="s">
        <v>772</v>
      </c>
      <c r="B1164">
        <v>33.368000000000002</v>
      </c>
      <c r="C1164" t="s">
        <v>431</v>
      </c>
    </row>
    <row r="1165" spans="1:3" x14ac:dyDescent="0.2">
      <c r="A1165" t="s">
        <v>765</v>
      </c>
      <c r="B1165">
        <v>33.369</v>
      </c>
      <c r="C1165" t="s">
        <v>448</v>
      </c>
    </row>
    <row r="1166" spans="1:3" x14ac:dyDescent="0.2">
      <c r="A1166" t="s">
        <v>808</v>
      </c>
      <c r="B1166">
        <v>33.393999999999998</v>
      </c>
      <c r="C1166" t="s">
        <v>448</v>
      </c>
    </row>
    <row r="1167" spans="1:3" x14ac:dyDescent="0.2">
      <c r="A1167" t="s">
        <v>1489</v>
      </c>
      <c r="B1167">
        <v>33.406999999999996</v>
      </c>
      <c r="C1167" t="s">
        <v>448</v>
      </c>
    </row>
    <row r="1168" spans="1:3" x14ac:dyDescent="0.2">
      <c r="A1168" t="s">
        <v>1008</v>
      </c>
      <c r="B1168">
        <v>33.42</v>
      </c>
      <c r="C1168" t="s">
        <v>473</v>
      </c>
    </row>
    <row r="1169" spans="1:3" x14ac:dyDescent="0.2">
      <c r="A1169" t="s">
        <v>643</v>
      </c>
      <c r="B1169">
        <v>33.420999999999999</v>
      </c>
      <c r="C1169" t="s">
        <v>534</v>
      </c>
    </row>
    <row r="1170" spans="1:3" x14ac:dyDescent="0.2">
      <c r="A1170" t="s">
        <v>1129</v>
      </c>
      <c r="B1170">
        <v>33.445</v>
      </c>
      <c r="C1170" t="s">
        <v>431</v>
      </c>
    </row>
    <row r="1171" spans="1:3" x14ac:dyDescent="0.2">
      <c r="A1171" t="s">
        <v>922</v>
      </c>
      <c r="B1171">
        <v>33.454999999999998</v>
      </c>
      <c r="C1171" t="s">
        <v>431</v>
      </c>
    </row>
    <row r="1172" spans="1:3" x14ac:dyDescent="0.2">
      <c r="A1172" t="s">
        <v>841</v>
      </c>
      <c r="B1172">
        <v>33.476999999999997</v>
      </c>
      <c r="C1172" t="s">
        <v>641</v>
      </c>
    </row>
    <row r="1173" spans="1:3" x14ac:dyDescent="0.2">
      <c r="A1173" t="s">
        <v>1516</v>
      </c>
      <c r="B1173">
        <v>33.493000000000002</v>
      </c>
      <c r="C1173" t="s">
        <v>448</v>
      </c>
    </row>
    <row r="1174" spans="1:3" x14ac:dyDescent="0.2">
      <c r="A1174" t="s">
        <v>893</v>
      </c>
      <c r="B1174">
        <v>33.552</v>
      </c>
      <c r="C1174" t="s">
        <v>890</v>
      </c>
    </row>
    <row r="1175" spans="1:3" x14ac:dyDescent="0.2">
      <c r="A1175" t="s">
        <v>663</v>
      </c>
      <c r="B1175">
        <v>33.601999999999997</v>
      </c>
      <c r="C1175" t="s">
        <v>433</v>
      </c>
    </row>
    <row r="1176" spans="1:3" x14ac:dyDescent="0.2">
      <c r="A1176" t="s">
        <v>939</v>
      </c>
      <c r="B1176">
        <v>33.633000000000003</v>
      </c>
      <c r="C1176" t="s">
        <v>448</v>
      </c>
    </row>
    <row r="1177" spans="1:3" x14ac:dyDescent="0.2">
      <c r="A1177" t="s">
        <v>740</v>
      </c>
      <c r="B1177">
        <v>33.645000000000003</v>
      </c>
      <c r="C1177" t="s">
        <v>461</v>
      </c>
    </row>
    <row r="1178" spans="1:3" x14ac:dyDescent="0.2">
      <c r="A1178" t="s">
        <v>740</v>
      </c>
      <c r="B1178">
        <v>33.645000000000003</v>
      </c>
      <c r="C1178" t="s">
        <v>461</v>
      </c>
    </row>
    <row r="1179" spans="1:3" x14ac:dyDescent="0.2">
      <c r="A1179" t="s">
        <v>1228</v>
      </c>
      <c r="B1179">
        <v>33.692999999999998</v>
      </c>
      <c r="C1179" t="s">
        <v>448</v>
      </c>
    </row>
    <row r="1180" spans="1:3" x14ac:dyDescent="0.2">
      <c r="A1180" t="s">
        <v>1166</v>
      </c>
      <c r="B1180">
        <v>33.706000000000003</v>
      </c>
      <c r="C1180" t="s">
        <v>648</v>
      </c>
    </row>
    <row r="1181" spans="1:3" x14ac:dyDescent="0.2">
      <c r="A1181" t="s">
        <v>626</v>
      </c>
      <c r="B1181">
        <v>33.735999999999997</v>
      </c>
      <c r="C1181" t="s">
        <v>559</v>
      </c>
    </row>
    <row r="1182" spans="1:3" x14ac:dyDescent="0.2">
      <c r="A1182" t="s">
        <v>1270</v>
      </c>
      <c r="B1182">
        <v>33.799999999999997</v>
      </c>
      <c r="C1182" t="s">
        <v>705</v>
      </c>
    </row>
    <row r="1183" spans="1:3" x14ac:dyDescent="0.2">
      <c r="A1183" t="s">
        <v>1029</v>
      </c>
      <c r="B1183">
        <v>33.814</v>
      </c>
      <c r="C1183" t="s">
        <v>431</v>
      </c>
    </row>
    <row r="1184" spans="1:3" x14ac:dyDescent="0.2">
      <c r="A1184" t="s">
        <v>1418</v>
      </c>
      <c r="B1184">
        <v>33.817</v>
      </c>
      <c r="C1184" t="s">
        <v>431</v>
      </c>
    </row>
    <row r="1185" spans="1:3" x14ac:dyDescent="0.2">
      <c r="A1185" t="s">
        <v>622</v>
      </c>
      <c r="B1185">
        <v>33.866999999999997</v>
      </c>
      <c r="C1185" t="s">
        <v>448</v>
      </c>
    </row>
    <row r="1186" spans="1:3" x14ac:dyDescent="0.2">
      <c r="A1186" t="s">
        <v>1000</v>
      </c>
      <c r="B1186">
        <v>33.904000000000003</v>
      </c>
      <c r="C1186" t="s">
        <v>609</v>
      </c>
    </row>
    <row r="1187" spans="1:3" x14ac:dyDescent="0.2">
      <c r="A1187" t="s">
        <v>788</v>
      </c>
      <c r="B1187">
        <v>33.927999999999997</v>
      </c>
      <c r="C1187" t="s">
        <v>448</v>
      </c>
    </row>
    <row r="1188" spans="1:3" x14ac:dyDescent="0.2">
      <c r="A1188" t="s">
        <v>1113</v>
      </c>
      <c r="B1188">
        <v>33.936</v>
      </c>
      <c r="C1188" t="s">
        <v>448</v>
      </c>
    </row>
    <row r="1189" spans="1:3" x14ac:dyDescent="0.2">
      <c r="A1189" t="s">
        <v>1122</v>
      </c>
      <c r="B1189">
        <v>33.962000000000003</v>
      </c>
      <c r="C1189" t="s">
        <v>448</v>
      </c>
    </row>
    <row r="1190" spans="1:3" x14ac:dyDescent="0.2">
      <c r="A1190" t="s">
        <v>1027</v>
      </c>
      <c r="B1190">
        <v>33.975999999999999</v>
      </c>
      <c r="C1190" t="s">
        <v>448</v>
      </c>
    </row>
    <row r="1191" spans="1:3" x14ac:dyDescent="0.2">
      <c r="A1191" t="s">
        <v>538</v>
      </c>
      <c r="B1191">
        <v>33.979999999999997</v>
      </c>
      <c r="C1191" t="s">
        <v>431</v>
      </c>
    </row>
    <row r="1192" spans="1:3" x14ac:dyDescent="0.2">
      <c r="A1192" t="s">
        <v>1482</v>
      </c>
      <c r="B1192">
        <v>34.003999999999998</v>
      </c>
      <c r="C1192" t="s">
        <v>448</v>
      </c>
    </row>
    <row r="1193" spans="1:3" x14ac:dyDescent="0.2">
      <c r="A1193" t="s">
        <v>1370</v>
      </c>
      <c r="B1193">
        <v>34.017000000000003</v>
      </c>
      <c r="C1193" t="s">
        <v>448</v>
      </c>
    </row>
    <row r="1194" spans="1:3" x14ac:dyDescent="0.2">
      <c r="A1194" t="s">
        <v>501</v>
      </c>
      <c r="B1194">
        <v>34.021999999999998</v>
      </c>
      <c r="C1194" t="s">
        <v>431</v>
      </c>
    </row>
    <row r="1195" spans="1:3" x14ac:dyDescent="0.2">
      <c r="A1195" t="s">
        <v>778</v>
      </c>
      <c r="B1195">
        <v>34.024000000000001</v>
      </c>
      <c r="C1195" t="s">
        <v>587</v>
      </c>
    </row>
    <row r="1196" spans="1:3" x14ac:dyDescent="0.2">
      <c r="A1196" t="s">
        <v>779</v>
      </c>
      <c r="B1196">
        <v>34.061</v>
      </c>
      <c r="C1196" t="s">
        <v>659</v>
      </c>
    </row>
    <row r="1197" spans="1:3" x14ac:dyDescent="0.2">
      <c r="A1197" t="s">
        <v>1476</v>
      </c>
      <c r="B1197">
        <v>34.076999999999998</v>
      </c>
      <c r="C1197" t="s">
        <v>570</v>
      </c>
    </row>
    <row r="1198" spans="1:3" x14ac:dyDescent="0.2">
      <c r="A1198" t="s">
        <v>991</v>
      </c>
      <c r="B1198">
        <v>34.081000000000003</v>
      </c>
      <c r="C1198" t="s">
        <v>431</v>
      </c>
    </row>
    <row r="1199" spans="1:3" x14ac:dyDescent="0.2">
      <c r="A1199" t="s">
        <v>873</v>
      </c>
      <c r="B1199">
        <v>34.085999999999999</v>
      </c>
      <c r="C1199" t="s">
        <v>448</v>
      </c>
    </row>
    <row r="1200" spans="1:3" x14ac:dyDescent="0.2">
      <c r="A1200" t="s">
        <v>861</v>
      </c>
      <c r="B1200">
        <v>34.103999999999999</v>
      </c>
      <c r="C1200" t="s">
        <v>581</v>
      </c>
    </row>
    <row r="1201" spans="1:3" x14ac:dyDescent="0.2">
      <c r="A1201" t="s">
        <v>1104</v>
      </c>
      <c r="B1201">
        <v>34.125999999999998</v>
      </c>
      <c r="C1201" t="s">
        <v>431</v>
      </c>
    </row>
    <row r="1202" spans="1:3" x14ac:dyDescent="0.2">
      <c r="A1202" t="s">
        <v>1434</v>
      </c>
      <c r="B1202">
        <v>34.134999999999998</v>
      </c>
      <c r="C1202" t="s">
        <v>490</v>
      </c>
    </row>
    <row r="1203" spans="1:3" x14ac:dyDescent="0.2">
      <c r="A1203" t="s">
        <v>805</v>
      </c>
      <c r="B1203">
        <v>34.14</v>
      </c>
      <c r="C1203" t="s">
        <v>485</v>
      </c>
    </row>
    <row r="1204" spans="1:3" x14ac:dyDescent="0.2">
      <c r="A1204" t="s">
        <v>891</v>
      </c>
      <c r="B1204">
        <v>34.182000000000002</v>
      </c>
      <c r="C1204" t="s">
        <v>566</v>
      </c>
    </row>
    <row r="1205" spans="1:3" x14ac:dyDescent="0.2">
      <c r="A1205" t="s">
        <v>777</v>
      </c>
      <c r="B1205">
        <v>34.250999999999998</v>
      </c>
      <c r="C1205" t="s">
        <v>702</v>
      </c>
    </row>
    <row r="1206" spans="1:3" x14ac:dyDescent="0.2">
      <c r="A1206" t="s">
        <v>1389</v>
      </c>
      <c r="B1206">
        <v>34.255000000000003</v>
      </c>
      <c r="C1206" t="s">
        <v>448</v>
      </c>
    </row>
    <row r="1207" spans="1:3" x14ac:dyDescent="0.2">
      <c r="A1207" t="s">
        <v>598</v>
      </c>
      <c r="B1207">
        <v>34.289000000000001</v>
      </c>
      <c r="C1207" t="s">
        <v>599</v>
      </c>
    </row>
    <row r="1208" spans="1:3" x14ac:dyDescent="0.2">
      <c r="A1208" t="s">
        <v>784</v>
      </c>
      <c r="B1208">
        <v>34.295999999999999</v>
      </c>
      <c r="C1208" t="s">
        <v>448</v>
      </c>
    </row>
    <row r="1209" spans="1:3" x14ac:dyDescent="0.2">
      <c r="A1209" t="s">
        <v>1480</v>
      </c>
      <c r="B1209">
        <v>34.305999999999997</v>
      </c>
      <c r="C1209" t="s">
        <v>448</v>
      </c>
    </row>
    <row r="1210" spans="1:3" x14ac:dyDescent="0.2">
      <c r="A1210" t="s">
        <v>775</v>
      </c>
      <c r="B1210">
        <v>34.314</v>
      </c>
      <c r="C1210" t="s">
        <v>442</v>
      </c>
    </row>
    <row r="1211" spans="1:3" x14ac:dyDescent="0.2">
      <c r="A1211" t="s">
        <v>1291</v>
      </c>
      <c r="B1211">
        <v>34.341999999999999</v>
      </c>
      <c r="C1211" t="s">
        <v>431</v>
      </c>
    </row>
    <row r="1212" spans="1:3" x14ac:dyDescent="0.2">
      <c r="A1212" t="s">
        <v>768</v>
      </c>
      <c r="B1212">
        <v>34.347999999999999</v>
      </c>
      <c r="C1212" t="s">
        <v>581</v>
      </c>
    </row>
    <row r="1213" spans="1:3" x14ac:dyDescent="0.2">
      <c r="A1213" t="s">
        <v>761</v>
      </c>
      <c r="B1213">
        <v>34.356000000000002</v>
      </c>
      <c r="C1213" t="s">
        <v>431</v>
      </c>
    </row>
    <row r="1214" spans="1:3" x14ac:dyDescent="0.2">
      <c r="A1214" t="s">
        <v>1013</v>
      </c>
      <c r="B1214">
        <v>34.365000000000002</v>
      </c>
      <c r="C1214" t="s">
        <v>431</v>
      </c>
    </row>
    <row r="1215" spans="1:3" x14ac:dyDescent="0.2">
      <c r="A1215" t="s">
        <v>760</v>
      </c>
      <c r="B1215">
        <v>34.368000000000002</v>
      </c>
      <c r="C1215" t="s">
        <v>559</v>
      </c>
    </row>
    <row r="1216" spans="1:3" x14ac:dyDescent="0.2">
      <c r="A1216" t="s">
        <v>1326</v>
      </c>
      <c r="B1216">
        <v>34.426000000000002</v>
      </c>
      <c r="C1216" t="s">
        <v>436</v>
      </c>
    </row>
    <row r="1217" spans="1:3" x14ac:dyDescent="0.2">
      <c r="A1217" t="s">
        <v>1198</v>
      </c>
      <c r="B1217">
        <v>34.427999999999997</v>
      </c>
      <c r="C1217" t="s">
        <v>764</v>
      </c>
    </row>
    <row r="1218" spans="1:3" x14ac:dyDescent="0.2">
      <c r="A1218" t="s">
        <v>935</v>
      </c>
      <c r="B1218">
        <v>34.451999999999998</v>
      </c>
      <c r="C1218" t="s">
        <v>431</v>
      </c>
    </row>
    <row r="1219" spans="1:3" x14ac:dyDescent="0.2">
      <c r="A1219" t="s">
        <v>802</v>
      </c>
      <c r="B1219">
        <v>34.47</v>
      </c>
      <c r="C1219" t="s">
        <v>609</v>
      </c>
    </row>
    <row r="1220" spans="1:3" x14ac:dyDescent="0.2">
      <c r="A1220" t="s">
        <v>592</v>
      </c>
      <c r="B1220">
        <v>34.508000000000003</v>
      </c>
      <c r="C1220" t="s">
        <v>448</v>
      </c>
    </row>
    <row r="1221" spans="1:3" x14ac:dyDescent="0.2">
      <c r="A1221" t="s">
        <v>742</v>
      </c>
      <c r="B1221">
        <v>34.536000000000001</v>
      </c>
      <c r="C1221" t="s">
        <v>431</v>
      </c>
    </row>
    <row r="1222" spans="1:3" x14ac:dyDescent="0.2">
      <c r="A1222" t="s">
        <v>742</v>
      </c>
      <c r="B1222">
        <v>34.536000000000001</v>
      </c>
      <c r="C1222" t="s">
        <v>431</v>
      </c>
    </row>
    <row r="1223" spans="1:3" x14ac:dyDescent="0.2">
      <c r="A1223" t="s">
        <v>530</v>
      </c>
      <c r="B1223">
        <v>34.652000000000001</v>
      </c>
      <c r="C1223" t="s">
        <v>436</v>
      </c>
    </row>
    <row r="1224" spans="1:3" x14ac:dyDescent="0.2">
      <c r="A1224" t="s">
        <v>1020</v>
      </c>
      <c r="B1224">
        <v>34.762</v>
      </c>
      <c r="C1224" t="s">
        <v>990</v>
      </c>
    </row>
    <row r="1225" spans="1:3" x14ac:dyDescent="0.2">
      <c r="A1225" t="s">
        <v>1327</v>
      </c>
      <c r="B1225">
        <v>34.774999999999999</v>
      </c>
      <c r="C1225" t="s">
        <v>566</v>
      </c>
    </row>
    <row r="1226" spans="1:3" x14ac:dyDescent="0.2">
      <c r="A1226" t="s">
        <v>1061</v>
      </c>
      <c r="B1226">
        <v>34.795999999999999</v>
      </c>
      <c r="C1226" t="s">
        <v>448</v>
      </c>
    </row>
    <row r="1227" spans="1:3" x14ac:dyDescent="0.2">
      <c r="A1227" t="s">
        <v>1032</v>
      </c>
      <c r="B1227">
        <v>34.939</v>
      </c>
      <c r="C1227" t="s">
        <v>505</v>
      </c>
    </row>
    <row r="1228" spans="1:3" x14ac:dyDescent="0.2">
      <c r="A1228" t="s">
        <v>1156</v>
      </c>
      <c r="B1228">
        <v>34.963000000000001</v>
      </c>
      <c r="C1228" t="s">
        <v>467</v>
      </c>
    </row>
    <row r="1229" spans="1:3" x14ac:dyDescent="0.2">
      <c r="A1229" t="s">
        <v>1591</v>
      </c>
      <c r="B1229">
        <v>35.018000000000001</v>
      </c>
      <c r="C1229" t="s">
        <v>459</v>
      </c>
    </row>
    <row r="1230" spans="1:3" x14ac:dyDescent="0.2">
      <c r="A1230" t="s">
        <v>580</v>
      </c>
      <c r="B1230">
        <v>35.021999999999998</v>
      </c>
      <c r="C1230" t="s">
        <v>581</v>
      </c>
    </row>
    <row r="1231" spans="1:3" x14ac:dyDescent="0.2">
      <c r="A1231" t="s">
        <v>815</v>
      </c>
      <c r="B1231">
        <v>35.228999999999999</v>
      </c>
      <c r="C1231" t="s">
        <v>612</v>
      </c>
    </row>
    <row r="1232" spans="1:3" x14ac:dyDescent="0.2">
      <c r="A1232" t="s">
        <v>1088</v>
      </c>
      <c r="B1232">
        <v>35.462000000000003</v>
      </c>
      <c r="C1232" t="s">
        <v>523</v>
      </c>
    </row>
    <row r="1233" spans="1:3" x14ac:dyDescent="0.2">
      <c r="A1233" t="s">
        <v>1486</v>
      </c>
      <c r="B1233">
        <v>35.491</v>
      </c>
      <c r="C1233" t="s">
        <v>431</v>
      </c>
    </row>
    <row r="1234" spans="1:3" x14ac:dyDescent="0.2">
      <c r="A1234" t="s">
        <v>800</v>
      </c>
      <c r="B1234">
        <v>35.542000000000002</v>
      </c>
      <c r="C1234" t="s">
        <v>448</v>
      </c>
    </row>
    <row r="1235" spans="1:3" x14ac:dyDescent="0.2">
      <c r="A1235" t="s">
        <v>781</v>
      </c>
      <c r="B1235">
        <v>35.902999999999999</v>
      </c>
      <c r="C1235" t="s">
        <v>448</v>
      </c>
    </row>
    <row r="1236" spans="1:3" x14ac:dyDescent="0.2">
      <c r="A1236" t="s">
        <v>1597</v>
      </c>
      <c r="B1236">
        <v>36.398000000000003</v>
      </c>
      <c r="C1236" t="s">
        <v>431</v>
      </c>
    </row>
    <row r="1237" spans="1:3" x14ac:dyDescent="0.2">
      <c r="A1237" t="s">
        <v>914</v>
      </c>
      <c r="B1237">
        <v>36.429000000000002</v>
      </c>
      <c r="C1237" t="s">
        <v>431</v>
      </c>
    </row>
    <row r="1238" spans="1:3" x14ac:dyDescent="0.2">
      <c r="A1238" t="s">
        <v>1488</v>
      </c>
      <c r="B1238">
        <v>37.823999999999998</v>
      </c>
      <c r="C1238" t="s">
        <v>448</v>
      </c>
    </row>
  </sheetData>
  <sortState xmlns:xlrd2="http://schemas.microsoft.com/office/spreadsheetml/2017/richdata2" ref="H3:J342">
    <sortCondition ref="I3:I34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B168F-2F01-2544-88AC-96BB9032E05F}">
  <dimension ref="A1:AA1820"/>
  <sheetViews>
    <sheetView topLeftCell="A1782" zoomScaleNormal="100" workbookViewId="0">
      <selection activeCell="A1792" sqref="A1792:XFD1820"/>
    </sheetView>
  </sheetViews>
  <sheetFormatPr baseColWidth="10" defaultRowHeight="16" x14ac:dyDescent="0.2"/>
  <cols>
    <col min="1" max="1" width="13.33203125" bestFit="1" customWidth="1"/>
    <col min="2" max="2" width="6.6640625" bestFit="1" customWidth="1"/>
    <col min="3" max="3" width="6.1640625" bestFit="1" customWidth="1"/>
    <col min="4" max="4" width="8.6640625" bestFit="1" customWidth="1"/>
    <col min="5" max="5" width="10.1640625" bestFit="1" customWidth="1"/>
    <col min="6" max="6" width="7.1640625" bestFit="1" customWidth="1"/>
    <col min="7" max="7" width="10.33203125" bestFit="1" customWidth="1"/>
    <col min="8" max="8" width="2.6640625" bestFit="1" customWidth="1"/>
    <col min="9" max="9" width="8.33203125" bestFit="1" customWidth="1"/>
    <col min="10" max="10" width="6.1640625" bestFit="1" customWidth="1"/>
    <col min="11" max="11" width="8.1640625" bestFit="1" customWidth="1"/>
    <col min="12" max="12" width="5" bestFit="1" customWidth="1"/>
    <col min="13" max="13" width="5.6640625" bestFit="1" customWidth="1"/>
    <col min="14" max="14" width="9.6640625" customWidth="1"/>
    <col min="15" max="15" width="8.6640625" bestFit="1" customWidth="1"/>
    <col min="16" max="16" width="12" bestFit="1" customWidth="1"/>
    <col min="17" max="17" width="9.33203125" bestFit="1" customWidth="1"/>
    <col min="18" max="18" width="12.1640625" bestFit="1" customWidth="1"/>
    <col min="21" max="21" width="17" customWidth="1"/>
    <col min="22" max="22" width="9.83203125" bestFit="1" customWidth="1"/>
    <col min="23" max="24" width="16.6640625" bestFit="1" customWidth="1"/>
    <col min="25" max="26" width="7.1640625" bestFit="1" customWidth="1"/>
    <col min="27" max="27" width="27.1640625" bestFit="1" customWidth="1"/>
  </cols>
  <sheetData>
    <row r="1" spans="1:27" ht="17" customHeight="1" x14ac:dyDescent="0.2">
      <c r="A1" s="17"/>
      <c r="B1" s="17"/>
      <c r="C1" s="17"/>
      <c r="D1" s="17"/>
      <c r="E1" s="17"/>
      <c r="F1" s="17"/>
      <c r="G1" s="17"/>
    </row>
    <row r="3" spans="1:27" x14ac:dyDescent="0.2">
      <c r="A3" t="s">
        <v>113</v>
      </c>
    </row>
    <row r="4" spans="1:27" x14ac:dyDescent="0.2">
      <c r="A4" t="s">
        <v>114</v>
      </c>
      <c r="B4">
        <v>210727</v>
      </c>
      <c r="C4" t="s">
        <v>115</v>
      </c>
    </row>
    <row r="5" spans="1:27" x14ac:dyDescent="0.2">
      <c r="A5" t="s">
        <v>116</v>
      </c>
      <c r="B5" t="s">
        <v>117</v>
      </c>
      <c r="C5" t="s">
        <v>118</v>
      </c>
      <c r="D5" t="s">
        <v>119</v>
      </c>
      <c r="E5" t="s">
        <v>120</v>
      </c>
      <c r="F5" t="s">
        <v>121</v>
      </c>
      <c r="G5" s="18">
        <v>8.819444444444445E-2</v>
      </c>
    </row>
    <row r="6" spans="1:27" x14ac:dyDescent="0.2">
      <c r="A6" t="s">
        <v>122</v>
      </c>
      <c r="B6" t="s">
        <v>123</v>
      </c>
      <c r="C6" t="s">
        <v>124</v>
      </c>
      <c r="D6" t="s">
        <v>125</v>
      </c>
      <c r="E6" t="s">
        <v>126</v>
      </c>
    </row>
    <row r="7" spans="1:27" x14ac:dyDescent="0.2">
      <c r="A7" t="s">
        <v>127</v>
      </c>
      <c r="B7">
        <v>210727</v>
      </c>
      <c r="C7" t="s">
        <v>115</v>
      </c>
    </row>
    <row r="8" spans="1:27" x14ac:dyDescent="0.2">
      <c r="A8" t="s">
        <v>128</v>
      </c>
      <c r="B8" t="s">
        <v>129</v>
      </c>
      <c r="C8" t="s">
        <v>130</v>
      </c>
    </row>
    <row r="9" spans="1:27" x14ac:dyDescent="0.2">
      <c r="A9" t="s">
        <v>131</v>
      </c>
      <c r="B9" t="s">
        <v>132</v>
      </c>
      <c r="C9">
        <v>10727</v>
      </c>
      <c r="D9" t="s">
        <v>133</v>
      </c>
    </row>
    <row r="11" spans="1:27" x14ac:dyDescent="0.2">
      <c r="A11" t="s">
        <v>134</v>
      </c>
      <c r="B11" t="s">
        <v>135</v>
      </c>
      <c r="C11" t="s">
        <v>136</v>
      </c>
      <c r="D11" t="s">
        <v>137</v>
      </c>
      <c r="E11" t="s">
        <v>138</v>
      </c>
      <c r="F11" t="s">
        <v>139</v>
      </c>
      <c r="G11" t="s">
        <v>140</v>
      </c>
      <c r="H11" t="s">
        <v>141</v>
      </c>
      <c r="I11" t="s">
        <v>142</v>
      </c>
      <c r="J11" t="s">
        <v>143</v>
      </c>
      <c r="K11" t="s">
        <v>144</v>
      </c>
      <c r="L11" t="s">
        <v>145</v>
      </c>
      <c r="M11" t="s">
        <v>146</v>
      </c>
      <c r="N11" t="s">
        <v>147</v>
      </c>
      <c r="O11" t="s">
        <v>148</v>
      </c>
      <c r="P11" t="s">
        <v>149</v>
      </c>
      <c r="Q11" t="s">
        <v>150</v>
      </c>
      <c r="R11" t="s">
        <v>151</v>
      </c>
      <c r="V11" t="s">
        <v>152</v>
      </c>
      <c r="W11" t="s">
        <v>153</v>
      </c>
      <c r="X11" t="s">
        <v>154</v>
      </c>
      <c r="Y11" t="s">
        <v>155</v>
      </c>
      <c r="Z11" t="s">
        <v>156</v>
      </c>
      <c r="AA11" t="s">
        <v>157</v>
      </c>
    </row>
    <row r="13" spans="1:27" x14ac:dyDescent="0.2">
      <c r="A13" s="4" t="s">
        <v>69</v>
      </c>
      <c r="B13" s="4">
        <v>2025</v>
      </c>
      <c r="C13">
        <v>2119</v>
      </c>
      <c r="D13" s="6">
        <v>35</v>
      </c>
      <c r="E13" s="19">
        <v>1E-8</v>
      </c>
      <c r="F13" s="4">
        <v>22.4</v>
      </c>
      <c r="G13" t="s">
        <v>158</v>
      </c>
      <c r="H13">
        <v>1</v>
      </c>
      <c r="I13" s="19">
        <v>1.1000000000000001E-3</v>
      </c>
      <c r="J13">
        <v>4.883</v>
      </c>
      <c r="K13">
        <v>1.258</v>
      </c>
      <c r="L13">
        <v>1</v>
      </c>
      <c r="M13">
        <v>4</v>
      </c>
      <c r="N13" s="19">
        <v>4.88</v>
      </c>
      <c r="O13" s="19">
        <v>0.88</v>
      </c>
      <c r="P13" s="6">
        <v>-3.0020899999999999</v>
      </c>
      <c r="Q13">
        <v>1</v>
      </c>
      <c r="R13">
        <v>-5.88</v>
      </c>
      <c r="S13">
        <f>B13+1-K13</f>
        <v>2024.742</v>
      </c>
      <c r="T13">
        <f>(S13-1900)*365.2425</f>
        <v>45561.079934999987</v>
      </c>
      <c r="U13" s="20">
        <f>T13</f>
        <v>45561.079934999987</v>
      </c>
      <c r="V13" t="s">
        <v>159</v>
      </c>
      <c r="W13" t="s">
        <v>160</v>
      </c>
      <c r="X13" t="s">
        <v>161</v>
      </c>
      <c r="Y13">
        <v>22.303000000000001</v>
      </c>
      <c r="Z13">
        <v>27.937999999999999</v>
      </c>
      <c r="AA13" t="s">
        <v>162</v>
      </c>
    </row>
    <row r="14" spans="1:27" x14ac:dyDescent="0.2">
      <c r="A14" s="4" t="s">
        <v>163</v>
      </c>
      <c r="B14" s="4">
        <v>2029</v>
      </c>
      <c r="C14">
        <v>2120</v>
      </c>
      <c r="D14" s="4">
        <v>250</v>
      </c>
      <c r="E14" s="19">
        <v>3.0000000000000001E-5</v>
      </c>
      <c r="F14">
        <v>27.8</v>
      </c>
      <c r="G14" t="s">
        <v>164</v>
      </c>
      <c r="H14">
        <v>1</v>
      </c>
      <c r="I14" s="19">
        <v>8.5000000000000006E-5</v>
      </c>
      <c r="J14">
        <v>1.3959999999999999</v>
      </c>
      <c r="K14">
        <v>3.5219999999999998</v>
      </c>
      <c r="L14">
        <v>5</v>
      </c>
      <c r="M14">
        <v>2</v>
      </c>
      <c r="N14" s="19">
        <v>6.98</v>
      </c>
      <c r="O14" s="19">
        <v>0.85</v>
      </c>
      <c r="P14">
        <v>-4.13828</v>
      </c>
      <c r="Q14">
        <v>0.2</v>
      </c>
      <c r="R14">
        <v>-5.17</v>
      </c>
      <c r="S14">
        <f>B14+1-K14</f>
        <v>2026.4780000000001</v>
      </c>
      <c r="T14">
        <f>(S14-1900)*365.2425</f>
        <v>46195.140915000025</v>
      </c>
      <c r="U14" s="20">
        <f>T14</f>
        <v>46195.140915000025</v>
      </c>
    </row>
    <row r="15" spans="1:27" x14ac:dyDescent="0.2">
      <c r="A15" s="6" t="s">
        <v>165</v>
      </c>
      <c r="B15" s="6">
        <v>2054</v>
      </c>
      <c r="C15">
        <v>2097</v>
      </c>
      <c r="D15">
        <v>4</v>
      </c>
      <c r="E15" s="19">
        <v>3.0000000000000001E-6</v>
      </c>
      <c r="F15">
        <v>28.6</v>
      </c>
      <c r="G15" t="s">
        <v>166</v>
      </c>
      <c r="H15">
        <v>0</v>
      </c>
      <c r="I15" s="19">
        <v>1.7000000000000001E-4</v>
      </c>
      <c r="J15">
        <v>2.758</v>
      </c>
      <c r="K15">
        <v>1.569</v>
      </c>
      <c r="L15">
        <v>4</v>
      </c>
      <c r="M15">
        <v>7</v>
      </c>
      <c r="N15" s="19">
        <v>11</v>
      </c>
      <c r="O15" s="19">
        <v>0.14000000000000001</v>
      </c>
      <c r="P15">
        <v>-4.6081599999999998</v>
      </c>
      <c r="Q15">
        <v>2</v>
      </c>
      <c r="R15">
        <v>-7.41</v>
      </c>
      <c r="S15">
        <f>B15+1-K15</f>
        <v>2053.431</v>
      </c>
      <c r="T15">
        <f>(S15-1900)*365.2425</f>
        <v>56039.522017500014</v>
      </c>
      <c r="U15" s="20">
        <f>T15</f>
        <v>56039.522017500014</v>
      </c>
      <c r="V15" t="s">
        <v>167</v>
      </c>
      <c r="W15" t="s">
        <v>160</v>
      </c>
      <c r="X15" t="s">
        <v>168</v>
      </c>
      <c r="Y15">
        <v>28.552</v>
      </c>
      <c r="Z15">
        <v>25.516999999999999</v>
      </c>
      <c r="AA15" t="s">
        <v>169</v>
      </c>
    </row>
    <row r="16" spans="1:27" x14ac:dyDescent="0.2">
      <c r="A16" s="6" t="s">
        <v>63</v>
      </c>
      <c r="B16" s="6">
        <v>2055</v>
      </c>
      <c r="C16">
        <v>2055</v>
      </c>
      <c r="D16">
        <v>1</v>
      </c>
      <c r="E16" s="19">
        <v>1.9999999999999999E-6</v>
      </c>
      <c r="F16" s="6">
        <v>23.4</v>
      </c>
      <c r="G16" t="s">
        <v>170</v>
      </c>
      <c r="H16">
        <v>0</v>
      </c>
      <c r="I16" s="19">
        <v>8.4000000000000003E-4</v>
      </c>
      <c r="J16">
        <v>3.6829999999999998</v>
      </c>
      <c r="K16">
        <v>1.373</v>
      </c>
      <c r="L16">
        <v>3</v>
      </c>
      <c r="M16">
        <v>8</v>
      </c>
      <c r="N16" s="19">
        <v>11.1</v>
      </c>
      <c r="O16" s="19">
        <v>0.13</v>
      </c>
      <c r="P16" s="6">
        <v>-3.9555500000000001</v>
      </c>
      <c r="Q16">
        <v>10</v>
      </c>
      <c r="R16">
        <v>-4.8899999999999997</v>
      </c>
      <c r="S16">
        <f>B16+1-K16</f>
        <v>2054.627</v>
      </c>
      <c r="T16">
        <f>(S16-1900)*365.2425</f>
        <v>56476.352047499982</v>
      </c>
      <c r="U16" s="20">
        <f>T16</f>
        <v>56476.352047499982</v>
      </c>
      <c r="V16" t="s">
        <v>171</v>
      </c>
      <c r="W16" t="s">
        <v>160</v>
      </c>
      <c r="X16" t="s">
        <v>172</v>
      </c>
      <c r="Y16">
        <v>23.44</v>
      </c>
      <c r="Z16">
        <v>22.876000000000001</v>
      </c>
      <c r="AA16" t="s">
        <v>173</v>
      </c>
    </row>
    <row r="17" spans="1:27" x14ac:dyDescent="0.2">
      <c r="A17" s="9" t="s">
        <v>39</v>
      </c>
      <c r="B17" s="9">
        <v>2100</v>
      </c>
      <c r="C17">
        <v>2113</v>
      </c>
      <c r="D17">
        <v>5</v>
      </c>
      <c r="E17" s="19">
        <v>5.0000000000000004E-6</v>
      </c>
      <c r="F17">
        <v>27.4</v>
      </c>
      <c r="G17" t="s">
        <v>174</v>
      </c>
      <c r="H17">
        <v>0</v>
      </c>
      <c r="I17" s="19">
        <v>1E-3</v>
      </c>
      <c r="J17">
        <v>1.26</v>
      </c>
      <c r="K17">
        <v>4.8490000000000002</v>
      </c>
      <c r="L17">
        <v>50</v>
      </c>
      <c r="M17">
        <v>13</v>
      </c>
      <c r="N17" s="19">
        <v>63</v>
      </c>
      <c r="O17" s="19">
        <v>6.0999999999999999E-2</v>
      </c>
      <c r="P17">
        <v>-4.20601</v>
      </c>
      <c r="Q17">
        <v>29</v>
      </c>
      <c r="R17">
        <v>-6.87</v>
      </c>
      <c r="S17">
        <f>B17+1-K17</f>
        <v>2096.1509999999998</v>
      </c>
      <c r="T17">
        <f>(S17-1900)*365.2425</f>
        <v>71642.68161749994</v>
      </c>
      <c r="U17" s="20">
        <f>T17</f>
        <v>71642.68161749994</v>
      </c>
      <c r="V17" t="s">
        <v>175</v>
      </c>
      <c r="W17" t="s">
        <v>160</v>
      </c>
      <c r="X17" t="s">
        <v>176</v>
      </c>
      <c r="Y17">
        <v>27.32</v>
      </c>
      <c r="Z17">
        <v>23.263999999999999</v>
      </c>
      <c r="AA17" t="s">
        <v>177</v>
      </c>
    </row>
    <row r="18" spans="1:27" x14ac:dyDescent="0.2">
      <c r="E18" s="19"/>
      <c r="I18" s="19"/>
      <c r="N18" s="19"/>
      <c r="O18" s="19"/>
      <c r="U18" s="20"/>
    </row>
    <row r="19" spans="1:27" x14ac:dyDescent="0.2">
      <c r="E19" s="19"/>
      <c r="I19" s="19"/>
      <c r="N19" s="19"/>
      <c r="O19" s="19"/>
      <c r="U19" s="20"/>
    </row>
    <row r="20" spans="1:27" x14ac:dyDescent="0.2">
      <c r="E20" s="19"/>
      <c r="I20" s="19"/>
      <c r="N20" s="19"/>
      <c r="O20" s="19"/>
      <c r="U20" s="20"/>
    </row>
    <row r="21" spans="1:27" x14ac:dyDescent="0.2">
      <c r="A21" s="4" t="s">
        <v>84</v>
      </c>
      <c r="B21" s="12">
        <v>2043</v>
      </c>
      <c r="C21">
        <v>2111</v>
      </c>
      <c r="D21" s="6">
        <v>23</v>
      </c>
      <c r="E21" s="19">
        <v>1.0000000000000001E-5</v>
      </c>
      <c r="F21" s="4">
        <v>21.5</v>
      </c>
      <c r="G21" t="s">
        <v>178</v>
      </c>
      <c r="H21">
        <v>1</v>
      </c>
      <c r="I21" s="19">
        <v>1.5E-3</v>
      </c>
      <c r="J21">
        <v>2.0529999999999999</v>
      </c>
      <c r="K21">
        <v>1.95</v>
      </c>
      <c r="L21">
        <v>18</v>
      </c>
      <c r="M21">
        <v>19</v>
      </c>
      <c r="N21" s="19">
        <v>36.9</v>
      </c>
      <c r="O21" s="19">
        <v>0.25</v>
      </c>
      <c r="P21" s="6">
        <v>-3.4329700000000001</v>
      </c>
      <c r="Q21">
        <v>11</v>
      </c>
      <c r="R21" s="6">
        <v>-3.11</v>
      </c>
      <c r="S21">
        <f t="shared" ref="S21:S26" si="0">B21+1-K21</f>
        <v>2042.05</v>
      </c>
      <c r="T21">
        <f t="shared" ref="T21:T26" si="1">(S21-1900)*365.2425</f>
        <v>51882.697124999984</v>
      </c>
      <c r="U21" s="20">
        <f t="shared" ref="U21:U26" si="2">T21</f>
        <v>51882.697124999984</v>
      </c>
      <c r="V21" t="s">
        <v>179</v>
      </c>
      <c r="W21" t="s">
        <v>160</v>
      </c>
      <c r="X21" t="s">
        <v>180</v>
      </c>
      <c r="Y21">
        <v>21.462</v>
      </c>
      <c r="Z21">
        <v>19.776</v>
      </c>
      <c r="AA21" t="s">
        <v>181</v>
      </c>
    </row>
    <row r="22" spans="1:27" x14ac:dyDescent="0.2">
      <c r="A22" s="4" t="s">
        <v>182</v>
      </c>
      <c r="B22" s="12">
        <v>2061</v>
      </c>
      <c r="C22">
        <v>2061</v>
      </c>
      <c r="D22">
        <v>1</v>
      </c>
      <c r="E22" s="19">
        <v>4.9999999999999998E-8</v>
      </c>
      <c r="F22" s="4">
        <v>20.399999999999999</v>
      </c>
      <c r="G22" t="s">
        <v>183</v>
      </c>
      <c r="H22">
        <v>0</v>
      </c>
      <c r="I22" s="19">
        <v>2.7999999999999998E-4</v>
      </c>
      <c r="J22">
        <v>3.4929999999999999</v>
      </c>
      <c r="K22">
        <v>1.401</v>
      </c>
      <c r="L22">
        <v>2</v>
      </c>
      <c r="M22">
        <v>5</v>
      </c>
      <c r="N22" s="19">
        <v>6.99</v>
      </c>
      <c r="O22" s="19">
        <v>7.0000000000000007E-2</v>
      </c>
      <c r="P22">
        <v>-4.70153</v>
      </c>
      <c r="Q22">
        <v>4</v>
      </c>
      <c r="R22" s="6">
        <v>-4.51</v>
      </c>
      <c r="S22">
        <f t="shared" si="0"/>
        <v>2060.5990000000002</v>
      </c>
      <c r="T22">
        <f t="shared" si="1"/>
        <v>58657.580257500056</v>
      </c>
      <c r="U22" s="20">
        <f t="shared" si="2"/>
        <v>58657.580257500056</v>
      </c>
      <c r="V22" t="s">
        <v>184</v>
      </c>
      <c r="W22" t="s">
        <v>160</v>
      </c>
      <c r="X22" t="s">
        <v>185</v>
      </c>
      <c r="Y22">
        <v>20.41</v>
      </c>
      <c r="Z22">
        <v>18.202000000000002</v>
      </c>
      <c r="AA22" t="s">
        <v>186</v>
      </c>
    </row>
    <row r="23" spans="1:27" x14ac:dyDescent="0.2">
      <c r="A23" s="12" t="s">
        <v>75</v>
      </c>
      <c r="B23" s="12">
        <v>2068</v>
      </c>
      <c r="C23">
        <v>2086</v>
      </c>
      <c r="D23">
        <v>5</v>
      </c>
      <c r="E23" s="19">
        <v>7.9999999999999996E-6</v>
      </c>
      <c r="F23" s="6">
        <v>23.5</v>
      </c>
      <c r="G23" t="s">
        <v>187</v>
      </c>
      <c r="H23">
        <v>0</v>
      </c>
      <c r="I23" s="19">
        <v>7.7999999999999999E-4</v>
      </c>
      <c r="J23">
        <v>3.113</v>
      </c>
      <c r="K23">
        <v>1.4730000000000001</v>
      </c>
      <c r="L23">
        <v>8</v>
      </c>
      <c r="M23">
        <v>17</v>
      </c>
      <c r="N23" s="19">
        <v>24.9</v>
      </c>
      <c r="O23" s="19">
        <v>0.11</v>
      </c>
      <c r="P23">
        <v>-4.0753500000000003</v>
      </c>
      <c r="Q23">
        <v>13</v>
      </c>
      <c r="R23" s="6">
        <v>-4.41</v>
      </c>
      <c r="S23">
        <f t="shared" si="0"/>
        <v>2067.527</v>
      </c>
      <c r="T23">
        <f t="shared" si="1"/>
        <v>61187.98029750002</v>
      </c>
      <c r="U23" s="20">
        <f t="shared" si="2"/>
        <v>61187.98029750002</v>
      </c>
      <c r="V23" t="s">
        <v>188</v>
      </c>
      <c r="W23" t="s">
        <v>160</v>
      </c>
      <c r="X23" t="s">
        <v>189</v>
      </c>
      <c r="Y23">
        <v>23.49</v>
      </c>
      <c r="Z23">
        <v>19.402000000000001</v>
      </c>
      <c r="AA23" t="s">
        <v>190</v>
      </c>
    </row>
    <row r="24" spans="1:27" x14ac:dyDescent="0.2">
      <c r="A24" t="s">
        <v>42</v>
      </c>
      <c r="B24">
        <v>2076</v>
      </c>
      <c r="C24">
        <v>2121</v>
      </c>
      <c r="D24" s="6">
        <v>35</v>
      </c>
      <c r="E24" s="19">
        <v>6.9999999999999999E-6</v>
      </c>
      <c r="F24">
        <v>26.4</v>
      </c>
      <c r="G24" t="s">
        <v>191</v>
      </c>
      <c r="H24">
        <v>0</v>
      </c>
      <c r="I24" s="19">
        <v>5.1E-5</v>
      </c>
      <c r="J24">
        <v>3.22</v>
      </c>
      <c r="K24">
        <v>1.4510000000000001</v>
      </c>
      <c r="L24">
        <v>5</v>
      </c>
      <c r="M24">
        <v>11</v>
      </c>
      <c r="N24" s="19">
        <v>16.100000000000001</v>
      </c>
      <c r="O24" s="19">
        <v>9.0999999999999998E-2</v>
      </c>
      <c r="P24">
        <v>-5.3317600000000001</v>
      </c>
      <c r="Q24">
        <v>1</v>
      </c>
      <c r="R24">
        <v>-6.06</v>
      </c>
      <c r="S24">
        <f t="shared" si="0"/>
        <v>2075.549</v>
      </c>
      <c r="T24">
        <f t="shared" si="1"/>
        <v>64117.955632499994</v>
      </c>
      <c r="U24" s="20">
        <f t="shared" si="2"/>
        <v>64117.955632499994</v>
      </c>
      <c r="V24" t="s">
        <v>192</v>
      </c>
      <c r="W24" t="s">
        <v>160</v>
      </c>
      <c r="X24" t="s">
        <v>193</v>
      </c>
      <c r="Y24">
        <v>26.423999999999999</v>
      </c>
      <c r="Z24">
        <v>15.538</v>
      </c>
      <c r="AA24" t="s">
        <v>194</v>
      </c>
    </row>
    <row r="25" spans="1:27" x14ac:dyDescent="0.2">
      <c r="A25" s="4" t="s">
        <v>53</v>
      </c>
      <c r="B25">
        <v>2111</v>
      </c>
      <c r="C25">
        <v>2111</v>
      </c>
      <c r="D25">
        <v>2</v>
      </c>
      <c r="E25" s="19">
        <v>3.9999999999999998E-6</v>
      </c>
      <c r="F25" s="4">
        <v>21.3</v>
      </c>
      <c r="G25" t="s">
        <v>195</v>
      </c>
      <c r="H25">
        <v>0</v>
      </c>
      <c r="I25" s="19">
        <v>8.4000000000000003E-4</v>
      </c>
      <c r="J25">
        <v>0.72599999999999998</v>
      </c>
      <c r="K25">
        <v>2.6480000000000001</v>
      </c>
      <c r="L25">
        <v>62</v>
      </c>
      <c r="M25">
        <v>17</v>
      </c>
      <c r="N25" s="19">
        <v>45</v>
      </c>
      <c r="O25" s="19">
        <v>5.1999999999999998E-2</v>
      </c>
      <c r="P25">
        <v>-4.3614699999999997</v>
      </c>
      <c r="Q25">
        <v>27</v>
      </c>
      <c r="R25" s="6">
        <v>-3.94</v>
      </c>
      <c r="S25">
        <f t="shared" si="0"/>
        <v>2109.3519999999999</v>
      </c>
      <c r="T25">
        <f t="shared" si="1"/>
        <v>76464.247859999945</v>
      </c>
      <c r="U25" s="20">
        <f t="shared" si="2"/>
        <v>76464.247859999945</v>
      </c>
      <c r="V25" t="s">
        <v>196</v>
      </c>
      <c r="W25" t="s">
        <v>160</v>
      </c>
      <c r="X25" t="s">
        <v>197</v>
      </c>
      <c r="Y25">
        <v>21.32</v>
      </c>
      <c r="Z25">
        <v>10.505000000000001</v>
      </c>
      <c r="AA25" t="s">
        <v>198</v>
      </c>
    </row>
    <row r="26" spans="1:27" x14ac:dyDescent="0.2">
      <c r="A26" t="s">
        <v>199</v>
      </c>
      <c r="B26">
        <v>2112</v>
      </c>
      <c r="C26">
        <v>2117</v>
      </c>
      <c r="D26">
        <v>3</v>
      </c>
      <c r="E26" s="19">
        <v>3.9999999999999998E-6</v>
      </c>
      <c r="F26">
        <v>26.6</v>
      </c>
      <c r="G26" t="s">
        <v>200</v>
      </c>
      <c r="H26">
        <v>1</v>
      </c>
      <c r="I26" s="19">
        <v>1.8000000000000001E-4</v>
      </c>
      <c r="J26">
        <v>1.0489999999999999</v>
      </c>
      <c r="K26">
        <v>21.529</v>
      </c>
      <c r="L26">
        <v>0</v>
      </c>
      <c r="M26">
        <v>0</v>
      </c>
      <c r="N26" s="19">
        <v>10000000</v>
      </c>
      <c r="O26" s="19">
        <v>5.0999999999999997E-2</v>
      </c>
      <c r="P26">
        <v>-5.0254899999999996</v>
      </c>
      <c r="Q26">
        <v>6</v>
      </c>
      <c r="R26">
        <v>-6.57</v>
      </c>
      <c r="S26">
        <f t="shared" si="0"/>
        <v>2091.471</v>
      </c>
      <c r="T26">
        <f t="shared" si="1"/>
        <v>69933.346717499997</v>
      </c>
      <c r="U26" s="20">
        <f t="shared" si="2"/>
        <v>69933.346717499997</v>
      </c>
      <c r="V26" t="s">
        <v>201</v>
      </c>
      <c r="W26" t="s">
        <v>160</v>
      </c>
      <c r="X26" t="s">
        <v>202</v>
      </c>
      <c r="Y26">
        <v>26.582999999999998</v>
      </c>
      <c r="Z26">
        <v>21.492000000000001</v>
      </c>
      <c r="AA26" t="s">
        <v>203</v>
      </c>
    </row>
    <row r="29" spans="1:27" ht="17" customHeight="1" x14ac:dyDescent="0.2">
      <c r="A29" s="17"/>
      <c r="B29" s="17"/>
      <c r="C29" s="17"/>
      <c r="D29" s="17"/>
      <c r="E29" s="17"/>
      <c r="F29" s="17"/>
      <c r="G29" s="17"/>
    </row>
    <row r="32" spans="1:27" x14ac:dyDescent="0.2">
      <c r="A32" t="s">
        <v>113</v>
      </c>
    </row>
    <row r="33" spans="1:27" x14ac:dyDescent="0.2">
      <c r="A33" t="s">
        <v>114</v>
      </c>
      <c r="B33">
        <v>210817</v>
      </c>
      <c r="C33" t="s">
        <v>115</v>
      </c>
    </row>
    <row r="34" spans="1:27" x14ac:dyDescent="0.2">
      <c r="A34" t="s">
        <v>116</v>
      </c>
      <c r="B34" t="s">
        <v>117</v>
      </c>
      <c r="C34" t="s">
        <v>118</v>
      </c>
      <c r="D34" t="s">
        <v>119</v>
      </c>
      <c r="E34" t="s">
        <v>247</v>
      </c>
      <c r="F34" t="s">
        <v>248</v>
      </c>
      <c r="G34" s="18">
        <v>0.18124999999999999</v>
      </c>
    </row>
    <row r="35" spans="1:27" x14ac:dyDescent="0.2">
      <c r="A35" t="s">
        <v>122</v>
      </c>
      <c r="B35" t="s">
        <v>123</v>
      </c>
      <c r="C35" t="s">
        <v>124</v>
      </c>
      <c r="D35" t="s">
        <v>125</v>
      </c>
      <c r="E35" t="s">
        <v>126</v>
      </c>
    </row>
    <row r="36" spans="1:27" x14ac:dyDescent="0.2">
      <c r="A36" t="s">
        <v>127</v>
      </c>
      <c r="B36">
        <v>210817</v>
      </c>
      <c r="C36" t="s">
        <v>115</v>
      </c>
    </row>
    <row r="37" spans="1:27" x14ac:dyDescent="0.2">
      <c r="A37" t="s">
        <v>128</v>
      </c>
      <c r="B37" t="s">
        <v>129</v>
      </c>
      <c r="C37" t="s">
        <v>130</v>
      </c>
    </row>
    <row r="38" spans="1:27" x14ac:dyDescent="0.2">
      <c r="A38" t="s">
        <v>131</v>
      </c>
      <c r="B38" t="s">
        <v>132</v>
      </c>
      <c r="C38">
        <v>10817</v>
      </c>
      <c r="D38" t="s">
        <v>133</v>
      </c>
    </row>
    <row r="40" spans="1:27" x14ac:dyDescent="0.2">
      <c r="A40" t="s">
        <v>134</v>
      </c>
      <c r="B40" t="s">
        <v>135</v>
      </c>
      <c r="C40" t="s">
        <v>136</v>
      </c>
      <c r="D40" t="s">
        <v>137</v>
      </c>
      <c r="E40" t="s">
        <v>138</v>
      </c>
      <c r="F40" t="s">
        <v>139</v>
      </c>
      <c r="G40" t="s">
        <v>140</v>
      </c>
      <c r="H40" t="s">
        <v>141</v>
      </c>
      <c r="I40" t="s">
        <v>142</v>
      </c>
      <c r="J40" t="s">
        <v>143</v>
      </c>
      <c r="K40" t="s">
        <v>144</v>
      </c>
      <c r="L40" t="s">
        <v>145</v>
      </c>
      <c r="M40" t="s">
        <v>146</v>
      </c>
      <c r="N40" t="s">
        <v>147</v>
      </c>
      <c r="O40" t="s">
        <v>148</v>
      </c>
      <c r="P40" t="s">
        <v>149</v>
      </c>
      <c r="Q40" t="s">
        <v>150</v>
      </c>
      <c r="R40" t="s">
        <v>151</v>
      </c>
    </row>
    <row r="41" spans="1:27" x14ac:dyDescent="0.2">
      <c r="V41" t="s">
        <v>152</v>
      </c>
      <c r="W41" t="s">
        <v>153</v>
      </c>
      <c r="X41" t="s">
        <v>154</v>
      </c>
      <c r="Y41" t="s">
        <v>155</v>
      </c>
      <c r="Z41" t="s">
        <v>156</v>
      </c>
      <c r="AA41" t="s">
        <v>157</v>
      </c>
    </row>
    <row r="42" spans="1:27" x14ac:dyDescent="0.2">
      <c r="A42" s="21" t="s">
        <v>59</v>
      </c>
      <c r="B42">
        <v>2097</v>
      </c>
      <c r="C42">
        <v>2097</v>
      </c>
      <c r="D42">
        <v>1</v>
      </c>
      <c r="E42" s="19">
        <v>9.9999999999999995E-8</v>
      </c>
      <c r="F42">
        <v>24.5</v>
      </c>
      <c r="G42" t="s">
        <v>343</v>
      </c>
      <c r="H42">
        <v>0</v>
      </c>
      <c r="I42" s="19">
        <v>1.8000000000000001E-4</v>
      </c>
      <c r="J42">
        <v>1.3049999999999999</v>
      </c>
      <c r="K42">
        <v>4.282</v>
      </c>
      <c r="L42">
        <v>23</v>
      </c>
      <c r="M42">
        <v>7</v>
      </c>
      <c r="N42" s="19">
        <v>30</v>
      </c>
      <c r="O42" s="19">
        <v>4.1000000000000002E-2</v>
      </c>
      <c r="P42">
        <v>-5.1233700000000004</v>
      </c>
      <c r="Q42">
        <v>5</v>
      </c>
      <c r="R42">
        <v>-6.68</v>
      </c>
      <c r="S42">
        <f t="shared" ref="S42:S51" si="3">B42+1-K42</f>
        <v>2093.7179999999998</v>
      </c>
      <c r="T42">
        <f t="shared" ref="T42:T51" si="4">(S42-1900)*365.2425</f>
        <v>70754.046614999941</v>
      </c>
      <c r="U42" s="20">
        <f t="shared" ref="U42:U51" si="5">T42</f>
        <v>70754.046614999941</v>
      </c>
      <c r="V42" t="s">
        <v>374</v>
      </c>
      <c r="W42" t="s">
        <v>353</v>
      </c>
      <c r="X42" t="s">
        <v>375</v>
      </c>
      <c r="Y42">
        <v>24.5</v>
      </c>
      <c r="Z42">
        <v>21.652000000000001</v>
      </c>
      <c r="AA42" t="s">
        <v>376</v>
      </c>
    </row>
    <row r="43" spans="1:27" x14ac:dyDescent="0.2">
      <c r="A43" s="21" t="s">
        <v>80</v>
      </c>
      <c r="B43">
        <v>2110</v>
      </c>
      <c r="C43">
        <v>2121</v>
      </c>
      <c r="D43">
        <v>7</v>
      </c>
      <c r="E43" s="19">
        <v>9.0000000000000006E-5</v>
      </c>
      <c r="F43">
        <v>27.4</v>
      </c>
      <c r="G43" t="s">
        <v>290</v>
      </c>
      <c r="H43">
        <v>0</v>
      </c>
      <c r="I43" s="19">
        <v>2.5000000000000001E-4</v>
      </c>
      <c r="J43">
        <v>1.0609999999999999</v>
      </c>
      <c r="K43">
        <v>17.504000000000001</v>
      </c>
      <c r="L43">
        <v>33</v>
      </c>
      <c r="M43">
        <v>2</v>
      </c>
      <c r="N43" s="19">
        <v>35</v>
      </c>
      <c r="O43" s="19">
        <v>6.8000000000000005E-2</v>
      </c>
      <c r="P43">
        <v>-4.7692399999999999</v>
      </c>
      <c r="Q43">
        <v>8</v>
      </c>
      <c r="R43">
        <v>-5.76</v>
      </c>
      <c r="S43">
        <f t="shared" si="3"/>
        <v>2093.4960000000001</v>
      </c>
      <c r="T43">
        <f t="shared" si="4"/>
        <v>70672.962780000031</v>
      </c>
      <c r="U43" s="20">
        <f t="shared" si="5"/>
        <v>70672.962780000031</v>
      </c>
      <c r="V43" t="s">
        <v>371</v>
      </c>
      <c r="W43" t="s">
        <v>353</v>
      </c>
      <c r="X43" t="s">
        <v>372</v>
      </c>
      <c r="Y43">
        <v>27.43</v>
      </c>
      <c r="Z43">
        <v>19.885000000000002</v>
      </c>
      <c r="AA43" t="s">
        <v>373</v>
      </c>
    </row>
    <row r="44" spans="1:27" x14ac:dyDescent="0.2">
      <c r="A44" s="21" t="s">
        <v>63</v>
      </c>
      <c r="B44" s="12">
        <v>2055</v>
      </c>
      <c r="C44">
        <v>2055</v>
      </c>
      <c r="D44">
        <v>1</v>
      </c>
      <c r="E44" s="19">
        <v>1.9999999999999999E-6</v>
      </c>
      <c r="F44">
        <v>23.4</v>
      </c>
      <c r="G44" t="s">
        <v>170</v>
      </c>
      <c r="H44">
        <v>0</v>
      </c>
      <c r="I44" s="19">
        <v>8.4999999999999995E-4</v>
      </c>
      <c r="J44">
        <v>3.6829999999999998</v>
      </c>
      <c r="K44">
        <v>1.373</v>
      </c>
      <c r="L44">
        <v>3</v>
      </c>
      <c r="M44">
        <v>8</v>
      </c>
      <c r="N44" s="19">
        <v>11.1</v>
      </c>
      <c r="O44" s="19">
        <v>0.13</v>
      </c>
      <c r="P44" s="6">
        <v>-3.9540099999999998</v>
      </c>
      <c r="Q44">
        <v>10</v>
      </c>
      <c r="R44" s="6">
        <v>-4.8899999999999997</v>
      </c>
      <c r="S44">
        <f t="shared" si="3"/>
        <v>2054.627</v>
      </c>
      <c r="T44">
        <f t="shared" si="4"/>
        <v>56476.352047499982</v>
      </c>
      <c r="U44" s="20">
        <f t="shared" si="5"/>
        <v>56476.352047499982</v>
      </c>
      <c r="V44" t="s">
        <v>171</v>
      </c>
      <c r="W44" t="s">
        <v>353</v>
      </c>
      <c r="X44" t="s">
        <v>172</v>
      </c>
      <c r="Y44">
        <v>23.44</v>
      </c>
      <c r="Z44">
        <v>19.797000000000001</v>
      </c>
      <c r="AA44" s="5" t="s">
        <v>370</v>
      </c>
    </row>
    <row r="45" spans="1:27" x14ac:dyDescent="0.2">
      <c r="A45" s="21" t="s">
        <v>75</v>
      </c>
      <c r="B45" s="12">
        <v>2068</v>
      </c>
      <c r="C45">
        <v>2068</v>
      </c>
      <c r="D45">
        <v>1</v>
      </c>
      <c r="E45" s="19">
        <v>4.0000000000000001E-8</v>
      </c>
      <c r="F45">
        <v>23.6</v>
      </c>
      <c r="G45" t="s">
        <v>187</v>
      </c>
      <c r="H45">
        <v>0</v>
      </c>
      <c r="I45" s="19">
        <v>2.3999999999999998E-3</v>
      </c>
      <c r="J45">
        <v>3.1120000000000001</v>
      </c>
      <c r="K45">
        <v>1.474</v>
      </c>
      <c r="L45">
        <v>9</v>
      </c>
      <c r="M45">
        <v>19</v>
      </c>
      <c r="N45" s="19">
        <v>28</v>
      </c>
      <c r="O45" s="19">
        <v>5.8000000000000003E-2</v>
      </c>
      <c r="P45" s="6">
        <v>-3.8519399999999999</v>
      </c>
      <c r="Q45">
        <v>40</v>
      </c>
      <c r="R45">
        <v>-6.64</v>
      </c>
      <c r="S45">
        <f t="shared" si="3"/>
        <v>2067.5259999999998</v>
      </c>
      <c r="T45">
        <f t="shared" si="4"/>
        <v>61187.615054999944</v>
      </c>
      <c r="U45" s="20">
        <f t="shared" si="5"/>
        <v>61187.615054999944</v>
      </c>
      <c r="V45" t="s">
        <v>188</v>
      </c>
      <c r="W45" t="s">
        <v>353</v>
      </c>
      <c r="X45" t="s">
        <v>368</v>
      </c>
      <c r="Y45">
        <v>23.49</v>
      </c>
      <c r="Z45">
        <v>21.167000000000002</v>
      </c>
      <c r="AA45" s="5" t="s">
        <v>369</v>
      </c>
    </row>
    <row r="46" spans="1:27" x14ac:dyDescent="0.2">
      <c r="A46" s="21" t="s">
        <v>204</v>
      </c>
      <c r="B46" s="12">
        <v>2068</v>
      </c>
      <c r="C46">
        <v>2120</v>
      </c>
      <c r="D46">
        <v>8</v>
      </c>
      <c r="E46" s="19">
        <v>3.0000000000000001E-6</v>
      </c>
      <c r="F46">
        <v>24.9</v>
      </c>
      <c r="G46" t="s">
        <v>254</v>
      </c>
      <c r="H46">
        <v>1</v>
      </c>
      <c r="I46" s="19">
        <v>1.6000000000000001E-3</v>
      </c>
      <c r="J46">
        <v>1.1779999999999999</v>
      </c>
      <c r="K46">
        <v>6.6159999999999997</v>
      </c>
      <c r="L46">
        <v>73</v>
      </c>
      <c r="M46">
        <v>13</v>
      </c>
      <c r="N46" s="19">
        <v>86</v>
      </c>
      <c r="O46" s="19">
        <v>0.1</v>
      </c>
      <c r="P46" s="6">
        <v>-3.8062</v>
      </c>
      <c r="Q46">
        <v>26</v>
      </c>
      <c r="R46">
        <v>-5.87</v>
      </c>
      <c r="S46">
        <f t="shared" si="3"/>
        <v>2062.384</v>
      </c>
      <c r="T46">
        <f t="shared" si="4"/>
        <v>59309.538120000005</v>
      </c>
      <c r="U46" s="20">
        <f t="shared" si="5"/>
        <v>59309.538120000005</v>
      </c>
      <c r="V46" t="s">
        <v>365</v>
      </c>
      <c r="W46" t="s">
        <v>353</v>
      </c>
      <c r="X46" t="s">
        <v>366</v>
      </c>
      <c r="Y46">
        <v>24.931999999999999</v>
      </c>
      <c r="Z46">
        <v>20.626999999999999</v>
      </c>
      <c r="AA46" t="s">
        <v>367</v>
      </c>
    </row>
    <row r="47" spans="1:27" x14ac:dyDescent="0.2">
      <c r="A47" s="21" t="s">
        <v>229</v>
      </c>
      <c r="B47" s="12">
        <v>2038</v>
      </c>
      <c r="C47">
        <v>2061</v>
      </c>
      <c r="D47">
        <v>2</v>
      </c>
      <c r="E47" s="19">
        <v>3E-10</v>
      </c>
      <c r="F47" s="4">
        <v>19.3</v>
      </c>
      <c r="G47" t="s">
        <v>250</v>
      </c>
      <c r="H47">
        <v>1</v>
      </c>
      <c r="I47" s="19">
        <v>8.8999999999999995E-4</v>
      </c>
      <c r="J47">
        <v>0.754</v>
      </c>
      <c r="K47">
        <v>3.0579999999999998</v>
      </c>
      <c r="L47">
        <v>69</v>
      </c>
      <c r="M47">
        <v>17</v>
      </c>
      <c r="N47" s="19">
        <v>52</v>
      </c>
      <c r="O47" s="19">
        <v>3.4000000000000002E-2</v>
      </c>
      <c r="P47">
        <v>-4.5223399999999998</v>
      </c>
      <c r="Q47">
        <v>5</v>
      </c>
      <c r="R47">
        <v>-6.25</v>
      </c>
      <c r="S47">
        <f t="shared" si="3"/>
        <v>2035.942</v>
      </c>
      <c r="T47">
        <f t="shared" si="4"/>
        <v>49651.795935000002</v>
      </c>
      <c r="U47" s="20">
        <f t="shared" si="5"/>
        <v>49651.795935000002</v>
      </c>
      <c r="V47" t="s">
        <v>356</v>
      </c>
      <c r="W47" t="s">
        <v>353</v>
      </c>
      <c r="X47" t="s">
        <v>357</v>
      </c>
      <c r="Y47">
        <v>19.088000000000001</v>
      </c>
      <c r="Z47">
        <v>18.585999999999999</v>
      </c>
      <c r="AA47" t="s">
        <v>358</v>
      </c>
    </row>
    <row r="48" spans="1:27" x14ac:dyDescent="0.2">
      <c r="A48" s="21" t="s">
        <v>238</v>
      </c>
      <c r="B48">
        <v>2084</v>
      </c>
      <c r="C48">
        <v>2105</v>
      </c>
      <c r="D48">
        <v>6</v>
      </c>
      <c r="E48" s="19">
        <v>3.9999999999999998E-7</v>
      </c>
      <c r="F48" s="4">
        <v>21.2</v>
      </c>
      <c r="G48" t="s">
        <v>249</v>
      </c>
      <c r="H48">
        <v>0</v>
      </c>
      <c r="I48" s="19">
        <v>2.7E-4</v>
      </c>
      <c r="J48">
        <v>2.512</v>
      </c>
      <c r="K48">
        <v>1.661</v>
      </c>
      <c r="L48">
        <v>2</v>
      </c>
      <c r="M48">
        <v>3</v>
      </c>
      <c r="N48" s="19">
        <v>5.0199999999999996</v>
      </c>
      <c r="O48" s="19">
        <v>0.06</v>
      </c>
      <c r="P48">
        <v>-4.7977100000000004</v>
      </c>
      <c r="Q48">
        <v>6</v>
      </c>
      <c r="R48" s="6">
        <v>-4.42</v>
      </c>
      <c r="S48">
        <f t="shared" si="3"/>
        <v>2083.3389999999999</v>
      </c>
      <c r="T48">
        <f t="shared" si="4"/>
        <v>66963.194707499977</v>
      </c>
      <c r="U48" s="20">
        <f t="shared" si="5"/>
        <v>66963.194707499977</v>
      </c>
      <c r="V48" t="s">
        <v>352</v>
      </c>
      <c r="W48" t="s">
        <v>353</v>
      </c>
      <c r="X48" t="s">
        <v>354</v>
      </c>
      <c r="Y48">
        <v>21.228999999999999</v>
      </c>
      <c r="Z48">
        <v>17.126000000000001</v>
      </c>
      <c r="AA48" t="s">
        <v>355</v>
      </c>
    </row>
    <row r="49" spans="1:27" x14ac:dyDescent="0.2">
      <c r="A49" s="21" t="s">
        <v>215</v>
      </c>
      <c r="B49">
        <v>2104</v>
      </c>
      <c r="C49">
        <v>2104</v>
      </c>
      <c r="D49">
        <v>1</v>
      </c>
      <c r="E49" s="19">
        <v>4.0000000000000001E-10</v>
      </c>
      <c r="F49" s="4">
        <v>21.1</v>
      </c>
      <c r="G49" t="s">
        <v>252</v>
      </c>
      <c r="H49">
        <v>0</v>
      </c>
      <c r="I49" s="19">
        <v>2.4000000000000001E-4</v>
      </c>
      <c r="J49">
        <v>4.5110000000000001</v>
      </c>
      <c r="K49">
        <v>1.2849999999999999</v>
      </c>
      <c r="L49">
        <v>2</v>
      </c>
      <c r="M49">
        <v>7</v>
      </c>
      <c r="N49" s="19">
        <v>9.02</v>
      </c>
      <c r="O49" s="19">
        <v>7.4000000000000003E-3</v>
      </c>
      <c r="P49">
        <v>-5.7588100000000004</v>
      </c>
      <c r="Q49">
        <v>7</v>
      </c>
      <c r="R49">
        <v>-7.77</v>
      </c>
      <c r="S49">
        <f t="shared" si="3"/>
        <v>2103.7150000000001</v>
      </c>
      <c r="T49">
        <f t="shared" si="4"/>
        <v>74405.375887500049</v>
      </c>
      <c r="U49" s="20">
        <f t="shared" si="5"/>
        <v>74405.375887500049</v>
      </c>
      <c r="V49" t="s">
        <v>362</v>
      </c>
      <c r="W49" t="s">
        <v>353</v>
      </c>
      <c r="X49" t="s">
        <v>363</v>
      </c>
      <c r="Y49">
        <v>21.053999999999998</v>
      </c>
      <c r="Z49">
        <v>19.335999999999999</v>
      </c>
      <c r="AA49" t="s">
        <v>364</v>
      </c>
    </row>
    <row r="50" spans="1:27" x14ac:dyDescent="0.2">
      <c r="A50" s="21" t="s">
        <v>216</v>
      </c>
      <c r="B50" s="12">
        <v>2060</v>
      </c>
      <c r="C50">
        <v>2075</v>
      </c>
      <c r="D50">
        <v>9</v>
      </c>
      <c r="E50" s="19">
        <v>2.0000000000000002E-5</v>
      </c>
      <c r="F50">
        <v>28.2</v>
      </c>
      <c r="G50" t="s">
        <v>251</v>
      </c>
      <c r="H50">
        <v>0</v>
      </c>
      <c r="I50" s="19">
        <v>1.4999999999999999E-4</v>
      </c>
      <c r="J50">
        <v>1.4430000000000001</v>
      </c>
      <c r="K50">
        <v>3.2570000000000001</v>
      </c>
      <c r="L50">
        <v>9</v>
      </c>
      <c r="M50">
        <v>4</v>
      </c>
      <c r="N50" s="19">
        <v>13</v>
      </c>
      <c r="O50" s="19">
        <v>0.14000000000000001</v>
      </c>
      <c r="P50">
        <v>-4.6926600000000001</v>
      </c>
      <c r="Q50">
        <v>2</v>
      </c>
      <c r="R50">
        <v>-6.3</v>
      </c>
      <c r="S50">
        <f t="shared" si="3"/>
        <v>2057.7429999999999</v>
      </c>
      <c r="T50">
        <f t="shared" si="4"/>
        <v>57614.447677499978</v>
      </c>
      <c r="U50" s="20">
        <f t="shared" si="5"/>
        <v>57614.447677499978</v>
      </c>
      <c r="V50" t="s">
        <v>359</v>
      </c>
      <c r="W50" t="s">
        <v>353</v>
      </c>
      <c r="X50" t="s">
        <v>360</v>
      </c>
      <c r="Y50">
        <v>28.146000000000001</v>
      </c>
      <c r="Z50">
        <v>15.907999999999999</v>
      </c>
      <c r="AA50" s="5" t="s">
        <v>361</v>
      </c>
    </row>
    <row r="51" spans="1:27" x14ac:dyDescent="0.2">
      <c r="A51" s="21" t="s">
        <v>205</v>
      </c>
      <c r="B51" s="12">
        <v>2056</v>
      </c>
      <c r="C51">
        <v>2056</v>
      </c>
      <c r="D51">
        <v>1</v>
      </c>
      <c r="E51" s="19">
        <v>9.9999999999999995E-8</v>
      </c>
      <c r="F51">
        <v>25.4</v>
      </c>
      <c r="G51" t="s">
        <v>253</v>
      </c>
      <c r="H51">
        <v>0</v>
      </c>
      <c r="I51" s="19">
        <v>4.0999999999999999E-4</v>
      </c>
      <c r="J51">
        <v>4.2720000000000002</v>
      </c>
      <c r="K51">
        <v>1.306</v>
      </c>
      <c r="L51">
        <v>4</v>
      </c>
      <c r="M51">
        <v>13</v>
      </c>
      <c r="N51" s="19">
        <v>17.100000000000001</v>
      </c>
      <c r="O51" s="19">
        <v>9.4E-2</v>
      </c>
      <c r="P51">
        <v>-4.4126200000000004</v>
      </c>
      <c r="Q51">
        <v>5</v>
      </c>
      <c r="R51">
        <v>-6.92</v>
      </c>
      <c r="S51">
        <f t="shared" si="3"/>
        <v>2055.694</v>
      </c>
      <c r="T51">
        <f t="shared" si="4"/>
        <v>56866.065794999988</v>
      </c>
      <c r="U51" s="20">
        <f t="shared" si="5"/>
        <v>56866.065794999988</v>
      </c>
      <c r="V51" t="s">
        <v>377</v>
      </c>
      <c r="W51" t="s">
        <v>353</v>
      </c>
      <c r="X51" t="s">
        <v>378</v>
      </c>
      <c r="Y51">
        <v>25.318999999999999</v>
      </c>
      <c r="Z51">
        <v>19.632999999999999</v>
      </c>
      <c r="AA51" s="5" t="s">
        <v>379</v>
      </c>
    </row>
    <row r="52" spans="1:27" s="21" customFormat="1" x14ac:dyDescent="0.2">
      <c r="E52" s="22"/>
      <c r="I52" s="22"/>
      <c r="N52" s="22"/>
      <c r="O52" s="22"/>
    </row>
    <row r="53" spans="1:27" s="21" customFormat="1" x14ac:dyDescent="0.2">
      <c r="E53" s="22"/>
      <c r="I53" s="22"/>
      <c r="N53" s="22"/>
      <c r="O53" s="22"/>
    </row>
    <row r="55" spans="1:27" x14ac:dyDescent="0.2">
      <c r="A55" t="s">
        <v>49</v>
      </c>
      <c r="B55">
        <v>2056</v>
      </c>
      <c r="C55">
        <v>2111</v>
      </c>
      <c r="D55">
        <v>4</v>
      </c>
      <c r="E55" s="19">
        <v>5.0000000000000004E-6</v>
      </c>
      <c r="F55">
        <v>26.8</v>
      </c>
      <c r="G55" t="s">
        <v>255</v>
      </c>
      <c r="H55">
        <v>0</v>
      </c>
      <c r="I55" s="19">
        <v>4.8999999999999998E-4</v>
      </c>
      <c r="J55">
        <v>3.2210000000000001</v>
      </c>
      <c r="K55">
        <v>1.45</v>
      </c>
      <c r="L55">
        <v>5</v>
      </c>
      <c r="M55">
        <v>11</v>
      </c>
      <c r="N55" s="19">
        <v>16.100000000000001</v>
      </c>
      <c r="O55" s="19">
        <v>0.14000000000000001</v>
      </c>
      <c r="P55">
        <v>-4.1634599999999997</v>
      </c>
      <c r="Q55">
        <v>6</v>
      </c>
      <c r="R55">
        <v>-6.24</v>
      </c>
    </row>
    <row r="56" spans="1:27" x14ac:dyDescent="0.2">
      <c r="A56" t="s">
        <v>46</v>
      </c>
      <c r="B56">
        <v>2091</v>
      </c>
      <c r="C56">
        <v>2109</v>
      </c>
      <c r="D56">
        <v>5</v>
      </c>
      <c r="E56" s="19">
        <v>9.9999999999999995E-7</v>
      </c>
      <c r="F56">
        <v>26.3</v>
      </c>
      <c r="G56" t="s">
        <v>256</v>
      </c>
      <c r="H56">
        <v>0</v>
      </c>
      <c r="I56" s="19">
        <v>2.0000000000000001E-4</v>
      </c>
      <c r="J56">
        <v>3.746</v>
      </c>
      <c r="K56">
        <v>1.3640000000000001</v>
      </c>
      <c r="L56">
        <v>4</v>
      </c>
      <c r="M56">
        <v>11</v>
      </c>
      <c r="N56" s="19">
        <v>15</v>
      </c>
      <c r="O56" s="19">
        <v>0.06</v>
      </c>
      <c r="P56">
        <v>-4.9191200000000004</v>
      </c>
      <c r="Q56">
        <v>5</v>
      </c>
      <c r="R56">
        <v>-6.81</v>
      </c>
    </row>
    <row r="57" spans="1:27" x14ac:dyDescent="0.2">
      <c r="A57" t="s">
        <v>163</v>
      </c>
      <c r="B57">
        <v>2029</v>
      </c>
      <c r="C57">
        <v>2120</v>
      </c>
      <c r="D57">
        <v>250</v>
      </c>
      <c r="E57" s="19">
        <v>3.0000000000000001E-5</v>
      </c>
      <c r="F57">
        <v>27.8</v>
      </c>
      <c r="G57" t="s">
        <v>164</v>
      </c>
      <c r="H57">
        <v>1</v>
      </c>
      <c r="I57" s="19">
        <v>8.6000000000000003E-5</v>
      </c>
      <c r="J57">
        <v>1.3959999999999999</v>
      </c>
      <c r="K57">
        <v>3.5219999999999998</v>
      </c>
      <c r="L57">
        <v>5</v>
      </c>
      <c r="M57">
        <v>2</v>
      </c>
      <c r="N57" s="19">
        <v>6.98</v>
      </c>
      <c r="O57" s="19">
        <v>0.86</v>
      </c>
      <c r="P57">
        <v>-4.1304800000000004</v>
      </c>
      <c r="Q57">
        <v>0.2</v>
      </c>
      <c r="R57">
        <v>-5.17</v>
      </c>
    </row>
    <row r="58" spans="1:27" x14ac:dyDescent="0.2">
      <c r="A58" t="s">
        <v>42</v>
      </c>
      <c r="B58">
        <v>2076</v>
      </c>
      <c r="C58">
        <v>2121</v>
      </c>
      <c r="D58">
        <v>35</v>
      </c>
      <c r="E58" s="19">
        <v>6.9999999999999999E-6</v>
      </c>
      <c r="F58">
        <v>26.4</v>
      </c>
      <c r="G58" t="s">
        <v>191</v>
      </c>
      <c r="H58">
        <v>0</v>
      </c>
      <c r="I58" s="19">
        <v>5.1E-5</v>
      </c>
      <c r="J58">
        <v>3.22</v>
      </c>
      <c r="K58">
        <v>1.4510000000000001</v>
      </c>
      <c r="L58">
        <v>5</v>
      </c>
      <c r="M58">
        <v>11</v>
      </c>
      <c r="N58" s="19">
        <v>16.100000000000001</v>
      </c>
      <c r="O58" s="19">
        <v>9.0999999999999998E-2</v>
      </c>
      <c r="P58">
        <v>-5.3308299999999997</v>
      </c>
      <c r="Q58">
        <v>1</v>
      </c>
      <c r="R58">
        <v>-6.06</v>
      </c>
    </row>
    <row r="59" spans="1:27" x14ac:dyDescent="0.2">
      <c r="A59" t="s">
        <v>165</v>
      </c>
      <c r="B59">
        <v>2054</v>
      </c>
      <c r="C59">
        <v>2093</v>
      </c>
      <c r="D59">
        <v>3</v>
      </c>
      <c r="E59" s="19">
        <v>4.9999999999999998E-7</v>
      </c>
      <c r="F59">
        <v>28.6</v>
      </c>
      <c r="G59" t="s">
        <v>166</v>
      </c>
      <c r="H59">
        <v>0</v>
      </c>
      <c r="I59" s="19">
        <v>6.9999999999999999E-4</v>
      </c>
      <c r="J59">
        <v>2.7559999999999998</v>
      </c>
      <c r="K59">
        <v>1.57</v>
      </c>
      <c r="L59">
        <v>4</v>
      </c>
      <c r="M59">
        <v>7</v>
      </c>
      <c r="N59" s="19">
        <v>11</v>
      </c>
      <c r="O59" s="19">
        <v>0.12</v>
      </c>
      <c r="P59">
        <v>-4.0825199999999997</v>
      </c>
      <c r="Q59">
        <v>8</v>
      </c>
      <c r="R59">
        <v>-8.16</v>
      </c>
    </row>
    <row r="60" spans="1:27" x14ac:dyDescent="0.2">
      <c r="A60" t="s">
        <v>199</v>
      </c>
      <c r="B60">
        <v>2112</v>
      </c>
      <c r="C60">
        <v>2117</v>
      </c>
      <c r="D60">
        <v>4</v>
      </c>
      <c r="E60" s="19">
        <v>5.0000000000000004E-6</v>
      </c>
      <c r="F60">
        <v>26.6</v>
      </c>
      <c r="G60" t="s">
        <v>200</v>
      </c>
      <c r="H60">
        <v>0</v>
      </c>
      <c r="I60" s="19">
        <v>1.8000000000000001E-4</v>
      </c>
      <c r="J60">
        <v>1.0489999999999999</v>
      </c>
      <c r="K60">
        <v>21.518999999999998</v>
      </c>
      <c r="L60">
        <v>41</v>
      </c>
      <c r="M60">
        <v>2</v>
      </c>
      <c r="N60" s="19">
        <v>43</v>
      </c>
      <c r="O60" s="19">
        <v>5.2999999999999999E-2</v>
      </c>
      <c r="P60">
        <v>-5.0132700000000003</v>
      </c>
      <c r="Q60">
        <v>6</v>
      </c>
      <c r="R60">
        <v>-6.44</v>
      </c>
    </row>
    <row r="61" spans="1:27" x14ac:dyDescent="0.2">
      <c r="A61" t="s">
        <v>257</v>
      </c>
      <c r="B61">
        <v>2096</v>
      </c>
      <c r="C61">
        <v>2096</v>
      </c>
      <c r="D61">
        <v>1</v>
      </c>
      <c r="E61" s="19">
        <v>8.9999999999999999E-8</v>
      </c>
      <c r="F61">
        <v>26.9</v>
      </c>
      <c r="G61" t="s">
        <v>258</v>
      </c>
      <c r="H61">
        <v>0</v>
      </c>
      <c r="I61" s="19">
        <v>1.9000000000000001E-4</v>
      </c>
      <c r="J61">
        <v>3.7669999999999999</v>
      </c>
      <c r="K61">
        <v>1.361</v>
      </c>
      <c r="L61">
        <v>4</v>
      </c>
      <c r="M61">
        <v>11</v>
      </c>
      <c r="N61" s="19">
        <v>15.1</v>
      </c>
      <c r="O61" s="19">
        <v>0.04</v>
      </c>
      <c r="P61">
        <v>-5.1271500000000003</v>
      </c>
      <c r="Q61">
        <v>5</v>
      </c>
      <c r="R61">
        <v>-8.26</v>
      </c>
    </row>
    <row r="62" spans="1:27" x14ac:dyDescent="0.2">
      <c r="A62" t="s">
        <v>259</v>
      </c>
      <c r="B62">
        <v>2056</v>
      </c>
      <c r="C62">
        <v>2076</v>
      </c>
      <c r="D62">
        <v>2</v>
      </c>
      <c r="E62" s="19">
        <v>4.9999999999999998E-7</v>
      </c>
      <c r="F62">
        <v>26.4</v>
      </c>
      <c r="G62" t="s">
        <v>260</v>
      </c>
      <c r="H62">
        <v>0</v>
      </c>
      <c r="I62" s="19">
        <v>4.0999999999999999E-4</v>
      </c>
      <c r="J62">
        <v>2.9209999999999998</v>
      </c>
      <c r="K62">
        <v>1.5209999999999999</v>
      </c>
      <c r="L62">
        <v>1</v>
      </c>
      <c r="M62">
        <v>2</v>
      </c>
      <c r="N62" s="19">
        <v>2.92</v>
      </c>
      <c r="O62" s="19">
        <v>0.11</v>
      </c>
      <c r="P62">
        <v>-4.3444000000000003</v>
      </c>
      <c r="Q62">
        <v>5</v>
      </c>
      <c r="R62">
        <v>-6.93</v>
      </c>
    </row>
    <row r="63" spans="1:27" x14ac:dyDescent="0.2">
      <c r="A63" t="s">
        <v>39</v>
      </c>
      <c r="B63">
        <v>2100</v>
      </c>
      <c r="C63">
        <v>2113</v>
      </c>
      <c r="D63">
        <v>5</v>
      </c>
      <c r="E63" s="19">
        <v>5.0000000000000004E-6</v>
      </c>
      <c r="F63">
        <v>27.4</v>
      </c>
      <c r="G63" t="s">
        <v>174</v>
      </c>
      <c r="H63">
        <v>0</v>
      </c>
      <c r="I63" s="19">
        <v>1E-3</v>
      </c>
      <c r="J63">
        <v>1.26</v>
      </c>
      <c r="K63">
        <v>4.8490000000000002</v>
      </c>
      <c r="L63">
        <v>50</v>
      </c>
      <c r="M63">
        <v>13</v>
      </c>
      <c r="N63" s="19">
        <v>63</v>
      </c>
      <c r="O63" s="19">
        <v>6.0999999999999999E-2</v>
      </c>
      <c r="P63">
        <v>-4.2053599999999998</v>
      </c>
      <c r="Q63">
        <v>29</v>
      </c>
      <c r="R63">
        <v>-6.87</v>
      </c>
    </row>
    <row r="64" spans="1:27" x14ac:dyDescent="0.2">
      <c r="A64" t="s">
        <v>261</v>
      </c>
      <c r="B64">
        <v>2071</v>
      </c>
      <c r="C64">
        <v>2111</v>
      </c>
      <c r="D64">
        <v>20</v>
      </c>
      <c r="E64" s="19">
        <v>9.9999999999999995E-7</v>
      </c>
      <c r="F64">
        <v>26.5</v>
      </c>
      <c r="G64" t="s">
        <v>262</v>
      </c>
      <c r="H64">
        <v>1</v>
      </c>
      <c r="I64" s="19">
        <v>2.7999999999999998E-4</v>
      </c>
      <c r="J64">
        <v>0.95899999999999996</v>
      </c>
      <c r="K64">
        <v>23.488</v>
      </c>
      <c r="L64">
        <v>49</v>
      </c>
      <c r="M64">
        <v>2</v>
      </c>
      <c r="N64" s="19">
        <v>47</v>
      </c>
      <c r="O64" s="19">
        <v>8.5999999999999993E-2</v>
      </c>
      <c r="P64">
        <v>-4.61517</v>
      </c>
      <c r="Q64">
        <v>5</v>
      </c>
      <c r="R64">
        <v>-6.6</v>
      </c>
    </row>
    <row r="65" spans="1:18" x14ac:dyDescent="0.2">
      <c r="A65" t="s">
        <v>263</v>
      </c>
      <c r="B65">
        <v>2077</v>
      </c>
      <c r="C65">
        <v>2115</v>
      </c>
      <c r="D65">
        <v>13</v>
      </c>
      <c r="E65" s="19">
        <v>1.9999999999999999E-6</v>
      </c>
      <c r="F65">
        <v>28.4</v>
      </c>
      <c r="G65" t="s">
        <v>264</v>
      </c>
      <c r="H65">
        <v>1</v>
      </c>
      <c r="I65" s="19">
        <v>2.5000000000000001E-4</v>
      </c>
      <c r="J65">
        <v>0.90100000000000002</v>
      </c>
      <c r="K65">
        <v>9.0809999999999995</v>
      </c>
      <c r="L65">
        <v>121</v>
      </c>
      <c r="M65">
        <v>12</v>
      </c>
      <c r="N65" s="19">
        <v>109</v>
      </c>
      <c r="O65" s="19">
        <v>7.9000000000000001E-2</v>
      </c>
      <c r="P65">
        <v>-4.7030599999999998</v>
      </c>
      <c r="Q65">
        <v>5</v>
      </c>
      <c r="R65">
        <v>-7.47</v>
      </c>
    </row>
    <row r="66" spans="1:18" x14ac:dyDescent="0.2">
      <c r="A66" t="s">
        <v>31</v>
      </c>
      <c r="B66">
        <v>2089</v>
      </c>
      <c r="C66">
        <v>2108</v>
      </c>
      <c r="D66">
        <v>6</v>
      </c>
      <c r="E66" s="19">
        <v>2.0000000000000001E-4</v>
      </c>
      <c r="F66">
        <v>27.3</v>
      </c>
      <c r="G66" t="s">
        <v>265</v>
      </c>
      <c r="H66">
        <v>1</v>
      </c>
      <c r="I66" s="19">
        <v>1.6000000000000001E-3</v>
      </c>
      <c r="J66">
        <v>0.98499999999999999</v>
      </c>
      <c r="K66">
        <v>64.183000000000007</v>
      </c>
      <c r="L66">
        <v>0</v>
      </c>
      <c r="M66">
        <v>0</v>
      </c>
      <c r="N66" s="19">
        <v>10000000</v>
      </c>
      <c r="O66" s="19">
        <v>9.2999999999999999E-2</v>
      </c>
      <c r="P66">
        <v>-3.8340999999999998</v>
      </c>
      <c r="Q66">
        <v>38</v>
      </c>
      <c r="R66">
        <v>-5.34</v>
      </c>
    </row>
    <row r="67" spans="1:18" x14ac:dyDescent="0.2">
      <c r="A67" t="s">
        <v>266</v>
      </c>
      <c r="B67">
        <v>2101</v>
      </c>
      <c r="C67">
        <v>2112</v>
      </c>
      <c r="D67">
        <v>2</v>
      </c>
      <c r="E67" s="19">
        <v>7.0000000000000005E-8</v>
      </c>
      <c r="F67">
        <v>26.5</v>
      </c>
      <c r="G67" t="s">
        <v>267</v>
      </c>
      <c r="H67">
        <v>0</v>
      </c>
      <c r="I67" s="19">
        <v>3.5E-4</v>
      </c>
      <c r="J67">
        <v>3.3679999999999999</v>
      </c>
      <c r="K67">
        <v>1.4219999999999999</v>
      </c>
      <c r="L67">
        <v>3</v>
      </c>
      <c r="M67">
        <v>7</v>
      </c>
      <c r="N67" s="19">
        <v>10.1</v>
      </c>
      <c r="O67" s="19">
        <v>3.5999999999999997E-2</v>
      </c>
      <c r="P67">
        <v>-4.8987400000000001</v>
      </c>
      <c r="Q67">
        <v>10</v>
      </c>
      <c r="R67">
        <v>-7.96</v>
      </c>
    </row>
    <row r="68" spans="1:18" x14ac:dyDescent="0.2">
      <c r="A68" t="s">
        <v>268</v>
      </c>
      <c r="B68">
        <v>2065</v>
      </c>
      <c r="C68">
        <v>2070</v>
      </c>
      <c r="D68">
        <v>2</v>
      </c>
      <c r="E68" s="19">
        <v>2.9999999999999997E-8</v>
      </c>
      <c r="F68">
        <v>26.5</v>
      </c>
      <c r="G68" t="s">
        <v>269</v>
      </c>
      <c r="H68">
        <v>1</v>
      </c>
      <c r="I68" s="19">
        <v>6.4999999999999994E-5</v>
      </c>
      <c r="J68">
        <v>1.258</v>
      </c>
      <c r="K68">
        <v>4.8719999999999999</v>
      </c>
      <c r="L68">
        <v>31</v>
      </c>
      <c r="M68">
        <v>8</v>
      </c>
      <c r="N68" s="19">
        <v>39</v>
      </c>
      <c r="O68" s="19">
        <v>5.7000000000000002E-2</v>
      </c>
      <c r="P68">
        <v>-5.43384</v>
      </c>
      <c r="Q68">
        <v>1</v>
      </c>
      <c r="R68">
        <v>-8.34</v>
      </c>
    </row>
    <row r="69" spans="1:18" x14ac:dyDescent="0.2">
      <c r="A69" t="s">
        <v>270</v>
      </c>
      <c r="B69">
        <v>2040</v>
      </c>
      <c r="C69">
        <v>2040</v>
      </c>
      <c r="D69">
        <v>1</v>
      </c>
      <c r="E69" s="19">
        <v>8.9999999999999999E-8</v>
      </c>
      <c r="F69">
        <v>28.2</v>
      </c>
      <c r="G69" t="s">
        <v>271</v>
      </c>
      <c r="H69">
        <v>1</v>
      </c>
      <c r="I69" s="19">
        <v>9.5E-4</v>
      </c>
      <c r="J69">
        <v>1.1000000000000001</v>
      </c>
      <c r="K69">
        <v>11.042999999999999</v>
      </c>
      <c r="L69">
        <v>10</v>
      </c>
      <c r="M69">
        <v>1</v>
      </c>
      <c r="N69" s="19">
        <v>11</v>
      </c>
      <c r="O69" s="19">
        <v>0.17</v>
      </c>
      <c r="P69">
        <v>-3.7958799999999999</v>
      </c>
      <c r="Q69">
        <v>6</v>
      </c>
      <c r="R69">
        <v>-8.15</v>
      </c>
    </row>
    <row r="70" spans="1:18" x14ac:dyDescent="0.2">
      <c r="A70" t="s">
        <v>272</v>
      </c>
      <c r="B70">
        <v>2121</v>
      </c>
      <c r="C70">
        <v>2121</v>
      </c>
      <c r="D70">
        <v>1</v>
      </c>
      <c r="E70" s="19">
        <v>4.0000000000000001E-8</v>
      </c>
      <c r="F70">
        <v>26.5</v>
      </c>
      <c r="G70" t="s">
        <v>273</v>
      </c>
      <c r="H70">
        <v>1</v>
      </c>
      <c r="I70" s="19">
        <v>2.8E-5</v>
      </c>
      <c r="J70">
        <v>0.93</v>
      </c>
      <c r="K70">
        <v>13.214</v>
      </c>
      <c r="L70">
        <v>199</v>
      </c>
      <c r="M70">
        <v>14</v>
      </c>
      <c r="N70" s="19">
        <v>185</v>
      </c>
      <c r="O70" s="19">
        <v>2.7E-2</v>
      </c>
      <c r="P70">
        <v>-6.1245599999999998</v>
      </c>
      <c r="Q70">
        <v>1</v>
      </c>
      <c r="R70">
        <v>-8.25</v>
      </c>
    </row>
    <row r="71" spans="1:18" x14ac:dyDescent="0.2">
      <c r="A71" t="s">
        <v>274</v>
      </c>
      <c r="B71">
        <v>2073</v>
      </c>
      <c r="C71">
        <v>2073</v>
      </c>
      <c r="D71">
        <v>1</v>
      </c>
      <c r="E71" s="19">
        <v>8.9999999999999995E-9</v>
      </c>
      <c r="F71">
        <v>27.9</v>
      </c>
      <c r="G71" t="s">
        <v>275</v>
      </c>
      <c r="H71">
        <v>0</v>
      </c>
      <c r="I71" s="19">
        <v>4.2999999999999999E-4</v>
      </c>
      <c r="J71">
        <v>1.502</v>
      </c>
      <c r="K71">
        <v>2.99</v>
      </c>
      <c r="L71">
        <v>2</v>
      </c>
      <c r="M71">
        <v>1</v>
      </c>
      <c r="N71" s="19">
        <v>3</v>
      </c>
      <c r="O71" s="19">
        <v>3.9E-2</v>
      </c>
      <c r="P71">
        <v>-4.7687299999999997</v>
      </c>
      <c r="Q71">
        <v>8</v>
      </c>
      <c r="R71">
        <v>-9.34</v>
      </c>
    </row>
    <row r="72" spans="1:18" x14ac:dyDescent="0.2">
      <c r="A72" t="s">
        <v>276</v>
      </c>
      <c r="B72">
        <v>2093</v>
      </c>
      <c r="C72">
        <v>2112</v>
      </c>
      <c r="D72">
        <v>3</v>
      </c>
      <c r="E72" s="19">
        <v>9.9999999999999995E-7</v>
      </c>
      <c r="F72">
        <v>24.5</v>
      </c>
      <c r="G72" t="s">
        <v>277</v>
      </c>
      <c r="H72">
        <v>0</v>
      </c>
      <c r="I72" s="19">
        <v>3.8999999999999999E-4</v>
      </c>
      <c r="J72">
        <v>2.7360000000000002</v>
      </c>
      <c r="K72">
        <v>1.5760000000000001</v>
      </c>
      <c r="L72">
        <v>4</v>
      </c>
      <c r="M72">
        <v>7</v>
      </c>
      <c r="N72" s="19">
        <v>10.9</v>
      </c>
      <c r="O72" s="19">
        <v>5.7000000000000002E-2</v>
      </c>
      <c r="P72">
        <v>-4.6558099999999998</v>
      </c>
      <c r="Q72">
        <v>10</v>
      </c>
      <c r="R72">
        <v>-5.66</v>
      </c>
    </row>
    <row r="73" spans="1:18" x14ac:dyDescent="0.2">
      <c r="A73" t="s">
        <v>278</v>
      </c>
      <c r="B73">
        <v>2057</v>
      </c>
      <c r="C73">
        <v>2108</v>
      </c>
      <c r="D73">
        <v>14</v>
      </c>
      <c r="E73" s="19">
        <v>1E-4</v>
      </c>
      <c r="F73">
        <v>28.4</v>
      </c>
      <c r="G73" t="s">
        <v>279</v>
      </c>
      <c r="H73">
        <v>0</v>
      </c>
      <c r="I73" s="19">
        <v>8.0000000000000007E-5</v>
      </c>
      <c r="J73">
        <v>2.0990000000000002</v>
      </c>
      <c r="K73">
        <v>1.91</v>
      </c>
      <c r="L73">
        <v>10</v>
      </c>
      <c r="M73">
        <v>11</v>
      </c>
      <c r="N73" s="19">
        <v>21</v>
      </c>
      <c r="O73" s="19">
        <v>0.18</v>
      </c>
      <c r="P73">
        <v>-4.8464099999999997</v>
      </c>
      <c r="Q73">
        <v>1</v>
      </c>
      <c r="R73">
        <v>-5.53</v>
      </c>
    </row>
    <row r="74" spans="1:18" x14ac:dyDescent="0.2">
      <c r="A74" t="s">
        <v>280</v>
      </c>
      <c r="B74">
        <v>2112</v>
      </c>
      <c r="C74">
        <v>2112</v>
      </c>
      <c r="D74">
        <v>1</v>
      </c>
      <c r="E74" s="19">
        <v>5.9999999999999997E-7</v>
      </c>
      <c r="F74">
        <v>30</v>
      </c>
      <c r="G74" t="s">
        <v>281</v>
      </c>
      <c r="H74">
        <v>0</v>
      </c>
      <c r="I74" s="19">
        <v>3.1000000000000001E-5</v>
      </c>
      <c r="J74">
        <v>0.872</v>
      </c>
      <c r="K74">
        <v>6.8289999999999997</v>
      </c>
      <c r="L74">
        <v>47</v>
      </c>
      <c r="M74">
        <v>6</v>
      </c>
      <c r="N74" s="19">
        <v>41</v>
      </c>
      <c r="O74" s="19">
        <v>4.2000000000000003E-2</v>
      </c>
      <c r="P74">
        <v>-5.8860799999999998</v>
      </c>
      <c r="Q74">
        <v>1</v>
      </c>
      <c r="R74">
        <v>-9.07</v>
      </c>
    </row>
    <row r="75" spans="1:18" x14ac:dyDescent="0.2">
      <c r="A75" t="s">
        <v>282</v>
      </c>
      <c r="B75">
        <v>2083</v>
      </c>
      <c r="C75">
        <v>2110</v>
      </c>
      <c r="D75">
        <v>2</v>
      </c>
      <c r="E75" s="19">
        <v>2E-8</v>
      </c>
      <c r="F75">
        <v>28.6</v>
      </c>
      <c r="G75" t="s">
        <v>283</v>
      </c>
      <c r="H75">
        <v>0</v>
      </c>
      <c r="I75" s="19">
        <v>4.5000000000000003E-5</v>
      </c>
      <c r="J75">
        <v>1.6679999999999999</v>
      </c>
      <c r="K75">
        <v>2.4969999999999999</v>
      </c>
      <c r="L75">
        <v>3</v>
      </c>
      <c r="M75">
        <v>2</v>
      </c>
      <c r="N75" s="19">
        <v>5</v>
      </c>
      <c r="O75" s="19">
        <v>3.9E-2</v>
      </c>
      <c r="P75">
        <v>-5.7476500000000001</v>
      </c>
      <c r="Q75">
        <v>1</v>
      </c>
      <c r="R75">
        <v>-9.52</v>
      </c>
    </row>
    <row r="76" spans="1:18" x14ac:dyDescent="0.2">
      <c r="A76" t="s">
        <v>284</v>
      </c>
      <c r="B76">
        <v>2068</v>
      </c>
      <c r="C76">
        <v>2068</v>
      </c>
      <c r="D76">
        <v>1</v>
      </c>
      <c r="E76" s="19">
        <v>1.9999999999999999E-7</v>
      </c>
      <c r="F76">
        <v>27.3</v>
      </c>
      <c r="G76" t="s">
        <v>285</v>
      </c>
      <c r="H76">
        <v>0</v>
      </c>
      <c r="I76" s="19">
        <v>4.8000000000000001E-4</v>
      </c>
      <c r="J76">
        <v>3.137</v>
      </c>
      <c r="K76">
        <v>1.468</v>
      </c>
      <c r="L76">
        <v>7</v>
      </c>
      <c r="M76">
        <v>15</v>
      </c>
      <c r="N76" s="19">
        <v>22</v>
      </c>
      <c r="O76" s="19">
        <v>7.2999999999999995E-2</v>
      </c>
      <c r="P76">
        <v>-4.4544300000000003</v>
      </c>
      <c r="Q76">
        <v>8</v>
      </c>
      <c r="R76">
        <v>-7.84</v>
      </c>
    </row>
    <row r="77" spans="1:18" x14ac:dyDescent="0.2">
      <c r="A77" t="s">
        <v>286</v>
      </c>
      <c r="B77">
        <v>2103</v>
      </c>
      <c r="C77">
        <v>2112</v>
      </c>
      <c r="D77">
        <v>3</v>
      </c>
      <c r="E77" s="19">
        <v>9.9999999999999995E-7</v>
      </c>
      <c r="F77">
        <v>28.8</v>
      </c>
      <c r="G77" t="s">
        <v>287</v>
      </c>
      <c r="H77">
        <v>0</v>
      </c>
      <c r="I77" s="19">
        <v>2.0000000000000001E-4</v>
      </c>
      <c r="J77">
        <v>2.2730000000000001</v>
      </c>
      <c r="K77">
        <v>1.786</v>
      </c>
      <c r="L77">
        <v>11</v>
      </c>
      <c r="M77">
        <v>14</v>
      </c>
      <c r="N77" s="19">
        <v>25</v>
      </c>
      <c r="O77" s="19">
        <v>5.1999999999999998E-2</v>
      </c>
      <c r="P77">
        <v>-4.9770099999999999</v>
      </c>
      <c r="Q77">
        <v>6</v>
      </c>
      <c r="R77">
        <v>-8.02</v>
      </c>
    </row>
    <row r="78" spans="1:18" x14ac:dyDescent="0.2">
      <c r="A78" t="s">
        <v>288</v>
      </c>
      <c r="B78">
        <v>2075</v>
      </c>
      <c r="C78">
        <v>2096</v>
      </c>
      <c r="D78">
        <v>30</v>
      </c>
      <c r="E78" s="19">
        <v>1.0000000000000001E-5</v>
      </c>
      <c r="F78">
        <v>28.4</v>
      </c>
      <c r="G78" t="s">
        <v>289</v>
      </c>
      <c r="H78">
        <v>0</v>
      </c>
      <c r="I78" s="19">
        <v>4.2000000000000002E-4</v>
      </c>
      <c r="J78">
        <v>0.81200000000000006</v>
      </c>
      <c r="K78">
        <v>4.3289999999999997</v>
      </c>
      <c r="L78">
        <v>16</v>
      </c>
      <c r="M78">
        <v>3</v>
      </c>
      <c r="N78" s="19">
        <v>13</v>
      </c>
      <c r="O78" s="19">
        <v>9.5000000000000001E-2</v>
      </c>
      <c r="P78">
        <v>-4.3994999999999997</v>
      </c>
      <c r="Q78">
        <v>8</v>
      </c>
      <c r="R78">
        <v>-6.61</v>
      </c>
    </row>
    <row r="79" spans="1:18" x14ac:dyDescent="0.2">
      <c r="A79" t="s">
        <v>291</v>
      </c>
      <c r="B79">
        <v>2077</v>
      </c>
      <c r="C79">
        <v>2121</v>
      </c>
      <c r="D79">
        <v>29</v>
      </c>
      <c r="E79" s="19">
        <v>2.0000000000000001E-4</v>
      </c>
      <c r="F79">
        <v>28.4</v>
      </c>
      <c r="G79" t="s">
        <v>292</v>
      </c>
      <c r="H79">
        <v>1</v>
      </c>
      <c r="I79" s="19">
        <v>5.9999999999999995E-4</v>
      </c>
      <c r="J79">
        <v>0.79700000000000004</v>
      </c>
      <c r="K79">
        <v>3.9380000000000002</v>
      </c>
      <c r="L79">
        <v>79</v>
      </c>
      <c r="M79">
        <v>16</v>
      </c>
      <c r="N79" s="19">
        <v>63</v>
      </c>
      <c r="O79" s="19">
        <v>0.11</v>
      </c>
      <c r="P79">
        <v>-4.1614800000000001</v>
      </c>
      <c r="Q79">
        <v>12</v>
      </c>
      <c r="R79">
        <v>-5.74</v>
      </c>
    </row>
    <row r="80" spans="1:18" x14ac:dyDescent="0.2">
      <c r="A80" t="s">
        <v>293</v>
      </c>
      <c r="B80">
        <v>2115</v>
      </c>
      <c r="C80">
        <v>2115</v>
      </c>
      <c r="D80">
        <v>1</v>
      </c>
      <c r="E80" s="19">
        <v>1E-8</v>
      </c>
      <c r="F80">
        <v>27.1</v>
      </c>
      <c r="G80" t="s">
        <v>294</v>
      </c>
      <c r="H80">
        <v>1</v>
      </c>
      <c r="I80" s="19">
        <v>1.4999999999999999E-4</v>
      </c>
      <c r="J80">
        <v>1.1950000000000001</v>
      </c>
      <c r="K80">
        <v>6.1340000000000003</v>
      </c>
      <c r="L80">
        <v>77</v>
      </c>
      <c r="M80">
        <v>15</v>
      </c>
      <c r="N80" s="19">
        <v>92</v>
      </c>
      <c r="O80" s="19">
        <v>2.1999999999999999E-2</v>
      </c>
      <c r="P80">
        <v>-5.4847799999999998</v>
      </c>
      <c r="Q80">
        <v>5</v>
      </c>
      <c r="R80">
        <v>-9.26</v>
      </c>
    </row>
    <row r="81" spans="1:18" x14ac:dyDescent="0.2">
      <c r="A81" t="s">
        <v>295</v>
      </c>
      <c r="B81">
        <v>2046</v>
      </c>
      <c r="C81">
        <v>2120</v>
      </c>
      <c r="D81">
        <v>79</v>
      </c>
      <c r="E81" s="19">
        <v>1E-4</v>
      </c>
      <c r="F81">
        <v>27.6</v>
      </c>
      <c r="G81" t="s">
        <v>296</v>
      </c>
      <c r="H81">
        <v>0</v>
      </c>
      <c r="I81" s="19">
        <v>1.1999999999999999E-3</v>
      </c>
      <c r="J81">
        <v>0.752</v>
      </c>
      <c r="K81">
        <v>3.0339999999999998</v>
      </c>
      <c r="L81">
        <v>4</v>
      </c>
      <c r="M81">
        <v>1</v>
      </c>
      <c r="N81" s="19">
        <v>3.01</v>
      </c>
      <c r="O81" s="19">
        <v>0.26</v>
      </c>
      <c r="P81">
        <v>-3.5218400000000001</v>
      </c>
      <c r="Q81">
        <v>10</v>
      </c>
      <c r="R81">
        <v>-5.53</v>
      </c>
    </row>
    <row r="82" spans="1:18" x14ac:dyDescent="0.2">
      <c r="A82" t="s">
        <v>297</v>
      </c>
      <c r="B82">
        <v>2064</v>
      </c>
      <c r="C82">
        <v>2120</v>
      </c>
      <c r="D82">
        <v>79</v>
      </c>
      <c r="E82" s="19">
        <v>6.9999999999999994E-5</v>
      </c>
      <c r="F82">
        <v>26.7</v>
      </c>
      <c r="G82" t="s">
        <v>298</v>
      </c>
      <c r="H82">
        <v>1</v>
      </c>
      <c r="I82" s="19">
        <v>1.1000000000000001E-3</v>
      </c>
      <c r="J82">
        <v>1.0369999999999999</v>
      </c>
      <c r="K82">
        <v>27.806999999999999</v>
      </c>
      <c r="L82">
        <v>134</v>
      </c>
      <c r="M82">
        <v>5</v>
      </c>
      <c r="N82" s="19">
        <v>139</v>
      </c>
      <c r="O82" s="19">
        <v>0.14000000000000001</v>
      </c>
      <c r="P82">
        <v>-3.8006700000000002</v>
      </c>
      <c r="Q82">
        <v>17</v>
      </c>
      <c r="R82">
        <v>-5.22</v>
      </c>
    </row>
    <row r="83" spans="1:18" x14ac:dyDescent="0.2">
      <c r="A83" t="s">
        <v>299</v>
      </c>
      <c r="B83">
        <v>2113</v>
      </c>
      <c r="C83">
        <v>2121</v>
      </c>
      <c r="D83">
        <v>19</v>
      </c>
      <c r="E83" s="19">
        <v>3.0000000000000001E-5</v>
      </c>
      <c r="F83">
        <v>25.6</v>
      </c>
      <c r="G83" t="s">
        <v>300</v>
      </c>
      <c r="H83">
        <v>0</v>
      </c>
      <c r="I83" s="19">
        <v>6.0999999999999999E-5</v>
      </c>
      <c r="J83">
        <v>1.6859999999999999</v>
      </c>
      <c r="K83">
        <v>2.4580000000000002</v>
      </c>
      <c r="L83">
        <v>16</v>
      </c>
      <c r="M83">
        <v>11</v>
      </c>
      <c r="N83" s="19">
        <v>27</v>
      </c>
      <c r="O83" s="19">
        <v>0.06</v>
      </c>
      <c r="P83">
        <v>-5.43872</v>
      </c>
      <c r="Q83">
        <v>2</v>
      </c>
      <c r="R83">
        <v>-4.87</v>
      </c>
    </row>
    <row r="84" spans="1:18" x14ac:dyDescent="0.2">
      <c r="A84" t="s">
        <v>301</v>
      </c>
      <c r="B84">
        <v>2101</v>
      </c>
      <c r="C84">
        <v>2101</v>
      </c>
      <c r="D84">
        <v>1</v>
      </c>
      <c r="E84" s="19">
        <v>5.0000000000000004E-6</v>
      </c>
      <c r="F84">
        <v>28.1</v>
      </c>
      <c r="G84" t="s">
        <v>302</v>
      </c>
      <c r="H84">
        <v>0</v>
      </c>
      <c r="I84" s="19">
        <v>1.7000000000000001E-4</v>
      </c>
      <c r="J84">
        <v>3.0049999999999999</v>
      </c>
      <c r="K84">
        <v>1.4990000000000001</v>
      </c>
      <c r="L84">
        <v>1</v>
      </c>
      <c r="M84">
        <v>2</v>
      </c>
      <c r="N84" s="19">
        <v>3</v>
      </c>
      <c r="O84" s="19">
        <v>0.06</v>
      </c>
      <c r="P84">
        <v>-4.9815800000000001</v>
      </c>
      <c r="Q84">
        <v>5</v>
      </c>
      <c r="R84">
        <v>-7.02</v>
      </c>
    </row>
    <row r="85" spans="1:18" x14ac:dyDescent="0.2">
      <c r="A85" t="s">
        <v>303</v>
      </c>
      <c r="B85">
        <v>2077</v>
      </c>
      <c r="C85">
        <v>2077</v>
      </c>
      <c r="D85">
        <v>1</v>
      </c>
      <c r="E85" s="19">
        <v>6E-9</v>
      </c>
      <c r="F85">
        <v>28.9</v>
      </c>
      <c r="G85" t="s">
        <v>304</v>
      </c>
      <c r="H85">
        <v>0</v>
      </c>
      <c r="I85" s="19">
        <v>2.0000000000000001E-4</v>
      </c>
      <c r="J85">
        <v>1.397</v>
      </c>
      <c r="K85">
        <v>3.516</v>
      </c>
      <c r="L85">
        <v>5</v>
      </c>
      <c r="M85">
        <v>2</v>
      </c>
      <c r="N85" s="19">
        <v>6.99</v>
      </c>
      <c r="O85" s="19">
        <v>3.2000000000000001E-2</v>
      </c>
      <c r="P85">
        <v>-5.1849299999999996</v>
      </c>
      <c r="Q85">
        <v>4</v>
      </c>
      <c r="R85">
        <v>-10.26</v>
      </c>
    </row>
    <row r="86" spans="1:18" x14ac:dyDescent="0.2">
      <c r="A86" t="s">
        <v>305</v>
      </c>
      <c r="B86">
        <v>2066</v>
      </c>
      <c r="C86">
        <v>2120</v>
      </c>
      <c r="D86">
        <v>21</v>
      </c>
      <c r="E86" s="19">
        <v>1.0000000000000001E-5</v>
      </c>
      <c r="F86">
        <v>28.8</v>
      </c>
      <c r="G86" t="s">
        <v>306</v>
      </c>
      <c r="H86">
        <v>1</v>
      </c>
      <c r="I86" s="19">
        <v>1E-3</v>
      </c>
      <c r="J86">
        <v>1.127</v>
      </c>
      <c r="K86">
        <v>8.8979999999999997</v>
      </c>
      <c r="L86">
        <v>79</v>
      </c>
      <c r="M86">
        <v>10</v>
      </c>
      <c r="N86" s="19">
        <v>89</v>
      </c>
      <c r="O86" s="19">
        <v>0.12</v>
      </c>
      <c r="P86">
        <v>-3.9270999999999998</v>
      </c>
      <c r="Q86">
        <v>16</v>
      </c>
      <c r="R86">
        <v>-7.19</v>
      </c>
    </row>
    <row r="87" spans="1:18" x14ac:dyDescent="0.2">
      <c r="A87" t="s">
        <v>307</v>
      </c>
      <c r="B87">
        <v>2117</v>
      </c>
      <c r="C87">
        <v>2118</v>
      </c>
      <c r="D87">
        <v>2</v>
      </c>
      <c r="E87" s="19">
        <v>1.9999999999999999E-6</v>
      </c>
      <c r="F87">
        <v>29.1</v>
      </c>
      <c r="G87" t="s">
        <v>308</v>
      </c>
      <c r="H87">
        <v>0</v>
      </c>
      <c r="I87" s="19">
        <v>3.2000000000000003E-4</v>
      </c>
      <c r="J87">
        <v>1.8089999999999999</v>
      </c>
      <c r="K87">
        <v>2.2370000000000001</v>
      </c>
      <c r="L87">
        <v>21</v>
      </c>
      <c r="M87">
        <v>17</v>
      </c>
      <c r="N87" s="19">
        <v>38</v>
      </c>
      <c r="O87" s="19">
        <v>4.5999999999999999E-2</v>
      </c>
      <c r="P87">
        <v>-4.8373100000000004</v>
      </c>
      <c r="Q87">
        <v>11</v>
      </c>
      <c r="R87">
        <v>-8.09</v>
      </c>
    </row>
    <row r="88" spans="1:18" x14ac:dyDescent="0.2">
      <c r="A88" t="s">
        <v>309</v>
      </c>
      <c r="B88">
        <v>2047</v>
      </c>
      <c r="C88">
        <v>2114</v>
      </c>
      <c r="D88">
        <v>2</v>
      </c>
      <c r="E88" s="19">
        <v>1E-8</v>
      </c>
      <c r="F88">
        <v>27.8</v>
      </c>
      <c r="G88" t="s">
        <v>310</v>
      </c>
      <c r="H88">
        <v>0</v>
      </c>
      <c r="I88" s="19">
        <v>7.9000000000000001E-4</v>
      </c>
      <c r="J88">
        <v>1.202</v>
      </c>
      <c r="K88">
        <v>5.9539999999999997</v>
      </c>
      <c r="L88">
        <v>5</v>
      </c>
      <c r="M88">
        <v>1</v>
      </c>
      <c r="N88" s="19">
        <v>6.01</v>
      </c>
      <c r="O88" s="19">
        <v>8.5000000000000006E-2</v>
      </c>
      <c r="P88">
        <v>-4.1733900000000004</v>
      </c>
      <c r="Q88">
        <v>7</v>
      </c>
      <c r="R88">
        <v>-9.2100000000000009</v>
      </c>
    </row>
    <row r="89" spans="1:18" x14ac:dyDescent="0.2">
      <c r="A89" t="s">
        <v>311</v>
      </c>
      <c r="B89">
        <v>2075</v>
      </c>
      <c r="C89">
        <v>2116</v>
      </c>
      <c r="D89">
        <v>6</v>
      </c>
      <c r="E89" s="19">
        <v>7.9999999999999996E-6</v>
      </c>
      <c r="F89">
        <v>28.4</v>
      </c>
      <c r="G89" t="s">
        <v>312</v>
      </c>
      <c r="H89">
        <v>0</v>
      </c>
      <c r="I89" s="19">
        <v>5.1999999999999997E-5</v>
      </c>
      <c r="J89">
        <v>3.677</v>
      </c>
      <c r="K89">
        <v>1.3740000000000001</v>
      </c>
      <c r="L89">
        <v>3</v>
      </c>
      <c r="M89">
        <v>8</v>
      </c>
      <c r="N89" s="19">
        <v>11</v>
      </c>
      <c r="O89" s="19">
        <v>9.2999999999999999E-2</v>
      </c>
      <c r="P89">
        <v>-5.3122999999999996</v>
      </c>
      <c r="Q89">
        <v>1</v>
      </c>
      <c r="R89">
        <v>-6.99</v>
      </c>
    </row>
    <row r="90" spans="1:18" x14ac:dyDescent="0.2">
      <c r="A90" t="s">
        <v>313</v>
      </c>
      <c r="B90">
        <v>2057</v>
      </c>
      <c r="C90">
        <v>2085</v>
      </c>
      <c r="D90">
        <v>6</v>
      </c>
      <c r="E90" s="19">
        <v>2.0000000000000002E-5</v>
      </c>
      <c r="F90">
        <v>28.7</v>
      </c>
      <c r="G90" t="s">
        <v>314</v>
      </c>
      <c r="H90">
        <v>0</v>
      </c>
      <c r="I90" s="19">
        <v>3.2000000000000003E-4</v>
      </c>
      <c r="J90">
        <v>2.7450000000000001</v>
      </c>
      <c r="K90">
        <v>1.573</v>
      </c>
      <c r="L90">
        <v>4</v>
      </c>
      <c r="M90">
        <v>7</v>
      </c>
      <c r="N90" s="19">
        <v>11</v>
      </c>
      <c r="O90" s="19">
        <v>0.16</v>
      </c>
      <c r="P90">
        <v>-4.3052099999999998</v>
      </c>
      <c r="Q90">
        <v>4</v>
      </c>
      <c r="R90">
        <v>-6.35</v>
      </c>
    </row>
    <row r="91" spans="1:18" x14ac:dyDescent="0.2">
      <c r="A91" t="s">
        <v>315</v>
      </c>
      <c r="B91">
        <v>2032</v>
      </c>
      <c r="C91">
        <v>2032</v>
      </c>
      <c r="D91">
        <v>1</v>
      </c>
      <c r="E91" s="19">
        <v>9.0000000000000006E-5</v>
      </c>
      <c r="F91">
        <v>25.4</v>
      </c>
      <c r="G91" t="s">
        <v>316</v>
      </c>
      <c r="H91">
        <v>1</v>
      </c>
      <c r="I91" s="19">
        <v>4.4000000000000003E-3</v>
      </c>
      <c r="J91">
        <v>2.7509999999999999</v>
      </c>
      <c r="K91">
        <v>1.571</v>
      </c>
      <c r="L91">
        <v>4</v>
      </c>
      <c r="M91">
        <v>7</v>
      </c>
      <c r="N91" s="19">
        <v>11</v>
      </c>
      <c r="O91" s="19">
        <v>0.64</v>
      </c>
      <c r="P91">
        <v>-2.5553699999999999</v>
      </c>
      <c r="Q91">
        <v>15</v>
      </c>
      <c r="R91">
        <v>-3.4</v>
      </c>
    </row>
    <row r="92" spans="1:18" x14ac:dyDescent="0.2">
      <c r="A92" t="s">
        <v>317</v>
      </c>
      <c r="B92">
        <v>2037</v>
      </c>
      <c r="C92">
        <v>2106</v>
      </c>
      <c r="D92">
        <v>15</v>
      </c>
      <c r="E92" s="19">
        <v>2.0000000000000002E-5</v>
      </c>
      <c r="F92">
        <v>30.6</v>
      </c>
      <c r="G92" t="s">
        <v>318</v>
      </c>
      <c r="H92">
        <v>0</v>
      </c>
      <c r="I92" s="19">
        <v>5.6999999999999998E-4</v>
      </c>
      <c r="J92">
        <v>2.3319999999999999</v>
      </c>
      <c r="K92">
        <v>1.7509999999999999</v>
      </c>
      <c r="L92">
        <v>3</v>
      </c>
      <c r="M92">
        <v>4</v>
      </c>
      <c r="N92" s="19">
        <v>7</v>
      </c>
      <c r="O92" s="19">
        <v>0.37</v>
      </c>
      <c r="P92">
        <v>-3.6761599999999999</v>
      </c>
      <c r="Q92">
        <v>3</v>
      </c>
      <c r="R92">
        <v>-7.36</v>
      </c>
    </row>
    <row r="93" spans="1:18" x14ac:dyDescent="0.2">
      <c r="A93" t="s">
        <v>319</v>
      </c>
      <c r="B93">
        <v>2074</v>
      </c>
      <c r="C93">
        <v>2118</v>
      </c>
      <c r="D93">
        <v>5</v>
      </c>
      <c r="E93" s="19">
        <v>3.9999999999999998E-7</v>
      </c>
      <c r="F93">
        <v>28.9</v>
      </c>
      <c r="G93" t="s">
        <v>320</v>
      </c>
      <c r="H93">
        <v>0</v>
      </c>
      <c r="I93" s="19">
        <v>1.1E-5</v>
      </c>
      <c r="J93">
        <v>2.8210000000000002</v>
      </c>
      <c r="K93">
        <v>1.5489999999999999</v>
      </c>
      <c r="L93">
        <v>6</v>
      </c>
      <c r="M93">
        <v>11</v>
      </c>
      <c r="N93" s="19">
        <v>16.899999999999999</v>
      </c>
      <c r="O93" s="19">
        <v>7.0000000000000007E-2</v>
      </c>
      <c r="P93">
        <v>-6.1277999999999997</v>
      </c>
      <c r="Q93">
        <v>0.2</v>
      </c>
      <c r="R93">
        <v>-8.5299999999999994</v>
      </c>
    </row>
    <row r="94" spans="1:18" x14ac:dyDescent="0.2">
      <c r="A94" t="s">
        <v>321</v>
      </c>
      <c r="B94">
        <v>2057</v>
      </c>
      <c r="C94">
        <v>2057</v>
      </c>
      <c r="D94">
        <v>1</v>
      </c>
      <c r="E94" s="19">
        <v>2.9999999999999999E-7</v>
      </c>
      <c r="F94">
        <v>28.2</v>
      </c>
      <c r="G94" t="s">
        <v>322</v>
      </c>
      <c r="H94">
        <v>0</v>
      </c>
      <c r="I94" s="19">
        <v>4.0000000000000002E-4</v>
      </c>
      <c r="J94">
        <v>1.639</v>
      </c>
      <c r="K94">
        <v>2.5649999999999999</v>
      </c>
      <c r="L94">
        <v>11</v>
      </c>
      <c r="M94">
        <v>7</v>
      </c>
      <c r="N94" s="19">
        <v>18</v>
      </c>
      <c r="O94" s="19">
        <v>0.1</v>
      </c>
      <c r="P94">
        <v>-4.3985799999999999</v>
      </c>
      <c r="Q94">
        <v>5</v>
      </c>
      <c r="R94">
        <v>-7.62</v>
      </c>
    </row>
    <row r="95" spans="1:18" x14ac:dyDescent="0.2">
      <c r="A95" t="s">
        <v>323</v>
      </c>
      <c r="B95">
        <v>2056</v>
      </c>
      <c r="C95">
        <v>2116</v>
      </c>
      <c r="D95">
        <v>7</v>
      </c>
      <c r="E95" s="19">
        <v>3.0000000000000001E-6</v>
      </c>
      <c r="F95">
        <v>28.8</v>
      </c>
      <c r="G95" t="s">
        <v>324</v>
      </c>
      <c r="H95">
        <v>1</v>
      </c>
      <c r="I95" s="19">
        <v>1.6000000000000001E-4</v>
      </c>
      <c r="J95">
        <v>1.2130000000000001</v>
      </c>
      <c r="K95">
        <v>5.6989999999999998</v>
      </c>
      <c r="L95">
        <v>47</v>
      </c>
      <c r="M95">
        <v>10</v>
      </c>
      <c r="N95" s="19">
        <v>57</v>
      </c>
      <c r="O95" s="19">
        <v>0.14000000000000001</v>
      </c>
      <c r="P95">
        <v>-4.6508900000000004</v>
      </c>
      <c r="Q95">
        <v>2</v>
      </c>
      <c r="R95">
        <v>-7.51</v>
      </c>
    </row>
    <row r="96" spans="1:18" x14ac:dyDescent="0.2">
      <c r="A96" t="s">
        <v>325</v>
      </c>
      <c r="B96">
        <v>2089</v>
      </c>
      <c r="C96">
        <v>2115</v>
      </c>
      <c r="D96">
        <v>7</v>
      </c>
      <c r="E96" s="19">
        <v>3.0000000000000001E-6</v>
      </c>
      <c r="F96">
        <v>28.3</v>
      </c>
      <c r="G96" t="s">
        <v>326</v>
      </c>
      <c r="H96">
        <v>0</v>
      </c>
      <c r="I96" s="19">
        <v>1.6999999999999999E-3</v>
      </c>
      <c r="J96">
        <v>2.629</v>
      </c>
      <c r="K96">
        <v>1.6140000000000001</v>
      </c>
      <c r="L96">
        <v>8</v>
      </c>
      <c r="M96">
        <v>13</v>
      </c>
      <c r="N96" s="19">
        <v>21</v>
      </c>
      <c r="O96" s="19">
        <v>6.7000000000000004E-2</v>
      </c>
      <c r="P96">
        <v>-3.9337499999999999</v>
      </c>
      <c r="Q96">
        <v>42</v>
      </c>
      <c r="R96">
        <v>-7.41</v>
      </c>
    </row>
    <row r="97" spans="1:18" x14ac:dyDescent="0.2">
      <c r="A97" t="s">
        <v>327</v>
      </c>
      <c r="B97">
        <v>2030</v>
      </c>
      <c r="C97">
        <v>2030</v>
      </c>
      <c r="D97">
        <v>1</v>
      </c>
      <c r="E97" s="19">
        <v>6.9999999999999999E-4</v>
      </c>
      <c r="F97">
        <v>29.1</v>
      </c>
      <c r="G97" t="s">
        <v>328</v>
      </c>
      <c r="H97">
        <v>1</v>
      </c>
      <c r="I97" s="19">
        <v>4.1000000000000003E-3</v>
      </c>
      <c r="J97">
        <v>1.2849999999999999</v>
      </c>
      <c r="K97">
        <v>4.51</v>
      </c>
      <c r="L97">
        <v>7</v>
      </c>
      <c r="M97">
        <v>2</v>
      </c>
      <c r="N97" s="19">
        <v>8.99</v>
      </c>
      <c r="O97" s="19">
        <v>0.93</v>
      </c>
      <c r="P97">
        <v>-2.41987</v>
      </c>
      <c r="Q97">
        <v>11</v>
      </c>
      <c r="R97">
        <v>-4.26</v>
      </c>
    </row>
    <row r="98" spans="1:18" x14ac:dyDescent="0.2">
      <c r="A98" t="s">
        <v>329</v>
      </c>
      <c r="B98">
        <v>2082</v>
      </c>
      <c r="C98">
        <v>2120</v>
      </c>
      <c r="D98">
        <v>8</v>
      </c>
      <c r="E98" s="19">
        <v>9.9999999999999995E-7</v>
      </c>
      <c r="F98">
        <v>27.5</v>
      </c>
      <c r="G98" t="s">
        <v>330</v>
      </c>
      <c r="H98">
        <v>0</v>
      </c>
      <c r="I98" s="19">
        <v>5.1000000000000004E-4</v>
      </c>
      <c r="J98">
        <v>3.1930000000000001</v>
      </c>
      <c r="K98">
        <v>1.456</v>
      </c>
      <c r="L98">
        <v>5</v>
      </c>
      <c r="M98">
        <v>11</v>
      </c>
      <c r="N98" s="19">
        <v>16</v>
      </c>
      <c r="O98" s="19">
        <v>6.8000000000000005E-2</v>
      </c>
      <c r="P98">
        <v>-4.46183</v>
      </c>
      <c r="Q98">
        <v>11</v>
      </c>
      <c r="R98">
        <v>-7.34</v>
      </c>
    </row>
    <row r="99" spans="1:18" x14ac:dyDescent="0.2">
      <c r="A99" t="s">
        <v>331</v>
      </c>
      <c r="B99">
        <v>2073</v>
      </c>
      <c r="C99">
        <v>2118</v>
      </c>
      <c r="D99">
        <v>34</v>
      </c>
      <c r="E99" s="19">
        <v>5.0000000000000002E-5</v>
      </c>
      <c r="F99">
        <v>26.7</v>
      </c>
      <c r="G99" t="s">
        <v>332</v>
      </c>
      <c r="H99">
        <v>0</v>
      </c>
      <c r="I99" s="19">
        <v>1.6000000000000001E-4</v>
      </c>
      <c r="J99">
        <v>1.94</v>
      </c>
      <c r="K99">
        <v>2.0640000000000001</v>
      </c>
      <c r="L99">
        <v>16</v>
      </c>
      <c r="M99">
        <v>15</v>
      </c>
      <c r="N99" s="19">
        <v>31</v>
      </c>
      <c r="O99" s="19">
        <v>0.11</v>
      </c>
      <c r="P99">
        <v>-4.7347299999999999</v>
      </c>
      <c r="Q99">
        <v>3</v>
      </c>
      <c r="R99">
        <v>-5.22</v>
      </c>
    </row>
    <row r="100" spans="1:18" x14ac:dyDescent="0.2">
      <c r="A100" t="s">
        <v>333</v>
      </c>
      <c r="B100">
        <v>2057</v>
      </c>
      <c r="C100">
        <v>2072</v>
      </c>
      <c r="D100">
        <v>4</v>
      </c>
      <c r="E100" s="19">
        <v>3.9999999999999998E-7</v>
      </c>
      <c r="F100">
        <v>26.3</v>
      </c>
      <c r="G100" t="s">
        <v>334</v>
      </c>
      <c r="H100">
        <v>0</v>
      </c>
      <c r="I100" s="19">
        <v>4.8000000000000001E-4</v>
      </c>
      <c r="J100">
        <v>1.272</v>
      </c>
      <c r="K100">
        <v>4.6740000000000004</v>
      </c>
      <c r="L100">
        <v>11</v>
      </c>
      <c r="M100">
        <v>3</v>
      </c>
      <c r="N100" s="19">
        <v>14</v>
      </c>
      <c r="O100" s="19">
        <v>0.1</v>
      </c>
      <c r="P100">
        <v>-4.30586</v>
      </c>
      <c r="Q100">
        <v>6</v>
      </c>
      <c r="R100">
        <v>-7.06</v>
      </c>
    </row>
    <row r="101" spans="1:18" x14ac:dyDescent="0.2">
      <c r="A101" t="s">
        <v>335</v>
      </c>
      <c r="B101">
        <v>2089</v>
      </c>
      <c r="C101">
        <v>2120</v>
      </c>
      <c r="D101">
        <v>12</v>
      </c>
      <c r="E101" s="19">
        <v>7.9999999999999996E-6</v>
      </c>
      <c r="F101">
        <v>28.2</v>
      </c>
      <c r="G101" t="s">
        <v>336</v>
      </c>
      <c r="H101">
        <v>1</v>
      </c>
      <c r="I101" s="19">
        <v>2.1000000000000001E-4</v>
      </c>
      <c r="J101">
        <v>1.0449999999999999</v>
      </c>
      <c r="K101">
        <v>23.085999999999999</v>
      </c>
      <c r="L101">
        <v>0</v>
      </c>
      <c r="M101">
        <v>0</v>
      </c>
      <c r="N101" s="19">
        <v>10000000</v>
      </c>
      <c r="O101" s="19">
        <v>7.3999999999999996E-2</v>
      </c>
      <c r="P101">
        <v>-4.8190999999999997</v>
      </c>
      <c r="Q101">
        <v>5</v>
      </c>
      <c r="R101">
        <v>-6.98</v>
      </c>
    </row>
    <row r="102" spans="1:18" x14ac:dyDescent="0.2">
      <c r="A102" t="s">
        <v>337</v>
      </c>
      <c r="B102">
        <v>2074</v>
      </c>
      <c r="C102">
        <v>2120</v>
      </c>
      <c r="D102">
        <v>32</v>
      </c>
      <c r="E102" s="19">
        <v>6.9999999999999994E-5</v>
      </c>
      <c r="F102">
        <v>30.1</v>
      </c>
      <c r="G102" t="s">
        <v>338</v>
      </c>
      <c r="H102">
        <v>1</v>
      </c>
      <c r="I102" s="19">
        <v>5.3000000000000001E-5</v>
      </c>
      <c r="J102">
        <v>1.228</v>
      </c>
      <c r="K102">
        <v>5.3860000000000001</v>
      </c>
      <c r="L102">
        <v>57</v>
      </c>
      <c r="M102">
        <v>13</v>
      </c>
      <c r="N102" s="19">
        <v>70</v>
      </c>
      <c r="O102" s="19">
        <v>0.11</v>
      </c>
      <c r="P102">
        <v>-5.2181899999999999</v>
      </c>
      <c r="Q102">
        <v>1</v>
      </c>
      <c r="R102">
        <v>-6.96</v>
      </c>
    </row>
    <row r="103" spans="1:18" x14ac:dyDescent="0.2">
      <c r="A103" t="s">
        <v>339</v>
      </c>
      <c r="B103">
        <v>2050</v>
      </c>
      <c r="C103">
        <v>2079</v>
      </c>
      <c r="D103">
        <v>15</v>
      </c>
      <c r="E103" s="19">
        <v>2.9999999999999997E-4</v>
      </c>
      <c r="F103">
        <v>30.1</v>
      </c>
      <c r="G103" t="s">
        <v>340</v>
      </c>
      <c r="H103">
        <v>0</v>
      </c>
      <c r="I103" s="19">
        <v>1E-4</v>
      </c>
      <c r="J103">
        <v>1.8160000000000001</v>
      </c>
      <c r="K103">
        <v>2.226</v>
      </c>
      <c r="L103">
        <v>11</v>
      </c>
      <c r="M103">
        <v>9</v>
      </c>
      <c r="N103" s="19">
        <v>20</v>
      </c>
      <c r="O103" s="19">
        <v>0.24</v>
      </c>
      <c r="P103">
        <v>-4.6258299999999997</v>
      </c>
      <c r="Q103">
        <v>1</v>
      </c>
      <c r="R103">
        <v>-6</v>
      </c>
    </row>
    <row r="104" spans="1:18" x14ac:dyDescent="0.2">
      <c r="A104" t="s">
        <v>341</v>
      </c>
      <c r="B104">
        <v>2100</v>
      </c>
      <c r="C104">
        <v>2100</v>
      </c>
      <c r="D104">
        <v>1</v>
      </c>
      <c r="E104" s="19">
        <v>3.9999999999999998E-6</v>
      </c>
      <c r="F104">
        <v>27</v>
      </c>
      <c r="G104" t="s">
        <v>342</v>
      </c>
      <c r="H104">
        <v>0</v>
      </c>
      <c r="I104" s="19">
        <v>1.1E-4</v>
      </c>
      <c r="J104">
        <v>3.1869999999999998</v>
      </c>
      <c r="K104">
        <v>1.4570000000000001</v>
      </c>
      <c r="L104">
        <v>5</v>
      </c>
      <c r="M104">
        <v>11</v>
      </c>
      <c r="N104" s="19">
        <v>15.9</v>
      </c>
      <c r="O104" s="19">
        <v>5.8999999999999997E-2</v>
      </c>
      <c r="P104">
        <v>-5.2040300000000004</v>
      </c>
      <c r="Q104">
        <v>3</v>
      </c>
      <c r="R104">
        <v>-6.64</v>
      </c>
    </row>
    <row r="105" spans="1:18" x14ac:dyDescent="0.2">
      <c r="A105" t="s">
        <v>344</v>
      </c>
      <c r="B105">
        <v>2079</v>
      </c>
      <c r="C105">
        <v>2121</v>
      </c>
      <c r="D105">
        <v>31</v>
      </c>
      <c r="E105" s="19">
        <v>1E-4</v>
      </c>
      <c r="F105">
        <v>29.5</v>
      </c>
      <c r="G105" t="s">
        <v>345</v>
      </c>
      <c r="H105">
        <v>0</v>
      </c>
      <c r="I105" s="19">
        <v>9.7E-5</v>
      </c>
      <c r="J105">
        <v>1.5229999999999999</v>
      </c>
      <c r="K105">
        <v>2.911</v>
      </c>
      <c r="L105">
        <v>21</v>
      </c>
      <c r="M105">
        <v>11</v>
      </c>
      <c r="N105" s="19">
        <v>32</v>
      </c>
      <c r="O105" s="19">
        <v>0.11</v>
      </c>
      <c r="P105">
        <v>-4.9825600000000003</v>
      </c>
      <c r="Q105">
        <v>2</v>
      </c>
      <c r="R105">
        <v>-6.43</v>
      </c>
    </row>
    <row r="108" spans="1:18" ht="17" customHeight="1" x14ac:dyDescent="0.2">
      <c r="A108" s="17"/>
      <c r="B108" s="17"/>
      <c r="C108" s="17"/>
      <c r="D108" s="17"/>
      <c r="E108" s="17"/>
      <c r="F108" s="17"/>
      <c r="G108" s="17"/>
    </row>
    <row r="110" spans="1:18" x14ac:dyDescent="0.2">
      <c r="A110" t="s">
        <v>380</v>
      </c>
      <c r="B110" t="s">
        <v>381</v>
      </c>
    </row>
    <row r="111" spans="1:18" x14ac:dyDescent="0.2">
      <c r="A111" t="s">
        <v>382</v>
      </c>
      <c r="B111">
        <v>210818</v>
      </c>
      <c r="C111" t="s">
        <v>115</v>
      </c>
    </row>
    <row r="112" spans="1:18" x14ac:dyDescent="0.2">
      <c r="A112" t="s">
        <v>383</v>
      </c>
      <c r="B112" t="s">
        <v>384</v>
      </c>
      <c r="C112" t="s">
        <v>118</v>
      </c>
      <c r="D112" t="s">
        <v>119</v>
      </c>
      <c r="E112" t="s">
        <v>247</v>
      </c>
      <c r="F112" t="s">
        <v>385</v>
      </c>
      <c r="G112" s="18">
        <v>0.1451388888888889</v>
      </c>
    </row>
    <row r="113" spans="1:27" x14ac:dyDescent="0.2">
      <c r="A113" t="s">
        <v>386</v>
      </c>
      <c r="B113" t="s">
        <v>387</v>
      </c>
      <c r="C113" t="s">
        <v>124</v>
      </c>
      <c r="D113" t="s">
        <v>125</v>
      </c>
      <c r="E113" t="s">
        <v>126</v>
      </c>
    </row>
    <row r="114" spans="1:27" x14ac:dyDescent="0.2">
      <c r="A114" t="s">
        <v>388</v>
      </c>
      <c r="B114">
        <v>210818</v>
      </c>
      <c r="C114" t="s">
        <v>115</v>
      </c>
    </row>
    <row r="115" spans="1:27" x14ac:dyDescent="0.2">
      <c r="A115" t="s">
        <v>389</v>
      </c>
      <c r="B115" t="s">
        <v>390</v>
      </c>
      <c r="C115" t="s">
        <v>130</v>
      </c>
    </row>
    <row r="116" spans="1:27" x14ac:dyDescent="0.2">
      <c r="A116" t="s">
        <v>391</v>
      </c>
      <c r="B116" t="s">
        <v>392</v>
      </c>
      <c r="C116">
        <v>10818</v>
      </c>
      <c r="D116" t="s">
        <v>133</v>
      </c>
    </row>
    <row r="118" spans="1:27" x14ac:dyDescent="0.2">
      <c r="A118" t="s">
        <v>134</v>
      </c>
      <c r="B118" t="s">
        <v>135</v>
      </c>
      <c r="C118" t="s">
        <v>136</v>
      </c>
      <c r="D118" t="s">
        <v>137</v>
      </c>
      <c r="E118" t="s">
        <v>138</v>
      </c>
      <c r="F118" t="s">
        <v>139</v>
      </c>
      <c r="G118" t="s">
        <v>140</v>
      </c>
      <c r="H118" t="s">
        <v>141</v>
      </c>
      <c r="I118" t="s">
        <v>142</v>
      </c>
      <c r="J118" t="s">
        <v>143</v>
      </c>
      <c r="K118" t="s">
        <v>144</v>
      </c>
      <c r="L118" t="s">
        <v>145</v>
      </c>
      <c r="M118" t="s">
        <v>146</v>
      </c>
      <c r="N118" t="s">
        <v>147</v>
      </c>
      <c r="O118" t="s">
        <v>148</v>
      </c>
      <c r="P118" t="s">
        <v>149</v>
      </c>
      <c r="Q118" t="s">
        <v>150</v>
      </c>
      <c r="R118" t="s">
        <v>151</v>
      </c>
    </row>
    <row r="119" spans="1:27" x14ac:dyDescent="0.2">
      <c r="V119" t="s">
        <v>152</v>
      </c>
      <c r="W119" t="s">
        <v>153</v>
      </c>
      <c r="X119" t="s">
        <v>154</v>
      </c>
      <c r="Y119" t="s">
        <v>155</v>
      </c>
      <c r="Z119" t="s">
        <v>156</v>
      </c>
      <c r="AA119" t="s">
        <v>157</v>
      </c>
    </row>
    <row r="120" spans="1:27" x14ac:dyDescent="0.2">
      <c r="A120" s="6" t="s">
        <v>216</v>
      </c>
      <c r="B120" s="6">
        <v>2060</v>
      </c>
      <c r="C120">
        <v>2075</v>
      </c>
      <c r="D120">
        <v>9</v>
      </c>
      <c r="E120" s="19">
        <v>2.0000000000000002E-5</v>
      </c>
      <c r="F120">
        <v>28.2</v>
      </c>
      <c r="G120" t="s">
        <v>251</v>
      </c>
      <c r="H120">
        <v>0</v>
      </c>
      <c r="I120" s="19">
        <v>1.4999999999999999E-4</v>
      </c>
      <c r="J120">
        <v>1.4430000000000001</v>
      </c>
      <c r="K120">
        <v>3.2570000000000001</v>
      </c>
      <c r="L120">
        <v>9</v>
      </c>
      <c r="M120">
        <v>4</v>
      </c>
      <c r="N120" s="19">
        <v>13</v>
      </c>
      <c r="O120" s="19">
        <v>0.14000000000000001</v>
      </c>
      <c r="P120">
        <v>-4.6925999999999997</v>
      </c>
      <c r="Q120">
        <v>2</v>
      </c>
      <c r="R120">
        <v>-6.3</v>
      </c>
      <c r="S120">
        <f>B120+1-K120</f>
        <v>2057.7429999999999</v>
      </c>
      <c r="T120">
        <f>(S120-1900)*365.2425</f>
        <v>57614.447677499978</v>
      </c>
      <c r="U120" s="20">
        <f>T120</f>
        <v>57614.447677499978</v>
      </c>
      <c r="V120" t="s">
        <v>419</v>
      </c>
      <c r="W120" t="s">
        <v>411</v>
      </c>
      <c r="X120" t="s">
        <v>360</v>
      </c>
      <c r="Y120">
        <v>28.146000000000001</v>
      </c>
      <c r="Z120">
        <v>24.58</v>
      </c>
      <c r="AA120" t="s">
        <v>420</v>
      </c>
    </row>
    <row r="121" spans="1:27" x14ac:dyDescent="0.2">
      <c r="A121" s="6" t="s">
        <v>63</v>
      </c>
      <c r="B121" s="6">
        <v>2055</v>
      </c>
      <c r="C121">
        <v>2055</v>
      </c>
      <c r="D121">
        <v>1</v>
      </c>
      <c r="E121" s="19">
        <v>1.9999999999999999E-6</v>
      </c>
      <c r="F121" s="6">
        <v>23.4</v>
      </c>
      <c r="G121" t="s">
        <v>170</v>
      </c>
      <c r="H121">
        <v>0</v>
      </c>
      <c r="I121" s="19">
        <v>8.4999999999999995E-4</v>
      </c>
      <c r="J121">
        <v>3.6829999999999998</v>
      </c>
      <c r="K121">
        <v>1.373</v>
      </c>
      <c r="L121">
        <v>3</v>
      </c>
      <c r="M121">
        <v>8</v>
      </c>
      <c r="N121" s="19">
        <v>11.1</v>
      </c>
      <c r="O121" s="19">
        <v>0.13</v>
      </c>
      <c r="P121" s="6">
        <v>-3.9539399999999998</v>
      </c>
      <c r="Q121">
        <v>10</v>
      </c>
      <c r="R121" s="6">
        <v>-4.8899999999999997</v>
      </c>
      <c r="S121">
        <f>B121+1-K121</f>
        <v>2054.627</v>
      </c>
      <c r="T121">
        <f>(S121-1900)*365.2425</f>
        <v>56476.352047499982</v>
      </c>
      <c r="U121" s="20">
        <f>T121</f>
        <v>56476.352047499982</v>
      </c>
      <c r="V121" t="s">
        <v>418</v>
      </c>
      <c r="W121" t="s">
        <v>411</v>
      </c>
      <c r="X121" t="s">
        <v>172</v>
      </c>
      <c r="Y121">
        <v>23.44</v>
      </c>
      <c r="Z121">
        <v>22.876000000000001</v>
      </c>
      <c r="AA121" t="s">
        <v>173</v>
      </c>
    </row>
    <row r="122" spans="1:27" s="21" customFormat="1" x14ac:dyDescent="0.2">
      <c r="E122" s="22"/>
      <c r="I122" s="22"/>
      <c r="N122" s="22"/>
      <c r="O122" s="22"/>
      <c r="U122" s="24"/>
    </row>
    <row r="123" spans="1:27" x14ac:dyDescent="0.2">
      <c r="A123" s="21" t="s">
        <v>75</v>
      </c>
      <c r="B123" s="12">
        <v>2068</v>
      </c>
      <c r="C123" s="21">
        <v>2068</v>
      </c>
      <c r="D123" s="21">
        <v>1</v>
      </c>
      <c r="E123" s="22">
        <v>4.0000000000000001E-8</v>
      </c>
      <c r="F123" s="6">
        <v>23.6</v>
      </c>
      <c r="G123" s="21" t="s">
        <v>187</v>
      </c>
      <c r="H123" s="21">
        <v>0</v>
      </c>
      <c r="I123" s="22">
        <v>2.3999999999999998E-3</v>
      </c>
      <c r="J123" s="21">
        <v>3.1120000000000001</v>
      </c>
      <c r="K123" s="21">
        <v>1.474</v>
      </c>
      <c r="L123" s="21">
        <v>9</v>
      </c>
      <c r="M123" s="21">
        <v>19</v>
      </c>
      <c r="N123" s="22">
        <v>28</v>
      </c>
      <c r="O123" s="22">
        <v>5.8000000000000003E-2</v>
      </c>
      <c r="P123" s="6">
        <v>-3.85189</v>
      </c>
      <c r="Q123" s="21">
        <v>40</v>
      </c>
      <c r="R123" s="21">
        <v>-6.64</v>
      </c>
      <c r="S123" s="21">
        <f t="shared" ref="S123:S129" si="6">B123+1-K123</f>
        <v>2067.5259999999998</v>
      </c>
      <c r="T123" s="21">
        <f t="shared" ref="T123:T129" si="7">(S123-1900)*365.2425</f>
        <v>61187.615054999944</v>
      </c>
      <c r="U123" s="24">
        <f t="shared" ref="U123:U129" si="8">T123</f>
        <v>61187.615054999944</v>
      </c>
      <c r="V123" s="21" t="s">
        <v>422</v>
      </c>
      <c r="W123" s="21" t="s">
        <v>411</v>
      </c>
      <c r="X123" s="21" t="s">
        <v>368</v>
      </c>
      <c r="Y123" s="21">
        <v>23.49</v>
      </c>
      <c r="Z123" s="21">
        <v>21.286000000000001</v>
      </c>
      <c r="AA123" s="21" t="s">
        <v>423</v>
      </c>
    </row>
    <row r="124" spans="1:27" x14ac:dyDescent="0.2">
      <c r="A124" s="21" t="s">
        <v>204</v>
      </c>
      <c r="B124" s="12">
        <v>2068</v>
      </c>
      <c r="C124" s="21">
        <v>2120</v>
      </c>
      <c r="D124" s="21">
        <v>8</v>
      </c>
      <c r="E124" s="22">
        <v>3.0000000000000001E-6</v>
      </c>
      <c r="F124" s="21">
        <v>24.9</v>
      </c>
      <c r="G124" s="21" t="s">
        <v>254</v>
      </c>
      <c r="H124" s="21">
        <v>1</v>
      </c>
      <c r="I124" s="22">
        <v>1.6000000000000001E-3</v>
      </c>
      <c r="J124" s="21">
        <v>1.1779999999999999</v>
      </c>
      <c r="K124" s="21">
        <v>6.6159999999999997</v>
      </c>
      <c r="L124" s="21">
        <v>73</v>
      </c>
      <c r="M124" s="21">
        <v>13</v>
      </c>
      <c r="N124" s="22">
        <v>86</v>
      </c>
      <c r="O124" s="22">
        <v>0.1</v>
      </c>
      <c r="P124" s="6">
        <v>-3.8061500000000001</v>
      </c>
      <c r="Q124" s="21">
        <v>26</v>
      </c>
      <c r="R124" s="21">
        <v>-5.87</v>
      </c>
      <c r="S124" s="21">
        <f t="shared" si="6"/>
        <v>2062.384</v>
      </c>
      <c r="T124" s="21">
        <f t="shared" si="7"/>
        <v>59309.538120000005</v>
      </c>
      <c r="U124" s="24">
        <f t="shared" si="8"/>
        <v>59309.538120000005</v>
      </c>
      <c r="V124" s="21" t="s">
        <v>421</v>
      </c>
      <c r="W124" s="21" t="s">
        <v>411</v>
      </c>
      <c r="X124" s="21" t="s">
        <v>366</v>
      </c>
      <c r="Y124" s="21">
        <v>24.931999999999999</v>
      </c>
      <c r="Z124" s="21">
        <v>20.626999999999999</v>
      </c>
      <c r="AA124" s="21" t="s">
        <v>367</v>
      </c>
    </row>
    <row r="125" spans="1:27" x14ac:dyDescent="0.2">
      <c r="A125" s="21" t="s">
        <v>347</v>
      </c>
      <c r="B125" s="4">
        <v>2024</v>
      </c>
      <c r="C125">
        <v>2120</v>
      </c>
      <c r="D125" s="4">
        <v>344</v>
      </c>
      <c r="E125" s="19">
        <v>6.9999999999999997E-7</v>
      </c>
      <c r="F125" s="4">
        <v>19</v>
      </c>
      <c r="G125" t="s">
        <v>394</v>
      </c>
      <c r="H125">
        <v>1</v>
      </c>
      <c r="I125" s="19">
        <v>4.0000000000000001E-3</v>
      </c>
      <c r="J125">
        <v>3.9590000000000001</v>
      </c>
      <c r="K125">
        <v>1.3380000000000001</v>
      </c>
      <c r="L125">
        <v>1</v>
      </c>
      <c r="M125">
        <v>3</v>
      </c>
      <c r="N125" s="19">
        <v>3.96</v>
      </c>
      <c r="O125" s="19">
        <v>2.8</v>
      </c>
      <c r="P125" s="4">
        <v>-1.94713</v>
      </c>
      <c r="Q125">
        <v>2</v>
      </c>
      <c r="R125" s="4">
        <v>-2.79</v>
      </c>
      <c r="S125">
        <f t="shared" si="6"/>
        <v>2023.662</v>
      </c>
      <c r="T125">
        <f t="shared" si="7"/>
        <v>45166.618035000014</v>
      </c>
      <c r="U125" s="20">
        <f t="shared" si="8"/>
        <v>45166.618035000014</v>
      </c>
      <c r="V125" t="s">
        <v>410</v>
      </c>
      <c r="W125" t="s">
        <v>411</v>
      </c>
      <c r="X125" t="s">
        <v>412</v>
      </c>
      <c r="Y125">
        <v>19.128</v>
      </c>
      <c r="Z125">
        <v>19.754999999999999</v>
      </c>
      <c r="AA125" s="5" t="s">
        <v>413</v>
      </c>
    </row>
    <row r="126" spans="1:27" s="21" customFormat="1" x14ac:dyDescent="0.2">
      <c r="A126" s="21" t="s">
        <v>229</v>
      </c>
      <c r="B126" s="12">
        <v>2038</v>
      </c>
      <c r="C126">
        <v>2061</v>
      </c>
      <c r="D126">
        <v>2</v>
      </c>
      <c r="E126" s="19">
        <v>3E-10</v>
      </c>
      <c r="F126" s="4">
        <v>19.3</v>
      </c>
      <c r="G126" t="s">
        <v>250</v>
      </c>
      <c r="H126">
        <v>1</v>
      </c>
      <c r="I126" s="19">
        <v>8.8999999999999995E-4</v>
      </c>
      <c r="J126">
        <v>0.754</v>
      </c>
      <c r="K126">
        <v>3.0579999999999998</v>
      </c>
      <c r="L126">
        <v>69</v>
      </c>
      <c r="M126">
        <v>17</v>
      </c>
      <c r="N126" s="19">
        <v>52</v>
      </c>
      <c r="O126" s="19">
        <v>3.4000000000000002E-2</v>
      </c>
      <c r="P126">
        <v>-4.5221900000000002</v>
      </c>
      <c r="Q126">
        <v>5</v>
      </c>
      <c r="R126">
        <v>-6.25</v>
      </c>
      <c r="S126">
        <f t="shared" si="6"/>
        <v>2035.942</v>
      </c>
      <c r="T126">
        <f t="shared" si="7"/>
        <v>49651.795935000002</v>
      </c>
      <c r="U126" s="20">
        <f t="shared" si="8"/>
        <v>49651.795935000002</v>
      </c>
      <c r="V126" t="s">
        <v>417</v>
      </c>
      <c r="W126" t="s">
        <v>411</v>
      </c>
      <c r="X126" t="s">
        <v>357</v>
      </c>
      <c r="Y126">
        <v>19.088000000000001</v>
      </c>
      <c r="Z126">
        <v>18.585999999999999</v>
      </c>
      <c r="AA126" t="s">
        <v>358</v>
      </c>
    </row>
    <row r="127" spans="1:27" s="21" customFormat="1" x14ac:dyDescent="0.2">
      <c r="A127" s="21" t="s">
        <v>348</v>
      </c>
      <c r="B127" s="12">
        <v>2034</v>
      </c>
      <c r="C127">
        <v>2120</v>
      </c>
      <c r="D127" s="4">
        <v>186</v>
      </c>
      <c r="E127" s="19">
        <v>6.9999999999999997E-7</v>
      </c>
      <c r="F127" s="4">
        <v>20.3</v>
      </c>
      <c r="G127" t="s">
        <v>393</v>
      </c>
      <c r="H127">
        <v>1</v>
      </c>
      <c r="I127" s="19">
        <v>4.8000000000000001E-4</v>
      </c>
      <c r="J127">
        <v>1.9259999999999999</v>
      </c>
      <c r="K127">
        <v>2.08</v>
      </c>
      <c r="L127">
        <v>13</v>
      </c>
      <c r="M127">
        <v>12</v>
      </c>
      <c r="N127" s="19">
        <v>25</v>
      </c>
      <c r="O127" s="19">
        <v>0.34</v>
      </c>
      <c r="P127" s="6">
        <v>-3.7910400000000002</v>
      </c>
      <c r="Q127">
        <v>2</v>
      </c>
      <c r="R127" s="6">
        <v>-4.16</v>
      </c>
      <c r="S127">
        <f t="shared" si="6"/>
        <v>2032.92</v>
      </c>
      <c r="T127">
        <f t="shared" si="7"/>
        <v>48548.03310000003</v>
      </c>
      <c r="U127" s="20">
        <f t="shared" si="8"/>
        <v>48548.03310000003</v>
      </c>
      <c r="V127" t="s">
        <v>414</v>
      </c>
      <c r="W127" t="s">
        <v>411</v>
      </c>
      <c r="X127" t="s">
        <v>415</v>
      </c>
      <c r="Y127">
        <v>20.295000000000002</v>
      </c>
      <c r="Z127">
        <v>18.568000000000001</v>
      </c>
      <c r="AA127" t="s">
        <v>416</v>
      </c>
    </row>
    <row r="128" spans="1:27" s="21" customFormat="1" x14ac:dyDescent="0.2">
      <c r="A128" s="21" t="s">
        <v>238</v>
      </c>
      <c r="B128" s="21">
        <v>2084</v>
      </c>
      <c r="C128" s="21">
        <v>2105</v>
      </c>
      <c r="D128" s="21">
        <v>6</v>
      </c>
      <c r="E128" s="22">
        <v>3.9999999999999998E-7</v>
      </c>
      <c r="F128" s="4">
        <v>21.2</v>
      </c>
      <c r="G128" s="21" t="s">
        <v>249</v>
      </c>
      <c r="H128" s="21">
        <v>0</v>
      </c>
      <c r="I128" s="22">
        <v>2.7E-4</v>
      </c>
      <c r="J128" s="21">
        <v>2.512</v>
      </c>
      <c r="K128" s="21">
        <v>1.661</v>
      </c>
      <c r="L128" s="21">
        <v>2</v>
      </c>
      <c r="M128" s="21">
        <v>3</v>
      </c>
      <c r="N128" s="22">
        <v>5.0199999999999996</v>
      </c>
      <c r="O128" s="22">
        <v>0.06</v>
      </c>
      <c r="P128" s="21">
        <v>-4.7976700000000001</v>
      </c>
      <c r="Q128" s="21">
        <v>6</v>
      </c>
      <c r="R128" s="6">
        <v>-4.42</v>
      </c>
      <c r="S128" s="21">
        <f t="shared" si="6"/>
        <v>2083.3389999999999</v>
      </c>
      <c r="T128" s="21">
        <f t="shared" si="7"/>
        <v>66963.194707499977</v>
      </c>
      <c r="U128" s="24">
        <f t="shared" si="8"/>
        <v>66963.194707499977</v>
      </c>
      <c r="V128" s="21" t="s">
        <v>424</v>
      </c>
      <c r="W128" s="21" t="s">
        <v>411</v>
      </c>
      <c r="X128" s="21" t="s">
        <v>354</v>
      </c>
      <c r="Y128" s="21">
        <v>21.228999999999999</v>
      </c>
      <c r="Z128" s="21">
        <v>17.126000000000001</v>
      </c>
      <c r="AA128" s="21" t="s">
        <v>355</v>
      </c>
    </row>
    <row r="129" spans="1:27" s="21" customFormat="1" x14ac:dyDescent="0.2">
      <c r="A129" s="21" t="s">
        <v>346</v>
      </c>
      <c r="B129" s="12">
        <v>2066</v>
      </c>
      <c r="C129" s="21">
        <v>2102</v>
      </c>
      <c r="D129" s="21">
        <v>4</v>
      </c>
      <c r="E129" s="22">
        <v>6.9999999999999997E-7</v>
      </c>
      <c r="F129" s="4">
        <v>22.1</v>
      </c>
      <c r="G129" s="21" t="s">
        <v>395</v>
      </c>
      <c r="H129" s="21">
        <v>0</v>
      </c>
      <c r="I129" s="22">
        <v>1.2999999999999999E-4</v>
      </c>
      <c r="J129" s="21">
        <v>3.9809999999999999</v>
      </c>
      <c r="K129" s="21">
        <v>1.335</v>
      </c>
      <c r="L129" s="21">
        <v>1</v>
      </c>
      <c r="M129" s="21">
        <v>3</v>
      </c>
      <c r="N129" s="22">
        <v>3.98</v>
      </c>
      <c r="O129" s="22">
        <v>8.8999999999999996E-2</v>
      </c>
      <c r="P129" s="21">
        <v>-4.9517300000000004</v>
      </c>
      <c r="Q129" s="21">
        <v>2</v>
      </c>
      <c r="R129" s="6">
        <v>-4.8099999999999996</v>
      </c>
      <c r="S129" s="21">
        <f t="shared" si="6"/>
        <v>2065.665</v>
      </c>
      <c r="T129" s="21">
        <f t="shared" si="7"/>
        <v>60507.898762499986</v>
      </c>
      <c r="U129" s="24">
        <f t="shared" si="8"/>
        <v>60507.898762499986</v>
      </c>
      <c r="V129" s="21" t="s">
        <v>425</v>
      </c>
      <c r="W129" s="21" t="s">
        <v>411</v>
      </c>
      <c r="X129" s="21" t="s">
        <v>426</v>
      </c>
      <c r="Y129" s="21">
        <v>22.094999999999999</v>
      </c>
      <c r="Z129" s="21">
        <v>21.381</v>
      </c>
      <c r="AA129" s="21" t="s">
        <v>427</v>
      </c>
    </row>
    <row r="131" spans="1:27" s="21" customFormat="1" x14ac:dyDescent="0.2">
      <c r="E131" s="22"/>
      <c r="I131" s="22"/>
      <c r="N131" s="22"/>
      <c r="O131" s="22"/>
    </row>
    <row r="132" spans="1:27" x14ac:dyDescent="0.2">
      <c r="A132" t="s">
        <v>205</v>
      </c>
      <c r="B132">
        <v>2056</v>
      </c>
      <c r="C132">
        <v>2056</v>
      </c>
      <c r="D132">
        <v>1</v>
      </c>
      <c r="E132" s="19">
        <v>9.9999999999999995E-8</v>
      </c>
      <c r="F132">
        <v>25.4</v>
      </c>
      <c r="G132" t="s">
        <v>253</v>
      </c>
      <c r="H132">
        <v>0</v>
      </c>
      <c r="I132" s="19">
        <v>4.0999999999999999E-4</v>
      </c>
      <c r="J132">
        <v>4.2720000000000002</v>
      </c>
      <c r="K132">
        <v>1.306</v>
      </c>
      <c r="L132">
        <v>4</v>
      </c>
      <c r="M132">
        <v>13</v>
      </c>
      <c r="N132" s="19">
        <v>17.100000000000001</v>
      </c>
      <c r="O132" s="19">
        <v>9.4E-2</v>
      </c>
      <c r="P132">
        <v>-4.4125500000000004</v>
      </c>
      <c r="Q132">
        <v>5</v>
      </c>
      <c r="R132">
        <v>-6.92</v>
      </c>
    </row>
    <row r="133" spans="1:27" x14ac:dyDescent="0.2">
      <c r="A133" t="s">
        <v>49</v>
      </c>
      <c r="B133">
        <v>2056</v>
      </c>
      <c r="C133">
        <v>2111</v>
      </c>
      <c r="D133">
        <v>4</v>
      </c>
      <c r="E133" s="19">
        <v>5.0000000000000004E-6</v>
      </c>
      <c r="F133">
        <v>26.8</v>
      </c>
      <c r="G133" t="s">
        <v>255</v>
      </c>
      <c r="H133">
        <v>0</v>
      </c>
      <c r="I133" s="19">
        <v>4.8999999999999998E-4</v>
      </c>
      <c r="J133">
        <v>3.2210000000000001</v>
      </c>
      <c r="K133">
        <v>1.45</v>
      </c>
      <c r="L133">
        <v>5</v>
      </c>
      <c r="M133">
        <v>11</v>
      </c>
      <c r="N133" s="19">
        <v>16.100000000000001</v>
      </c>
      <c r="O133" s="19">
        <v>0.14000000000000001</v>
      </c>
      <c r="P133">
        <v>-4.1633899999999997</v>
      </c>
      <c r="Q133">
        <v>6</v>
      </c>
      <c r="R133">
        <v>-6.24</v>
      </c>
    </row>
    <row r="134" spans="1:27" x14ac:dyDescent="0.2">
      <c r="A134" t="s">
        <v>46</v>
      </c>
      <c r="B134">
        <v>2091</v>
      </c>
      <c r="C134">
        <v>2109</v>
      </c>
      <c r="D134">
        <v>5</v>
      </c>
      <c r="E134" s="19">
        <v>9.9999999999999995E-7</v>
      </c>
      <c r="F134">
        <v>26.3</v>
      </c>
      <c r="G134" t="s">
        <v>256</v>
      </c>
      <c r="H134">
        <v>0</v>
      </c>
      <c r="I134" s="19">
        <v>2.0000000000000001E-4</v>
      </c>
      <c r="J134">
        <v>3.746</v>
      </c>
      <c r="K134">
        <v>1.3640000000000001</v>
      </c>
      <c r="L134">
        <v>4</v>
      </c>
      <c r="M134">
        <v>11</v>
      </c>
      <c r="N134" s="19">
        <v>15</v>
      </c>
      <c r="O134" s="19">
        <v>0.06</v>
      </c>
      <c r="P134">
        <v>-4.9190899999999997</v>
      </c>
      <c r="Q134">
        <v>5</v>
      </c>
      <c r="R134">
        <v>-6.81</v>
      </c>
    </row>
    <row r="135" spans="1:27" x14ac:dyDescent="0.2">
      <c r="A135" t="s">
        <v>163</v>
      </c>
      <c r="B135">
        <v>2029</v>
      </c>
      <c r="C135">
        <v>2120</v>
      </c>
      <c r="D135">
        <v>250</v>
      </c>
      <c r="E135" s="19">
        <v>3.0000000000000001E-5</v>
      </c>
      <c r="F135">
        <v>27.8</v>
      </c>
      <c r="G135" t="s">
        <v>164</v>
      </c>
      <c r="H135">
        <v>1</v>
      </c>
      <c r="I135" s="19">
        <v>8.6000000000000003E-5</v>
      </c>
      <c r="J135">
        <v>1.3959999999999999</v>
      </c>
      <c r="K135">
        <v>3.5219999999999998</v>
      </c>
      <c r="L135">
        <v>5</v>
      </c>
      <c r="M135">
        <v>2</v>
      </c>
      <c r="N135" s="19">
        <v>6.98</v>
      </c>
      <c r="O135" s="19">
        <v>0.86</v>
      </c>
      <c r="P135">
        <v>-4.1301100000000002</v>
      </c>
      <c r="Q135">
        <v>0.2</v>
      </c>
      <c r="R135">
        <v>-5.17</v>
      </c>
    </row>
    <row r="136" spans="1:27" x14ac:dyDescent="0.2">
      <c r="A136" t="s">
        <v>42</v>
      </c>
      <c r="B136">
        <v>2076</v>
      </c>
      <c r="C136">
        <v>2121</v>
      </c>
      <c r="D136">
        <v>35</v>
      </c>
      <c r="E136" s="19">
        <v>6.9999999999999999E-6</v>
      </c>
      <c r="F136">
        <v>26.4</v>
      </c>
      <c r="G136" t="s">
        <v>191</v>
      </c>
      <c r="H136">
        <v>0</v>
      </c>
      <c r="I136" s="19">
        <v>5.1E-5</v>
      </c>
      <c r="J136">
        <v>3.22</v>
      </c>
      <c r="K136">
        <v>1.4510000000000001</v>
      </c>
      <c r="L136">
        <v>5</v>
      </c>
      <c r="M136">
        <v>11</v>
      </c>
      <c r="N136" s="19">
        <v>16.100000000000001</v>
      </c>
      <c r="O136" s="19">
        <v>9.0999999999999998E-2</v>
      </c>
      <c r="P136">
        <v>-5.3307799999999999</v>
      </c>
      <c r="Q136">
        <v>1</v>
      </c>
      <c r="R136">
        <v>-6.06</v>
      </c>
    </row>
    <row r="137" spans="1:27" x14ac:dyDescent="0.2">
      <c r="A137" t="s">
        <v>165</v>
      </c>
      <c r="B137">
        <v>2054</v>
      </c>
      <c r="C137">
        <v>2093</v>
      </c>
      <c r="D137">
        <v>3</v>
      </c>
      <c r="E137" s="19">
        <v>4.9999999999999998E-7</v>
      </c>
      <c r="F137">
        <v>28.6</v>
      </c>
      <c r="G137" t="s">
        <v>166</v>
      </c>
      <c r="H137">
        <v>0</v>
      </c>
      <c r="I137" s="19">
        <v>6.9999999999999999E-4</v>
      </c>
      <c r="J137">
        <v>2.7559999999999998</v>
      </c>
      <c r="K137">
        <v>1.57</v>
      </c>
      <c r="L137">
        <v>4</v>
      </c>
      <c r="M137">
        <v>7</v>
      </c>
      <c r="N137" s="19">
        <v>11</v>
      </c>
      <c r="O137" s="19">
        <v>0.12</v>
      </c>
      <c r="P137">
        <v>-4.0824400000000001</v>
      </c>
      <c r="Q137">
        <v>8</v>
      </c>
      <c r="R137">
        <v>-8.16</v>
      </c>
    </row>
    <row r="138" spans="1:27" x14ac:dyDescent="0.2">
      <c r="A138" t="s">
        <v>199</v>
      </c>
      <c r="B138">
        <v>2112</v>
      </c>
      <c r="C138">
        <v>2117</v>
      </c>
      <c r="D138">
        <v>4</v>
      </c>
      <c r="E138" s="19">
        <v>5.0000000000000004E-6</v>
      </c>
      <c r="F138">
        <v>26.6</v>
      </c>
      <c r="G138" t="s">
        <v>200</v>
      </c>
      <c r="H138">
        <v>0</v>
      </c>
      <c r="I138" s="19">
        <v>1.8000000000000001E-4</v>
      </c>
      <c r="J138">
        <v>1.0489999999999999</v>
      </c>
      <c r="K138">
        <v>21.518999999999998</v>
      </c>
      <c r="L138">
        <v>41</v>
      </c>
      <c r="M138">
        <v>2</v>
      </c>
      <c r="N138" s="19">
        <v>43</v>
      </c>
      <c r="O138" s="19">
        <v>5.2999999999999999E-2</v>
      </c>
      <c r="P138">
        <v>-5.0132399999999997</v>
      </c>
      <c r="Q138">
        <v>6</v>
      </c>
      <c r="R138">
        <v>-6.44</v>
      </c>
    </row>
    <row r="139" spans="1:27" x14ac:dyDescent="0.2">
      <c r="A139" t="s">
        <v>257</v>
      </c>
      <c r="B139">
        <v>2096</v>
      </c>
      <c r="C139">
        <v>2096</v>
      </c>
      <c r="D139">
        <v>1</v>
      </c>
      <c r="E139" s="19">
        <v>8.9999999999999999E-8</v>
      </c>
      <c r="F139">
        <v>26.9</v>
      </c>
      <c r="G139" t="s">
        <v>258</v>
      </c>
      <c r="H139">
        <v>0</v>
      </c>
      <c r="I139" s="19">
        <v>1.9000000000000001E-4</v>
      </c>
      <c r="J139">
        <v>3.7669999999999999</v>
      </c>
      <c r="K139">
        <v>1.361</v>
      </c>
      <c r="L139">
        <v>4</v>
      </c>
      <c r="M139">
        <v>11</v>
      </c>
      <c r="N139" s="19">
        <v>15.1</v>
      </c>
      <c r="O139" s="19">
        <v>0.04</v>
      </c>
      <c r="P139">
        <v>-5.1271199999999997</v>
      </c>
      <c r="Q139">
        <v>5</v>
      </c>
      <c r="R139">
        <v>-8.26</v>
      </c>
    </row>
    <row r="140" spans="1:27" x14ac:dyDescent="0.2">
      <c r="A140" t="s">
        <v>259</v>
      </c>
      <c r="B140">
        <v>2056</v>
      </c>
      <c r="C140">
        <v>2076</v>
      </c>
      <c r="D140">
        <v>2</v>
      </c>
      <c r="E140" s="19">
        <v>4.9999999999999998E-7</v>
      </c>
      <c r="F140">
        <v>26.4</v>
      </c>
      <c r="G140" t="s">
        <v>260</v>
      </c>
      <c r="H140">
        <v>0</v>
      </c>
      <c r="I140" s="19">
        <v>4.0999999999999999E-4</v>
      </c>
      <c r="J140">
        <v>2.9209999999999998</v>
      </c>
      <c r="K140">
        <v>1.5209999999999999</v>
      </c>
      <c r="L140">
        <v>1</v>
      </c>
      <c r="M140">
        <v>2</v>
      </c>
      <c r="N140" s="19">
        <v>2.92</v>
      </c>
      <c r="O140" s="19">
        <v>0.11</v>
      </c>
      <c r="P140">
        <v>-4.3443300000000002</v>
      </c>
      <c r="Q140">
        <v>5</v>
      </c>
      <c r="R140">
        <v>-6.93</v>
      </c>
    </row>
    <row r="141" spans="1:27" x14ac:dyDescent="0.2">
      <c r="A141" t="s">
        <v>39</v>
      </c>
      <c r="B141">
        <v>2100</v>
      </c>
      <c r="C141">
        <v>2113</v>
      </c>
      <c r="D141">
        <v>5</v>
      </c>
      <c r="E141" s="19">
        <v>5.0000000000000004E-6</v>
      </c>
      <c r="F141">
        <v>27.4</v>
      </c>
      <c r="G141" t="s">
        <v>174</v>
      </c>
      <c r="H141">
        <v>0</v>
      </c>
      <c r="I141" s="19">
        <v>1E-3</v>
      </c>
      <c r="J141">
        <v>1.26</v>
      </c>
      <c r="K141">
        <v>4.8490000000000002</v>
      </c>
      <c r="L141">
        <v>50</v>
      </c>
      <c r="M141">
        <v>13</v>
      </c>
      <c r="N141" s="19">
        <v>63</v>
      </c>
      <c r="O141" s="19">
        <v>6.0999999999999999E-2</v>
      </c>
      <c r="P141">
        <v>-4.20533</v>
      </c>
      <c r="Q141">
        <v>29</v>
      </c>
      <c r="R141">
        <v>-6.87</v>
      </c>
    </row>
    <row r="142" spans="1:27" x14ac:dyDescent="0.2">
      <c r="A142" t="s">
        <v>261</v>
      </c>
      <c r="B142">
        <v>2071</v>
      </c>
      <c r="C142">
        <v>2111</v>
      </c>
      <c r="D142">
        <v>20</v>
      </c>
      <c r="E142" s="19">
        <v>9.9999999999999995E-7</v>
      </c>
      <c r="F142">
        <v>26.5</v>
      </c>
      <c r="G142" t="s">
        <v>262</v>
      </c>
      <c r="H142">
        <v>1</v>
      </c>
      <c r="I142" s="19">
        <v>2.7999999999999998E-4</v>
      </c>
      <c r="J142">
        <v>0.95899999999999996</v>
      </c>
      <c r="K142">
        <v>23.488</v>
      </c>
      <c r="L142">
        <v>49</v>
      </c>
      <c r="M142">
        <v>2</v>
      </c>
      <c r="N142" s="19">
        <v>47</v>
      </c>
      <c r="O142" s="19">
        <v>8.5999999999999993E-2</v>
      </c>
      <c r="P142">
        <v>-4.6151200000000001</v>
      </c>
      <c r="Q142">
        <v>5</v>
      </c>
      <c r="R142">
        <v>-6.6</v>
      </c>
    </row>
    <row r="143" spans="1:27" x14ac:dyDescent="0.2">
      <c r="A143" t="s">
        <v>263</v>
      </c>
      <c r="B143">
        <v>2077</v>
      </c>
      <c r="C143">
        <v>2115</v>
      </c>
      <c r="D143">
        <v>13</v>
      </c>
      <c r="E143" s="19">
        <v>1.9999999999999999E-6</v>
      </c>
      <c r="F143">
        <v>28.4</v>
      </c>
      <c r="G143" t="s">
        <v>264</v>
      </c>
      <c r="H143">
        <v>1</v>
      </c>
      <c r="I143" s="19">
        <v>2.5000000000000001E-4</v>
      </c>
      <c r="J143">
        <v>0.90100000000000002</v>
      </c>
      <c r="K143">
        <v>9.0809999999999995</v>
      </c>
      <c r="L143">
        <v>121</v>
      </c>
      <c r="M143">
        <v>12</v>
      </c>
      <c r="N143" s="19">
        <v>109</v>
      </c>
      <c r="O143" s="19">
        <v>7.9000000000000001E-2</v>
      </c>
      <c r="P143">
        <v>-4.7030200000000004</v>
      </c>
      <c r="Q143">
        <v>5</v>
      </c>
      <c r="R143">
        <v>-7.47</v>
      </c>
    </row>
    <row r="146" spans="1:27" ht="17" customHeight="1" x14ac:dyDescent="0.2">
      <c r="A146" s="17"/>
      <c r="B146" s="17"/>
      <c r="C146" s="17"/>
      <c r="D146" s="17"/>
      <c r="E146" s="17"/>
      <c r="F146" s="17"/>
      <c r="G146" s="17"/>
    </row>
    <row r="148" spans="1:27" x14ac:dyDescent="0.2">
      <c r="A148" t="s">
        <v>113</v>
      </c>
    </row>
    <row r="149" spans="1:27" x14ac:dyDescent="0.2">
      <c r="A149" t="s">
        <v>2106</v>
      </c>
      <c r="B149" t="s">
        <v>2107</v>
      </c>
    </row>
    <row r="150" spans="1:27" x14ac:dyDescent="0.2">
      <c r="A150" t="s">
        <v>2108</v>
      </c>
      <c r="B150" t="s">
        <v>2109</v>
      </c>
      <c r="C150" t="s">
        <v>119</v>
      </c>
      <c r="D150" t="s">
        <v>247</v>
      </c>
      <c r="E150" t="s">
        <v>2110</v>
      </c>
      <c r="F150" s="18">
        <v>0.12430555555555556</v>
      </c>
    </row>
    <row r="151" spans="1:27" x14ac:dyDescent="0.2">
      <c r="A151" t="s">
        <v>2111</v>
      </c>
      <c r="B151" t="s">
        <v>2112</v>
      </c>
      <c r="C151" t="s">
        <v>125</v>
      </c>
      <c r="D151" t="s">
        <v>126</v>
      </c>
    </row>
    <row r="152" spans="1:27" x14ac:dyDescent="0.2">
      <c r="A152" t="s">
        <v>2113</v>
      </c>
      <c r="B152" t="s">
        <v>2107</v>
      </c>
    </row>
    <row r="153" spans="1:27" x14ac:dyDescent="0.2">
      <c r="A153" t="s">
        <v>128</v>
      </c>
      <c r="B153" t="s">
        <v>2114</v>
      </c>
    </row>
    <row r="154" spans="1:27" x14ac:dyDescent="0.2">
      <c r="A154" t="s">
        <v>2115</v>
      </c>
      <c r="B154" t="s">
        <v>2116</v>
      </c>
      <c r="C154" t="s">
        <v>133</v>
      </c>
    </row>
    <row r="156" spans="1:27" x14ac:dyDescent="0.2">
      <c r="A156" t="s">
        <v>134</v>
      </c>
      <c r="B156" t="s">
        <v>2133</v>
      </c>
      <c r="C156" t="s">
        <v>2134</v>
      </c>
      <c r="D156" t="s">
        <v>137</v>
      </c>
      <c r="E156" t="s">
        <v>138</v>
      </c>
      <c r="F156" t="s">
        <v>139</v>
      </c>
      <c r="G156" t="s">
        <v>140</v>
      </c>
      <c r="H156" t="s">
        <v>141</v>
      </c>
      <c r="I156" t="s">
        <v>142</v>
      </c>
      <c r="J156" t="s">
        <v>143</v>
      </c>
      <c r="K156" t="s">
        <v>144</v>
      </c>
      <c r="L156" t="s">
        <v>145</v>
      </c>
      <c r="M156" t="s">
        <v>146</v>
      </c>
      <c r="N156" t="s">
        <v>147</v>
      </c>
      <c r="O156" t="s">
        <v>148</v>
      </c>
      <c r="P156" t="s">
        <v>149</v>
      </c>
      <c r="Q156" t="s">
        <v>150</v>
      </c>
      <c r="R156" t="s">
        <v>151</v>
      </c>
    </row>
    <row r="158" spans="1:27" x14ac:dyDescent="0.2">
      <c r="A158" s="6" t="s">
        <v>63</v>
      </c>
      <c r="B158" s="6">
        <v>2055</v>
      </c>
      <c r="C158" s="21">
        <v>2055</v>
      </c>
      <c r="D158" s="21">
        <v>1</v>
      </c>
      <c r="E158" s="22">
        <v>1.9999999999999999E-6</v>
      </c>
      <c r="F158" s="6">
        <v>23.4</v>
      </c>
      <c r="G158" s="21" t="s">
        <v>170</v>
      </c>
      <c r="H158" s="21">
        <v>0</v>
      </c>
      <c r="I158" s="22">
        <v>8.4999999999999995E-4</v>
      </c>
      <c r="J158" s="21">
        <v>3.6829999999999998</v>
      </c>
      <c r="K158" s="21">
        <v>1.373</v>
      </c>
      <c r="L158" s="21">
        <v>3</v>
      </c>
      <c r="M158" s="21">
        <v>8</v>
      </c>
      <c r="N158" s="22">
        <v>11.1</v>
      </c>
      <c r="O158" s="22">
        <v>0.13</v>
      </c>
      <c r="P158" s="6">
        <v>-3.9511799999999999</v>
      </c>
      <c r="Q158" s="21">
        <v>10</v>
      </c>
      <c r="R158" s="6">
        <v>-4.8899999999999997</v>
      </c>
      <c r="S158" s="21">
        <f t="shared" ref="S158:S164" si="9">B158+1-K158</f>
        <v>2054.627</v>
      </c>
      <c r="T158" s="21">
        <f t="shared" ref="T158:T164" si="10">(S158-1900)*365.2425</f>
        <v>56476.352047499982</v>
      </c>
      <c r="U158" s="24">
        <f t="shared" ref="U158:U164" si="11">T158</f>
        <v>56476.352047499982</v>
      </c>
      <c r="V158" t="s">
        <v>418</v>
      </c>
      <c r="W158" t="s">
        <v>160</v>
      </c>
      <c r="X158" t="s">
        <v>172</v>
      </c>
      <c r="Y158">
        <v>23.44</v>
      </c>
      <c r="Z158">
        <v>22.876000000000001</v>
      </c>
      <c r="AA158" t="s">
        <v>173</v>
      </c>
    </row>
    <row r="159" spans="1:27" x14ac:dyDescent="0.2">
      <c r="A159" s="6" t="s">
        <v>205</v>
      </c>
      <c r="B159" s="6">
        <v>2056</v>
      </c>
      <c r="C159">
        <v>2056</v>
      </c>
      <c r="D159">
        <v>1</v>
      </c>
      <c r="E159" s="19">
        <v>9.9999999999999995E-8</v>
      </c>
      <c r="F159">
        <v>25.4</v>
      </c>
      <c r="G159" t="s">
        <v>253</v>
      </c>
      <c r="H159">
        <v>0</v>
      </c>
      <c r="I159" s="19">
        <v>4.0999999999999999E-4</v>
      </c>
      <c r="J159">
        <v>4.2720000000000002</v>
      </c>
      <c r="K159">
        <v>1.306</v>
      </c>
      <c r="L159">
        <v>4</v>
      </c>
      <c r="M159">
        <v>13</v>
      </c>
      <c r="N159" s="19">
        <v>17.100000000000001</v>
      </c>
      <c r="O159" s="19">
        <v>9.4E-2</v>
      </c>
      <c r="P159">
        <v>-4.4121899999999998</v>
      </c>
      <c r="Q159">
        <v>5</v>
      </c>
      <c r="R159">
        <v>-6.93</v>
      </c>
      <c r="S159" s="21">
        <f t="shared" si="9"/>
        <v>2055.694</v>
      </c>
      <c r="T159" s="21">
        <f t="shared" si="10"/>
        <v>56866.065794999988</v>
      </c>
      <c r="U159" s="24">
        <f t="shared" si="11"/>
        <v>56866.065794999988</v>
      </c>
      <c r="V159" t="s">
        <v>2145</v>
      </c>
      <c r="W159" t="s">
        <v>160</v>
      </c>
      <c r="X159" t="s">
        <v>378</v>
      </c>
      <c r="Y159">
        <v>25.318999999999999</v>
      </c>
      <c r="Z159">
        <v>25.576000000000001</v>
      </c>
      <c r="AA159" t="s">
        <v>2146</v>
      </c>
    </row>
    <row r="160" spans="1:27" x14ac:dyDescent="0.2">
      <c r="A160" s="6" t="s">
        <v>216</v>
      </c>
      <c r="B160" s="6">
        <v>2060</v>
      </c>
      <c r="C160">
        <v>2076</v>
      </c>
      <c r="D160">
        <v>11</v>
      </c>
      <c r="E160" s="19">
        <v>2.0000000000000002E-5</v>
      </c>
      <c r="F160">
        <v>28.2</v>
      </c>
      <c r="G160" t="s">
        <v>251</v>
      </c>
      <c r="H160">
        <v>0</v>
      </c>
      <c r="I160" s="19">
        <v>1.4999999999999999E-4</v>
      </c>
      <c r="J160">
        <v>1.4430000000000001</v>
      </c>
      <c r="K160">
        <v>3.2570000000000001</v>
      </c>
      <c r="L160">
        <v>9</v>
      </c>
      <c r="M160">
        <v>4</v>
      </c>
      <c r="N160" s="19">
        <v>13</v>
      </c>
      <c r="O160" s="19">
        <v>0.14000000000000001</v>
      </c>
      <c r="P160">
        <v>-4.6922800000000002</v>
      </c>
      <c r="Q160">
        <v>2</v>
      </c>
      <c r="R160">
        <v>-6.3</v>
      </c>
      <c r="S160" s="21">
        <f t="shared" si="9"/>
        <v>2057.7429999999999</v>
      </c>
      <c r="T160" s="21">
        <f t="shared" si="10"/>
        <v>57614.447677499978</v>
      </c>
      <c r="U160" s="24">
        <f t="shared" si="11"/>
        <v>57614.447677499978</v>
      </c>
      <c r="V160" t="s">
        <v>419</v>
      </c>
      <c r="W160" t="s">
        <v>160</v>
      </c>
      <c r="X160" t="s">
        <v>360</v>
      </c>
      <c r="Y160">
        <v>28.146000000000001</v>
      </c>
      <c r="Z160">
        <v>24.58</v>
      </c>
      <c r="AA160" t="s">
        <v>420</v>
      </c>
    </row>
    <row r="161" spans="1:27" x14ac:dyDescent="0.2">
      <c r="A161" s="9" t="s">
        <v>46</v>
      </c>
      <c r="B161" s="9">
        <v>2091</v>
      </c>
      <c r="C161" s="21">
        <v>2111</v>
      </c>
      <c r="D161" s="21">
        <v>10</v>
      </c>
      <c r="E161" s="22">
        <v>1.9999999999999999E-6</v>
      </c>
      <c r="F161" s="21">
        <v>26.3</v>
      </c>
      <c r="G161" s="21" t="s">
        <v>256</v>
      </c>
      <c r="H161" s="21">
        <v>0</v>
      </c>
      <c r="I161" s="22">
        <v>2.0000000000000001E-4</v>
      </c>
      <c r="J161" s="21">
        <v>3.746</v>
      </c>
      <c r="K161" s="21">
        <v>1.3640000000000001</v>
      </c>
      <c r="L161" s="21">
        <v>4</v>
      </c>
      <c r="M161" s="21">
        <v>11</v>
      </c>
      <c r="N161" s="22">
        <v>15</v>
      </c>
      <c r="O161" s="22">
        <v>6.0999999999999999E-2</v>
      </c>
      <c r="P161" s="21">
        <v>-4.9123999999999999</v>
      </c>
      <c r="Q161" s="21">
        <v>5</v>
      </c>
      <c r="R161" s="21">
        <v>-6.75</v>
      </c>
      <c r="S161" s="21">
        <f t="shared" si="9"/>
        <v>2090.636</v>
      </c>
      <c r="T161" s="21">
        <f t="shared" si="10"/>
        <v>69628.369229999997</v>
      </c>
      <c r="U161" s="24">
        <f t="shared" si="11"/>
        <v>69628.369229999997</v>
      </c>
      <c r="V161" t="s">
        <v>2154</v>
      </c>
      <c r="W161" t="s">
        <v>160</v>
      </c>
      <c r="X161" t="s">
        <v>2155</v>
      </c>
      <c r="Y161">
        <v>26.314</v>
      </c>
      <c r="Z161">
        <v>22.736000000000001</v>
      </c>
      <c r="AA161" t="s">
        <v>2156</v>
      </c>
    </row>
    <row r="162" spans="1:27" x14ac:dyDescent="0.2">
      <c r="A162" s="9" t="s">
        <v>39</v>
      </c>
      <c r="B162" s="9">
        <v>2100</v>
      </c>
      <c r="C162" s="21">
        <v>2121</v>
      </c>
      <c r="D162" s="21">
        <v>8</v>
      </c>
      <c r="E162" s="22">
        <v>5.0000000000000004E-6</v>
      </c>
      <c r="F162" s="21">
        <v>27.4</v>
      </c>
      <c r="G162" s="21" t="s">
        <v>174</v>
      </c>
      <c r="H162" s="21">
        <v>0</v>
      </c>
      <c r="I162" s="22">
        <v>1E-3</v>
      </c>
      <c r="J162" s="21">
        <v>1.26</v>
      </c>
      <c r="K162" s="21">
        <v>4.8490000000000002</v>
      </c>
      <c r="L162" s="21">
        <v>50</v>
      </c>
      <c r="M162" s="21">
        <v>13</v>
      </c>
      <c r="N162" s="22">
        <v>63</v>
      </c>
      <c r="O162" s="22">
        <v>6.0999999999999999E-2</v>
      </c>
      <c r="P162" s="21">
        <v>-4.2043799999999996</v>
      </c>
      <c r="Q162" s="21">
        <v>29</v>
      </c>
      <c r="R162" s="21">
        <v>-6.87</v>
      </c>
      <c r="S162" s="21">
        <f t="shared" si="9"/>
        <v>2096.1509999999998</v>
      </c>
      <c r="T162" s="21">
        <f t="shared" si="10"/>
        <v>71642.68161749994</v>
      </c>
      <c r="U162" s="24">
        <f t="shared" si="11"/>
        <v>71642.68161749994</v>
      </c>
      <c r="V162" t="s">
        <v>2159</v>
      </c>
      <c r="W162" t="s">
        <v>160</v>
      </c>
      <c r="X162" t="s">
        <v>176</v>
      </c>
      <c r="Y162">
        <v>27.32</v>
      </c>
      <c r="Z162">
        <v>23.263999999999999</v>
      </c>
      <c r="AA162" t="s">
        <v>177</v>
      </c>
    </row>
    <row r="163" spans="1:27" x14ac:dyDescent="0.2">
      <c r="A163" s="9" t="s">
        <v>49</v>
      </c>
      <c r="B163" s="9">
        <v>2101</v>
      </c>
      <c r="C163" s="21">
        <v>2111</v>
      </c>
      <c r="D163" s="21">
        <v>2</v>
      </c>
      <c r="E163" s="22">
        <v>6.9999999999999997E-7</v>
      </c>
      <c r="F163" s="21">
        <v>26.9</v>
      </c>
      <c r="G163" s="21" t="s">
        <v>255</v>
      </c>
      <c r="H163" s="21">
        <v>0</v>
      </c>
      <c r="I163" s="22">
        <v>4.8999999999999998E-4</v>
      </c>
      <c r="J163" s="21">
        <v>3.218</v>
      </c>
      <c r="K163" s="21">
        <v>1.4510000000000001</v>
      </c>
      <c r="L163" s="21">
        <v>5</v>
      </c>
      <c r="M163" s="21">
        <v>11</v>
      </c>
      <c r="N163" s="22">
        <v>16.100000000000001</v>
      </c>
      <c r="O163" s="22">
        <v>4.9000000000000002E-2</v>
      </c>
      <c r="P163" s="21">
        <v>-4.6169799999999999</v>
      </c>
      <c r="Q163" s="21">
        <v>14</v>
      </c>
      <c r="R163" s="21">
        <v>-7.41</v>
      </c>
      <c r="S163" s="21">
        <f t="shared" si="9"/>
        <v>2100.549</v>
      </c>
      <c r="T163" s="21">
        <f t="shared" si="10"/>
        <v>73249.018132499987</v>
      </c>
      <c r="U163" s="24">
        <f t="shared" si="11"/>
        <v>73249.018132499987</v>
      </c>
      <c r="V163" t="s">
        <v>2151</v>
      </c>
      <c r="W163" t="s">
        <v>160</v>
      </c>
      <c r="X163" t="s">
        <v>2152</v>
      </c>
      <c r="Y163">
        <v>27.18</v>
      </c>
      <c r="Z163">
        <v>25.797999999999998</v>
      </c>
      <c r="AA163" t="s">
        <v>2153</v>
      </c>
    </row>
    <row r="164" spans="1:27" x14ac:dyDescent="0.2">
      <c r="A164" s="9" t="s">
        <v>240</v>
      </c>
      <c r="B164" s="9">
        <v>2114</v>
      </c>
      <c r="C164">
        <v>2114</v>
      </c>
      <c r="D164">
        <v>1</v>
      </c>
      <c r="E164" s="19">
        <v>9.9999999999999995E-8</v>
      </c>
      <c r="F164">
        <v>26.2</v>
      </c>
      <c r="G164" t="s">
        <v>2117</v>
      </c>
      <c r="H164">
        <v>0</v>
      </c>
      <c r="I164" s="19">
        <v>3.3E-4</v>
      </c>
      <c r="J164">
        <v>2.9529999999999998</v>
      </c>
      <c r="K164">
        <v>1.512</v>
      </c>
      <c r="L164">
        <v>1</v>
      </c>
      <c r="M164">
        <v>2</v>
      </c>
      <c r="N164" s="19">
        <v>2.95</v>
      </c>
      <c r="O164" s="19">
        <v>3.4000000000000002E-2</v>
      </c>
      <c r="P164">
        <v>-4.9493600000000004</v>
      </c>
      <c r="Q164">
        <v>11</v>
      </c>
      <c r="R164">
        <v>-7.86</v>
      </c>
      <c r="S164" s="21">
        <f t="shared" si="9"/>
        <v>2113.4879999999998</v>
      </c>
      <c r="T164" s="21">
        <f t="shared" si="10"/>
        <v>77974.890839999935</v>
      </c>
      <c r="U164" s="24">
        <f t="shared" si="11"/>
        <v>77974.890839999935</v>
      </c>
      <c r="V164" t="s">
        <v>2141</v>
      </c>
      <c r="W164" t="s">
        <v>160</v>
      </c>
      <c r="X164" t="s">
        <v>2142</v>
      </c>
      <c r="Y164">
        <v>26.274000000000001</v>
      </c>
      <c r="Z164">
        <v>24.437999999999999</v>
      </c>
      <c r="AA164" t="s">
        <v>2143</v>
      </c>
    </row>
    <row r="165" spans="1:27" x14ac:dyDescent="0.2">
      <c r="A165" s="21"/>
      <c r="B165" s="21"/>
      <c r="C165" s="21"/>
      <c r="D165" s="21"/>
      <c r="E165" s="22"/>
      <c r="F165" s="21"/>
      <c r="G165" s="21"/>
      <c r="H165" s="21"/>
      <c r="I165" s="22"/>
      <c r="J165" s="21"/>
      <c r="K165" s="21"/>
      <c r="L165" s="21"/>
      <c r="M165" s="21"/>
      <c r="N165" s="22"/>
      <c r="O165" s="22"/>
      <c r="P165" s="21"/>
      <c r="Q165" s="21"/>
      <c r="R165" s="21"/>
      <c r="S165" s="21"/>
      <c r="T165" s="21"/>
      <c r="U165" s="24"/>
    </row>
    <row r="166" spans="1:27" x14ac:dyDescent="0.2">
      <c r="A166" s="21"/>
      <c r="B166" s="21"/>
      <c r="C166" s="21"/>
      <c r="D166" s="21"/>
      <c r="E166" s="22"/>
      <c r="F166" s="21"/>
      <c r="G166" s="21"/>
      <c r="H166" s="21"/>
      <c r="I166" s="22"/>
      <c r="J166" s="21"/>
      <c r="K166" s="21"/>
      <c r="L166" s="21"/>
      <c r="M166" s="21"/>
      <c r="N166" s="22"/>
      <c r="O166" s="22"/>
      <c r="P166" s="21"/>
      <c r="Q166" s="21"/>
      <c r="R166" s="21"/>
      <c r="S166" s="21"/>
      <c r="T166" s="21"/>
      <c r="U166" s="24"/>
    </row>
    <row r="167" spans="1:27" x14ac:dyDescent="0.2">
      <c r="A167" s="12" t="s">
        <v>347</v>
      </c>
      <c r="B167" s="12">
        <v>2032</v>
      </c>
      <c r="C167">
        <v>2120</v>
      </c>
      <c r="D167">
        <v>70</v>
      </c>
      <c r="E167" s="19">
        <v>1.9999999999999999E-7</v>
      </c>
      <c r="F167" s="4">
        <v>19</v>
      </c>
      <c r="G167" t="s">
        <v>394</v>
      </c>
      <c r="H167">
        <v>0</v>
      </c>
      <c r="I167" s="19">
        <v>5.9000000000000003E-4</v>
      </c>
      <c r="J167">
        <v>3.9590000000000001</v>
      </c>
      <c r="K167">
        <v>1.3380000000000001</v>
      </c>
      <c r="L167">
        <v>1</v>
      </c>
      <c r="M167">
        <v>3</v>
      </c>
      <c r="N167" s="19">
        <v>3.96</v>
      </c>
      <c r="O167" s="19">
        <v>0.35</v>
      </c>
      <c r="P167" s="6">
        <v>-3.6911499999999999</v>
      </c>
      <c r="Q167">
        <v>2</v>
      </c>
      <c r="R167" s="6">
        <v>-3.53</v>
      </c>
      <c r="S167" s="21">
        <f t="shared" ref="S167:S174" si="12">B167+1-K167</f>
        <v>2031.662</v>
      </c>
      <c r="T167" s="21">
        <f t="shared" ref="T167:T174" si="13">(S167-1900)*365.2425</f>
        <v>48088.558035000016</v>
      </c>
      <c r="U167" s="24">
        <f t="shared" ref="U167:U174" si="14">T167</f>
        <v>48088.558035000016</v>
      </c>
      <c r="V167" t="s">
        <v>410</v>
      </c>
      <c r="W167" t="s">
        <v>160</v>
      </c>
      <c r="X167" t="s">
        <v>2138</v>
      </c>
      <c r="Y167">
        <v>19.128</v>
      </c>
      <c r="Z167">
        <v>21.013999999999999</v>
      </c>
      <c r="AA167" t="s">
        <v>2139</v>
      </c>
    </row>
    <row r="168" spans="1:27" x14ac:dyDescent="0.2">
      <c r="A168" s="12" t="s">
        <v>346</v>
      </c>
      <c r="B168" s="12">
        <v>2066</v>
      </c>
      <c r="C168">
        <v>2074</v>
      </c>
      <c r="D168">
        <v>2</v>
      </c>
      <c r="E168" s="19">
        <v>5.9999999999999997E-7</v>
      </c>
      <c r="F168" s="4">
        <v>22.1</v>
      </c>
      <c r="G168" t="s">
        <v>395</v>
      </c>
      <c r="H168">
        <v>0</v>
      </c>
      <c r="I168" s="19">
        <v>1.2999999999999999E-4</v>
      </c>
      <c r="J168">
        <v>3.9809999999999999</v>
      </c>
      <c r="K168">
        <v>1.335</v>
      </c>
      <c r="L168">
        <v>1</v>
      </c>
      <c r="M168">
        <v>3</v>
      </c>
      <c r="N168" s="19">
        <v>3.98</v>
      </c>
      <c r="O168" s="19">
        <v>8.5999999999999993E-2</v>
      </c>
      <c r="P168">
        <v>-4.9627400000000002</v>
      </c>
      <c r="Q168">
        <v>2</v>
      </c>
      <c r="R168" s="6">
        <v>-4.91</v>
      </c>
      <c r="S168" s="21">
        <f t="shared" si="12"/>
        <v>2065.665</v>
      </c>
      <c r="T168" s="21">
        <f t="shared" si="13"/>
        <v>60507.898762499986</v>
      </c>
      <c r="U168" s="24">
        <f t="shared" si="14"/>
        <v>60507.898762499986</v>
      </c>
      <c r="V168" t="s">
        <v>2140</v>
      </c>
      <c r="W168" t="s">
        <v>160</v>
      </c>
      <c r="X168" t="s">
        <v>426</v>
      </c>
      <c r="Y168">
        <v>22.094999999999999</v>
      </c>
      <c r="Z168">
        <v>21.381</v>
      </c>
      <c r="AA168" t="s">
        <v>427</v>
      </c>
    </row>
    <row r="169" spans="1:27" x14ac:dyDescent="0.2">
      <c r="A169" s="21" t="s">
        <v>42</v>
      </c>
      <c r="B169" s="21">
        <v>2073</v>
      </c>
      <c r="C169" s="21">
        <v>2120</v>
      </c>
      <c r="D169" s="21">
        <v>28</v>
      </c>
      <c r="E169" s="22">
        <v>5.0000000000000004E-6</v>
      </c>
      <c r="F169" s="21">
        <v>26.4</v>
      </c>
      <c r="G169" s="21" t="s">
        <v>191</v>
      </c>
      <c r="H169" s="21">
        <v>0</v>
      </c>
      <c r="I169" s="22">
        <v>5.3999999999999998E-5</v>
      </c>
      <c r="J169" s="21">
        <v>3.22</v>
      </c>
      <c r="K169" s="21">
        <v>1.4510000000000001</v>
      </c>
      <c r="L169" s="21">
        <v>5</v>
      </c>
      <c r="M169" s="21">
        <v>11</v>
      </c>
      <c r="N169" s="22">
        <v>16.100000000000001</v>
      </c>
      <c r="O169" s="22">
        <v>9.2999999999999999E-2</v>
      </c>
      <c r="P169" s="21">
        <v>-5.2963300000000002</v>
      </c>
      <c r="Q169" s="21">
        <v>1</v>
      </c>
      <c r="R169" s="21">
        <v>-6.24</v>
      </c>
      <c r="S169" s="21">
        <f t="shared" si="12"/>
        <v>2072.549</v>
      </c>
      <c r="T169" s="21">
        <f t="shared" si="13"/>
        <v>63022.228132499993</v>
      </c>
      <c r="U169" s="24">
        <f t="shared" si="14"/>
        <v>63022.228132499993</v>
      </c>
      <c r="V169" t="s">
        <v>2157</v>
      </c>
      <c r="W169" t="s">
        <v>160</v>
      </c>
      <c r="X169" t="s">
        <v>2158</v>
      </c>
      <c r="Y169">
        <v>26.423999999999999</v>
      </c>
      <c r="Z169">
        <v>15.538</v>
      </c>
      <c r="AA169" t="s">
        <v>194</v>
      </c>
    </row>
    <row r="170" spans="1:27" x14ac:dyDescent="0.2">
      <c r="A170" s="21" t="s">
        <v>238</v>
      </c>
      <c r="B170">
        <v>2084</v>
      </c>
      <c r="C170">
        <v>2089</v>
      </c>
      <c r="D170">
        <v>5</v>
      </c>
      <c r="E170" s="19">
        <v>3.9999999999999998E-7</v>
      </c>
      <c r="F170" s="4">
        <v>21.2</v>
      </c>
      <c r="G170" t="s">
        <v>249</v>
      </c>
      <c r="H170">
        <v>0</v>
      </c>
      <c r="I170" s="19">
        <v>2.7E-4</v>
      </c>
      <c r="J170">
        <v>2.512</v>
      </c>
      <c r="K170">
        <v>1.661</v>
      </c>
      <c r="L170">
        <v>2</v>
      </c>
      <c r="M170">
        <v>3</v>
      </c>
      <c r="N170" s="19">
        <v>5.0199999999999996</v>
      </c>
      <c r="O170" s="19">
        <v>5.8999999999999997E-2</v>
      </c>
      <c r="P170">
        <v>-4.7986399999999998</v>
      </c>
      <c r="Q170">
        <v>6</v>
      </c>
      <c r="R170" s="6">
        <v>-4.42</v>
      </c>
      <c r="S170" s="21">
        <f t="shared" si="12"/>
        <v>2083.3389999999999</v>
      </c>
      <c r="T170" s="21">
        <f t="shared" si="13"/>
        <v>66963.194707499977</v>
      </c>
      <c r="U170" s="24">
        <f t="shared" si="14"/>
        <v>66963.194707499977</v>
      </c>
      <c r="V170" t="s">
        <v>424</v>
      </c>
      <c r="W170" t="s">
        <v>160</v>
      </c>
      <c r="X170" t="s">
        <v>354</v>
      </c>
      <c r="Y170">
        <v>21.23</v>
      </c>
      <c r="Z170">
        <v>17.856000000000002</v>
      </c>
      <c r="AA170" t="s">
        <v>2144</v>
      </c>
    </row>
    <row r="171" spans="1:27" x14ac:dyDescent="0.2">
      <c r="A171" s="21" t="s">
        <v>59</v>
      </c>
      <c r="B171" s="21">
        <v>2097</v>
      </c>
      <c r="C171" s="21">
        <v>2097</v>
      </c>
      <c r="D171" s="21">
        <v>1</v>
      </c>
      <c r="E171" s="22">
        <v>9.9999999999999995E-8</v>
      </c>
      <c r="F171" s="21">
        <v>24.5</v>
      </c>
      <c r="G171" s="21" t="s">
        <v>343</v>
      </c>
      <c r="H171" s="21">
        <v>0</v>
      </c>
      <c r="I171" s="22">
        <v>1.8000000000000001E-4</v>
      </c>
      <c r="J171" s="21">
        <v>1.3049999999999999</v>
      </c>
      <c r="K171" s="21">
        <v>4.282</v>
      </c>
      <c r="L171" s="21">
        <v>23</v>
      </c>
      <c r="M171" s="21">
        <v>7</v>
      </c>
      <c r="N171" s="22">
        <v>30</v>
      </c>
      <c r="O171" s="22">
        <v>0.04</v>
      </c>
      <c r="P171" s="21">
        <v>-5.12913</v>
      </c>
      <c r="Q171" s="21">
        <v>5</v>
      </c>
      <c r="R171" s="21">
        <v>-6.69</v>
      </c>
      <c r="S171" s="21">
        <f t="shared" si="12"/>
        <v>2093.7179999999998</v>
      </c>
      <c r="T171" s="21">
        <f t="shared" si="13"/>
        <v>70754.046614999941</v>
      </c>
      <c r="U171" s="24">
        <f t="shared" si="14"/>
        <v>70754.046614999941</v>
      </c>
      <c r="V171" t="s">
        <v>2161</v>
      </c>
      <c r="W171" t="s">
        <v>160</v>
      </c>
      <c r="X171" t="s">
        <v>375</v>
      </c>
      <c r="Y171">
        <v>24.5</v>
      </c>
      <c r="Z171">
        <v>21.652000000000001</v>
      </c>
      <c r="AA171" t="s">
        <v>376</v>
      </c>
    </row>
    <row r="172" spans="1:27" x14ac:dyDescent="0.2">
      <c r="A172" s="21" t="s">
        <v>204</v>
      </c>
      <c r="B172" s="21">
        <v>2102</v>
      </c>
      <c r="C172" s="21">
        <v>2115</v>
      </c>
      <c r="D172" s="21">
        <v>4</v>
      </c>
      <c r="E172" s="22">
        <v>3.0000000000000001E-6</v>
      </c>
      <c r="F172" s="21">
        <v>24.9</v>
      </c>
      <c r="G172" s="21" t="s">
        <v>254</v>
      </c>
      <c r="H172" s="21">
        <v>1</v>
      </c>
      <c r="I172" s="22">
        <v>8.9999999999999998E-4</v>
      </c>
      <c r="J172" s="21">
        <v>1.1779999999999999</v>
      </c>
      <c r="K172" s="21">
        <v>6.6159999999999997</v>
      </c>
      <c r="L172" s="21">
        <v>73</v>
      </c>
      <c r="M172" s="21">
        <v>13</v>
      </c>
      <c r="N172" s="22">
        <v>86</v>
      </c>
      <c r="O172" s="22">
        <v>5.7000000000000002E-2</v>
      </c>
      <c r="P172" s="21">
        <v>-4.2944000000000004</v>
      </c>
      <c r="Q172" s="21">
        <v>26</v>
      </c>
      <c r="R172" s="21">
        <v>-5.91</v>
      </c>
      <c r="S172" s="21">
        <f t="shared" si="12"/>
        <v>2096.384</v>
      </c>
      <c r="T172" s="21">
        <f t="shared" si="13"/>
        <v>71727.783120000007</v>
      </c>
      <c r="U172" s="24">
        <f t="shared" si="14"/>
        <v>71727.783120000007</v>
      </c>
      <c r="V172" t="s">
        <v>421</v>
      </c>
      <c r="W172" t="s">
        <v>160</v>
      </c>
      <c r="X172" t="s">
        <v>2150</v>
      </c>
      <c r="Y172">
        <v>24.931999999999999</v>
      </c>
      <c r="Z172">
        <v>20.626999999999999</v>
      </c>
      <c r="AA172" t="s">
        <v>367</v>
      </c>
    </row>
    <row r="173" spans="1:27" x14ac:dyDescent="0.2">
      <c r="A173" s="21" t="s">
        <v>80</v>
      </c>
      <c r="B173" s="21">
        <v>2110</v>
      </c>
      <c r="C173" s="21">
        <v>2121</v>
      </c>
      <c r="D173" s="21">
        <v>8</v>
      </c>
      <c r="E173" s="22">
        <v>9.0000000000000006E-5</v>
      </c>
      <c r="F173" s="21">
        <v>27.4</v>
      </c>
      <c r="G173" s="21" t="s">
        <v>290</v>
      </c>
      <c r="H173" s="21">
        <v>0</v>
      </c>
      <c r="I173" s="22">
        <v>2.5000000000000001E-4</v>
      </c>
      <c r="J173" s="21">
        <v>1.0609999999999999</v>
      </c>
      <c r="K173" s="21">
        <v>17.504000000000001</v>
      </c>
      <c r="L173" s="21">
        <v>33</v>
      </c>
      <c r="M173" s="21">
        <v>2</v>
      </c>
      <c r="N173" s="22">
        <v>35</v>
      </c>
      <c r="O173" s="22">
        <v>6.8000000000000005E-2</v>
      </c>
      <c r="P173" s="21">
        <v>-4.7690700000000001</v>
      </c>
      <c r="Q173" s="21">
        <v>8</v>
      </c>
      <c r="R173" s="21">
        <v>-5.76</v>
      </c>
      <c r="S173" s="21">
        <f t="shared" si="12"/>
        <v>2093.4960000000001</v>
      </c>
      <c r="T173" s="21">
        <f t="shared" si="13"/>
        <v>70672.962780000031</v>
      </c>
      <c r="U173" s="24">
        <f t="shared" si="14"/>
        <v>70672.962780000031</v>
      </c>
      <c r="V173" t="s">
        <v>2160</v>
      </c>
      <c r="W173" t="s">
        <v>160</v>
      </c>
      <c r="X173" t="s">
        <v>372</v>
      </c>
      <c r="Y173">
        <v>27.43</v>
      </c>
      <c r="Z173">
        <v>19.885000000000002</v>
      </c>
      <c r="AA173" t="s">
        <v>373</v>
      </c>
    </row>
    <row r="174" spans="1:27" x14ac:dyDescent="0.2">
      <c r="A174" s="21" t="s">
        <v>206</v>
      </c>
      <c r="B174">
        <v>2113</v>
      </c>
      <c r="C174">
        <v>2113</v>
      </c>
      <c r="D174">
        <v>1</v>
      </c>
      <c r="E174" s="19">
        <v>1E-8</v>
      </c>
      <c r="F174">
        <v>27.1</v>
      </c>
      <c r="G174" t="s">
        <v>2118</v>
      </c>
      <c r="H174">
        <v>0</v>
      </c>
      <c r="I174" s="19">
        <v>1.2E-4</v>
      </c>
      <c r="J174">
        <v>3.9</v>
      </c>
      <c r="K174">
        <v>1.345</v>
      </c>
      <c r="L174">
        <v>1</v>
      </c>
      <c r="M174">
        <v>3</v>
      </c>
      <c r="N174" s="19">
        <v>3.9</v>
      </c>
      <c r="O174" s="19">
        <v>2.3E-2</v>
      </c>
      <c r="P174">
        <v>-5.5473499999999998</v>
      </c>
      <c r="Q174">
        <v>4</v>
      </c>
      <c r="R174">
        <v>-9.0399999999999991</v>
      </c>
      <c r="S174" s="21">
        <f t="shared" si="12"/>
        <v>2112.6550000000002</v>
      </c>
      <c r="T174" s="21">
        <f t="shared" si="13"/>
        <v>77670.643837500073</v>
      </c>
      <c r="U174" s="24">
        <f t="shared" si="14"/>
        <v>77670.643837500073</v>
      </c>
      <c r="V174" t="s">
        <v>2147</v>
      </c>
      <c r="W174" t="s">
        <v>160</v>
      </c>
      <c r="X174" t="s">
        <v>2148</v>
      </c>
      <c r="Y174">
        <v>27.059000000000001</v>
      </c>
      <c r="Z174">
        <v>19.539000000000001</v>
      </c>
      <c r="AA174" t="s">
        <v>2149</v>
      </c>
    </row>
    <row r="175" spans="1:27" s="21" customFormat="1" x14ac:dyDescent="0.2">
      <c r="E175" s="22"/>
      <c r="I175" s="22"/>
      <c r="N175" s="22"/>
      <c r="O175" s="22"/>
    </row>
    <row r="176" spans="1:27" s="21" customFormat="1" x14ac:dyDescent="0.2">
      <c r="E176" s="22"/>
      <c r="I176" s="22"/>
      <c r="N176" s="22"/>
      <c r="O176" s="22"/>
    </row>
    <row r="177" spans="1:18" s="21" customFormat="1" x14ac:dyDescent="0.2">
      <c r="E177" s="22"/>
      <c r="I177" s="22"/>
      <c r="N177" s="22"/>
      <c r="O177" s="22"/>
    </row>
    <row r="178" spans="1:18" x14ac:dyDescent="0.2">
      <c r="A178" t="s">
        <v>163</v>
      </c>
      <c r="B178">
        <v>2029</v>
      </c>
      <c r="C178">
        <v>2120</v>
      </c>
      <c r="D178">
        <v>150</v>
      </c>
      <c r="E178" s="19">
        <v>5.0000000000000002E-5</v>
      </c>
      <c r="F178">
        <v>27.8</v>
      </c>
      <c r="G178" t="s">
        <v>164</v>
      </c>
      <c r="H178">
        <v>1</v>
      </c>
      <c r="I178" s="19">
        <v>8.6000000000000003E-5</v>
      </c>
      <c r="J178">
        <v>1.3959999999999999</v>
      </c>
      <c r="K178">
        <v>3.5219999999999998</v>
      </c>
      <c r="L178">
        <v>5</v>
      </c>
      <c r="M178">
        <v>2</v>
      </c>
      <c r="N178" s="19">
        <v>6.98</v>
      </c>
      <c r="O178" s="19">
        <v>0.89</v>
      </c>
      <c r="P178">
        <v>-4.1141699999999997</v>
      </c>
      <c r="Q178">
        <v>0.2</v>
      </c>
      <c r="R178">
        <v>-5.12</v>
      </c>
    </row>
    <row r="179" spans="1:18" x14ac:dyDescent="0.2">
      <c r="A179" t="s">
        <v>165</v>
      </c>
      <c r="B179">
        <v>2093</v>
      </c>
      <c r="C179">
        <v>2117</v>
      </c>
      <c r="D179">
        <v>3</v>
      </c>
      <c r="E179" s="19">
        <v>4.9999999999999998E-7</v>
      </c>
      <c r="F179">
        <v>28.6</v>
      </c>
      <c r="G179" t="s">
        <v>166</v>
      </c>
      <c r="H179">
        <v>0</v>
      </c>
      <c r="I179" s="19">
        <v>3.1E-4</v>
      </c>
      <c r="J179">
        <v>2.7559999999999998</v>
      </c>
      <c r="K179">
        <v>1.57</v>
      </c>
      <c r="L179">
        <v>4</v>
      </c>
      <c r="M179">
        <v>7</v>
      </c>
      <c r="N179" s="19">
        <v>11</v>
      </c>
      <c r="O179" s="19">
        <v>5.1999999999999998E-2</v>
      </c>
      <c r="P179">
        <v>-4.7870499999999998</v>
      </c>
      <c r="Q179">
        <v>8</v>
      </c>
      <c r="R179">
        <v>-8.2100000000000009</v>
      </c>
    </row>
    <row r="180" spans="1:18" x14ac:dyDescent="0.2">
      <c r="A180" t="s">
        <v>199</v>
      </c>
      <c r="B180">
        <v>2111</v>
      </c>
      <c r="C180">
        <v>2117</v>
      </c>
      <c r="D180">
        <v>7</v>
      </c>
      <c r="E180" s="19">
        <v>5.0000000000000004E-6</v>
      </c>
      <c r="F180">
        <v>26.6</v>
      </c>
      <c r="G180" t="s">
        <v>200</v>
      </c>
      <c r="H180">
        <v>0</v>
      </c>
      <c r="I180" s="19">
        <v>1.9000000000000001E-4</v>
      </c>
      <c r="J180">
        <v>1.0489999999999999</v>
      </c>
      <c r="K180">
        <v>21.518999999999998</v>
      </c>
      <c r="L180">
        <v>41</v>
      </c>
      <c r="M180">
        <v>2</v>
      </c>
      <c r="N180" s="19">
        <v>43</v>
      </c>
      <c r="O180" s="19">
        <v>5.2999999999999999E-2</v>
      </c>
      <c r="P180">
        <v>-5.00258</v>
      </c>
      <c r="Q180">
        <v>6</v>
      </c>
      <c r="R180">
        <v>-6.43</v>
      </c>
    </row>
    <row r="181" spans="1:18" x14ac:dyDescent="0.2">
      <c r="A181" t="s">
        <v>257</v>
      </c>
      <c r="B181">
        <v>2092</v>
      </c>
      <c r="C181">
        <v>2092</v>
      </c>
      <c r="D181">
        <v>1</v>
      </c>
      <c r="E181" s="19">
        <v>1.9999999999999999E-7</v>
      </c>
      <c r="F181">
        <v>26.9</v>
      </c>
      <c r="G181" t="s">
        <v>258</v>
      </c>
      <c r="H181">
        <v>0</v>
      </c>
      <c r="I181" s="19">
        <v>2.0000000000000001E-4</v>
      </c>
      <c r="J181">
        <v>3.7669999999999999</v>
      </c>
      <c r="K181">
        <v>1.361</v>
      </c>
      <c r="L181">
        <v>4</v>
      </c>
      <c r="M181">
        <v>11</v>
      </c>
      <c r="N181" s="19">
        <v>15.1</v>
      </c>
      <c r="O181" s="19">
        <v>4.5999999999999999E-2</v>
      </c>
      <c r="P181">
        <v>-5.0400799999999997</v>
      </c>
      <c r="Q181">
        <v>5</v>
      </c>
      <c r="R181">
        <v>-7.95</v>
      </c>
    </row>
    <row r="182" spans="1:18" x14ac:dyDescent="0.2">
      <c r="A182" t="s">
        <v>259</v>
      </c>
      <c r="B182">
        <v>2056</v>
      </c>
      <c r="C182">
        <v>2076</v>
      </c>
      <c r="D182">
        <v>2</v>
      </c>
      <c r="E182" s="19">
        <v>4.9999999999999998E-7</v>
      </c>
      <c r="F182">
        <v>26.4</v>
      </c>
      <c r="G182" t="s">
        <v>260</v>
      </c>
      <c r="H182">
        <v>0</v>
      </c>
      <c r="I182" s="19">
        <v>4.0999999999999999E-4</v>
      </c>
      <c r="J182">
        <v>2.9209999999999998</v>
      </c>
      <c r="K182">
        <v>1.5209999999999999</v>
      </c>
      <c r="L182">
        <v>1</v>
      </c>
      <c r="M182">
        <v>2</v>
      </c>
      <c r="N182" s="19">
        <v>2.92</v>
      </c>
      <c r="O182" s="19">
        <v>0.11</v>
      </c>
      <c r="P182">
        <v>-4.3439699999999997</v>
      </c>
      <c r="Q182">
        <v>5</v>
      </c>
      <c r="R182">
        <v>-6.93</v>
      </c>
    </row>
    <row r="183" spans="1:18" x14ac:dyDescent="0.2">
      <c r="A183" t="s">
        <v>261</v>
      </c>
      <c r="B183">
        <v>2050</v>
      </c>
      <c r="C183">
        <v>2107</v>
      </c>
      <c r="D183">
        <v>18</v>
      </c>
      <c r="E183" s="19">
        <v>6.0000000000000002E-6</v>
      </c>
      <c r="F183">
        <v>26.5</v>
      </c>
      <c r="G183" t="s">
        <v>262</v>
      </c>
      <c r="H183">
        <v>1</v>
      </c>
      <c r="I183" s="19">
        <v>5.0000000000000001E-4</v>
      </c>
      <c r="J183">
        <v>0.95899999999999996</v>
      </c>
      <c r="K183">
        <v>23.488</v>
      </c>
      <c r="L183">
        <v>49</v>
      </c>
      <c r="M183">
        <v>2</v>
      </c>
      <c r="N183" s="19">
        <v>47</v>
      </c>
      <c r="O183" s="19">
        <v>0.17</v>
      </c>
      <c r="P183">
        <v>-4.0578099999999999</v>
      </c>
      <c r="Q183">
        <v>5</v>
      </c>
      <c r="R183">
        <v>-5.95</v>
      </c>
    </row>
    <row r="184" spans="1:18" x14ac:dyDescent="0.2">
      <c r="A184" t="s">
        <v>2119</v>
      </c>
      <c r="B184">
        <v>2088</v>
      </c>
      <c r="C184">
        <v>2088</v>
      </c>
      <c r="D184">
        <v>1</v>
      </c>
      <c r="E184" s="19">
        <v>8.0000000000000005E-9</v>
      </c>
      <c r="F184">
        <v>26.8</v>
      </c>
      <c r="G184" t="s">
        <v>2120</v>
      </c>
      <c r="H184">
        <v>0</v>
      </c>
      <c r="I184" s="19">
        <v>2.5000000000000001E-4</v>
      </c>
      <c r="J184">
        <v>3.431</v>
      </c>
      <c r="K184">
        <v>1.411</v>
      </c>
      <c r="L184">
        <v>7</v>
      </c>
      <c r="M184">
        <v>17</v>
      </c>
      <c r="N184" s="19">
        <v>24</v>
      </c>
      <c r="O184" s="19">
        <v>2.9000000000000001E-2</v>
      </c>
      <c r="P184">
        <v>-5.1406599999999996</v>
      </c>
      <c r="Q184">
        <v>6</v>
      </c>
      <c r="R184">
        <v>-9.1999999999999993</v>
      </c>
    </row>
    <row r="185" spans="1:18" x14ac:dyDescent="0.2">
      <c r="A185" t="s">
        <v>263</v>
      </c>
      <c r="B185">
        <v>2077</v>
      </c>
      <c r="C185">
        <v>2115</v>
      </c>
      <c r="D185">
        <v>11</v>
      </c>
      <c r="E185" s="19">
        <v>1.9999999999999999E-6</v>
      </c>
      <c r="F185">
        <v>28.4</v>
      </c>
      <c r="G185" t="s">
        <v>264</v>
      </c>
      <c r="H185">
        <v>1</v>
      </c>
      <c r="I185" s="19">
        <v>2.5000000000000001E-4</v>
      </c>
      <c r="J185">
        <v>0.90100000000000002</v>
      </c>
      <c r="K185">
        <v>9.0809999999999995</v>
      </c>
      <c r="L185">
        <v>121</v>
      </c>
      <c r="M185">
        <v>12</v>
      </c>
      <c r="N185" s="19">
        <v>109</v>
      </c>
      <c r="O185" s="19">
        <v>7.9000000000000001E-2</v>
      </c>
      <c r="P185">
        <v>-4.7027999999999999</v>
      </c>
      <c r="Q185">
        <v>5</v>
      </c>
      <c r="R185">
        <v>-7.49</v>
      </c>
    </row>
    <row r="186" spans="1:18" x14ac:dyDescent="0.2">
      <c r="A186" t="s">
        <v>2121</v>
      </c>
      <c r="B186">
        <v>2115</v>
      </c>
      <c r="C186">
        <v>2115</v>
      </c>
      <c r="D186">
        <v>1</v>
      </c>
      <c r="E186" s="19">
        <v>3E-9</v>
      </c>
      <c r="F186">
        <v>28.5</v>
      </c>
      <c r="G186" t="s">
        <v>2122</v>
      </c>
      <c r="H186">
        <v>1</v>
      </c>
      <c r="I186" s="19">
        <v>4.4000000000000002E-4</v>
      </c>
      <c r="J186">
        <v>0.97599999999999998</v>
      </c>
      <c r="K186">
        <v>40.942</v>
      </c>
      <c r="L186">
        <v>0</v>
      </c>
      <c r="M186">
        <v>0</v>
      </c>
      <c r="N186" s="19">
        <v>10000000</v>
      </c>
      <c r="O186" s="19">
        <v>1.7000000000000001E-2</v>
      </c>
      <c r="P186">
        <v>-5.1287599999999998</v>
      </c>
      <c r="Q186">
        <v>15</v>
      </c>
      <c r="R186">
        <v>-10.67</v>
      </c>
    </row>
    <row r="187" spans="1:18" x14ac:dyDescent="0.2">
      <c r="A187" t="s">
        <v>31</v>
      </c>
      <c r="B187">
        <v>2106</v>
      </c>
      <c r="C187">
        <v>2118</v>
      </c>
      <c r="D187">
        <v>11</v>
      </c>
      <c r="E187" s="19">
        <v>2.0000000000000001E-4</v>
      </c>
      <c r="F187">
        <v>27.3</v>
      </c>
      <c r="G187" t="s">
        <v>265</v>
      </c>
      <c r="H187">
        <v>1</v>
      </c>
      <c r="I187" s="19">
        <v>1.1999999999999999E-3</v>
      </c>
      <c r="J187">
        <v>0.98499999999999999</v>
      </c>
      <c r="K187">
        <v>64.183000000000007</v>
      </c>
      <c r="L187">
        <v>0</v>
      </c>
      <c r="M187">
        <v>0</v>
      </c>
      <c r="N187" s="19">
        <v>10000000</v>
      </c>
      <c r="O187" s="19">
        <v>7.5999999999999998E-2</v>
      </c>
      <c r="P187">
        <v>-4.0252699999999999</v>
      </c>
      <c r="Q187">
        <v>38</v>
      </c>
      <c r="R187">
        <v>-5.27</v>
      </c>
    </row>
    <row r="188" spans="1:18" x14ac:dyDescent="0.2">
      <c r="A188" t="s">
        <v>266</v>
      </c>
      <c r="B188">
        <v>2112</v>
      </c>
      <c r="C188">
        <v>2112</v>
      </c>
      <c r="D188">
        <v>1</v>
      </c>
      <c r="E188" s="19">
        <v>3E-9</v>
      </c>
      <c r="F188">
        <v>26.5</v>
      </c>
      <c r="G188" t="s">
        <v>267</v>
      </c>
      <c r="H188">
        <v>0</v>
      </c>
      <c r="I188" s="19">
        <v>3.1E-4</v>
      </c>
      <c r="J188">
        <v>3.3679999999999999</v>
      </c>
      <c r="K188">
        <v>1.4219999999999999</v>
      </c>
      <c r="L188">
        <v>3</v>
      </c>
      <c r="M188">
        <v>7</v>
      </c>
      <c r="N188" s="19">
        <v>10.1</v>
      </c>
      <c r="O188" s="19">
        <v>1.6E-2</v>
      </c>
      <c r="P188">
        <v>-5.3090900000000003</v>
      </c>
      <c r="Q188">
        <v>10</v>
      </c>
      <c r="R188">
        <v>-9.41</v>
      </c>
    </row>
    <row r="189" spans="1:18" x14ac:dyDescent="0.2">
      <c r="A189" t="s">
        <v>268</v>
      </c>
      <c r="B189">
        <v>2065</v>
      </c>
      <c r="C189">
        <v>2089</v>
      </c>
      <c r="D189">
        <v>2</v>
      </c>
      <c r="E189" s="19">
        <v>5.9999999999999995E-8</v>
      </c>
      <c r="F189">
        <v>26.5</v>
      </c>
      <c r="G189" t="s">
        <v>269</v>
      </c>
      <c r="H189">
        <v>1</v>
      </c>
      <c r="I189" s="19">
        <v>6.4999999999999994E-5</v>
      </c>
      <c r="J189">
        <v>1.258</v>
      </c>
      <c r="K189">
        <v>4.8719999999999999</v>
      </c>
      <c r="L189">
        <v>31</v>
      </c>
      <c r="M189">
        <v>8</v>
      </c>
      <c r="N189" s="19">
        <v>39</v>
      </c>
      <c r="O189" s="19">
        <v>6.6000000000000003E-2</v>
      </c>
      <c r="P189">
        <v>-5.3693600000000004</v>
      </c>
      <c r="Q189">
        <v>1</v>
      </c>
      <c r="R189">
        <v>-7.96</v>
      </c>
    </row>
    <row r="190" spans="1:18" x14ac:dyDescent="0.2">
      <c r="A190" t="s">
        <v>270</v>
      </c>
      <c r="B190">
        <v>2040</v>
      </c>
      <c r="C190">
        <v>2040</v>
      </c>
      <c r="D190">
        <v>1</v>
      </c>
      <c r="E190" s="19">
        <v>8.9999999999999999E-8</v>
      </c>
      <c r="F190">
        <v>28.2</v>
      </c>
      <c r="G190" t="s">
        <v>271</v>
      </c>
      <c r="H190">
        <v>1</v>
      </c>
      <c r="I190" s="19">
        <v>9.5E-4</v>
      </c>
      <c r="J190">
        <v>1.1000000000000001</v>
      </c>
      <c r="K190">
        <v>11.042999999999999</v>
      </c>
      <c r="L190">
        <v>10</v>
      </c>
      <c r="M190">
        <v>1</v>
      </c>
      <c r="N190" s="19">
        <v>11</v>
      </c>
      <c r="O190" s="19">
        <v>0.17</v>
      </c>
      <c r="P190">
        <v>-3.7950599999999999</v>
      </c>
      <c r="Q190">
        <v>6</v>
      </c>
      <c r="R190">
        <v>-8.16</v>
      </c>
    </row>
    <row r="191" spans="1:18" x14ac:dyDescent="0.2">
      <c r="A191" t="s">
        <v>272</v>
      </c>
      <c r="B191">
        <v>2121</v>
      </c>
      <c r="C191">
        <v>2121</v>
      </c>
      <c r="D191">
        <v>1</v>
      </c>
      <c r="E191" s="19">
        <v>2.0000000000000001E-9</v>
      </c>
      <c r="F191">
        <v>26.5</v>
      </c>
      <c r="G191" t="s">
        <v>273</v>
      </c>
      <c r="H191">
        <v>1</v>
      </c>
      <c r="I191" s="19">
        <v>2.8E-5</v>
      </c>
      <c r="J191">
        <v>0.93</v>
      </c>
      <c r="K191">
        <v>13.214</v>
      </c>
      <c r="L191">
        <v>199</v>
      </c>
      <c r="M191">
        <v>14</v>
      </c>
      <c r="N191" s="19">
        <v>185</v>
      </c>
      <c r="O191" s="19">
        <v>1.2999999999999999E-2</v>
      </c>
      <c r="P191">
        <v>-6.4581299999999997</v>
      </c>
      <c r="Q191">
        <v>1</v>
      </c>
      <c r="R191">
        <v>-9.68</v>
      </c>
    </row>
    <row r="192" spans="1:18" x14ac:dyDescent="0.2">
      <c r="A192" t="s">
        <v>276</v>
      </c>
      <c r="B192">
        <v>2112</v>
      </c>
      <c r="C192">
        <v>2112</v>
      </c>
      <c r="D192">
        <v>3</v>
      </c>
      <c r="E192" s="19">
        <v>9.9999999999999995E-7</v>
      </c>
      <c r="F192">
        <v>24.5</v>
      </c>
      <c r="G192" t="s">
        <v>277</v>
      </c>
      <c r="H192">
        <v>0</v>
      </c>
      <c r="I192" s="19">
        <v>3.1E-4</v>
      </c>
      <c r="J192">
        <v>2.7360000000000002</v>
      </c>
      <c r="K192">
        <v>1.5760000000000001</v>
      </c>
      <c r="L192">
        <v>4</v>
      </c>
      <c r="M192">
        <v>7</v>
      </c>
      <c r="N192" s="19">
        <v>10.9</v>
      </c>
      <c r="O192" s="19">
        <v>4.4999999999999998E-2</v>
      </c>
      <c r="P192">
        <v>-4.8627799999999999</v>
      </c>
      <c r="Q192">
        <v>10</v>
      </c>
      <c r="R192">
        <v>-5.66</v>
      </c>
    </row>
    <row r="193" spans="1:18" x14ac:dyDescent="0.2">
      <c r="A193" t="s">
        <v>278</v>
      </c>
      <c r="B193">
        <v>2057</v>
      </c>
      <c r="C193">
        <v>2120</v>
      </c>
      <c r="D193">
        <v>19</v>
      </c>
      <c r="E193" s="19">
        <v>1E-4</v>
      </c>
      <c r="F193">
        <v>28.4</v>
      </c>
      <c r="G193" t="s">
        <v>279</v>
      </c>
      <c r="H193">
        <v>0</v>
      </c>
      <c r="I193" s="19">
        <v>8.0000000000000007E-5</v>
      </c>
      <c r="J193">
        <v>2.0990000000000002</v>
      </c>
      <c r="K193">
        <v>1.91</v>
      </c>
      <c r="L193">
        <v>10</v>
      </c>
      <c r="M193">
        <v>11</v>
      </c>
      <c r="N193" s="19">
        <v>21</v>
      </c>
      <c r="O193" s="19">
        <v>0.18</v>
      </c>
      <c r="P193">
        <v>-4.8459899999999996</v>
      </c>
      <c r="Q193">
        <v>1</v>
      </c>
      <c r="R193">
        <v>-5.53</v>
      </c>
    </row>
    <row r="194" spans="1:18" x14ac:dyDescent="0.2">
      <c r="A194" t="s">
        <v>280</v>
      </c>
      <c r="B194">
        <v>2102</v>
      </c>
      <c r="C194">
        <v>2116</v>
      </c>
      <c r="D194">
        <v>4</v>
      </c>
      <c r="E194" s="19">
        <v>7.9999999999999996E-7</v>
      </c>
      <c r="F194">
        <v>30</v>
      </c>
      <c r="G194" t="s">
        <v>281</v>
      </c>
      <c r="H194">
        <v>0</v>
      </c>
      <c r="I194" s="19">
        <v>3.4999999999999997E-5</v>
      </c>
      <c r="J194">
        <v>0.872</v>
      </c>
      <c r="K194">
        <v>6.8289999999999997</v>
      </c>
      <c r="L194">
        <v>47</v>
      </c>
      <c r="M194">
        <v>6</v>
      </c>
      <c r="N194" s="19">
        <v>41</v>
      </c>
      <c r="O194" s="19">
        <v>4.9000000000000002E-2</v>
      </c>
      <c r="P194">
        <v>-5.7691499999999998</v>
      </c>
      <c r="Q194">
        <v>1</v>
      </c>
      <c r="R194">
        <v>-8.9600000000000009</v>
      </c>
    </row>
    <row r="195" spans="1:18" x14ac:dyDescent="0.2">
      <c r="A195" t="s">
        <v>282</v>
      </c>
      <c r="B195">
        <v>2110</v>
      </c>
      <c r="C195">
        <v>2110</v>
      </c>
      <c r="D195">
        <v>1</v>
      </c>
      <c r="E195" s="19">
        <v>2.0000000000000001E-10</v>
      </c>
      <c r="F195">
        <v>28.6</v>
      </c>
      <c r="G195" t="s">
        <v>283</v>
      </c>
      <c r="H195">
        <v>0</v>
      </c>
      <c r="I195" s="19">
        <v>3.1000000000000001E-5</v>
      </c>
      <c r="J195">
        <v>1.6679999999999999</v>
      </c>
      <c r="K195">
        <v>2.4969999999999999</v>
      </c>
      <c r="L195">
        <v>3</v>
      </c>
      <c r="M195">
        <v>2</v>
      </c>
      <c r="N195" s="19">
        <v>5</v>
      </c>
      <c r="O195" s="19">
        <v>2.8999999999999998E-3</v>
      </c>
      <c r="P195">
        <v>-7.03817</v>
      </c>
      <c r="Q195">
        <v>1</v>
      </c>
      <c r="R195">
        <v>-11.8</v>
      </c>
    </row>
    <row r="196" spans="1:18" x14ac:dyDescent="0.2">
      <c r="A196" t="s">
        <v>284</v>
      </c>
      <c r="B196">
        <v>2068</v>
      </c>
      <c r="C196">
        <v>2068</v>
      </c>
      <c r="D196">
        <v>1</v>
      </c>
      <c r="E196" s="19">
        <v>1.9999999999999999E-7</v>
      </c>
      <c r="F196">
        <v>27.3</v>
      </c>
      <c r="G196" t="s">
        <v>285</v>
      </c>
      <c r="H196">
        <v>0</v>
      </c>
      <c r="I196" s="19">
        <v>4.8000000000000001E-4</v>
      </c>
      <c r="J196">
        <v>3.137</v>
      </c>
      <c r="K196">
        <v>1.468</v>
      </c>
      <c r="L196">
        <v>7</v>
      </c>
      <c r="M196">
        <v>15</v>
      </c>
      <c r="N196" s="19">
        <v>22</v>
      </c>
      <c r="O196" s="19">
        <v>7.2999999999999995E-2</v>
      </c>
      <c r="P196">
        <v>-4.4541199999999996</v>
      </c>
      <c r="Q196">
        <v>8</v>
      </c>
      <c r="R196">
        <v>-7.84</v>
      </c>
    </row>
    <row r="197" spans="1:18" x14ac:dyDescent="0.2">
      <c r="A197" t="s">
        <v>286</v>
      </c>
      <c r="B197">
        <v>2103</v>
      </c>
      <c r="C197">
        <v>2120</v>
      </c>
      <c r="D197">
        <v>11</v>
      </c>
      <c r="E197" s="19">
        <v>1.9999999999999999E-6</v>
      </c>
      <c r="F197">
        <v>28.8</v>
      </c>
      <c r="G197" t="s">
        <v>287</v>
      </c>
      <c r="H197">
        <v>0</v>
      </c>
      <c r="I197" s="19">
        <v>2.0000000000000001E-4</v>
      </c>
      <c r="J197">
        <v>2.2730000000000001</v>
      </c>
      <c r="K197">
        <v>1.786</v>
      </c>
      <c r="L197">
        <v>11</v>
      </c>
      <c r="M197">
        <v>14</v>
      </c>
      <c r="N197" s="19">
        <v>25</v>
      </c>
      <c r="O197" s="19">
        <v>5.3999999999999999E-2</v>
      </c>
      <c r="P197">
        <v>-4.9548199999999998</v>
      </c>
      <c r="Q197">
        <v>6</v>
      </c>
      <c r="R197">
        <v>-7.82</v>
      </c>
    </row>
    <row r="198" spans="1:18" x14ac:dyDescent="0.2">
      <c r="A198" t="s">
        <v>288</v>
      </c>
      <c r="B198">
        <v>2075</v>
      </c>
      <c r="C198">
        <v>2096</v>
      </c>
      <c r="D198">
        <v>41</v>
      </c>
      <c r="E198" s="19">
        <v>1.0000000000000001E-5</v>
      </c>
      <c r="F198">
        <v>28.4</v>
      </c>
      <c r="G198" t="s">
        <v>289</v>
      </c>
      <c r="H198">
        <v>0</v>
      </c>
      <c r="I198" s="19">
        <v>4.2000000000000002E-4</v>
      </c>
      <c r="J198">
        <v>0.81200000000000006</v>
      </c>
      <c r="K198">
        <v>4.3289999999999997</v>
      </c>
      <c r="L198">
        <v>16</v>
      </c>
      <c r="M198">
        <v>3</v>
      </c>
      <c r="N198" s="19">
        <v>13</v>
      </c>
      <c r="O198" s="19">
        <v>9.6000000000000002E-2</v>
      </c>
      <c r="P198">
        <v>-4.39846</v>
      </c>
      <c r="Q198">
        <v>8</v>
      </c>
      <c r="R198">
        <v>-6.6</v>
      </c>
    </row>
    <row r="199" spans="1:18" x14ac:dyDescent="0.2">
      <c r="A199" t="s">
        <v>291</v>
      </c>
      <c r="B199">
        <v>2077</v>
      </c>
      <c r="C199">
        <v>2121</v>
      </c>
      <c r="D199">
        <v>43</v>
      </c>
      <c r="E199" s="19">
        <v>2.0000000000000001E-4</v>
      </c>
      <c r="F199">
        <v>28.4</v>
      </c>
      <c r="G199" t="s">
        <v>292</v>
      </c>
      <c r="H199">
        <v>1</v>
      </c>
      <c r="I199" s="19">
        <v>5.9999999999999995E-4</v>
      </c>
      <c r="J199">
        <v>0.79700000000000004</v>
      </c>
      <c r="K199">
        <v>3.9380000000000002</v>
      </c>
      <c r="L199">
        <v>79</v>
      </c>
      <c r="M199">
        <v>16</v>
      </c>
      <c r="N199" s="19">
        <v>63</v>
      </c>
      <c r="O199" s="19">
        <v>0.11</v>
      </c>
      <c r="P199">
        <v>-4.1593799999999996</v>
      </c>
      <c r="Q199">
        <v>12</v>
      </c>
      <c r="R199">
        <v>-5.74</v>
      </c>
    </row>
    <row r="200" spans="1:18" x14ac:dyDescent="0.2">
      <c r="A200" t="s">
        <v>295</v>
      </c>
      <c r="B200">
        <v>2046</v>
      </c>
      <c r="C200">
        <v>2121</v>
      </c>
      <c r="D200">
        <v>203</v>
      </c>
      <c r="E200" s="19">
        <v>1E-4</v>
      </c>
      <c r="F200">
        <v>27.6</v>
      </c>
      <c r="G200" t="s">
        <v>296</v>
      </c>
      <c r="H200">
        <v>0</v>
      </c>
      <c r="I200" s="19">
        <v>1.1999999999999999E-3</v>
      </c>
      <c r="J200">
        <v>0.752</v>
      </c>
      <c r="K200">
        <v>3.0339999999999998</v>
      </c>
      <c r="L200">
        <v>4</v>
      </c>
      <c r="M200">
        <v>1</v>
      </c>
      <c r="N200" s="19">
        <v>3.01</v>
      </c>
      <c r="O200" s="19">
        <v>0.26</v>
      </c>
      <c r="P200">
        <v>-3.5212300000000001</v>
      </c>
      <c r="Q200">
        <v>10</v>
      </c>
      <c r="R200">
        <v>-5.53</v>
      </c>
    </row>
    <row r="201" spans="1:18" x14ac:dyDescent="0.2">
      <c r="A201" t="s">
        <v>297</v>
      </c>
      <c r="B201">
        <v>2064</v>
      </c>
      <c r="C201">
        <v>2121</v>
      </c>
      <c r="D201">
        <v>87</v>
      </c>
      <c r="E201" s="19">
        <v>6.0000000000000002E-5</v>
      </c>
      <c r="F201">
        <v>26.7</v>
      </c>
      <c r="G201" t="s">
        <v>298</v>
      </c>
      <c r="H201">
        <v>1</v>
      </c>
      <c r="I201" s="19">
        <v>1.1000000000000001E-3</v>
      </c>
      <c r="J201">
        <v>1.0369999999999999</v>
      </c>
      <c r="K201">
        <v>27.806999999999999</v>
      </c>
      <c r="L201">
        <v>134</v>
      </c>
      <c r="M201">
        <v>5</v>
      </c>
      <c r="N201" s="19">
        <v>139</v>
      </c>
      <c r="O201" s="19">
        <v>0.14000000000000001</v>
      </c>
      <c r="P201">
        <v>-3.80511</v>
      </c>
      <c r="Q201">
        <v>17</v>
      </c>
      <c r="R201">
        <v>-5.27</v>
      </c>
    </row>
    <row r="202" spans="1:18" x14ac:dyDescent="0.2">
      <c r="A202" t="s">
        <v>299</v>
      </c>
      <c r="B202">
        <v>2084</v>
      </c>
      <c r="C202">
        <v>2121</v>
      </c>
      <c r="D202">
        <v>40</v>
      </c>
      <c r="E202" s="19">
        <v>3.0000000000000001E-5</v>
      </c>
      <c r="F202">
        <v>25.6</v>
      </c>
      <c r="G202" t="s">
        <v>300</v>
      </c>
      <c r="H202">
        <v>0</v>
      </c>
      <c r="I202" s="19">
        <v>8.8999999999999995E-5</v>
      </c>
      <c r="J202">
        <v>1.6859999999999999</v>
      </c>
      <c r="K202">
        <v>2.4580000000000002</v>
      </c>
      <c r="L202">
        <v>16</v>
      </c>
      <c r="M202">
        <v>11</v>
      </c>
      <c r="N202" s="19">
        <v>27</v>
      </c>
      <c r="O202" s="19">
        <v>8.8999999999999996E-2</v>
      </c>
      <c r="P202">
        <v>-5.1010999999999997</v>
      </c>
      <c r="Q202">
        <v>2</v>
      </c>
      <c r="R202">
        <v>-4.8600000000000003</v>
      </c>
    </row>
    <row r="203" spans="1:18" x14ac:dyDescent="0.2">
      <c r="A203" t="s">
        <v>2123</v>
      </c>
      <c r="B203">
        <v>2061</v>
      </c>
      <c r="C203">
        <v>2061</v>
      </c>
      <c r="D203">
        <v>1</v>
      </c>
      <c r="E203" s="19">
        <v>4.0000000000000001E-8</v>
      </c>
      <c r="F203">
        <v>27.4</v>
      </c>
      <c r="G203" t="s">
        <v>2124</v>
      </c>
      <c r="H203">
        <v>0</v>
      </c>
      <c r="I203" s="19">
        <v>7.1000000000000005E-5</v>
      </c>
      <c r="J203">
        <v>2.5819999999999999</v>
      </c>
      <c r="K203">
        <v>1.6319999999999999</v>
      </c>
      <c r="L203">
        <v>7</v>
      </c>
      <c r="M203">
        <v>11</v>
      </c>
      <c r="N203" s="19">
        <v>18.100000000000001</v>
      </c>
      <c r="O203" s="19">
        <v>6.8000000000000005E-2</v>
      </c>
      <c r="P203">
        <v>-5.31142</v>
      </c>
      <c r="Q203">
        <v>1</v>
      </c>
      <c r="R203">
        <v>-8.49</v>
      </c>
    </row>
    <row r="204" spans="1:18" x14ac:dyDescent="0.2">
      <c r="A204" t="s">
        <v>301</v>
      </c>
      <c r="B204">
        <v>2101</v>
      </c>
      <c r="C204">
        <v>2101</v>
      </c>
      <c r="D204">
        <v>1</v>
      </c>
      <c r="E204" s="19">
        <v>5.0000000000000004E-6</v>
      </c>
      <c r="F204">
        <v>28.1</v>
      </c>
      <c r="G204" t="s">
        <v>302</v>
      </c>
      <c r="H204">
        <v>0</v>
      </c>
      <c r="I204" s="19">
        <v>1.7000000000000001E-4</v>
      </c>
      <c r="J204">
        <v>3.0049999999999999</v>
      </c>
      <c r="K204">
        <v>1.4990000000000001</v>
      </c>
      <c r="L204">
        <v>1</v>
      </c>
      <c r="M204">
        <v>2</v>
      </c>
      <c r="N204" s="19">
        <v>3</v>
      </c>
      <c r="O204" s="19">
        <v>0.06</v>
      </c>
      <c r="P204">
        <v>-4.9813999999999998</v>
      </c>
      <c r="Q204">
        <v>5</v>
      </c>
      <c r="R204">
        <v>-7.06</v>
      </c>
    </row>
    <row r="205" spans="1:18" x14ac:dyDescent="0.2">
      <c r="A205" t="s">
        <v>303</v>
      </c>
      <c r="B205">
        <v>2051</v>
      </c>
      <c r="C205">
        <v>2104</v>
      </c>
      <c r="D205">
        <v>10</v>
      </c>
      <c r="E205" s="19">
        <v>4.0000000000000001E-8</v>
      </c>
      <c r="F205">
        <v>28.9</v>
      </c>
      <c r="G205" t="s">
        <v>304</v>
      </c>
      <c r="H205">
        <v>0</v>
      </c>
      <c r="I205" s="19">
        <v>3.8999999999999999E-4</v>
      </c>
      <c r="J205">
        <v>1.397</v>
      </c>
      <c r="K205">
        <v>3.516</v>
      </c>
      <c r="L205">
        <v>5</v>
      </c>
      <c r="M205">
        <v>2</v>
      </c>
      <c r="N205" s="19">
        <v>6.99</v>
      </c>
      <c r="O205" s="19">
        <v>0.09</v>
      </c>
      <c r="P205">
        <v>-4.4602899999999996</v>
      </c>
      <c r="Q205">
        <v>4</v>
      </c>
      <c r="R205">
        <v>-9.3699999999999992</v>
      </c>
    </row>
    <row r="206" spans="1:18" x14ac:dyDescent="0.2">
      <c r="A206" t="s">
        <v>305</v>
      </c>
      <c r="B206">
        <v>2083</v>
      </c>
      <c r="C206">
        <v>2120</v>
      </c>
      <c r="D206">
        <v>20</v>
      </c>
      <c r="E206" s="19">
        <v>1.0000000000000001E-5</v>
      </c>
      <c r="F206">
        <v>28.8</v>
      </c>
      <c r="G206" t="s">
        <v>306</v>
      </c>
      <c r="H206">
        <v>1</v>
      </c>
      <c r="I206" s="19">
        <v>7.2999999999999996E-4</v>
      </c>
      <c r="J206">
        <v>1.127</v>
      </c>
      <c r="K206">
        <v>8.8979999999999997</v>
      </c>
      <c r="L206">
        <v>79</v>
      </c>
      <c r="M206">
        <v>10</v>
      </c>
      <c r="N206" s="19">
        <v>89</v>
      </c>
      <c r="O206" s="19">
        <v>8.4000000000000005E-2</v>
      </c>
      <c r="P206">
        <v>-4.2173600000000002</v>
      </c>
      <c r="Q206">
        <v>16</v>
      </c>
      <c r="R206">
        <v>-7.2</v>
      </c>
    </row>
    <row r="207" spans="1:18" x14ac:dyDescent="0.2">
      <c r="A207" t="s">
        <v>2125</v>
      </c>
      <c r="B207">
        <v>2111</v>
      </c>
      <c r="C207">
        <v>2111</v>
      </c>
      <c r="D207">
        <v>1</v>
      </c>
      <c r="E207" s="19">
        <v>4.9999999999999998E-8</v>
      </c>
      <c r="F207">
        <v>26.3</v>
      </c>
      <c r="G207" t="s">
        <v>2126</v>
      </c>
      <c r="H207">
        <v>1</v>
      </c>
      <c r="I207" s="19">
        <v>5.9000000000000003E-4</v>
      </c>
      <c r="J207">
        <v>0.98599999999999999</v>
      </c>
      <c r="K207">
        <v>68.945999999999998</v>
      </c>
      <c r="L207">
        <v>0</v>
      </c>
      <c r="M207">
        <v>0</v>
      </c>
      <c r="N207" s="19">
        <v>10000000</v>
      </c>
      <c r="O207" s="19">
        <v>3.1E-2</v>
      </c>
      <c r="P207">
        <v>-4.7423799999999998</v>
      </c>
      <c r="Q207">
        <v>19</v>
      </c>
      <c r="R207">
        <v>-8.33</v>
      </c>
    </row>
    <row r="208" spans="1:18" x14ac:dyDescent="0.2">
      <c r="A208" t="s">
        <v>307</v>
      </c>
      <c r="B208">
        <v>2117</v>
      </c>
      <c r="C208">
        <v>2118</v>
      </c>
      <c r="D208">
        <v>5</v>
      </c>
      <c r="E208" s="19">
        <v>1.9999999999999999E-6</v>
      </c>
      <c r="F208">
        <v>29.1</v>
      </c>
      <c r="G208" t="s">
        <v>308</v>
      </c>
      <c r="H208">
        <v>0</v>
      </c>
      <c r="I208" s="19">
        <v>3.2000000000000003E-4</v>
      </c>
      <c r="J208">
        <v>1.8089999999999999</v>
      </c>
      <c r="K208">
        <v>2.2370000000000001</v>
      </c>
      <c r="L208">
        <v>21</v>
      </c>
      <c r="M208">
        <v>17</v>
      </c>
      <c r="N208" s="19">
        <v>38</v>
      </c>
      <c r="O208" s="19">
        <v>4.5999999999999999E-2</v>
      </c>
      <c r="P208">
        <v>-4.83108</v>
      </c>
      <c r="Q208">
        <v>11</v>
      </c>
      <c r="R208">
        <v>-8.0399999999999991</v>
      </c>
    </row>
    <row r="209" spans="1:18" x14ac:dyDescent="0.2">
      <c r="A209" t="s">
        <v>309</v>
      </c>
      <c r="B209">
        <v>2096</v>
      </c>
      <c r="C209">
        <v>2096</v>
      </c>
      <c r="D209">
        <v>1</v>
      </c>
      <c r="E209" s="19">
        <v>5.0000000000000001E-9</v>
      </c>
      <c r="F209">
        <v>27.8</v>
      </c>
      <c r="G209" t="s">
        <v>310</v>
      </c>
      <c r="H209">
        <v>0</v>
      </c>
      <c r="I209" s="19">
        <v>2.5999999999999998E-4</v>
      </c>
      <c r="J209">
        <v>1.202</v>
      </c>
      <c r="K209">
        <v>5.9539999999999997</v>
      </c>
      <c r="L209">
        <v>5</v>
      </c>
      <c r="M209">
        <v>1</v>
      </c>
      <c r="N209" s="19">
        <v>6.01</v>
      </c>
      <c r="O209" s="19">
        <v>2.3E-2</v>
      </c>
      <c r="P209">
        <v>-5.2251000000000003</v>
      </c>
      <c r="Q209">
        <v>7</v>
      </c>
      <c r="R209">
        <v>-9.9700000000000006</v>
      </c>
    </row>
    <row r="210" spans="1:18" x14ac:dyDescent="0.2">
      <c r="A210" t="s">
        <v>311</v>
      </c>
      <c r="B210">
        <v>2075</v>
      </c>
      <c r="C210">
        <v>2116</v>
      </c>
      <c r="D210">
        <v>11</v>
      </c>
      <c r="E210" s="19">
        <v>7.9999999999999996E-6</v>
      </c>
      <c r="F210">
        <v>28.4</v>
      </c>
      <c r="G210" t="s">
        <v>312</v>
      </c>
      <c r="H210">
        <v>0</v>
      </c>
      <c r="I210" s="19">
        <v>5.1999999999999997E-5</v>
      </c>
      <c r="J210">
        <v>3.677</v>
      </c>
      <c r="K210">
        <v>1.3740000000000001</v>
      </c>
      <c r="L210">
        <v>3</v>
      </c>
      <c r="M210">
        <v>8</v>
      </c>
      <c r="N210" s="19">
        <v>11</v>
      </c>
      <c r="O210" s="19">
        <v>9.2999999999999999E-2</v>
      </c>
      <c r="P210">
        <v>-5.3115199999999998</v>
      </c>
      <c r="Q210">
        <v>1</v>
      </c>
      <c r="R210">
        <v>-6.99</v>
      </c>
    </row>
    <row r="211" spans="1:18" x14ac:dyDescent="0.2">
      <c r="A211" t="s">
        <v>313</v>
      </c>
      <c r="B211">
        <v>2057</v>
      </c>
      <c r="C211">
        <v>2085</v>
      </c>
      <c r="D211">
        <v>6</v>
      </c>
      <c r="E211" s="19">
        <v>2.0000000000000002E-5</v>
      </c>
      <c r="F211">
        <v>28.7</v>
      </c>
      <c r="G211" t="s">
        <v>314</v>
      </c>
      <c r="H211">
        <v>0</v>
      </c>
      <c r="I211" s="19">
        <v>3.2000000000000003E-4</v>
      </c>
      <c r="J211">
        <v>2.7450000000000001</v>
      </c>
      <c r="K211">
        <v>1.573</v>
      </c>
      <c r="L211">
        <v>4</v>
      </c>
      <c r="M211">
        <v>7</v>
      </c>
      <c r="N211" s="19">
        <v>11</v>
      </c>
      <c r="O211" s="19">
        <v>0.16</v>
      </c>
      <c r="P211">
        <v>-4.3032300000000001</v>
      </c>
      <c r="Q211">
        <v>4</v>
      </c>
      <c r="R211">
        <v>-6.36</v>
      </c>
    </row>
    <row r="212" spans="1:18" x14ac:dyDescent="0.2">
      <c r="A212" t="s">
        <v>315</v>
      </c>
      <c r="B212">
        <v>2032</v>
      </c>
      <c r="C212">
        <v>2052</v>
      </c>
      <c r="D212">
        <v>2</v>
      </c>
      <c r="E212" s="19">
        <v>9.0000000000000006E-5</v>
      </c>
      <c r="F212">
        <v>25.4</v>
      </c>
      <c r="G212" t="s">
        <v>316</v>
      </c>
      <c r="H212">
        <v>1</v>
      </c>
      <c r="I212" s="19">
        <v>4.4000000000000003E-3</v>
      </c>
      <c r="J212">
        <v>2.7509999999999999</v>
      </c>
      <c r="K212">
        <v>1.571</v>
      </c>
      <c r="L212">
        <v>4</v>
      </c>
      <c r="M212">
        <v>7</v>
      </c>
      <c r="N212" s="19">
        <v>11</v>
      </c>
      <c r="O212" s="19">
        <v>0.64</v>
      </c>
      <c r="P212">
        <v>-2.5535000000000001</v>
      </c>
      <c r="Q212">
        <v>15</v>
      </c>
      <c r="R212">
        <v>-3.4</v>
      </c>
    </row>
    <row r="213" spans="1:18" x14ac:dyDescent="0.2">
      <c r="A213" t="s">
        <v>317</v>
      </c>
      <c r="B213">
        <v>2037</v>
      </c>
      <c r="C213">
        <v>2119</v>
      </c>
      <c r="D213">
        <v>34</v>
      </c>
      <c r="E213" s="19">
        <v>2.0000000000000002E-5</v>
      </c>
      <c r="F213">
        <v>30.6</v>
      </c>
      <c r="G213" t="s">
        <v>318</v>
      </c>
      <c r="H213">
        <v>0</v>
      </c>
      <c r="I213" s="19">
        <v>5.6999999999999998E-4</v>
      </c>
      <c r="J213">
        <v>2.3319999999999999</v>
      </c>
      <c r="K213">
        <v>1.7509999999999999</v>
      </c>
      <c r="L213">
        <v>3</v>
      </c>
      <c r="M213">
        <v>4</v>
      </c>
      <c r="N213" s="19">
        <v>7</v>
      </c>
      <c r="O213" s="19">
        <v>0.37</v>
      </c>
      <c r="P213">
        <v>-3.66873</v>
      </c>
      <c r="Q213">
        <v>3</v>
      </c>
      <c r="R213">
        <v>-7.33</v>
      </c>
    </row>
    <row r="214" spans="1:18" x14ac:dyDescent="0.2">
      <c r="A214" t="s">
        <v>319</v>
      </c>
      <c r="B214">
        <v>2074</v>
      </c>
      <c r="C214">
        <v>2101</v>
      </c>
      <c r="D214">
        <v>2</v>
      </c>
      <c r="E214" s="19">
        <v>9.9999999999999995E-8</v>
      </c>
      <c r="F214">
        <v>28.9</v>
      </c>
      <c r="G214" t="s">
        <v>320</v>
      </c>
      <c r="H214">
        <v>0</v>
      </c>
      <c r="I214" s="19">
        <v>1.1E-5</v>
      </c>
      <c r="J214">
        <v>2.8210000000000002</v>
      </c>
      <c r="K214">
        <v>1.5489999999999999</v>
      </c>
      <c r="L214">
        <v>6</v>
      </c>
      <c r="M214">
        <v>11</v>
      </c>
      <c r="N214" s="19">
        <v>16.899999999999999</v>
      </c>
      <c r="O214" s="19">
        <v>5.8000000000000003E-2</v>
      </c>
      <c r="P214">
        <v>-6.2056199999999997</v>
      </c>
      <c r="Q214">
        <v>0.2</v>
      </c>
      <c r="R214">
        <v>-9.02</v>
      </c>
    </row>
    <row r="215" spans="1:18" x14ac:dyDescent="0.2">
      <c r="A215" t="s">
        <v>321</v>
      </c>
      <c r="B215">
        <v>2057</v>
      </c>
      <c r="C215">
        <v>2057</v>
      </c>
      <c r="D215">
        <v>1</v>
      </c>
      <c r="E215" s="19">
        <v>2.9999999999999999E-7</v>
      </c>
      <c r="F215">
        <v>28.2</v>
      </c>
      <c r="G215" t="s">
        <v>322</v>
      </c>
      <c r="H215">
        <v>0</v>
      </c>
      <c r="I215" s="19">
        <v>4.0000000000000002E-4</v>
      </c>
      <c r="J215">
        <v>1.639</v>
      </c>
      <c r="K215">
        <v>2.5649999999999999</v>
      </c>
      <c r="L215">
        <v>11</v>
      </c>
      <c r="M215">
        <v>7</v>
      </c>
      <c r="N215" s="19">
        <v>18</v>
      </c>
      <c r="O215" s="19">
        <v>0.1</v>
      </c>
      <c r="P215">
        <v>-4.3981599999999998</v>
      </c>
      <c r="Q215">
        <v>5</v>
      </c>
      <c r="R215">
        <v>-7.63</v>
      </c>
    </row>
    <row r="216" spans="1:18" x14ac:dyDescent="0.2">
      <c r="A216" t="s">
        <v>323</v>
      </c>
      <c r="B216">
        <v>2056</v>
      </c>
      <c r="C216">
        <v>2121</v>
      </c>
      <c r="D216">
        <v>16</v>
      </c>
      <c r="E216" s="19">
        <v>3.0000000000000001E-6</v>
      </c>
      <c r="F216">
        <v>28.8</v>
      </c>
      <c r="G216" t="s">
        <v>324</v>
      </c>
      <c r="H216">
        <v>1</v>
      </c>
      <c r="I216" s="19">
        <v>1.6000000000000001E-4</v>
      </c>
      <c r="J216">
        <v>1.2130000000000001</v>
      </c>
      <c r="K216">
        <v>5.6989999999999998</v>
      </c>
      <c r="L216">
        <v>47</v>
      </c>
      <c r="M216">
        <v>10</v>
      </c>
      <c r="N216" s="19">
        <v>57</v>
      </c>
      <c r="O216" s="19">
        <v>0.14000000000000001</v>
      </c>
      <c r="P216">
        <v>-4.6504599999999998</v>
      </c>
      <c r="Q216">
        <v>2</v>
      </c>
      <c r="R216">
        <v>-7.52</v>
      </c>
    </row>
    <row r="217" spans="1:18" x14ac:dyDescent="0.2">
      <c r="A217" t="s">
        <v>325</v>
      </c>
      <c r="B217">
        <v>2084</v>
      </c>
      <c r="C217">
        <v>2121</v>
      </c>
      <c r="D217">
        <v>13</v>
      </c>
      <c r="E217" s="19">
        <v>3.0000000000000001E-6</v>
      </c>
      <c r="F217">
        <v>28.3</v>
      </c>
      <c r="G217" t="s">
        <v>326</v>
      </c>
      <c r="H217">
        <v>0</v>
      </c>
      <c r="I217" s="19">
        <v>1.9E-3</v>
      </c>
      <c r="J217">
        <v>2.629</v>
      </c>
      <c r="K217">
        <v>1.6140000000000001</v>
      </c>
      <c r="L217">
        <v>8</v>
      </c>
      <c r="M217">
        <v>13</v>
      </c>
      <c r="N217" s="19">
        <v>21</v>
      </c>
      <c r="O217" s="19">
        <v>7.2999999999999995E-2</v>
      </c>
      <c r="P217">
        <v>-3.8626800000000001</v>
      </c>
      <c r="Q217">
        <v>42</v>
      </c>
      <c r="R217">
        <v>-7.38</v>
      </c>
    </row>
    <row r="218" spans="1:18" x14ac:dyDescent="0.2">
      <c r="A218" t="s">
        <v>327</v>
      </c>
      <c r="B218">
        <v>2030</v>
      </c>
      <c r="C218">
        <v>2030</v>
      </c>
      <c r="D218">
        <v>1</v>
      </c>
      <c r="E218" s="19">
        <v>6.9999999999999999E-4</v>
      </c>
      <c r="F218">
        <v>29.1</v>
      </c>
      <c r="G218" t="s">
        <v>328</v>
      </c>
      <c r="H218">
        <v>1</v>
      </c>
      <c r="I218" s="19">
        <v>4.1000000000000003E-3</v>
      </c>
      <c r="J218">
        <v>1.2849999999999999</v>
      </c>
      <c r="K218">
        <v>4.51</v>
      </c>
      <c r="L218">
        <v>7</v>
      </c>
      <c r="M218">
        <v>2</v>
      </c>
      <c r="N218" s="19">
        <v>8.99</v>
      </c>
      <c r="O218" s="19">
        <v>0.93</v>
      </c>
      <c r="P218">
        <v>-2.4179400000000002</v>
      </c>
      <c r="Q218">
        <v>11</v>
      </c>
      <c r="R218">
        <v>-4.2699999999999996</v>
      </c>
    </row>
    <row r="219" spans="1:18" x14ac:dyDescent="0.2">
      <c r="A219" t="s">
        <v>329</v>
      </c>
      <c r="B219">
        <v>2082</v>
      </c>
      <c r="C219">
        <v>2120</v>
      </c>
      <c r="D219">
        <v>9</v>
      </c>
      <c r="E219" s="19">
        <v>9.9999999999999995E-7</v>
      </c>
      <c r="F219">
        <v>27.5</v>
      </c>
      <c r="G219" t="s">
        <v>330</v>
      </c>
      <c r="H219">
        <v>0</v>
      </c>
      <c r="I219" s="19">
        <v>5.1000000000000004E-4</v>
      </c>
      <c r="J219">
        <v>3.1930000000000001</v>
      </c>
      <c r="K219">
        <v>1.456</v>
      </c>
      <c r="L219">
        <v>5</v>
      </c>
      <c r="M219">
        <v>11</v>
      </c>
      <c r="N219" s="19">
        <v>16</v>
      </c>
      <c r="O219" s="19">
        <v>6.9000000000000006E-2</v>
      </c>
      <c r="P219">
        <v>-4.4575500000000003</v>
      </c>
      <c r="Q219">
        <v>11</v>
      </c>
      <c r="R219">
        <v>-7.34</v>
      </c>
    </row>
    <row r="220" spans="1:18" x14ac:dyDescent="0.2">
      <c r="A220" t="s">
        <v>2127</v>
      </c>
      <c r="B220">
        <v>2121</v>
      </c>
      <c r="C220">
        <v>2121</v>
      </c>
      <c r="D220">
        <v>2</v>
      </c>
      <c r="E220" s="19">
        <v>2.0000000000000002E-5</v>
      </c>
      <c r="F220">
        <v>30.4</v>
      </c>
      <c r="G220" t="s">
        <v>2128</v>
      </c>
      <c r="H220">
        <v>1</v>
      </c>
      <c r="I220" s="19">
        <v>0.01</v>
      </c>
      <c r="J220">
        <v>0.97199999999999998</v>
      </c>
      <c r="K220">
        <v>34.398000000000003</v>
      </c>
      <c r="L220">
        <v>177</v>
      </c>
      <c r="M220">
        <v>5</v>
      </c>
      <c r="N220" s="19">
        <v>172</v>
      </c>
      <c r="O220" s="19">
        <v>5.2999999999999999E-2</v>
      </c>
      <c r="P220">
        <v>-3.26925</v>
      </c>
      <c r="Q220">
        <v>365.25</v>
      </c>
      <c r="R220">
        <v>-7.97</v>
      </c>
    </row>
    <row r="221" spans="1:18" x14ac:dyDescent="0.2">
      <c r="A221" t="s">
        <v>2129</v>
      </c>
      <c r="B221">
        <v>2114</v>
      </c>
      <c r="C221">
        <v>2118</v>
      </c>
      <c r="D221">
        <v>2</v>
      </c>
      <c r="E221" s="19">
        <v>6.9999999999999997E-7</v>
      </c>
      <c r="F221">
        <v>27</v>
      </c>
      <c r="G221" t="s">
        <v>2130</v>
      </c>
      <c r="H221">
        <v>1</v>
      </c>
      <c r="I221" s="19">
        <v>4.3E-3</v>
      </c>
      <c r="J221">
        <v>1.141</v>
      </c>
      <c r="K221">
        <v>8.0850000000000009</v>
      </c>
      <c r="L221">
        <v>85</v>
      </c>
      <c r="M221">
        <v>12</v>
      </c>
      <c r="N221" s="19">
        <v>97</v>
      </c>
      <c r="O221" s="19">
        <v>4.2000000000000003E-2</v>
      </c>
      <c r="P221">
        <v>-3.7468699999999999</v>
      </c>
      <c r="Q221">
        <v>142</v>
      </c>
      <c r="R221">
        <v>-7.72</v>
      </c>
    </row>
    <row r="222" spans="1:18" x14ac:dyDescent="0.2">
      <c r="A222" t="s">
        <v>331</v>
      </c>
      <c r="B222">
        <v>2073</v>
      </c>
      <c r="C222">
        <v>2120</v>
      </c>
      <c r="D222">
        <v>72</v>
      </c>
      <c r="E222" s="19">
        <v>5.0000000000000002E-5</v>
      </c>
      <c r="F222">
        <v>26.7</v>
      </c>
      <c r="G222" t="s">
        <v>332</v>
      </c>
      <c r="H222">
        <v>0</v>
      </c>
      <c r="I222" s="19">
        <v>1.6000000000000001E-4</v>
      </c>
      <c r="J222">
        <v>1.94</v>
      </c>
      <c r="K222">
        <v>2.0640000000000001</v>
      </c>
      <c r="L222">
        <v>16</v>
      </c>
      <c r="M222">
        <v>15</v>
      </c>
      <c r="N222" s="19">
        <v>31</v>
      </c>
      <c r="O222" s="19">
        <v>0.11</v>
      </c>
      <c r="P222">
        <v>-4.7337699999999998</v>
      </c>
      <c r="Q222">
        <v>3</v>
      </c>
      <c r="R222">
        <v>-5.22</v>
      </c>
    </row>
    <row r="223" spans="1:18" x14ac:dyDescent="0.2">
      <c r="A223" t="s">
        <v>333</v>
      </c>
      <c r="B223">
        <v>2057</v>
      </c>
      <c r="C223">
        <v>2117</v>
      </c>
      <c r="D223">
        <v>6</v>
      </c>
      <c r="E223" s="19">
        <v>5.9999999999999997E-7</v>
      </c>
      <c r="F223">
        <v>26.3</v>
      </c>
      <c r="G223" t="s">
        <v>334</v>
      </c>
      <c r="H223">
        <v>0</v>
      </c>
      <c r="I223" s="19">
        <v>4.8000000000000001E-4</v>
      </c>
      <c r="J223">
        <v>1.272</v>
      </c>
      <c r="K223">
        <v>4.6740000000000004</v>
      </c>
      <c r="L223">
        <v>11</v>
      </c>
      <c r="M223">
        <v>3</v>
      </c>
      <c r="N223" s="19">
        <v>14</v>
      </c>
      <c r="O223" s="19">
        <v>0.11</v>
      </c>
      <c r="P223">
        <v>-4.2835299999999998</v>
      </c>
      <c r="Q223">
        <v>6</v>
      </c>
      <c r="R223">
        <v>-6.88</v>
      </c>
    </row>
    <row r="224" spans="1:18" x14ac:dyDescent="0.2">
      <c r="A224" t="s">
        <v>335</v>
      </c>
      <c r="B224">
        <v>2077</v>
      </c>
      <c r="C224">
        <v>2121</v>
      </c>
      <c r="D224">
        <v>20</v>
      </c>
      <c r="E224" s="19">
        <v>6.9999999999999999E-6</v>
      </c>
      <c r="F224">
        <v>28.2</v>
      </c>
      <c r="G224" t="s">
        <v>336</v>
      </c>
      <c r="H224">
        <v>1</v>
      </c>
      <c r="I224" s="19">
        <v>2.5000000000000001E-4</v>
      </c>
      <c r="J224">
        <v>1.0449999999999999</v>
      </c>
      <c r="K224">
        <v>23.085999999999999</v>
      </c>
      <c r="L224">
        <v>0</v>
      </c>
      <c r="M224">
        <v>0</v>
      </c>
      <c r="N224" s="19">
        <v>10000000</v>
      </c>
      <c r="O224" s="19">
        <v>8.8999999999999996E-2</v>
      </c>
      <c r="P224">
        <v>-4.6511100000000001</v>
      </c>
      <c r="Q224">
        <v>5</v>
      </c>
      <c r="R224">
        <v>-7.04</v>
      </c>
    </row>
    <row r="225" spans="1:18" x14ac:dyDescent="0.2">
      <c r="A225" t="s">
        <v>337</v>
      </c>
      <c r="B225">
        <v>2074</v>
      </c>
      <c r="C225">
        <v>2120</v>
      </c>
      <c r="D225">
        <v>46</v>
      </c>
      <c r="E225" s="19">
        <v>6.9999999999999994E-5</v>
      </c>
      <c r="F225">
        <v>30.1</v>
      </c>
      <c r="G225" t="s">
        <v>338</v>
      </c>
      <c r="H225">
        <v>1</v>
      </c>
      <c r="I225" s="19">
        <v>5.3000000000000001E-5</v>
      </c>
      <c r="J225">
        <v>1.228</v>
      </c>
      <c r="K225">
        <v>5.3860000000000001</v>
      </c>
      <c r="L225">
        <v>57</v>
      </c>
      <c r="M225">
        <v>13</v>
      </c>
      <c r="N225" s="19">
        <v>70</v>
      </c>
      <c r="O225" s="19">
        <v>0.11</v>
      </c>
      <c r="P225">
        <v>-5.2179200000000003</v>
      </c>
      <c r="Q225">
        <v>1</v>
      </c>
      <c r="R225">
        <v>-6.97</v>
      </c>
    </row>
    <row r="226" spans="1:18" x14ac:dyDescent="0.2">
      <c r="A226" t="s">
        <v>339</v>
      </c>
      <c r="B226">
        <v>2049</v>
      </c>
      <c r="C226">
        <v>2083</v>
      </c>
      <c r="D226">
        <v>23</v>
      </c>
      <c r="E226" s="19">
        <v>2.9999999999999997E-4</v>
      </c>
      <c r="F226">
        <v>30.1</v>
      </c>
      <c r="G226" t="s">
        <v>340</v>
      </c>
      <c r="H226">
        <v>0</v>
      </c>
      <c r="I226" s="19">
        <v>1E-4</v>
      </c>
      <c r="J226">
        <v>1.8160000000000001</v>
      </c>
      <c r="K226">
        <v>2.226</v>
      </c>
      <c r="L226">
        <v>11</v>
      </c>
      <c r="M226">
        <v>9</v>
      </c>
      <c r="N226" s="19">
        <v>20</v>
      </c>
      <c r="O226" s="19">
        <v>0.25</v>
      </c>
      <c r="P226">
        <v>-4.5929599999999997</v>
      </c>
      <c r="Q226">
        <v>1</v>
      </c>
      <c r="R226">
        <v>-6</v>
      </c>
    </row>
    <row r="227" spans="1:18" x14ac:dyDescent="0.2">
      <c r="A227" t="s">
        <v>2131</v>
      </c>
      <c r="B227">
        <v>2075</v>
      </c>
      <c r="C227">
        <v>2108</v>
      </c>
      <c r="D227">
        <v>3</v>
      </c>
      <c r="E227" s="19">
        <v>5.9999999999999995E-8</v>
      </c>
      <c r="F227">
        <v>28.1</v>
      </c>
      <c r="G227" t="s">
        <v>2132</v>
      </c>
      <c r="H227">
        <v>0</v>
      </c>
      <c r="I227" s="19">
        <v>5.1999999999999997E-5</v>
      </c>
      <c r="J227">
        <v>2.6970000000000001</v>
      </c>
      <c r="K227">
        <v>1.589</v>
      </c>
      <c r="L227">
        <v>10</v>
      </c>
      <c r="M227">
        <v>17</v>
      </c>
      <c r="N227" s="19">
        <v>27</v>
      </c>
      <c r="O227" s="19">
        <v>5.2999999999999999E-2</v>
      </c>
      <c r="P227">
        <v>-5.5545499999999999</v>
      </c>
      <c r="Q227">
        <v>1</v>
      </c>
      <c r="R227">
        <v>-8.99</v>
      </c>
    </row>
    <row r="228" spans="1:18" x14ac:dyDescent="0.2">
      <c r="A228" t="s">
        <v>341</v>
      </c>
      <c r="B228">
        <v>2091</v>
      </c>
      <c r="C228">
        <v>2121</v>
      </c>
      <c r="D228">
        <v>3</v>
      </c>
      <c r="E228" s="19">
        <v>3.9999999999999998E-6</v>
      </c>
      <c r="F228">
        <v>27</v>
      </c>
      <c r="G228" t="s">
        <v>342</v>
      </c>
      <c r="H228">
        <v>0</v>
      </c>
      <c r="I228" s="19">
        <v>1.2E-4</v>
      </c>
      <c r="J228">
        <v>3.1869999999999998</v>
      </c>
      <c r="K228">
        <v>1.4570000000000001</v>
      </c>
      <c r="L228">
        <v>5</v>
      </c>
      <c r="M228">
        <v>11</v>
      </c>
      <c r="N228" s="19">
        <v>15.9</v>
      </c>
      <c r="O228" s="19">
        <v>6.7000000000000004E-2</v>
      </c>
      <c r="P228">
        <v>-5.0952799999999998</v>
      </c>
      <c r="Q228">
        <v>3</v>
      </c>
      <c r="R228">
        <v>-6.64</v>
      </c>
    </row>
    <row r="229" spans="1:18" x14ac:dyDescent="0.2">
      <c r="A229" t="s">
        <v>344</v>
      </c>
      <c r="B229">
        <v>2075</v>
      </c>
      <c r="C229">
        <v>2121</v>
      </c>
      <c r="D229">
        <v>50</v>
      </c>
      <c r="E229" s="19">
        <v>1E-4</v>
      </c>
      <c r="F229">
        <v>29.5</v>
      </c>
      <c r="G229" t="s">
        <v>345</v>
      </c>
      <c r="H229">
        <v>0</v>
      </c>
      <c r="I229" s="19">
        <v>1E-4</v>
      </c>
      <c r="J229">
        <v>1.5229999999999999</v>
      </c>
      <c r="K229">
        <v>2.911</v>
      </c>
      <c r="L229">
        <v>21</v>
      </c>
      <c r="M229">
        <v>11</v>
      </c>
      <c r="N229" s="19">
        <v>32</v>
      </c>
      <c r="O229" s="19">
        <v>0.12</v>
      </c>
      <c r="P229">
        <v>-4.9183500000000002</v>
      </c>
      <c r="Q229">
        <v>2</v>
      </c>
      <c r="R229">
        <v>-6.43</v>
      </c>
    </row>
    <row r="232" spans="1:18" ht="17" customHeight="1" x14ac:dyDescent="0.2">
      <c r="A232" s="17"/>
      <c r="B232" s="17"/>
      <c r="C232" s="17"/>
      <c r="D232" s="17"/>
      <c r="E232" s="17"/>
      <c r="F232" s="17"/>
      <c r="G232" s="17"/>
    </row>
    <row r="234" spans="1:18" x14ac:dyDescent="0.2">
      <c r="A234" t="s">
        <v>113</v>
      </c>
    </row>
    <row r="235" spans="1:18" x14ac:dyDescent="0.2">
      <c r="A235" t="s">
        <v>114</v>
      </c>
      <c r="B235">
        <v>210907</v>
      </c>
      <c r="C235" t="s">
        <v>115</v>
      </c>
    </row>
    <row r="236" spans="1:18" x14ac:dyDescent="0.2">
      <c r="A236" t="s">
        <v>116</v>
      </c>
      <c r="B236" t="s">
        <v>117</v>
      </c>
      <c r="C236" t="s">
        <v>118</v>
      </c>
      <c r="D236" t="s">
        <v>119</v>
      </c>
      <c r="E236" t="s">
        <v>2206</v>
      </c>
      <c r="F236" t="s">
        <v>2207</v>
      </c>
      <c r="G236" s="18">
        <v>3.472222222222222E-3</v>
      </c>
    </row>
    <row r="237" spans="1:18" x14ac:dyDescent="0.2">
      <c r="A237" t="s">
        <v>122</v>
      </c>
      <c r="B237" t="s">
        <v>123</v>
      </c>
      <c r="C237" t="s">
        <v>124</v>
      </c>
      <c r="D237" t="s">
        <v>125</v>
      </c>
      <c r="E237" t="s">
        <v>126</v>
      </c>
    </row>
    <row r="238" spans="1:18" x14ac:dyDescent="0.2">
      <c r="A238" t="s">
        <v>127</v>
      </c>
      <c r="B238">
        <v>210907</v>
      </c>
      <c r="C238" t="s">
        <v>115</v>
      </c>
    </row>
    <row r="239" spans="1:18" x14ac:dyDescent="0.2">
      <c r="A239" t="s">
        <v>128</v>
      </c>
      <c r="B239" t="s">
        <v>129</v>
      </c>
      <c r="C239" t="s">
        <v>130</v>
      </c>
    </row>
    <row r="240" spans="1:18" x14ac:dyDescent="0.2">
      <c r="A240" t="s">
        <v>131</v>
      </c>
      <c r="B240" t="s">
        <v>132</v>
      </c>
      <c r="C240">
        <v>10907</v>
      </c>
      <c r="D240" t="s">
        <v>133</v>
      </c>
    </row>
    <row r="242" spans="1:27" x14ac:dyDescent="0.2">
      <c r="A242" t="s">
        <v>134</v>
      </c>
      <c r="B242" t="s">
        <v>135</v>
      </c>
      <c r="C242" t="s">
        <v>136</v>
      </c>
      <c r="D242" t="s">
        <v>137</v>
      </c>
      <c r="E242" t="s">
        <v>138</v>
      </c>
      <c r="F242" t="s">
        <v>139</v>
      </c>
      <c r="G242" t="s">
        <v>140</v>
      </c>
      <c r="H242" t="s">
        <v>141</v>
      </c>
      <c r="I242" t="s">
        <v>142</v>
      </c>
      <c r="J242" t="s">
        <v>143</v>
      </c>
      <c r="K242" t="s">
        <v>144</v>
      </c>
      <c r="L242" t="s">
        <v>145</v>
      </c>
      <c r="M242" t="s">
        <v>146</v>
      </c>
      <c r="N242" t="s">
        <v>147</v>
      </c>
      <c r="O242" t="s">
        <v>148</v>
      </c>
      <c r="P242" t="s">
        <v>149</v>
      </c>
      <c r="Q242" t="s">
        <v>150</v>
      </c>
      <c r="R242" t="s">
        <v>151</v>
      </c>
      <c r="V242" t="s">
        <v>152</v>
      </c>
      <c r="W242" t="s">
        <v>153</v>
      </c>
      <c r="X242" t="s">
        <v>154</v>
      </c>
      <c r="Y242" t="s">
        <v>155</v>
      </c>
      <c r="Z242" t="s">
        <v>156</v>
      </c>
      <c r="AA242" t="s">
        <v>157</v>
      </c>
    </row>
    <row r="243" spans="1:27" x14ac:dyDescent="0.2">
      <c r="A243" s="21" t="s">
        <v>2193</v>
      </c>
      <c r="B243" s="6">
        <v>2076</v>
      </c>
      <c r="C243">
        <v>2118</v>
      </c>
      <c r="D243" s="6">
        <v>17</v>
      </c>
      <c r="E243" s="19">
        <v>9.0000000000000002E-6</v>
      </c>
      <c r="F243">
        <v>29.5</v>
      </c>
      <c r="G243" t="s">
        <v>2208</v>
      </c>
      <c r="H243">
        <v>1</v>
      </c>
      <c r="I243" s="19">
        <v>1.4999999999999999E-4</v>
      </c>
      <c r="J243">
        <v>0.98699999999999999</v>
      </c>
      <c r="K243">
        <v>78.599999999999994</v>
      </c>
      <c r="L243">
        <v>0</v>
      </c>
      <c r="M243">
        <v>0</v>
      </c>
      <c r="N243" s="19">
        <v>10000000</v>
      </c>
      <c r="O243" s="19">
        <v>9.2999999999999999E-2</v>
      </c>
      <c r="P243">
        <v>-4.8454800000000002</v>
      </c>
      <c r="Q243">
        <v>3</v>
      </c>
      <c r="R243">
        <v>-7.65</v>
      </c>
      <c r="S243" s="21">
        <f t="shared" ref="S243:S251" si="15">B243+1-K243</f>
        <v>1998.4</v>
      </c>
      <c r="T243" s="21">
        <f t="shared" ref="T243:T251" si="16">(S243-1900)*365.2425</f>
        <v>35939.862000000037</v>
      </c>
      <c r="U243" s="31">
        <f t="shared" ref="U243:U251" si="17">T243</f>
        <v>35939.862000000037</v>
      </c>
    </row>
    <row r="244" spans="1:27" x14ac:dyDescent="0.2">
      <c r="A244" s="21" t="s">
        <v>2168</v>
      </c>
      <c r="B244" s="6">
        <v>2050</v>
      </c>
      <c r="C244">
        <v>2118</v>
      </c>
      <c r="D244">
        <v>5</v>
      </c>
      <c r="E244" s="32">
        <v>1E-4</v>
      </c>
      <c r="F244">
        <v>24.3</v>
      </c>
      <c r="G244" t="s">
        <v>2215</v>
      </c>
      <c r="H244">
        <v>0</v>
      </c>
      <c r="I244" s="19">
        <v>8.9999999999999998E-4</v>
      </c>
      <c r="J244">
        <v>1.8959999999999999</v>
      </c>
      <c r="K244">
        <v>2.1160000000000001</v>
      </c>
      <c r="L244">
        <v>10</v>
      </c>
      <c r="M244">
        <v>9</v>
      </c>
      <c r="N244" s="19">
        <v>19</v>
      </c>
      <c r="O244" s="19">
        <v>0.23</v>
      </c>
      <c r="P244" s="6">
        <v>-3.6904300000000001</v>
      </c>
      <c r="Q244">
        <v>9</v>
      </c>
      <c r="R244" s="4">
        <v>-3</v>
      </c>
      <c r="S244" s="21">
        <f t="shared" si="15"/>
        <v>2048.884</v>
      </c>
      <c r="T244" s="21">
        <f t="shared" si="16"/>
        <v>54378.764370000004</v>
      </c>
      <c r="U244" s="24">
        <f t="shared" si="17"/>
        <v>54378.764370000004</v>
      </c>
      <c r="V244" t="s">
        <v>2235</v>
      </c>
      <c r="W244" t="s">
        <v>160</v>
      </c>
      <c r="X244" t="s">
        <v>2236</v>
      </c>
      <c r="Y244">
        <v>24.285</v>
      </c>
      <c r="Z244">
        <v>22.762</v>
      </c>
      <c r="AA244" t="s">
        <v>2237</v>
      </c>
    </row>
    <row r="245" spans="1:27" x14ac:dyDescent="0.2">
      <c r="A245" s="21" t="s">
        <v>2191</v>
      </c>
      <c r="B245" s="6">
        <v>2051</v>
      </c>
      <c r="C245">
        <v>2059</v>
      </c>
      <c r="D245">
        <v>2</v>
      </c>
      <c r="E245" s="19">
        <v>9.9999999999999995E-8</v>
      </c>
      <c r="F245">
        <v>27.4</v>
      </c>
      <c r="G245" t="s">
        <v>2210</v>
      </c>
      <c r="H245">
        <v>0</v>
      </c>
      <c r="I245" s="19">
        <v>1.9000000000000001E-4</v>
      </c>
      <c r="J245">
        <v>2.81</v>
      </c>
      <c r="K245">
        <v>1.5529999999999999</v>
      </c>
      <c r="L245">
        <v>5</v>
      </c>
      <c r="M245">
        <v>9</v>
      </c>
      <c r="N245" s="19">
        <v>14</v>
      </c>
      <c r="O245" s="19">
        <v>0.11</v>
      </c>
      <c r="P245">
        <v>-4.6771500000000001</v>
      </c>
      <c r="Q245">
        <v>2</v>
      </c>
      <c r="R245">
        <v>-7.84</v>
      </c>
      <c r="S245" s="21">
        <f t="shared" si="15"/>
        <v>2050.4470000000001</v>
      </c>
      <c r="T245" s="21">
        <f t="shared" si="16"/>
        <v>54949.638397500043</v>
      </c>
      <c r="U245" s="24">
        <f t="shared" si="17"/>
        <v>54949.638397500043</v>
      </c>
      <c r="V245" t="s">
        <v>2220</v>
      </c>
      <c r="W245" t="s">
        <v>160</v>
      </c>
      <c r="X245" t="s">
        <v>2221</v>
      </c>
      <c r="Y245">
        <v>27.466000000000001</v>
      </c>
      <c r="Z245">
        <v>25.835999999999999</v>
      </c>
      <c r="AA245" t="s">
        <v>2222</v>
      </c>
    </row>
    <row r="246" spans="1:27" x14ac:dyDescent="0.2">
      <c r="A246" s="21" t="s">
        <v>205</v>
      </c>
      <c r="B246" s="6">
        <v>2056</v>
      </c>
      <c r="C246">
        <v>2056</v>
      </c>
      <c r="D246">
        <v>1</v>
      </c>
      <c r="E246" s="19">
        <v>9.9999999999999995E-8</v>
      </c>
      <c r="F246">
        <v>25.4</v>
      </c>
      <c r="G246" t="s">
        <v>253</v>
      </c>
      <c r="H246">
        <v>0</v>
      </c>
      <c r="I246" s="19">
        <v>4.0999999999999999E-4</v>
      </c>
      <c r="J246">
        <v>4.2720000000000002</v>
      </c>
      <c r="K246">
        <v>1.306</v>
      </c>
      <c r="L246">
        <v>4</v>
      </c>
      <c r="M246">
        <v>13</v>
      </c>
      <c r="N246" s="19">
        <v>17.100000000000001</v>
      </c>
      <c r="O246" s="19">
        <v>9.4E-2</v>
      </c>
      <c r="P246">
        <v>-4.4111200000000004</v>
      </c>
      <c r="Q246">
        <v>5</v>
      </c>
      <c r="R246">
        <v>-6.93</v>
      </c>
      <c r="S246" s="21">
        <f t="shared" si="15"/>
        <v>2055.694</v>
      </c>
      <c r="T246" s="21">
        <f t="shared" si="16"/>
        <v>56866.065794999988</v>
      </c>
      <c r="U246" s="24">
        <f t="shared" si="17"/>
        <v>56866.065794999988</v>
      </c>
      <c r="V246" t="s">
        <v>377</v>
      </c>
      <c r="W246" t="s">
        <v>160</v>
      </c>
      <c r="X246" t="s">
        <v>378</v>
      </c>
      <c r="Y246">
        <v>25.44</v>
      </c>
      <c r="Z246">
        <v>25.696999999999999</v>
      </c>
      <c r="AA246" t="s">
        <v>2146</v>
      </c>
    </row>
    <row r="247" spans="1:27" x14ac:dyDescent="0.2">
      <c r="A247" s="21" t="s">
        <v>216</v>
      </c>
      <c r="B247" s="6">
        <v>2060</v>
      </c>
      <c r="C247">
        <v>2076</v>
      </c>
      <c r="D247" s="6">
        <v>11</v>
      </c>
      <c r="E247" s="19">
        <v>2.0000000000000002E-5</v>
      </c>
      <c r="F247">
        <v>28.2</v>
      </c>
      <c r="G247" t="s">
        <v>251</v>
      </c>
      <c r="H247">
        <v>0</v>
      </c>
      <c r="I247" s="19">
        <v>1.4999999999999999E-4</v>
      </c>
      <c r="J247">
        <v>1.4430000000000001</v>
      </c>
      <c r="K247">
        <v>3.2570000000000001</v>
      </c>
      <c r="L247">
        <v>9</v>
      </c>
      <c r="M247">
        <v>4</v>
      </c>
      <c r="N247" s="19">
        <v>13</v>
      </c>
      <c r="O247" s="19">
        <v>0.14000000000000001</v>
      </c>
      <c r="P247">
        <v>-4.6913200000000002</v>
      </c>
      <c r="Q247">
        <v>2</v>
      </c>
      <c r="R247">
        <v>-6.3</v>
      </c>
      <c r="S247" s="21">
        <f t="shared" si="15"/>
        <v>2057.7429999999999</v>
      </c>
      <c r="T247" s="21">
        <f t="shared" si="16"/>
        <v>57614.447677499978</v>
      </c>
      <c r="U247" s="24">
        <f t="shared" si="17"/>
        <v>57614.447677499978</v>
      </c>
      <c r="V247" t="s">
        <v>359</v>
      </c>
      <c r="W247" t="s">
        <v>160</v>
      </c>
      <c r="X247" t="s">
        <v>360</v>
      </c>
      <c r="Y247">
        <v>28.19</v>
      </c>
      <c r="Z247">
        <v>24.623999999999999</v>
      </c>
      <c r="AA247" t="s">
        <v>420</v>
      </c>
    </row>
    <row r="248" spans="1:27" x14ac:dyDescent="0.2">
      <c r="A248" s="21" t="s">
        <v>39</v>
      </c>
      <c r="B248" s="9">
        <v>2100</v>
      </c>
      <c r="C248">
        <v>2121</v>
      </c>
      <c r="D248">
        <v>8</v>
      </c>
      <c r="E248" s="19">
        <v>5.0000000000000004E-6</v>
      </c>
      <c r="F248">
        <v>27.4</v>
      </c>
      <c r="G248" t="s">
        <v>174</v>
      </c>
      <c r="H248">
        <v>0</v>
      </c>
      <c r="I248" s="19">
        <v>1E-3</v>
      </c>
      <c r="J248">
        <v>1.26</v>
      </c>
      <c r="K248">
        <v>4.8490000000000002</v>
      </c>
      <c r="L248">
        <v>50</v>
      </c>
      <c r="M248">
        <v>13</v>
      </c>
      <c r="N248" s="19">
        <v>63</v>
      </c>
      <c r="O248" s="19">
        <v>6.0999999999999999E-2</v>
      </c>
      <c r="P248">
        <v>-4.2039200000000001</v>
      </c>
      <c r="Q248">
        <v>29</v>
      </c>
      <c r="R248">
        <v>-6.87</v>
      </c>
      <c r="S248" s="21">
        <f t="shared" si="15"/>
        <v>2096.1509999999998</v>
      </c>
      <c r="T248" s="21">
        <f t="shared" si="16"/>
        <v>71642.68161749994</v>
      </c>
      <c r="U248" s="24">
        <f t="shared" si="17"/>
        <v>71642.68161749994</v>
      </c>
      <c r="V248" t="s">
        <v>175</v>
      </c>
      <c r="W248" t="s">
        <v>160</v>
      </c>
      <c r="X248" t="s">
        <v>176</v>
      </c>
      <c r="Y248">
        <v>27.4</v>
      </c>
      <c r="Z248">
        <v>23.344000000000001</v>
      </c>
      <c r="AA248" t="s">
        <v>177</v>
      </c>
    </row>
    <row r="249" spans="1:27" x14ac:dyDescent="0.2">
      <c r="A249" s="21" t="s">
        <v>49</v>
      </c>
      <c r="B249" s="9">
        <v>2101</v>
      </c>
      <c r="C249">
        <v>2111</v>
      </c>
      <c r="D249">
        <v>2</v>
      </c>
      <c r="E249" s="19">
        <v>6.9999999999999997E-7</v>
      </c>
      <c r="F249">
        <v>26.9</v>
      </c>
      <c r="G249" t="s">
        <v>255</v>
      </c>
      <c r="H249">
        <v>0</v>
      </c>
      <c r="I249" s="19">
        <v>4.8999999999999998E-4</v>
      </c>
      <c r="J249">
        <v>3.218</v>
      </c>
      <c r="K249">
        <v>1.4510000000000001</v>
      </c>
      <c r="L249">
        <v>5</v>
      </c>
      <c r="M249">
        <v>11</v>
      </c>
      <c r="N249" s="19">
        <v>16.100000000000001</v>
      </c>
      <c r="O249" s="19">
        <v>4.9000000000000002E-2</v>
      </c>
      <c r="P249">
        <v>-4.61653</v>
      </c>
      <c r="Q249">
        <v>14</v>
      </c>
      <c r="R249">
        <v>-7.41</v>
      </c>
      <c r="S249" s="21">
        <f t="shared" si="15"/>
        <v>2100.549</v>
      </c>
      <c r="T249" s="21">
        <f t="shared" si="16"/>
        <v>73249.018132499987</v>
      </c>
      <c r="U249" s="24">
        <f t="shared" si="17"/>
        <v>73249.018132499987</v>
      </c>
      <c r="V249" t="s">
        <v>438</v>
      </c>
      <c r="W249" t="s">
        <v>160</v>
      </c>
      <c r="X249" t="s">
        <v>2152</v>
      </c>
      <c r="Y249">
        <v>26.89</v>
      </c>
      <c r="Z249">
        <v>25.507999999999999</v>
      </c>
      <c r="AA249" t="s">
        <v>2153</v>
      </c>
    </row>
    <row r="250" spans="1:27" x14ac:dyDescent="0.2">
      <c r="A250" s="21" t="s">
        <v>2175</v>
      </c>
      <c r="B250" s="9">
        <v>2111</v>
      </c>
      <c r="C250">
        <v>2111</v>
      </c>
      <c r="D250">
        <v>1</v>
      </c>
      <c r="E250" s="19">
        <v>1.0000000000000001E-9</v>
      </c>
      <c r="F250">
        <v>30.2</v>
      </c>
      <c r="G250" t="s">
        <v>2214</v>
      </c>
      <c r="H250">
        <v>0</v>
      </c>
      <c r="I250" s="19">
        <v>3.1000000000000001E-5</v>
      </c>
      <c r="J250">
        <v>1.879</v>
      </c>
      <c r="K250">
        <v>2.1379999999999999</v>
      </c>
      <c r="L250">
        <v>8</v>
      </c>
      <c r="M250">
        <v>7</v>
      </c>
      <c r="N250" s="19">
        <v>15</v>
      </c>
      <c r="O250" s="19">
        <v>1.2999999999999999E-2</v>
      </c>
      <c r="P250">
        <v>-6.4077900000000003</v>
      </c>
      <c r="Q250">
        <v>1</v>
      </c>
      <c r="R250">
        <v>-11.74</v>
      </c>
      <c r="S250" s="21">
        <f t="shared" si="15"/>
        <v>2109.8620000000001</v>
      </c>
      <c r="T250" s="21">
        <f t="shared" si="16"/>
        <v>76650.521535000036</v>
      </c>
      <c r="U250" s="24">
        <f t="shared" si="17"/>
        <v>76650.521535000036</v>
      </c>
      <c r="V250" t="s">
        <v>2232</v>
      </c>
      <c r="W250" t="s">
        <v>160</v>
      </c>
      <c r="X250" t="s">
        <v>2233</v>
      </c>
      <c r="Y250">
        <v>30.234999999999999</v>
      </c>
      <c r="Z250">
        <v>26.960999999999999</v>
      </c>
      <c r="AA250" t="s">
        <v>2234</v>
      </c>
    </row>
    <row r="251" spans="1:27" x14ac:dyDescent="0.2">
      <c r="A251" s="21" t="s">
        <v>240</v>
      </c>
      <c r="B251" s="9">
        <v>2114</v>
      </c>
      <c r="C251">
        <v>2114</v>
      </c>
      <c r="D251">
        <v>1</v>
      </c>
      <c r="E251" s="19">
        <v>9.9999999999999995E-8</v>
      </c>
      <c r="F251">
        <v>26.2</v>
      </c>
      <c r="G251" t="s">
        <v>2117</v>
      </c>
      <c r="H251">
        <v>0</v>
      </c>
      <c r="I251" s="19">
        <v>3.3E-4</v>
      </c>
      <c r="J251">
        <v>2.9529999999999998</v>
      </c>
      <c r="K251">
        <v>1.512</v>
      </c>
      <c r="L251">
        <v>1</v>
      </c>
      <c r="M251">
        <v>2</v>
      </c>
      <c r="N251" s="19">
        <v>2.95</v>
      </c>
      <c r="O251" s="19">
        <v>3.4000000000000002E-2</v>
      </c>
      <c r="P251">
        <v>-4.9489700000000001</v>
      </c>
      <c r="Q251">
        <v>11</v>
      </c>
      <c r="R251">
        <v>-7.86</v>
      </c>
      <c r="S251" s="21">
        <f t="shared" si="15"/>
        <v>2113.4879999999998</v>
      </c>
      <c r="T251" s="21">
        <f t="shared" si="16"/>
        <v>77974.890839999935</v>
      </c>
      <c r="U251" s="24">
        <f t="shared" si="17"/>
        <v>77974.890839999935</v>
      </c>
      <c r="V251" t="s">
        <v>2241</v>
      </c>
      <c r="W251" t="s">
        <v>160</v>
      </c>
      <c r="X251" t="s">
        <v>2142</v>
      </c>
      <c r="Y251">
        <v>26.25</v>
      </c>
      <c r="Z251">
        <v>24.414000000000001</v>
      </c>
      <c r="AA251" t="s">
        <v>2143</v>
      </c>
    </row>
    <row r="253" spans="1:27" x14ac:dyDescent="0.2">
      <c r="A253" s="21"/>
      <c r="E253" s="19"/>
      <c r="I253" s="19"/>
      <c r="N253" s="19"/>
      <c r="O253" s="19"/>
      <c r="S253" s="21"/>
      <c r="T253" s="21"/>
      <c r="U253" s="24"/>
    </row>
    <row r="254" spans="1:27" x14ac:dyDescent="0.2">
      <c r="A254" s="21" t="s">
        <v>2190</v>
      </c>
      <c r="B254" s="12">
        <v>2038</v>
      </c>
      <c r="C254">
        <v>2109</v>
      </c>
      <c r="D254" s="6">
        <v>11</v>
      </c>
      <c r="E254" s="19">
        <v>9.9999999999999995E-8</v>
      </c>
      <c r="F254" s="4">
        <v>22.3</v>
      </c>
      <c r="G254" t="s">
        <v>2211</v>
      </c>
      <c r="H254">
        <v>1</v>
      </c>
      <c r="I254" s="19">
        <v>3.6000000000000002E-4</v>
      </c>
      <c r="J254">
        <v>5.7549999999999999</v>
      </c>
      <c r="K254">
        <v>1.21</v>
      </c>
      <c r="L254">
        <v>4</v>
      </c>
      <c r="M254">
        <v>19</v>
      </c>
      <c r="N254" s="19">
        <v>23</v>
      </c>
      <c r="O254" s="19">
        <v>0.2</v>
      </c>
      <c r="P254">
        <v>-4.1487100000000003</v>
      </c>
      <c r="Q254">
        <v>2</v>
      </c>
      <c r="R254">
        <v>-5.03</v>
      </c>
      <c r="S254" s="21">
        <f t="shared" ref="S254:S263" si="18">B254+1-K254</f>
        <v>2037.79</v>
      </c>
      <c r="T254" s="21">
        <f t="shared" ref="T254:T263" si="19">(S254-1900)*365.2425</f>
        <v>50326.764074999985</v>
      </c>
      <c r="U254" s="24">
        <f t="shared" ref="U254:U263" si="20">T254</f>
        <v>50326.764074999985</v>
      </c>
      <c r="V254" t="s">
        <v>2223</v>
      </c>
      <c r="W254" t="s">
        <v>160</v>
      </c>
      <c r="X254" t="s">
        <v>2224</v>
      </c>
      <c r="Y254">
        <v>22.279</v>
      </c>
      <c r="Z254">
        <v>21.539000000000001</v>
      </c>
      <c r="AA254" t="s">
        <v>2225</v>
      </c>
    </row>
    <row r="255" spans="1:27" x14ac:dyDescent="0.2">
      <c r="A255" s="21" t="s">
        <v>2192</v>
      </c>
      <c r="B255" s="12">
        <v>2048</v>
      </c>
      <c r="C255">
        <v>2064</v>
      </c>
      <c r="D255">
        <v>3</v>
      </c>
      <c r="E255" s="19">
        <v>3.0000000000000001E-6</v>
      </c>
      <c r="F255" s="6">
        <v>23.4</v>
      </c>
      <c r="G255" t="s">
        <v>2209</v>
      </c>
      <c r="H255">
        <v>0</v>
      </c>
      <c r="I255" s="19">
        <v>2.2000000000000001E-4</v>
      </c>
      <c r="J255">
        <v>4.2060000000000004</v>
      </c>
      <c r="K255">
        <v>1.3120000000000001</v>
      </c>
      <c r="L255">
        <v>5</v>
      </c>
      <c r="M255">
        <v>16</v>
      </c>
      <c r="N255" s="19">
        <v>21</v>
      </c>
      <c r="O255" s="19">
        <v>0.18</v>
      </c>
      <c r="P255">
        <v>-4.4159300000000004</v>
      </c>
      <c r="Q255">
        <v>2</v>
      </c>
      <c r="R255" s="6">
        <v>-4.25</v>
      </c>
      <c r="S255" s="21">
        <f t="shared" si="18"/>
        <v>2047.6880000000001</v>
      </c>
      <c r="T255" s="21">
        <f t="shared" si="19"/>
        <v>53941.934340000036</v>
      </c>
      <c r="U255" s="24">
        <f t="shared" si="20"/>
        <v>53941.934340000036</v>
      </c>
      <c r="V255" t="s">
        <v>2217</v>
      </c>
      <c r="W255" t="s">
        <v>160</v>
      </c>
      <c r="X255" t="s">
        <v>2218</v>
      </c>
      <c r="Y255">
        <v>23.399000000000001</v>
      </c>
      <c r="Z255">
        <v>18.157</v>
      </c>
      <c r="AA255" t="s">
        <v>2219</v>
      </c>
    </row>
    <row r="256" spans="1:27" x14ac:dyDescent="0.2">
      <c r="A256" s="21" t="s">
        <v>42</v>
      </c>
      <c r="B256">
        <v>2073</v>
      </c>
      <c r="C256">
        <v>2120</v>
      </c>
      <c r="D256" s="4">
        <v>28</v>
      </c>
      <c r="E256" s="19">
        <v>5.0000000000000004E-6</v>
      </c>
      <c r="F256">
        <v>26.4</v>
      </c>
      <c r="G256" t="s">
        <v>191</v>
      </c>
      <c r="H256">
        <v>0</v>
      </c>
      <c r="I256" s="19">
        <v>5.3999999999999998E-5</v>
      </c>
      <c r="J256">
        <v>3.22</v>
      </c>
      <c r="K256">
        <v>1.4510000000000001</v>
      </c>
      <c r="L256">
        <v>5</v>
      </c>
      <c r="M256">
        <v>11</v>
      </c>
      <c r="N256" s="19">
        <v>16.100000000000001</v>
      </c>
      <c r="O256" s="19">
        <v>9.2999999999999999E-2</v>
      </c>
      <c r="P256">
        <v>-5.2956200000000004</v>
      </c>
      <c r="Q256">
        <v>1</v>
      </c>
      <c r="R256">
        <v>-6.24</v>
      </c>
      <c r="S256" s="21">
        <f t="shared" si="18"/>
        <v>2072.549</v>
      </c>
      <c r="T256" s="21">
        <f t="shared" si="19"/>
        <v>63022.228132499993</v>
      </c>
      <c r="U256" s="24">
        <f t="shared" si="20"/>
        <v>63022.228132499993</v>
      </c>
      <c r="V256" t="s">
        <v>192</v>
      </c>
      <c r="W256" t="s">
        <v>160</v>
      </c>
      <c r="X256" t="s">
        <v>2158</v>
      </c>
      <c r="Y256">
        <v>26.4</v>
      </c>
      <c r="Z256">
        <v>15.513999999999999</v>
      </c>
      <c r="AA256" t="s">
        <v>194</v>
      </c>
    </row>
    <row r="257" spans="1:27" x14ac:dyDescent="0.2">
      <c r="A257" s="21" t="s">
        <v>2176</v>
      </c>
      <c r="B257">
        <v>2085</v>
      </c>
      <c r="C257">
        <v>2119</v>
      </c>
      <c r="D257" s="4">
        <v>81</v>
      </c>
      <c r="E257" s="32">
        <v>1E-4</v>
      </c>
      <c r="F257">
        <v>25.8</v>
      </c>
      <c r="G257" t="s">
        <v>2213</v>
      </c>
      <c r="H257">
        <v>0</v>
      </c>
      <c r="I257" s="19">
        <v>3.1E-4</v>
      </c>
      <c r="J257">
        <v>2.2570000000000001</v>
      </c>
      <c r="K257">
        <v>1.7949999999999999</v>
      </c>
      <c r="L257">
        <v>4</v>
      </c>
      <c r="M257">
        <v>5</v>
      </c>
      <c r="N257" s="19">
        <v>9.0299999999999994</v>
      </c>
      <c r="O257" s="19">
        <v>9.6000000000000002E-2</v>
      </c>
      <c r="P257">
        <v>-4.5285200000000003</v>
      </c>
      <c r="Q257">
        <v>7</v>
      </c>
      <c r="R257" s="6">
        <v>-4.6100000000000003</v>
      </c>
      <c r="S257" s="21">
        <f t="shared" si="18"/>
        <v>2084.2049999999999</v>
      </c>
      <c r="T257" s="21">
        <f t="shared" si="19"/>
        <v>67279.494712499974</v>
      </c>
      <c r="U257" s="24">
        <f t="shared" si="20"/>
        <v>67279.494712499974</v>
      </c>
      <c r="V257" t="s">
        <v>2229</v>
      </c>
      <c r="W257" t="s">
        <v>160</v>
      </c>
      <c r="X257" t="s">
        <v>2230</v>
      </c>
      <c r="Y257">
        <v>25.768999999999998</v>
      </c>
      <c r="Z257">
        <v>15.179</v>
      </c>
      <c r="AA257" t="s">
        <v>2231</v>
      </c>
    </row>
    <row r="258" spans="1:27" x14ac:dyDescent="0.2">
      <c r="A258" s="21" t="s">
        <v>46</v>
      </c>
      <c r="B258">
        <v>2091</v>
      </c>
      <c r="C258">
        <v>2109</v>
      </c>
      <c r="D258">
        <v>6</v>
      </c>
      <c r="E258" s="19">
        <v>9.9999999999999995E-7</v>
      </c>
      <c r="F258">
        <v>26.2</v>
      </c>
      <c r="G258" t="s">
        <v>256</v>
      </c>
      <c r="H258">
        <v>0</v>
      </c>
      <c r="I258" s="19">
        <v>3.6000000000000002E-4</v>
      </c>
      <c r="J258">
        <v>3.7450000000000001</v>
      </c>
      <c r="K258">
        <v>1.3640000000000001</v>
      </c>
      <c r="L258">
        <v>4</v>
      </c>
      <c r="M258">
        <v>11</v>
      </c>
      <c r="N258" s="19">
        <v>15</v>
      </c>
      <c r="O258" s="19">
        <v>5.8999999999999997E-2</v>
      </c>
      <c r="P258">
        <v>-4.6708499999999997</v>
      </c>
      <c r="Q258">
        <v>9</v>
      </c>
      <c r="R258">
        <v>-6.82</v>
      </c>
      <c r="S258" s="21">
        <f t="shared" si="18"/>
        <v>2090.636</v>
      </c>
      <c r="T258" s="21">
        <f t="shared" si="19"/>
        <v>69628.369229999997</v>
      </c>
      <c r="U258" s="24">
        <f t="shared" si="20"/>
        <v>69628.369229999997</v>
      </c>
      <c r="V258" t="s">
        <v>439</v>
      </c>
      <c r="W258" t="s">
        <v>160</v>
      </c>
      <c r="X258" t="s">
        <v>2155</v>
      </c>
      <c r="Y258">
        <v>26.3</v>
      </c>
      <c r="Z258">
        <v>19.91</v>
      </c>
      <c r="AA258" t="s">
        <v>2243</v>
      </c>
    </row>
    <row r="259" spans="1:27" x14ac:dyDescent="0.2">
      <c r="A259" s="21" t="s">
        <v>59</v>
      </c>
      <c r="B259">
        <v>2097</v>
      </c>
      <c r="C259">
        <v>2097</v>
      </c>
      <c r="D259">
        <v>1</v>
      </c>
      <c r="E259" s="19">
        <v>9.9999999999999995E-8</v>
      </c>
      <c r="F259">
        <v>24.5</v>
      </c>
      <c r="G259" t="s">
        <v>343</v>
      </c>
      <c r="H259">
        <v>0</v>
      </c>
      <c r="I259" s="19">
        <v>1.8000000000000001E-4</v>
      </c>
      <c r="J259">
        <v>1.3049999999999999</v>
      </c>
      <c r="K259">
        <v>4.282</v>
      </c>
      <c r="L259">
        <v>23</v>
      </c>
      <c r="M259">
        <v>7</v>
      </c>
      <c r="N259" s="19">
        <v>30</v>
      </c>
      <c r="O259" s="19">
        <v>0.04</v>
      </c>
      <c r="P259">
        <v>-5.1286500000000004</v>
      </c>
      <c r="Q259">
        <v>5</v>
      </c>
      <c r="R259">
        <v>-6.69</v>
      </c>
      <c r="S259" s="21">
        <f t="shared" si="18"/>
        <v>2093.7179999999998</v>
      </c>
      <c r="T259" s="21">
        <f t="shared" si="19"/>
        <v>70754.046614999941</v>
      </c>
      <c r="U259" s="24">
        <f t="shared" si="20"/>
        <v>70754.046614999941</v>
      </c>
      <c r="V259" t="s">
        <v>374</v>
      </c>
      <c r="W259" t="s">
        <v>160</v>
      </c>
      <c r="X259" t="s">
        <v>375</v>
      </c>
      <c r="Y259">
        <v>24.5</v>
      </c>
      <c r="Z259">
        <v>21.652000000000001</v>
      </c>
      <c r="AA259" t="s">
        <v>376</v>
      </c>
    </row>
    <row r="260" spans="1:27" x14ac:dyDescent="0.2">
      <c r="A260" s="21" t="s">
        <v>2189</v>
      </c>
      <c r="B260">
        <v>2097</v>
      </c>
      <c r="C260">
        <v>2121</v>
      </c>
      <c r="D260" s="6">
        <v>10</v>
      </c>
      <c r="E260" s="19">
        <v>6.9999999999999997E-7</v>
      </c>
      <c r="F260">
        <v>26.7</v>
      </c>
      <c r="G260" t="s">
        <v>2212</v>
      </c>
      <c r="H260">
        <v>0</v>
      </c>
      <c r="I260" s="19">
        <v>2.5999999999999998E-4</v>
      </c>
      <c r="J260">
        <v>2.915</v>
      </c>
      <c r="K260">
        <v>1.522</v>
      </c>
      <c r="L260">
        <v>1</v>
      </c>
      <c r="M260">
        <v>2</v>
      </c>
      <c r="N260" s="19">
        <v>2.92</v>
      </c>
      <c r="O260" s="19">
        <v>5.0999999999999997E-2</v>
      </c>
      <c r="P260">
        <v>-4.8776299999999999</v>
      </c>
      <c r="Q260">
        <v>7</v>
      </c>
      <c r="R260">
        <v>-7.07</v>
      </c>
      <c r="S260" s="21">
        <f t="shared" si="18"/>
        <v>2096.4780000000001</v>
      </c>
      <c r="T260" s="21">
        <f t="shared" si="19"/>
        <v>71762.115915000031</v>
      </c>
      <c r="U260" s="24">
        <f t="shared" si="20"/>
        <v>71762.115915000031</v>
      </c>
      <c r="V260" t="s">
        <v>2226</v>
      </c>
      <c r="W260" t="s">
        <v>160</v>
      </c>
      <c r="X260" t="s">
        <v>2227</v>
      </c>
      <c r="Y260">
        <v>26.72</v>
      </c>
      <c r="Z260">
        <v>21.218</v>
      </c>
      <c r="AA260" t="s">
        <v>2228</v>
      </c>
    </row>
    <row r="261" spans="1:27" x14ac:dyDescent="0.2">
      <c r="A261" s="21" t="s">
        <v>2163</v>
      </c>
      <c r="B261">
        <v>2100</v>
      </c>
      <c r="C261">
        <v>2100</v>
      </c>
      <c r="D261">
        <v>1</v>
      </c>
      <c r="E261" s="19">
        <v>2.9999999999999997E-8</v>
      </c>
      <c r="F261" s="6">
        <v>23.2</v>
      </c>
      <c r="G261" t="s">
        <v>2216</v>
      </c>
      <c r="H261">
        <v>0</v>
      </c>
      <c r="I261" s="19">
        <v>5.2999999999999998E-4</v>
      </c>
      <c r="J261">
        <v>1.1060000000000001</v>
      </c>
      <c r="K261">
        <v>10.394</v>
      </c>
      <c r="L261">
        <v>47</v>
      </c>
      <c r="M261">
        <v>5</v>
      </c>
      <c r="N261" s="19">
        <v>52</v>
      </c>
      <c r="O261" s="19">
        <v>3.3000000000000002E-2</v>
      </c>
      <c r="P261">
        <v>-4.7596499999999997</v>
      </c>
      <c r="Q261">
        <v>15</v>
      </c>
      <c r="R261">
        <v>-6.87</v>
      </c>
      <c r="S261" s="21">
        <f t="shared" si="18"/>
        <v>2090.6060000000002</v>
      </c>
      <c r="T261" s="21">
        <f t="shared" si="19"/>
        <v>69617.411955000076</v>
      </c>
      <c r="U261" s="24">
        <f t="shared" si="20"/>
        <v>69617.411955000076</v>
      </c>
      <c r="V261" t="s">
        <v>2238</v>
      </c>
      <c r="W261" t="s">
        <v>160</v>
      </c>
      <c r="X261" t="s">
        <v>2239</v>
      </c>
      <c r="Y261">
        <v>23.364999999999998</v>
      </c>
      <c r="Z261">
        <v>18.393999999999998</v>
      </c>
      <c r="AA261" t="s">
        <v>2240</v>
      </c>
    </row>
    <row r="262" spans="1:27" x14ac:dyDescent="0.2">
      <c r="A262" s="21" t="s">
        <v>80</v>
      </c>
      <c r="B262">
        <v>2110</v>
      </c>
      <c r="C262">
        <v>2121</v>
      </c>
      <c r="D262">
        <v>8</v>
      </c>
      <c r="E262" s="19">
        <v>9.0000000000000006E-5</v>
      </c>
      <c r="F262">
        <v>27.4</v>
      </c>
      <c r="G262" t="s">
        <v>290</v>
      </c>
      <c r="H262">
        <v>0</v>
      </c>
      <c r="I262" s="19">
        <v>2.5000000000000001E-4</v>
      </c>
      <c r="J262">
        <v>1.0609999999999999</v>
      </c>
      <c r="K262">
        <v>17.504000000000001</v>
      </c>
      <c r="L262">
        <v>33</v>
      </c>
      <c r="M262">
        <v>2</v>
      </c>
      <c r="N262" s="19">
        <v>35</v>
      </c>
      <c r="O262" s="19">
        <v>6.8000000000000005E-2</v>
      </c>
      <c r="P262">
        <v>-4.7686599999999997</v>
      </c>
      <c r="Q262">
        <v>8</v>
      </c>
      <c r="R262">
        <v>-5.76</v>
      </c>
      <c r="S262" s="21">
        <f t="shared" si="18"/>
        <v>2093.4960000000001</v>
      </c>
      <c r="T262" s="21">
        <f t="shared" si="19"/>
        <v>70672.962780000031</v>
      </c>
      <c r="U262" s="24">
        <f t="shared" si="20"/>
        <v>70672.962780000031</v>
      </c>
      <c r="V262" t="s">
        <v>371</v>
      </c>
      <c r="W262" t="s">
        <v>160</v>
      </c>
      <c r="X262" t="s">
        <v>372</v>
      </c>
      <c r="Y262">
        <v>27.43</v>
      </c>
      <c r="Z262">
        <v>19.885000000000002</v>
      </c>
      <c r="AA262" t="s">
        <v>373</v>
      </c>
    </row>
    <row r="263" spans="1:27" x14ac:dyDescent="0.2">
      <c r="A263" s="21" t="s">
        <v>206</v>
      </c>
      <c r="B263">
        <v>2113</v>
      </c>
      <c r="C263">
        <v>2113</v>
      </c>
      <c r="D263">
        <v>1</v>
      </c>
      <c r="E263" s="19">
        <v>1E-8</v>
      </c>
      <c r="F263">
        <v>27.1</v>
      </c>
      <c r="G263" t="s">
        <v>2118</v>
      </c>
      <c r="H263">
        <v>0</v>
      </c>
      <c r="I263" s="19">
        <v>1.2E-4</v>
      </c>
      <c r="J263">
        <v>3.9</v>
      </c>
      <c r="K263">
        <v>1.345</v>
      </c>
      <c r="L263">
        <v>1</v>
      </c>
      <c r="M263">
        <v>3</v>
      </c>
      <c r="N263" s="19">
        <v>3.9</v>
      </c>
      <c r="O263" s="19">
        <v>2.3E-2</v>
      </c>
      <c r="P263">
        <v>-5.5469600000000003</v>
      </c>
      <c r="Q263">
        <v>4</v>
      </c>
      <c r="R263">
        <v>-9.0399999999999991</v>
      </c>
      <c r="S263" s="21">
        <f t="shared" si="18"/>
        <v>2112.6550000000002</v>
      </c>
      <c r="T263" s="21">
        <f t="shared" si="19"/>
        <v>77670.643837500073</v>
      </c>
      <c r="U263" s="24">
        <f t="shared" si="20"/>
        <v>77670.643837500073</v>
      </c>
      <c r="V263" t="s">
        <v>2242</v>
      </c>
      <c r="W263" t="s">
        <v>160</v>
      </c>
      <c r="X263" t="s">
        <v>2148</v>
      </c>
      <c r="Y263">
        <v>27.07</v>
      </c>
      <c r="Z263">
        <v>19.55</v>
      </c>
      <c r="AA263" t="s">
        <v>2149</v>
      </c>
    </row>
    <row r="265" spans="1:27" x14ac:dyDescent="0.2">
      <c r="A265" s="21"/>
      <c r="E265" s="19"/>
      <c r="I265" s="19"/>
      <c r="N265" s="19"/>
      <c r="O265" s="19"/>
    </row>
    <row r="266" spans="1:27" x14ac:dyDescent="0.2">
      <c r="A266" s="21"/>
      <c r="E266" s="19"/>
      <c r="I266" s="19"/>
      <c r="N266" s="19"/>
      <c r="O266" s="19"/>
    </row>
    <row r="267" spans="1:27" x14ac:dyDescent="0.2">
      <c r="A267" s="21"/>
      <c r="E267" s="19"/>
      <c r="I267" s="19"/>
      <c r="N267" s="19"/>
      <c r="O267" s="19"/>
    </row>
    <row r="268" spans="1:27" x14ac:dyDescent="0.2">
      <c r="A268" t="s">
        <v>163</v>
      </c>
      <c r="B268">
        <v>2029</v>
      </c>
      <c r="C268">
        <v>2120</v>
      </c>
      <c r="D268">
        <v>150</v>
      </c>
      <c r="E268" s="19">
        <v>5.0000000000000002E-5</v>
      </c>
      <c r="F268">
        <v>27.8</v>
      </c>
      <c r="G268" t="s">
        <v>164</v>
      </c>
      <c r="H268">
        <v>1</v>
      </c>
      <c r="I268" s="19">
        <v>8.7000000000000001E-5</v>
      </c>
      <c r="J268">
        <v>1.3959999999999999</v>
      </c>
      <c r="K268">
        <v>3.5219999999999998</v>
      </c>
      <c r="L268">
        <v>5</v>
      </c>
      <c r="M268">
        <v>2</v>
      </c>
      <c r="N268" s="19">
        <v>6.98</v>
      </c>
      <c r="O268" s="19">
        <v>0.9</v>
      </c>
      <c r="P268">
        <v>-4.1085399999999996</v>
      </c>
      <c r="Q268">
        <v>0.2</v>
      </c>
      <c r="R268">
        <v>-5.12</v>
      </c>
    </row>
    <row r="269" spans="1:27" x14ac:dyDescent="0.2">
      <c r="A269" t="s">
        <v>165</v>
      </c>
      <c r="B269">
        <v>2093</v>
      </c>
      <c r="C269">
        <v>2117</v>
      </c>
      <c r="D269">
        <v>3</v>
      </c>
      <c r="E269" s="19">
        <v>4.9999999999999998E-7</v>
      </c>
      <c r="F269">
        <v>28.6</v>
      </c>
      <c r="G269" t="s">
        <v>166</v>
      </c>
      <c r="H269">
        <v>0</v>
      </c>
      <c r="I269" s="19">
        <v>3.1E-4</v>
      </c>
      <c r="J269">
        <v>2.7559999999999998</v>
      </c>
      <c r="K269">
        <v>1.57</v>
      </c>
      <c r="L269">
        <v>4</v>
      </c>
      <c r="M269">
        <v>7</v>
      </c>
      <c r="N269" s="19">
        <v>11</v>
      </c>
      <c r="O269" s="19">
        <v>5.1999999999999998E-2</v>
      </c>
      <c r="P269">
        <v>-4.7865399999999996</v>
      </c>
      <c r="Q269">
        <v>8</v>
      </c>
      <c r="R269">
        <v>-8.2100000000000009</v>
      </c>
    </row>
    <row r="270" spans="1:27" x14ac:dyDescent="0.2">
      <c r="A270" t="s">
        <v>199</v>
      </c>
      <c r="B270">
        <v>2111</v>
      </c>
      <c r="C270">
        <v>2117</v>
      </c>
      <c r="D270">
        <v>7</v>
      </c>
      <c r="E270" s="19">
        <v>5.0000000000000004E-6</v>
      </c>
      <c r="F270">
        <v>26.6</v>
      </c>
      <c r="G270" t="s">
        <v>200</v>
      </c>
      <c r="H270">
        <v>0</v>
      </c>
      <c r="I270" s="19">
        <v>1.9000000000000001E-4</v>
      </c>
      <c r="J270">
        <v>1.0489999999999999</v>
      </c>
      <c r="K270">
        <v>21.518999999999998</v>
      </c>
      <c r="L270">
        <v>41</v>
      </c>
      <c r="M270">
        <v>2</v>
      </c>
      <c r="N270" s="19">
        <v>43</v>
      </c>
      <c r="O270" s="19">
        <v>5.2999999999999999E-2</v>
      </c>
      <c r="P270">
        <v>-5.0021699999999996</v>
      </c>
      <c r="Q270">
        <v>6</v>
      </c>
      <c r="R270">
        <v>-6.43</v>
      </c>
    </row>
    <row r="271" spans="1:27" x14ac:dyDescent="0.2">
      <c r="A271" t="s">
        <v>257</v>
      </c>
      <c r="B271">
        <v>2092</v>
      </c>
      <c r="C271">
        <v>2092</v>
      </c>
      <c r="D271">
        <v>1</v>
      </c>
      <c r="E271" s="19">
        <v>1.9999999999999999E-7</v>
      </c>
      <c r="F271">
        <v>26.9</v>
      </c>
      <c r="G271" t="s">
        <v>258</v>
      </c>
      <c r="H271">
        <v>0</v>
      </c>
      <c r="I271" s="19">
        <v>2.0000000000000001E-4</v>
      </c>
      <c r="J271">
        <v>3.7669999999999999</v>
      </c>
      <c r="K271">
        <v>1.361</v>
      </c>
      <c r="L271">
        <v>4</v>
      </c>
      <c r="M271">
        <v>11</v>
      </c>
      <c r="N271" s="19">
        <v>15.1</v>
      </c>
      <c r="O271" s="19">
        <v>4.5999999999999999E-2</v>
      </c>
      <c r="P271">
        <v>-5.0395599999999998</v>
      </c>
      <c r="Q271">
        <v>5</v>
      </c>
      <c r="R271">
        <v>-7.95</v>
      </c>
    </row>
    <row r="272" spans="1:27" x14ac:dyDescent="0.2">
      <c r="A272" t="s">
        <v>259</v>
      </c>
      <c r="B272">
        <v>2056</v>
      </c>
      <c r="C272">
        <v>2115</v>
      </c>
      <c r="D272">
        <v>3</v>
      </c>
      <c r="E272" s="19">
        <v>4.9999999999999998E-7</v>
      </c>
      <c r="F272">
        <v>26.4</v>
      </c>
      <c r="G272" t="s">
        <v>260</v>
      </c>
      <c r="H272">
        <v>0</v>
      </c>
      <c r="I272" s="19">
        <v>4.8999999999999998E-4</v>
      </c>
      <c r="J272">
        <v>2.92</v>
      </c>
      <c r="K272">
        <v>1.5209999999999999</v>
      </c>
      <c r="L272">
        <v>1</v>
      </c>
      <c r="M272">
        <v>2</v>
      </c>
      <c r="N272" s="19">
        <v>2.92</v>
      </c>
      <c r="O272" s="19">
        <v>0.11</v>
      </c>
      <c r="P272">
        <v>-4.2606299999999999</v>
      </c>
      <c r="Q272">
        <v>6</v>
      </c>
      <c r="R272">
        <v>-6.92</v>
      </c>
    </row>
    <row r="273" spans="1:18" x14ac:dyDescent="0.2">
      <c r="A273" t="s">
        <v>261</v>
      </c>
      <c r="B273">
        <v>2050</v>
      </c>
      <c r="C273">
        <v>2107</v>
      </c>
      <c r="D273">
        <v>18</v>
      </c>
      <c r="E273" s="19">
        <v>6.0000000000000002E-6</v>
      </c>
      <c r="F273">
        <v>26.5</v>
      </c>
      <c r="G273" t="s">
        <v>262</v>
      </c>
      <c r="H273">
        <v>1</v>
      </c>
      <c r="I273" s="19">
        <v>5.0000000000000001E-4</v>
      </c>
      <c r="J273">
        <v>0.95899999999999996</v>
      </c>
      <c r="K273">
        <v>23.488</v>
      </c>
      <c r="L273">
        <v>49</v>
      </c>
      <c r="M273">
        <v>2</v>
      </c>
      <c r="N273" s="19">
        <v>47</v>
      </c>
      <c r="O273" s="19">
        <v>0.18</v>
      </c>
      <c r="P273">
        <v>-4.0565100000000003</v>
      </c>
      <c r="Q273">
        <v>5</v>
      </c>
      <c r="R273">
        <v>-5.95</v>
      </c>
    </row>
    <row r="274" spans="1:18" x14ac:dyDescent="0.2">
      <c r="A274" t="s">
        <v>2119</v>
      </c>
      <c r="B274">
        <v>2088</v>
      </c>
      <c r="C274">
        <v>2088</v>
      </c>
      <c r="D274">
        <v>1</v>
      </c>
      <c r="E274" s="19">
        <v>8.0000000000000005E-9</v>
      </c>
      <c r="F274">
        <v>26.8</v>
      </c>
      <c r="G274" t="s">
        <v>2120</v>
      </c>
      <c r="H274">
        <v>0</v>
      </c>
      <c r="I274" s="19">
        <v>2.5000000000000001E-4</v>
      </c>
      <c r="J274">
        <v>3.431</v>
      </c>
      <c r="K274">
        <v>1.411</v>
      </c>
      <c r="L274">
        <v>7</v>
      </c>
      <c r="M274">
        <v>17</v>
      </c>
      <c r="N274" s="19">
        <v>24</v>
      </c>
      <c r="O274" s="19">
        <v>2.9000000000000001E-2</v>
      </c>
      <c r="P274">
        <v>-5.1401199999999996</v>
      </c>
      <c r="Q274">
        <v>6</v>
      </c>
      <c r="R274">
        <v>-9.1999999999999993</v>
      </c>
    </row>
    <row r="275" spans="1:18" x14ac:dyDescent="0.2">
      <c r="A275" t="s">
        <v>263</v>
      </c>
      <c r="B275">
        <v>2077</v>
      </c>
      <c r="C275">
        <v>2115</v>
      </c>
      <c r="D275">
        <v>11</v>
      </c>
      <c r="E275" s="19">
        <v>1.9999999999999999E-6</v>
      </c>
      <c r="F275">
        <v>28.4</v>
      </c>
      <c r="G275" t="s">
        <v>264</v>
      </c>
      <c r="H275">
        <v>1</v>
      </c>
      <c r="I275" s="19">
        <v>2.5000000000000001E-4</v>
      </c>
      <c r="J275">
        <v>0.90100000000000002</v>
      </c>
      <c r="K275">
        <v>9.0809999999999995</v>
      </c>
      <c r="L275">
        <v>121</v>
      </c>
      <c r="M275">
        <v>12</v>
      </c>
      <c r="N275" s="19">
        <v>109</v>
      </c>
      <c r="O275" s="19">
        <v>7.9000000000000001E-2</v>
      </c>
      <c r="P275">
        <v>-4.70214</v>
      </c>
      <c r="Q275">
        <v>5</v>
      </c>
      <c r="R275">
        <v>-7.49</v>
      </c>
    </row>
    <row r="276" spans="1:18" x14ac:dyDescent="0.2">
      <c r="A276" t="s">
        <v>2121</v>
      </c>
      <c r="B276">
        <v>2115</v>
      </c>
      <c r="C276">
        <v>2115</v>
      </c>
      <c r="D276">
        <v>1</v>
      </c>
      <c r="E276" s="19">
        <v>3E-9</v>
      </c>
      <c r="F276">
        <v>28.5</v>
      </c>
      <c r="G276" t="s">
        <v>2122</v>
      </c>
      <c r="H276">
        <v>1</v>
      </c>
      <c r="I276" s="19">
        <v>4.4000000000000002E-4</v>
      </c>
      <c r="J276">
        <v>0.97599999999999998</v>
      </c>
      <c r="K276">
        <v>40.942</v>
      </c>
      <c r="L276">
        <v>0</v>
      </c>
      <c r="M276">
        <v>0</v>
      </c>
      <c r="N276" s="19">
        <v>10000000</v>
      </c>
      <c r="O276" s="19">
        <v>1.7000000000000001E-2</v>
      </c>
      <c r="P276">
        <v>-5.1283799999999999</v>
      </c>
      <c r="Q276">
        <v>15</v>
      </c>
      <c r="R276">
        <v>-10.67</v>
      </c>
    </row>
    <row r="277" spans="1:18" x14ac:dyDescent="0.2">
      <c r="A277" t="s">
        <v>31</v>
      </c>
      <c r="B277">
        <v>2106</v>
      </c>
      <c r="C277">
        <v>2118</v>
      </c>
      <c r="D277">
        <v>11</v>
      </c>
      <c r="E277" s="19">
        <v>2.0000000000000001E-4</v>
      </c>
      <c r="F277">
        <v>27.3</v>
      </c>
      <c r="G277" t="s">
        <v>265</v>
      </c>
      <c r="H277">
        <v>1</v>
      </c>
      <c r="I277" s="19">
        <v>1.1999999999999999E-3</v>
      </c>
      <c r="J277">
        <v>0.98499999999999999</v>
      </c>
      <c r="K277">
        <v>64.183000000000007</v>
      </c>
      <c r="L277">
        <v>0</v>
      </c>
      <c r="M277">
        <v>0</v>
      </c>
      <c r="N277" s="19">
        <v>10000000</v>
      </c>
      <c r="O277" s="19">
        <v>7.5999999999999998E-2</v>
      </c>
      <c r="P277">
        <v>-4.0248400000000002</v>
      </c>
      <c r="Q277">
        <v>38</v>
      </c>
      <c r="R277">
        <v>-5.27</v>
      </c>
    </row>
    <row r="278" spans="1:18" x14ac:dyDescent="0.2">
      <c r="A278" t="s">
        <v>266</v>
      </c>
      <c r="B278">
        <v>2112</v>
      </c>
      <c r="C278">
        <v>2112</v>
      </c>
      <c r="D278">
        <v>1</v>
      </c>
      <c r="E278" s="19">
        <v>3E-9</v>
      </c>
      <c r="F278">
        <v>26.5</v>
      </c>
      <c r="G278" t="s">
        <v>267</v>
      </c>
      <c r="H278">
        <v>0</v>
      </c>
      <c r="I278" s="19">
        <v>3.1E-4</v>
      </c>
      <c r="J278">
        <v>3.3679999999999999</v>
      </c>
      <c r="K278">
        <v>1.4219999999999999</v>
      </c>
      <c r="L278">
        <v>3</v>
      </c>
      <c r="M278">
        <v>7</v>
      </c>
      <c r="N278" s="19">
        <v>10.1</v>
      </c>
      <c r="O278" s="19">
        <v>1.6E-2</v>
      </c>
      <c r="P278">
        <v>-5.3086900000000004</v>
      </c>
      <c r="Q278">
        <v>10</v>
      </c>
      <c r="R278">
        <v>-9.41</v>
      </c>
    </row>
    <row r="279" spans="1:18" x14ac:dyDescent="0.2">
      <c r="A279" t="s">
        <v>268</v>
      </c>
      <c r="B279">
        <v>2065</v>
      </c>
      <c r="C279">
        <v>2089</v>
      </c>
      <c r="D279">
        <v>2</v>
      </c>
      <c r="E279" s="19">
        <v>5.9999999999999995E-8</v>
      </c>
      <c r="F279">
        <v>26.5</v>
      </c>
      <c r="G279" t="s">
        <v>269</v>
      </c>
      <c r="H279">
        <v>1</v>
      </c>
      <c r="I279" s="19">
        <v>6.4999999999999994E-5</v>
      </c>
      <c r="J279">
        <v>1.258</v>
      </c>
      <c r="K279">
        <v>4.8719999999999999</v>
      </c>
      <c r="L279">
        <v>31</v>
      </c>
      <c r="M279">
        <v>8</v>
      </c>
      <c r="N279" s="19">
        <v>39</v>
      </c>
      <c r="O279" s="19">
        <v>6.6000000000000003E-2</v>
      </c>
      <c r="P279">
        <v>-5.3685200000000002</v>
      </c>
      <c r="Q279">
        <v>1</v>
      </c>
      <c r="R279">
        <v>-7.96</v>
      </c>
    </row>
    <row r="280" spans="1:18" x14ac:dyDescent="0.2">
      <c r="A280" t="s">
        <v>270</v>
      </c>
      <c r="B280">
        <v>2040</v>
      </c>
      <c r="C280">
        <v>2040</v>
      </c>
      <c r="D280">
        <v>1</v>
      </c>
      <c r="E280" s="19">
        <v>8.9999999999999999E-8</v>
      </c>
      <c r="F280">
        <v>28.2</v>
      </c>
      <c r="G280" t="s">
        <v>271</v>
      </c>
      <c r="H280">
        <v>1</v>
      </c>
      <c r="I280" s="19">
        <v>9.5E-4</v>
      </c>
      <c r="J280">
        <v>1.1000000000000001</v>
      </c>
      <c r="K280">
        <v>11.042999999999999</v>
      </c>
      <c r="L280">
        <v>10</v>
      </c>
      <c r="M280">
        <v>1</v>
      </c>
      <c r="N280" s="19">
        <v>11</v>
      </c>
      <c r="O280" s="19">
        <v>0.17</v>
      </c>
      <c r="P280">
        <v>-3.7930000000000001</v>
      </c>
      <c r="Q280">
        <v>6</v>
      </c>
      <c r="R280">
        <v>-8.16</v>
      </c>
    </row>
    <row r="281" spans="1:18" x14ac:dyDescent="0.2">
      <c r="A281" t="s">
        <v>272</v>
      </c>
      <c r="B281">
        <v>2121</v>
      </c>
      <c r="C281">
        <v>2121</v>
      </c>
      <c r="D281">
        <v>1</v>
      </c>
      <c r="E281" s="19">
        <v>2.0000000000000001E-9</v>
      </c>
      <c r="F281">
        <v>26.5</v>
      </c>
      <c r="G281" t="s">
        <v>273</v>
      </c>
      <c r="H281">
        <v>1</v>
      </c>
      <c r="I281" s="19">
        <v>2.8E-5</v>
      </c>
      <c r="J281">
        <v>0.93</v>
      </c>
      <c r="K281">
        <v>13.214</v>
      </c>
      <c r="L281">
        <v>199</v>
      </c>
      <c r="M281">
        <v>14</v>
      </c>
      <c r="N281" s="19">
        <v>185</v>
      </c>
      <c r="O281" s="19">
        <v>1.2999999999999999E-2</v>
      </c>
      <c r="P281">
        <v>-6.4577600000000004</v>
      </c>
      <c r="Q281">
        <v>1</v>
      </c>
      <c r="R281">
        <v>-9.68</v>
      </c>
    </row>
    <row r="282" spans="1:18" x14ac:dyDescent="0.2">
      <c r="A282" t="s">
        <v>276</v>
      </c>
      <c r="B282">
        <v>2112</v>
      </c>
      <c r="C282">
        <v>2112</v>
      </c>
      <c r="D282">
        <v>3</v>
      </c>
      <c r="E282" s="19">
        <v>9.9999999999999995E-7</v>
      </c>
      <c r="F282">
        <v>24.5</v>
      </c>
      <c r="G282" t="s">
        <v>277</v>
      </c>
      <c r="H282">
        <v>0</v>
      </c>
      <c r="I282" s="19">
        <v>3.1E-4</v>
      </c>
      <c r="J282">
        <v>2.7360000000000002</v>
      </c>
      <c r="K282">
        <v>1.5760000000000001</v>
      </c>
      <c r="L282">
        <v>4</v>
      </c>
      <c r="M282">
        <v>7</v>
      </c>
      <c r="N282" s="19">
        <v>10.9</v>
      </c>
      <c r="O282" s="19">
        <v>4.4999999999999998E-2</v>
      </c>
      <c r="P282">
        <v>-4.8623799999999999</v>
      </c>
      <c r="Q282">
        <v>10</v>
      </c>
      <c r="R282">
        <v>-5.66</v>
      </c>
    </row>
    <row r="283" spans="1:18" x14ac:dyDescent="0.2">
      <c r="A283" t="s">
        <v>278</v>
      </c>
      <c r="B283">
        <v>2057</v>
      </c>
      <c r="C283">
        <v>2120</v>
      </c>
      <c r="D283">
        <v>19</v>
      </c>
      <c r="E283" s="19">
        <v>1E-4</v>
      </c>
      <c r="F283">
        <v>28.4</v>
      </c>
      <c r="G283" t="s">
        <v>279</v>
      </c>
      <c r="H283">
        <v>0</v>
      </c>
      <c r="I283" s="19">
        <v>8.0000000000000007E-5</v>
      </c>
      <c r="J283">
        <v>2.0990000000000002</v>
      </c>
      <c r="K283">
        <v>1.91</v>
      </c>
      <c r="L283">
        <v>10</v>
      </c>
      <c r="M283">
        <v>11</v>
      </c>
      <c r="N283" s="19">
        <v>21</v>
      </c>
      <c r="O283" s="19">
        <v>0.18</v>
      </c>
      <c r="P283">
        <v>-4.8449499999999999</v>
      </c>
      <c r="Q283">
        <v>1</v>
      </c>
      <c r="R283">
        <v>-5.53</v>
      </c>
    </row>
    <row r="284" spans="1:18" x14ac:dyDescent="0.2">
      <c r="A284" t="s">
        <v>280</v>
      </c>
      <c r="B284">
        <v>2102</v>
      </c>
      <c r="C284">
        <v>2116</v>
      </c>
      <c r="D284">
        <v>4</v>
      </c>
      <c r="E284" s="19">
        <v>7.9999999999999996E-7</v>
      </c>
      <c r="F284">
        <v>30</v>
      </c>
      <c r="G284" t="s">
        <v>281</v>
      </c>
      <c r="H284">
        <v>0</v>
      </c>
      <c r="I284" s="19">
        <v>3.4999999999999997E-5</v>
      </c>
      <c r="J284">
        <v>0.872</v>
      </c>
      <c r="K284">
        <v>6.8289999999999997</v>
      </c>
      <c r="L284">
        <v>47</v>
      </c>
      <c r="M284">
        <v>6</v>
      </c>
      <c r="N284" s="19">
        <v>41</v>
      </c>
      <c r="O284" s="19">
        <v>4.9000000000000002E-2</v>
      </c>
      <c r="P284">
        <v>-5.7686999999999999</v>
      </c>
      <c r="Q284">
        <v>1</v>
      </c>
      <c r="R284">
        <v>-8.9600000000000009</v>
      </c>
    </row>
    <row r="285" spans="1:18" x14ac:dyDescent="0.2">
      <c r="A285" t="s">
        <v>282</v>
      </c>
      <c r="B285">
        <v>2110</v>
      </c>
      <c r="C285">
        <v>2110</v>
      </c>
      <c r="D285">
        <v>1</v>
      </c>
      <c r="E285" s="19">
        <v>2.0000000000000001E-10</v>
      </c>
      <c r="F285">
        <v>28.6</v>
      </c>
      <c r="G285" t="s">
        <v>283</v>
      </c>
      <c r="H285">
        <v>0</v>
      </c>
      <c r="I285" s="19">
        <v>3.1000000000000001E-5</v>
      </c>
      <c r="J285">
        <v>1.6679999999999999</v>
      </c>
      <c r="K285">
        <v>2.4969999999999999</v>
      </c>
      <c r="L285">
        <v>3</v>
      </c>
      <c r="M285">
        <v>2</v>
      </c>
      <c r="N285" s="19">
        <v>5</v>
      </c>
      <c r="O285" s="19">
        <v>2.8999999999999998E-3</v>
      </c>
      <c r="P285">
        <v>-7.0377599999999996</v>
      </c>
      <c r="Q285">
        <v>1</v>
      </c>
      <c r="R285">
        <v>-11.8</v>
      </c>
    </row>
    <row r="286" spans="1:18" x14ac:dyDescent="0.2">
      <c r="A286" t="s">
        <v>284</v>
      </c>
      <c r="B286">
        <v>2068</v>
      </c>
      <c r="C286">
        <v>2068</v>
      </c>
      <c r="D286">
        <v>1</v>
      </c>
      <c r="E286" s="19">
        <v>1.9999999999999999E-7</v>
      </c>
      <c r="F286">
        <v>27.3</v>
      </c>
      <c r="G286" t="s">
        <v>285</v>
      </c>
      <c r="H286">
        <v>0</v>
      </c>
      <c r="I286" s="19">
        <v>4.8000000000000001E-4</v>
      </c>
      <c r="J286">
        <v>3.137</v>
      </c>
      <c r="K286">
        <v>1.468</v>
      </c>
      <c r="L286">
        <v>7</v>
      </c>
      <c r="M286">
        <v>15</v>
      </c>
      <c r="N286" s="19">
        <v>22</v>
      </c>
      <c r="O286" s="19">
        <v>7.2999999999999995E-2</v>
      </c>
      <c r="P286">
        <v>-4.4533300000000002</v>
      </c>
      <c r="Q286">
        <v>8</v>
      </c>
      <c r="R286">
        <v>-7.84</v>
      </c>
    </row>
    <row r="287" spans="1:18" x14ac:dyDescent="0.2">
      <c r="A287" t="s">
        <v>286</v>
      </c>
      <c r="B287">
        <v>2103</v>
      </c>
      <c r="C287">
        <v>2120</v>
      </c>
      <c r="D287">
        <v>11</v>
      </c>
      <c r="E287" s="19">
        <v>1.9999999999999999E-6</v>
      </c>
      <c r="F287">
        <v>28.8</v>
      </c>
      <c r="G287" t="s">
        <v>287</v>
      </c>
      <c r="H287">
        <v>0</v>
      </c>
      <c r="I287" s="19">
        <v>2.0000000000000001E-4</v>
      </c>
      <c r="J287">
        <v>2.2730000000000001</v>
      </c>
      <c r="K287">
        <v>1.786</v>
      </c>
      <c r="L287">
        <v>11</v>
      </c>
      <c r="M287">
        <v>14</v>
      </c>
      <c r="N287" s="19">
        <v>25</v>
      </c>
      <c r="O287" s="19">
        <v>5.3999999999999999E-2</v>
      </c>
      <c r="P287">
        <v>-4.9543699999999999</v>
      </c>
      <c r="Q287">
        <v>6</v>
      </c>
      <c r="R287">
        <v>-7.82</v>
      </c>
    </row>
    <row r="288" spans="1:18" x14ac:dyDescent="0.2">
      <c r="A288" t="s">
        <v>288</v>
      </c>
      <c r="B288">
        <v>2075</v>
      </c>
      <c r="C288">
        <v>2096</v>
      </c>
      <c r="D288">
        <v>41</v>
      </c>
      <c r="E288" s="19">
        <v>1.0000000000000001E-5</v>
      </c>
      <c r="F288">
        <v>28.4</v>
      </c>
      <c r="G288" t="s">
        <v>289</v>
      </c>
      <c r="H288">
        <v>0</v>
      </c>
      <c r="I288" s="19">
        <v>4.2000000000000002E-4</v>
      </c>
      <c r="J288">
        <v>0.81200000000000006</v>
      </c>
      <c r="K288">
        <v>4.3289999999999997</v>
      </c>
      <c r="L288">
        <v>16</v>
      </c>
      <c r="M288">
        <v>3</v>
      </c>
      <c r="N288" s="19">
        <v>13</v>
      </c>
      <c r="O288" s="19">
        <v>9.6000000000000002E-2</v>
      </c>
      <c r="P288">
        <v>-4.39778</v>
      </c>
      <c r="Q288">
        <v>8</v>
      </c>
      <c r="R288">
        <v>-6.6</v>
      </c>
    </row>
    <row r="289" spans="1:18" x14ac:dyDescent="0.2">
      <c r="A289" t="s">
        <v>291</v>
      </c>
      <c r="B289">
        <v>2077</v>
      </c>
      <c r="C289">
        <v>2121</v>
      </c>
      <c r="D289">
        <v>43</v>
      </c>
      <c r="E289" s="19">
        <v>2.0000000000000001E-4</v>
      </c>
      <c r="F289">
        <v>28.4</v>
      </c>
      <c r="G289" t="s">
        <v>292</v>
      </c>
      <c r="H289">
        <v>1</v>
      </c>
      <c r="I289" s="19">
        <v>5.9999999999999995E-4</v>
      </c>
      <c r="J289">
        <v>0.79700000000000004</v>
      </c>
      <c r="K289">
        <v>3.9380000000000002</v>
      </c>
      <c r="L289">
        <v>79</v>
      </c>
      <c r="M289">
        <v>16</v>
      </c>
      <c r="N289" s="19">
        <v>63</v>
      </c>
      <c r="O289" s="19">
        <v>0.11</v>
      </c>
      <c r="P289">
        <v>-4.1587300000000003</v>
      </c>
      <c r="Q289">
        <v>12</v>
      </c>
      <c r="R289">
        <v>-5.74</v>
      </c>
    </row>
    <row r="290" spans="1:18" x14ac:dyDescent="0.2">
      <c r="A290" t="s">
        <v>295</v>
      </c>
      <c r="B290">
        <v>2046</v>
      </c>
      <c r="C290">
        <v>2121</v>
      </c>
      <c r="D290">
        <v>203</v>
      </c>
      <c r="E290" s="19">
        <v>1E-4</v>
      </c>
      <c r="F290">
        <v>27.6</v>
      </c>
      <c r="G290" t="s">
        <v>296</v>
      </c>
      <c r="H290">
        <v>0</v>
      </c>
      <c r="I290" s="19">
        <v>1.1999999999999999E-3</v>
      </c>
      <c r="J290">
        <v>0.752</v>
      </c>
      <c r="K290">
        <v>3.0339999999999998</v>
      </c>
      <c r="L290">
        <v>4</v>
      </c>
      <c r="M290">
        <v>1</v>
      </c>
      <c r="N290" s="19">
        <v>3.01</v>
      </c>
      <c r="O290" s="19">
        <v>0.26</v>
      </c>
      <c r="P290">
        <v>-3.5196999999999998</v>
      </c>
      <c r="Q290">
        <v>10</v>
      </c>
      <c r="R290">
        <v>-5.53</v>
      </c>
    </row>
    <row r="291" spans="1:18" x14ac:dyDescent="0.2">
      <c r="A291" t="s">
        <v>297</v>
      </c>
      <c r="B291">
        <v>2064</v>
      </c>
      <c r="C291">
        <v>2121</v>
      </c>
      <c r="D291">
        <v>87</v>
      </c>
      <c r="E291" s="19">
        <v>6.0000000000000002E-5</v>
      </c>
      <c r="F291">
        <v>26.7</v>
      </c>
      <c r="G291" t="s">
        <v>298</v>
      </c>
      <c r="H291">
        <v>1</v>
      </c>
      <c r="I291" s="19">
        <v>1.1000000000000001E-3</v>
      </c>
      <c r="J291">
        <v>1.0369999999999999</v>
      </c>
      <c r="K291">
        <v>27.806999999999999</v>
      </c>
      <c r="L291">
        <v>134</v>
      </c>
      <c r="M291">
        <v>5</v>
      </c>
      <c r="N291" s="19">
        <v>139</v>
      </c>
      <c r="O291" s="19">
        <v>0.14000000000000001</v>
      </c>
      <c r="P291">
        <v>-3.8042400000000001</v>
      </c>
      <c r="Q291">
        <v>17</v>
      </c>
      <c r="R291">
        <v>-5.27</v>
      </c>
    </row>
    <row r="292" spans="1:18" x14ac:dyDescent="0.2">
      <c r="A292" t="s">
        <v>299</v>
      </c>
      <c r="B292">
        <v>2084</v>
      </c>
      <c r="C292">
        <v>2121</v>
      </c>
      <c r="D292">
        <v>40</v>
      </c>
      <c r="E292" s="19">
        <v>3.0000000000000001E-5</v>
      </c>
      <c r="F292">
        <v>25.6</v>
      </c>
      <c r="G292" t="s">
        <v>300</v>
      </c>
      <c r="H292">
        <v>0</v>
      </c>
      <c r="I292" s="19">
        <v>8.8999999999999995E-5</v>
      </c>
      <c r="J292">
        <v>1.6859999999999999</v>
      </c>
      <c r="K292">
        <v>2.4580000000000002</v>
      </c>
      <c r="L292">
        <v>16</v>
      </c>
      <c r="M292">
        <v>11</v>
      </c>
      <c r="N292" s="19">
        <v>27</v>
      </c>
      <c r="O292" s="19">
        <v>8.8999999999999996E-2</v>
      </c>
      <c r="P292">
        <v>-5.1005200000000004</v>
      </c>
      <c r="Q292">
        <v>2</v>
      </c>
      <c r="R292">
        <v>-4.8600000000000003</v>
      </c>
    </row>
    <row r="293" spans="1:18" x14ac:dyDescent="0.2">
      <c r="A293" t="s">
        <v>2123</v>
      </c>
      <c r="B293">
        <v>2061</v>
      </c>
      <c r="C293">
        <v>2061</v>
      </c>
      <c r="D293">
        <v>1</v>
      </c>
      <c r="E293" s="19">
        <v>4.0000000000000001E-8</v>
      </c>
      <c r="F293">
        <v>27.4</v>
      </c>
      <c r="G293" t="s">
        <v>2124</v>
      </c>
      <c r="H293">
        <v>0</v>
      </c>
      <c r="I293" s="19">
        <v>7.1000000000000005E-5</v>
      </c>
      <c r="J293">
        <v>2.5819999999999999</v>
      </c>
      <c r="K293">
        <v>1.6319999999999999</v>
      </c>
      <c r="L293">
        <v>7</v>
      </c>
      <c r="M293">
        <v>11</v>
      </c>
      <c r="N293" s="19">
        <v>18.100000000000001</v>
      </c>
      <c r="O293" s="19">
        <v>6.8000000000000005E-2</v>
      </c>
      <c r="P293">
        <v>-5.3104800000000001</v>
      </c>
      <c r="Q293">
        <v>1</v>
      </c>
      <c r="R293">
        <v>-8.49</v>
      </c>
    </row>
    <row r="294" spans="1:18" x14ac:dyDescent="0.2">
      <c r="A294" t="s">
        <v>301</v>
      </c>
      <c r="B294">
        <v>2101</v>
      </c>
      <c r="C294">
        <v>2101</v>
      </c>
      <c r="D294">
        <v>1</v>
      </c>
      <c r="E294" s="19">
        <v>5.0000000000000004E-6</v>
      </c>
      <c r="F294">
        <v>28.1</v>
      </c>
      <c r="G294" t="s">
        <v>302</v>
      </c>
      <c r="H294">
        <v>0</v>
      </c>
      <c r="I294" s="19">
        <v>1.7000000000000001E-4</v>
      </c>
      <c r="J294">
        <v>3.0049999999999999</v>
      </c>
      <c r="K294">
        <v>1.4990000000000001</v>
      </c>
      <c r="L294">
        <v>1</v>
      </c>
      <c r="M294">
        <v>2</v>
      </c>
      <c r="N294" s="19">
        <v>3</v>
      </c>
      <c r="O294" s="19">
        <v>0.06</v>
      </c>
      <c r="P294">
        <v>-4.98095</v>
      </c>
      <c r="Q294">
        <v>5</v>
      </c>
      <c r="R294">
        <v>-7.06</v>
      </c>
    </row>
    <row r="295" spans="1:18" x14ac:dyDescent="0.2">
      <c r="A295" t="s">
        <v>303</v>
      </c>
      <c r="B295">
        <v>2051</v>
      </c>
      <c r="C295">
        <v>2104</v>
      </c>
      <c r="D295">
        <v>10</v>
      </c>
      <c r="E295" s="19">
        <v>4.0000000000000001E-8</v>
      </c>
      <c r="F295">
        <v>28.9</v>
      </c>
      <c r="G295" t="s">
        <v>304</v>
      </c>
      <c r="H295">
        <v>0</v>
      </c>
      <c r="I295" s="19">
        <v>3.8999999999999999E-4</v>
      </c>
      <c r="J295">
        <v>1.397</v>
      </c>
      <c r="K295">
        <v>3.516</v>
      </c>
      <c r="L295">
        <v>5</v>
      </c>
      <c r="M295">
        <v>2</v>
      </c>
      <c r="N295" s="19">
        <v>6.99</v>
      </c>
      <c r="O295" s="19">
        <v>0.09</v>
      </c>
      <c r="P295">
        <v>-4.4590300000000003</v>
      </c>
      <c r="Q295">
        <v>4</v>
      </c>
      <c r="R295">
        <v>-9.3699999999999992</v>
      </c>
    </row>
    <row r="296" spans="1:18" x14ac:dyDescent="0.2">
      <c r="A296" t="s">
        <v>305</v>
      </c>
      <c r="B296">
        <v>2083</v>
      </c>
      <c r="C296">
        <v>2120</v>
      </c>
      <c r="D296">
        <v>20</v>
      </c>
      <c r="E296" s="19">
        <v>1.0000000000000001E-5</v>
      </c>
      <c r="F296">
        <v>28.8</v>
      </c>
      <c r="G296" t="s">
        <v>306</v>
      </c>
      <c r="H296">
        <v>1</v>
      </c>
      <c r="I296" s="19">
        <v>7.2999999999999996E-4</v>
      </c>
      <c r="J296">
        <v>1.127</v>
      </c>
      <c r="K296">
        <v>8.8979999999999997</v>
      </c>
      <c r="L296">
        <v>79</v>
      </c>
      <c r="M296">
        <v>10</v>
      </c>
      <c r="N296" s="19">
        <v>89</v>
      </c>
      <c r="O296" s="19">
        <v>8.4000000000000005E-2</v>
      </c>
      <c r="P296">
        <v>-4.2167700000000004</v>
      </c>
      <c r="Q296">
        <v>16</v>
      </c>
      <c r="R296">
        <v>-7.2</v>
      </c>
    </row>
    <row r="297" spans="1:18" x14ac:dyDescent="0.2">
      <c r="A297" t="s">
        <v>2125</v>
      </c>
      <c r="B297">
        <v>2111</v>
      </c>
      <c r="C297">
        <v>2111</v>
      </c>
      <c r="D297">
        <v>1</v>
      </c>
      <c r="E297" s="19">
        <v>4.9999999999999998E-8</v>
      </c>
      <c r="F297">
        <v>26.3</v>
      </c>
      <c r="G297" t="s">
        <v>2126</v>
      </c>
      <c r="H297">
        <v>1</v>
      </c>
      <c r="I297" s="19">
        <v>5.9000000000000003E-4</v>
      </c>
      <c r="J297">
        <v>0.98599999999999999</v>
      </c>
      <c r="K297">
        <v>68.945999999999998</v>
      </c>
      <c r="L297">
        <v>0</v>
      </c>
      <c r="M297">
        <v>0</v>
      </c>
      <c r="N297" s="19">
        <v>10000000</v>
      </c>
      <c r="O297" s="19">
        <v>3.1E-2</v>
      </c>
      <c r="P297">
        <v>-4.7419700000000002</v>
      </c>
      <c r="Q297">
        <v>19</v>
      </c>
      <c r="R297">
        <v>-8.33</v>
      </c>
    </row>
    <row r="298" spans="1:18" x14ac:dyDescent="0.2">
      <c r="A298" t="s">
        <v>307</v>
      </c>
      <c r="B298">
        <v>2117</v>
      </c>
      <c r="C298">
        <v>2118</v>
      </c>
      <c r="D298">
        <v>5</v>
      </c>
      <c r="E298" s="19">
        <v>1.9999999999999999E-6</v>
      </c>
      <c r="F298">
        <v>29.1</v>
      </c>
      <c r="G298" t="s">
        <v>308</v>
      </c>
      <c r="H298">
        <v>0</v>
      </c>
      <c r="I298" s="19">
        <v>3.2000000000000003E-4</v>
      </c>
      <c r="J298">
        <v>1.8089999999999999</v>
      </c>
      <c r="K298">
        <v>2.2370000000000001</v>
      </c>
      <c r="L298">
        <v>21</v>
      </c>
      <c r="M298">
        <v>17</v>
      </c>
      <c r="N298" s="19">
        <v>38</v>
      </c>
      <c r="O298" s="19">
        <v>4.5999999999999999E-2</v>
      </c>
      <c r="P298">
        <v>-4.8307000000000002</v>
      </c>
      <c r="Q298">
        <v>11</v>
      </c>
      <c r="R298">
        <v>-8.0399999999999991</v>
      </c>
    </row>
    <row r="299" spans="1:18" x14ac:dyDescent="0.2">
      <c r="A299" t="s">
        <v>309</v>
      </c>
      <c r="B299">
        <v>2096</v>
      </c>
      <c r="C299">
        <v>2096</v>
      </c>
      <c r="D299">
        <v>1</v>
      </c>
      <c r="E299" s="19">
        <v>5.0000000000000001E-9</v>
      </c>
      <c r="F299">
        <v>27.8</v>
      </c>
      <c r="G299" t="s">
        <v>310</v>
      </c>
      <c r="H299">
        <v>0</v>
      </c>
      <c r="I299" s="19">
        <v>2.5999999999999998E-4</v>
      </c>
      <c r="J299">
        <v>1.202</v>
      </c>
      <c r="K299">
        <v>5.9539999999999997</v>
      </c>
      <c r="L299">
        <v>5</v>
      </c>
      <c r="M299">
        <v>1</v>
      </c>
      <c r="N299" s="19">
        <v>6.01</v>
      </c>
      <c r="O299" s="19">
        <v>2.3E-2</v>
      </c>
      <c r="P299">
        <v>-5.2246100000000002</v>
      </c>
      <c r="Q299">
        <v>7</v>
      </c>
      <c r="R299">
        <v>-9.9700000000000006</v>
      </c>
    </row>
    <row r="300" spans="1:18" x14ac:dyDescent="0.2">
      <c r="A300" t="s">
        <v>311</v>
      </c>
      <c r="B300">
        <v>2075</v>
      </c>
      <c r="C300">
        <v>2116</v>
      </c>
      <c r="D300">
        <v>11</v>
      </c>
      <c r="E300" s="19">
        <v>7.9999999999999996E-6</v>
      </c>
      <c r="F300">
        <v>28.4</v>
      </c>
      <c r="G300" t="s">
        <v>312</v>
      </c>
      <c r="H300">
        <v>0</v>
      </c>
      <c r="I300" s="19">
        <v>5.1999999999999997E-5</v>
      </c>
      <c r="J300">
        <v>3.677</v>
      </c>
      <c r="K300">
        <v>1.3740000000000001</v>
      </c>
      <c r="L300">
        <v>3</v>
      </c>
      <c r="M300">
        <v>8</v>
      </c>
      <c r="N300" s="19">
        <v>11</v>
      </c>
      <c r="O300" s="19">
        <v>9.2999999999999999E-2</v>
      </c>
      <c r="P300">
        <v>-5.3108399999999998</v>
      </c>
      <c r="Q300">
        <v>1</v>
      </c>
      <c r="R300">
        <v>-6.99</v>
      </c>
    </row>
    <row r="301" spans="1:18" x14ac:dyDescent="0.2">
      <c r="A301" t="s">
        <v>313</v>
      </c>
      <c r="B301">
        <v>2057</v>
      </c>
      <c r="C301">
        <v>2085</v>
      </c>
      <c r="D301">
        <v>6</v>
      </c>
      <c r="E301" s="19">
        <v>2.0000000000000002E-5</v>
      </c>
      <c r="F301">
        <v>28.7</v>
      </c>
      <c r="G301" t="s">
        <v>314</v>
      </c>
      <c r="H301">
        <v>0</v>
      </c>
      <c r="I301" s="19">
        <v>3.2000000000000003E-4</v>
      </c>
      <c r="J301">
        <v>2.7450000000000001</v>
      </c>
      <c r="K301">
        <v>1.573</v>
      </c>
      <c r="L301">
        <v>4</v>
      </c>
      <c r="M301">
        <v>7</v>
      </c>
      <c r="N301" s="19">
        <v>11</v>
      </c>
      <c r="O301" s="19">
        <v>0.16</v>
      </c>
      <c r="P301">
        <v>-4.3021900000000004</v>
      </c>
      <c r="Q301">
        <v>4</v>
      </c>
      <c r="R301">
        <v>-6.36</v>
      </c>
    </row>
    <row r="302" spans="1:18" x14ac:dyDescent="0.2">
      <c r="A302" t="s">
        <v>315</v>
      </c>
      <c r="B302">
        <v>2032</v>
      </c>
      <c r="C302">
        <v>2052</v>
      </c>
      <c r="D302">
        <v>2</v>
      </c>
      <c r="E302" s="19">
        <v>9.0000000000000006E-5</v>
      </c>
      <c r="F302">
        <v>25.4</v>
      </c>
      <c r="G302" t="s">
        <v>316</v>
      </c>
      <c r="H302">
        <v>1</v>
      </c>
      <c r="I302" s="19">
        <v>4.4000000000000003E-3</v>
      </c>
      <c r="J302">
        <v>2.7509999999999999</v>
      </c>
      <c r="K302">
        <v>1.571</v>
      </c>
      <c r="L302">
        <v>4</v>
      </c>
      <c r="M302">
        <v>7</v>
      </c>
      <c r="N302" s="19">
        <v>11</v>
      </c>
      <c r="O302" s="19">
        <v>0.64</v>
      </c>
      <c r="P302">
        <v>-2.5496699999999999</v>
      </c>
      <c r="Q302">
        <v>15</v>
      </c>
      <c r="R302">
        <v>-3.4</v>
      </c>
    </row>
    <row r="303" spans="1:18" x14ac:dyDescent="0.2">
      <c r="A303" t="s">
        <v>317</v>
      </c>
      <c r="B303">
        <v>2037</v>
      </c>
      <c r="C303">
        <v>2119</v>
      </c>
      <c r="D303">
        <v>34</v>
      </c>
      <c r="E303" s="19">
        <v>2.0000000000000002E-5</v>
      </c>
      <c r="F303">
        <v>30.6</v>
      </c>
      <c r="G303" t="s">
        <v>318</v>
      </c>
      <c r="H303">
        <v>0</v>
      </c>
      <c r="I303" s="19">
        <v>5.6999999999999998E-4</v>
      </c>
      <c r="J303">
        <v>2.3319999999999999</v>
      </c>
      <c r="K303">
        <v>1.7509999999999999</v>
      </c>
      <c r="L303">
        <v>3</v>
      </c>
      <c r="M303">
        <v>4</v>
      </c>
      <c r="N303" s="19">
        <v>7</v>
      </c>
      <c r="O303" s="19">
        <v>0.38</v>
      </c>
      <c r="P303">
        <v>-3.6662400000000002</v>
      </c>
      <c r="Q303">
        <v>3</v>
      </c>
      <c r="R303">
        <v>-7.33</v>
      </c>
    </row>
    <row r="304" spans="1:18" x14ac:dyDescent="0.2">
      <c r="A304" t="s">
        <v>319</v>
      </c>
      <c r="B304">
        <v>2074</v>
      </c>
      <c r="C304">
        <v>2101</v>
      </c>
      <c r="D304">
        <v>2</v>
      </c>
      <c r="E304" s="19">
        <v>9.9999999999999995E-8</v>
      </c>
      <c r="F304">
        <v>28.9</v>
      </c>
      <c r="G304" t="s">
        <v>320</v>
      </c>
      <c r="H304">
        <v>0</v>
      </c>
      <c r="I304" s="19">
        <v>1.1E-5</v>
      </c>
      <c r="J304">
        <v>2.8210000000000002</v>
      </c>
      <c r="K304">
        <v>1.5489999999999999</v>
      </c>
      <c r="L304">
        <v>6</v>
      </c>
      <c r="M304">
        <v>11</v>
      </c>
      <c r="N304" s="19">
        <v>16.899999999999999</v>
      </c>
      <c r="O304" s="19">
        <v>5.8000000000000003E-2</v>
      </c>
      <c r="P304">
        <v>-6.2049300000000001</v>
      </c>
      <c r="Q304">
        <v>0.2</v>
      </c>
      <c r="R304">
        <v>-9.02</v>
      </c>
    </row>
    <row r="305" spans="1:18" x14ac:dyDescent="0.2">
      <c r="A305" t="s">
        <v>321</v>
      </c>
      <c r="B305">
        <v>2057</v>
      </c>
      <c r="C305">
        <v>2057</v>
      </c>
      <c r="D305">
        <v>1</v>
      </c>
      <c r="E305" s="19">
        <v>2.9999999999999999E-7</v>
      </c>
      <c r="F305">
        <v>28.2</v>
      </c>
      <c r="G305" t="s">
        <v>322</v>
      </c>
      <c r="H305">
        <v>0</v>
      </c>
      <c r="I305" s="19">
        <v>4.0000000000000002E-4</v>
      </c>
      <c r="J305">
        <v>1.639</v>
      </c>
      <c r="K305">
        <v>2.5649999999999999</v>
      </c>
      <c r="L305">
        <v>11</v>
      </c>
      <c r="M305">
        <v>7</v>
      </c>
      <c r="N305" s="19">
        <v>18</v>
      </c>
      <c r="O305" s="19">
        <v>0.1</v>
      </c>
      <c r="P305">
        <v>-4.3971200000000001</v>
      </c>
      <c r="Q305">
        <v>5</v>
      </c>
      <c r="R305">
        <v>-7.63</v>
      </c>
    </row>
    <row r="306" spans="1:18" x14ac:dyDescent="0.2">
      <c r="A306" t="s">
        <v>323</v>
      </c>
      <c r="B306">
        <v>2056</v>
      </c>
      <c r="C306">
        <v>2121</v>
      </c>
      <c r="D306">
        <v>16</v>
      </c>
      <c r="E306" s="19">
        <v>3.0000000000000001E-6</v>
      </c>
      <c r="F306">
        <v>28.8</v>
      </c>
      <c r="G306" t="s">
        <v>324</v>
      </c>
      <c r="H306">
        <v>1</v>
      </c>
      <c r="I306" s="19">
        <v>1.6000000000000001E-4</v>
      </c>
      <c r="J306">
        <v>1.2130000000000001</v>
      </c>
      <c r="K306">
        <v>5.6989999999999998</v>
      </c>
      <c r="L306">
        <v>47</v>
      </c>
      <c r="M306">
        <v>10</v>
      </c>
      <c r="N306" s="19">
        <v>57</v>
      </c>
      <c r="O306" s="19">
        <v>0.14000000000000001</v>
      </c>
      <c r="P306">
        <v>-4.6493900000000004</v>
      </c>
      <c r="Q306">
        <v>2</v>
      </c>
      <c r="R306">
        <v>-7.52</v>
      </c>
    </row>
    <row r="307" spans="1:18" x14ac:dyDescent="0.2">
      <c r="A307" t="s">
        <v>325</v>
      </c>
      <c r="B307">
        <v>2084</v>
      </c>
      <c r="C307">
        <v>2121</v>
      </c>
      <c r="D307">
        <v>13</v>
      </c>
      <c r="E307" s="19">
        <v>3.0000000000000001E-6</v>
      </c>
      <c r="F307">
        <v>28.3</v>
      </c>
      <c r="G307" t="s">
        <v>326</v>
      </c>
      <c r="H307">
        <v>0</v>
      </c>
      <c r="I307" s="19">
        <v>1.9E-3</v>
      </c>
      <c r="J307">
        <v>2.629</v>
      </c>
      <c r="K307">
        <v>1.6140000000000001</v>
      </c>
      <c r="L307">
        <v>8</v>
      </c>
      <c r="M307">
        <v>13</v>
      </c>
      <c r="N307" s="19">
        <v>21</v>
      </c>
      <c r="O307" s="19">
        <v>7.2999999999999995E-2</v>
      </c>
      <c r="P307">
        <v>-3.8620899999999998</v>
      </c>
      <c r="Q307">
        <v>42</v>
      </c>
      <c r="R307">
        <v>-7.38</v>
      </c>
    </row>
    <row r="308" spans="1:18" x14ac:dyDescent="0.2">
      <c r="A308" t="s">
        <v>327</v>
      </c>
      <c r="B308">
        <v>2030</v>
      </c>
      <c r="C308">
        <v>2030</v>
      </c>
      <c r="D308">
        <v>1</v>
      </c>
      <c r="E308" s="19">
        <v>6.9999999999999999E-4</v>
      </c>
      <c r="F308">
        <v>29.1</v>
      </c>
      <c r="G308" t="s">
        <v>328</v>
      </c>
      <c r="H308">
        <v>1</v>
      </c>
      <c r="I308" s="19">
        <v>4.1000000000000003E-3</v>
      </c>
      <c r="J308">
        <v>1.2849999999999999</v>
      </c>
      <c r="K308">
        <v>4.51</v>
      </c>
      <c r="L308">
        <v>7</v>
      </c>
      <c r="M308">
        <v>2</v>
      </c>
      <c r="N308" s="19">
        <v>8.99</v>
      </c>
      <c r="O308" s="19">
        <v>0.94</v>
      </c>
      <c r="P308">
        <v>-2.4130699999999998</v>
      </c>
      <c r="Q308">
        <v>11</v>
      </c>
      <c r="R308">
        <v>-4.2699999999999996</v>
      </c>
    </row>
    <row r="309" spans="1:18" x14ac:dyDescent="0.2">
      <c r="A309" t="s">
        <v>329</v>
      </c>
      <c r="B309">
        <v>2082</v>
      </c>
      <c r="C309">
        <v>2120</v>
      </c>
      <c r="D309">
        <v>9</v>
      </c>
      <c r="E309" s="19">
        <v>9.9999999999999995E-7</v>
      </c>
      <c r="F309">
        <v>27.5</v>
      </c>
      <c r="G309" t="s">
        <v>330</v>
      </c>
      <c r="H309">
        <v>0</v>
      </c>
      <c r="I309" s="19">
        <v>5.1000000000000004E-4</v>
      </c>
      <c r="J309">
        <v>3.1930000000000001</v>
      </c>
      <c r="K309">
        <v>1.456</v>
      </c>
      <c r="L309">
        <v>5</v>
      </c>
      <c r="M309">
        <v>11</v>
      </c>
      <c r="N309" s="19">
        <v>16</v>
      </c>
      <c r="O309" s="19">
        <v>6.9000000000000006E-2</v>
      </c>
      <c r="P309">
        <v>-4.45695</v>
      </c>
      <c r="Q309">
        <v>11</v>
      </c>
      <c r="R309">
        <v>-7.34</v>
      </c>
    </row>
    <row r="310" spans="1:18" x14ac:dyDescent="0.2">
      <c r="A310" t="s">
        <v>2127</v>
      </c>
      <c r="B310">
        <v>2121</v>
      </c>
      <c r="C310">
        <v>2121</v>
      </c>
      <c r="D310">
        <v>2</v>
      </c>
      <c r="E310" s="19">
        <v>2.0000000000000002E-5</v>
      </c>
      <c r="F310">
        <v>30.4</v>
      </c>
      <c r="G310" t="s">
        <v>2128</v>
      </c>
      <c r="H310">
        <v>1</v>
      </c>
      <c r="I310" s="19">
        <v>0.01</v>
      </c>
      <c r="J310">
        <v>0.97199999999999998</v>
      </c>
      <c r="K310">
        <v>34.398000000000003</v>
      </c>
      <c r="L310">
        <v>177</v>
      </c>
      <c r="M310">
        <v>5</v>
      </c>
      <c r="N310" s="19">
        <v>172</v>
      </c>
      <c r="O310" s="19">
        <v>5.2999999999999999E-2</v>
      </c>
      <c r="P310">
        <v>-3.2688899999999999</v>
      </c>
      <c r="Q310">
        <v>365.25</v>
      </c>
      <c r="R310">
        <v>-7.97</v>
      </c>
    </row>
    <row r="311" spans="1:18" x14ac:dyDescent="0.2">
      <c r="A311" t="s">
        <v>2129</v>
      </c>
      <c r="B311">
        <v>2114</v>
      </c>
      <c r="C311">
        <v>2118</v>
      </c>
      <c r="D311">
        <v>2</v>
      </c>
      <c r="E311" s="19">
        <v>6.9999999999999997E-7</v>
      </c>
      <c r="F311">
        <v>27</v>
      </c>
      <c r="G311" t="s">
        <v>2130</v>
      </c>
      <c r="H311">
        <v>1</v>
      </c>
      <c r="I311" s="19">
        <v>4.3E-3</v>
      </c>
      <c r="J311">
        <v>1.141</v>
      </c>
      <c r="K311">
        <v>8.0850000000000009</v>
      </c>
      <c r="L311">
        <v>85</v>
      </c>
      <c r="M311">
        <v>12</v>
      </c>
      <c r="N311" s="19">
        <v>97</v>
      </c>
      <c r="O311" s="19">
        <v>4.2000000000000003E-2</v>
      </c>
      <c r="P311">
        <v>-3.74648</v>
      </c>
      <c r="Q311">
        <v>142</v>
      </c>
      <c r="R311">
        <v>-7.72</v>
      </c>
    </row>
    <row r="312" spans="1:18" x14ac:dyDescent="0.2">
      <c r="A312" t="s">
        <v>331</v>
      </c>
      <c r="B312">
        <v>2073</v>
      </c>
      <c r="C312">
        <v>2120</v>
      </c>
      <c r="D312">
        <v>72</v>
      </c>
      <c r="E312" s="19">
        <v>5.0000000000000002E-5</v>
      </c>
      <c r="F312">
        <v>26.7</v>
      </c>
      <c r="G312" t="s">
        <v>332</v>
      </c>
      <c r="H312">
        <v>0</v>
      </c>
      <c r="I312" s="19">
        <v>1.6000000000000001E-4</v>
      </c>
      <c r="J312">
        <v>1.94</v>
      </c>
      <c r="K312">
        <v>2.0640000000000001</v>
      </c>
      <c r="L312">
        <v>16</v>
      </c>
      <c r="M312">
        <v>15</v>
      </c>
      <c r="N312" s="19">
        <v>31</v>
      </c>
      <c r="O312" s="19">
        <v>0.11</v>
      </c>
      <c r="P312">
        <v>-4.7330699999999997</v>
      </c>
      <c r="Q312">
        <v>3</v>
      </c>
      <c r="R312">
        <v>-5.22</v>
      </c>
    </row>
    <row r="313" spans="1:18" x14ac:dyDescent="0.2">
      <c r="A313" t="s">
        <v>333</v>
      </c>
      <c r="B313">
        <v>2057</v>
      </c>
      <c r="C313">
        <v>2117</v>
      </c>
      <c r="D313">
        <v>6</v>
      </c>
      <c r="E313" s="19">
        <v>5.9999999999999997E-7</v>
      </c>
      <c r="F313">
        <v>26.3</v>
      </c>
      <c r="G313" t="s">
        <v>334</v>
      </c>
      <c r="H313">
        <v>0</v>
      </c>
      <c r="I313" s="19">
        <v>4.8000000000000001E-4</v>
      </c>
      <c r="J313">
        <v>1.272</v>
      </c>
      <c r="K313">
        <v>4.6740000000000004</v>
      </c>
      <c r="L313">
        <v>11</v>
      </c>
      <c r="M313">
        <v>3</v>
      </c>
      <c r="N313" s="19">
        <v>14</v>
      </c>
      <c r="O313" s="19">
        <v>0.11</v>
      </c>
      <c r="P313">
        <v>-4.2824900000000001</v>
      </c>
      <c r="Q313">
        <v>6</v>
      </c>
      <c r="R313">
        <v>-6.88</v>
      </c>
    </row>
    <row r="314" spans="1:18" x14ac:dyDescent="0.2">
      <c r="A314" t="s">
        <v>335</v>
      </c>
      <c r="B314">
        <v>2077</v>
      </c>
      <c r="C314">
        <v>2121</v>
      </c>
      <c r="D314">
        <v>20</v>
      </c>
      <c r="E314" s="19">
        <v>6.9999999999999999E-6</v>
      </c>
      <c r="F314">
        <v>28.2</v>
      </c>
      <c r="G314" t="s">
        <v>336</v>
      </c>
      <c r="H314">
        <v>1</v>
      </c>
      <c r="I314" s="19">
        <v>2.5000000000000001E-4</v>
      </c>
      <c r="J314">
        <v>1.0449999999999999</v>
      </c>
      <c r="K314">
        <v>23.085999999999999</v>
      </c>
      <c r="L314">
        <v>0</v>
      </c>
      <c r="M314">
        <v>0</v>
      </c>
      <c r="N314" s="19">
        <v>10000000</v>
      </c>
      <c r="O314" s="19">
        <v>8.8999999999999996E-2</v>
      </c>
      <c r="P314">
        <v>-4.6504500000000002</v>
      </c>
      <c r="Q314">
        <v>5</v>
      </c>
      <c r="R314">
        <v>-7.04</v>
      </c>
    </row>
    <row r="315" spans="1:18" x14ac:dyDescent="0.2">
      <c r="A315" t="s">
        <v>337</v>
      </c>
      <c r="B315">
        <v>2074</v>
      </c>
      <c r="C315">
        <v>2120</v>
      </c>
      <c r="D315">
        <v>46</v>
      </c>
      <c r="E315" s="19">
        <v>6.9999999999999994E-5</v>
      </c>
      <c r="F315">
        <v>30.1</v>
      </c>
      <c r="G315" t="s">
        <v>338</v>
      </c>
      <c r="H315">
        <v>1</v>
      </c>
      <c r="I315" s="19">
        <v>5.3000000000000001E-5</v>
      </c>
      <c r="J315">
        <v>1.228</v>
      </c>
      <c r="K315">
        <v>5.3860000000000001</v>
      </c>
      <c r="L315">
        <v>57</v>
      </c>
      <c r="M315">
        <v>13</v>
      </c>
      <c r="N315" s="19">
        <v>70</v>
      </c>
      <c r="O315" s="19">
        <v>0.11</v>
      </c>
      <c r="P315">
        <v>-5.2172200000000002</v>
      </c>
      <c r="Q315">
        <v>1</v>
      </c>
      <c r="R315">
        <v>-6.97</v>
      </c>
    </row>
    <row r="316" spans="1:18" x14ac:dyDescent="0.2">
      <c r="A316" t="s">
        <v>339</v>
      </c>
      <c r="B316">
        <v>2049</v>
      </c>
      <c r="C316">
        <v>2083</v>
      </c>
      <c r="D316">
        <v>23</v>
      </c>
      <c r="E316" s="19">
        <v>2.9999999999999997E-4</v>
      </c>
      <c r="F316">
        <v>30.1</v>
      </c>
      <c r="G316" t="s">
        <v>340</v>
      </c>
      <c r="H316">
        <v>0</v>
      </c>
      <c r="I316" s="19">
        <v>1E-4</v>
      </c>
      <c r="J316">
        <v>1.8160000000000001</v>
      </c>
      <c r="K316">
        <v>2.226</v>
      </c>
      <c r="L316">
        <v>11</v>
      </c>
      <c r="M316">
        <v>9</v>
      </c>
      <c r="N316" s="19">
        <v>20</v>
      </c>
      <c r="O316" s="19">
        <v>0.25</v>
      </c>
      <c r="P316">
        <v>-4.5916100000000002</v>
      </c>
      <c r="Q316">
        <v>1</v>
      </c>
      <c r="R316">
        <v>-6</v>
      </c>
    </row>
    <row r="317" spans="1:18" x14ac:dyDescent="0.2">
      <c r="A317" t="s">
        <v>2131</v>
      </c>
      <c r="B317">
        <v>2075</v>
      </c>
      <c r="C317">
        <v>2108</v>
      </c>
      <c r="D317">
        <v>3</v>
      </c>
      <c r="E317" s="19">
        <v>5.9999999999999995E-8</v>
      </c>
      <c r="F317">
        <v>28.1</v>
      </c>
      <c r="G317" t="s">
        <v>2132</v>
      </c>
      <c r="H317">
        <v>0</v>
      </c>
      <c r="I317" s="19">
        <v>5.1999999999999997E-5</v>
      </c>
      <c r="J317">
        <v>2.6970000000000001</v>
      </c>
      <c r="K317">
        <v>1.589</v>
      </c>
      <c r="L317">
        <v>10</v>
      </c>
      <c r="M317">
        <v>17</v>
      </c>
      <c r="N317" s="19">
        <v>27</v>
      </c>
      <c r="O317" s="19">
        <v>5.2999999999999999E-2</v>
      </c>
      <c r="P317">
        <v>-5.5538600000000002</v>
      </c>
      <c r="Q317">
        <v>1</v>
      </c>
      <c r="R317">
        <v>-8.99</v>
      </c>
    </row>
    <row r="318" spans="1:18" x14ac:dyDescent="0.2">
      <c r="A318" t="s">
        <v>341</v>
      </c>
      <c r="B318">
        <v>2091</v>
      </c>
      <c r="C318">
        <v>2121</v>
      </c>
      <c r="D318">
        <v>3</v>
      </c>
      <c r="E318" s="19">
        <v>3.9999999999999998E-6</v>
      </c>
      <c r="F318">
        <v>27</v>
      </c>
      <c r="G318" t="s">
        <v>342</v>
      </c>
      <c r="H318">
        <v>0</v>
      </c>
      <c r="I318" s="19">
        <v>1.2E-4</v>
      </c>
      <c r="J318">
        <v>3.1869999999999998</v>
      </c>
      <c r="K318">
        <v>1.4570000000000001</v>
      </c>
      <c r="L318">
        <v>5</v>
      </c>
      <c r="M318">
        <v>11</v>
      </c>
      <c r="N318" s="19">
        <v>15.9</v>
      </c>
      <c r="O318" s="19">
        <v>6.7000000000000004E-2</v>
      </c>
      <c r="P318">
        <v>-5.0947500000000003</v>
      </c>
      <c r="Q318">
        <v>3</v>
      </c>
      <c r="R318">
        <v>-6.64</v>
      </c>
    </row>
    <row r="321" spans="1:27" ht="17" customHeight="1" x14ac:dyDescent="0.2">
      <c r="A321" s="17"/>
      <c r="B321" s="17"/>
      <c r="C321" s="17"/>
      <c r="D321" s="17"/>
      <c r="E321" s="17"/>
      <c r="F321" s="17"/>
      <c r="G321" s="17"/>
    </row>
    <row r="323" spans="1:27" x14ac:dyDescent="0.2">
      <c r="A323" t="s">
        <v>113</v>
      </c>
    </row>
    <row r="324" spans="1:27" x14ac:dyDescent="0.2">
      <c r="A324" t="s">
        <v>114</v>
      </c>
      <c r="B324">
        <v>210910</v>
      </c>
      <c r="C324" t="s">
        <v>115</v>
      </c>
    </row>
    <row r="325" spans="1:27" x14ac:dyDescent="0.2">
      <c r="A325" t="s">
        <v>116</v>
      </c>
      <c r="B325" t="s">
        <v>117</v>
      </c>
      <c r="C325" t="s">
        <v>118</v>
      </c>
      <c r="D325" t="s">
        <v>119</v>
      </c>
      <c r="E325" t="s">
        <v>2206</v>
      </c>
      <c r="F325" t="s">
        <v>2270</v>
      </c>
      <c r="G325" s="18">
        <v>0.24236111111111111</v>
      </c>
    </row>
    <row r="326" spans="1:27" x14ac:dyDescent="0.2">
      <c r="A326" t="s">
        <v>122</v>
      </c>
      <c r="B326" t="s">
        <v>123</v>
      </c>
      <c r="C326" t="s">
        <v>124</v>
      </c>
      <c r="D326" t="s">
        <v>125</v>
      </c>
      <c r="E326" t="s">
        <v>126</v>
      </c>
    </row>
    <row r="327" spans="1:27" x14ac:dyDescent="0.2">
      <c r="A327" t="s">
        <v>127</v>
      </c>
      <c r="B327">
        <v>210910</v>
      </c>
      <c r="C327" t="s">
        <v>115</v>
      </c>
    </row>
    <row r="328" spans="1:27" x14ac:dyDescent="0.2">
      <c r="A328" t="s">
        <v>128</v>
      </c>
      <c r="B328" t="s">
        <v>129</v>
      </c>
      <c r="C328" t="s">
        <v>130</v>
      </c>
    </row>
    <row r="329" spans="1:27" x14ac:dyDescent="0.2">
      <c r="A329" t="s">
        <v>131</v>
      </c>
      <c r="B329" t="s">
        <v>132</v>
      </c>
      <c r="C329">
        <v>10910</v>
      </c>
      <c r="D329" t="s">
        <v>133</v>
      </c>
    </row>
    <row r="331" spans="1:27" x14ac:dyDescent="0.2">
      <c r="A331" t="s">
        <v>134</v>
      </c>
      <c r="B331" t="s">
        <v>135</v>
      </c>
      <c r="C331" t="s">
        <v>136</v>
      </c>
      <c r="D331" t="s">
        <v>137</v>
      </c>
      <c r="E331" t="s">
        <v>138</v>
      </c>
      <c r="F331" t="s">
        <v>139</v>
      </c>
      <c r="G331" t="s">
        <v>140</v>
      </c>
      <c r="H331" t="s">
        <v>141</v>
      </c>
      <c r="I331" t="s">
        <v>142</v>
      </c>
      <c r="J331" t="s">
        <v>143</v>
      </c>
      <c r="K331" t="s">
        <v>144</v>
      </c>
      <c r="L331" t="s">
        <v>145</v>
      </c>
      <c r="M331" t="s">
        <v>146</v>
      </c>
      <c r="N331" t="s">
        <v>147</v>
      </c>
      <c r="O331" t="s">
        <v>148</v>
      </c>
      <c r="P331" t="s">
        <v>149</v>
      </c>
      <c r="Q331" t="s">
        <v>150</v>
      </c>
      <c r="R331" t="s">
        <v>151</v>
      </c>
      <c r="V331" t="s">
        <v>152</v>
      </c>
      <c r="W331" t="s">
        <v>153</v>
      </c>
      <c r="X331" t="s">
        <v>154</v>
      </c>
      <c r="Y331" t="s">
        <v>155</v>
      </c>
      <c r="Z331" t="s">
        <v>156</v>
      </c>
      <c r="AA331" t="s">
        <v>157</v>
      </c>
    </row>
    <row r="332" spans="1:27" x14ac:dyDescent="0.2">
      <c r="A332" s="6" t="s">
        <v>2251</v>
      </c>
      <c r="B332" s="6">
        <v>2050</v>
      </c>
      <c r="C332">
        <v>2121</v>
      </c>
      <c r="D332" s="4">
        <v>486</v>
      </c>
      <c r="E332" s="32">
        <v>8.0000000000000004E-4</v>
      </c>
      <c r="F332">
        <v>30.3</v>
      </c>
      <c r="G332" t="s">
        <v>2274</v>
      </c>
      <c r="H332">
        <v>1</v>
      </c>
      <c r="I332" s="19">
        <v>4.0000000000000002E-4</v>
      </c>
      <c r="J332">
        <v>1.0169999999999999</v>
      </c>
      <c r="K332">
        <v>59.213999999999999</v>
      </c>
      <c r="L332">
        <v>0</v>
      </c>
      <c r="M332">
        <v>0</v>
      </c>
      <c r="N332" s="19">
        <v>10000000</v>
      </c>
      <c r="O332" s="19">
        <v>0.25</v>
      </c>
      <c r="P332" s="6">
        <v>-3.9923700000000002</v>
      </c>
      <c r="Q332">
        <v>4</v>
      </c>
      <c r="R332">
        <v>-5.82</v>
      </c>
      <c r="S332" s="4">
        <f t="shared" ref="S332:S339" si="21">B332+1-K332</f>
        <v>1991.7860000000001</v>
      </c>
      <c r="T332" s="21">
        <f t="shared" ref="T332:T339" si="22">(S332-1900)*365.2425</f>
        <v>33524.148105000022</v>
      </c>
      <c r="U332" s="24">
        <f t="shared" ref="U332:U339" si="23">T332</f>
        <v>33524.148105000022</v>
      </c>
    </row>
    <row r="333" spans="1:27" x14ac:dyDescent="0.2">
      <c r="A333" s="6" t="s">
        <v>2168</v>
      </c>
      <c r="B333" s="6">
        <v>2050</v>
      </c>
      <c r="C333">
        <v>2118</v>
      </c>
      <c r="D333">
        <v>5</v>
      </c>
      <c r="E333" s="32">
        <v>1E-4</v>
      </c>
      <c r="F333">
        <v>24.3</v>
      </c>
      <c r="G333" t="s">
        <v>2215</v>
      </c>
      <c r="H333">
        <v>0</v>
      </c>
      <c r="I333" s="19">
        <v>8.9999999999999998E-4</v>
      </c>
      <c r="J333">
        <v>1.8959999999999999</v>
      </c>
      <c r="K333">
        <v>2.1160000000000001</v>
      </c>
      <c r="L333">
        <v>10</v>
      </c>
      <c r="M333">
        <v>9</v>
      </c>
      <c r="N333" s="19">
        <v>19</v>
      </c>
      <c r="O333" s="19">
        <v>0.23</v>
      </c>
      <c r="P333" s="6">
        <v>-3.6901700000000002</v>
      </c>
      <c r="Q333">
        <v>9</v>
      </c>
      <c r="R333" s="4">
        <v>-3</v>
      </c>
      <c r="S333" s="21">
        <f t="shared" si="21"/>
        <v>2048.884</v>
      </c>
      <c r="T333" s="21">
        <f t="shared" si="22"/>
        <v>54378.764370000004</v>
      </c>
      <c r="U333" s="24">
        <f t="shared" si="23"/>
        <v>54378.764370000004</v>
      </c>
      <c r="V333" t="s">
        <v>2235</v>
      </c>
      <c r="W333" t="s">
        <v>160</v>
      </c>
      <c r="X333" t="s">
        <v>2236</v>
      </c>
      <c r="Y333">
        <v>24.285</v>
      </c>
      <c r="Z333">
        <v>22.762</v>
      </c>
      <c r="AA333" t="s">
        <v>2237</v>
      </c>
    </row>
    <row r="334" spans="1:27" x14ac:dyDescent="0.2">
      <c r="A334" s="6" t="s">
        <v>2191</v>
      </c>
      <c r="B334" s="6">
        <v>2051</v>
      </c>
      <c r="C334">
        <v>2051</v>
      </c>
      <c r="D334">
        <v>1</v>
      </c>
      <c r="E334" s="19">
        <v>9.9999999999999995E-8</v>
      </c>
      <c r="F334">
        <v>27.5</v>
      </c>
      <c r="G334" t="s">
        <v>2210</v>
      </c>
      <c r="H334">
        <v>0</v>
      </c>
      <c r="I334" s="19">
        <v>1.9000000000000001E-4</v>
      </c>
      <c r="J334">
        <v>2.802</v>
      </c>
      <c r="K334">
        <v>1.5549999999999999</v>
      </c>
      <c r="L334">
        <v>5</v>
      </c>
      <c r="M334">
        <v>9</v>
      </c>
      <c r="N334" s="19">
        <v>14</v>
      </c>
      <c r="O334" s="19">
        <v>0.11</v>
      </c>
      <c r="P334">
        <v>-4.6634399999999996</v>
      </c>
      <c r="Q334">
        <v>2</v>
      </c>
      <c r="R334">
        <v>-7.74</v>
      </c>
      <c r="S334" s="21">
        <f t="shared" si="21"/>
        <v>2050.4450000000002</v>
      </c>
      <c r="T334" s="21">
        <f t="shared" si="22"/>
        <v>54948.907912500064</v>
      </c>
      <c r="U334" s="24">
        <f t="shared" si="23"/>
        <v>54948.907912500064</v>
      </c>
      <c r="V334" t="s">
        <v>2220</v>
      </c>
      <c r="W334" t="s">
        <v>160</v>
      </c>
      <c r="X334" t="s">
        <v>2287</v>
      </c>
      <c r="Y334">
        <v>27.530999999999999</v>
      </c>
      <c r="Z334">
        <v>27.129000000000001</v>
      </c>
      <c r="AA334" t="s">
        <v>2288</v>
      </c>
    </row>
    <row r="335" spans="1:27" x14ac:dyDescent="0.2">
      <c r="A335" s="6" t="s">
        <v>2258</v>
      </c>
      <c r="B335" s="6">
        <v>2065</v>
      </c>
      <c r="C335">
        <v>2114</v>
      </c>
      <c r="D335">
        <v>6</v>
      </c>
      <c r="E335" s="19">
        <v>4.9999999999999998E-7</v>
      </c>
      <c r="F335">
        <v>27.9</v>
      </c>
      <c r="G335" t="s">
        <v>2272</v>
      </c>
      <c r="H335">
        <v>0</v>
      </c>
      <c r="I335" s="19">
        <v>6.4999999999999994E-5</v>
      </c>
      <c r="J335">
        <v>2.7919999999999998</v>
      </c>
      <c r="K335">
        <v>1.5580000000000001</v>
      </c>
      <c r="L335">
        <v>5</v>
      </c>
      <c r="M335">
        <v>9</v>
      </c>
      <c r="N335" s="19">
        <v>14</v>
      </c>
      <c r="O335" s="19">
        <v>8.7999999999999995E-2</v>
      </c>
      <c r="P335">
        <v>-5.2463199999999999</v>
      </c>
      <c r="Q335">
        <v>1</v>
      </c>
      <c r="R335">
        <v>-7.97</v>
      </c>
      <c r="S335" s="21">
        <f t="shared" si="21"/>
        <v>2064.442</v>
      </c>
      <c r="T335" s="21">
        <f t="shared" si="22"/>
        <v>60061.207185000007</v>
      </c>
      <c r="U335" s="24">
        <f t="shared" si="23"/>
        <v>60061.207185000007</v>
      </c>
      <c r="V335" t="s">
        <v>2279</v>
      </c>
      <c r="W335" t="s">
        <v>160</v>
      </c>
      <c r="X335" t="s">
        <v>2280</v>
      </c>
      <c r="Y335">
        <v>27.922999999999998</v>
      </c>
      <c r="Z335">
        <v>25.646999999999998</v>
      </c>
      <c r="AA335" t="s">
        <v>2281</v>
      </c>
    </row>
    <row r="336" spans="1:27" x14ac:dyDescent="0.2">
      <c r="A336" s="9" t="s">
        <v>2193</v>
      </c>
      <c r="B336" s="9">
        <v>2074</v>
      </c>
      <c r="C336">
        <v>2119</v>
      </c>
      <c r="D336" s="6">
        <v>21</v>
      </c>
      <c r="E336" s="19">
        <v>3.0000000000000001E-5</v>
      </c>
      <c r="F336">
        <v>29.5</v>
      </c>
      <c r="G336" t="s">
        <v>2208</v>
      </c>
      <c r="H336">
        <v>1</v>
      </c>
      <c r="I336" s="19">
        <v>1.6000000000000001E-4</v>
      </c>
      <c r="J336">
        <v>0.98699999999999999</v>
      </c>
      <c r="K336">
        <v>78.591999999999999</v>
      </c>
      <c r="L336">
        <v>0</v>
      </c>
      <c r="M336">
        <v>0</v>
      </c>
      <c r="N336" s="19">
        <v>10000000</v>
      </c>
      <c r="O336" s="19">
        <v>0.11</v>
      </c>
      <c r="P336">
        <v>-4.7684300000000004</v>
      </c>
      <c r="Q336">
        <v>3</v>
      </c>
      <c r="R336">
        <v>-7.13</v>
      </c>
      <c r="S336" s="4">
        <f t="shared" si="21"/>
        <v>1996.4079999999999</v>
      </c>
      <c r="T336" s="21">
        <f t="shared" si="22"/>
        <v>35212.298939999964</v>
      </c>
      <c r="U336" s="24">
        <f t="shared" si="23"/>
        <v>35212.298939999964</v>
      </c>
    </row>
    <row r="337" spans="1:27" x14ac:dyDescent="0.2">
      <c r="A337" s="9" t="s">
        <v>2257</v>
      </c>
      <c r="B337" s="9">
        <v>2096</v>
      </c>
      <c r="C337">
        <v>2121</v>
      </c>
      <c r="D337" s="4">
        <v>68</v>
      </c>
      <c r="E337" s="19">
        <v>4.0000000000000003E-5</v>
      </c>
      <c r="F337">
        <v>27.1</v>
      </c>
      <c r="G337" t="s">
        <v>2273</v>
      </c>
      <c r="H337">
        <v>1</v>
      </c>
      <c r="I337" s="19">
        <v>3.6999999999999998E-5</v>
      </c>
      <c r="J337">
        <v>1.022</v>
      </c>
      <c r="K337">
        <v>46.281999999999996</v>
      </c>
      <c r="L337">
        <v>0</v>
      </c>
      <c r="M337">
        <v>0</v>
      </c>
      <c r="N337" s="19">
        <v>10000000</v>
      </c>
      <c r="O337" s="19">
        <v>7.6999999999999999E-2</v>
      </c>
      <c r="P337">
        <v>-5.5420999999999996</v>
      </c>
      <c r="Q337">
        <v>1</v>
      </c>
      <c r="R337">
        <v>-5.87</v>
      </c>
      <c r="S337" s="21">
        <f t="shared" si="21"/>
        <v>2050.7179999999998</v>
      </c>
      <c r="T337" s="21">
        <f t="shared" si="22"/>
        <v>55048.619114999943</v>
      </c>
      <c r="U337" s="24">
        <f t="shared" si="23"/>
        <v>55048.619114999943</v>
      </c>
      <c r="V337" t="s">
        <v>2282</v>
      </c>
      <c r="W337" t="s">
        <v>160</v>
      </c>
      <c r="X337" t="s">
        <v>2283</v>
      </c>
      <c r="Y337">
        <v>27.061</v>
      </c>
      <c r="Z337">
        <v>23.968</v>
      </c>
      <c r="AA337" t="s">
        <v>2284</v>
      </c>
    </row>
    <row r="338" spans="1:27" x14ac:dyDescent="0.2">
      <c r="A338" s="9" t="s">
        <v>2259</v>
      </c>
      <c r="B338" s="9">
        <v>2110</v>
      </c>
      <c r="C338">
        <v>2110</v>
      </c>
      <c r="D338">
        <v>1</v>
      </c>
      <c r="E338" s="19">
        <v>8.0000000000000002E-8</v>
      </c>
      <c r="F338">
        <v>28.5</v>
      </c>
      <c r="G338" t="s">
        <v>2271</v>
      </c>
      <c r="H338">
        <v>0</v>
      </c>
      <c r="I338" s="19">
        <v>3.1000000000000001E-5</v>
      </c>
      <c r="J338">
        <v>2.6619999999999999</v>
      </c>
      <c r="K338">
        <v>1.6020000000000001</v>
      </c>
      <c r="L338">
        <v>3</v>
      </c>
      <c r="M338">
        <v>5</v>
      </c>
      <c r="N338" s="19">
        <v>7.99</v>
      </c>
      <c r="O338" s="19">
        <v>3.3000000000000002E-2</v>
      </c>
      <c r="P338">
        <v>-5.9851700000000001</v>
      </c>
      <c r="Q338">
        <v>1</v>
      </c>
      <c r="R338">
        <v>-9.1</v>
      </c>
      <c r="S338" s="21">
        <f t="shared" si="21"/>
        <v>2109.3980000000001</v>
      </c>
      <c r="T338" s="21">
        <f t="shared" si="22"/>
        <v>76481.049015000055</v>
      </c>
      <c r="U338" s="24">
        <f t="shared" si="23"/>
        <v>76481.049015000055</v>
      </c>
      <c r="V338" t="s">
        <v>2276</v>
      </c>
      <c r="W338" t="s">
        <v>160</v>
      </c>
      <c r="X338" t="s">
        <v>2277</v>
      </c>
      <c r="Y338">
        <v>28.454999999999998</v>
      </c>
      <c r="Z338">
        <v>25.867000000000001</v>
      </c>
      <c r="AA338" t="s">
        <v>2278</v>
      </c>
    </row>
    <row r="339" spans="1:27" x14ac:dyDescent="0.2">
      <c r="A339" s="9" t="s">
        <v>2175</v>
      </c>
      <c r="B339" s="9">
        <v>2111</v>
      </c>
      <c r="C339">
        <v>2111</v>
      </c>
      <c r="D339">
        <v>1</v>
      </c>
      <c r="E339" s="19">
        <v>1.0000000000000001E-9</v>
      </c>
      <c r="F339">
        <v>30.2</v>
      </c>
      <c r="G339" t="s">
        <v>2214</v>
      </c>
      <c r="H339">
        <v>0</v>
      </c>
      <c r="I339" s="19">
        <v>3.1000000000000001E-5</v>
      </c>
      <c r="J339">
        <v>1.879</v>
      </c>
      <c r="K339">
        <v>2.1379999999999999</v>
      </c>
      <c r="L339">
        <v>8</v>
      </c>
      <c r="M339">
        <v>7</v>
      </c>
      <c r="N339" s="19">
        <v>15</v>
      </c>
      <c r="O339" s="19">
        <v>1.2999999999999999E-2</v>
      </c>
      <c r="P339">
        <v>-6.4077099999999998</v>
      </c>
      <c r="Q339">
        <v>1</v>
      </c>
      <c r="R339">
        <v>-11.74</v>
      </c>
      <c r="S339" s="21">
        <f t="shared" si="21"/>
        <v>2109.8620000000001</v>
      </c>
      <c r="T339" s="21">
        <f t="shared" si="22"/>
        <v>76650.521535000036</v>
      </c>
      <c r="U339" s="24">
        <f t="shared" si="23"/>
        <v>76650.521535000036</v>
      </c>
      <c r="V339" t="s">
        <v>2232</v>
      </c>
      <c r="W339" t="s">
        <v>160</v>
      </c>
      <c r="X339" t="s">
        <v>2233</v>
      </c>
      <c r="Y339">
        <v>30.234999999999999</v>
      </c>
      <c r="Z339">
        <v>26.960999999999999</v>
      </c>
      <c r="AA339" t="s">
        <v>2234</v>
      </c>
    </row>
    <row r="340" spans="1:27" x14ac:dyDescent="0.2">
      <c r="E340" s="19"/>
      <c r="I340" s="19"/>
      <c r="N340" s="19"/>
      <c r="O340" s="19"/>
      <c r="S340" s="21"/>
      <c r="T340" s="21"/>
      <c r="U340" s="24"/>
    </row>
    <row r="341" spans="1:27" x14ac:dyDescent="0.2">
      <c r="E341" s="19"/>
      <c r="I341" s="19"/>
      <c r="N341" s="19"/>
      <c r="O341" s="19"/>
      <c r="S341" s="21"/>
      <c r="T341" s="21"/>
      <c r="U341" s="24"/>
    </row>
    <row r="342" spans="1:27" x14ac:dyDescent="0.2">
      <c r="E342" s="19"/>
      <c r="I342" s="19"/>
      <c r="N342" s="19"/>
      <c r="O342" s="19"/>
      <c r="S342" s="21"/>
      <c r="T342" s="21"/>
      <c r="U342" s="24"/>
    </row>
    <row r="343" spans="1:27" x14ac:dyDescent="0.2">
      <c r="A343" s="12" t="s">
        <v>2192</v>
      </c>
      <c r="B343" s="12">
        <v>2048</v>
      </c>
      <c r="C343">
        <v>2064</v>
      </c>
      <c r="D343">
        <v>3</v>
      </c>
      <c r="E343" s="19">
        <v>3.0000000000000001E-6</v>
      </c>
      <c r="F343" s="6">
        <v>23.5</v>
      </c>
      <c r="G343" t="s">
        <v>2209</v>
      </c>
      <c r="H343">
        <v>0</v>
      </c>
      <c r="I343" s="19">
        <v>2.2000000000000001E-4</v>
      </c>
      <c r="J343">
        <v>4.22</v>
      </c>
      <c r="K343">
        <v>1.3109999999999999</v>
      </c>
      <c r="L343">
        <v>4</v>
      </c>
      <c r="M343">
        <v>13</v>
      </c>
      <c r="N343" s="19">
        <v>16.899999999999999</v>
      </c>
      <c r="O343" s="19">
        <v>0.18</v>
      </c>
      <c r="P343">
        <v>-4.41303</v>
      </c>
      <c r="Q343">
        <v>2</v>
      </c>
      <c r="R343" s="6">
        <v>-4.24</v>
      </c>
      <c r="S343" s="21">
        <f>B343+1-K343</f>
        <v>2047.6890000000001</v>
      </c>
      <c r="T343" s="21">
        <f>(S343-1900)*365.2425</f>
        <v>53942.299582500033</v>
      </c>
      <c r="U343" s="24">
        <f>T343</f>
        <v>53942.299582500033</v>
      </c>
      <c r="V343" t="s">
        <v>2217</v>
      </c>
      <c r="W343" t="s">
        <v>160</v>
      </c>
      <c r="X343" t="s">
        <v>2285</v>
      </c>
      <c r="Y343">
        <v>23.446000000000002</v>
      </c>
      <c r="Z343">
        <v>20.353999999999999</v>
      </c>
      <c r="AA343" t="s">
        <v>2286</v>
      </c>
    </row>
    <row r="344" spans="1:27" x14ac:dyDescent="0.2">
      <c r="A344" s="12" t="s">
        <v>2190</v>
      </c>
      <c r="B344" s="12">
        <v>2054</v>
      </c>
      <c r="C344">
        <v>2120</v>
      </c>
      <c r="D344">
        <v>7</v>
      </c>
      <c r="E344" s="19">
        <v>1.9999999999999999E-7</v>
      </c>
      <c r="F344" s="4">
        <v>22.3</v>
      </c>
      <c r="G344" t="s">
        <v>2211</v>
      </c>
      <c r="H344">
        <v>0</v>
      </c>
      <c r="I344" s="19">
        <v>3.5E-4</v>
      </c>
      <c r="J344">
        <v>5.7270000000000003</v>
      </c>
      <c r="K344">
        <v>1.212</v>
      </c>
      <c r="L344">
        <v>3</v>
      </c>
      <c r="M344">
        <v>14</v>
      </c>
      <c r="N344" s="19">
        <v>17.2</v>
      </c>
      <c r="O344" s="19">
        <v>0.11</v>
      </c>
      <c r="P344">
        <v>-4.42286</v>
      </c>
      <c r="Q344">
        <v>4</v>
      </c>
      <c r="R344" s="6">
        <v>-4.84</v>
      </c>
      <c r="S344" s="21">
        <f>B344+1-K344</f>
        <v>2053.788</v>
      </c>
      <c r="T344" s="21">
        <f>(S344-1900)*365.2425</f>
        <v>56169.913590000004</v>
      </c>
      <c r="U344" s="24">
        <f>T344</f>
        <v>56169.913590000004</v>
      </c>
      <c r="V344" t="s">
        <v>2223</v>
      </c>
      <c r="W344" t="s">
        <v>160</v>
      </c>
      <c r="X344" t="s">
        <v>2289</v>
      </c>
      <c r="Y344">
        <v>22.297000000000001</v>
      </c>
      <c r="Z344">
        <v>21.687999999999999</v>
      </c>
      <c r="AA344" t="s">
        <v>2290</v>
      </c>
    </row>
    <row r="345" spans="1:27" x14ac:dyDescent="0.2">
      <c r="A345" t="s">
        <v>2176</v>
      </c>
      <c r="B345">
        <v>2085</v>
      </c>
      <c r="C345">
        <v>2119</v>
      </c>
      <c r="D345" s="4">
        <v>81</v>
      </c>
      <c r="E345" s="32">
        <v>1E-4</v>
      </c>
      <c r="F345">
        <v>25.8</v>
      </c>
      <c r="G345" t="s">
        <v>2213</v>
      </c>
      <c r="H345">
        <v>0</v>
      </c>
      <c r="I345" s="19">
        <v>3.1E-4</v>
      </c>
      <c r="J345">
        <v>2.2570000000000001</v>
      </c>
      <c r="K345">
        <v>1.7949999999999999</v>
      </c>
      <c r="L345">
        <v>4</v>
      </c>
      <c r="M345">
        <v>5</v>
      </c>
      <c r="N345" s="19">
        <v>9.0299999999999994</v>
      </c>
      <c r="O345" s="19">
        <v>9.6000000000000002E-2</v>
      </c>
      <c r="P345">
        <v>-4.52841</v>
      </c>
      <c r="Q345">
        <v>7</v>
      </c>
      <c r="R345" s="6">
        <v>-4.6100000000000003</v>
      </c>
      <c r="S345" s="21">
        <f>B345+1-K345</f>
        <v>2084.2049999999999</v>
      </c>
      <c r="T345" s="21">
        <f>(S345-1900)*365.2425</f>
        <v>67279.494712499974</v>
      </c>
      <c r="U345" s="24">
        <f>T345</f>
        <v>67279.494712499974</v>
      </c>
      <c r="V345" t="s">
        <v>2229</v>
      </c>
      <c r="W345" t="s">
        <v>160</v>
      </c>
      <c r="X345" t="s">
        <v>2230</v>
      </c>
      <c r="Y345">
        <v>25.768999999999998</v>
      </c>
      <c r="Z345">
        <v>15.179</v>
      </c>
      <c r="AA345" t="s">
        <v>2231</v>
      </c>
    </row>
    <row r="346" spans="1:27" x14ac:dyDescent="0.2">
      <c r="A346" t="s">
        <v>2189</v>
      </c>
      <c r="B346">
        <v>2097</v>
      </c>
      <c r="C346">
        <v>2121</v>
      </c>
      <c r="D346" s="6">
        <v>10</v>
      </c>
      <c r="E346" s="19">
        <v>6.9999999999999997E-7</v>
      </c>
      <c r="F346">
        <v>26.7</v>
      </c>
      <c r="G346" t="s">
        <v>2212</v>
      </c>
      <c r="H346">
        <v>0</v>
      </c>
      <c r="I346" s="19">
        <v>2.5999999999999998E-4</v>
      </c>
      <c r="J346">
        <v>2.915</v>
      </c>
      <c r="K346">
        <v>1.522</v>
      </c>
      <c r="L346">
        <v>1</v>
      </c>
      <c r="M346">
        <v>2</v>
      </c>
      <c r="N346" s="19">
        <v>2.92</v>
      </c>
      <c r="O346" s="19">
        <v>5.0999999999999997E-2</v>
      </c>
      <c r="P346">
        <v>-4.8775399999999998</v>
      </c>
      <c r="Q346">
        <v>7</v>
      </c>
      <c r="R346">
        <v>-7.07</v>
      </c>
      <c r="S346" s="21">
        <f>B346+1-K346</f>
        <v>2096.4780000000001</v>
      </c>
      <c r="T346" s="21">
        <f>(S346-1900)*365.2425</f>
        <v>71762.115915000031</v>
      </c>
      <c r="U346" s="24">
        <f>T346</f>
        <v>71762.115915000031</v>
      </c>
      <c r="V346" t="s">
        <v>2226</v>
      </c>
      <c r="W346" t="s">
        <v>160</v>
      </c>
      <c r="X346" t="s">
        <v>2227</v>
      </c>
      <c r="Y346">
        <v>26.72</v>
      </c>
      <c r="Z346">
        <v>21.218</v>
      </c>
      <c r="AA346" t="s">
        <v>2228</v>
      </c>
    </row>
    <row r="347" spans="1:27" x14ac:dyDescent="0.2">
      <c r="A347" t="s">
        <v>2167</v>
      </c>
      <c r="B347">
        <v>2117</v>
      </c>
      <c r="C347">
        <v>2117</v>
      </c>
      <c r="D347">
        <v>1</v>
      </c>
      <c r="E347" s="19">
        <v>2.0000000000000001E-9</v>
      </c>
      <c r="F347">
        <v>25.6</v>
      </c>
      <c r="G347" t="s">
        <v>2275</v>
      </c>
      <c r="H347">
        <v>0</v>
      </c>
      <c r="I347" s="19">
        <v>3.8000000000000002E-4</v>
      </c>
      <c r="J347">
        <v>3.335</v>
      </c>
      <c r="K347">
        <v>1.4279999999999999</v>
      </c>
      <c r="L347">
        <v>3</v>
      </c>
      <c r="M347">
        <v>7</v>
      </c>
      <c r="N347" s="19">
        <v>10</v>
      </c>
      <c r="O347" s="19">
        <v>1.4E-2</v>
      </c>
      <c r="P347">
        <v>-5.2636399999999997</v>
      </c>
      <c r="Q347">
        <v>13</v>
      </c>
      <c r="R347">
        <v>-9.34</v>
      </c>
      <c r="S347" s="21">
        <f>B347+1-K347</f>
        <v>2116.5720000000001</v>
      </c>
      <c r="T347" s="21">
        <f>(S347-1900)*365.2425</f>
        <v>79101.298710000046</v>
      </c>
      <c r="U347" s="24">
        <f>T347</f>
        <v>79101.298710000046</v>
      </c>
      <c r="V347" t="s">
        <v>2291</v>
      </c>
      <c r="W347" t="s">
        <v>160</v>
      </c>
      <c r="X347" t="s">
        <v>2292</v>
      </c>
      <c r="Y347">
        <v>25.576000000000001</v>
      </c>
      <c r="Z347">
        <v>20.321999999999999</v>
      </c>
      <c r="AA347" t="s">
        <v>2293</v>
      </c>
    </row>
    <row r="350" spans="1:27" ht="17" customHeight="1" x14ac:dyDescent="0.2">
      <c r="A350" s="17"/>
      <c r="B350" s="17"/>
      <c r="C350" s="17"/>
      <c r="D350" s="17"/>
      <c r="E350" s="17"/>
      <c r="F350" s="17"/>
      <c r="G350" s="17"/>
    </row>
    <row r="352" spans="1:27" x14ac:dyDescent="0.2">
      <c r="A352" t="s">
        <v>380</v>
      </c>
      <c r="B352" t="s">
        <v>381</v>
      </c>
    </row>
    <row r="353" spans="1:27" x14ac:dyDescent="0.2">
      <c r="A353" t="s">
        <v>382</v>
      </c>
      <c r="B353">
        <v>210915</v>
      </c>
      <c r="C353" t="s">
        <v>115</v>
      </c>
    </row>
    <row r="354" spans="1:27" x14ac:dyDescent="0.2">
      <c r="A354" t="s">
        <v>383</v>
      </c>
      <c r="B354" t="s">
        <v>384</v>
      </c>
      <c r="C354" t="s">
        <v>118</v>
      </c>
      <c r="D354" t="s">
        <v>119</v>
      </c>
      <c r="E354" t="s">
        <v>2206</v>
      </c>
      <c r="F354" t="s">
        <v>2345</v>
      </c>
      <c r="G354" s="18">
        <v>0.24583333333333335</v>
      </c>
    </row>
    <row r="355" spans="1:27" x14ac:dyDescent="0.2">
      <c r="A355" t="s">
        <v>386</v>
      </c>
      <c r="B355" t="s">
        <v>387</v>
      </c>
      <c r="C355" t="s">
        <v>124</v>
      </c>
      <c r="D355" t="s">
        <v>125</v>
      </c>
      <c r="E355" t="s">
        <v>126</v>
      </c>
    </row>
    <row r="356" spans="1:27" x14ac:dyDescent="0.2">
      <c r="A356" t="s">
        <v>388</v>
      </c>
      <c r="B356">
        <v>210915</v>
      </c>
      <c r="C356" t="s">
        <v>115</v>
      </c>
    </row>
    <row r="357" spans="1:27" x14ac:dyDescent="0.2">
      <c r="A357" t="s">
        <v>389</v>
      </c>
      <c r="B357" t="s">
        <v>390</v>
      </c>
      <c r="C357" t="s">
        <v>130</v>
      </c>
    </row>
    <row r="358" spans="1:27" x14ac:dyDescent="0.2">
      <c r="A358" t="s">
        <v>391</v>
      </c>
      <c r="B358" t="s">
        <v>392</v>
      </c>
      <c r="C358">
        <v>10915</v>
      </c>
      <c r="D358" t="s">
        <v>133</v>
      </c>
    </row>
    <row r="360" spans="1:27" x14ac:dyDescent="0.2">
      <c r="A360" t="s">
        <v>134</v>
      </c>
      <c r="B360" t="s">
        <v>135</v>
      </c>
      <c r="C360" t="s">
        <v>136</v>
      </c>
      <c r="D360" t="s">
        <v>137</v>
      </c>
      <c r="E360" t="s">
        <v>138</v>
      </c>
      <c r="F360" t="s">
        <v>139</v>
      </c>
      <c r="G360" t="s">
        <v>140</v>
      </c>
      <c r="H360" t="s">
        <v>141</v>
      </c>
      <c r="I360" t="s">
        <v>142</v>
      </c>
      <c r="J360" t="s">
        <v>143</v>
      </c>
      <c r="K360" t="s">
        <v>144</v>
      </c>
      <c r="L360" t="s">
        <v>145</v>
      </c>
      <c r="M360" t="s">
        <v>146</v>
      </c>
      <c r="N360" t="s">
        <v>147</v>
      </c>
      <c r="O360" t="s">
        <v>148</v>
      </c>
      <c r="P360" t="s">
        <v>149</v>
      </c>
      <c r="Q360" t="s">
        <v>150</v>
      </c>
      <c r="R360" t="s">
        <v>151</v>
      </c>
      <c r="V360" s="21" t="s">
        <v>152</v>
      </c>
      <c r="W360" s="21" t="s">
        <v>153</v>
      </c>
      <c r="X360" s="21" t="s">
        <v>154</v>
      </c>
      <c r="Y360" s="21" t="s">
        <v>155</v>
      </c>
      <c r="Z360" s="21" t="s">
        <v>156</v>
      </c>
      <c r="AA360" s="21" t="s">
        <v>157</v>
      </c>
    </row>
    <row r="361" spans="1:27" x14ac:dyDescent="0.2">
      <c r="A361" s="4" t="s">
        <v>2193</v>
      </c>
      <c r="B361">
        <v>2074</v>
      </c>
      <c r="C361">
        <v>2119</v>
      </c>
      <c r="D361" s="6">
        <v>21</v>
      </c>
      <c r="E361" s="19">
        <v>3.0000000000000001E-5</v>
      </c>
      <c r="F361">
        <v>29.5</v>
      </c>
      <c r="G361" t="s">
        <v>2208</v>
      </c>
      <c r="H361">
        <v>1</v>
      </c>
      <c r="I361" s="19">
        <v>1.6000000000000001E-4</v>
      </c>
      <c r="J361">
        <v>0.98699999999999999</v>
      </c>
      <c r="K361">
        <v>78.591999999999999</v>
      </c>
      <c r="L361">
        <v>0</v>
      </c>
      <c r="M361">
        <v>0</v>
      </c>
      <c r="N361" s="19">
        <v>10000000</v>
      </c>
      <c r="O361" s="19">
        <v>0.11</v>
      </c>
      <c r="P361">
        <v>-4.7682000000000002</v>
      </c>
      <c r="Q361">
        <v>3</v>
      </c>
      <c r="R361">
        <v>-7.13</v>
      </c>
      <c r="S361" s="4">
        <f t="shared" ref="S361:S371" si="24">B361+1-K361</f>
        <v>1996.4079999999999</v>
      </c>
      <c r="T361" s="21">
        <f t="shared" ref="T361:T371" si="25">(S361-1900)*365.2425</f>
        <v>35212.298939999964</v>
      </c>
      <c r="U361" s="24">
        <f t="shared" ref="U361:U371" si="26">T361</f>
        <v>35212.298939999964</v>
      </c>
    </row>
    <row r="362" spans="1:27" x14ac:dyDescent="0.2">
      <c r="A362" s="4" t="s">
        <v>2251</v>
      </c>
      <c r="B362">
        <v>2050</v>
      </c>
      <c r="C362">
        <v>2121</v>
      </c>
      <c r="D362" s="4">
        <v>484</v>
      </c>
      <c r="E362" s="19">
        <v>8.0000000000000004E-4</v>
      </c>
      <c r="F362">
        <v>30.3</v>
      </c>
      <c r="G362" t="s">
        <v>2274</v>
      </c>
      <c r="H362">
        <v>1</v>
      </c>
      <c r="I362" s="19">
        <v>4.0000000000000002E-4</v>
      </c>
      <c r="J362">
        <v>1.0169999999999999</v>
      </c>
      <c r="K362">
        <v>59.210999999999999</v>
      </c>
      <c r="L362">
        <v>0</v>
      </c>
      <c r="M362">
        <v>0</v>
      </c>
      <c r="N362" s="19">
        <v>10000000</v>
      </c>
      <c r="O362" s="19">
        <v>0.25</v>
      </c>
      <c r="P362" s="6">
        <v>-3.9932500000000002</v>
      </c>
      <c r="Q362">
        <v>4</v>
      </c>
      <c r="R362">
        <v>-5.84</v>
      </c>
      <c r="S362" s="4">
        <f t="shared" si="24"/>
        <v>1991.789</v>
      </c>
      <c r="T362" s="21">
        <f t="shared" si="25"/>
        <v>33525.243832499997</v>
      </c>
      <c r="U362" s="24">
        <f t="shared" si="26"/>
        <v>33525.243832499997</v>
      </c>
    </row>
    <row r="363" spans="1:27" x14ac:dyDescent="0.2">
      <c r="A363" s="6" t="s">
        <v>2315</v>
      </c>
      <c r="B363" s="6">
        <v>2049</v>
      </c>
      <c r="C363">
        <v>2066</v>
      </c>
      <c r="D363">
        <v>4</v>
      </c>
      <c r="E363" s="19">
        <v>2.0000000000000001E-4</v>
      </c>
      <c r="F363">
        <v>29</v>
      </c>
      <c r="G363" t="s">
        <v>2347</v>
      </c>
      <c r="H363">
        <v>0</v>
      </c>
      <c r="I363" s="19">
        <v>1E-4</v>
      </c>
      <c r="J363">
        <v>1.532</v>
      </c>
      <c r="K363">
        <v>2.8809999999999998</v>
      </c>
      <c r="L363">
        <v>15</v>
      </c>
      <c r="M363">
        <v>8</v>
      </c>
      <c r="N363" s="19">
        <v>23</v>
      </c>
      <c r="O363" s="19">
        <v>0.24</v>
      </c>
      <c r="P363">
        <v>-4.5974300000000001</v>
      </c>
      <c r="Q363">
        <v>1</v>
      </c>
      <c r="R363">
        <v>-5.46</v>
      </c>
      <c r="S363" s="21">
        <f t="shared" si="24"/>
        <v>2047.1189999999999</v>
      </c>
      <c r="T363" s="21">
        <f t="shared" si="25"/>
        <v>53734.111357499969</v>
      </c>
      <c r="U363" s="24">
        <f t="shared" si="26"/>
        <v>53734.111357499969</v>
      </c>
      <c r="V363" t="s">
        <v>2412</v>
      </c>
      <c r="W363" t="s">
        <v>160</v>
      </c>
      <c r="X363" t="s">
        <v>2413</v>
      </c>
      <c r="Y363">
        <v>29.045000000000002</v>
      </c>
      <c r="Z363">
        <v>25.303999999999998</v>
      </c>
      <c r="AA363" t="s">
        <v>2414</v>
      </c>
    </row>
    <row r="364" spans="1:27" x14ac:dyDescent="0.2">
      <c r="A364" s="6" t="s">
        <v>2297</v>
      </c>
      <c r="B364" s="6">
        <v>2051</v>
      </c>
      <c r="C364">
        <v>2051</v>
      </c>
      <c r="D364">
        <v>1</v>
      </c>
      <c r="E364" s="19">
        <v>8.9999999999999999E-8</v>
      </c>
      <c r="F364">
        <v>27.6</v>
      </c>
      <c r="G364" t="s">
        <v>2362</v>
      </c>
      <c r="H364">
        <v>0</v>
      </c>
      <c r="I364" s="19">
        <v>8.7000000000000001E-4</v>
      </c>
      <c r="J364">
        <v>2.7959999999999998</v>
      </c>
      <c r="K364">
        <v>1.5569999999999999</v>
      </c>
      <c r="L364">
        <v>5</v>
      </c>
      <c r="M364">
        <v>9</v>
      </c>
      <c r="N364" s="19">
        <v>14</v>
      </c>
      <c r="O364" s="19">
        <v>0.1</v>
      </c>
      <c r="P364">
        <v>-4.03986</v>
      </c>
      <c r="Q364">
        <v>9</v>
      </c>
      <c r="R364">
        <v>-7.98</v>
      </c>
      <c r="S364" s="21">
        <f t="shared" si="24"/>
        <v>2050.4430000000002</v>
      </c>
      <c r="T364" s="21">
        <f t="shared" si="25"/>
        <v>54948.177427500079</v>
      </c>
      <c r="U364" s="24">
        <f t="shared" si="26"/>
        <v>54948.177427500079</v>
      </c>
      <c r="V364" t="s">
        <v>2389</v>
      </c>
      <c r="W364" t="s">
        <v>160</v>
      </c>
      <c r="X364" t="s">
        <v>2390</v>
      </c>
      <c r="Y364">
        <v>27.556999999999999</v>
      </c>
      <c r="Z364">
        <v>25.768000000000001</v>
      </c>
      <c r="AA364" t="s">
        <v>2391</v>
      </c>
    </row>
    <row r="365" spans="1:27" x14ac:dyDescent="0.2">
      <c r="A365" s="6" t="s">
        <v>2307</v>
      </c>
      <c r="B365" s="6">
        <v>2055</v>
      </c>
      <c r="C365">
        <v>2083</v>
      </c>
      <c r="D365" s="6">
        <v>10</v>
      </c>
      <c r="E365" s="19">
        <v>3.0000000000000001E-5</v>
      </c>
      <c r="F365">
        <v>27.9</v>
      </c>
      <c r="G365" t="s">
        <v>2353</v>
      </c>
      <c r="H365">
        <v>0</v>
      </c>
      <c r="I365" s="19">
        <v>2.5000000000000001E-4</v>
      </c>
      <c r="J365">
        <v>2.57</v>
      </c>
      <c r="K365">
        <v>1.637</v>
      </c>
      <c r="L365">
        <v>7</v>
      </c>
      <c r="M365">
        <v>11</v>
      </c>
      <c r="N365" s="19">
        <v>18</v>
      </c>
      <c r="O365" s="19">
        <v>0.17</v>
      </c>
      <c r="P365">
        <v>-4.3651299999999997</v>
      </c>
      <c r="Q365">
        <v>3</v>
      </c>
      <c r="R365">
        <v>-5.83</v>
      </c>
      <c r="S365" s="21">
        <f t="shared" si="24"/>
        <v>2054.3629999999998</v>
      </c>
      <c r="T365" s="21">
        <f t="shared" si="25"/>
        <v>56379.92802749994</v>
      </c>
      <c r="U365" s="24">
        <f t="shared" si="26"/>
        <v>56379.92802749994</v>
      </c>
      <c r="V365" t="s">
        <v>2415</v>
      </c>
      <c r="W365" t="s">
        <v>160</v>
      </c>
      <c r="X365" t="s">
        <v>2416</v>
      </c>
      <c r="Y365">
        <v>27.917000000000002</v>
      </c>
      <c r="Z365">
        <v>26.402999999999999</v>
      </c>
      <c r="AA365" t="s">
        <v>2417</v>
      </c>
    </row>
    <row r="366" spans="1:27" x14ac:dyDescent="0.2">
      <c r="A366" s="6" t="s">
        <v>2305</v>
      </c>
      <c r="B366" s="6">
        <v>2058</v>
      </c>
      <c r="C366">
        <v>2104</v>
      </c>
      <c r="D366" s="6">
        <v>11</v>
      </c>
      <c r="E366" s="19">
        <v>1.9999999999999999E-6</v>
      </c>
      <c r="F366">
        <v>25.4</v>
      </c>
      <c r="G366" t="s">
        <v>2355</v>
      </c>
      <c r="H366">
        <v>0</v>
      </c>
      <c r="I366" s="19">
        <v>3.1E-4</v>
      </c>
      <c r="J366">
        <v>2.6190000000000002</v>
      </c>
      <c r="K366">
        <v>1.6180000000000001</v>
      </c>
      <c r="L366">
        <v>8</v>
      </c>
      <c r="M366">
        <v>13</v>
      </c>
      <c r="N366" s="19">
        <v>21</v>
      </c>
      <c r="O366" s="19">
        <v>0.12</v>
      </c>
      <c r="P366">
        <v>-4.4144100000000002</v>
      </c>
      <c r="Q366">
        <v>4</v>
      </c>
      <c r="R366">
        <v>-5.87</v>
      </c>
      <c r="S366" s="21">
        <f t="shared" si="24"/>
        <v>2057.3820000000001</v>
      </c>
      <c r="T366" s="21">
        <f t="shared" si="25"/>
        <v>57482.595135000025</v>
      </c>
      <c r="U366" s="24">
        <f t="shared" si="26"/>
        <v>57482.595135000025</v>
      </c>
      <c r="V366" t="s">
        <v>2395</v>
      </c>
      <c r="W366" t="s">
        <v>160</v>
      </c>
      <c r="X366" t="s">
        <v>2396</v>
      </c>
      <c r="Y366">
        <v>25.358000000000001</v>
      </c>
      <c r="Z366">
        <v>23.699000000000002</v>
      </c>
      <c r="AA366" t="s">
        <v>2397</v>
      </c>
    </row>
    <row r="367" spans="1:27" x14ac:dyDescent="0.2">
      <c r="A367" s="9" t="s">
        <v>2300</v>
      </c>
      <c r="B367" s="9">
        <v>2075</v>
      </c>
      <c r="C367">
        <v>2117</v>
      </c>
      <c r="D367" s="6">
        <v>15</v>
      </c>
      <c r="E367" s="19">
        <v>5.0000000000000001E-4</v>
      </c>
      <c r="F367">
        <v>28.1</v>
      </c>
      <c r="G367" t="s">
        <v>2359</v>
      </c>
      <c r="H367">
        <v>0</v>
      </c>
      <c r="I367" s="19">
        <v>1.6000000000000001E-4</v>
      </c>
      <c r="J367">
        <v>2.5059999999999998</v>
      </c>
      <c r="K367">
        <v>1.6639999999999999</v>
      </c>
      <c r="L367">
        <v>2</v>
      </c>
      <c r="M367">
        <v>3</v>
      </c>
      <c r="N367" s="19">
        <v>5.01</v>
      </c>
      <c r="O367" s="19">
        <v>0.13</v>
      </c>
      <c r="P367">
        <v>-4.6957899999999997</v>
      </c>
      <c r="Q367">
        <v>3</v>
      </c>
      <c r="R367" s="6">
        <v>-4.8899999999999997</v>
      </c>
      <c r="S367" s="21">
        <f t="shared" si="24"/>
        <v>2074.3359999999998</v>
      </c>
      <c r="T367" s="21">
        <f t="shared" si="25"/>
        <v>63674.91647999992</v>
      </c>
      <c r="U367" s="24">
        <f t="shared" si="26"/>
        <v>63674.91647999992</v>
      </c>
      <c r="V367" t="s">
        <v>2418</v>
      </c>
      <c r="W367" t="s">
        <v>160</v>
      </c>
      <c r="X367" t="s">
        <v>2419</v>
      </c>
      <c r="Y367">
        <v>28.001000000000001</v>
      </c>
      <c r="Z367">
        <v>26.474</v>
      </c>
      <c r="AA367" t="s">
        <v>2420</v>
      </c>
    </row>
    <row r="368" spans="1:27" x14ac:dyDescent="0.2">
      <c r="A368" s="9" t="s">
        <v>2258</v>
      </c>
      <c r="B368" s="9">
        <v>2082</v>
      </c>
      <c r="C368">
        <v>2120</v>
      </c>
      <c r="D368">
        <v>7</v>
      </c>
      <c r="E368" s="19">
        <v>3.9999999999999998E-7</v>
      </c>
      <c r="F368">
        <v>28.1</v>
      </c>
      <c r="G368" t="s">
        <v>2272</v>
      </c>
      <c r="H368">
        <v>0</v>
      </c>
      <c r="I368" s="19">
        <v>3.2000000000000003E-4</v>
      </c>
      <c r="J368">
        <v>2.786</v>
      </c>
      <c r="K368">
        <v>1.56</v>
      </c>
      <c r="L368">
        <v>5</v>
      </c>
      <c r="M368">
        <v>9</v>
      </c>
      <c r="N368" s="19">
        <v>13.9</v>
      </c>
      <c r="O368" s="19">
        <v>6.0999999999999999E-2</v>
      </c>
      <c r="P368">
        <v>-4.70695</v>
      </c>
      <c r="Q368">
        <v>7</v>
      </c>
      <c r="R368">
        <v>-8.16</v>
      </c>
      <c r="S368" s="21">
        <f t="shared" si="24"/>
        <v>2081.44</v>
      </c>
      <c r="T368" s="21">
        <f t="shared" si="25"/>
        <v>66269.599200000026</v>
      </c>
      <c r="U368" s="24">
        <f t="shared" si="26"/>
        <v>66269.599200000026</v>
      </c>
      <c r="V368" t="s">
        <v>2279</v>
      </c>
      <c r="W368" t="s">
        <v>160</v>
      </c>
      <c r="X368" t="s">
        <v>2372</v>
      </c>
      <c r="Y368">
        <v>28.122</v>
      </c>
      <c r="Z368">
        <v>25.826000000000001</v>
      </c>
      <c r="AA368" t="s">
        <v>2373</v>
      </c>
    </row>
    <row r="369" spans="1:27" x14ac:dyDescent="0.2">
      <c r="A369" s="9" t="s">
        <v>2257</v>
      </c>
      <c r="B369" s="9">
        <v>2112</v>
      </c>
      <c r="C369">
        <v>2113</v>
      </c>
      <c r="D369">
        <v>3</v>
      </c>
      <c r="E369" s="19">
        <v>3.0000000000000001E-5</v>
      </c>
      <c r="F369">
        <v>27.2</v>
      </c>
      <c r="G369" t="s">
        <v>2273</v>
      </c>
      <c r="H369">
        <v>1</v>
      </c>
      <c r="I369" s="19">
        <v>1.2E-4</v>
      </c>
      <c r="J369">
        <v>1.022</v>
      </c>
      <c r="K369">
        <v>46.755000000000003</v>
      </c>
      <c r="L369">
        <v>183</v>
      </c>
      <c r="M369">
        <v>4</v>
      </c>
      <c r="N369" s="19">
        <v>187</v>
      </c>
      <c r="O369" s="19">
        <v>6.2E-2</v>
      </c>
      <c r="P369">
        <v>-5.1193200000000001</v>
      </c>
      <c r="Q369">
        <v>4</v>
      </c>
      <c r="R369">
        <v>-6.05</v>
      </c>
      <c r="S369" s="21">
        <f t="shared" si="24"/>
        <v>2066.2449999999999</v>
      </c>
      <c r="T369" s="21">
        <f t="shared" si="25"/>
        <v>60719.739412499963</v>
      </c>
      <c r="U369" s="24">
        <f t="shared" si="26"/>
        <v>60719.739412499963</v>
      </c>
      <c r="V369" t="s">
        <v>2282</v>
      </c>
      <c r="W369" t="s">
        <v>160</v>
      </c>
      <c r="X369" t="s">
        <v>2363</v>
      </c>
      <c r="Y369">
        <v>27.195</v>
      </c>
      <c r="Z369">
        <v>24.146000000000001</v>
      </c>
      <c r="AA369" t="s">
        <v>2284</v>
      </c>
    </row>
    <row r="370" spans="1:27" x14ac:dyDescent="0.2">
      <c r="A370" s="9" t="s">
        <v>2303</v>
      </c>
      <c r="B370" s="9">
        <v>2114</v>
      </c>
      <c r="C370">
        <v>2121</v>
      </c>
      <c r="D370">
        <v>2</v>
      </c>
      <c r="E370" s="19">
        <v>1.9999999999999999E-7</v>
      </c>
      <c r="F370">
        <v>28.9</v>
      </c>
      <c r="G370" t="s">
        <v>2358</v>
      </c>
      <c r="H370">
        <v>1</v>
      </c>
      <c r="I370" s="19">
        <v>3.0000000000000001E-5</v>
      </c>
      <c r="J370">
        <v>1.0309999999999999</v>
      </c>
      <c r="K370">
        <v>33.386000000000003</v>
      </c>
      <c r="L370">
        <v>0</v>
      </c>
      <c r="M370">
        <v>0</v>
      </c>
      <c r="N370" s="19">
        <v>10000000</v>
      </c>
      <c r="O370" s="19">
        <v>3.6999999999999998E-2</v>
      </c>
      <c r="P370">
        <v>-5.9522500000000003</v>
      </c>
      <c r="Q370">
        <v>1</v>
      </c>
      <c r="R370">
        <v>-8.94</v>
      </c>
      <c r="S370" s="21">
        <f t="shared" si="24"/>
        <v>2081.614</v>
      </c>
      <c r="T370" s="21">
        <f t="shared" si="25"/>
        <v>66333.151395000008</v>
      </c>
      <c r="U370" s="24">
        <f t="shared" si="26"/>
        <v>66333.151395000008</v>
      </c>
      <c r="V370" t="s">
        <v>2406</v>
      </c>
      <c r="W370" t="s">
        <v>160</v>
      </c>
      <c r="X370" t="s">
        <v>2407</v>
      </c>
      <c r="Y370">
        <v>28.896999999999998</v>
      </c>
      <c r="Z370">
        <v>23.84</v>
      </c>
      <c r="AA370" t="s">
        <v>2408</v>
      </c>
    </row>
    <row r="371" spans="1:27" x14ac:dyDescent="0.2">
      <c r="A371" s="9" t="s">
        <v>240</v>
      </c>
      <c r="B371" s="9">
        <v>2114</v>
      </c>
      <c r="C371">
        <v>2114</v>
      </c>
      <c r="D371">
        <v>1</v>
      </c>
      <c r="E371" s="19">
        <v>4.9999999999999998E-7</v>
      </c>
      <c r="F371">
        <v>26.2</v>
      </c>
      <c r="G371" t="s">
        <v>2117</v>
      </c>
      <c r="H371">
        <v>0</v>
      </c>
      <c r="I371" s="19">
        <v>1E-3</v>
      </c>
      <c r="J371">
        <v>2.9489999999999998</v>
      </c>
      <c r="K371">
        <v>1.5129999999999999</v>
      </c>
      <c r="L371">
        <v>1</v>
      </c>
      <c r="M371">
        <v>2</v>
      </c>
      <c r="N371" s="19">
        <v>2.95</v>
      </c>
      <c r="O371" s="19">
        <v>4.1000000000000002E-2</v>
      </c>
      <c r="P371">
        <v>-4.3703099999999999</v>
      </c>
      <c r="Q371">
        <v>35</v>
      </c>
      <c r="R371">
        <v>-7.23</v>
      </c>
      <c r="S371" s="21">
        <f t="shared" si="24"/>
        <v>2113.4870000000001</v>
      </c>
      <c r="T371" s="21">
        <f t="shared" si="25"/>
        <v>77974.525597500033</v>
      </c>
      <c r="U371" s="24">
        <f t="shared" si="26"/>
        <v>77974.525597500033</v>
      </c>
      <c r="V371" t="s">
        <v>2241</v>
      </c>
      <c r="W371" t="s">
        <v>160</v>
      </c>
      <c r="X371" t="s">
        <v>2423</v>
      </c>
      <c r="Y371">
        <v>26.25</v>
      </c>
      <c r="Z371">
        <v>23.456</v>
      </c>
      <c r="AA371" t="s">
        <v>2424</v>
      </c>
    </row>
    <row r="372" spans="1:27" x14ac:dyDescent="0.2">
      <c r="E372" s="19"/>
      <c r="I372" s="19"/>
      <c r="N372" s="19"/>
      <c r="O372" s="19"/>
      <c r="S372" s="21"/>
      <c r="T372" s="21"/>
      <c r="U372" s="24"/>
    </row>
    <row r="373" spans="1:27" x14ac:dyDescent="0.2">
      <c r="E373" s="19"/>
      <c r="I373" s="19"/>
      <c r="N373" s="19"/>
      <c r="O373" s="19"/>
      <c r="S373" s="21"/>
      <c r="T373" s="21"/>
      <c r="U373" s="24"/>
    </row>
    <row r="374" spans="1:27" x14ac:dyDescent="0.2">
      <c r="E374" s="19"/>
      <c r="I374" s="19"/>
      <c r="N374" s="19"/>
      <c r="O374" s="19"/>
      <c r="S374" s="21"/>
      <c r="T374" s="21"/>
      <c r="U374" s="24"/>
    </row>
    <row r="375" spans="1:27" x14ac:dyDescent="0.2">
      <c r="A375" s="12" t="s">
        <v>2299</v>
      </c>
      <c r="B375" s="12">
        <v>2045</v>
      </c>
      <c r="C375">
        <v>2116</v>
      </c>
      <c r="D375">
        <v>6</v>
      </c>
      <c r="E375" s="19">
        <v>2E-8</v>
      </c>
      <c r="F375" s="4">
        <v>20.2</v>
      </c>
      <c r="G375" t="s">
        <v>2360</v>
      </c>
      <c r="H375">
        <v>1</v>
      </c>
      <c r="I375" s="19">
        <v>9.7999999999999997E-4</v>
      </c>
      <c r="J375">
        <v>3.4260000000000002</v>
      </c>
      <c r="K375">
        <v>1.4119999999999999</v>
      </c>
      <c r="L375">
        <v>7</v>
      </c>
      <c r="M375">
        <v>17</v>
      </c>
      <c r="N375" s="19">
        <v>24</v>
      </c>
      <c r="O375" s="19">
        <v>0.1</v>
      </c>
      <c r="P375" s="6">
        <v>-3.9981399999999998</v>
      </c>
      <c r="Q375">
        <v>8</v>
      </c>
      <c r="R375" s="6">
        <v>-4.63</v>
      </c>
      <c r="S375" s="21">
        <f t="shared" ref="S375:S390" si="27">B375+1-K375</f>
        <v>2044.588</v>
      </c>
      <c r="T375" s="21">
        <f t="shared" ref="T375:T390" si="28">(S375-1900)*365.2425</f>
        <v>52809.682589999989</v>
      </c>
      <c r="U375" s="24">
        <f t="shared" ref="U375:U390" si="29">T375</f>
        <v>52809.682589999989</v>
      </c>
      <c r="V375" t="s">
        <v>2369</v>
      </c>
      <c r="W375" t="s">
        <v>160</v>
      </c>
      <c r="X375" t="s">
        <v>2370</v>
      </c>
      <c r="Y375">
        <v>20.241</v>
      </c>
      <c r="Z375">
        <v>18.913</v>
      </c>
      <c r="AA375" t="s">
        <v>2371</v>
      </c>
    </row>
    <row r="376" spans="1:27" x14ac:dyDescent="0.2">
      <c r="A376" s="12" t="s">
        <v>2192</v>
      </c>
      <c r="B376" s="12">
        <v>2048</v>
      </c>
      <c r="C376">
        <v>2048</v>
      </c>
      <c r="D376">
        <v>2</v>
      </c>
      <c r="E376" s="19">
        <v>1.9999999999999999E-6</v>
      </c>
      <c r="F376">
        <v>23.6</v>
      </c>
      <c r="G376" t="s">
        <v>2209</v>
      </c>
      <c r="H376">
        <v>0</v>
      </c>
      <c r="I376" s="19">
        <v>8.7000000000000001E-4</v>
      </c>
      <c r="J376">
        <v>4.1980000000000004</v>
      </c>
      <c r="K376">
        <v>1.3129999999999999</v>
      </c>
      <c r="L376">
        <v>5</v>
      </c>
      <c r="M376">
        <v>16</v>
      </c>
      <c r="N376" s="19">
        <v>21</v>
      </c>
      <c r="O376" s="19">
        <v>0.17</v>
      </c>
      <c r="P376" s="6">
        <v>-3.8258399999999999</v>
      </c>
      <c r="Q376">
        <v>8</v>
      </c>
      <c r="R376" s="6">
        <v>-4.46</v>
      </c>
      <c r="S376" s="21">
        <f t="shared" si="27"/>
        <v>2047.6869999999999</v>
      </c>
      <c r="T376" s="21">
        <f t="shared" si="28"/>
        <v>53941.569097499967</v>
      </c>
      <c r="U376" s="24">
        <f t="shared" si="29"/>
        <v>53941.569097499967</v>
      </c>
      <c r="V376" t="s">
        <v>2217</v>
      </c>
      <c r="W376" t="s">
        <v>160</v>
      </c>
      <c r="X376" t="s">
        <v>2401</v>
      </c>
      <c r="Y376">
        <v>23.581</v>
      </c>
      <c r="Z376">
        <v>20.132000000000001</v>
      </c>
      <c r="AA376" t="s">
        <v>2402</v>
      </c>
    </row>
    <row r="377" spans="1:27" x14ac:dyDescent="0.2">
      <c r="A377" s="12" t="s">
        <v>2190</v>
      </c>
      <c r="B377" s="12">
        <v>2054</v>
      </c>
      <c r="C377">
        <v>2120</v>
      </c>
      <c r="D377">
        <v>7</v>
      </c>
      <c r="E377" s="19">
        <v>1.9999999999999999E-7</v>
      </c>
      <c r="F377" s="4">
        <v>22.3</v>
      </c>
      <c r="G377" t="s">
        <v>2211</v>
      </c>
      <c r="H377">
        <v>0</v>
      </c>
      <c r="I377" s="19">
        <v>3.5E-4</v>
      </c>
      <c r="J377">
        <v>5.7270000000000003</v>
      </c>
      <c r="K377">
        <v>1.212</v>
      </c>
      <c r="L377">
        <v>3</v>
      </c>
      <c r="M377">
        <v>14</v>
      </c>
      <c r="N377" s="19">
        <v>17.2</v>
      </c>
      <c r="O377" s="19">
        <v>0.11</v>
      </c>
      <c r="P377">
        <v>-4.4224800000000002</v>
      </c>
      <c r="Q377">
        <v>4</v>
      </c>
      <c r="R377" s="6">
        <v>-4.84</v>
      </c>
      <c r="S377" s="21">
        <f t="shared" si="27"/>
        <v>2053.788</v>
      </c>
      <c r="T377" s="21">
        <f t="shared" si="28"/>
        <v>56169.913590000004</v>
      </c>
      <c r="U377" s="24">
        <f t="shared" si="29"/>
        <v>56169.913590000004</v>
      </c>
      <c r="V377" t="s">
        <v>2223</v>
      </c>
      <c r="W377" t="s">
        <v>160</v>
      </c>
      <c r="X377" t="s">
        <v>2289</v>
      </c>
      <c r="Y377">
        <v>22.297000000000001</v>
      </c>
      <c r="Z377">
        <v>21.687999999999999</v>
      </c>
      <c r="AA377" t="s">
        <v>2290</v>
      </c>
    </row>
    <row r="378" spans="1:27" x14ac:dyDescent="0.2">
      <c r="A378" s="12" t="s">
        <v>2314</v>
      </c>
      <c r="B378" s="12">
        <v>2054</v>
      </c>
      <c r="C378">
        <v>2121</v>
      </c>
      <c r="D378" s="4">
        <v>176</v>
      </c>
      <c r="E378" s="19">
        <v>9.0000000000000006E-5</v>
      </c>
      <c r="F378">
        <v>26.5</v>
      </c>
      <c r="G378" t="s">
        <v>2349</v>
      </c>
      <c r="H378">
        <v>0</v>
      </c>
      <c r="I378" s="19">
        <v>1.7000000000000001E-4</v>
      </c>
      <c r="J378">
        <v>1.105</v>
      </c>
      <c r="K378">
        <v>10.497999999999999</v>
      </c>
      <c r="L378">
        <v>19</v>
      </c>
      <c r="M378">
        <v>2</v>
      </c>
      <c r="N378" s="19">
        <v>21</v>
      </c>
      <c r="O378" s="19">
        <v>0.19</v>
      </c>
      <c r="P378">
        <v>-4.4786999999999999</v>
      </c>
      <c r="Q378">
        <v>2</v>
      </c>
      <c r="R378">
        <v>-5.14</v>
      </c>
      <c r="S378" s="21">
        <f t="shared" si="27"/>
        <v>2044.502</v>
      </c>
      <c r="T378" s="21">
        <f t="shared" si="28"/>
        <v>52778.27173499998</v>
      </c>
      <c r="U378" s="24">
        <f t="shared" si="29"/>
        <v>52778.27173499998</v>
      </c>
      <c r="V378" t="s">
        <v>2380</v>
      </c>
      <c r="W378" t="s">
        <v>160</v>
      </c>
      <c r="X378" t="s">
        <v>2381</v>
      </c>
      <c r="Y378">
        <v>26.468</v>
      </c>
      <c r="Z378">
        <v>19.323</v>
      </c>
      <c r="AA378" t="s">
        <v>2382</v>
      </c>
    </row>
    <row r="379" spans="1:27" x14ac:dyDescent="0.2">
      <c r="A379" s="12" t="s">
        <v>2309</v>
      </c>
      <c r="B379" s="12">
        <v>2066</v>
      </c>
      <c r="C379">
        <v>2114</v>
      </c>
      <c r="D379" s="6">
        <v>20</v>
      </c>
      <c r="E379" s="19">
        <v>3.0000000000000001E-6</v>
      </c>
      <c r="F379" s="6">
        <v>23.7</v>
      </c>
      <c r="G379" t="s">
        <v>2351</v>
      </c>
      <c r="H379">
        <v>1</v>
      </c>
      <c r="I379" s="19">
        <v>3.8000000000000002E-4</v>
      </c>
      <c r="J379">
        <v>1.093</v>
      </c>
      <c r="K379">
        <v>11.706</v>
      </c>
      <c r="L379">
        <v>182</v>
      </c>
      <c r="M379">
        <v>17</v>
      </c>
      <c r="N379" s="19">
        <v>199</v>
      </c>
      <c r="O379" s="19">
        <v>0.1</v>
      </c>
      <c r="P379">
        <v>-4.4022800000000002</v>
      </c>
      <c r="Q379">
        <v>6</v>
      </c>
      <c r="R379">
        <v>-5</v>
      </c>
      <c r="S379" s="21">
        <f t="shared" si="27"/>
        <v>2055.2939999999999</v>
      </c>
      <c r="T379" s="21">
        <f t="shared" si="28"/>
        <v>56719.96879499995</v>
      </c>
      <c r="U379" s="24">
        <f t="shared" si="29"/>
        <v>56719.96879499995</v>
      </c>
      <c r="V379" t="s">
        <v>2403</v>
      </c>
      <c r="W379" t="s">
        <v>160</v>
      </c>
      <c r="X379" t="s">
        <v>2404</v>
      </c>
      <c r="Y379">
        <v>23.632999999999999</v>
      </c>
      <c r="Z379">
        <v>18.768000000000001</v>
      </c>
      <c r="AA379" t="s">
        <v>2405</v>
      </c>
    </row>
    <row r="380" spans="1:27" x14ac:dyDescent="0.2">
      <c r="A380" t="s">
        <v>2298</v>
      </c>
      <c r="B380">
        <v>2072</v>
      </c>
      <c r="C380">
        <v>2121</v>
      </c>
      <c r="D380" s="6">
        <v>37</v>
      </c>
      <c r="E380" s="19">
        <v>6.0000000000000002E-6</v>
      </c>
      <c r="F380">
        <v>28.4</v>
      </c>
      <c r="G380" t="s">
        <v>2361</v>
      </c>
      <c r="H380">
        <v>0</v>
      </c>
      <c r="I380" s="19">
        <v>2.7999999999999998E-4</v>
      </c>
      <c r="J380">
        <v>1.1870000000000001</v>
      </c>
      <c r="K380">
        <v>6.3490000000000002</v>
      </c>
      <c r="L380">
        <v>16</v>
      </c>
      <c r="M380">
        <v>3</v>
      </c>
      <c r="N380" s="19">
        <v>19</v>
      </c>
      <c r="O380" s="19">
        <v>9.7000000000000003E-2</v>
      </c>
      <c r="P380">
        <v>-4.56928</v>
      </c>
      <c r="Q380">
        <v>5</v>
      </c>
      <c r="R380">
        <v>-7.08</v>
      </c>
      <c r="S380" s="21">
        <f t="shared" si="27"/>
        <v>2066.6509999999998</v>
      </c>
      <c r="T380" s="21">
        <f t="shared" si="28"/>
        <v>60868.027867499943</v>
      </c>
      <c r="U380" s="24">
        <f t="shared" si="29"/>
        <v>60868.027867499943</v>
      </c>
      <c r="V380" t="s">
        <v>2374</v>
      </c>
      <c r="W380" t="s">
        <v>160</v>
      </c>
      <c r="X380" t="s">
        <v>2375</v>
      </c>
      <c r="Y380">
        <v>28.337</v>
      </c>
      <c r="Z380">
        <v>20.574999999999999</v>
      </c>
      <c r="AA380" t="s">
        <v>2376</v>
      </c>
    </row>
    <row r="381" spans="1:27" x14ac:dyDescent="0.2">
      <c r="A381" t="s">
        <v>2308</v>
      </c>
      <c r="B381">
        <v>2085</v>
      </c>
      <c r="C381">
        <v>2121</v>
      </c>
      <c r="D381" s="6">
        <v>23</v>
      </c>
      <c r="E381" s="19">
        <v>6.0000000000000002E-5</v>
      </c>
      <c r="F381">
        <v>29.2</v>
      </c>
      <c r="G381" t="s">
        <v>2352</v>
      </c>
      <c r="H381">
        <v>1</v>
      </c>
      <c r="I381" s="19">
        <v>4.3999999999999999E-5</v>
      </c>
      <c r="J381">
        <v>1.0900000000000001</v>
      </c>
      <c r="K381">
        <v>12.103</v>
      </c>
      <c r="L381">
        <v>111</v>
      </c>
      <c r="M381">
        <v>10</v>
      </c>
      <c r="N381" s="19">
        <v>121</v>
      </c>
      <c r="O381" s="19">
        <v>9.1999999999999998E-2</v>
      </c>
      <c r="P381">
        <v>-5.3913599999999997</v>
      </c>
      <c r="Q381">
        <v>1</v>
      </c>
      <c r="R381">
        <v>-6.66</v>
      </c>
      <c r="S381" s="21">
        <f t="shared" si="27"/>
        <v>2073.8969999999999</v>
      </c>
      <c r="T381" s="21">
        <f t="shared" si="28"/>
        <v>63514.575022499979</v>
      </c>
      <c r="U381" s="24">
        <f t="shared" si="29"/>
        <v>63514.575022499979</v>
      </c>
      <c r="V381" t="s">
        <v>2409</v>
      </c>
      <c r="W381" t="s">
        <v>160</v>
      </c>
      <c r="X381" t="s">
        <v>2410</v>
      </c>
      <c r="Y381">
        <v>29.198</v>
      </c>
      <c r="Z381">
        <v>20.414999999999999</v>
      </c>
      <c r="AA381" t="s">
        <v>2411</v>
      </c>
    </row>
    <row r="382" spans="1:27" x14ac:dyDescent="0.2">
      <c r="A382" t="s">
        <v>2163</v>
      </c>
      <c r="B382">
        <v>2085</v>
      </c>
      <c r="C382">
        <v>2118</v>
      </c>
      <c r="D382">
        <v>3</v>
      </c>
      <c r="E382" s="19">
        <v>9.9999999999999995E-8</v>
      </c>
      <c r="F382" s="6">
        <v>23.3</v>
      </c>
      <c r="G382" t="s">
        <v>2216</v>
      </c>
      <c r="H382">
        <v>0</v>
      </c>
      <c r="I382" s="19">
        <v>6.9999999999999999E-4</v>
      </c>
      <c r="J382">
        <v>1.1060000000000001</v>
      </c>
      <c r="K382">
        <v>10.404999999999999</v>
      </c>
      <c r="L382">
        <v>47</v>
      </c>
      <c r="M382">
        <v>5</v>
      </c>
      <c r="N382" s="19">
        <v>52</v>
      </c>
      <c r="O382" s="19">
        <v>5.0999999999999997E-2</v>
      </c>
      <c r="P382">
        <v>-4.4495699999999996</v>
      </c>
      <c r="Q382">
        <v>16</v>
      </c>
      <c r="R382">
        <v>-6.3</v>
      </c>
      <c r="S382" s="21">
        <f t="shared" si="27"/>
        <v>2075.5949999999998</v>
      </c>
      <c r="T382" s="21">
        <f t="shared" si="28"/>
        <v>64134.756787499929</v>
      </c>
      <c r="U382" s="24">
        <f t="shared" si="29"/>
        <v>64134.756787499929</v>
      </c>
      <c r="V382" t="s">
        <v>2238</v>
      </c>
      <c r="W382" t="s">
        <v>160</v>
      </c>
      <c r="X382" t="s">
        <v>2421</v>
      </c>
      <c r="Y382">
        <v>23.375</v>
      </c>
      <c r="Z382">
        <v>16.815999999999999</v>
      </c>
      <c r="AA382" t="s">
        <v>2422</v>
      </c>
    </row>
    <row r="383" spans="1:27" x14ac:dyDescent="0.2">
      <c r="A383" t="s">
        <v>2302</v>
      </c>
      <c r="B383">
        <v>2097</v>
      </c>
      <c r="C383">
        <v>2112</v>
      </c>
      <c r="D383">
        <v>9</v>
      </c>
      <c r="E383" s="19">
        <v>1.0000000000000001E-5</v>
      </c>
      <c r="F383">
        <v>26.4</v>
      </c>
      <c r="G383" t="s">
        <v>2356</v>
      </c>
      <c r="H383">
        <v>0</v>
      </c>
      <c r="I383" s="19">
        <v>2.9E-4</v>
      </c>
      <c r="J383">
        <v>1.65</v>
      </c>
      <c r="K383">
        <v>2.5369999999999999</v>
      </c>
      <c r="L383">
        <v>20</v>
      </c>
      <c r="M383">
        <v>13</v>
      </c>
      <c r="N383" s="19">
        <v>33</v>
      </c>
      <c r="O383" s="19">
        <v>6.9000000000000006E-2</v>
      </c>
      <c r="P383">
        <v>-4.6899100000000002</v>
      </c>
      <c r="Q383">
        <v>8</v>
      </c>
      <c r="R383">
        <v>-5.71</v>
      </c>
      <c r="S383" s="21">
        <f t="shared" si="27"/>
        <v>2095.4630000000002</v>
      </c>
      <c r="T383" s="21">
        <f t="shared" si="28"/>
        <v>71391.394777500071</v>
      </c>
      <c r="U383" s="24">
        <f t="shared" si="29"/>
        <v>71391.394777500071</v>
      </c>
      <c r="V383" t="s">
        <v>2383</v>
      </c>
      <c r="W383" t="s">
        <v>160</v>
      </c>
      <c r="X383" t="s">
        <v>2384</v>
      </c>
      <c r="Y383">
        <v>26.428000000000001</v>
      </c>
      <c r="Z383">
        <v>22.428999999999998</v>
      </c>
      <c r="AA383" t="s">
        <v>2385</v>
      </c>
    </row>
    <row r="384" spans="1:27" x14ac:dyDescent="0.2">
      <c r="A384" t="s">
        <v>2189</v>
      </c>
      <c r="B384">
        <v>2097</v>
      </c>
      <c r="C384">
        <v>2111</v>
      </c>
      <c r="D384">
        <v>5</v>
      </c>
      <c r="E384" s="19">
        <v>5.9999999999999997E-7</v>
      </c>
      <c r="F384">
        <v>26.7</v>
      </c>
      <c r="G384" t="s">
        <v>2212</v>
      </c>
      <c r="H384">
        <v>0</v>
      </c>
      <c r="I384" s="19">
        <v>2.9E-4</v>
      </c>
      <c r="J384">
        <v>2.915</v>
      </c>
      <c r="K384">
        <v>1.522</v>
      </c>
      <c r="L384">
        <v>1</v>
      </c>
      <c r="M384">
        <v>2</v>
      </c>
      <c r="N384" s="19">
        <v>2.91</v>
      </c>
      <c r="O384" s="19">
        <v>5.0999999999999997E-2</v>
      </c>
      <c r="P384">
        <v>-4.8249599999999999</v>
      </c>
      <c r="Q384">
        <v>8</v>
      </c>
      <c r="R384">
        <v>-7.11</v>
      </c>
      <c r="S384" s="21">
        <f t="shared" si="27"/>
        <v>2096.4780000000001</v>
      </c>
      <c r="T384" s="21">
        <f t="shared" si="28"/>
        <v>71762.115915000031</v>
      </c>
      <c r="U384" s="24">
        <f t="shared" si="29"/>
        <v>71762.115915000031</v>
      </c>
      <c r="V384" t="s">
        <v>2226</v>
      </c>
      <c r="W384" t="s">
        <v>160</v>
      </c>
      <c r="X384" t="s">
        <v>2227</v>
      </c>
      <c r="Y384">
        <v>26.699000000000002</v>
      </c>
      <c r="Z384">
        <v>21.201000000000001</v>
      </c>
      <c r="AA384" t="s">
        <v>2228</v>
      </c>
    </row>
    <row r="385" spans="1:27" x14ac:dyDescent="0.2">
      <c r="A385" t="s">
        <v>2310</v>
      </c>
      <c r="B385">
        <v>2098</v>
      </c>
      <c r="C385">
        <v>2121</v>
      </c>
      <c r="D385" s="6">
        <v>15</v>
      </c>
      <c r="E385" s="19">
        <v>3.0000000000000001E-5</v>
      </c>
      <c r="F385">
        <v>27.6</v>
      </c>
      <c r="G385" t="s">
        <v>2350</v>
      </c>
      <c r="H385">
        <v>0</v>
      </c>
      <c r="I385" s="19">
        <v>1.1E-4</v>
      </c>
      <c r="J385">
        <v>2.6280000000000001</v>
      </c>
      <c r="K385">
        <v>1.6140000000000001</v>
      </c>
      <c r="L385">
        <v>8</v>
      </c>
      <c r="M385">
        <v>13</v>
      </c>
      <c r="N385" s="19">
        <v>21</v>
      </c>
      <c r="O385" s="19">
        <v>7.3999999999999996E-2</v>
      </c>
      <c r="P385">
        <v>-5.0951500000000003</v>
      </c>
      <c r="Q385">
        <v>3</v>
      </c>
      <c r="R385">
        <v>-5.98</v>
      </c>
      <c r="S385" s="21">
        <f t="shared" si="27"/>
        <v>2097.386</v>
      </c>
      <c r="T385" s="21">
        <f t="shared" si="28"/>
        <v>72093.756104999993</v>
      </c>
      <c r="U385" s="24">
        <f t="shared" si="29"/>
        <v>72093.756104999993</v>
      </c>
      <c r="V385" t="s">
        <v>2398</v>
      </c>
      <c r="W385" t="s">
        <v>160</v>
      </c>
      <c r="X385" t="s">
        <v>2399</v>
      </c>
      <c r="Y385">
        <v>27.491</v>
      </c>
      <c r="Z385">
        <v>16.137</v>
      </c>
      <c r="AA385" t="s">
        <v>2400</v>
      </c>
    </row>
    <row r="386" spans="1:27" x14ac:dyDescent="0.2">
      <c r="A386" t="s">
        <v>2259</v>
      </c>
      <c r="B386">
        <v>2110</v>
      </c>
      <c r="C386">
        <v>2110</v>
      </c>
      <c r="D386">
        <v>2</v>
      </c>
      <c r="E386" s="19">
        <v>1.9999999999999999E-7</v>
      </c>
      <c r="F386">
        <v>28.5</v>
      </c>
      <c r="G386" t="s">
        <v>2271</v>
      </c>
      <c r="H386">
        <v>0</v>
      </c>
      <c r="I386" s="19">
        <v>6.3E-5</v>
      </c>
      <c r="J386">
        <v>2.6589999999999998</v>
      </c>
      <c r="K386">
        <v>1.603</v>
      </c>
      <c r="L386">
        <v>3</v>
      </c>
      <c r="M386">
        <v>5</v>
      </c>
      <c r="N386" s="19">
        <v>7.98</v>
      </c>
      <c r="O386" s="19">
        <v>3.7999999999999999E-2</v>
      </c>
      <c r="P386">
        <v>-5.62209</v>
      </c>
      <c r="Q386">
        <v>2</v>
      </c>
      <c r="R386">
        <v>-8.66</v>
      </c>
      <c r="S386" s="21">
        <f t="shared" si="27"/>
        <v>2109.3969999999999</v>
      </c>
      <c r="T386" s="21">
        <f t="shared" si="28"/>
        <v>76480.683772499979</v>
      </c>
      <c r="U386" s="24">
        <f t="shared" si="29"/>
        <v>76480.683772499979</v>
      </c>
      <c r="V386" t="s">
        <v>2276</v>
      </c>
      <c r="W386" t="s">
        <v>160</v>
      </c>
      <c r="X386" t="s">
        <v>2364</v>
      </c>
      <c r="Y386">
        <v>28.454999999999998</v>
      </c>
      <c r="Z386">
        <v>20.132000000000001</v>
      </c>
      <c r="AA386" t="s">
        <v>2365</v>
      </c>
    </row>
    <row r="387" spans="1:27" x14ac:dyDescent="0.2">
      <c r="A387" t="s">
        <v>2311</v>
      </c>
      <c r="B387">
        <v>2111</v>
      </c>
      <c r="C387">
        <v>2117</v>
      </c>
      <c r="D387">
        <v>2</v>
      </c>
      <c r="E387" s="19">
        <v>2.9999999999999999E-7</v>
      </c>
      <c r="F387">
        <v>28.2</v>
      </c>
      <c r="G387" t="s">
        <v>2348</v>
      </c>
      <c r="H387">
        <v>0</v>
      </c>
      <c r="I387" s="19">
        <v>6.2000000000000003E-5</v>
      </c>
      <c r="J387">
        <v>2.8069999999999999</v>
      </c>
      <c r="K387">
        <v>1.5529999999999999</v>
      </c>
      <c r="L387">
        <v>5</v>
      </c>
      <c r="M387">
        <v>9</v>
      </c>
      <c r="N387" s="19">
        <v>14</v>
      </c>
      <c r="O387" s="19">
        <v>3.9E-2</v>
      </c>
      <c r="P387">
        <v>-5.6200200000000002</v>
      </c>
      <c r="Q387">
        <v>2</v>
      </c>
      <c r="R387">
        <v>-8.44</v>
      </c>
      <c r="S387" s="21">
        <f t="shared" si="27"/>
        <v>2110.4470000000001</v>
      </c>
      <c r="T387" s="21">
        <f t="shared" si="28"/>
        <v>76864.188397500038</v>
      </c>
      <c r="U387" s="24">
        <f t="shared" si="29"/>
        <v>76864.188397500038</v>
      </c>
      <c r="V387" t="s">
        <v>2377</v>
      </c>
      <c r="W387" t="s">
        <v>160</v>
      </c>
      <c r="X387" t="s">
        <v>2378</v>
      </c>
      <c r="Y387">
        <v>28.209</v>
      </c>
      <c r="Z387">
        <v>19.734000000000002</v>
      </c>
      <c r="AA387" t="s">
        <v>2379</v>
      </c>
    </row>
    <row r="388" spans="1:27" x14ac:dyDescent="0.2">
      <c r="A388" t="s">
        <v>2316</v>
      </c>
      <c r="B388">
        <v>2114</v>
      </c>
      <c r="C388">
        <v>2114</v>
      </c>
      <c r="D388">
        <v>1</v>
      </c>
      <c r="E388" s="19">
        <v>3E-9</v>
      </c>
      <c r="F388">
        <v>26.5</v>
      </c>
      <c r="G388" t="s">
        <v>2346</v>
      </c>
      <c r="H388">
        <v>0</v>
      </c>
      <c r="I388" s="19">
        <v>3.0000000000000001E-5</v>
      </c>
      <c r="J388">
        <v>1.2849999999999999</v>
      </c>
      <c r="K388">
        <v>4.5049999999999999</v>
      </c>
      <c r="L388">
        <v>7</v>
      </c>
      <c r="M388">
        <v>2</v>
      </c>
      <c r="N388" s="19">
        <v>9</v>
      </c>
      <c r="O388" s="19">
        <v>1.7000000000000001E-2</v>
      </c>
      <c r="P388">
        <v>-6.3020500000000004</v>
      </c>
      <c r="Q388">
        <v>1</v>
      </c>
      <c r="R388">
        <v>-9.67</v>
      </c>
      <c r="S388" s="21">
        <f t="shared" si="27"/>
        <v>2110.4949999999999</v>
      </c>
      <c r="T388" s="21">
        <f t="shared" si="28"/>
        <v>76881.720037499967</v>
      </c>
      <c r="U388" s="24">
        <f t="shared" si="29"/>
        <v>76881.720037499967</v>
      </c>
      <c r="V388" t="s">
        <v>2386</v>
      </c>
      <c r="W388" t="s">
        <v>160</v>
      </c>
      <c r="X388" t="s">
        <v>2387</v>
      </c>
      <c r="Y388">
        <v>26.622</v>
      </c>
      <c r="Z388">
        <v>17.574999999999999</v>
      </c>
      <c r="AA388" t="s">
        <v>2388</v>
      </c>
    </row>
    <row r="389" spans="1:27" x14ac:dyDescent="0.2">
      <c r="A389" t="s">
        <v>2306</v>
      </c>
      <c r="B389">
        <v>2121</v>
      </c>
      <c r="C389">
        <v>2121</v>
      </c>
      <c r="D389">
        <v>2</v>
      </c>
      <c r="E389" s="19">
        <v>8.0000000000000002E-8</v>
      </c>
      <c r="F389">
        <v>27.6</v>
      </c>
      <c r="G389" t="s">
        <v>2354</v>
      </c>
      <c r="H389">
        <v>0</v>
      </c>
      <c r="I389" s="19">
        <v>2.8E-5</v>
      </c>
      <c r="J389">
        <v>1.5469999999999999</v>
      </c>
      <c r="K389">
        <v>2.8290000000000002</v>
      </c>
      <c r="L389">
        <v>11</v>
      </c>
      <c r="M389">
        <v>6</v>
      </c>
      <c r="N389" s="19">
        <v>17</v>
      </c>
      <c r="O389" s="19">
        <v>2.9000000000000001E-2</v>
      </c>
      <c r="P389">
        <v>-6.0855899999999998</v>
      </c>
      <c r="Q389">
        <v>1</v>
      </c>
      <c r="R389">
        <v>-8.48</v>
      </c>
      <c r="S389" s="21">
        <f t="shared" si="27"/>
        <v>2119.1709999999998</v>
      </c>
      <c r="T389" s="21">
        <f t="shared" si="28"/>
        <v>80050.56396749994</v>
      </c>
      <c r="U389" s="24">
        <f t="shared" si="29"/>
        <v>80050.56396749994</v>
      </c>
      <c r="V389" t="s">
        <v>2392</v>
      </c>
      <c r="W389" t="s">
        <v>160</v>
      </c>
      <c r="X389" t="s">
        <v>2393</v>
      </c>
      <c r="Y389">
        <v>27.539000000000001</v>
      </c>
      <c r="Z389">
        <v>19.895</v>
      </c>
      <c r="AA389" t="s">
        <v>2394</v>
      </c>
    </row>
    <row r="390" spans="1:27" x14ac:dyDescent="0.2">
      <c r="A390" t="s">
        <v>2301</v>
      </c>
      <c r="B390">
        <v>2121</v>
      </c>
      <c r="C390">
        <v>2121</v>
      </c>
      <c r="D390">
        <v>4</v>
      </c>
      <c r="E390" s="19">
        <v>9.9999999999999995E-8</v>
      </c>
      <c r="F390" s="6">
        <v>23.2</v>
      </c>
      <c r="G390" t="s">
        <v>2357</v>
      </c>
      <c r="H390">
        <v>0</v>
      </c>
      <c r="I390" s="19">
        <v>1.3999999999999999E-4</v>
      </c>
      <c r="J390">
        <v>2.38</v>
      </c>
      <c r="K390">
        <v>1.7250000000000001</v>
      </c>
      <c r="L390">
        <v>8</v>
      </c>
      <c r="M390">
        <v>11</v>
      </c>
      <c r="N390" s="19">
        <v>19</v>
      </c>
      <c r="O390" s="19">
        <v>3.2000000000000001E-2</v>
      </c>
      <c r="P390">
        <v>-5.3508899999999997</v>
      </c>
      <c r="Q390">
        <v>5</v>
      </c>
      <c r="R390">
        <v>-6.13</v>
      </c>
      <c r="S390" s="21">
        <f t="shared" si="27"/>
        <v>2120.2750000000001</v>
      </c>
      <c r="T390" s="21">
        <f t="shared" si="28"/>
        <v>80453.791687500037</v>
      </c>
      <c r="U390" s="24">
        <f t="shared" si="29"/>
        <v>80453.791687500037</v>
      </c>
      <c r="V390" t="s">
        <v>2366</v>
      </c>
      <c r="W390" t="s">
        <v>160</v>
      </c>
      <c r="X390" t="s">
        <v>2367</v>
      </c>
      <c r="Y390">
        <v>23.12</v>
      </c>
      <c r="Z390">
        <v>17.241</v>
      </c>
      <c r="AA390" t="s">
        <v>2368</v>
      </c>
    </row>
    <row r="392" spans="1:27" x14ac:dyDescent="0.2">
      <c r="A392" t="s">
        <v>2176</v>
      </c>
      <c r="B392">
        <v>2085</v>
      </c>
      <c r="C392">
        <v>2119</v>
      </c>
      <c r="D392">
        <v>81</v>
      </c>
      <c r="E392" s="19">
        <v>1E-4</v>
      </c>
      <c r="F392">
        <v>25.8</v>
      </c>
      <c r="G392" t="s">
        <v>2213</v>
      </c>
      <c r="H392">
        <v>0</v>
      </c>
      <c r="I392" s="19">
        <v>3.1E-4</v>
      </c>
      <c r="J392">
        <v>2.2570000000000001</v>
      </c>
      <c r="K392">
        <v>1.7949999999999999</v>
      </c>
      <c r="L392">
        <v>4</v>
      </c>
      <c r="M392">
        <v>5</v>
      </c>
      <c r="N392" s="19">
        <v>9.0299999999999994</v>
      </c>
      <c r="O392" s="19">
        <v>9.6000000000000002E-2</v>
      </c>
      <c r="P392">
        <v>-4.5282200000000001</v>
      </c>
      <c r="Q392">
        <v>7</v>
      </c>
      <c r="R392">
        <v>-4.6100000000000003</v>
      </c>
      <c r="S392" s="21">
        <f>B392+1-K392</f>
        <v>2084.2049999999999</v>
      </c>
      <c r="T392" s="21">
        <f>(S392-1900)*365.2425</f>
        <v>67279.494712499974</v>
      </c>
      <c r="U392" s="24">
        <f>T392</f>
        <v>67279.494712499974</v>
      </c>
    </row>
    <row r="393" spans="1:27" x14ac:dyDescent="0.2">
      <c r="A393" t="s">
        <v>2175</v>
      </c>
      <c r="B393">
        <v>2111</v>
      </c>
      <c r="C393">
        <v>2111</v>
      </c>
      <c r="D393">
        <v>1</v>
      </c>
      <c r="E393" s="19">
        <v>1.0000000000000001E-9</v>
      </c>
      <c r="F393">
        <v>30.2</v>
      </c>
      <c r="G393" t="s">
        <v>2214</v>
      </c>
      <c r="H393">
        <v>0</v>
      </c>
      <c r="I393" s="19">
        <v>3.1000000000000001E-5</v>
      </c>
      <c r="J393">
        <v>1.879</v>
      </c>
      <c r="K393">
        <v>2.1379999999999999</v>
      </c>
      <c r="L393">
        <v>8</v>
      </c>
      <c r="M393">
        <v>7</v>
      </c>
      <c r="N393" s="19">
        <v>15</v>
      </c>
      <c r="O393" s="19">
        <v>1.2999999999999999E-2</v>
      </c>
      <c r="P393">
        <v>-6.4075800000000003</v>
      </c>
      <c r="Q393">
        <v>1</v>
      </c>
      <c r="R393">
        <v>-11.74</v>
      </c>
      <c r="S393" s="21">
        <f>B393+1-K393</f>
        <v>2109.8620000000001</v>
      </c>
      <c r="T393" s="21">
        <f>(S393-1900)*365.2425</f>
        <v>76650.521535000036</v>
      </c>
      <c r="U393" s="24">
        <f>T393</f>
        <v>76650.521535000036</v>
      </c>
    </row>
    <row r="394" spans="1:27" x14ac:dyDescent="0.2">
      <c r="A394" t="s">
        <v>2168</v>
      </c>
      <c r="B394">
        <v>2050</v>
      </c>
      <c r="C394">
        <v>2118</v>
      </c>
      <c r="D394">
        <v>5</v>
      </c>
      <c r="E394" s="19">
        <v>1E-4</v>
      </c>
      <c r="F394">
        <v>24.3</v>
      </c>
      <c r="G394" t="s">
        <v>2215</v>
      </c>
      <c r="H394">
        <v>0</v>
      </c>
      <c r="I394" s="19">
        <v>8.9999999999999998E-4</v>
      </c>
      <c r="J394">
        <v>1.8959999999999999</v>
      </c>
      <c r="K394">
        <v>2.1160000000000001</v>
      </c>
      <c r="L394">
        <v>10</v>
      </c>
      <c r="M394">
        <v>9</v>
      </c>
      <c r="N394" s="19">
        <v>19</v>
      </c>
      <c r="O394" s="19">
        <v>0.23</v>
      </c>
      <c r="P394">
        <v>-3.68973</v>
      </c>
      <c r="Q394">
        <v>9</v>
      </c>
      <c r="R394">
        <v>-3</v>
      </c>
      <c r="S394" s="21">
        <f>B394+1-K394</f>
        <v>2048.884</v>
      </c>
      <c r="T394" s="21">
        <f>(S394-1900)*365.2425</f>
        <v>54378.764370000004</v>
      </c>
      <c r="U394" s="24">
        <f>T394</f>
        <v>54378.764370000004</v>
      </c>
    </row>
    <row r="398" spans="1:27" ht="17" customHeight="1" x14ac:dyDescent="0.2">
      <c r="A398" s="17"/>
      <c r="B398" s="17"/>
      <c r="C398" s="17"/>
      <c r="D398" s="17"/>
      <c r="E398" s="17"/>
      <c r="F398" s="17"/>
      <c r="G398" s="17"/>
    </row>
    <row r="400" spans="1:27" x14ac:dyDescent="0.2">
      <c r="A400" t="s">
        <v>380</v>
      </c>
      <c r="B400" t="s">
        <v>381</v>
      </c>
    </row>
    <row r="401" spans="1:27" x14ac:dyDescent="0.2">
      <c r="A401" t="s">
        <v>382</v>
      </c>
      <c r="B401" t="s">
        <v>2461</v>
      </c>
      <c r="C401" t="s">
        <v>2462</v>
      </c>
    </row>
    <row r="402" spans="1:27" x14ac:dyDescent="0.2">
      <c r="A402" t="s">
        <v>383</v>
      </c>
      <c r="B402" t="s">
        <v>2463</v>
      </c>
      <c r="C402" t="s">
        <v>2464</v>
      </c>
      <c r="D402" t="s">
        <v>2465</v>
      </c>
      <c r="E402" t="s">
        <v>2206</v>
      </c>
      <c r="F402" t="s">
        <v>2466</v>
      </c>
      <c r="G402" s="18">
        <v>0.3756944444444445</v>
      </c>
    </row>
    <row r="403" spans="1:27" x14ac:dyDescent="0.2">
      <c r="A403" t="s">
        <v>386</v>
      </c>
      <c r="B403" t="s">
        <v>2467</v>
      </c>
      <c r="C403" t="s">
        <v>2468</v>
      </c>
      <c r="D403" t="s">
        <v>2469</v>
      </c>
      <c r="E403" t="s">
        <v>126</v>
      </c>
    </row>
    <row r="404" spans="1:27" x14ac:dyDescent="0.2">
      <c r="A404" t="s">
        <v>388</v>
      </c>
      <c r="B404" t="s">
        <v>2461</v>
      </c>
      <c r="C404" t="s">
        <v>2462</v>
      </c>
    </row>
    <row r="405" spans="1:27" x14ac:dyDescent="0.2">
      <c r="A405" t="s">
        <v>389</v>
      </c>
      <c r="B405" t="s">
        <v>2470</v>
      </c>
      <c r="C405" t="s">
        <v>2471</v>
      </c>
    </row>
    <row r="406" spans="1:27" x14ac:dyDescent="0.2">
      <c r="A406" t="s">
        <v>391</v>
      </c>
      <c r="B406" t="s">
        <v>2472</v>
      </c>
      <c r="C406">
        <v>922</v>
      </c>
      <c r="D406" t="s">
        <v>2473</v>
      </c>
    </row>
    <row r="408" spans="1:27" x14ac:dyDescent="0.2">
      <c r="A408" t="s">
        <v>134</v>
      </c>
      <c r="B408" t="s">
        <v>2474</v>
      </c>
      <c r="C408" t="s">
        <v>2475</v>
      </c>
      <c r="D408" t="s">
        <v>2476</v>
      </c>
      <c r="E408" t="s">
        <v>138</v>
      </c>
      <c r="F408" t="s">
        <v>139</v>
      </c>
      <c r="G408" t="s">
        <v>140</v>
      </c>
      <c r="H408" t="s">
        <v>141</v>
      </c>
      <c r="I408" t="s">
        <v>142</v>
      </c>
      <c r="J408" t="s">
        <v>143</v>
      </c>
      <c r="K408" t="s">
        <v>144</v>
      </c>
      <c r="L408" t="s">
        <v>145</v>
      </c>
      <c r="M408" t="s">
        <v>146</v>
      </c>
      <c r="N408" t="s">
        <v>147</v>
      </c>
      <c r="O408" t="s">
        <v>148</v>
      </c>
      <c r="P408" t="s">
        <v>149</v>
      </c>
      <c r="Q408" t="s">
        <v>150</v>
      </c>
      <c r="R408" t="s">
        <v>151</v>
      </c>
      <c r="V408" t="s">
        <v>152</v>
      </c>
      <c r="W408" t="s">
        <v>153</v>
      </c>
      <c r="X408" t="s">
        <v>154</v>
      </c>
      <c r="Y408" t="s">
        <v>155</v>
      </c>
      <c r="Z408" t="s">
        <v>156</v>
      </c>
      <c r="AA408" t="s">
        <v>157</v>
      </c>
    </row>
    <row r="409" spans="1:27" x14ac:dyDescent="0.2">
      <c r="A409" s="6" t="s">
        <v>2315</v>
      </c>
      <c r="B409" s="6">
        <v>2049</v>
      </c>
      <c r="C409" s="6">
        <v>2066</v>
      </c>
      <c r="D409">
        <v>4</v>
      </c>
      <c r="E409" s="32">
        <v>2.0000000000000001E-4</v>
      </c>
      <c r="F409">
        <v>29</v>
      </c>
      <c r="G409" t="s">
        <v>2347</v>
      </c>
      <c r="H409">
        <v>0</v>
      </c>
      <c r="I409" s="19">
        <v>1E-4</v>
      </c>
      <c r="J409">
        <v>1.532</v>
      </c>
      <c r="K409">
        <v>2.8809999999999998</v>
      </c>
      <c r="L409">
        <v>15</v>
      </c>
      <c r="M409">
        <v>8</v>
      </c>
      <c r="N409" s="19">
        <v>23</v>
      </c>
      <c r="O409" s="19">
        <v>0.24</v>
      </c>
      <c r="P409">
        <v>-4.5968</v>
      </c>
      <c r="Q409">
        <v>1</v>
      </c>
      <c r="R409">
        <v>-5.45</v>
      </c>
      <c r="S409" s="21">
        <f t="shared" ref="S409:S417" si="30">B409+1-K409</f>
        <v>2047.1189999999999</v>
      </c>
      <c r="T409" s="21">
        <f t="shared" ref="T409:T417" si="31">(S409-1900)*365.2425</f>
        <v>53734.111357499969</v>
      </c>
      <c r="U409" s="24">
        <f t="shared" ref="U409:U417" si="32">T409</f>
        <v>53734.111357499969</v>
      </c>
      <c r="V409" t="s">
        <v>2412</v>
      </c>
      <c r="W409" t="s">
        <v>160</v>
      </c>
      <c r="X409" t="s">
        <v>2413</v>
      </c>
      <c r="Y409">
        <v>29.045000000000002</v>
      </c>
      <c r="Z409">
        <v>25.303999999999998</v>
      </c>
      <c r="AA409" t="s">
        <v>2414</v>
      </c>
    </row>
    <row r="410" spans="1:27" x14ac:dyDescent="0.2">
      <c r="A410" s="6" t="s">
        <v>2251</v>
      </c>
      <c r="B410" s="6">
        <v>2050</v>
      </c>
      <c r="C410" s="6">
        <v>2121</v>
      </c>
      <c r="D410" s="4">
        <v>484</v>
      </c>
      <c r="E410" s="32">
        <v>8.0000000000000004E-4</v>
      </c>
      <c r="F410">
        <v>30.3</v>
      </c>
      <c r="G410" t="s">
        <v>2274</v>
      </c>
      <c r="H410">
        <v>1</v>
      </c>
      <c r="I410" s="19">
        <v>4.0000000000000002E-4</v>
      </c>
      <c r="J410">
        <v>1.0169999999999999</v>
      </c>
      <c r="K410">
        <v>59.210999999999999</v>
      </c>
      <c r="L410">
        <v>0</v>
      </c>
      <c r="M410">
        <v>0</v>
      </c>
      <c r="N410" s="19">
        <v>10000000</v>
      </c>
      <c r="O410" s="19">
        <v>0.25</v>
      </c>
      <c r="P410" s="6">
        <v>-3.9926400000000002</v>
      </c>
      <c r="Q410">
        <v>4</v>
      </c>
      <c r="R410">
        <v>-5.84</v>
      </c>
      <c r="S410" s="5">
        <f t="shared" si="30"/>
        <v>1991.789</v>
      </c>
      <c r="T410" s="21">
        <f t="shared" si="31"/>
        <v>33525.243832499997</v>
      </c>
      <c r="U410" s="24">
        <f t="shared" si="32"/>
        <v>33525.243832499997</v>
      </c>
    </row>
    <row r="411" spans="1:27" x14ac:dyDescent="0.2">
      <c r="A411" s="6" t="s">
        <v>2307</v>
      </c>
      <c r="B411" s="6">
        <v>2055</v>
      </c>
      <c r="C411" s="6">
        <v>2083</v>
      </c>
      <c r="D411" s="6">
        <v>10</v>
      </c>
      <c r="E411" s="19">
        <v>3.0000000000000001E-5</v>
      </c>
      <c r="F411">
        <v>27.9</v>
      </c>
      <c r="G411" t="s">
        <v>2353</v>
      </c>
      <c r="H411">
        <v>0</v>
      </c>
      <c r="I411" s="19">
        <v>2.5000000000000001E-4</v>
      </c>
      <c r="J411">
        <v>2.57</v>
      </c>
      <c r="K411">
        <v>1.637</v>
      </c>
      <c r="L411">
        <v>7</v>
      </c>
      <c r="M411">
        <v>11</v>
      </c>
      <c r="N411" s="19">
        <v>18</v>
      </c>
      <c r="O411" s="19">
        <v>0.17</v>
      </c>
      <c r="P411">
        <v>-4.3646200000000004</v>
      </c>
      <c r="Q411">
        <v>3</v>
      </c>
      <c r="R411">
        <v>-5.83</v>
      </c>
      <c r="S411" s="21">
        <f t="shared" si="30"/>
        <v>2054.3629999999998</v>
      </c>
      <c r="T411" s="21">
        <f t="shared" si="31"/>
        <v>56379.92802749994</v>
      </c>
      <c r="U411" s="24">
        <f t="shared" si="32"/>
        <v>56379.92802749994</v>
      </c>
      <c r="V411" t="s">
        <v>2415</v>
      </c>
      <c r="W411" t="s">
        <v>160</v>
      </c>
      <c r="X411" t="s">
        <v>2416</v>
      </c>
      <c r="Y411">
        <v>27.917000000000002</v>
      </c>
      <c r="Z411">
        <v>26.402999999999999</v>
      </c>
      <c r="AA411" t="s">
        <v>2417</v>
      </c>
    </row>
    <row r="412" spans="1:27" x14ac:dyDescent="0.2">
      <c r="A412" s="9" t="s">
        <v>2193</v>
      </c>
      <c r="B412" s="9">
        <v>2074</v>
      </c>
      <c r="C412" s="9">
        <v>2119</v>
      </c>
      <c r="D412">
        <v>21</v>
      </c>
      <c r="E412" s="19">
        <v>3.0000000000000001E-5</v>
      </c>
      <c r="F412">
        <v>29.5</v>
      </c>
      <c r="G412" t="s">
        <v>2208</v>
      </c>
      <c r="H412">
        <v>1</v>
      </c>
      <c r="I412" s="19">
        <v>1.6000000000000001E-4</v>
      </c>
      <c r="J412">
        <v>0.98699999999999999</v>
      </c>
      <c r="K412">
        <v>78.591999999999999</v>
      </c>
      <c r="L412">
        <v>0</v>
      </c>
      <c r="M412">
        <v>0</v>
      </c>
      <c r="N412" s="19">
        <v>10000000</v>
      </c>
      <c r="O412" s="19">
        <v>0.11</v>
      </c>
      <c r="P412">
        <v>-4.7678799999999999</v>
      </c>
      <c r="Q412">
        <v>3</v>
      </c>
      <c r="R412">
        <v>-7.13</v>
      </c>
      <c r="S412" s="5">
        <f t="shared" si="30"/>
        <v>1996.4079999999999</v>
      </c>
      <c r="T412" s="21">
        <f t="shared" si="31"/>
        <v>35212.298939999964</v>
      </c>
      <c r="U412" s="24">
        <f t="shared" si="32"/>
        <v>35212.298939999964</v>
      </c>
    </row>
    <row r="413" spans="1:27" x14ac:dyDescent="0.2">
      <c r="A413" s="9" t="s">
        <v>2300</v>
      </c>
      <c r="B413" s="9">
        <v>2075</v>
      </c>
      <c r="C413" s="9">
        <v>2117</v>
      </c>
      <c r="D413" s="6">
        <v>17</v>
      </c>
      <c r="E413" s="32">
        <v>4.0000000000000002E-4</v>
      </c>
      <c r="F413">
        <v>28</v>
      </c>
      <c r="G413" t="s">
        <v>2359</v>
      </c>
      <c r="H413">
        <v>0</v>
      </c>
      <c r="I413" s="19">
        <v>2.5999999999999998E-4</v>
      </c>
      <c r="J413">
        <v>2.5059999999999998</v>
      </c>
      <c r="K413">
        <v>1.6639999999999999</v>
      </c>
      <c r="L413">
        <v>2</v>
      </c>
      <c r="M413">
        <v>3</v>
      </c>
      <c r="N413" s="19">
        <v>5.01</v>
      </c>
      <c r="O413" s="19">
        <v>0.13</v>
      </c>
      <c r="P413">
        <v>-4.4805099999999998</v>
      </c>
      <c r="Q413">
        <v>5</v>
      </c>
      <c r="R413" s="6">
        <v>-4.99</v>
      </c>
      <c r="S413" s="21">
        <f t="shared" si="30"/>
        <v>2074.3359999999998</v>
      </c>
      <c r="T413" s="21">
        <f t="shared" si="31"/>
        <v>63674.91647999992</v>
      </c>
      <c r="U413" s="24">
        <f t="shared" si="32"/>
        <v>63674.91647999992</v>
      </c>
      <c r="V413" t="s">
        <v>2418</v>
      </c>
      <c r="W413" t="s">
        <v>160</v>
      </c>
      <c r="X413" t="s">
        <v>2419</v>
      </c>
      <c r="Y413">
        <v>27.974</v>
      </c>
      <c r="Z413">
        <v>26.512</v>
      </c>
      <c r="AA413" t="s">
        <v>2500</v>
      </c>
    </row>
    <row r="414" spans="1:27" x14ac:dyDescent="0.2">
      <c r="A414" s="9" t="s">
        <v>2258</v>
      </c>
      <c r="B414" s="9">
        <v>2082</v>
      </c>
      <c r="C414" s="9">
        <v>2120</v>
      </c>
      <c r="D414">
        <v>8</v>
      </c>
      <c r="E414" s="19">
        <v>4.9999999999999998E-7</v>
      </c>
      <c r="F414">
        <v>28.2</v>
      </c>
      <c r="G414" t="s">
        <v>2272</v>
      </c>
      <c r="H414">
        <v>0</v>
      </c>
      <c r="I414" s="19">
        <v>3.2000000000000003E-4</v>
      </c>
      <c r="J414">
        <v>2.786</v>
      </c>
      <c r="K414">
        <v>1.56</v>
      </c>
      <c r="L414">
        <v>5</v>
      </c>
      <c r="M414">
        <v>9</v>
      </c>
      <c r="N414" s="19">
        <v>13.9</v>
      </c>
      <c r="O414" s="19">
        <v>6.2E-2</v>
      </c>
      <c r="P414">
        <v>-4.6951400000000003</v>
      </c>
      <c r="Q414">
        <v>7</v>
      </c>
      <c r="R414">
        <v>-8.09</v>
      </c>
      <c r="S414" s="21">
        <f t="shared" si="30"/>
        <v>2081.44</v>
      </c>
      <c r="T414" s="21">
        <f t="shared" si="31"/>
        <v>66269.599200000026</v>
      </c>
      <c r="U414" s="24">
        <f t="shared" si="32"/>
        <v>66269.599200000026</v>
      </c>
      <c r="V414" t="s">
        <v>2279</v>
      </c>
      <c r="W414" t="s">
        <v>160</v>
      </c>
      <c r="X414" t="s">
        <v>2372</v>
      </c>
      <c r="Y414">
        <v>28.149000000000001</v>
      </c>
      <c r="Z414">
        <v>25.9</v>
      </c>
      <c r="AA414" t="s">
        <v>2488</v>
      </c>
    </row>
    <row r="415" spans="1:27" x14ac:dyDescent="0.2">
      <c r="A415" s="9" t="s">
        <v>2444</v>
      </c>
      <c r="B415" s="9">
        <v>2092</v>
      </c>
      <c r="C415" s="9">
        <v>2092</v>
      </c>
      <c r="D415">
        <v>1</v>
      </c>
      <c r="E415" s="19">
        <v>9.9999999999999995E-8</v>
      </c>
      <c r="F415">
        <v>25</v>
      </c>
      <c r="G415" t="s">
        <v>2478</v>
      </c>
      <c r="H415">
        <v>0</v>
      </c>
      <c r="I415" s="19">
        <v>3.6000000000000002E-4</v>
      </c>
      <c r="J415">
        <v>4.6820000000000004</v>
      </c>
      <c r="K415">
        <v>1.272</v>
      </c>
      <c r="L415">
        <v>3</v>
      </c>
      <c r="M415">
        <v>11</v>
      </c>
      <c r="N415" s="19">
        <v>14</v>
      </c>
      <c r="O415" s="19">
        <v>4.3999999999999997E-2</v>
      </c>
      <c r="P415">
        <v>-4.80105</v>
      </c>
      <c r="Q415">
        <v>9</v>
      </c>
      <c r="R415">
        <v>-6.94</v>
      </c>
      <c r="S415" s="21">
        <f t="shared" si="30"/>
        <v>2091.7280000000001</v>
      </c>
      <c r="T415" s="21">
        <f t="shared" si="31"/>
        <v>70027.214040000021</v>
      </c>
      <c r="U415" s="24">
        <f t="shared" si="32"/>
        <v>70027.214040000021</v>
      </c>
      <c r="V415" t="s">
        <v>2497</v>
      </c>
      <c r="W415" t="s">
        <v>160</v>
      </c>
      <c r="X415" t="s">
        <v>2498</v>
      </c>
      <c r="Y415">
        <v>24.981000000000002</v>
      </c>
      <c r="Z415">
        <v>24.166</v>
      </c>
      <c r="AA415" t="s">
        <v>2499</v>
      </c>
    </row>
    <row r="416" spans="1:27" x14ac:dyDescent="0.2">
      <c r="A416" s="9" t="s">
        <v>2259</v>
      </c>
      <c r="B416" s="9">
        <v>2110</v>
      </c>
      <c r="C416" s="9">
        <v>2110</v>
      </c>
      <c r="D416">
        <v>1</v>
      </c>
      <c r="E416" s="19">
        <v>1.9999999999999999E-7</v>
      </c>
      <c r="F416">
        <v>28.5</v>
      </c>
      <c r="G416" t="s">
        <v>2271</v>
      </c>
      <c r="H416">
        <v>0</v>
      </c>
      <c r="I416" s="19">
        <v>1.9000000000000001E-4</v>
      </c>
      <c r="J416">
        <v>2.657</v>
      </c>
      <c r="K416">
        <v>1.6040000000000001</v>
      </c>
      <c r="L416">
        <v>3</v>
      </c>
      <c r="M416">
        <v>5</v>
      </c>
      <c r="N416" s="19">
        <v>7.97</v>
      </c>
      <c r="O416" s="19">
        <v>3.6999999999999998E-2</v>
      </c>
      <c r="P416">
        <v>-5.1604999999999999</v>
      </c>
      <c r="Q416">
        <v>6</v>
      </c>
      <c r="R416">
        <v>-8.7799999999999994</v>
      </c>
      <c r="S416" s="21">
        <f t="shared" si="30"/>
        <v>2109.3960000000002</v>
      </c>
      <c r="T416" s="21">
        <f t="shared" si="31"/>
        <v>76480.318530000062</v>
      </c>
      <c r="U416" s="24">
        <f t="shared" si="32"/>
        <v>76480.318530000062</v>
      </c>
      <c r="V416" t="s">
        <v>2276</v>
      </c>
      <c r="W416" t="s">
        <v>160</v>
      </c>
      <c r="X416" t="s">
        <v>2484</v>
      </c>
      <c r="Y416">
        <v>28.423999999999999</v>
      </c>
      <c r="Z416">
        <v>24.448</v>
      </c>
      <c r="AA416" t="s">
        <v>2485</v>
      </c>
    </row>
    <row r="417" spans="1:27" x14ac:dyDescent="0.2">
      <c r="A417" s="9" t="s">
        <v>2257</v>
      </c>
      <c r="B417" s="9">
        <v>2112</v>
      </c>
      <c r="C417" s="9">
        <v>2121</v>
      </c>
      <c r="D417">
        <v>4</v>
      </c>
      <c r="E417" s="32">
        <v>1E-4</v>
      </c>
      <c r="F417">
        <v>27.2</v>
      </c>
      <c r="G417" t="s">
        <v>2273</v>
      </c>
      <c r="H417">
        <v>1</v>
      </c>
      <c r="I417" s="19">
        <v>2.1000000000000001E-4</v>
      </c>
      <c r="J417">
        <v>1.022</v>
      </c>
      <c r="K417">
        <v>46.68</v>
      </c>
      <c r="L417">
        <v>137</v>
      </c>
      <c r="M417">
        <v>3</v>
      </c>
      <c r="N417" s="19">
        <v>140</v>
      </c>
      <c r="O417" s="19">
        <v>6.8000000000000005E-2</v>
      </c>
      <c r="P417">
        <v>-4.8326200000000004</v>
      </c>
      <c r="Q417">
        <v>7</v>
      </c>
      <c r="R417">
        <v>-5.46</v>
      </c>
      <c r="S417" s="21">
        <f t="shared" si="30"/>
        <v>2066.3200000000002</v>
      </c>
      <c r="T417" s="21">
        <f t="shared" si="31"/>
        <v>60747.132600000063</v>
      </c>
      <c r="U417" s="24">
        <f t="shared" si="32"/>
        <v>60747.132600000063</v>
      </c>
      <c r="V417" t="s">
        <v>2282</v>
      </c>
      <c r="W417" t="s">
        <v>160</v>
      </c>
      <c r="X417" t="s">
        <v>2482</v>
      </c>
      <c r="Y417">
        <v>27.209</v>
      </c>
      <c r="Z417">
        <v>24.167000000000002</v>
      </c>
      <c r="AA417" t="s">
        <v>2483</v>
      </c>
    </row>
    <row r="418" spans="1:27" x14ac:dyDescent="0.2">
      <c r="E418" s="19"/>
      <c r="I418" s="19"/>
      <c r="N418" s="19"/>
      <c r="O418" s="19"/>
      <c r="S418" s="21"/>
      <c r="T418" s="21"/>
      <c r="U418" s="24"/>
    </row>
    <row r="419" spans="1:27" x14ac:dyDescent="0.2">
      <c r="E419" s="19"/>
      <c r="I419" s="19"/>
      <c r="N419" s="19"/>
      <c r="O419" s="19"/>
      <c r="S419" s="21"/>
      <c r="T419" s="21"/>
      <c r="U419" s="24"/>
    </row>
    <row r="420" spans="1:27" x14ac:dyDescent="0.2">
      <c r="E420" s="19"/>
      <c r="I420" s="19"/>
      <c r="N420" s="19"/>
      <c r="O420" s="19"/>
      <c r="S420" s="21"/>
      <c r="T420" s="21"/>
      <c r="U420" s="24"/>
    </row>
    <row r="421" spans="1:27" x14ac:dyDescent="0.2">
      <c r="A421" s="12" t="s">
        <v>2314</v>
      </c>
      <c r="B421" s="12">
        <v>2054</v>
      </c>
      <c r="C421" s="12">
        <v>2121</v>
      </c>
      <c r="D421" s="4">
        <v>165</v>
      </c>
      <c r="E421" s="32">
        <v>1E-4</v>
      </c>
      <c r="F421">
        <v>26.5</v>
      </c>
      <c r="G421" t="s">
        <v>2349</v>
      </c>
      <c r="H421">
        <v>0</v>
      </c>
      <c r="I421" s="19">
        <v>3.5E-4</v>
      </c>
      <c r="J421">
        <v>1.105</v>
      </c>
      <c r="K421">
        <v>10.497999999999999</v>
      </c>
      <c r="L421">
        <v>19</v>
      </c>
      <c r="M421">
        <v>2</v>
      </c>
      <c r="N421" s="19">
        <v>21</v>
      </c>
      <c r="O421" s="19">
        <v>0.19</v>
      </c>
      <c r="P421">
        <v>-4.1670499999999997</v>
      </c>
      <c r="Q421">
        <v>4</v>
      </c>
      <c r="R421">
        <v>-5.03</v>
      </c>
      <c r="S421" s="21">
        <f t="shared" ref="S421:S431" si="33">B421+1-K421</f>
        <v>2044.502</v>
      </c>
      <c r="T421" s="21">
        <f t="shared" ref="T421:T431" si="34">(S421-1900)*365.2425</f>
        <v>52778.27173499998</v>
      </c>
      <c r="U421" s="24">
        <f t="shared" ref="U421:U431" si="35">T421</f>
        <v>52778.27173499998</v>
      </c>
      <c r="V421" t="s">
        <v>2380</v>
      </c>
      <c r="W421" t="s">
        <v>160</v>
      </c>
      <c r="X421" t="s">
        <v>2381</v>
      </c>
      <c r="Y421">
        <v>26.481999999999999</v>
      </c>
      <c r="Z421">
        <v>19.388999999999999</v>
      </c>
      <c r="AA421" t="s">
        <v>2382</v>
      </c>
    </row>
    <row r="422" spans="1:27" x14ac:dyDescent="0.2">
      <c r="A422" s="12" t="s">
        <v>2309</v>
      </c>
      <c r="B422" s="12">
        <v>2066</v>
      </c>
      <c r="C422" s="12">
        <v>2119</v>
      </c>
      <c r="D422">
        <v>9</v>
      </c>
      <c r="E422" s="19">
        <v>9.9999999999999995E-7</v>
      </c>
      <c r="F422">
        <v>23.7</v>
      </c>
      <c r="G422" t="s">
        <v>2351</v>
      </c>
      <c r="H422">
        <v>1</v>
      </c>
      <c r="I422" s="19">
        <v>6.9999999999999999E-4</v>
      </c>
      <c r="J422">
        <v>1.0940000000000001</v>
      </c>
      <c r="K422">
        <v>11.657</v>
      </c>
      <c r="L422">
        <v>32</v>
      </c>
      <c r="M422">
        <v>3</v>
      </c>
      <c r="N422" s="19">
        <v>35</v>
      </c>
      <c r="O422" s="19">
        <v>9.1999999999999998E-2</v>
      </c>
      <c r="P422">
        <v>-4.1930300000000003</v>
      </c>
      <c r="Q422">
        <v>11</v>
      </c>
      <c r="R422">
        <v>-5.61</v>
      </c>
      <c r="S422" s="21">
        <f t="shared" si="33"/>
        <v>2055.3429999999998</v>
      </c>
      <c r="T422" s="21">
        <f t="shared" si="34"/>
        <v>56737.865677499947</v>
      </c>
      <c r="U422" s="24">
        <f t="shared" si="35"/>
        <v>56737.865677499947</v>
      </c>
      <c r="V422" t="s">
        <v>2403</v>
      </c>
      <c r="W422" t="s">
        <v>160</v>
      </c>
      <c r="X422" t="s">
        <v>2495</v>
      </c>
      <c r="Y422">
        <v>23.675000000000001</v>
      </c>
      <c r="Z422">
        <v>19.600000000000001</v>
      </c>
      <c r="AA422" t="s">
        <v>2496</v>
      </c>
    </row>
    <row r="423" spans="1:27" x14ac:dyDescent="0.2">
      <c r="A423" s="12" t="s">
        <v>2298</v>
      </c>
      <c r="B423" s="12">
        <v>2072</v>
      </c>
      <c r="C423" s="12">
        <v>2121</v>
      </c>
      <c r="D423" s="6">
        <v>29</v>
      </c>
      <c r="E423" s="19">
        <v>5.0000000000000004E-6</v>
      </c>
      <c r="F423">
        <v>28.3</v>
      </c>
      <c r="G423" t="s">
        <v>2361</v>
      </c>
      <c r="H423">
        <v>0</v>
      </c>
      <c r="I423" s="19">
        <v>3.3E-4</v>
      </c>
      <c r="J423">
        <v>1.1870000000000001</v>
      </c>
      <c r="K423">
        <v>6.3490000000000002</v>
      </c>
      <c r="L423">
        <v>16</v>
      </c>
      <c r="M423">
        <v>3</v>
      </c>
      <c r="N423" s="19">
        <v>19</v>
      </c>
      <c r="O423" s="19">
        <v>9.5000000000000001E-2</v>
      </c>
      <c r="P423">
        <v>-4.5010300000000001</v>
      </c>
      <c r="Q423">
        <v>6</v>
      </c>
      <c r="R423">
        <v>-7.21</v>
      </c>
      <c r="S423" s="21">
        <f t="shared" si="33"/>
        <v>2066.6509999999998</v>
      </c>
      <c r="T423" s="21">
        <f t="shared" si="34"/>
        <v>60868.027867499943</v>
      </c>
      <c r="U423" s="24">
        <f t="shared" si="35"/>
        <v>60868.027867499943</v>
      </c>
      <c r="V423" t="s">
        <v>2374</v>
      </c>
      <c r="W423" t="s">
        <v>160</v>
      </c>
      <c r="X423" t="s">
        <v>2375</v>
      </c>
      <c r="Y423">
        <v>28.331</v>
      </c>
      <c r="Z423">
        <v>20.442</v>
      </c>
      <c r="AA423" t="s">
        <v>2376</v>
      </c>
    </row>
    <row r="424" spans="1:27" x14ac:dyDescent="0.2">
      <c r="A424" t="s">
        <v>2308</v>
      </c>
      <c r="B424">
        <v>2085</v>
      </c>
      <c r="C424">
        <v>2119</v>
      </c>
      <c r="D424" s="6">
        <v>17</v>
      </c>
      <c r="E424" s="19">
        <v>5.0000000000000002E-5</v>
      </c>
      <c r="F424">
        <v>29.2</v>
      </c>
      <c r="G424" t="s">
        <v>2352</v>
      </c>
      <c r="H424">
        <v>1</v>
      </c>
      <c r="I424" s="19">
        <v>1.2999999999999999E-4</v>
      </c>
      <c r="J424">
        <v>1.0900000000000001</v>
      </c>
      <c r="K424">
        <v>12.103</v>
      </c>
      <c r="L424">
        <v>111</v>
      </c>
      <c r="M424">
        <v>10</v>
      </c>
      <c r="N424" s="19">
        <v>121</v>
      </c>
      <c r="O424" s="19">
        <v>9.1999999999999998E-2</v>
      </c>
      <c r="P424">
        <v>-4.9157400000000004</v>
      </c>
      <c r="Q424">
        <v>3</v>
      </c>
      <c r="R424">
        <v>-6.68</v>
      </c>
      <c r="S424" s="21">
        <f t="shared" si="33"/>
        <v>2073.8969999999999</v>
      </c>
      <c r="T424" s="21">
        <f t="shared" si="34"/>
        <v>63514.575022499979</v>
      </c>
      <c r="U424" s="24">
        <f t="shared" si="35"/>
        <v>63514.575022499979</v>
      </c>
      <c r="V424" t="s">
        <v>2409</v>
      </c>
      <c r="W424" t="s">
        <v>160</v>
      </c>
      <c r="X424" t="s">
        <v>2410</v>
      </c>
      <c r="Y424">
        <v>29.195</v>
      </c>
      <c r="Z424">
        <v>19.936</v>
      </c>
      <c r="AA424" t="s">
        <v>2411</v>
      </c>
    </row>
    <row r="425" spans="1:27" x14ac:dyDescent="0.2">
      <c r="A425" t="s">
        <v>2163</v>
      </c>
      <c r="B425">
        <v>2085</v>
      </c>
      <c r="C425">
        <v>2118</v>
      </c>
      <c r="D425">
        <v>3</v>
      </c>
      <c r="E425" s="19">
        <v>9.9999999999999995E-8</v>
      </c>
      <c r="F425" s="6">
        <v>23.3</v>
      </c>
      <c r="G425" t="s">
        <v>2216</v>
      </c>
      <c r="H425">
        <v>0</v>
      </c>
      <c r="I425" s="19">
        <v>6.9999999999999999E-4</v>
      </c>
      <c r="J425">
        <v>1.1060000000000001</v>
      </c>
      <c r="K425">
        <v>10.404999999999999</v>
      </c>
      <c r="L425">
        <v>47</v>
      </c>
      <c r="M425">
        <v>5</v>
      </c>
      <c r="N425" s="19">
        <v>52</v>
      </c>
      <c r="O425" s="19">
        <v>5.0999999999999997E-2</v>
      </c>
      <c r="P425">
        <v>-4.4493</v>
      </c>
      <c r="Q425">
        <v>16</v>
      </c>
      <c r="R425">
        <v>-6.3</v>
      </c>
      <c r="S425" s="21">
        <f t="shared" si="33"/>
        <v>2075.5949999999998</v>
      </c>
      <c r="T425" s="21">
        <f t="shared" si="34"/>
        <v>64134.756787499929</v>
      </c>
      <c r="U425" s="24">
        <f t="shared" si="35"/>
        <v>64134.756787499929</v>
      </c>
      <c r="V425" t="s">
        <v>2238</v>
      </c>
      <c r="W425" t="s">
        <v>160</v>
      </c>
      <c r="X425" t="s">
        <v>2421</v>
      </c>
      <c r="Y425">
        <v>23.375</v>
      </c>
      <c r="Z425">
        <v>16.815999999999999</v>
      </c>
      <c r="AA425" t="s">
        <v>2422</v>
      </c>
    </row>
    <row r="426" spans="1:27" x14ac:dyDescent="0.2">
      <c r="A426" t="s">
        <v>2316</v>
      </c>
      <c r="B426">
        <v>2094</v>
      </c>
      <c r="C426">
        <v>2115</v>
      </c>
      <c r="D426">
        <v>7</v>
      </c>
      <c r="E426" s="19">
        <v>7.0000000000000005E-8</v>
      </c>
      <c r="F426">
        <v>26.5</v>
      </c>
      <c r="G426" t="s">
        <v>2346</v>
      </c>
      <c r="H426">
        <v>0</v>
      </c>
      <c r="I426" s="19">
        <v>7.7000000000000001E-5</v>
      </c>
      <c r="J426">
        <v>1.286</v>
      </c>
      <c r="K426">
        <v>4.4989999999999997</v>
      </c>
      <c r="L426">
        <v>7</v>
      </c>
      <c r="M426">
        <v>2</v>
      </c>
      <c r="N426" s="19">
        <v>9</v>
      </c>
      <c r="O426" s="19">
        <v>0.04</v>
      </c>
      <c r="P426">
        <v>-5.5162399999999998</v>
      </c>
      <c r="Q426">
        <v>2</v>
      </c>
      <c r="R426">
        <v>-8.31</v>
      </c>
      <c r="S426" s="21">
        <f t="shared" si="33"/>
        <v>2090.5010000000002</v>
      </c>
      <c r="T426" s="21">
        <f t="shared" si="34"/>
        <v>69579.06149250007</v>
      </c>
      <c r="U426" s="24">
        <f t="shared" si="35"/>
        <v>69579.06149250007</v>
      </c>
      <c r="V426" t="s">
        <v>2386</v>
      </c>
      <c r="W426" t="s">
        <v>160</v>
      </c>
      <c r="X426" t="s">
        <v>2489</v>
      </c>
      <c r="Y426">
        <v>26.565999999999999</v>
      </c>
      <c r="Z426">
        <v>21.652000000000001</v>
      </c>
      <c r="AA426" t="s">
        <v>2490</v>
      </c>
    </row>
    <row r="427" spans="1:27" x14ac:dyDescent="0.2">
      <c r="A427" t="s">
        <v>2310</v>
      </c>
      <c r="B427">
        <v>2104</v>
      </c>
      <c r="C427">
        <v>2118</v>
      </c>
      <c r="D427" s="6">
        <v>11</v>
      </c>
      <c r="E427" s="19">
        <v>4.0000000000000003E-5</v>
      </c>
      <c r="F427">
        <v>27.5</v>
      </c>
      <c r="G427" t="s">
        <v>2350</v>
      </c>
      <c r="H427">
        <v>0</v>
      </c>
      <c r="I427" s="19">
        <v>1E-4</v>
      </c>
      <c r="J427">
        <v>2.6280000000000001</v>
      </c>
      <c r="K427">
        <v>1.6140000000000001</v>
      </c>
      <c r="L427">
        <v>8</v>
      </c>
      <c r="M427">
        <v>13</v>
      </c>
      <c r="N427" s="19">
        <v>21</v>
      </c>
      <c r="O427" s="19">
        <v>6.9000000000000006E-2</v>
      </c>
      <c r="P427">
        <v>-5.1561899999999996</v>
      </c>
      <c r="Q427">
        <v>3</v>
      </c>
      <c r="R427">
        <v>-5.9</v>
      </c>
      <c r="S427" s="21">
        <f t="shared" si="33"/>
        <v>2103.386</v>
      </c>
      <c r="T427" s="21">
        <f t="shared" si="34"/>
        <v>74285.211104999995</v>
      </c>
      <c r="U427" s="24">
        <f t="shared" si="35"/>
        <v>74285.211104999995</v>
      </c>
      <c r="V427" t="s">
        <v>2398</v>
      </c>
      <c r="W427" t="s">
        <v>160</v>
      </c>
      <c r="X427" t="s">
        <v>2493</v>
      </c>
      <c r="Y427">
        <v>27.451000000000001</v>
      </c>
      <c r="Z427">
        <v>21.962</v>
      </c>
      <c r="AA427" t="s">
        <v>2494</v>
      </c>
    </row>
    <row r="428" spans="1:27" x14ac:dyDescent="0.2">
      <c r="A428" t="s">
        <v>2445</v>
      </c>
      <c r="B428">
        <v>2107</v>
      </c>
      <c r="C428">
        <v>2107</v>
      </c>
      <c r="D428">
        <v>1</v>
      </c>
      <c r="E428" s="19">
        <v>2.9999999999999999E-7</v>
      </c>
      <c r="F428">
        <v>26.3</v>
      </c>
      <c r="G428" t="s">
        <v>2477</v>
      </c>
      <c r="H428">
        <v>0</v>
      </c>
      <c r="I428" s="19">
        <v>6.4999999999999994E-5</v>
      </c>
      <c r="J428">
        <v>3.5049999999999999</v>
      </c>
      <c r="K428">
        <v>1.399</v>
      </c>
      <c r="L428">
        <v>2</v>
      </c>
      <c r="M428">
        <v>5</v>
      </c>
      <c r="N428" s="19">
        <v>7.01</v>
      </c>
      <c r="O428" s="19">
        <v>4.1000000000000002E-2</v>
      </c>
      <c r="P428">
        <v>-5.5774800000000004</v>
      </c>
      <c r="Q428">
        <v>2</v>
      </c>
      <c r="R428">
        <v>-7.48</v>
      </c>
      <c r="S428" s="21">
        <f t="shared" si="33"/>
        <v>2106.6010000000001</v>
      </c>
      <c r="T428" s="21">
        <f t="shared" si="34"/>
        <v>75459.465742500048</v>
      </c>
      <c r="U428" s="24">
        <f t="shared" si="35"/>
        <v>75459.465742500048</v>
      </c>
      <c r="V428" t="s">
        <v>2479</v>
      </c>
      <c r="W428" t="s">
        <v>160</v>
      </c>
      <c r="X428" t="s">
        <v>2480</v>
      </c>
      <c r="Y428">
        <v>26.277000000000001</v>
      </c>
      <c r="Z428">
        <v>21.564</v>
      </c>
      <c r="AA428" t="s">
        <v>2481</v>
      </c>
    </row>
    <row r="429" spans="1:27" x14ac:dyDescent="0.2">
      <c r="A429" t="s">
        <v>2311</v>
      </c>
      <c r="B429">
        <v>2111</v>
      </c>
      <c r="C429">
        <v>2117</v>
      </c>
      <c r="D429">
        <v>2</v>
      </c>
      <c r="E429" s="19">
        <v>2.9999999999999999E-7</v>
      </c>
      <c r="F429">
        <v>28.2</v>
      </c>
      <c r="G429" t="s">
        <v>2348</v>
      </c>
      <c r="H429">
        <v>0</v>
      </c>
      <c r="I429" s="19">
        <v>6.2000000000000003E-5</v>
      </c>
      <c r="J429">
        <v>2.8079999999999998</v>
      </c>
      <c r="K429">
        <v>1.5529999999999999</v>
      </c>
      <c r="L429">
        <v>5</v>
      </c>
      <c r="M429">
        <v>9</v>
      </c>
      <c r="N429" s="19">
        <v>14</v>
      </c>
      <c r="O429" s="19">
        <v>3.9E-2</v>
      </c>
      <c r="P429">
        <v>-5.6177599999999996</v>
      </c>
      <c r="Q429">
        <v>2</v>
      </c>
      <c r="R429">
        <v>-8.3800000000000008</v>
      </c>
      <c r="S429" s="21">
        <f t="shared" si="33"/>
        <v>2110.4470000000001</v>
      </c>
      <c r="T429" s="21">
        <f t="shared" si="34"/>
        <v>76864.188397500038</v>
      </c>
      <c r="U429" s="24">
        <f t="shared" si="35"/>
        <v>76864.188397500038</v>
      </c>
      <c r="V429" t="s">
        <v>2377</v>
      </c>
      <c r="W429" t="s">
        <v>160</v>
      </c>
      <c r="X429" t="s">
        <v>2378</v>
      </c>
      <c r="Y429">
        <v>28.145</v>
      </c>
      <c r="Z429">
        <v>20.452999999999999</v>
      </c>
      <c r="AA429" t="s">
        <v>2379</v>
      </c>
    </row>
    <row r="430" spans="1:27" x14ac:dyDescent="0.2">
      <c r="A430" t="s">
        <v>2306</v>
      </c>
      <c r="B430">
        <v>2121</v>
      </c>
      <c r="C430">
        <v>2121</v>
      </c>
      <c r="D430">
        <v>2</v>
      </c>
      <c r="E430" s="19">
        <v>4.9999999999999998E-8</v>
      </c>
      <c r="F430">
        <v>27.5</v>
      </c>
      <c r="G430" t="s">
        <v>2354</v>
      </c>
      <c r="H430">
        <v>0</v>
      </c>
      <c r="I430" s="19">
        <v>8.3999999999999995E-5</v>
      </c>
      <c r="J430">
        <v>1.546</v>
      </c>
      <c r="K430">
        <v>2.8319999999999999</v>
      </c>
      <c r="L430">
        <v>11</v>
      </c>
      <c r="M430">
        <v>6</v>
      </c>
      <c r="N430" s="19">
        <v>17</v>
      </c>
      <c r="O430" s="19">
        <v>2.8000000000000001E-2</v>
      </c>
      <c r="P430">
        <v>-5.6377600000000001</v>
      </c>
      <c r="Q430">
        <v>3</v>
      </c>
      <c r="R430">
        <v>-8.65</v>
      </c>
      <c r="S430" s="21">
        <f t="shared" si="33"/>
        <v>2119.1680000000001</v>
      </c>
      <c r="T430" s="21">
        <f t="shared" si="34"/>
        <v>80049.468240000046</v>
      </c>
      <c r="U430" s="24">
        <f t="shared" si="35"/>
        <v>80049.468240000046</v>
      </c>
      <c r="V430" t="s">
        <v>2392</v>
      </c>
      <c r="W430" t="s">
        <v>160</v>
      </c>
      <c r="X430" t="s">
        <v>2491</v>
      </c>
      <c r="Y430">
        <v>27.489000000000001</v>
      </c>
      <c r="Z430">
        <v>21.303999999999998</v>
      </c>
      <c r="AA430" t="s">
        <v>2492</v>
      </c>
    </row>
    <row r="431" spans="1:27" x14ac:dyDescent="0.2">
      <c r="A431" t="s">
        <v>2301</v>
      </c>
      <c r="B431">
        <v>2121</v>
      </c>
      <c r="C431">
        <v>2121</v>
      </c>
      <c r="D431">
        <v>5</v>
      </c>
      <c r="E431" s="19">
        <v>1.9999999999999999E-7</v>
      </c>
      <c r="F431" s="6">
        <v>23.1</v>
      </c>
      <c r="G431" t="s">
        <v>2357</v>
      </c>
      <c r="H431">
        <v>0</v>
      </c>
      <c r="I431" s="19">
        <v>1.3999999999999999E-4</v>
      </c>
      <c r="J431">
        <v>2.3730000000000002</v>
      </c>
      <c r="K431">
        <v>1.728</v>
      </c>
      <c r="L431">
        <v>8</v>
      </c>
      <c r="M431">
        <v>11</v>
      </c>
      <c r="N431" s="19">
        <v>19</v>
      </c>
      <c r="O431" s="19">
        <v>3.3000000000000002E-2</v>
      </c>
      <c r="P431">
        <v>-5.3427899999999999</v>
      </c>
      <c r="Q431">
        <v>5</v>
      </c>
      <c r="R431">
        <v>-6.06</v>
      </c>
      <c r="S431" s="21">
        <f t="shared" si="33"/>
        <v>2120.2719999999999</v>
      </c>
      <c r="T431" s="21">
        <f t="shared" si="34"/>
        <v>80452.695959999983</v>
      </c>
      <c r="U431" s="24">
        <f t="shared" si="35"/>
        <v>80452.695959999983</v>
      </c>
      <c r="V431" t="s">
        <v>2366</v>
      </c>
      <c r="W431" t="s">
        <v>160</v>
      </c>
      <c r="X431" t="s">
        <v>2486</v>
      </c>
      <c r="Y431">
        <v>23.056999999999999</v>
      </c>
      <c r="Z431">
        <v>19.597000000000001</v>
      </c>
      <c r="AA431" t="s">
        <v>2487</v>
      </c>
    </row>
    <row r="434" spans="1:21" x14ac:dyDescent="0.2">
      <c r="A434" s="21" t="s">
        <v>2302</v>
      </c>
      <c r="B434">
        <v>2098</v>
      </c>
      <c r="C434">
        <v>2098</v>
      </c>
      <c r="D434">
        <v>1</v>
      </c>
      <c r="E434" s="19">
        <v>1.9999999999999999E-7</v>
      </c>
      <c r="F434">
        <v>26.3</v>
      </c>
      <c r="G434" t="s">
        <v>2356</v>
      </c>
      <c r="H434">
        <v>0</v>
      </c>
      <c r="I434" s="19">
        <v>3.6000000000000002E-4</v>
      </c>
      <c r="J434">
        <v>1.651</v>
      </c>
      <c r="K434">
        <v>2.536</v>
      </c>
      <c r="L434">
        <v>20</v>
      </c>
      <c r="M434">
        <v>13</v>
      </c>
      <c r="N434" s="19">
        <v>33</v>
      </c>
      <c r="O434" s="19">
        <v>4.2999999999999997E-2</v>
      </c>
      <c r="P434">
        <v>-4.80661</v>
      </c>
      <c r="Q434">
        <v>10</v>
      </c>
      <c r="R434">
        <v>-7.54</v>
      </c>
      <c r="S434" s="21">
        <f t="shared" ref="S434:S442" si="36">B434+1-K434</f>
        <v>2096.4639999999999</v>
      </c>
      <c r="T434" s="21">
        <f t="shared" ref="T434:T442" si="37">(S434-1900)*365.2425</f>
        <v>71757.00251999998</v>
      </c>
      <c r="U434" s="24">
        <f t="shared" ref="U434:U442" si="38">T434</f>
        <v>71757.00251999998</v>
      </c>
    </row>
    <row r="435" spans="1:21" x14ac:dyDescent="0.2">
      <c r="A435" s="21" t="s">
        <v>2297</v>
      </c>
      <c r="B435">
        <v>2051</v>
      </c>
      <c r="C435">
        <v>2051</v>
      </c>
      <c r="D435">
        <v>1</v>
      </c>
      <c r="E435" s="19">
        <v>8.0000000000000002E-8</v>
      </c>
      <c r="F435">
        <v>27.6</v>
      </c>
      <c r="G435" t="s">
        <v>2362</v>
      </c>
      <c r="H435">
        <v>0</v>
      </c>
      <c r="I435" s="19">
        <v>1.1999999999999999E-3</v>
      </c>
      <c r="J435">
        <v>2.7959999999999998</v>
      </c>
      <c r="K435">
        <v>1.5569999999999999</v>
      </c>
      <c r="L435">
        <v>5</v>
      </c>
      <c r="M435">
        <v>9</v>
      </c>
      <c r="N435" s="19">
        <v>14</v>
      </c>
      <c r="O435" s="19">
        <v>0.1</v>
      </c>
      <c r="P435" s="6">
        <v>-3.9233199999999999</v>
      </c>
      <c r="Q435">
        <v>12</v>
      </c>
      <c r="R435">
        <v>-8.0399999999999991</v>
      </c>
      <c r="S435" s="21">
        <f t="shared" si="36"/>
        <v>2050.4430000000002</v>
      </c>
      <c r="T435" s="21">
        <f t="shared" si="37"/>
        <v>54948.177427500079</v>
      </c>
      <c r="U435" s="24">
        <f t="shared" si="38"/>
        <v>54948.177427500079</v>
      </c>
    </row>
    <row r="436" spans="1:21" x14ac:dyDescent="0.2">
      <c r="A436" s="21" t="s">
        <v>2189</v>
      </c>
      <c r="B436">
        <v>2097</v>
      </c>
      <c r="C436">
        <v>2115</v>
      </c>
      <c r="D436" s="6">
        <v>10</v>
      </c>
      <c r="E436" s="19">
        <v>5.9999999999999997E-7</v>
      </c>
      <c r="F436">
        <v>26.7</v>
      </c>
      <c r="G436" t="s">
        <v>2212</v>
      </c>
      <c r="H436">
        <v>0</v>
      </c>
      <c r="I436" s="19">
        <v>5.5000000000000003E-4</v>
      </c>
      <c r="J436">
        <v>2.9140000000000001</v>
      </c>
      <c r="K436">
        <v>1.522</v>
      </c>
      <c r="L436">
        <v>1</v>
      </c>
      <c r="M436">
        <v>2</v>
      </c>
      <c r="N436" s="19">
        <v>2.91</v>
      </c>
      <c r="O436" s="19">
        <v>5.0999999999999997E-2</v>
      </c>
      <c r="P436">
        <v>-4.5476799999999997</v>
      </c>
      <c r="Q436">
        <v>15</v>
      </c>
      <c r="R436">
        <v>-7.08</v>
      </c>
      <c r="S436" s="21">
        <f t="shared" si="36"/>
        <v>2096.4780000000001</v>
      </c>
      <c r="T436" s="21">
        <f t="shared" si="37"/>
        <v>71762.115915000031</v>
      </c>
      <c r="U436" s="24">
        <f t="shared" si="38"/>
        <v>71762.115915000031</v>
      </c>
    </row>
    <row r="437" spans="1:21" x14ac:dyDescent="0.2">
      <c r="A437" s="21" t="s">
        <v>2305</v>
      </c>
      <c r="B437">
        <v>2057</v>
      </c>
      <c r="C437">
        <v>2104</v>
      </c>
      <c r="D437">
        <v>8</v>
      </c>
      <c r="E437" s="19">
        <v>1.9999999999999999E-6</v>
      </c>
      <c r="F437">
        <v>25.4</v>
      </c>
      <c r="G437" t="s">
        <v>2355</v>
      </c>
      <c r="H437">
        <v>0</v>
      </c>
      <c r="I437" s="19">
        <v>3.2000000000000003E-4</v>
      </c>
      <c r="J437">
        <v>2.617</v>
      </c>
      <c r="K437">
        <v>1.619</v>
      </c>
      <c r="L437">
        <v>8</v>
      </c>
      <c r="M437">
        <v>13</v>
      </c>
      <c r="N437" s="19">
        <v>20.9</v>
      </c>
      <c r="O437" s="19">
        <v>0.12</v>
      </c>
      <c r="P437">
        <v>-4.4015300000000002</v>
      </c>
      <c r="Q437">
        <v>4</v>
      </c>
      <c r="R437">
        <v>-6.01</v>
      </c>
      <c r="S437" s="21">
        <f t="shared" si="36"/>
        <v>2056.3809999999999</v>
      </c>
      <c r="T437" s="21">
        <f t="shared" si="37"/>
        <v>57116.987392499948</v>
      </c>
      <c r="U437" s="24">
        <f t="shared" si="38"/>
        <v>57116.987392499948</v>
      </c>
    </row>
    <row r="438" spans="1:21" x14ac:dyDescent="0.2">
      <c r="A438" s="21" t="s">
        <v>2192</v>
      </c>
      <c r="B438">
        <v>2048</v>
      </c>
      <c r="C438">
        <v>2048</v>
      </c>
      <c r="D438">
        <v>2</v>
      </c>
      <c r="E438" s="19">
        <v>1.9999999999999999E-6</v>
      </c>
      <c r="F438">
        <v>23.6</v>
      </c>
      <c r="G438" t="s">
        <v>2209</v>
      </c>
      <c r="H438">
        <v>0</v>
      </c>
      <c r="I438" s="19">
        <v>8.7000000000000001E-4</v>
      </c>
      <c r="J438">
        <v>4.1980000000000004</v>
      </c>
      <c r="K438">
        <v>1.3129999999999999</v>
      </c>
      <c r="L438">
        <v>5</v>
      </c>
      <c r="M438">
        <v>16</v>
      </c>
      <c r="N438" s="19">
        <v>21</v>
      </c>
      <c r="O438" s="19">
        <v>0.17</v>
      </c>
      <c r="P438" s="6">
        <v>-3.82518</v>
      </c>
      <c r="Q438">
        <v>8</v>
      </c>
      <c r="R438" s="6">
        <v>-4.46</v>
      </c>
      <c r="S438" s="21">
        <f t="shared" si="36"/>
        <v>2047.6869999999999</v>
      </c>
      <c r="T438" s="21">
        <f t="shared" si="37"/>
        <v>53941.569097499967</v>
      </c>
      <c r="U438" s="24">
        <f t="shared" si="38"/>
        <v>53941.569097499967</v>
      </c>
    </row>
    <row r="439" spans="1:21" x14ac:dyDescent="0.2">
      <c r="A439" s="21" t="s">
        <v>2303</v>
      </c>
      <c r="B439">
        <v>2114</v>
      </c>
      <c r="C439">
        <v>2121</v>
      </c>
      <c r="D439">
        <v>2</v>
      </c>
      <c r="E439" s="19">
        <v>1.9999999999999999E-7</v>
      </c>
      <c r="F439">
        <v>28.9</v>
      </c>
      <c r="G439" t="s">
        <v>2358</v>
      </c>
      <c r="H439">
        <v>1</v>
      </c>
      <c r="I439" s="19">
        <v>3.0000000000000001E-5</v>
      </c>
      <c r="J439">
        <v>1.0309999999999999</v>
      </c>
      <c r="K439">
        <v>33.386000000000003</v>
      </c>
      <c r="L439">
        <v>0</v>
      </c>
      <c r="M439">
        <v>0</v>
      </c>
      <c r="N439" s="19">
        <v>10000000</v>
      </c>
      <c r="O439" s="19">
        <v>3.6999999999999998E-2</v>
      </c>
      <c r="P439">
        <v>-5.95207</v>
      </c>
      <c r="Q439">
        <v>1</v>
      </c>
      <c r="R439">
        <v>-8.94</v>
      </c>
      <c r="S439" s="21">
        <f t="shared" si="36"/>
        <v>2081.614</v>
      </c>
      <c r="T439" s="21">
        <f t="shared" si="37"/>
        <v>66333.151395000008</v>
      </c>
      <c r="U439" s="24">
        <f t="shared" si="38"/>
        <v>66333.151395000008</v>
      </c>
    </row>
    <row r="440" spans="1:21" x14ac:dyDescent="0.2">
      <c r="A440" s="21" t="s">
        <v>2176</v>
      </c>
      <c r="B440">
        <v>2085</v>
      </c>
      <c r="C440">
        <v>2119</v>
      </c>
      <c r="D440" s="4">
        <v>81</v>
      </c>
      <c r="E440" s="32">
        <v>1E-4</v>
      </c>
      <c r="F440">
        <v>25.8</v>
      </c>
      <c r="G440" t="s">
        <v>2213</v>
      </c>
      <c r="H440">
        <v>0</v>
      </c>
      <c r="I440" s="19">
        <v>3.1E-4</v>
      </c>
      <c r="J440">
        <v>2.2570000000000001</v>
      </c>
      <c r="K440">
        <v>1.7949999999999999</v>
      </c>
      <c r="L440">
        <v>4</v>
      </c>
      <c r="M440">
        <v>5</v>
      </c>
      <c r="N440" s="19">
        <v>9.0299999999999994</v>
      </c>
      <c r="O440" s="19">
        <v>9.6000000000000002E-2</v>
      </c>
      <c r="P440">
        <v>-4.5279499999999997</v>
      </c>
      <c r="Q440">
        <v>7</v>
      </c>
      <c r="R440">
        <v>-4.6100000000000003</v>
      </c>
      <c r="S440" s="21">
        <f t="shared" si="36"/>
        <v>2084.2049999999999</v>
      </c>
      <c r="T440" s="21">
        <f t="shared" si="37"/>
        <v>67279.494712499974</v>
      </c>
      <c r="U440" s="24">
        <f t="shared" si="38"/>
        <v>67279.494712499974</v>
      </c>
    </row>
    <row r="441" spans="1:21" x14ac:dyDescent="0.2">
      <c r="A441" s="21" t="s">
        <v>2175</v>
      </c>
      <c r="B441">
        <v>2111</v>
      </c>
      <c r="C441">
        <v>2111</v>
      </c>
      <c r="D441">
        <v>1</v>
      </c>
      <c r="E441" s="19">
        <v>1.0000000000000001E-9</v>
      </c>
      <c r="F441">
        <v>30.2</v>
      </c>
      <c r="G441" t="s">
        <v>2214</v>
      </c>
      <c r="H441">
        <v>0</v>
      </c>
      <c r="I441" s="19">
        <v>3.1000000000000001E-5</v>
      </c>
      <c r="J441">
        <v>1.879</v>
      </c>
      <c r="K441">
        <v>2.1379999999999999</v>
      </c>
      <c r="L441">
        <v>8</v>
      </c>
      <c r="M441">
        <v>7</v>
      </c>
      <c r="N441" s="19">
        <v>15</v>
      </c>
      <c r="O441" s="19">
        <v>1.2999999999999999E-2</v>
      </c>
      <c r="P441">
        <v>-6.4073900000000004</v>
      </c>
      <c r="Q441">
        <v>1</v>
      </c>
      <c r="R441">
        <v>-11.74</v>
      </c>
      <c r="S441" s="21">
        <f t="shared" si="36"/>
        <v>2109.8620000000001</v>
      </c>
      <c r="T441" s="21">
        <f t="shared" si="37"/>
        <v>76650.521535000036</v>
      </c>
      <c r="U441" s="24">
        <f t="shared" si="38"/>
        <v>76650.521535000036</v>
      </c>
    </row>
    <row r="442" spans="1:21" x14ac:dyDescent="0.2">
      <c r="A442" s="21" t="s">
        <v>2168</v>
      </c>
      <c r="B442">
        <v>2050</v>
      </c>
      <c r="C442">
        <v>2118</v>
      </c>
      <c r="D442">
        <v>5</v>
      </c>
      <c r="E442" s="32">
        <v>1E-4</v>
      </c>
      <c r="F442">
        <v>24.3</v>
      </c>
      <c r="G442" t="s">
        <v>2215</v>
      </c>
      <c r="H442">
        <v>0</v>
      </c>
      <c r="I442" s="19">
        <v>8.9999999999999998E-4</v>
      </c>
      <c r="J442">
        <v>1.8959999999999999</v>
      </c>
      <c r="K442">
        <v>2.1160000000000001</v>
      </c>
      <c r="L442">
        <v>10</v>
      </c>
      <c r="M442">
        <v>9</v>
      </c>
      <c r="N442" s="19">
        <v>19</v>
      </c>
      <c r="O442" s="19">
        <v>0.23</v>
      </c>
      <c r="P442" s="6">
        <v>-3.68912</v>
      </c>
      <c r="Q442">
        <v>9</v>
      </c>
      <c r="R442" s="6">
        <v>-3</v>
      </c>
      <c r="S442" s="21">
        <f t="shared" si="36"/>
        <v>2048.884</v>
      </c>
      <c r="T442" s="21">
        <f t="shared" si="37"/>
        <v>54378.764370000004</v>
      </c>
      <c r="U442" s="24">
        <f t="shared" si="38"/>
        <v>54378.764370000004</v>
      </c>
    </row>
    <row r="445" spans="1:21" ht="17" customHeight="1" x14ac:dyDescent="0.2">
      <c r="A445" s="17"/>
      <c r="B445" s="17"/>
      <c r="C445" s="17"/>
      <c r="D445" s="17"/>
      <c r="E445" s="17"/>
      <c r="F445" s="17"/>
      <c r="G445" s="17"/>
    </row>
    <row r="447" spans="1:21" x14ac:dyDescent="0.2">
      <c r="A447" t="s">
        <v>113</v>
      </c>
    </row>
    <row r="448" spans="1:21" x14ac:dyDescent="0.2">
      <c r="A448" t="s">
        <v>114</v>
      </c>
      <c r="B448">
        <v>211012</v>
      </c>
      <c r="C448" t="s">
        <v>115</v>
      </c>
    </row>
    <row r="449" spans="1:21" x14ac:dyDescent="0.2">
      <c r="A449" t="s">
        <v>116</v>
      </c>
      <c r="B449" t="s">
        <v>117</v>
      </c>
      <c r="C449" t="s">
        <v>118</v>
      </c>
      <c r="D449" t="s">
        <v>119</v>
      </c>
      <c r="E449" t="s">
        <v>2586</v>
      </c>
      <c r="F449" t="s">
        <v>2587</v>
      </c>
      <c r="G449" s="18">
        <v>0.20347222222222219</v>
      </c>
    </row>
    <row r="450" spans="1:21" x14ac:dyDescent="0.2">
      <c r="A450" t="s">
        <v>122</v>
      </c>
      <c r="B450" t="s">
        <v>123</v>
      </c>
      <c r="C450" t="s">
        <v>124</v>
      </c>
      <c r="D450" t="s">
        <v>125</v>
      </c>
      <c r="E450" t="s">
        <v>126</v>
      </c>
    </row>
    <row r="451" spans="1:21" x14ac:dyDescent="0.2">
      <c r="A451" t="s">
        <v>127</v>
      </c>
      <c r="B451">
        <v>211012</v>
      </c>
      <c r="C451" t="s">
        <v>115</v>
      </c>
    </row>
    <row r="452" spans="1:21" x14ac:dyDescent="0.2">
      <c r="A452" t="s">
        <v>128</v>
      </c>
      <c r="B452" t="s">
        <v>129</v>
      </c>
      <c r="C452" t="s">
        <v>130</v>
      </c>
    </row>
    <row r="453" spans="1:21" x14ac:dyDescent="0.2">
      <c r="A453" t="s">
        <v>131</v>
      </c>
      <c r="B453" t="s">
        <v>132</v>
      </c>
      <c r="C453">
        <v>11012</v>
      </c>
      <c r="D453" t="s">
        <v>2588</v>
      </c>
    </row>
    <row r="455" spans="1:21" x14ac:dyDescent="0.2">
      <c r="A455" t="s">
        <v>134</v>
      </c>
      <c r="B455" t="s">
        <v>135</v>
      </c>
      <c r="C455" t="s">
        <v>136</v>
      </c>
      <c r="D455" t="s">
        <v>137</v>
      </c>
      <c r="E455" t="s">
        <v>138</v>
      </c>
      <c r="F455" t="s">
        <v>139</v>
      </c>
      <c r="G455" t="s">
        <v>140</v>
      </c>
      <c r="H455" t="s">
        <v>141</v>
      </c>
      <c r="I455" t="s">
        <v>142</v>
      </c>
      <c r="J455" t="s">
        <v>143</v>
      </c>
      <c r="K455" t="s">
        <v>144</v>
      </c>
      <c r="L455" t="s">
        <v>145</v>
      </c>
      <c r="M455" t="s">
        <v>146</v>
      </c>
      <c r="N455" t="s">
        <v>147</v>
      </c>
      <c r="O455" t="s">
        <v>148</v>
      </c>
      <c r="P455" t="s">
        <v>149</v>
      </c>
      <c r="Q455" t="s">
        <v>150</v>
      </c>
      <c r="R455" t="s">
        <v>151</v>
      </c>
    </row>
    <row r="457" spans="1:21" x14ac:dyDescent="0.2">
      <c r="A457" t="s">
        <v>2582</v>
      </c>
      <c r="B457">
        <v>2068</v>
      </c>
      <c r="C457">
        <v>2078</v>
      </c>
      <c r="D457">
        <v>17</v>
      </c>
      <c r="E457" s="19">
        <v>1.0000000000000001E-5</v>
      </c>
      <c r="F457">
        <v>27.8</v>
      </c>
      <c r="G457" t="s">
        <v>2589</v>
      </c>
      <c r="H457">
        <v>0</v>
      </c>
      <c r="I457" s="19">
        <v>1.2E-4</v>
      </c>
      <c r="J457">
        <v>1.8819999999999999</v>
      </c>
      <c r="K457">
        <v>2.133</v>
      </c>
      <c r="L457">
        <v>17</v>
      </c>
      <c r="M457">
        <v>15</v>
      </c>
      <c r="N457" s="19">
        <v>32</v>
      </c>
      <c r="O457" s="19">
        <v>0.11</v>
      </c>
      <c r="P457">
        <v>-4.86965</v>
      </c>
      <c r="Q457">
        <v>2</v>
      </c>
      <c r="R457">
        <v>-6.33</v>
      </c>
      <c r="S457" s="21">
        <f t="shared" ref="S457:S484" si="39">B457+1-K457</f>
        <v>2066.8670000000002</v>
      </c>
      <c r="T457" s="21">
        <f t="shared" ref="T457:T484" si="40">(S457-1900)*365.2425</f>
        <v>60946.920247500071</v>
      </c>
      <c r="U457" s="24">
        <f t="shared" ref="U457:U484" si="41">T457</f>
        <v>60946.920247500071</v>
      </c>
    </row>
    <row r="458" spans="1:21" x14ac:dyDescent="0.2">
      <c r="A458" t="s">
        <v>2581</v>
      </c>
      <c r="B458">
        <v>2053</v>
      </c>
      <c r="C458">
        <v>2121</v>
      </c>
      <c r="D458">
        <v>14</v>
      </c>
      <c r="E458" s="19">
        <v>3.0000000000000001E-6</v>
      </c>
      <c r="F458">
        <v>25.4</v>
      </c>
      <c r="G458" t="s">
        <v>2590</v>
      </c>
      <c r="H458">
        <v>1</v>
      </c>
      <c r="I458" s="19">
        <v>1.8000000000000001E-4</v>
      </c>
      <c r="J458">
        <v>1.032</v>
      </c>
      <c r="K458">
        <v>32.185000000000002</v>
      </c>
      <c r="L458">
        <v>0</v>
      </c>
      <c r="M458">
        <v>0</v>
      </c>
      <c r="N458" s="19">
        <v>10000000</v>
      </c>
      <c r="O458" s="19">
        <v>0.15</v>
      </c>
      <c r="P458">
        <v>-4.5725499999999997</v>
      </c>
      <c r="Q458">
        <v>2</v>
      </c>
      <c r="R458">
        <v>-6.1</v>
      </c>
      <c r="S458" s="21">
        <f t="shared" si="39"/>
        <v>2021.8150000000001</v>
      </c>
      <c r="T458" s="21">
        <f t="shared" si="40"/>
        <v>44492.015137500021</v>
      </c>
      <c r="U458" s="24">
        <f t="shared" si="41"/>
        <v>44492.015137500021</v>
      </c>
    </row>
    <row r="459" spans="1:21" x14ac:dyDescent="0.2">
      <c r="A459" t="s">
        <v>2580</v>
      </c>
      <c r="B459">
        <v>2058</v>
      </c>
      <c r="C459">
        <v>2083</v>
      </c>
      <c r="D459">
        <v>4</v>
      </c>
      <c r="E459" s="19">
        <v>3.9999999999999998E-6</v>
      </c>
      <c r="F459">
        <v>27.7</v>
      </c>
      <c r="G459" t="s">
        <v>2591</v>
      </c>
      <c r="H459">
        <v>0</v>
      </c>
      <c r="I459" s="19">
        <v>1.6000000000000001E-4</v>
      </c>
      <c r="J459">
        <v>3.6840000000000002</v>
      </c>
      <c r="K459">
        <v>1.373</v>
      </c>
      <c r="L459">
        <v>3</v>
      </c>
      <c r="M459">
        <v>8</v>
      </c>
      <c r="N459" s="19">
        <v>11.1</v>
      </c>
      <c r="O459" s="19">
        <v>0.13</v>
      </c>
      <c r="P459">
        <v>-4.6953699999999996</v>
      </c>
      <c r="Q459">
        <v>2</v>
      </c>
      <c r="R459">
        <v>-6.76</v>
      </c>
      <c r="S459" s="21">
        <f t="shared" si="39"/>
        <v>2057.627</v>
      </c>
      <c r="T459" s="21">
        <f t="shared" si="40"/>
        <v>57572.079547499983</v>
      </c>
      <c r="U459" s="24">
        <f t="shared" si="41"/>
        <v>57572.079547499983</v>
      </c>
    </row>
    <row r="460" spans="1:21" x14ac:dyDescent="0.2">
      <c r="A460" t="s">
        <v>2553</v>
      </c>
      <c r="B460">
        <v>2079</v>
      </c>
      <c r="C460">
        <v>2111</v>
      </c>
      <c r="D460">
        <v>2</v>
      </c>
      <c r="E460" s="19">
        <v>1.9999999999999999E-6</v>
      </c>
      <c r="F460">
        <v>27.8</v>
      </c>
      <c r="G460" t="s">
        <v>2592</v>
      </c>
      <c r="H460">
        <v>0</v>
      </c>
      <c r="I460" s="19">
        <v>4.8999999999999998E-5</v>
      </c>
      <c r="J460">
        <v>4.3079999999999998</v>
      </c>
      <c r="K460">
        <v>1.302</v>
      </c>
      <c r="L460">
        <v>3</v>
      </c>
      <c r="M460">
        <v>10</v>
      </c>
      <c r="N460" s="19">
        <v>12.9</v>
      </c>
      <c r="O460" s="19">
        <v>7.4999999999999997E-2</v>
      </c>
      <c r="P460">
        <v>-5.4359700000000002</v>
      </c>
      <c r="Q460">
        <v>1</v>
      </c>
      <c r="R460">
        <v>-7.1</v>
      </c>
      <c r="S460" s="21">
        <f t="shared" si="39"/>
        <v>2078.6979999999999</v>
      </c>
      <c r="T460" s="21">
        <f t="shared" si="40"/>
        <v>65268.104264999951</v>
      </c>
      <c r="U460" s="24">
        <f t="shared" si="41"/>
        <v>65268.104264999951</v>
      </c>
    </row>
    <row r="461" spans="1:21" x14ac:dyDescent="0.2">
      <c r="A461" t="s">
        <v>2546</v>
      </c>
      <c r="B461">
        <v>2031</v>
      </c>
      <c r="C461">
        <v>2086</v>
      </c>
      <c r="D461">
        <v>17</v>
      </c>
      <c r="E461" s="19">
        <v>2.0000000000000001E-4</v>
      </c>
      <c r="F461">
        <v>21.2</v>
      </c>
      <c r="G461" t="s">
        <v>2593</v>
      </c>
      <c r="H461">
        <v>0</v>
      </c>
      <c r="I461" s="19">
        <v>2.7000000000000001E-3</v>
      </c>
      <c r="J461">
        <v>1.494</v>
      </c>
      <c r="K461">
        <v>3.0230000000000001</v>
      </c>
      <c r="L461">
        <v>2</v>
      </c>
      <c r="M461">
        <v>1</v>
      </c>
      <c r="N461" s="19">
        <v>2.99</v>
      </c>
      <c r="O461" s="19">
        <v>0.76</v>
      </c>
      <c r="P461">
        <v>-2.69462</v>
      </c>
      <c r="Q461">
        <v>8</v>
      </c>
      <c r="R461">
        <v>-1.28</v>
      </c>
      <c r="S461" s="21">
        <f t="shared" si="39"/>
        <v>2028.9770000000001</v>
      </c>
      <c r="T461" s="21">
        <f t="shared" si="40"/>
        <v>47107.881922500033</v>
      </c>
      <c r="U461" s="24">
        <f t="shared" si="41"/>
        <v>47107.881922500033</v>
      </c>
    </row>
    <row r="462" spans="1:21" x14ac:dyDescent="0.2">
      <c r="A462" t="s">
        <v>2544</v>
      </c>
      <c r="B462">
        <v>2100</v>
      </c>
      <c r="C462">
        <v>2107</v>
      </c>
      <c r="D462">
        <v>2</v>
      </c>
      <c r="E462" s="19">
        <v>1.0000000000000001E-5</v>
      </c>
      <c r="F462">
        <v>24.4</v>
      </c>
      <c r="G462" t="s">
        <v>2594</v>
      </c>
      <c r="H462">
        <v>0</v>
      </c>
      <c r="I462" s="19">
        <v>1.8000000000000001E-4</v>
      </c>
      <c r="J462">
        <v>3.4159999999999999</v>
      </c>
      <c r="K462">
        <v>1.4139999999999999</v>
      </c>
      <c r="L462">
        <v>5</v>
      </c>
      <c r="M462">
        <v>12</v>
      </c>
      <c r="N462" s="19">
        <v>17.100000000000001</v>
      </c>
      <c r="O462" s="19">
        <v>6.5000000000000002E-2</v>
      </c>
      <c r="P462">
        <v>-4.9401000000000002</v>
      </c>
      <c r="Q462">
        <v>5</v>
      </c>
      <c r="R462">
        <v>-4.9800000000000004</v>
      </c>
      <c r="S462" s="21">
        <f t="shared" si="39"/>
        <v>2099.5859999999998</v>
      </c>
      <c r="T462" s="21">
        <f t="shared" si="40"/>
        <v>72897.289604999925</v>
      </c>
      <c r="U462" s="24">
        <f t="shared" si="41"/>
        <v>72897.289604999925</v>
      </c>
    </row>
    <row r="463" spans="1:21" x14ac:dyDescent="0.2">
      <c r="A463" t="s">
        <v>2542</v>
      </c>
      <c r="B463">
        <v>2026</v>
      </c>
      <c r="C463">
        <v>2034</v>
      </c>
      <c r="D463">
        <v>2</v>
      </c>
      <c r="E463" s="19">
        <v>6.0000000000000002E-5</v>
      </c>
      <c r="F463">
        <v>24.8</v>
      </c>
      <c r="G463" t="s">
        <v>2595</v>
      </c>
      <c r="H463">
        <v>1</v>
      </c>
      <c r="I463" s="19">
        <v>6.7999999999999996E-3</v>
      </c>
      <c r="J463">
        <v>2.52</v>
      </c>
      <c r="K463">
        <v>1.6579999999999999</v>
      </c>
      <c r="L463">
        <v>2</v>
      </c>
      <c r="M463">
        <v>3</v>
      </c>
      <c r="N463" s="19">
        <v>5.04</v>
      </c>
      <c r="O463" s="19">
        <v>1.8</v>
      </c>
      <c r="P463">
        <v>-1.91316</v>
      </c>
      <c r="Q463">
        <v>8</v>
      </c>
      <c r="R463">
        <v>-2.9</v>
      </c>
      <c r="S463" s="21">
        <f t="shared" si="39"/>
        <v>2025.3420000000001</v>
      </c>
      <c r="T463" s="21">
        <f t="shared" si="40"/>
        <v>45780.225435000037</v>
      </c>
      <c r="U463" s="24">
        <f t="shared" si="41"/>
        <v>45780.225435000037</v>
      </c>
    </row>
    <row r="464" spans="1:21" x14ac:dyDescent="0.2">
      <c r="A464" t="s">
        <v>2540</v>
      </c>
      <c r="B464">
        <v>2115</v>
      </c>
      <c r="C464">
        <v>2118</v>
      </c>
      <c r="D464">
        <v>4</v>
      </c>
      <c r="E464" s="19">
        <v>9.9999999999999995E-7</v>
      </c>
      <c r="F464">
        <v>25.2</v>
      </c>
      <c r="G464" t="s">
        <v>2596</v>
      </c>
      <c r="H464">
        <v>0</v>
      </c>
      <c r="I464" s="19">
        <v>4.4999999999999999E-4</v>
      </c>
      <c r="J464">
        <v>2.665</v>
      </c>
      <c r="K464">
        <v>1.6</v>
      </c>
      <c r="L464">
        <v>3</v>
      </c>
      <c r="M464">
        <v>5</v>
      </c>
      <c r="N464" s="19">
        <v>8</v>
      </c>
      <c r="O464" s="19">
        <v>4.4999999999999998E-2</v>
      </c>
      <c r="P464">
        <v>-4.7018800000000001</v>
      </c>
      <c r="Q464">
        <v>15</v>
      </c>
      <c r="R464">
        <v>-6.29</v>
      </c>
      <c r="S464" s="21">
        <f t="shared" si="39"/>
        <v>2114.4</v>
      </c>
      <c r="T464" s="21">
        <f t="shared" si="40"/>
        <v>78307.992000000027</v>
      </c>
      <c r="U464" s="24">
        <f t="shared" si="41"/>
        <v>78307.992000000027</v>
      </c>
    </row>
    <row r="465" spans="1:21" x14ac:dyDescent="0.2">
      <c r="A465" t="s">
        <v>2539</v>
      </c>
      <c r="B465">
        <v>2079</v>
      </c>
      <c r="C465">
        <v>2121</v>
      </c>
      <c r="D465">
        <v>83</v>
      </c>
      <c r="E465" s="19">
        <v>1E-3</v>
      </c>
      <c r="F465">
        <v>25.8</v>
      </c>
      <c r="G465" t="s">
        <v>2597</v>
      </c>
      <c r="H465">
        <v>1</v>
      </c>
      <c r="I465" s="19">
        <v>8.8000000000000003E-4</v>
      </c>
      <c r="J465">
        <v>1.4319999999999999</v>
      </c>
      <c r="K465">
        <v>3.3159999999999998</v>
      </c>
      <c r="L465">
        <v>44</v>
      </c>
      <c r="M465">
        <v>19</v>
      </c>
      <c r="N465" s="19">
        <v>63</v>
      </c>
      <c r="O465" s="19">
        <v>0.13</v>
      </c>
      <c r="P465">
        <v>-3.9571000000000001</v>
      </c>
      <c r="Q465">
        <v>18</v>
      </c>
      <c r="R465">
        <v>-3.8</v>
      </c>
      <c r="S465" s="21">
        <f t="shared" si="39"/>
        <v>2076.6840000000002</v>
      </c>
      <c r="T465" s="21">
        <f t="shared" si="40"/>
        <v>64532.505870000074</v>
      </c>
      <c r="U465" s="24">
        <f t="shared" si="41"/>
        <v>64532.505870000074</v>
      </c>
    </row>
    <row r="466" spans="1:21" x14ac:dyDescent="0.2">
      <c r="A466" t="s">
        <v>2538</v>
      </c>
      <c r="B466">
        <v>2072</v>
      </c>
      <c r="C466">
        <v>2104</v>
      </c>
      <c r="D466">
        <v>6</v>
      </c>
      <c r="E466" s="19">
        <v>3.0000000000000001E-6</v>
      </c>
      <c r="F466">
        <v>28.2</v>
      </c>
      <c r="G466" t="s">
        <v>2598</v>
      </c>
      <c r="H466">
        <v>0</v>
      </c>
      <c r="I466" s="19">
        <v>4.4999999999999999E-4</v>
      </c>
      <c r="J466">
        <v>3.3239999999999998</v>
      </c>
      <c r="K466">
        <v>1.43</v>
      </c>
      <c r="L466">
        <v>3</v>
      </c>
      <c r="M466">
        <v>7</v>
      </c>
      <c r="N466" s="19">
        <v>9.9700000000000006</v>
      </c>
      <c r="O466" s="19">
        <v>9.0999999999999998E-2</v>
      </c>
      <c r="P466">
        <v>-4.3913900000000003</v>
      </c>
      <c r="Q466">
        <v>8</v>
      </c>
      <c r="R466">
        <v>-7.12</v>
      </c>
      <c r="S466" s="21">
        <f t="shared" si="39"/>
        <v>2071.5700000000002</v>
      </c>
      <c r="T466" s="21">
        <f t="shared" si="40"/>
        <v>62664.655725000062</v>
      </c>
      <c r="U466" s="24">
        <f t="shared" si="41"/>
        <v>62664.655725000062</v>
      </c>
    </row>
    <row r="467" spans="1:21" x14ac:dyDescent="0.2">
      <c r="A467" t="s">
        <v>2537</v>
      </c>
      <c r="B467">
        <v>2048</v>
      </c>
      <c r="C467">
        <v>2048</v>
      </c>
      <c r="D467">
        <v>1</v>
      </c>
      <c r="E467" s="19">
        <v>3.0000000000000001E-5</v>
      </c>
      <c r="F467">
        <v>26.2</v>
      </c>
      <c r="G467" t="s">
        <v>2599</v>
      </c>
      <c r="H467">
        <v>0</v>
      </c>
      <c r="I467" s="19">
        <v>4.2999999999999999E-4</v>
      </c>
      <c r="J467">
        <v>2.0339999999999998</v>
      </c>
      <c r="K467">
        <v>1.9670000000000001</v>
      </c>
      <c r="L467">
        <v>1</v>
      </c>
      <c r="M467">
        <v>1</v>
      </c>
      <c r="N467" s="19">
        <v>2.0299999999999998</v>
      </c>
      <c r="O467" s="19">
        <v>0.22</v>
      </c>
      <c r="P467">
        <v>-4.0211499999999996</v>
      </c>
      <c r="Q467">
        <v>4</v>
      </c>
      <c r="R467">
        <v>-4.63</v>
      </c>
      <c r="S467" s="21">
        <f t="shared" si="39"/>
        <v>2047.0329999999999</v>
      </c>
      <c r="T467" s="21">
        <f t="shared" si="40"/>
        <v>53702.700502499967</v>
      </c>
      <c r="U467" s="24">
        <f t="shared" si="41"/>
        <v>53702.700502499967</v>
      </c>
    </row>
    <row r="468" spans="1:21" x14ac:dyDescent="0.2">
      <c r="A468" t="s">
        <v>2536</v>
      </c>
      <c r="B468">
        <v>2079</v>
      </c>
      <c r="C468">
        <v>2121</v>
      </c>
      <c r="D468">
        <v>84</v>
      </c>
      <c r="E468" s="19">
        <v>5.0000000000000002E-5</v>
      </c>
      <c r="F468">
        <v>26</v>
      </c>
      <c r="G468" t="s">
        <v>2600</v>
      </c>
      <c r="H468">
        <v>0</v>
      </c>
      <c r="I468" s="19">
        <v>3.8999999999999999E-4</v>
      </c>
      <c r="J468">
        <v>1.3440000000000001</v>
      </c>
      <c r="K468">
        <v>3.9039999999999999</v>
      </c>
      <c r="L468">
        <v>29</v>
      </c>
      <c r="M468">
        <v>10</v>
      </c>
      <c r="N468" s="19">
        <v>39</v>
      </c>
      <c r="O468" s="19">
        <v>0.1</v>
      </c>
      <c r="P468">
        <v>-4.4021699999999999</v>
      </c>
      <c r="Q468">
        <v>8</v>
      </c>
      <c r="R468">
        <v>-5.04</v>
      </c>
      <c r="S468" s="21">
        <f t="shared" si="39"/>
        <v>2076.096</v>
      </c>
      <c r="T468" s="21">
        <f t="shared" si="40"/>
        <v>64317.743280000002</v>
      </c>
      <c r="U468" s="24">
        <f t="shared" si="41"/>
        <v>64317.743280000002</v>
      </c>
    </row>
    <row r="469" spans="1:21" x14ac:dyDescent="0.2">
      <c r="A469" t="s">
        <v>2535</v>
      </c>
      <c r="B469">
        <v>2060</v>
      </c>
      <c r="C469">
        <v>2060</v>
      </c>
      <c r="D469">
        <v>1</v>
      </c>
      <c r="E469" s="19">
        <v>7.0000000000000005E-8</v>
      </c>
      <c r="F469">
        <v>27.8</v>
      </c>
      <c r="G469" t="s">
        <v>2601</v>
      </c>
      <c r="H469">
        <v>0</v>
      </c>
      <c r="I469" s="19">
        <v>1.4999999999999999E-4</v>
      </c>
      <c r="J469">
        <v>2.794</v>
      </c>
      <c r="K469">
        <v>1.5569999999999999</v>
      </c>
      <c r="L469">
        <v>5</v>
      </c>
      <c r="M469">
        <v>9</v>
      </c>
      <c r="N469" s="19">
        <v>14</v>
      </c>
      <c r="O469" s="19">
        <v>7.5999999999999998E-2</v>
      </c>
      <c r="P469">
        <v>-4.9519099999999998</v>
      </c>
      <c r="Q469">
        <v>2</v>
      </c>
      <c r="R469">
        <v>-8.3000000000000007</v>
      </c>
      <c r="S469" s="21">
        <f t="shared" si="39"/>
        <v>2059.4430000000002</v>
      </c>
      <c r="T469" s="21">
        <f t="shared" si="40"/>
        <v>58235.359927500082</v>
      </c>
      <c r="U469" s="24">
        <f t="shared" si="41"/>
        <v>58235.359927500082</v>
      </c>
    </row>
    <row r="470" spans="1:21" x14ac:dyDescent="0.2">
      <c r="A470" t="s">
        <v>2525</v>
      </c>
      <c r="B470">
        <v>2054</v>
      </c>
      <c r="C470">
        <v>2120</v>
      </c>
      <c r="D470">
        <v>45</v>
      </c>
      <c r="E470" s="19">
        <v>2.0000000000000001E-4</v>
      </c>
      <c r="F470">
        <v>26.6</v>
      </c>
      <c r="G470" t="s">
        <v>2602</v>
      </c>
      <c r="H470">
        <v>1</v>
      </c>
      <c r="I470" s="19">
        <v>1.1000000000000001E-3</v>
      </c>
      <c r="J470">
        <v>0.77600000000000002</v>
      </c>
      <c r="K470">
        <v>3.4550000000000001</v>
      </c>
      <c r="L470">
        <v>49</v>
      </c>
      <c r="M470">
        <v>11</v>
      </c>
      <c r="N470" s="19">
        <v>38</v>
      </c>
      <c r="O470" s="19">
        <v>0.2</v>
      </c>
      <c r="P470">
        <v>-3.6380699999999999</v>
      </c>
      <c r="Q470">
        <v>13</v>
      </c>
      <c r="R470">
        <v>-4.45</v>
      </c>
      <c r="S470" s="21">
        <f t="shared" si="39"/>
        <v>2051.5450000000001</v>
      </c>
      <c r="T470" s="21">
        <f t="shared" si="40"/>
        <v>55350.674662500031</v>
      </c>
      <c r="U470" s="24">
        <f t="shared" si="41"/>
        <v>55350.674662500031</v>
      </c>
    </row>
    <row r="471" spans="1:21" x14ac:dyDescent="0.2">
      <c r="A471" t="s">
        <v>2524</v>
      </c>
      <c r="B471">
        <v>2084</v>
      </c>
      <c r="C471">
        <v>2115</v>
      </c>
      <c r="D471">
        <v>6</v>
      </c>
      <c r="E471" s="19">
        <v>6.0000000000000002E-6</v>
      </c>
      <c r="F471">
        <v>27</v>
      </c>
      <c r="G471" t="s">
        <v>2603</v>
      </c>
      <c r="H471">
        <v>0</v>
      </c>
      <c r="I471" s="19">
        <v>5.4000000000000001E-4</v>
      </c>
      <c r="J471">
        <v>3.972</v>
      </c>
      <c r="K471">
        <v>1.337</v>
      </c>
      <c r="L471">
        <v>1</v>
      </c>
      <c r="M471">
        <v>3</v>
      </c>
      <c r="N471" s="19">
        <v>3.97</v>
      </c>
      <c r="O471" s="19">
        <v>7.8E-2</v>
      </c>
      <c r="P471">
        <v>-4.3760000000000003</v>
      </c>
      <c r="Q471">
        <v>12</v>
      </c>
      <c r="R471">
        <v>-6.49</v>
      </c>
      <c r="S471" s="21">
        <f t="shared" si="39"/>
        <v>2083.663</v>
      </c>
      <c r="T471" s="21">
        <f t="shared" si="40"/>
        <v>67081.533277499999</v>
      </c>
      <c r="U471" s="24">
        <f t="shared" si="41"/>
        <v>67081.533277499999</v>
      </c>
    </row>
    <row r="472" spans="1:21" x14ac:dyDescent="0.2">
      <c r="A472" t="s">
        <v>2523</v>
      </c>
      <c r="B472">
        <v>2069</v>
      </c>
      <c r="C472">
        <v>2119</v>
      </c>
      <c r="D472">
        <v>28</v>
      </c>
      <c r="E472" s="19">
        <v>4.0000000000000003E-5</v>
      </c>
      <c r="F472">
        <v>25.6</v>
      </c>
      <c r="G472" t="s">
        <v>2604</v>
      </c>
      <c r="H472">
        <v>0</v>
      </c>
      <c r="I472" s="19">
        <v>8.3000000000000001E-4</v>
      </c>
      <c r="J472">
        <v>1.71</v>
      </c>
      <c r="K472">
        <v>2.4089999999999998</v>
      </c>
      <c r="L472">
        <v>7</v>
      </c>
      <c r="M472">
        <v>5</v>
      </c>
      <c r="N472" s="19">
        <v>12</v>
      </c>
      <c r="O472" s="19">
        <v>0.12</v>
      </c>
      <c r="P472">
        <v>-3.9994900000000002</v>
      </c>
      <c r="Q472">
        <v>14</v>
      </c>
      <c r="R472">
        <v>-4.95</v>
      </c>
      <c r="S472" s="21">
        <f t="shared" si="39"/>
        <v>2067.5909999999999</v>
      </c>
      <c r="T472" s="21">
        <f t="shared" si="40"/>
        <v>61211.355817499963</v>
      </c>
      <c r="U472" s="24">
        <f t="shared" si="41"/>
        <v>61211.355817499963</v>
      </c>
    </row>
    <row r="473" spans="1:21" x14ac:dyDescent="0.2">
      <c r="A473" t="s">
        <v>2518</v>
      </c>
      <c r="B473">
        <v>2082</v>
      </c>
      <c r="C473">
        <v>2120</v>
      </c>
      <c r="D473">
        <v>11</v>
      </c>
      <c r="E473" s="19">
        <v>3.0000000000000001E-6</v>
      </c>
      <c r="F473">
        <v>27.2</v>
      </c>
      <c r="G473" t="s">
        <v>2605</v>
      </c>
      <c r="H473">
        <v>0</v>
      </c>
      <c r="I473" s="19">
        <v>6.4999999999999997E-4</v>
      </c>
      <c r="J473">
        <v>1.2849999999999999</v>
      </c>
      <c r="K473">
        <v>4.5110000000000001</v>
      </c>
      <c r="L473">
        <v>7</v>
      </c>
      <c r="M473">
        <v>2</v>
      </c>
      <c r="N473" s="19">
        <v>8.99</v>
      </c>
      <c r="O473" s="19">
        <v>7.4999999999999997E-2</v>
      </c>
      <c r="P473">
        <v>-4.3148499999999999</v>
      </c>
      <c r="Q473">
        <v>14</v>
      </c>
      <c r="R473">
        <v>-7.09</v>
      </c>
      <c r="S473" s="21">
        <f t="shared" si="39"/>
        <v>2078.489</v>
      </c>
      <c r="T473" s="21">
        <f t="shared" si="40"/>
        <v>65191.768582500015</v>
      </c>
      <c r="U473" s="24">
        <f t="shared" si="41"/>
        <v>65191.768582500015</v>
      </c>
    </row>
    <row r="474" spans="1:21" x14ac:dyDescent="0.2">
      <c r="A474" t="s">
        <v>2517</v>
      </c>
      <c r="B474">
        <v>2120</v>
      </c>
      <c r="C474">
        <v>2120</v>
      </c>
      <c r="D474">
        <v>2</v>
      </c>
      <c r="E474" s="19">
        <v>3.9999999999999998E-6</v>
      </c>
      <c r="F474">
        <v>24.6</v>
      </c>
      <c r="G474" t="s">
        <v>2606</v>
      </c>
      <c r="H474">
        <v>0</v>
      </c>
      <c r="I474" s="19">
        <v>1.7000000000000001E-4</v>
      </c>
      <c r="J474">
        <v>2.556</v>
      </c>
      <c r="K474">
        <v>1.643</v>
      </c>
      <c r="L474">
        <v>9</v>
      </c>
      <c r="M474">
        <v>14</v>
      </c>
      <c r="N474" s="19">
        <v>23</v>
      </c>
      <c r="O474" s="19">
        <v>4.7E-2</v>
      </c>
      <c r="P474">
        <v>-5.1002000000000001</v>
      </c>
      <c r="Q474">
        <v>6</v>
      </c>
      <c r="R474">
        <v>-5.47</v>
      </c>
      <c r="S474" s="21">
        <f t="shared" si="39"/>
        <v>2119.357</v>
      </c>
      <c r="T474" s="21">
        <f t="shared" si="40"/>
        <v>80118.499072499995</v>
      </c>
      <c r="U474" s="24">
        <f t="shared" si="41"/>
        <v>80118.499072499995</v>
      </c>
    </row>
    <row r="475" spans="1:21" x14ac:dyDescent="0.2">
      <c r="A475" t="s">
        <v>2508</v>
      </c>
      <c r="B475">
        <v>2068</v>
      </c>
      <c r="C475">
        <v>2114</v>
      </c>
      <c r="D475">
        <v>8</v>
      </c>
      <c r="E475" s="19">
        <v>3.0000000000000001E-6</v>
      </c>
      <c r="F475">
        <v>26</v>
      </c>
      <c r="G475" t="s">
        <v>2607</v>
      </c>
      <c r="H475">
        <v>0</v>
      </c>
      <c r="I475" s="19">
        <v>7.9000000000000001E-4</v>
      </c>
      <c r="J475">
        <v>2.9489999999999998</v>
      </c>
      <c r="K475">
        <v>1.5129999999999999</v>
      </c>
      <c r="L475">
        <v>1</v>
      </c>
      <c r="M475">
        <v>2</v>
      </c>
      <c r="N475" s="19">
        <v>2.95</v>
      </c>
      <c r="O475" s="19">
        <v>9.7000000000000003E-2</v>
      </c>
      <c r="P475">
        <v>-4.1160399999999999</v>
      </c>
      <c r="Q475">
        <v>13</v>
      </c>
      <c r="R475">
        <v>-6.35</v>
      </c>
      <c r="S475" s="21">
        <f t="shared" si="39"/>
        <v>2067.4870000000001</v>
      </c>
      <c r="T475" s="21">
        <f t="shared" si="40"/>
        <v>61173.370597500034</v>
      </c>
      <c r="U475" s="24">
        <f t="shared" si="41"/>
        <v>61173.370597500034</v>
      </c>
    </row>
    <row r="476" spans="1:21" x14ac:dyDescent="0.2">
      <c r="A476" t="s">
        <v>2503</v>
      </c>
      <c r="B476">
        <v>2062</v>
      </c>
      <c r="C476">
        <v>2071</v>
      </c>
      <c r="D476">
        <v>5</v>
      </c>
      <c r="E476" s="19">
        <v>2.9999999999999997E-4</v>
      </c>
      <c r="F476">
        <v>28.4</v>
      </c>
      <c r="G476" t="s">
        <v>2608</v>
      </c>
      <c r="H476">
        <v>0</v>
      </c>
      <c r="I476" s="19">
        <v>1.3999999999999999E-4</v>
      </c>
      <c r="J476">
        <v>1.208</v>
      </c>
      <c r="K476">
        <v>5.8029999999999999</v>
      </c>
      <c r="L476">
        <v>24</v>
      </c>
      <c r="M476">
        <v>5</v>
      </c>
      <c r="N476" s="19">
        <v>29</v>
      </c>
      <c r="O476" s="19">
        <v>0.16</v>
      </c>
      <c r="P476">
        <v>-4.6425099999999997</v>
      </c>
      <c r="Q476">
        <v>2</v>
      </c>
      <c r="R476">
        <v>-5.21</v>
      </c>
      <c r="S476" s="21">
        <f t="shared" si="39"/>
        <v>2057.1970000000001</v>
      </c>
      <c r="T476" s="21">
        <f t="shared" si="40"/>
        <v>57415.025272500046</v>
      </c>
      <c r="U476" s="24">
        <f t="shared" si="41"/>
        <v>57415.025272500046</v>
      </c>
    </row>
    <row r="477" spans="1:21" x14ac:dyDescent="0.2">
      <c r="A477" t="s">
        <v>2445</v>
      </c>
      <c r="B477">
        <v>2107</v>
      </c>
      <c r="C477">
        <v>2107</v>
      </c>
      <c r="D477">
        <v>1</v>
      </c>
      <c r="E477" s="19">
        <v>7.0000000000000005E-8</v>
      </c>
      <c r="F477">
        <v>26.4</v>
      </c>
      <c r="G477" t="s">
        <v>2477</v>
      </c>
      <c r="H477">
        <v>0</v>
      </c>
      <c r="I477" s="19">
        <v>5.1999999999999995E-4</v>
      </c>
      <c r="J477">
        <v>3.5059999999999998</v>
      </c>
      <c r="K477">
        <v>1.399</v>
      </c>
      <c r="L477">
        <v>2</v>
      </c>
      <c r="M477">
        <v>5</v>
      </c>
      <c r="N477" s="19">
        <v>7.01</v>
      </c>
      <c r="O477" s="19">
        <v>3.4000000000000002E-2</v>
      </c>
      <c r="P477">
        <v>-4.7533300000000001</v>
      </c>
      <c r="Q477">
        <v>16</v>
      </c>
      <c r="R477">
        <v>-8.1</v>
      </c>
      <c r="S477" s="21">
        <f t="shared" si="39"/>
        <v>2106.6010000000001</v>
      </c>
      <c r="T477" s="21">
        <f t="shared" si="40"/>
        <v>75459.465742500048</v>
      </c>
      <c r="U477" s="24">
        <f t="shared" si="41"/>
        <v>75459.465742500048</v>
      </c>
    </row>
    <row r="478" spans="1:21" x14ac:dyDescent="0.2">
      <c r="A478" t="s">
        <v>2316</v>
      </c>
      <c r="B478">
        <v>2113</v>
      </c>
      <c r="C478">
        <v>2115</v>
      </c>
      <c r="D478">
        <v>2</v>
      </c>
      <c r="E478" s="19">
        <v>2.9999999999999997E-8</v>
      </c>
      <c r="F478">
        <v>26.5</v>
      </c>
      <c r="G478" t="s">
        <v>2346</v>
      </c>
      <c r="H478">
        <v>0</v>
      </c>
      <c r="I478" s="19">
        <v>4.2000000000000002E-4</v>
      </c>
      <c r="J478">
        <v>1.286</v>
      </c>
      <c r="K478">
        <v>4.4989999999999997</v>
      </c>
      <c r="L478">
        <v>7</v>
      </c>
      <c r="M478">
        <v>2</v>
      </c>
      <c r="N478" s="19">
        <v>9</v>
      </c>
      <c r="O478" s="19">
        <v>2.8000000000000001E-2</v>
      </c>
      <c r="P478">
        <v>-4.9306200000000002</v>
      </c>
      <c r="Q478">
        <v>14</v>
      </c>
      <c r="R478">
        <v>-8.66</v>
      </c>
      <c r="S478" s="21">
        <f t="shared" si="39"/>
        <v>2109.5010000000002</v>
      </c>
      <c r="T478" s="21">
        <f t="shared" si="40"/>
        <v>76518.668992500083</v>
      </c>
      <c r="U478" s="24">
        <f t="shared" si="41"/>
        <v>76518.668992500083</v>
      </c>
    </row>
    <row r="479" spans="1:21" x14ac:dyDescent="0.2">
      <c r="A479" t="s">
        <v>2315</v>
      </c>
      <c r="B479">
        <v>2049</v>
      </c>
      <c r="C479">
        <v>2054</v>
      </c>
      <c r="D479">
        <v>6</v>
      </c>
      <c r="E479" s="19">
        <v>2.0000000000000001E-4</v>
      </c>
      <c r="F479">
        <v>29</v>
      </c>
      <c r="G479" t="s">
        <v>2347</v>
      </c>
      <c r="H479">
        <v>0</v>
      </c>
      <c r="I479" s="19">
        <v>1E-4</v>
      </c>
      <c r="J479">
        <v>1.532</v>
      </c>
      <c r="K479">
        <v>2.8809999999999998</v>
      </c>
      <c r="L479">
        <v>15</v>
      </c>
      <c r="M479">
        <v>8</v>
      </c>
      <c r="N479" s="19">
        <v>23</v>
      </c>
      <c r="O479" s="19">
        <v>0.24</v>
      </c>
      <c r="P479">
        <v>-4.5949900000000001</v>
      </c>
      <c r="Q479">
        <v>1</v>
      </c>
      <c r="R479">
        <v>-5.41</v>
      </c>
      <c r="S479" s="21">
        <f t="shared" si="39"/>
        <v>2047.1189999999999</v>
      </c>
      <c r="T479" s="21">
        <f t="shared" si="40"/>
        <v>53734.111357499969</v>
      </c>
      <c r="U479" s="24">
        <f t="shared" si="41"/>
        <v>53734.111357499969</v>
      </c>
    </row>
    <row r="480" spans="1:21" x14ac:dyDescent="0.2">
      <c r="A480" t="s">
        <v>2311</v>
      </c>
      <c r="B480">
        <v>2111</v>
      </c>
      <c r="C480">
        <v>2117</v>
      </c>
      <c r="D480">
        <v>2</v>
      </c>
      <c r="E480" s="19">
        <v>2.9999999999999999E-7</v>
      </c>
      <c r="F480">
        <v>28.2</v>
      </c>
      <c r="G480" t="s">
        <v>2348</v>
      </c>
      <c r="H480">
        <v>0</v>
      </c>
      <c r="I480" s="19">
        <v>6.2000000000000003E-5</v>
      </c>
      <c r="J480">
        <v>2.8079999999999998</v>
      </c>
      <c r="K480">
        <v>1.5529999999999999</v>
      </c>
      <c r="L480">
        <v>5</v>
      </c>
      <c r="M480">
        <v>9</v>
      </c>
      <c r="N480" s="19">
        <v>14</v>
      </c>
      <c r="O480" s="19">
        <v>3.9E-2</v>
      </c>
      <c r="P480">
        <v>-5.6172199999999997</v>
      </c>
      <c r="Q480">
        <v>2</v>
      </c>
      <c r="R480">
        <v>-8.3800000000000008</v>
      </c>
      <c r="S480" s="21">
        <f t="shared" si="39"/>
        <v>2110.4470000000001</v>
      </c>
      <c r="T480" s="21">
        <f t="shared" si="40"/>
        <v>76864.188397500038</v>
      </c>
      <c r="U480" s="24">
        <f t="shared" si="41"/>
        <v>76864.188397500038</v>
      </c>
    </row>
    <row r="481" spans="1:21" x14ac:dyDescent="0.2">
      <c r="A481" t="s">
        <v>2314</v>
      </c>
      <c r="B481">
        <v>2072</v>
      </c>
      <c r="C481">
        <v>2121</v>
      </c>
      <c r="D481">
        <v>94</v>
      </c>
      <c r="E481" s="19">
        <v>2.0000000000000001E-4</v>
      </c>
      <c r="F481">
        <v>26.9</v>
      </c>
      <c r="G481" t="s">
        <v>2349</v>
      </c>
      <c r="H481">
        <v>0</v>
      </c>
      <c r="I481" s="19">
        <v>1.6000000000000001E-3</v>
      </c>
      <c r="J481">
        <v>1.105</v>
      </c>
      <c r="K481">
        <v>10.500999999999999</v>
      </c>
      <c r="L481">
        <v>19</v>
      </c>
      <c r="M481">
        <v>2</v>
      </c>
      <c r="N481" s="19">
        <v>21</v>
      </c>
      <c r="O481" s="19">
        <v>0.13</v>
      </c>
      <c r="P481">
        <v>-3.6865800000000002</v>
      </c>
      <c r="Q481">
        <v>29</v>
      </c>
      <c r="R481">
        <v>-5.0199999999999996</v>
      </c>
      <c r="S481" s="21">
        <f t="shared" si="39"/>
        <v>2062.4989999999998</v>
      </c>
      <c r="T481" s="21">
        <f t="shared" si="40"/>
        <v>59351.541007499924</v>
      </c>
      <c r="U481" s="24">
        <f t="shared" si="41"/>
        <v>59351.541007499924</v>
      </c>
    </row>
    <row r="482" spans="1:21" x14ac:dyDescent="0.2">
      <c r="A482" t="s">
        <v>2310</v>
      </c>
      <c r="B482">
        <v>2098</v>
      </c>
      <c r="C482">
        <v>2121</v>
      </c>
      <c r="D482">
        <v>15</v>
      </c>
      <c r="E482" s="19">
        <v>4.0000000000000003E-5</v>
      </c>
      <c r="F482">
        <v>27.5</v>
      </c>
      <c r="G482" t="s">
        <v>2350</v>
      </c>
      <c r="H482">
        <v>0</v>
      </c>
      <c r="I482" s="19">
        <v>6.8999999999999997E-4</v>
      </c>
      <c r="J482">
        <v>2.6280000000000001</v>
      </c>
      <c r="K482">
        <v>1.6140000000000001</v>
      </c>
      <c r="L482">
        <v>8</v>
      </c>
      <c r="M482">
        <v>13</v>
      </c>
      <c r="N482" s="19">
        <v>21</v>
      </c>
      <c r="O482" s="19">
        <v>7.4999999999999997E-2</v>
      </c>
      <c r="P482">
        <v>-4.2849500000000003</v>
      </c>
      <c r="Q482">
        <v>19</v>
      </c>
      <c r="R482">
        <v>-5.86</v>
      </c>
      <c r="S482" s="21">
        <f t="shared" si="39"/>
        <v>2097.386</v>
      </c>
      <c r="T482" s="21">
        <f t="shared" si="40"/>
        <v>72093.756104999993</v>
      </c>
      <c r="U482" s="24">
        <f t="shared" si="41"/>
        <v>72093.756104999993</v>
      </c>
    </row>
    <row r="483" spans="1:21" x14ac:dyDescent="0.2">
      <c r="A483" t="s">
        <v>2309</v>
      </c>
      <c r="B483">
        <v>2108</v>
      </c>
      <c r="C483">
        <v>2108</v>
      </c>
      <c r="D483">
        <v>1</v>
      </c>
      <c r="E483" s="19">
        <v>1.9999999999999999E-7</v>
      </c>
      <c r="F483">
        <v>23.7</v>
      </c>
      <c r="G483" t="s">
        <v>2351</v>
      </c>
      <c r="H483">
        <v>0</v>
      </c>
      <c r="I483" s="19">
        <v>9.3000000000000005E-4</v>
      </c>
      <c r="J483">
        <v>1.0940000000000001</v>
      </c>
      <c r="K483">
        <v>11.656000000000001</v>
      </c>
      <c r="L483">
        <v>32</v>
      </c>
      <c r="M483">
        <v>3</v>
      </c>
      <c r="N483" s="19">
        <v>35</v>
      </c>
      <c r="O483" s="19">
        <v>3.7999999999999999E-2</v>
      </c>
      <c r="P483">
        <v>-4.452</v>
      </c>
      <c r="Q483">
        <v>29</v>
      </c>
      <c r="R483">
        <v>-6.46</v>
      </c>
      <c r="S483" s="21">
        <f t="shared" si="39"/>
        <v>2097.3440000000001</v>
      </c>
      <c r="T483" s="21">
        <f t="shared" si="40"/>
        <v>72078.415920000014</v>
      </c>
      <c r="U483" s="24">
        <f t="shared" si="41"/>
        <v>72078.415920000014</v>
      </c>
    </row>
    <row r="484" spans="1:21" x14ac:dyDescent="0.2">
      <c r="A484" t="s">
        <v>2308</v>
      </c>
      <c r="B484">
        <v>2085</v>
      </c>
      <c r="C484">
        <v>2119</v>
      </c>
      <c r="D484">
        <v>17</v>
      </c>
      <c r="E484" s="19">
        <v>5.0000000000000002E-5</v>
      </c>
      <c r="F484">
        <v>29.2</v>
      </c>
      <c r="G484" t="s">
        <v>2352</v>
      </c>
      <c r="H484">
        <v>1</v>
      </c>
      <c r="I484" s="19">
        <v>1.2999999999999999E-4</v>
      </c>
      <c r="J484">
        <v>1.0900000000000001</v>
      </c>
      <c r="K484">
        <v>12.103</v>
      </c>
      <c r="L484">
        <v>111</v>
      </c>
      <c r="M484">
        <v>10</v>
      </c>
      <c r="N484" s="19">
        <v>121</v>
      </c>
      <c r="O484" s="19">
        <v>9.1999999999999998E-2</v>
      </c>
      <c r="P484">
        <v>-4.9149799999999999</v>
      </c>
      <c r="Q484">
        <v>3</v>
      </c>
      <c r="R484">
        <v>-6.68</v>
      </c>
      <c r="S484" s="21">
        <f t="shared" si="39"/>
        <v>2073.8969999999999</v>
      </c>
      <c r="T484" s="21">
        <f t="shared" si="40"/>
        <v>63514.575022499979</v>
      </c>
      <c r="U484" s="24">
        <f t="shared" si="41"/>
        <v>63514.575022499979</v>
      </c>
    </row>
    <row r="487" spans="1:21" ht="17" customHeight="1" x14ac:dyDescent="0.2">
      <c r="A487" s="17"/>
      <c r="B487" s="17"/>
      <c r="C487" s="17"/>
      <c r="D487" s="17"/>
      <c r="E487" s="17"/>
      <c r="F487" s="17"/>
      <c r="G487" s="17"/>
    </row>
    <row r="490" spans="1:21" x14ac:dyDescent="0.2">
      <c r="A490" t="s">
        <v>113</v>
      </c>
    </row>
    <row r="491" spans="1:21" x14ac:dyDescent="0.2">
      <c r="A491" t="s">
        <v>114</v>
      </c>
      <c r="B491" t="s">
        <v>2655</v>
      </c>
      <c r="C491" t="s">
        <v>2462</v>
      </c>
    </row>
    <row r="492" spans="1:21" x14ac:dyDescent="0.2">
      <c r="A492" t="s">
        <v>116</v>
      </c>
      <c r="B492" t="s">
        <v>2656</v>
      </c>
      <c r="C492" t="s">
        <v>2657</v>
      </c>
      <c r="D492" t="s">
        <v>119</v>
      </c>
      <c r="E492" t="s">
        <v>2586</v>
      </c>
      <c r="F492" t="s">
        <v>2658</v>
      </c>
      <c r="G492" s="18">
        <v>0.11319444444444444</v>
      </c>
    </row>
    <row r="493" spans="1:21" x14ac:dyDescent="0.2">
      <c r="A493" t="s">
        <v>122</v>
      </c>
      <c r="B493" t="s">
        <v>2659</v>
      </c>
      <c r="C493" t="s">
        <v>2660</v>
      </c>
      <c r="D493" t="s">
        <v>125</v>
      </c>
      <c r="E493" t="s">
        <v>126</v>
      </c>
    </row>
    <row r="494" spans="1:21" x14ac:dyDescent="0.2">
      <c r="A494" t="s">
        <v>127</v>
      </c>
      <c r="B494" t="s">
        <v>2655</v>
      </c>
      <c r="C494" t="s">
        <v>2462</v>
      </c>
    </row>
    <row r="495" spans="1:21" x14ac:dyDescent="0.2">
      <c r="A495" t="s">
        <v>128</v>
      </c>
      <c r="B495" t="s">
        <v>2661</v>
      </c>
      <c r="C495" t="s">
        <v>2471</v>
      </c>
    </row>
    <row r="496" spans="1:21" x14ac:dyDescent="0.2">
      <c r="A496" t="s">
        <v>131</v>
      </c>
      <c r="B496" t="s">
        <v>2662</v>
      </c>
      <c r="C496">
        <v>1024</v>
      </c>
      <c r="D496" t="s">
        <v>133</v>
      </c>
    </row>
    <row r="498" spans="1:27" x14ac:dyDescent="0.2">
      <c r="A498" t="s">
        <v>134</v>
      </c>
      <c r="B498" t="s">
        <v>2474</v>
      </c>
      <c r="C498" t="s">
        <v>2663</v>
      </c>
      <c r="D498" t="s">
        <v>137</v>
      </c>
      <c r="E498" t="s">
        <v>138</v>
      </c>
      <c r="F498" t="s">
        <v>139</v>
      </c>
      <c r="G498" t="s">
        <v>140</v>
      </c>
      <c r="H498" t="s">
        <v>141</v>
      </c>
      <c r="I498" t="s">
        <v>142</v>
      </c>
      <c r="J498" t="s">
        <v>143</v>
      </c>
      <c r="K498" t="s">
        <v>144</v>
      </c>
      <c r="L498" t="s">
        <v>145</v>
      </c>
      <c r="M498" t="s">
        <v>146</v>
      </c>
      <c r="N498" t="s">
        <v>147</v>
      </c>
      <c r="O498" t="s">
        <v>148</v>
      </c>
      <c r="P498" t="s">
        <v>149</v>
      </c>
      <c r="Q498" t="s">
        <v>150</v>
      </c>
      <c r="R498" t="s">
        <v>151</v>
      </c>
      <c r="V498" t="s">
        <v>152</v>
      </c>
      <c r="W498" t="s">
        <v>153</v>
      </c>
      <c r="X498" t="s">
        <v>154</v>
      </c>
      <c r="Y498" t="s">
        <v>155</v>
      </c>
      <c r="Z498" t="s">
        <v>156</v>
      </c>
      <c r="AA498" t="s">
        <v>157</v>
      </c>
    </row>
    <row r="500" spans="1:27" x14ac:dyDescent="0.2">
      <c r="A500" s="6" t="s">
        <v>2542</v>
      </c>
      <c r="B500" s="6">
        <v>2026</v>
      </c>
      <c r="C500">
        <v>2034</v>
      </c>
      <c r="D500">
        <v>2</v>
      </c>
      <c r="E500" s="32">
        <v>1E-4</v>
      </c>
      <c r="F500">
        <v>24.8</v>
      </c>
      <c r="G500" t="s">
        <v>2595</v>
      </c>
      <c r="H500">
        <v>1</v>
      </c>
      <c r="I500" s="19">
        <v>1.2E-2</v>
      </c>
      <c r="J500">
        <v>2.5089999999999999</v>
      </c>
      <c r="K500">
        <v>1.663</v>
      </c>
      <c r="L500">
        <v>2</v>
      </c>
      <c r="M500">
        <v>3</v>
      </c>
      <c r="N500" s="19">
        <v>5.0199999999999996</v>
      </c>
      <c r="O500" s="19">
        <v>1.9</v>
      </c>
      <c r="P500" s="4">
        <v>-1.6384099999999999</v>
      </c>
      <c r="Q500">
        <v>14</v>
      </c>
      <c r="R500" s="4">
        <v>-2.59</v>
      </c>
      <c r="S500" s="21">
        <f t="shared" ref="S500:S524" si="42">B500+1-K500</f>
        <v>2025.337</v>
      </c>
      <c r="T500" s="21">
        <f t="shared" ref="T500:T524" si="43">(S500-1900)*365.2425</f>
        <v>45778.399222499997</v>
      </c>
      <c r="U500" s="24">
        <f t="shared" ref="U500:U524" si="44">T500</f>
        <v>45778.399222499997</v>
      </c>
      <c r="V500" t="s">
        <v>2542</v>
      </c>
      <c r="W500" t="s">
        <v>2674</v>
      </c>
      <c r="X500" t="s">
        <v>2675</v>
      </c>
      <c r="Y500">
        <v>24.62</v>
      </c>
      <c r="Z500">
        <v>25.742999999999999</v>
      </c>
      <c r="AA500" t="s">
        <v>2676</v>
      </c>
    </row>
    <row r="501" spans="1:27" x14ac:dyDescent="0.2">
      <c r="A501" s="6" t="s">
        <v>2632</v>
      </c>
      <c r="B501" s="6">
        <v>2035</v>
      </c>
      <c r="C501">
        <v>2087</v>
      </c>
      <c r="D501" s="6">
        <v>30</v>
      </c>
      <c r="E501" s="19">
        <v>1.0000000000000001E-5</v>
      </c>
      <c r="F501">
        <v>28.8</v>
      </c>
      <c r="G501" t="s">
        <v>2673</v>
      </c>
      <c r="H501">
        <v>1</v>
      </c>
      <c r="I501" s="19">
        <v>2.2000000000000001E-4</v>
      </c>
      <c r="J501">
        <v>0.86199999999999999</v>
      </c>
      <c r="K501">
        <v>6.2450000000000001</v>
      </c>
      <c r="L501">
        <v>29</v>
      </c>
      <c r="M501">
        <v>4</v>
      </c>
      <c r="N501" s="19">
        <v>25</v>
      </c>
      <c r="O501" s="19">
        <v>0.42</v>
      </c>
      <c r="P501">
        <v>-4.0226499999999996</v>
      </c>
      <c r="Q501">
        <v>1</v>
      </c>
      <c r="R501">
        <v>-6.02</v>
      </c>
      <c r="S501" s="21">
        <f t="shared" si="42"/>
        <v>2029.7550000000001</v>
      </c>
      <c r="T501" s="21">
        <f t="shared" si="43"/>
        <v>47392.040587500043</v>
      </c>
      <c r="U501" s="24">
        <f t="shared" si="44"/>
        <v>47392.040587500043</v>
      </c>
      <c r="V501" t="s">
        <v>2632</v>
      </c>
      <c r="W501" t="s">
        <v>2674</v>
      </c>
      <c r="X501" t="s">
        <v>2677</v>
      </c>
      <c r="Y501">
        <v>28.763000000000002</v>
      </c>
      <c r="Z501">
        <v>23.99</v>
      </c>
      <c r="AA501" t="s">
        <v>2678</v>
      </c>
    </row>
    <row r="502" spans="1:27" x14ac:dyDescent="0.2">
      <c r="A502" s="6" t="s">
        <v>2537</v>
      </c>
      <c r="B502" s="6">
        <v>2048</v>
      </c>
      <c r="C502">
        <v>2048</v>
      </c>
      <c r="D502">
        <v>1</v>
      </c>
      <c r="E502" s="19">
        <v>4.0000000000000003E-5</v>
      </c>
      <c r="F502">
        <v>26.2</v>
      </c>
      <c r="G502" t="s">
        <v>2599</v>
      </c>
      <c r="H502">
        <v>0</v>
      </c>
      <c r="I502" s="19">
        <v>6.4999999999999997E-4</v>
      </c>
      <c r="J502">
        <v>2.0339999999999998</v>
      </c>
      <c r="K502">
        <v>1.9670000000000001</v>
      </c>
      <c r="L502">
        <v>1</v>
      </c>
      <c r="M502">
        <v>1</v>
      </c>
      <c r="N502" s="19">
        <v>2.0299999999999998</v>
      </c>
      <c r="O502" s="19">
        <v>0.22</v>
      </c>
      <c r="P502" s="6">
        <v>-3.8391700000000002</v>
      </c>
      <c r="Q502">
        <v>6</v>
      </c>
      <c r="R502" s="6">
        <v>-4.58</v>
      </c>
      <c r="S502" s="21">
        <f t="shared" si="42"/>
        <v>2047.0329999999999</v>
      </c>
      <c r="T502" s="21">
        <f t="shared" si="43"/>
        <v>53702.700502499967</v>
      </c>
      <c r="U502" s="24">
        <f t="shared" si="44"/>
        <v>53702.700502499967</v>
      </c>
      <c r="V502" t="s">
        <v>2537</v>
      </c>
      <c r="W502" t="s">
        <v>2674</v>
      </c>
      <c r="X502" t="s">
        <v>2679</v>
      </c>
      <c r="Y502">
        <v>26.24</v>
      </c>
      <c r="Z502">
        <v>24.413</v>
      </c>
      <c r="AA502" t="s">
        <v>2680</v>
      </c>
    </row>
    <row r="503" spans="1:27" x14ac:dyDescent="0.2">
      <c r="A503" s="6" t="s">
        <v>2315</v>
      </c>
      <c r="B503" s="6">
        <v>2049</v>
      </c>
      <c r="C503">
        <v>2054</v>
      </c>
      <c r="D503">
        <v>6</v>
      </c>
      <c r="E503" s="32">
        <v>2.0000000000000001E-4</v>
      </c>
      <c r="F503">
        <v>29</v>
      </c>
      <c r="G503" t="s">
        <v>2347</v>
      </c>
      <c r="H503">
        <v>0</v>
      </c>
      <c r="I503" s="19">
        <v>1E-4</v>
      </c>
      <c r="J503">
        <v>1.532</v>
      </c>
      <c r="K503">
        <v>2.8809999999999998</v>
      </c>
      <c r="L503">
        <v>15</v>
      </c>
      <c r="M503">
        <v>8</v>
      </c>
      <c r="N503" s="19">
        <v>23</v>
      </c>
      <c r="O503" s="19">
        <v>0.24</v>
      </c>
      <c r="P503">
        <v>-4.5938100000000004</v>
      </c>
      <c r="Q503">
        <v>1</v>
      </c>
      <c r="R503">
        <v>-5.41</v>
      </c>
      <c r="S503" s="21">
        <f t="shared" si="42"/>
        <v>2047.1189999999999</v>
      </c>
      <c r="T503" s="21">
        <f t="shared" si="43"/>
        <v>53734.111357499969</v>
      </c>
      <c r="U503" s="24">
        <f t="shared" si="44"/>
        <v>53734.111357499969</v>
      </c>
      <c r="V503" t="s">
        <v>2315</v>
      </c>
      <c r="W503" t="s">
        <v>2674</v>
      </c>
      <c r="X503" t="s">
        <v>2413</v>
      </c>
      <c r="Y503">
        <v>28.97</v>
      </c>
      <c r="Z503">
        <v>25.187000000000001</v>
      </c>
      <c r="AA503" t="s">
        <v>2681</v>
      </c>
    </row>
    <row r="504" spans="1:27" x14ac:dyDescent="0.2">
      <c r="A504" s="6" t="s">
        <v>2645</v>
      </c>
      <c r="B504" s="6">
        <v>2050</v>
      </c>
      <c r="C504">
        <v>2089</v>
      </c>
      <c r="D504" s="6">
        <v>27</v>
      </c>
      <c r="E504" s="19">
        <v>4.0000000000000003E-5</v>
      </c>
      <c r="F504">
        <v>28.9</v>
      </c>
      <c r="G504" t="s">
        <v>2665</v>
      </c>
      <c r="H504">
        <v>0</v>
      </c>
      <c r="I504" s="19">
        <v>1E-4</v>
      </c>
      <c r="J504">
        <v>3.1429999999999998</v>
      </c>
      <c r="K504">
        <v>1.4670000000000001</v>
      </c>
      <c r="L504">
        <v>7</v>
      </c>
      <c r="M504">
        <v>15</v>
      </c>
      <c r="N504" s="19">
        <v>22</v>
      </c>
      <c r="O504" s="19">
        <v>0.21</v>
      </c>
      <c r="P504">
        <v>-4.6845800000000004</v>
      </c>
      <c r="Q504">
        <v>1</v>
      </c>
      <c r="R504">
        <v>-6.1</v>
      </c>
      <c r="S504" s="21">
        <f t="shared" si="42"/>
        <v>2049.5329999999999</v>
      </c>
      <c r="T504" s="21">
        <f t="shared" si="43"/>
        <v>54615.806752499964</v>
      </c>
      <c r="U504" s="24">
        <f t="shared" si="44"/>
        <v>54615.806752499964</v>
      </c>
      <c r="V504" t="s">
        <v>2645</v>
      </c>
      <c r="W504" t="s">
        <v>2674</v>
      </c>
      <c r="X504" t="s">
        <v>2682</v>
      </c>
      <c r="Y504">
        <v>28.786999999999999</v>
      </c>
      <c r="Z504">
        <v>28.495000000000001</v>
      </c>
      <c r="AA504" t="s">
        <v>2683</v>
      </c>
    </row>
    <row r="505" spans="1:27" x14ac:dyDescent="0.2">
      <c r="A505" s="6" t="s">
        <v>2251</v>
      </c>
      <c r="B505" s="6">
        <v>2050</v>
      </c>
      <c r="C505">
        <v>2121</v>
      </c>
      <c r="D505" s="4">
        <v>475</v>
      </c>
      <c r="E505" s="32">
        <v>8.0000000000000004E-4</v>
      </c>
      <c r="F505">
        <v>30.3</v>
      </c>
      <c r="G505" t="s">
        <v>2274</v>
      </c>
      <c r="H505">
        <v>1</v>
      </c>
      <c r="I505" s="19">
        <v>4.0000000000000002E-4</v>
      </c>
      <c r="J505">
        <v>1.0169999999999999</v>
      </c>
      <c r="K505">
        <v>59.210999999999999</v>
      </c>
      <c r="L505">
        <v>0</v>
      </c>
      <c r="M505">
        <v>0</v>
      </c>
      <c r="N505" s="19">
        <v>10000000</v>
      </c>
      <c r="O505" s="19">
        <v>0.25</v>
      </c>
      <c r="P505" s="6">
        <v>-3.98976</v>
      </c>
      <c r="Q505">
        <v>4</v>
      </c>
      <c r="R505">
        <v>-5.84</v>
      </c>
      <c r="S505" s="21">
        <f t="shared" si="42"/>
        <v>1991.789</v>
      </c>
      <c r="T505" s="21">
        <f t="shared" si="43"/>
        <v>33525.243832499997</v>
      </c>
      <c r="U505" s="31">
        <f t="shared" si="44"/>
        <v>33525.243832499997</v>
      </c>
    </row>
    <row r="506" spans="1:27" x14ac:dyDescent="0.2">
      <c r="A506" s="6" t="s">
        <v>2168</v>
      </c>
      <c r="B506" s="6">
        <v>2050</v>
      </c>
      <c r="C506">
        <v>2054</v>
      </c>
      <c r="D506">
        <v>5</v>
      </c>
      <c r="E506" s="32">
        <v>1E-4</v>
      </c>
      <c r="F506">
        <v>24.3</v>
      </c>
      <c r="G506" t="s">
        <v>2215</v>
      </c>
      <c r="H506">
        <v>0</v>
      </c>
      <c r="I506" s="19">
        <v>9.1E-4</v>
      </c>
      <c r="J506">
        <v>1.8959999999999999</v>
      </c>
      <c r="K506">
        <v>2.1160000000000001</v>
      </c>
      <c r="L506">
        <v>10</v>
      </c>
      <c r="M506">
        <v>9</v>
      </c>
      <c r="N506" s="19">
        <v>19</v>
      </c>
      <c r="O506" s="19">
        <v>0.23</v>
      </c>
      <c r="P506" s="6">
        <v>-3.6862400000000002</v>
      </c>
      <c r="Q506">
        <v>9</v>
      </c>
      <c r="R506" s="4">
        <v>-3.01</v>
      </c>
      <c r="S506" s="21">
        <f t="shared" si="42"/>
        <v>2048.884</v>
      </c>
      <c r="T506" s="21">
        <f t="shared" si="43"/>
        <v>54378.764370000004</v>
      </c>
      <c r="U506" s="24">
        <f t="shared" si="44"/>
        <v>54378.764370000004</v>
      </c>
      <c r="V506" t="s">
        <v>2168</v>
      </c>
      <c r="W506" t="s">
        <v>2674</v>
      </c>
      <c r="X506" t="s">
        <v>2236</v>
      </c>
      <c r="Y506">
        <v>24.3</v>
      </c>
      <c r="Z506">
        <v>22.757000000000001</v>
      </c>
      <c r="AA506" t="s">
        <v>2237</v>
      </c>
    </row>
    <row r="507" spans="1:27" x14ac:dyDescent="0.2">
      <c r="A507" s="6" t="s">
        <v>2297</v>
      </c>
      <c r="B507" s="6">
        <v>2051</v>
      </c>
      <c r="C507">
        <v>2051</v>
      </c>
      <c r="D507">
        <v>1</v>
      </c>
      <c r="E507" s="19">
        <v>8.0000000000000002E-8</v>
      </c>
      <c r="F507">
        <v>27.6</v>
      </c>
      <c r="G507" t="s">
        <v>2362</v>
      </c>
      <c r="H507">
        <v>0</v>
      </c>
      <c r="I507" s="19">
        <v>1.1999999999999999E-3</v>
      </c>
      <c r="J507">
        <v>2.7959999999999998</v>
      </c>
      <c r="K507">
        <v>1.5569999999999999</v>
      </c>
      <c r="L507">
        <v>5</v>
      </c>
      <c r="M507">
        <v>9</v>
      </c>
      <c r="N507" s="19">
        <v>14</v>
      </c>
      <c r="O507" s="19">
        <v>0.1</v>
      </c>
      <c r="P507" s="6">
        <v>-3.9205399999999999</v>
      </c>
      <c r="Q507">
        <v>12</v>
      </c>
      <c r="R507">
        <v>-8.0399999999999991</v>
      </c>
      <c r="S507" s="21">
        <f t="shared" si="42"/>
        <v>2050.4430000000002</v>
      </c>
      <c r="T507" s="21">
        <f t="shared" si="43"/>
        <v>54948.177427500079</v>
      </c>
      <c r="U507" s="24">
        <f t="shared" si="44"/>
        <v>54948.177427500079</v>
      </c>
      <c r="V507" t="s">
        <v>2297</v>
      </c>
      <c r="W507" t="s">
        <v>2674</v>
      </c>
      <c r="X507" t="s">
        <v>2390</v>
      </c>
      <c r="Y507">
        <v>27.57</v>
      </c>
      <c r="Z507">
        <v>25.832999999999998</v>
      </c>
      <c r="AA507" t="s">
        <v>2391</v>
      </c>
    </row>
    <row r="508" spans="1:27" x14ac:dyDescent="0.2">
      <c r="A508" s="6" t="s">
        <v>2307</v>
      </c>
      <c r="B508" s="6">
        <v>2055</v>
      </c>
      <c r="C508">
        <v>2083</v>
      </c>
      <c r="D508">
        <v>10</v>
      </c>
      <c r="E508" s="19">
        <v>3.0000000000000001E-5</v>
      </c>
      <c r="F508">
        <v>27.9</v>
      </c>
      <c r="G508" t="s">
        <v>2353</v>
      </c>
      <c r="H508">
        <v>0</v>
      </c>
      <c r="I508" s="19">
        <v>2.5999999999999998E-4</v>
      </c>
      <c r="J508">
        <v>2.57</v>
      </c>
      <c r="K508">
        <v>1.637</v>
      </c>
      <c r="L508">
        <v>7</v>
      </c>
      <c r="M508">
        <v>11</v>
      </c>
      <c r="N508" s="19">
        <v>18</v>
      </c>
      <c r="O508" s="19">
        <v>0.17</v>
      </c>
      <c r="P508">
        <v>-4.3621800000000004</v>
      </c>
      <c r="Q508">
        <v>3</v>
      </c>
      <c r="R508">
        <v>-5.83</v>
      </c>
      <c r="S508" s="21">
        <f t="shared" si="42"/>
        <v>2054.3629999999998</v>
      </c>
      <c r="T508" s="21">
        <f t="shared" si="43"/>
        <v>56379.92802749994</v>
      </c>
      <c r="U508" s="24">
        <f t="shared" si="44"/>
        <v>56379.92802749994</v>
      </c>
      <c r="V508" t="s">
        <v>2307</v>
      </c>
      <c r="W508" t="s">
        <v>2674</v>
      </c>
      <c r="X508" t="s">
        <v>2416</v>
      </c>
      <c r="Y508">
        <v>27.95</v>
      </c>
      <c r="Z508">
        <v>26.436</v>
      </c>
      <c r="AA508" t="s">
        <v>2417</v>
      </c>
    </row>
    <row r="509" spans="1:27" x14ac:dyDescent="0.2">
      <c r="A509" s="6" t="s">
        <v>2630</v>
      </c>
      <c r="B509" s="6">
        <v>2056</v>
      </c>
      <c r="C509">
        <v>2075</v>
      </c>
      <c r="D509">
        <v>2</v>
      </c>
      <c r="E509" s="19">
        <v>6.0000000000000002E-6</v>
      </c>
      <c r="F509">
        <v>28.4</v>
      </c>
      <c r="G509" t="s">
        <v>2667</v>
      </c>
      <c r="H509">
        <v>0</v>
      </c>
      <c r="I509" s="19">
        <v>8.2999999999999998E-5</v>
      </c>
      <c r="J509">
        <v>2.7389999999999999</v>
      </c>
      <c r="K509">
        <v>1.575</v>
      </c>
      <c r="L509">
        <v>4</v>
      </c>
      <c r="M509">
        <v>7</v>
      </c>
      <c r="N509" s="19">
        <v>11</v>
      </c>
      <c r="O509" s="19">
        <v>0.14000000000000001</v>
      </c>
      <c r="P509">
        <v>-4.9232500000000003</v>
      </c>
      <c r="Q509">
        <v>1</v>
      </c>
      <c r="R509">
        <v>-6.66</v>
      </c>
      <c r="S509" s="21">
        <f t="shared" si="42"/>
        <v>2055.4250000000002</v>
      </c>
      <c r="T509" s="21">
        <f t="shared" si="43"/>
        <v>56767.815562500065</v>
      </c>
      <c r="U509" s="24">
        <f t="shared" si="44"/>
        <v>56767.815562500065</v>
      </c>
      <c r="V509" t="s">
        <v>2630</v>
      </c>
      <c r="W509" t="s">
        <v>2674</v>
      </c>
      <c r="X509" t="s">
        <v>2686</v>
      </c>
      <c r="Y509">
        <v>28.376000000000001</v>
      </c>
      <c r="Z509">
        <v>25.158999999999999</v>
      </c>
      <c r="AA509" t="s">
        <v>2687</v>
      </c>
    </row>
    <row r="510" spans="1:27" x14ac:dyDescent="0.2">
      <c r="A510" s="6" t="s">
        <v>2305</v>
      </c>
      <c r="B510" s="6">
        <v>2057</v>
      </c>
      <c r="C510">
        <v>2104</v>
      </c>
      <c r="D510">
        <v>8</v>
      </c>
      <c r="E510" s="19">
        <v>1.9999999999999999E-6</v>
      </c>
      <c r="F510">
        <v>25.4</v>
      </c>
      <c r="G510" t="s">
        <v>2355</v>
      </c>
      <c r="H510">
        <v>0</v>
      </c>
      <c r="I510" s="19">
        <v>3.2000000000000003E-4</v>
      </c>
      <c r="J510">
        <v>2.617</v>
      </c>
      <c r="K510">
        <v>1.619</v>
      </c>
      <c r="L510">
        <v>8</v>
      </c>
      <c r="M510">
        <v>13</v>
      </c>
      <c r="N510" s="19">
        <v>20.9</v>
      </c>
      <c r="O510" s="19">
        <v>0.12</v>
      </c>
      <c r="P510">
        <v>-4.3992300000000002</v>
      </c>
      <c r="Q510">
        <v>4</v>
      </c>
      <c r="R510">
        <v>-6.01</v>
      </c>
      <c r="S510" s="21">
        <f t="shared" si="42"/>
        <v>2056.3809999999999</v>
      </c>
      <c r="T510" s="21">
        <f t="shared" si="43"/>
        <v>57116.987392499948</v>
      </c>
      <c r="U510" s="24">
        <f t="shared" si="44"/>
        <v>57116.987392499948</v>
      </c>
      <c r="V510" t="s">
        <v>2305</v>
      </c>
      <c r="W510" t="s">
        <v>2674</v>
      </c>
      <c r="X510" t="s">
        <v>2688</v>
      </c>
      <c r="Y510">
        <v>25.39</v>
      </c>
      <c r="Z510">
        <v>24.32</v>
      </c>
      <c r="AA510" t="s">
        <v>2689</v>
      </c>
    </row>
    <row r="511" spans="1:27" x14ac:dyDescent="0.2">
      <c r="A511" s="6" t="s">
        <v>2580</v>
      </c>
      <c r="B511" s="6">
        <v>2058</v>
      </c>
      <c r="C511">
        <v>2101</v>
      </c>
      <c r="D511">
        <v>3</v>
      </c>
      <c r="E511" s="19">
        <v>3.0000000000000001E-6</v>
      </c>
      <c r="F511">
        <v>27.8</v>
      </c>
      <c r="G511" t="s">
        <v>2591</v>
      </c>
      <c r="H511">
        <v>0</v>
      </c>
      <c r="I511" s="19">
        <v>6.2E-4</v>
      </c>
      <c r="J511">
        <v>3.6680000000000001</v>
      </c>
      <c r="K511">
        <v>1.375</v>
      </c>
      <c r="L511">
        <v>3</v>
      </c>
      <c r="M511">
        <v>8</v>
      </c>
      <c r="N511" s="19">
        <v>11</v>
      </c>
      <c r="O511" s="19">
        <v>0.13</v>
      </c>
      <c r="P511">
        <v>-4.0998000000000001</v>
      </c>
      <c r="Q511">
        <v>8</v>
      </c>
      <c r="R511">
        <v>-6.87</v>
      </c>
      <c r="S511" s="21">
        <f t="shared" si="42"/>
        <v>2057.625</v>
      </c>
      <c r="T511" s="21">
        <f t="shared" si="43"/>
        <v>57571.349062499998</v>
      </c>
      <c r="U511" s="24">
        <f t="shared" si="44"/>
        <v>57571.349062499998</v>
      </c>
      <c r="V511" t="s">
        <v>2580</v>
      </c>
      <c r="W511" t="s">
        <v>2674</v>
      </c>
      <c r="X511" t="s">
        <v>2692</v>
      </c>
      <c r="Y511">
        <v>27.702999999999999</v>
      </c>
      <c r="Z511">
        <v>28.914999999999999</v>
      </c>
      <c r="AA511" t="s">
        <v>2693</v>
      </c>
    </row>
    <row r="512" spans="1:27" x14ac:dyDescent="0.2">
      <c r="A512" s="6" t="s">
        <v>2503</v>
      </c>
      <c r="B512" s="6">
        <v>2062</v>
      </c>
      <c r="C512">
        <v>2071</v>
      </c>
      <c r="D512">
        <v>5</v>
      </c>
      <c r="E512" s="32">
        <v>2.9999999999999997E-4</v>
      </c>
      <c r="F512">
        <v>28.4</v>
      </c>
      <c r="G512" t="s">
        <v>2608</v>
      </c>
      <c r="H512">
        <v>0</v>
      </c>
      <c r="I512" s="19">
        <v>1.3999999999999999E-4</v>
      </c>
      <c r="J512">
        <v>1.208</v>
      </c>
      <c r="K512">
        <v>5.8029999999999999</v>
      </c>
      <c r="L512">
        <v>24</v>
      </c>
      <c r="M512">
        <v>5</v>
      </c>
      <c r="N512" s="19">
        <v>29</v>
      </c>
      <c r="O512" s="19">
        <v>0.16</v>
      </c>
      <c r="P512">
        <v>-4.6417299999999999</v>
      </c>
      <c r="Q512">
        <v>2</v>
      </c>
      <c r="R512">
        <v>-5.21</v>
      </c>
      <c r="S512" s="21">
        <f t="shared" si="42"/>
        <v>2057.1970000000001</v>
      </c>
      <c r="T512" s="21">
        <f t="shared" si="43"/>
        <v>57415.025272500046</v>
      </c>
      <c r="U512" s="24">
        <f t="shared" si="44"/>
        <v>57415.025272500046</v>
      </c>
      <c r="V512" t="s">
        <v>2503</v>
      </c>
      <c r="W512" t="s">
        <v>2674</v>
      </c>
      <c r="X512" t="s">
        <v>2690</v>
      </c>
      <c r="Y512">
        <v>28.41</v>
      </c>
      <c r="Z512">
        <v>23.571000000000002</v>
      </c>
      <c r="AA512" t="s">
        <v>2691</v>
      </c>
    </row>
    <row r="513" spans="1:27" x14ac:dyDescent="0.2">
      <c r="A513" s="6" t="s">
        <v>2582</v>
      </c>
      <c r="B513" s="6">
        <v>2068</v>
      </c>
      <c r="C513">
        <v>2078</v>
      </c>
      <c r="D513" s="6">
        <v>17</v>
      </c>
      <c r="E513" s="19">
        <v>1.0000000000000001E-5</v>
      </c>
      <c r="F513">
        <v>27.8</v>
      </c>
      <c r="G513" t="s">
        <v>2589</v>
      </c>
      <c r="H513">
        <v>0</v>
      </c>
      <c r="I513" s="19">
        <v>1.2E-4</v>
      </c>
      <c r="J513">
        <v>1.8819999999999999</v>
      </c>
      <c r="K513">
        <v>2.133</v>
      </c>
      <c r="L513">
        <v>17</v>
      </c>
      <c r="M513">
        <v>15</v>
      </c>
      <c r="N513" s="19">
        <v>32</v>
      </c>
      <c r="O513" s="19">
        <v>0.11</v>
      </c>
      <c r="P513">
        <v>-4.86897</v>
      </c>
      <c r="Q513">
        <v>2</v>
      </c>
      <c r="R513">
        <v>-6.32</v>
      </c>
      <c r="S513" s="21">
        <f t="shared" si="42"/>
        <v>2066.8670000000002</v>
      </c>
      <c r="T513" s="21">
        <f t="shared" si="43"/>
        <v>60946.920247500071</v>
      </c>
      <c r="U513" s="24">
        <f t="shared" si="44"/>
        <v>60946.920247500071</v>
      </c>
      <c r="V513" t="s">
        <v>2582</v>
      </c>
      <c r="W513" t="s">
        <v>2674</v>
      </c>
      <c r="X513" t="s">
        <v>2698</v>
      </c>
      <c r="Y513">
        <v>27.774999999999999</v>
      </c>
      <c r="Z513">
        <v>26.408000000000001</v>
      </c>
      <c r="AA513" t="s">
        <v>2699</v>
      </c>
    </row>
    <row r="514" spans="1:27" x14ac:dyDescent="0.2">
      <c r="A514" s="6" t="s">
        <v>2628</v>
      </c>
      <c r="B514" s="6">
        <v>2069</v>
      </c>
      <c r="C514">
        <v>2069</v>
      </c>
      <c r="D514">
        <v>1</v>
      </c>
      <c r="E514" s="19">
        <v>3E-10</v>
      </c>
      <c r="F514">
        <v>28.9</v>
      </c>
      <c r="G514" t="s">
        <v>2668</v>
      </c>
      <c r="H514">
        <v>0</v>
      </c>
      <c r="I514" s="19">
        <v>1.2E-4</v>
      </c>
      <c r="J514">
        <v>2.7909999999999999</v>
      </c>
      <c r="K514">
        <v>1.5580000000000001</v>
      </c>
      <c r="L514">
        <v>5</v>
      </c>
      <c r="M514">
        <v>9</v>
      </c>
      <c r="N514" s="19">
        <v>14</v>
      </c>
      <c r="O514" s="19">
        <v>0.01</v>
      </c>
      <c r="P514">
        <v>-5.9119000000000002</v>
      </c>
      <c r="Q514">
        <v>2</v>
      </c>
      <c r="R514">
        <v>-11.35</v>
      </c>
      <c r="S514" s="21">
        <f t="shared" si="42"/>
        <v>2068.442</v>
      </c>
      <c r="T514" s="21">
        <f t="shared" si="43"/>
        <v>61522.177185</v>
      </c>
      <c r="U514" s="24">
        <f t="shared" si="44"/>
        <v>61522.177185</v>
      </c>
      <c r="V514" t="s">
        <v>2628</v>
      </c>
      <c r="W514" t="s">
        <v>2674</v>
      </c>
      <c r="X514" t="s">
        <v>2702</v>
      </c>
      <c r="Y514">
        <v>28.841999999999999</v>
      </c>
      <c r="Z514">
        <v>25.388999999999999</v>
      </c>
      <c r="AA514" t="s">
        <v>2703</v>
      </c>
    </row>
    <row r="515" spans="1:27" x14ac:dyDescent="0.2">
      <c r="A515" s="6" t="s">
        <v>2193</v>
      </c>
      <c r="B515" s="6">
        <v>2074</v>
      </c>
      <c r="C515">
        <v>2119</v>
      </c>
      <c r="D515" s="6">
        <v>21</v>
      </c>
      <c r="E515" s="19">
        <v>3.0000000000000001E-5</v>
      </c>
      <c r="F515">
        <v>29.5</v>
      </c>
      <c r="G515" t="s">
        <v>2208</v>
      </c>
      <c r="H515">
        <v>1</v>
      </c>
      <c r="I515" s="19">
        <v>1.6000000000000001E-4</v>
      </c>
      <c r="J515">
        <v>0.98699999999999999</v>
      </c>
      <c r="K515">
        <v>78.591999999999999</v>
      </c>
      <c r="L515">
        <v>0</v>
      </c>
      <c r="M515">
        <v>0</v>
      </c>
      <c r="N515" s="19">
        <v>10000000</v>
      </c>
      <c r="O515" s="19">
        <v>0.11</v>
      </c>
      <c r="P515">
        <v>-4.7663399999999996</v>
      </c>
      <c r="Q515">
        <v>3</v>
      </c>
      <c r="R515">
        <v>-7.13</v>
      </c>
      <c r="S515" s="21">
        <f t="shared" si="42"/>
        <v>1996.4079999999999</v>
      </c>
      <c r="T515" s="21">
        <f t="shared" si="43"/>
        <v>35212.298939999964</v>
      </c>
      <c r="U515" s="31">
        <f t="shared" si="44"/>
        <v>35212.298939999964</v>
      </c>
    </row>
    <row r="516" spans="1:27" x14ac:dyDescent="0.2">
      <c r="A516" s="9" t="s">
        <v>2300</v>
      </c>
      <c r="B516" s="9">
        <v>2075</v>
      </c>
      <c r="C516">
        <v>2117</v>
      </c>
      <c r="D516">
        <v>14</v>
      </c>
      <c r="E516" s="32">
        <v>4.0000000000000002E-4</v>
      </c>
      <c r="F516">
        <v>28</v>
      </c>
      <c r="G516" t="s">
        <v>2359</v>
      </c>
      <c r="H516">
        <v>0</v>
      </c>
      <c r="I516" s="19">
        <v>1.1000000000000001E-3</v>
      </c>
      <c r="J516">
        <v>2.5059999999999998</v>
      </c>
      <c r="K516">
        <v>1.6639999999999999</v>
      </c>
      <c r="L516">
        <v>2</v>
      </c>
      <c r="M516">
        <v>3</v>
      </c>
      <c r="N516" s="19">
        <v>5.01</v>
      </c>
      <c r="O516" s="19">
        <v>0.13</v>
      </c>
      <c r="P516" s="6">
        <v>-3.8536999999999999</v>
      </c>
      <c r="Q516">
        <v>21</v>
      </c>
      <c r="R516" s="6">
        <v>-4.95</v>
      </c>
      <c r="S516" s="21">
        <f t="shared" si="42"/>
        <v>2074.3359999999998</v>
      </c>
      <c r="T516" s="21">
        <f t="shared" si="43"/>
        <v>63674.91647999992</v>
      </c>
      <c r="U516" s="24">
        <f t="shared" si="44"/>
        <v>63674.91647999992</v>
      </c>
      <c r="V516" t="s">
        <v>2300</v>
      </c>
      <c r="W516" t="s">
        <v>2674</v>
      </c>
      <c r="X516" t="s">
        <v>2419</v>
      </c>
      <c r="Y516">
        <v>28.02</v>
      </c>
      <c r="Z516">
        <v>26.541</v>
      </c>
      <c r="AA516" t="s">
        <v>2709</v>
      </c>
    </row>
    <row r="517" spans="1:27" x14ac:dyDescent="0.2">
      <c r="A517" s="9" t="s">
        <v>2626</v>
      </c>
      <c r="B517" s="9">
        <v>2078</v>
      </c>
      <c r="C517">
        <v>2120</v>
      </c>
      <c r="D517" s="6">
        <v>21</v>
      </c>
      <c r="E517" s="19">
        <v>1.9999999999999999E-6</v>
      </c>
      <c r="F517">
        <v>28.2</v>
      </c>
      <c r="G517" t="s">
        <v>2670</v>
      </c>
      <c r="H517">
        <v>1</v>
      </c>
      <c r="I517" s="19">
        <v>2.9999999999999997E-4</v>
      </c>
      <c r="J517">
        <v>1.2889999999999999</v>
      </c>
      <c r="K517">
        <v>4.4630000000000001</v>
      </c>
      <c r="L517">
        <v>45</v>
      </c>
      <c r="M517">
        <v>13</v>
      </c>
      <c r="N517" s="19">
        <v>58</v>
      </c>
      <c r="O517" s="19">
        <v>7.6999999999999999E-2</v>
      </c>
      <c r="P517">
        <v>-4.6416700000000004</v>
      </c>
      <c r="Q517">
        <v>6</v>
      </c>
      <c r="R517">
        <v>-7.51</v>
      </c>
      <c r="S517" s="21">
        <f t="shared" si="42"/>
        <v>2074.5369999999998</v>
      </c>
      <c r="T517" s="21">
        <f t="shared" si="43"/>
        <v>63748.330222499928</v>
      </c>
      <c r="U517" s="24">
        <f t="shared" si="44"/>
        <v>63748.330222499928</v>
      </c>
      <c r="V517" t="s">
        <v>2626</v>
      </c>
      <c r="W517" t="s">
        <v>2674</v>
      </c>
      <c r="X517" t="s">
        <v>2710</v>
      </c>
      <c r="Y517">
        <v>28.216999999999999</v>
      </c>
      <c r="Z517">
        <v>23.353000000000002</v>
      </c>
      <c r="AA517" t="s">
        <v>2711</v>
      </c>
    </row>
    <row r="518" spans="1:27" x14ac:dyDescent="0.2">
      <c r="A518" s="9" t="s">
        <v>2258</v>
      </c>
      <c r="B518" s="9">
        <v>2082</v>
      </c>
      <c r="C518">
        <v>2120</v>
      </c>
      <c r="D518">
        <v>8</v>
      </c>
      <c r="E518" s="19">
        <v>4.9999999999999998E-7</v>
      </c>
      <c r="F518">
        <v>28.2</v>
      </c>
      <c r="G518" t="s">
        <v>2272</v>
      </c>
      <c r="H518">
        <v>0</v>
      </c>
      <c r="I518" s="19">
        <v>3.2000000000000003E-4</v>
      </c>
      <c r="J518">
        <v>2.786</v>
      </c>
      <c r="K518">
        <v>1.56</v>
      </c>
      <c r="L518">
        <v>5</v>
      </c>
      <c r="M518">
        <v>9</v>
      </c>
      <c r="N518" s="19">
        <v>13.9</v>
      </c>
      <c r="O518" s="19">
        <v>6.3E-2</v>
      </c>
      <c r="P518">
        <v>-4.69381</v>
      </c>
      <c r="Q518">
        <v>7</v>
      </c>
      <c r="R518">
        <v>-8.09</v>
      </c>
      <c r="S518" s="21">
        <f t="shared" si="42"/>
        <v>2081.44</v>
      </c>
      <c r="T518" s="21">
        <f t="shared" si="43"/>
        <v>66269.599200000026</v>
      </c>
      <c r="U518" s="24">
        <f t="shared" si="44"/>
        <v>66269.599200000026</v>
      </c>
      <c r="V518" t="s">
        <v>2258</v>
      </c>
      <c r="W518" t="s">
        <v>2674</v>
      </c>
      <c r="X518" t="s">
        <v>2372</v>
      </c>
      <c r="Y518">
        <v>28.17</v>
      </c>
      <c r="Z518">
        <v>25.920999999999999</v>
      </c>
      <c r="AA518" t="s">
        <v>2488</v>
      </c>
    </row>
    <row r="519" spans="1:27" x14ac:dyDescent="0.2">
      <c r="A519" s="9" t="s">
        <v>2616</v>
      </c>
      <c r="B519" s="9">
        <v>2092</v>
      </c>
      <c r="C519">
        <v>2117</v>
      </c>
      <c r="D519">
        <v>10</v>
      </c>
      <c r="E519" s="19">
        <v>6.0000000000000002E-6</v>
      </c>
      <c r="F519">
        <v>28.1</v>
      </c>
      <c r="G519" t="s">
        <v>2671</v>
      </c>
      <c r="H519">
        <v>1</v>
      </c>
      <c r="I519" s="19">
        <v>2.7999999999999998E-4</v>
      </c>
      <c r="J519">
        <v>0.93700000000000006</v>
      </c>
      <c r="K519">
        <v>14.802</v>
      </c>
      <c r="L519">
        <v>79</v>
      </c>
      <c r="M519">
        <v>5</v>
      </c>
      <c r="N519" s="19">
        <v>74</v>
      </c>
      <c r="O519" s="19">
        <v>6.9000000000000006E-2</v>
      </c>
      <c r="P519">
        <v>-4.7182399999999998</v>
      </c>
      <c r="Q519">
        <v>7</v>
      </c>
      <c r="R519">
        <v>-7.1</v>
      </c>
      <c r="S519" s="21">
        <f t="shared" si="42"/>
        <v>2078.1979999999999</v>
      </c>
      <c r="T519" s="21">
        <f t="shared" si="43"/>
        <v>65085.483014999954</v>
      </c>
      <c r="U519" s="24">
        <f t="shared" si="44"/>
        <v>65085.483014999954</v>
      </c>
      <c r="V519" t="s">
        <v>2616</v>
      </c>
      <c r="W519" t="s">
        <v>2674</v>
      </c>
      <c r="X519" t="s">
        <v>2718</v>
      </c>
      <c r="Y519">
        <v>28.15</v>
      </c>
      <c r="Z519">
        <v>23.632999999999999</v>
      </c>
      <c r="AA519" t="s">
        <v>2719</v>
      </c>
    </row>
    <row r="520" spans="1:27" x14ac:dyDescent="0.2">
      <c r="A520" s="9" t="s">
        <v>2310</v>
      </c>
      <c r="B520" s="9">
        <v>2098</v>
      </c>
      <c r="C520">
        <v>2121</v>
      </c>
      <c r="D520">
        <v>15</v>
      </c>
      <c r="E520" s="19">
        <v>4.0000000000000003E-5</v>
      </c>
      <c r="F520">
        <v>27.5</v>
      </c>
      <c r="G520" t="s">
        <v>2350</v>
      </c>
      <c r="H520">
        <v>0</v>
      </c>
      <c r="I520" s="19">
        <v>6.8999999999999997E-4</v>
      </c>
      <c r="J520">
        <v>2.6280000000000001</v>
      </c>
      <c r="K520">
        <v>1.6140000000000001</v>
      </c>
      <c r="L520">
        <v>8</v>
      </c>
      <c r="M520">
        <v>13</v>
      </c>
      <c r="N520" s="19">
        <v>21</v>
      </c>
      <c r="O520" s="19">
        <v>7.4999999999999997E-2</v>
      </c>
      <c r="P520">
        <v>-4.2845399999999998</v>
      </c>
      <c r="Q520">
        <v>19</v>
      </c>
      <c r="R520">
        <v>-5.86</v>
      </c>
      <c r="S520" s="21">
        <f t="shared" si="42"/>
        <v>2097.386</v>
      </c>
      <c r="T520" s="21">
        <f t="shared" si="43"/>
        <v>72093.756104999993</v>
      </c>
      <c r="U520" s="24">
        <f t="shared" si="44"/>
        <v>72093.756104999993</v>
      </c>
      <c r="V520" t="s">
        <v>2310</v>
      </c>
      <c r="W520" t="s">
        <v>2674</v>
      </c>
      <c r="X520" t="s">
        <v>2399</v>
      </c>
      <c r="Y520">
        <v>27.5</v>
      </c>
      <c r="Z520">
        <v>23.565999999999999</v>
      </c>
      <c r="AA520" t="s">
        <v>2733</v>
      </c>
    </row>
    <row r="521" spans="1:27" x14ac:dyDescent="0.2">
      <c r="A521" s="9" t="s">
        <v>2544</v>
      </c>
      <c r="B521" s="9">
        <v>2100</v>
      </c>
      <c r="C521">
        <v>2107</v>
      </c>
      <c r="D521">
        <v>2</v>
      </c>
      <c r="E521" s="19">
        <v>5.9999999999999997E-7</v>
      </c>
      <c r="F521">
        <v>24.5</v>
      </c>
      <c r="G521" t="s">
        <v>2594</v>
      </c>
      <c r="H521">
        <v>0</v>
      </c>
      <c r="I521" s="19">
        <v>3.5E-4</v>
      </c>
      <c r="J521">
        <v>3.391</v>
      </c>
      <c r="K521">
        <v>1.4179999999999999</v>
      </c>
      <c r="L521">
        <v>5</v>
      </c>
      <c r="M521">
        <v>12</v>
      </c>
      <c r="N521" s="19">
        <v>17</v>
      </c>
      <c r="O521" s="19">
        <v>4.9000000000000002E-2</v>
      </c>
      <c r="P521">
        <v>-4.75793</v>
      </c>
      <c r="Q521">
        <v>10</v>
      </c>
      <c r="R521">
        <v>-6.23</v>
      </c>
      <c r="S521" s="21">
        <f t="shared" si="42"/>
        <v>2099.5819999999999</v>
      </c>
      <c r="T521" s="21">
        <f t="shared" si="43"/>
        <v>72895.828634999954</v>
      </c>
      <c r="U521" s="24">
        <f t="shared" si="44"/>
        <v>72895.828634999954</v>
      </c>
      <c r="V521" t="s">
        <v>2544</v>
      </c>
      <c r="W521" t="s">
        <v>2674</v>
      </c>
      <c r="X521" t="s">
        <v>2734</v>
      </c>
      <c r="Y521">
        <v>24.446999999999999</v>
      </c>
      <c r="Z521">
        <v>22.667000000000002</v>
      </c>
      <c r="AA521" t="s">
        <v>2735</v>
      </c>
    </row>
    <row r="522" spans="1:27" x14ac:dyDescent="0.2">
      <c r="A522" s="9" t="s">
        <v>2524</v>
      </c>
      <c r="B522" s="9">
        <v>2103</v>
      </c>
      <c r="C522">
        <v>2115</v>
      </c>
      <c r="D522">
        <v>4</v>
      </c>
      <c r="E522" s="19">
        <v>9.0000000000000002E-6</v>
      </c>
      <c r="F522">
        <v>27</v>
      </c>
      <c r="G522" t="s">
        <v>2603</v>
      </c>
      <c r="H522">
        <v>0</v>
      </c>
      <c r="I522" s="19">
        <v>8.4999999999999995E-4</v>
      </c>
      <c r="J522">
        <v>3.964</v>
      </c>
      <c r="K522">
        <v>1.337</v>
      </c>
      <c r="L522">
        <v>1</v>
      </c>
      <c r="M522">
        <v>3</v>
      </c>
      <c r="N522" s="19">
        <v>3.96</v>
      </c>
      <c r="O522" s="19">
        <v>6.2E-2</v>
      </c>
      <c r="P522">
        <v>-4.2761899999999997</v>
      </c>
      <c r="Q522">
        <v>25</v>
      </c>
      <c r="R522">
        <v>-6.35</v>
      </c>
      <c r="S522" s="21">
        <f t="shared" si="42"/>
        <v>2102.663</v>
      </c>
      <c r="T522" s="21">
        <f t="shared" si="43"/>
        <v>74021.140777500012</v>
      </c>
      <c r="U522" s="24">
        <f t="shared" si="44"/>
        <v>74021.140777500012</v>
      </c>
      <c r="V522" t="s">
        <v>2524</v>
      </c>
      <c r="W522" t="s">
        <v>2674</v>
      </c>
      <c r="X522" t="s">
        <v>2736</v>
      </c>
      <c r="Y522">
        <v>26.94</v>
      </c>
      <c r="Z522">
        <v>24.815000000000001</v>
      </c>
      <c r="AA522" t="s">
        <v>2737</v>
      </c>
    </row>
    <row r="523" spans="1:27" x14ac:dyDescent="0.2">
      <c r="A523" s="9" t="s">
        <v>2259</v>
      </c>
      <c r="B523" s="9">
        <v>2110</v>
      </c>
      <c r="C523">
        <v>2110</v>
      </c>
      <c r="D523">
        <v>1</v>
      </c>
      <c r="E523" s="19">
        <v>1.9999999999999999E-7</v>
      </c>
      <c r="F523">
        <v>28.5</v>
      </c>
      <c r="G523" t="s">
        <v>2271</v>
      </c>
      <c r="H523">
        <v>0</v>
      </c>
      <c r="I523" s="19">
        <v>6.8999999999999997E-4</v>
      </c>
      <c r="J523">
        <v>2.657</v>
      </c>
      <c r="K523">
        <v>1.603</v>
      </c>
      <c r="L523">
        <v>3</v>
      </c>
      <c r="M523">
        <v>5</v>
      </c>
      <c r="N523" s="19">
        <v>7.97</v>
      </c>
      <c r="O523" s="19">
        <v>3.7999999999999999E-2</v>
      </c>
      <c r="P523">
        <v>-4.5769700000000002</v>
      </c>
      <c r="Q523">
        <v>22</v>
      </c>
      <c r="R523">
        <v>-8.6300000000000008</v>
      </c>
      <c r="S523" s="21">
        <f t="shared" si="42"/>
        <v>2109.3969999999999</v>
      </c>
      <c r="T523" s="21">
        <f t="shared" si="43"/>
        <v>76480.683772499979</v>
      </c>
      <c r="U523" s="24">
        <f t="shared" si="44"/>
        <v>76480.683772499979</v>
      </c>
      <c r="V523" t="s">
        <v>2259</v>
      </c>
      <c r="W523" t="s">
        <v>2674</v>
      </c>
      <c r="X523" t="s">
        <v>2364</v>
      </c>
      <c r="Y523">
        <v>28.46</v>
      </c>
      <c r="Z523">
        <v>23.245000000000001</v>
      </c>
      <c r="AA523" t="s">
        <v>2738</v>
      </c>
    </row>
    <row r="524" spans="1:27" x14ac:dyDescent="0.2">
      <c r="A524" s="9" t="s">
        <v>2303</v>
      </c>
      <c r="B524" s="9">
        <v>2114</v>
      </c>
      <c r="C524">
        <v>2121</v>
      </c>
      <c r="D524">
        <v>2</v>
      </c>
      <c r="E524" s="19">
        <v>1.9999999999999999E-7</v>
      </c>
      <c r="F524">
        <v>28.9</v>
      </c>
      <c r="G524" t="s">
        <v>2358</v>
      </c>
      <c r="H524">
        <v>1</v>
      </c>
      <c r="I524" s="19">
        <v>3.0000000000000001E-5</v>
      </c>
      <c r="J524">
        <v>1.0309999999999999</v>
      </c>
      <c r="K524">
        <v>33.386000000000003</v>
      </c>
      <c r="L524">
        <v>0</v>
      </c>
      <c r="M524">
        <v>0</v>
      </c>
      <c r="N524" s="19">
        <v>10000000</v>
      </c>
      <c r="O524" s="19">
        <v>3.6999999999999998E-2</v>
      </c>
      <c r="P524">
        <v>-5.9512099999999997</v>
      </c>
      <c r="Q524">
        <v>1</v>
      </c>
      <c r="R524">
        <v>-8.94</v>
      </c>
      <c r="S524" s="21">
        <f t="shared" si="42"/>
        <v>2081.614</v>
      </c>
      <c r="T524" s="21">
        <f t="shared" si="43"/>
        <v>66333.151395000008</v>
      </c>
      <c r="U524" s="24">
        <f t="shared" si="44"/>
        <v>66333.151395000008</v>
      </c>
      <c r="V524" t="s">
        <v>2303</v>
      </c>
      <c r="W524" t="s">
        <v>2674</v>
      </c>
      <c r="X524" t="s">
        <v>2407</v>
      </c>
      <c r="Y524">
        <v>28.92</v>
      </c>
      <c r="Z524">
        <v>23.863</v>
      </c>
      <c r="AA524" t="s">
        <v>2408</v>
      </c>
    </row>
    <row r="525" spans="1:27" x14ac:dyDescent="0.2">
      <c r="E525" s="19"/>
      <c r="I525" s="19"/>
      <c r="N525" s="19"/>
      <c r="O525" s="19"/>
      <c r="S525" s="21"/>
      <c r="T525" s="21"/>
      <c r="U525" s="24"/>
    </row>
    <row r="526" spans="1:27" x14ac:dyDescent="0.2">
      <c r="E526" s="19"/>
      <c r="I526" s="19"/>
      <c r="N526" s="19"/>
      <c r="O526" s="19"/>
      <c r="S526" s="21"/>
      <c r="T526" s="21"/>
      <c r="U526" s="24"/>
    </row>
    <row r="527" spans="1:27" x14ac:dyDescent="0.2">
      <c r="E527" s="19"/>
      <c r="I527" s="19"/>
      <c r="N527" s="19"/>
      <c r="O527" s="19"/>
      <c r="S527" s="21"/>
      <c r="T527" s="21"/>
      <c r="U527" s="24"/>
    </row>
    <row r="528" spans="1:27" x14ac:dyDescent="0.2">
      <c r="A528" s="12" t="s">
        <v>2192</v>
      </c>
      <c r="B528" s="12">
        <v>2048</v>
      </c>
      <c r="C528">
        <v>2048</v>
      </c>
      <c r="D528">
        <v>2</v>
      </c>
      <c r="E528" s="19">
        <v>1.9999999999999999E-6</v>
      </c>
      <c r="F528" s="6">
        <v>23.6</v>
      </c>
      <c r="G528" t="s">
        <v>2209</v>
      </c>
      <c r="H528">
        <v>0</v>
      </c>
      <c r="I528" s="19">
        <v>8.7000000000000001E-4</v>
      </c>
      <c r="J528">
        <v>4.1980000000000004</v>
      </c>
      <c r="K528">
        <v>1.3129999999999999</v>
      </c>
      <c r="L528">
        <v>5</v>
      </c>
      <c r="M528">
        <v>16</v>
      </c>
      <c r="N528" s="19">
        <v>21</v>
      </c>
      <c r="O528" s="19">
        <v>0.17</v>
      </c>
      <c r="P528" s="6">
        <v>-3.8220700000000001</v>
      </c>
      <c r="Q528">
        <v>8</v>
      </c>
      <c r="R528" s="6">
        <v>-4.46</v>
      </c>
      <c r="S528" s="21">
        <f t="shared" ref="S528:S552" si="45">B528+1-K528</f>
        <v>2047.6869999999999</v>
      </c>
      <c r="T528" s="21">
        <f t="shared" ref="T528:T552" si="46">(S528-1900)*365.2425</f>
        <v>53941.569097499967</v>
      </c>
      <c r="U528" s="24">
        <f t="shared" ref="U528:U552" si="47">T528</f>
        <v>53941.569097499967</v>
      </c>
      <c r="V528" t="s">
        <v>2192</v>
      </c>
      <c r="W528" t="s">
        <v>2674</v>
      </c>
      <c r="X528" t="s">
        <v>2401</v>
      </c>
      <c r="Y528">
        <v>23.62</v>
      </c>
      <c r="Z528">
        <v>20.170999999999999</v>
      </c>
      <c r="AA528" t="s">
        <v>2402</v>
      </c>
    </row>
    <row r="529" spans="1:27" x14ac:dyDescent="0.2">
      <c r="A529" s="12" t="s">
        <v>2525</v>
      </c>
      <c r="B529" s="12">
        <v>2054</v>
      </c>
      <c r="C529">
        <v>2120</v>
      </c>
      <c r="D529" s="6">
        <v>56</v>
      </c>
      <c r="E529" s="32">
        <v>2.9999999999999997E-4</v>
      </c>
      <c r="F529">
        <v>26.6</v>
      </c>
      <c r="G529" t="s">
        <v>2602</v>
      </c>
      <c r="H529">
        <v>1</v>
      </c>
      <c r="I529" s="19">
        <v>1.9E-3</v>
      </c>
      <c r="J529">
        <v>0.77600000000000002</v>
      </c>
      <c r="K529">
        <v>3.456</v>
      </c>
      <c r="L529">
        <v>49</v>
      </c>
      <c r="M529">
        <v>11</v>
      </c>
      <c r="N529" s="19">
        <v>38</v>
      </c>
      <c r="O529" s="19">
        <v>0.21</v>
      </c>
      <c r="P529" s="6">
        <v>-3.3976199999999999</v>
      </c>
      <c r="Q529">
        <v>22</v>
      </c>
      <c r="R529" s="6">
        <v>-4.3</v>
      </c>
      <c r="S529" s="21">
        <f t="shared" si="45"/>
        <v>2051.5439999999999</v>
      </c>
      <c r="T529" s="21">
        <f t="shared" si="46"/>
        <v>55350.309419999954</v>
      </c>
      <c r="U529" s="24">
        <f t="shared" si="47"/>
        <v>55350.309419999954</v>
      </c>
      <c r="V529" t="s">
        <v>2525</v>
      </c>
      <c r="W529" t="s">
        <v>2674</v>
      </c>
      <c r="X529" t="s">
        <v>2684</v>
      </c>
      <c r="Y529">
        <v>26.55</v>
      </c>
      <c r="Z529">
        <v>21.210999999999999</v>
      </c>
      <c r="AA529" t="s">
        <v>2685</v>
      </c>
    </row>
    <row r="530" spans="1:27" x14ac:dyDescent="0.2">
      <c r="A530" s="12" t="s">
        <v>2535</v>
      </c>
      <c r="B530" s="12">
        <v>2060</v>
      </c>
      <c r="C530">
        <v>2060</v>
      </c>
      <c r="D530">
        <v>1</v>
      </c>
      <c r="E530" s="19">
        <v>5.9999999999999995E-8</v>
      </c>
      <c r="F530">
        <v>27.9</v>
      </c>
      <c r="G530" t="s">
        <v>2601</v>
      </c>
      <c r="H530">
        <v>0</v>
      </c>
      <c r="I530" s="19">
        <v>5.1999999999999995E-4</v>
      </c>
      <c r="J530">
        <v>2.794</v>
      </c>
      <c r="K530">
        <v>1.5569999999999999</v>
      </c>
      <c r="L530">
        <v>5</v>
      </c>
      <c r="M530">
        <v>9</v>
      </c>
      <c r="N530" s="19">
        <v>14</v>
      </c>
      <c r="O530" s="19">
        <v>7.4999999999999997E-2</v>
      </c>
      <c r="P530">
        <v>-4.4100799999999998</v>
      </c>
      <c r="Q530">
        <v>7</v>
      </c>
      <c r="R530">
        <v>-8.35</v>
      </c>
      <c r="S530" s="21">
        <f t="shared" si="45"/>
        <v>2059.4430000000002</v>
      </c>
      <c r="T530" s="21">
        <f t="shared" si="46"/>
        <v>58235.359927500082</v>
      </c>
      <c r="U530" s="24">
        <f t="shared" si="47"/>
        <v>58235.359927500082</v>
      </c>
      <c r="V530" t="s">
        <v>2535</v>
      </c>
      <c r="W530" t="s">
        <v>2674</v>
      </c>
      <c r="X530" t="s">
        <v>2694</v>
      </c>
      <c r="Y530">
        <v>27.84</v>
      </c>
      <c r="Z530">
        <v>19.61</v>
      </c>
      <c r="AA530" t="s">
        <v>2695</v>
      </c>
    </row>
    <row r="531" spans="1:27" x14ac:dyDescent="0.2">
      <c r="A531" s="12" t="s">
        <v>2508</v>
      </c>
      <c r="B531" s="12">
        <v>2068</v>
      </c>
      <c r="C531">
        <v>2114</v>
      </c>
      <c r="D531">
        <v>8</v>
      </c>
      <c r="E531" s="19">
        <v>3.0000000000000001E-6</v>
      </c>
      <c r="F531">
        <v>26</v>
      </c>
      <c r="G531" t="s">
        <v>2607</v>
      </c>
      <c r="H531">
        <v>0</v>
      </c>
      <c r="I531" s="19">
        <v>7.9000000000000001E-4</v>
      </c>
      <c r="J531">
        <v>2.9489999999999998</v>
      </c>
      <c r="K531">
        <v>1.5129999999999999</v>
      </c>
      <c r="L531">
        <v>1</v>
      </c>
      <c r="M531">
        <v>2</v>
      </c>
      <c r="N531" s="19">
        <v>2.95</v>
      </c>
      <c r="O531" s="19">
        <v>9.7000000000000003E-2</v>
      </c>
      <c r="P531">
        <v>-4.1153599999999999</v>
      </c>
      <c r="Q531">
        <v>13</v>
      </c>
      <c r="R531">
        <v>-6.35</v>
      </c>
      <c r="S531" s="21">
        <f t="shared" si="45"/>
        <v>2067.4870000000001</v>
      </c>
      <c r="T531" s="21">
        <f t="shared" si="46"/>
        <v>61173.370597500034</v>
      </c>
      <c r="U531" s="24">
        <f t="shared" si="47"/>
        <v>61173.370597500034</v>
      </c>
      <c r="V531" t="s">
        <v>2508</v>
      </c>
      <c r="W531" t="s">
        <v>2674</v>
      </c>
      <c r="X531" t="s">
        <v>2700</v>
      </c>
      <c r="Y531">
        <v>25.99</v>
      </c>
      <c r="Z531">
        <v>20.518000000000001</v>
      </c>
      <c r="AA531" t="s">
        <v>2701</v>
      </c>
    </row>
    <row r="532" spans="1:27" x14ac:dyDescent="0.2">
      <c r="A532" t="s">
        <v>2538</v>
      </c>
      <c r="B532">
        <v>2072</v>
      </c>
      <c r="C532">
        <v>2104</v>
      </c>
      <c r="D532">
        <v>4</v>
      </c>
      <c r="E532" s="19">
        <v>3.0000000000000001E-6</v>
      </c>
      <c r="F532">
        <v>28.2</v>
      </c>
      <c r="G532" t="s">
        <v>2598</v>
      </c>
      <c r="H532">
        <v>0</v>
      </c>
      <c r="I532" s="19">
        <v>6.0999999999999997E-4</v>
      </c>
      <c r="J532">
        <v>3.3239999999999998</v>
      </c>
      <c r="K532">
        <v>1.43</v>
      </c>
      <c r="L532">
        <v>3</v>
      </c>
      <c r="M532">
        <v>7</v>
      </c>
      <c r="N532" s="19">
        <v>9.9700000000000006</v>
      </c>
      <c r="O532" s="19">
        <v>9.0999999999999998E-2</v>
      </c>
      <c r="P532">
        <v>-4.2524600000000001</v>
      </c>
      <c r="Q532">
        <v>11</v>
      </c>
      <c r="R532">
        <v>-7.13</v>
      </c>
      <c r="S532" s="21">
        <f t="shared" si="45"/>
        <v>2071.5700000000002</v>
      </c>
      <c r="T532" s="21">
        <f t="shared" si="46"/>
        <v>62664.655725000062</v>
      </c>
      <c r="U532" s="24">
        <f t="shared" si="47"/>
        <v>62664.655725000062</v>
      </c>
      <c r="V532" t="s">
        <v>2538</v>
      </c>
      <c r="W532" t="s">
        <v>2674</v>
      </c>
      <c r="X532" t="s">
        <v>2705</v>
      </c>
      <c r="Y532">
        <v>28.07</v>
      </c>
      <c r="Z532">
        <v>19.411000000000001</v>
      </c>
      <c r="AA532" t="s">
        <v>2706</v>
      </c>
    </row>
    <row r="533" spans="1:27" x14ac:dyDescent="0.2">
      <c r="A533" t="s">
        <v>2314</v>
      </c>
      <c r="B533">
        <v>2072</v>
      </c>
      <c r="C533">
        <v>2121</v>
      </c>
      <c r="D533" s="4">
        <v>86</v>
      </c>
      <c r="E533" s="32">
        <v>2.0000000000000001E-4</v>
      </c>
      <c r="F533">
        <v>26.9</v>
      </c>
      <c r="G533" t="s">
        <v>2349</v>
      </c>
      <c r="H533">
        <v>0</v>
      </c>
      <c r="I533" s="19">
        <v>1.9E-3</v>
      </c>
      <c r="J533">
        <v>1.105</v>
      </c>
      <c r="K533">
        <v>10.500999999999999</v>
      </c>
      <c r="L533">
        <v>19</v>
      </c>
      <c r="M533">
        <v>2</v>
      </c>
      <c r="N533" s="19">
        <v>21</v>
      </c>
      <c r="O533" s="19">
        <v>0.13</v>
      </c>
      <c r="P533" s="6">
        <v>-3.6027499999999999</v>
      </c>
      <c r="Q533">
        <v>35</v>
      </c>
      <c r="R533">
        <v>-5.01</v>
      </c>
      <c r="S533" s="21">
        <f t="shared" si="45"/>
        <v>2062.4989999999998</v>
      </c>
      <c r="T533" s="21">
        <f t="shared" si="46"/>
        <v>59351.541007499924</v>
      </c>
      <c r="U533" s="24">
        <f t="shared" si="47"/>
        <v>59351.541007499924</v>
      </c>
      <c r="V533" t="s">
        <v>2314</v>
      </c>
      <c r="W533" t="s">
        <v>2674</v>
      </c>
      <c r="X533" t="s">
        <v>2696</v>
      </c>
      <c r="Y533">
        <v>26.76</v>
      </c>
      <c r="Z533">
        <v>17.632000000000001</v>
      </c>
      <c r="AA533" t="s">
        <v>2697</v>
      </c>
    </row>
    <row r="534" spans="1:27" x14ac:dyDescent="0.2">
      <c r="A534" t="s">
        <v>2609</v>
      </c>
      <c r="B534">
        <v>2073</v>
      </c>
      <c r="C534">
        <v>2073</v>
      </c>
      <c r="D534">
        <v>1</v>
      </c>
      <c r="E534" s="19">
        <v>1.0000000000000001E-9</v>
      </c>
      <c r="F534">
        <v>28.6</v>
      </c>
      <c r="G534" t="s">
        <v>2672</v>
      </c>
      <c r="H534">
        <v>0</v>
      </c>
      <c r="I534" s="19">
        <v>2.2000000000000001E-4</v>
      </c>
      <c r="J534">
        <v>2.9710000000000001</v>
      </c>
      <c r="K534">
        <v>1.5069999999999999</v>
      </c>
      <c r="L534">
        <v>1</v>
      </c>
      <c r="M534">
        <v>2</v>
      </c>
      <c r="N534" s="19">
        <v>2.97</v>
      </c>
      <c r="O534" s="19">
        <v>2.1000000000000001E-2</v>
      </c>
      <c r="P534">
        <v>-5.3440399999999997</v>
      </c>
      <c r="Q534">
        <v>4</v>
      </c>
      <c r="R534">
        <v>-10.81</v>
      </c>
      <c r="S534" s="21">
        <f t="shared" si="45"/>
        <v>2072.4929999999999</v>
      </c>
      <c r="T534" s="21">
        <f t="shared" si="46"/>
        <v>63001.774552499977</v>
      </c>
      <c r="U534" s="24">
        <f t="shared" si="47"/>
        <v>63001.774552499977</v>
      </c>
      <c r="V534" t="s">
        <v>2609</v>
      </c>
      <c r="W534" t="s">
        <v>2674</v>
      </c>
      <c r="X534" t="s">
        <v>2707</v>
      </c>
      <c r="Y534">
        <v>28.655999999999999</v>
      </c>
      <c r="Z534">
        <v>21.818000000000001</v>
      </c>
      <c r="AA534" t="s">
        <v>2708</v>
      </c>
    </row>
    <row r="535" spans="1:27" x14ac:dyDescent="0.2">
      <c r="A535" t="s">
        <v>2298</v>
      </c>
      <c r="B535">
        <v>2075</v>
      </c>
      <c r="C535">
        <v>2121</v>
      </c>
      <c r="D535" s="6">
        <v>35</v>
      </c>
      <c r="E535" s="19">
        <v>5.0000000000000004E-6</v>
      </c>
      <c r="F535">
        <v>28.3</v>
      </c>
      <c r="G535" t="s">
        <v>2361</v>
      </c>
      <c r="H535">
        <v>0</v>
      </c>
      <c r="I535" s="19">
        <v>3.1E-4</v>
      </c>
      <c r="J535">
        <v>1.1870000000000001</v>
      </c>
      <c r="K535">
        <v>6.3490000000000002</v>
      </c>
      <c r="L535">
        <v>16</v>
      </c>
      <c r="M535">
        <v>3</v>
      </c>
      <c r="N535" s="19">
        <v>19</v>
      </c>
      <c r="O535" s="19">
        <v>0.09</v>
      </c>
      <c r="P535">
        <v>-4.5491400000000004</v>
      </c>
      <c r="Q535">
        <v>6</v>
      </c>
      <c r="R535">
        <v>-7.2</v>
      </c>
      <c r="S535" s="21">
        <f t="shared" si="45"/>
        <v>2069.6509999999998</v>
      </c>
      <c r="T535" s="21">
        <f t="shared" si="46"/>
        <v>61963.755367499944</v>
      </c>
      <c r="U535" s="24">
        <f t="shared" si="47"/>
        <v>61963.755367499944</v>
      </c>
      <c r="V535" t="s">
        <v>2298</v>
      </c>
      <c r="W535" t="s">
        <v>2674</v>
      </c>
      <c r="X535" t="s">
        <v>2704</v>
      </c>
      <c r="Y535">
        <v>28.34</v>
      </c>
      <c r="Z535">
        <v>20.452999999999999</v>
      </c>
      <c r="AA535" t="s">
        <v>2376</v>
      </c>
    </row>
    <row r="536" spans="1:27" x14ac:dyDescent="0.2">
      <c r="A536" t="s">
        <v>2523</v>
      </c>
      <c r="B536">
        <v>2077</v>
      </c>
      <c r="C536">
        <v>2121</v>
      </c>
      <c r="D536">
        <v>13</v>
      </c>
      <c r="E536" s="19">
        <v>3.0000000000000001E-5</v>
      </c>
      <c r="F536">
        <v>25.5</v>
      </c>
      <c r="G536" t="s">
        <v>2604</v>
      </c>
      <c r="H536">
        <v>0</v>
      </c>
      <c r="I536" s="19">
        <v>9.6000000000000002E-4</v>
      </c>
      <c r="J536">
        <v>1.71</v>
      </c>
      <c r="K536">
        <v>2.4089999999999998</v>
      </c>
      <c r="L536">
        <v>7</v>
      </c>
      <c r="M536">
        <v>5</v>
      </c>
      <c r="N536" s="19">
        <v>12</v>
      </c>
      <c r="O536" s="19">
        <v>0.1</v>
      </c>
      <c r="P536">
        <v>-4.0097500000000004</v>
      </c>
      <c r="Q536">
        <v>19</v>
      </c>
      <c r="R536">
        <v>-5</v>
      </c>
      <c r="S536" s="21">
        <f t="shared" si="45"/>
        <v>2075.5909999999999</v>
      </c>
      <c r="T536" s="21">
        <f t="shared" si="46"/>
        <v>64133.295817499966</v>
      </c>
      <c r="U536" s="24">
        <f t="shared" si="47"/>
        <v>64133.295817499966</v>
      </c>
      <c r="V536" t="s">
        <v>2523</v>
      </c>
      <c r="W536" t="s">
        <v>2674</v>
      </c>
      <c r="X536" t="s">
        <v>2712</v>
      </c>
      <c r="Y536">
        <v>25.57</v>
      </c>
      <c r="Z536">
        <v>22.431000000000001</v>
      </c>
      <c r="AA536" t="s">
        <v>2713</v>
      </c>
    </row>
    <row r="537" spans="1:27" x14ac:dyDescent="0.2">
      <c r="A537" t="s">
        <v>2536</v>
      </c>
      <c r="B537">
        <v>2079</v>
      </c>
      <c r="C537">
        <v>2121</v>
      </c>
      <c r="D537" s="4">
        <v>64</v>
      </c>
      <c r="E537" s="19">
        <v>6.0000000000000002E-5</v>
      </c>
      <c r="F537">
        <v>26.1</v>
      </c>
      <c r="G537" t="s">
        <v>2600</v>
      </c>
      <c r="H537">
        <v>0</v>
      </c>
      <c r="I537" s="19">
        <v>6.8000000000000005E-4</v>
      </c>
      <c r="J537">
        <v>1.3440000000000001</v>
      </c>
      <c r="K537">
        <v>3.9060000000000001</v>
      </c>
      <c r="L537">
        <v>32</v>
      </c>
      <c r="M537">
        <v>11</v>
      </c>
      <c r="N537" s="19">
        <v>43</v>
      </c>
      <c r="O537" s="19">
        <v>0.1</v>
      </c>
      <c r="P537">
        <v>-4.1567400000000001</v>
      </c>
      <c r="Q537">
        <v>14</v>
      </c>
      <c r="R537">
        <v>-5.0199999999999996</v>
      </c>
      <c r="S537" s="21">
        <f t="shared" si="45"/>
        <v>2076.0940000000001</v>
      </c>
      <c r="T537" s="21">
        <f t="shared" si="46"/>
        <v>64317.012795000017</v>
      </c>
      <c r="U537" s="24">
        <f t="shared" si="47"/>
        <v>64317.012795000017</v>
      </c>
      <c r="V537" t="s">
        <v>2536</v>
      </c>
      <c r="W537" t="s">
        <v>2674</v>
      </c>
      <c r="X537" t="s">
        <v>2714</v>
      </c>
      <c r="Y537">
        <v>25.91</v>
      </c>
      <c r="Z537">
        <v>20.97</v>
      </c>
      <c r="AA537" t="s">
        <v>2715</v>
      </c>
    </row>
    <row r="538" spans="1:27" x14ac:dyDescent="0.2">
      <c r="A538" t="s">
        <v>2539</v>
      </c>
      <c r="B538">
        <v>2079</v>
      </c>
      <c r="C538">
        <v>2121</v>
      </c>
      <c r="D538" s="4">
        <v>91</v>
      </c>
      <c r="E538" s="38">
        <v>2E-3</v>
      </c>
      <c r="F538">
        <v>25.7</v>
      </c>
      <c r="G538" t="s">
        <v>2597</v>
      </c>
      <c r="H538">
        <v>1</v>
      </c>
      <c r="I538" s="19">
        <v>1.2999999999999999E-3</v>
      </c>
      <c r="J538">
        <v>1.4319999999999999</v>
      </c>
      <c r="K538">
        <v>3.3159999999999998</v>
      </c>
      <c r="L538">
        <v>44</v>
      </c>
      <c r="M538">
        <v>19</v>
      </c>
      <c r="N538" s="19">
        <v>63</v>
      </c>
      <c r="O538" s="19">
        <v>0.13</v>
      </c>
      <c r="P538" s="6">
        <v>-3.7728600000000001</v>
      </c>
      <c r="Q538">
        <v>27</v>
      </c>
      <c r="R538" s="4">
        <v>-3.63</v>
      </c>
      <c r="S538" s="21">
        <f t="shared" si="45"/>
        <v>2076.6840000000002</v>
      </c>
      <c r="T538" s="21">
        <f t="shared" si="46"/>
        <v>64532.505870000074</v>
      </c>
      <c r="U538" s="24">
        <f t="shared" si="47"/>
        <v>64532.505870000074</v>
      </c>
      <c r="V538" t="s">
        <v>2539</v>
      </c>
      <c r="W538" t="s">
        <v>2674</v>
      </c>
      <c r="X538" t="s">
        <v>2716</v>
      </c>
      <c r="Y538">
        <v>25.9</v>
      </c>
      <c r="Z538">
        <v>20.321000000000002</v>
      </c>
      <c r="AA538" t="s">
        <v>2717</v>
      </c>
    </row>
    <row r="539" spans="1:27" x14ac:dyDescent="0.2">
      <c r="A539" t="s">
        <v>2629</v>
      </c>
      <c r="B539">
        <v>2081</v>
      </c>
      <c r="C539">
        <v>2112</v>
      </c>
      <c r="D539">
        <v>2</v>
      </c>
      <c r="E539" s="19">
        <v>4.9999999999999998E-7</v>
      </c>
      <c r="F539" s="4">
        <v>20.2</v>
      </c>
      <c r="G539" t="s">
        <v>2666</v>
      </c>
      <c r="H539">
        <v>0</v>
      </c>
      <c r="I539" s="19">
        <v>4.2000000000000002E-4</v>
      </c>
      <c r="J539">
        <v>3.8439999999999999</v>
      </c>
      <c r="K539">
        <v>1.3520000000000001</v>
      </c>
      <c r="L539">
        <v>6</v>
      </c>
      <c r="M539">
        <v>17</v>
      </c>
      <c r="N539" s="19">
        <v>23.1</v>
      </c>
      <c r="O539" s="19">
        <v>6.3E-2</v>
      </c>
      <c r="P539">
        <v>-4.5730300000000002</v>
      </c>
      <c r="Q539">
        <v>9</v>
      </c>
      <c r="R539" s="4">
        <v>-3.85</v>
      </c>
      <c r="S539" s="21">
        <f t="shared" si="45"/>
        <v>2080.6480000000001</v>
      </c>
      <c r="T539" s="21">
        <f t="shared" si="46"/>
        <v>65980.327140000052</v>
      </c>
      <c r="U539" s="24">
        <f t="shared" si="47"/>
        <v>65980.327140000052</v>
      </c>
      <c r="V539" t="s">
        <v>2629</v>
      </c>
      <c r="W539" t="s">
        <v>2674</v>
      </c>
      <c r="X539" t="s">
        <v>2722</v>
      </c>
      <c r="Y539">
        <v>20.204999999999998</v>
      </c>
      <c r="Z539">
        <v>19.678999999999998</v>
      </c>
      <c r="AA539" t="s">
        <v>2723</v>
      </c>
    </row>
    <row r="540" spans="1:27" x14ac:dyDescent="0.2">
      <c r="A540" t="s">
        <v>2518</v>
      </c>
      <c r="B540">
        <v>2082</v>
      </c>
      <c r="C540">
        <v>2120</v>
      </c>
      <c r="D540">
        <v>11</v>
      </c>
      <c r="E540" s="19">
        <v>3.0000000000000001E-6</v>
      </c>
      <c r="F540">
        <v>27.2</v>
      </c>
      <c r="G540" t="s">
        <v>2605</v>
      </c>
      <c r="H540">
        <v>0</v>
      </c>
      <c r="I540" s="19">
        <v>6.4999999999999997E-4</v>
      </c>
      <c r="J540">
        <v>1.2849999999999999</v>
      </c>
      <c r="K540">
        <v>4.5110000000000001</v>
      </c>
      <c r="L540">
        <v>7</v>
      </c>
      <c r="M540">
        <v>2</v>
      </c>
      <c r="N540" s="19">
        <v>8.99</v>
      </c>
      <c r="O540" s="19">
        <v>7.4999999999999997E-2</v>
      </c>
      <c r="P540">
        <v>-4.31433</v>
      </c>
      <c r="Q540">
        <v>14</v>
      </c>
      <c r="R540">
        <v>-7.09</v>
      </c>
      <c r="S540" s="21">
        <f t="shared" si="45"/>
        <v>2078.489</v>
      </c>
      <c r="T540" s="21">
        <f t="shared" si="46"/>
        <v>65191.768582500015</v>
      </c>
      <c r="U540" s="24">
        <f t="shared" si="47"/>
        <v>65191.768582500015</v>
      </c>
      <c r="V540" t="s">
        <v>2518</v>
      </c>
      <c r="W540" t="s">
        <v>2674</v>
      </c>
      <c r="X540" t="s">
        <v>2720</v>
      </c>
      <c r="Y540">
        <v>27.19</v>
      </c>
      <c r="Z540">
        <v>22.335000000000001</v>
      </c>
      <c r="AA540" t="s">
        <v>2721</v>
      </c>
    </row>
    <row r="541" spans="1:27" x14ac:dyDescent="0.2">
      <c r="A541" t="s">
        <v>2308</v>
      </c>
      <c r="B541">
        <v>2085</v>
      </c>
      <c r="C541">
        <v>2119</v>
      </c>
      <c r="D541">
        <v>17</v>
      </c>
      <c r="E541" s="19">
        <v>5.0000000000000002E-5</v>
      </c>
      <c r="F541">
        <v>29.2</v>
      </c>
      <c r="G541" t="s">
        <v>2352</v>
      </c>
      <c r="H541">
        <v>1</v>
      </c>
      <c r="I541" s="19">
        <v>1.2999999999999999E-4</v>
      </c>
      <c r="J541">
        <v>1.0900000000000001</v>
      </c>
      <c r="K541">
        <v>12.103</v>
      </c>
      <c r="L541">
        <v>111</v>
      </c>
      <c r="M541">
        <v>10</v>
      </c>
      <c r="N541" s="19">
        <v>121</v>
      </c>
      <c r="O541" s="19">
        <v>9.1999999999999998E-2</v>
      </c>
      <c r="P541">
        <v>-4.9144800000000002</v>
      </c>
      <c r="Q541">
        <v>3</v>
      </c>
      <c r="R541">
        <v>-6.68</v>
      </c>
      <c r="S541" s="21">
        <f t="shared" si="45"/>
        <v>2073.8969999999999</v>
      </c>
      <c r="T541" s="21">
        <f t="shared" si="46"/>
        <v>63514.575022499979</v>
      </c>
      <c r="U541" s="24">
        <f t="shared" si="47"/>
        <v>63514.575022499979</v>
      </c>
      <c r="V541" t="s">
        <v>2308</v>
      </c>
      <c r="W541" t="s">
        <v>2674</v>
      </c>
      <c r="X541" t="s">
        <v>2410</v>
      </c>
      <c r="Y541">
        <v>29.17</v>
      </c>
      <c r="Z541">
        <v>19.911000000000001</v>
      </c>
      <c r="AA541" t="s">
        <v>2411</v>
      </c>
    </row>
    <row r="542" spans="1:27" x14ac:dyDescent="0.2">
      <c r="A542" t="s">
        <v>2163</v>
      </c>
      <c r="B542">
        <v>2085</v>
      </c>
      <c r="C542">
        <v>2118</v>
      </c>
      <c r="D542">
        <v>3</v>
      </c>
      <c r="E542" s="19">
        <v>9.9999999999999995E-8</v>
      </c>
      <c r="F542" s="6">
        <v>23.3</v>
      </c>
      <c r="G542" t="s">
        <v>2216</v>
      </c>
      <c r="H542">
        <v>0</v>
      </c>
      <c r="I542" s="19">
        <v>6.9999999999999999E-4</v>
      </c>
      <c r="J542">
        <v>1.1060000000000001</v>
      </c>
      <c r="K542">
        <v>10.404999999999999</v>
      </c>
      <c r="L542">
        <v>47</v>
      </c>
      <c r="M542">
        <v>5</v>
      </c>
      <c r="N542" s="19">
        <v>52</v>
      </c>
      <c r="O542" s="19">
        <v>5.0999999999999997E-2</v>
      </c>
      <c r="P542">
        <v>-4.4480399999999998</v>
      </c>
      <c r="Q542">
        <v>16</v>
      </c>
      <c r="R542">
        <v>-6.3</v>
      </c>
      <c r="S542" s="21">
        <f t="shared" si="45"/>
        <v>2075.5949999999998</v>
      </c>
      <c r="T542" s="21">
        <f t="shared" si="46"/>
        <v>64134.756787499929</v>
      </c>
      <c r="U542" s="24">
        <f t="shared" si="47"/>
        <v>64134.756787499929</v>
      </c>
      <c r="V542" t="s">
        <v>2163</v>
      </c>
      <c r="W542" t="s">
        <v>2674</v>
      </c>
      <c r="X542" t="s">
        <v>2421</v>
      </c>
      <c r="Y542">
        <v>23.26</v>
      </c>
      <c r="Z542">
        <v>16.701000000000001</v>
      </c>
      <c r="AA542" t="s">
        <v>2422</v>
      </c>
    </row>
    <row r="543" spans="1:27" x14ac:dyDescent="0.2">
      <c r="A543" t="s">
        <v>2176</v>
      </c>
      <c r="B543">
        <v>2085</v>
      </c>
      <c r="C543">
        <v>2119</v>
      </c>
      <c r="D543" s="4">
        <v>81</v>
      </c>
      <c r="E543" s="32">
        <v>1E-4</v>
      </c>
      <c r="F543">
        <v>25.8</v>
      </c>
      <c r="G543" t="s">
        <v>2213</v>
      </c>
      <c r="H543">
        <v>0</v>
      </c>
      <c r="I543" s="19">
        <v>3.1E-4</v>
      </c>
      <c r="J543">
        <v>2.2570000000000001</v>
      </c>
      <c r="K543">
        <v>1.7949999999999999</v>
      </c>
      <c r="L543">
        <v>4</v>
      </c>
      <c r="M543">
        <v>5</v>
      </c>
      <c r="N543" s="19">
        <v>9.0299999999999994</v>
      </c>
      <c r="O543" s="19">
        <v>9.6000000000000002E-2</v>
      </c>
      <c r="P543">
        <v>-4.5266900000000003</v>
      </c>
      <c r="Q543">
        <v>7</v>
      </c>
      <c r="R543" s="6">
        <v>-4.6100000000000003</v>
      </c>
      <c r="S543" s="21">
        <f t="shared" si="45"/>
        <v>2084.2049999999999</v>
      </c>
      <c r="T543" s="21">
        <f t="shared" si="46"/>
        <v>67279.494712499974</v>
      </c>
      <c r="U543" s="24">
        <f t="shared" si="47"/>
        <v>67279.494712499974</v>
      </c>
      <c r="V543" t="s">
        <v>2176</v>
      </c>
      <c r="W543" t="s">
        <v>2674</v>
      </c>
      <c r="X543" t="s">
        <v>2230</v>
      </c>
      <c r="Y543">
        <v>25.78</v>
      </c>
      <c r="Z543">
        <v>15.19</v>
      </c>
      <c r="AA543" t="s">
        <v>2231</v>
      </c>
    </row>
    <row r="544" spans="1:27" x14ac:dyDescent="0.2">
      <c r="A544" t="s">
        <v>2189</v>
      </c>
      <c r="B544">
        <v>2097</v>
      </c>
      <c r="C544">
        <v>2115</v>
      </c>
      <c r="D544">
        <v>10</v>
      </c>
      <c r="E544" s="19">
        <v>5.9999999999999997E-7</v>
      </c>
      <c r="F544">
        <v>26.7</v>
      </c>
      <c r="G544" t="s">
        <v>2212</v>
      </c>
      <c r="H544">
        <v>0</v>
      </c>
      <c r="I544" s="19">
        <v>5.5000000000000003E-4</v>
      </c>
      <c r="J544">
        <v>2.9140000000000001</v>
      </c>
      <c r="K544">
        <v>1.522</v>
      </c>
      <c r="L544">
        <v>1</v>
      </c>
      <c r="M544">
        <v>2</v>
      </c>
      <c r="N544" s="19">
        <v>2.91</v>
      </c>
      <c r="O544" s="19">
        <v>5.0999999999999997E-2</v>
      </c>
      <c r="P544">
        <v>-4.5466199999999999</v>
      </c>
      <c r="Q544">
        <v>15</v>
      </c>
      <c r="R544">
        <v>-7.08</v>
      </c>
      <c r="S544" s="21">
        <f t="shared" si="45"/>
        <v>2096.4780000000001</v>
      </c>
      <c r="T544" s="21">
        <f t="shared" si="46"/>
        <v>71762.115915000031</v>
      </c>
      <c r="U544" s="24">
        <f t="shared" si="47"/>
        <v>71762.115915000031</v>
      </c>
      <c r="V544" t="s">
        <v>2189</v>
      </c>
      <c r="W544" t="s">
        <v>2674</v>
      </c>
      <c r="X544" t="s">
        <v>2227</v>
      </c>
      <c r="Y544">
        <v>26.7</v>
      </c>
      <c r="Z544">
        <v>21.527000000000001</v>
      </c>
      <c r="AA544" t="s">
        <v>2728</v>
      </c>
    </row>
    <row r="545" spans="1:27" x14ac:dyDescent="0.2">
      <c r="A545" t="s">
        <v>2649</v>
      </c>
      <c r="B545">
        <v>2098</v>
      </c>
      <c r="C545">
        <v>2120</v>
      </c>
      <c r="D545" s="4">
        <v>72</v>
      </c>
      <c r="E545" s="32">
        <v>1E-4</v>
      </c>
      <c r="F545">
        <v>25.4</v>
      </c>
      <c r="G545" t="s">
        <v>2664</v>
      </c>
      <c r="H545">
        <v>0</v>
      </c>
      <c r="I545" s="19">
        <v>7.2999999999999999E-5</v>
      </c>
      <c r="J545">
        <v>1.982</v>
      </c>
      <c r="K545">
        <v>2.0179999999999998</v>
      </c>
      <c r="L545">
        <v>1</v>
      </c>
      <c r="M545">
        <v>1</v>
      </c>
      <c r="N545" s="19">
        <v>1.98</v>
      </c>
      <c r="O545" s="19">
        <v>8.2000000000000003E-2</v>
      </c>
      <c r="P545">
        <v>-5.2252000000000001</v>
      </c>
      <c r="Q545">
        <v>2</v>
      </c>
      <c r="R545" s="6">
        <v>-4.42</v>
      </c>
      <c r="S545" s="21">
        <f t="shared" si="45"/>
        <v>2096.982</v>
      </c>
      <c r="T545" s="21">
        <f t="shared" si="46"/>
        <v>71946.198134999984</v>
      </c>
      <c r="U545" s="24">
        <f t="shared" si="47"/>
        <v>71946.198134999984</v>
      </c>
      <c r="V545" t="s">
        <v>2649</v>
      </c>
      <c r="W545" t="s">
        <v>2674</v>
      </c>
      <c r="X545" t="s">
        <v>2729</v>
      </c>
      <c r="Y545">
        <v>25.477</v>
      </c>
      <c r="Z545">
        <v>21.616</v>
      </c>
      <c r="AA545" t="s">
        <v>2730</v>
      </c>
    </row>
    <row r="546" spans="1:27" x14ac:dyDescent="0.2">
      <c r="A546" t="s">
        <v>2627</v>
      </c>
      <c r="B546">
        <v>2099</v>
      </c>
      <c r="C546">
        <v>2121</v>
      </c>
      <c r="D546">
        <v>9</v>
      </c>
      <c r="E546" s="19">
        <v>6.9999999999999997E-7</v>
      </c>
      <c r="F546">
        <v>28.5</v>
      </c>
      <c r="G546" t="s">
        <v>2669</v>
      </c>
      <c r="H546">
        <v>1</v>
      </c>
      <c r="I546" s="19">
        <v>7.2000000000000002E-5</v>
      </c>
      <c r="J546">
        <v>0.93200000000000005</v>
      </c>
      <c r="K546">
        <v>13.637</v>
      </c>
      <c r="L546">
        <v>161</v>
      </c>
      <c r="M546">
        <v>11</v>
      </c>
      <c r="N546" s="19">
        <v>150</v>
      </c>
      <c r="O546" s="19">
        <v>0.05</v>
      </c>
      <c r="P546">
        <v>-5.4410800000000004</v>
      </c>
      <c r="Q546">
        <v>2</v>
      </c>
      <c r="R546">
        <v>-8.17</v>
      </c>
      <c r="S546" s="21">
        <f t="shared" si="45"/>
        <v>2086.3629999999998</v>
      </c>
      <c r="T546" s="21">
        <f t="shared" si="46"/>
        <v>68067.688027499942</v>
      </c>
      <c r="U546" s="24">
        <f t="shared" si="47"/>
        <v>68067.688027499942</v>
      </c>
      <c r="V546" t="s">
        <v>2627</v>
      </c>
      <c r="W546" t="s">
        <v>2674</v>
      </c>
      <c r="X546" t="s">
        <v>2726</v>
      </c>
      <c r="Y546">
        <v>28.494</v>
      </c>
      <c r="Z546">
        <v>21.411000000000001</v>
      </c>
      <c r="AA546" t="s">
        <v>2727</v>
      </c>
    </row>
    <row r="547" spans="1:27" x14ac:dyDescent="0.2">
      <c r="A547" t="s">
        <v>2309</v>
      </c>
      <c r="B547">
        <v>2108</v>
      </c>
      <c r="C547">
        <v>2108</v>
      </c>
      <c r="D547">
        <v>1</v>
      </c>
      <c r="E547" s="19">
        <v>1.9999999999999999E-7</v>
      </c>
      <c r="F547" s="6">
        <v>23.7</v>
      </c>
      <c r="G547" t="s">
        <v>2351</v>
      </c>
      <c r="H547">
        <v>0</v>
      </c>
      <c r="I547" s="19">
        <v>9.3000000000000005E-4</v>
      </c>
      <c r="J547">
        <v>1.0940000000000001</v>
      </c>
      <c r="K547">
        <v>11.656000000000001</v>
      </c>
      <c r="L547">
        <v>32</v>
      </c>
      <c r="M547">
        <v>3</v>
      </c>
      <c r="N547" s="19">
        <v>35</v>
      </c>
      <c r="O547" s="19">
        <v>3.7999999999999999E-2</v>
      </c>
      <c r="P547">
        <v>-4.4516400000000003</v>
      </c>
      <c r="Q547">
        <v>29</v>
      </c>
      <c r="R547">
        <v>-6.46</v>
      </c>
      <c r="S547" s="21">
        <f t="shared" si="45"/>
        <v>2097.3440000000001</v>
      </c>
      <c r="T547" s="21">
        <f t="shared" si="46"/>
        <v>72078.415920000014</v>
      </c>
      <c r="U547" s="24">
        <f t="shared" si="47"/>
        <v>72078.415920000014</v>
      </c>
      <c r="V547" t="s">
        <v>2309</v>
      </c>
      <c r="W547" t="s">
        <v>2674</v>
      </c>
      <c r="X547" t="s">
        <v>2731</v>
      </c>
      <c r="Y547">
        <v>23.67</v>
      </c>
      <c r="Z547">
        <v>17.843</v>
      </c>
      <c r="AA547" t="s">
        <v>2732</v>
      </c>
    </row>
    <row r="548" spans="1:27" x14ac:dyDescent="0.2">
      <c r="A548" t="s">
        <v>2581</v>
      </c>
      <c r="B548">
        <v>2109</v>
      </c>
      <c r="C548">
        <v>2121</v>
      </c>
      <c r="D548">
        <v>4</v>
      </c>
      <c r="E548" s="19">
        <v>4.9999999999999998E-8</v>
      </c>
      <c r="F548">
        <v>25.6</v>
      </c>
      <c r="G548" t="s">
        <v>2590</v>
      </c>
      <c r="H548">
        <v>1</v>
      </c>
      <c r="I548" s="19">
        <v>2.2000000000000001E-4</v>
      </c>
      <c r="J548">
        <v>1.036</v>
      </c>
      <c r="K548">
        <v>28.568999999999999</v>
      </c>
      <c r="L548">
        <v>193</v>
      </c>
      <c r="M548">
        <v>7</v>
      </c>
      <c r="N548" s="19">
        <v>200</v>
      </c>
      <c r="O548" s="19">
        <v>3.1E-2</v>
      </c>
      <c r="P548">
        <v>-5.1614899999999997</v>
      </c>
      <c r="Q548">
        <v>7</v>
      </c>
      <c r="R548">
        <v>-7.98</v>
      </c>
      <c r="S548" s="21">
        <f t="shared" si="45"/>
        <v>2081.431</v>
      </c>
      <c r="T548" s="21">
        <f t="shared" si="46"/>
        <v>66266.312017500022</v>
      </c>
      <c r="U548" s="24">
        <f t="shared" si="47"/>
        <v>66266.312017500022</v>
      </c>
      <c r="V548" t="s">
        <v>2581</v>
      </c>
      <c r="W548" t="s">
        <v>2674</v>
      </c>
      <c r="X548" t="s">
        <v>2724</v>
      </c>
      <c r="Y548">
        <v>25.538</v>
      </c>
      <c r="Z548">
        <v>22.06</v>
      </c>
      <c r="AA548" t="s">
        <v>2725</v>
      </c>
    </row>
    <row r="549" spans="1:27" x14ac:dyDescent="0.2">
      <c r="A549" t="s">
        <v>2311</v>
      </c>
      <c r="B549">
        <v>2111</v>
      </c>
      <c r="C549">
        <v>2117</v>
      </c>
      <c r="D549">
        <v>2</v>
      </c>
      <c r="E549" s="19">
        <v>2.9999999999999999E-7</v>
      </c>
      <c r="F549">
        <v>28.2</v>
      </c>
      <c r="G549" t="s">
        <v>2348</v>
      </c>
      <c r="H549">
        <v>0</v>
      </c>
      <c r="I549" s="19">
        <v>6.2000000000000003E-5</v>
      </c>
      <c r="J549">
        <v>2.8079999999999998</v>
      </c>
      <c r="K549">
        <v>1.5529999999999999</v>
      </c>
      <c r="L549">
        <v>5</v>
      </c>
      <c r="M549">
        <v>9</v>
      </c>
      <c r="N549" s="19">
        <v>14</v>
      </c>
      <c r="O549" s="19">
        <v>3.9E-2</v>
      </c>
      <c r="P549">
        <v>-5.6168699999999996</v>
      </c>
      <c r="Q549">
        <v>2</v>
      </c>
      <c r="R549">
        <v>-8.3800000000000008</v>
      </c>
      <c r="S549" s="21">
        <f t="shared" si="45"/>
        <v>2110.4470000000001</v>
      </c>
      <c r="T549" s="21">
        <f t="shared" si="46"/>
        <v>76864.188397500038</v>
      </c>
      <c r="U549" s="24">
        <f t="shared" si="47"/>
        <v>76864.188397500038</v>
      </c>
      <c r="V549" t="s">
        <v>2311</v>
      </c>
      <c r="W549" t="s">
        <v>2674</v>
      </c>
      <c r="X549" t="s">
        <v>2378</v>
      </c>
      <c r="Y549">
        <v>28.16</v>
      </c>
      <c r="Z549">
        <v>20.468</v>
      </c>
      <c r="AA549" t="s">
        <v>2379</v>
      </c>
    </row>
    <row r="550" spans="1:27" x14ac:dyDescent="0.2">
      <c r="A550" t="s">
        <v>2316</v>
      </c>
      <c r="B550">
        <v>2114</v>
      </c>
      <c r="C550">
        <v>2118</v>
      </c>
      <c r="D550">
        <v>3</v>
      </c>
      <c r="E550" s="19">
        <v>4.0000000000000001E-8</v>
      </c>
      <c r="F550">
        <v>26.5</v>
      </c>
      <c r="G550" t="s">
        <v>2346</v>
      </c>
      <c r="H550">
        <v>0</v>
      </c>
      <c r="I550" s="19">
        <v>8.9999999999999998E-4</v>
      </c>
      <c r="J550">
        <v>1.286</v>
      </c>
      <c r="K550">
        <v>4.5</v>
      </c>
      <c r="L550">
        <v>7</v>
      </c>
      <c r="M550">
        <v>2</v>
      </c>
      <c r="N550" s="19">
        <v>9</v>
      </c>
      <c r="O550" s="19">
        <v>2.9000000000000001E-2</v>
      </c>
      <c r="P550">
        <v>-4.5815299999999999</v>
      </c>
      <c r="Q550">
        <v>30</v>
      </c>
      <c r="R550">
        <v>-8.51</v>
      </c>
      <c r="S550" s="21">
        <f t="shared" si="45"/>
        <v>2110.5</v>
      </c>
      <c r="T550" s="21">
        <f t="shared" si="46"/>
        <v>76883.546249999999</v>
      </c>
      <c r="U550" s="24">
        <f t="shared" si="47"/>
        <v>76883.546249999999</v>
      </c>
      <c r="V550" t="s">
        <v>2316</v>
      </c>
      <c r="W550" t="s">
        <v>2674</v>
      </c>
      <c r="X550" t="s">
        <v>2739</v>
      </c>
      <c r="Y550">
        <v>26.52</v>
      </c>
      <c r="Z550">
        <v>19.114000000000001</v>
      </c>
      <c r="AA550" t="s">
        <v>2740</v>
      </c>
    </row>
    <row r="551" spans="1:27" x14ac:dyDescent="0.2">
      <c r="A551" t="s">
        <v>2540</v>
      </c>
      <c r="B551">
        <v>2115</v>
      </c>
      <c r="C551">
        <v>2118</v>
      </c>
      <c r="D551">
        <v>2</v>
      </c>
      <c r="E551" s="19">
        <v>1.9999999999999999E-7</v>
      </c>
      <c r="F551">
        <v>25.2</v>
      </c>
      <c r="G551" t="s">
        <v>2596</v>
      </c>
      <c r="H551">
        <v>0</v>
      </c>
      <c r="I551" s="19">
        <v>5.9000000000000003E-4</v>
      </c>
      <c r="J551">
        <v>2.6629999999999998</v>
      </c>
      <c r="K551">
        <v>1.601</v>
      </c>
      <c r="L551">
        <v>3</v>
      </c>
      <c r="M551">
        <v>5</v>
      </c>
      <c r="N551" s="19">
        <v>7.99</v>
      </c>
      <c r="O551" s="19">
        <v>3.5000000000000003E-2</v>
      </c>
      <c r="P551">
        <v>-4.67828</v>
      </c>
      <c r="Q551">
        <v>20</v>
      </c>
      <c r="R551">
        <v>-7.15</v>
      </c>
      <c r="S551" s="21">
        <f t="shared" si="45"/>
        <v>2114.3989999999999</v>
      </c>
      <c r="T551" s="21">
        <f t="shared" si="46"/>
        <v>78307.626757499966</v>
      </c>
      <c r="U551" s="24">
        <f t="shared" si="47"/>
        <v>78307.626757499966</v>
      </c>
      <c r="V551" t="s">
        <v>2540</v>
      </c>
      <c r="W551" t="s">
        <v>2674</v>
      </c>
      <c r="X551" t="s">
        <v>2741</v>
      </c>
      <c r="Y551">
        <v>25.15</v>
      </c>
      <c r="Z551">
        <v>21.308</v>
      </c>
      <c r="AA551" t="s">
        <v>2742</v>
      </c>
    </row>
    <row r="552" spans="1:27" x14ac:dyDescent="0.2">
      <c r="A552" t="s">
        <v>2306</v>
      </c>
      <c r="B552">
        <v>2121</v>
      </c>
      <c r="C552">
        <v>2121</v>
      </c>
      <c r="D552">
        <v>2</v>
      </c>
      <c r="E552" s="19">
        <v>4.9999999999999998E-8</v>
      </c>
      <c r="F552">
        <v>27.5</v>
      </c>
      <c r="G552" t="s">
        <v>2354</v>
      </c>
      <c r="H552">
        <v>0</v>
      </c>
      <c r="I552" s="19">
        <v>8.3999999999999995E-5</v>
      </c>
      <c r="J552">
        <v>1.546</v>
      </c>
      <c r="K552">
        <v>2.8319999999999999</v>
      </c>
      <c r="L552">
        <v>11</v>
      </c>
      <c r="M552">
        <v>6</v>
      </c>
      <c r="N552" s="19">
        <v>17</v>
      </c>
      <c r="O552" s="19">
        <v>2.8000000000000001E-2</v>
      </c>
      <c r="P552">
        <v>-5.6369699999999998</v>
      </c>
      <c r="Q552">
        <v>3</v>
      </c>
      <c r="R552">
        <v>-8.65</v>
      </c>
      <c r="S552" s="21">
        <f t="shared" si="45"/>
        <v>2119.1680000000001</v>
      </c>
      <c r="T552" s="21">
        <f t="shared" si="46"/>
        <v>80049.468240000046</v>
      </c>
      <c r="U552" s="24">
        <f t="shared" si="47"/>
        <v>80049.468240000046</v>
      </c>
      <c r="V552" t="s">
        <v>2306</v>
      </c>
      <c r="W552" t="s">
        <v>2674</v>
      </c>
      <c r="X552" t="s">
        <v>2491</v>
      </c>
      <c r="Y552">
        <v>27.52</v>
      </c>
      <c r="Z552">
        <v>21.335000000000001</v>
      </c>
      <c r="AA552" t="s">
        <v>2492</v>
      </c>
    </row>
    <row r="556" spans="1:27" ht="17" customHeight="1" x14ac:dyDescent="0.2">
      <c r="A556" s="17"/>
      <c r="B556" s="17"/>
      <c r="C556" s="17"/>
      <c r="D556" s="17"/>
      <c r="E556" s="17"/>
      <c r="F556" s="17"/>
      <c r="G556" s="17"/>
    </row>
    <row r="558" spans="1:27" x14ac:dyDescent="0.2">
      <c r="A558" t="s">
        <v>380</v>
      </c>
      <c r="B558" t="s">
        <v>381</v>
      </c>
    </row>
    <row r="559" spans="1:27" x14ac:dyDescent="0.2">
      <c r="A559" t="s">
        <v>382</v>
      </c>
      <c r="B559">
        <v>211027</v>
      </c>
      <c r="C559" t="s">
        <v>115</v>
      </c>
    </row>
    <row r="560" spans="1:27" x14ac:dyDescent="0.2">
      <c r="A560" t="s">
        <v>383</v>
      </c>
      <c r="B560" t="s">
        <v>384</v>
      </c>
      <c r="C560" t="s">
        <v>118</v>
      </c>
      <c r="D560" t="s">
        <v>119</v>
      </c>
      <c r="E560" t="s">
        <v>2586</v>
      </c>
      <c r="F560" t="s">
        <v>2775</v>
      </c>
      <c r="G560" s="18">
        <v>0.12638888888888888</v>
      </c>
    </row>
    <row r="561" spans="1:27" x14ac:dyDescent="0.2">
      <c r="A561" t="s">
        <v>386</v>
      </c>
      <c r="B561" t="s">
        <v>387</v>
      </c>
      <c r="C561" t="s">
        <v>124</v>
      </c>
      <c r="D561" t="s">
        <v>125</v>
      </c>
      <c r="E561" t="s">
        <v>126</v>
      </c>
    </row>
    <row r="562" spans="1:27" x14ac:dyDescent="0.2">
      <c r="A562" t="s">
        <v>388</v>
      </c>
      <c r="B562">
        <v>211027</v>
      </c>
      <c r="C562" t="s">
        <v>115</v>
      </c>
    </row>
    <row r="563" spans="1:27" x14ac:dyDescent="0.2">
      <c r="A563" t="s">
        <v>389</v>
      </c>
      <c r="B563" t="s">
        <v>390</v>
      </c>
      <c r="C563" t="s">
        <v>130</v>
      </c>
    </row>
    <row r="564" spans="1:27" x14ac:dyDescent="0.2">
      <c r="A564" t="s">
        <v>391</v>
      </c>
      <c r="B564" t="s">
        <v>392</v>
      </c>
      <c r="C564">
        <v>11027</v>
      </c>
      <c r="D564" t="s">
        <v>133</v>
      </c>
    </row>
    <row r="566" spans="1:27" x14ac:dyDescent="0.2">
      <c r="A566" t="s">
        <v>134</v>
      </c>
      <c r="B566" t="s">
        <v>135</v>
      </c>
      <c r="C566" t="s">
        <v>136</v>
      </c>
      <c r="D566" t="s">
        <v>137</v>
      </c>
      <c r="E566" t="s">
        <v>138</v>
      </c>
      <c r="F566" t="s">
        <v>139</v>
      </c>
      <c r="G566" t="s">
        <v>140</v>
      </c>
      <c r="H566" t="s">
        <v>141</v>
      </c>
      <c r="I566" t="s">
        <v>142</v>
      </c>
      <c r="J566" t="s">
        <v>143</v>
      </c>
      <c r="K566" t="s">
        <v>144</v>
      </c>
      <c r="L566" t="s">
        <v>145</v>
      </c>
      <c r="M566" t="s">
        <v>146</v>
      </c>
      <c r="N566" t="s">
        <v>147</v>
      </c>
      <c r="O566" t="s">
        <v>148</v>
      </c>
      <c r="P566" t="s">
        <v>149</v>
      </c>
      <c r="Q566" t="s">
        <v>150</v>
      </c>
      <c r="R566" t="s">
        <v>151</v>
      </c>
    </row>
    <row r="567" spans="1:27" x14ac:dyDescent="0.2">
      <c r="V567" t="s">
        <v>152</v>
      </c>
      <c r="W567" t="s">
        <v>153</v>
      </c>
      <c r="X567" t="s">
        <v>154</v>
      </c>
      <c r="Y567" t="s">
        <v>155</v>
      </c>
      <c r="Z567" t="s">
        <v>156</v>
      </c>
      <c r="AA567" t="s">
        <v>157</v>
      </c>
    </row>
    <row r="568" spans="1:27" x14ac:dyDescent="0.2">
      <c r="A568" s="4" t="s">
        <v>2542</v>
      </c>
      <c r="B568" s="4">
        <v>2026</v>
      </c>
      <c r="C568" s="4">
        <v>2034</v>
      </c>
      <c r="D568">
        <v>2</v>
      </c>
      <c r="E568" s="32">
        <v>1E-4</v>
      </c>
      <c r="F568">
        <v>24.8</v>
      </c>
      <c r="G568" t="s">
        <v>2595</v>
      </c>
      <c r="H568">
        <v>1</v>
      </c>
      <c r="I568" s="19">
        <v>1.2E-2</v>
      </c>
      <c r="J568">
        <v>2.5089999999999999</v>
      </c>
      <c r="K568">
        <v>1.663</v>
      </c>
      <c r="L568">
        <v>2</v>
      </c>
      <c r="M568">
        <v>3</v>
      </c>
      <c r="N568" s="19">
        <v>5.0199999999999996</v>
      </c>
      <c r="O568" s="38">
        <v>1.9</v>
      </c>
      <c r="P568" s="4">
        <v>-1.6369100000000001</v>
      </c>
      <c r="Q568">
        <v>14</v>
      </c>
      <c r="R568" s="4">
        <v>-2.59</v>
      </c>
      <c r="S568" s="21">
        <f t="shared" ref="S568:S582" si="48">B568+1-K568</f>
        <v>2025.337</v>
      </c>
      <c r="T568" s="21">
        <f t="shared" ref="T568:T582" si="49">(S568-1900)*365.2425</f>
        <v>45778.399222499997</v>
      </c>
      <c r="U568" s="24">
        <f t="shared" ref="U568:U582" si="50">T568</f>
        <v>45778.399222499997</v>
      </c>
      <c r="V568" t="s">
        <v>2542</v>
      </c>
      <c r="W568" t="s">
        <v>2674</v>
      </c>
      <c r="X568" t="s">
        <v>2675</v>
      </c>
      <c r="Y568">
        <v>24.62</v>
      </c>
      <c r="Z568">
        <v>25.742999999999999</v>
      </c>
      <c r="AA568" t="s">
        <v>2676</v>
      </c>
    </row>
    <row r="569" spans="1:27" x14ac:dyDescent="0.2">
      <c r="A569" s="6" t="s">
        <v>2537</v>
      </c>
      <c r="B569" s="6">
        <v>2048</v>
      </c>
      <c r="C569" s="6">
        <v>2048</v>
      </c>
      <c r="D569">
        <v>1</v>
      </c>
      <c r="E569" s="19">
        <v>4.0000000000000003E-5</v>
      </c>
      <c r="F569">
        <v>26.2</v>
      </c>
      <c r="G569" t="s">
        <v>2599</v>
      </c>
      <c r="H569">
        <v>0</v>
      </c>
      <c r="I569" s="19">
        <v>6.4999999999999997E-4</v>
      </c>
      <c r="J569">
        <v>2.0339999999999998</v>
      </c>
      <c r="K569">
        <v>1.9670000000000001</v>
      </c>
      <c r="L569">
        <v>1</v>
      </c>
      <c r="M569">
        <v>1</v>
      </c>
      <c r="N569" s="19">
        <v>2.0299999999999998</v>
      </c>
      <c r="O569" s="19">
        <v>0.22</v>
      </c>
      <c r="P569" s="6">
        <v>-3.8389899999999999</v>
      </c>
      <c r="Q569">
        <v>6</v>
      </c>
      <c r="R569" s="6">
        <v>-4.58</v>
      </c>
      <c r="S569" s="21">
        <f t="shared" si="48"/>
        <v>2047.0329999999999</v>
      </c>
      <c r="T569" s="21">
        <f t="shared" si="49"/>
        <v>53702.700502499967</v>
      </c>
      <c r="U569" s="24">
        <f t="shared" si="50"/>
        <v>53702.700502499967</v>
      </c>
      <c r="V569" t="s">
        <v>2537</v>
      </c>
      <c r="W569" t="s">
        <v>2674</v>
      </c>
      <c r="X569" t="s">
        <v>2679</v>
      </c>
      <c r="Y569">
        <v>26.24</v>
      </c>
      <c r="Z569">
        <v>24.413</v>
      </c>
      <c r="AA569" t="s">
        <v>2680</v>
      </c>
    </row>
    <row r="570" spans="1:27" x14ac:dyDescent="0.2">
      <c r="A570" s="6" t="s">
        <v>2645</v>
      </c>
      <c r="B570" s="6">
        <v>2050</v>
      </c>
      <c r="C570" s="6">
        <v>2089</v>
      </c>
      <c r="D570">
        <v>27</v>
      </c>
      <c r="E570" s="19">
        <v>4.0000000000000003E-5</v>
      </c>
      <c r="F570">
        <v>28.9</v>
      </c>
      <c r="G570" t="s">
        <v>2665</v>
      </c>
      <c r="H570">
        <v>0</v>
      </c>
      <c r="I570" s="19">
        <v>1E-4</v>
      </c>
      <c r="J570">
        <v>3.1429999999999998</v>
      </c>
      <c r="K570">
        <v>1.4670000000000001</v>
      </c>
      <c r="L570">
        <v>7</v>
      </c>
      <c r="M570">
        <v>15</v>
      </c>
      <c r="N570" s="19">
        <v>22</v>
      </c>
      <c r="O570" s="19">
        <v>0.21</v>
      </c>
      <c r="P570">
        <v>-4.6844099999999997</v>
      </c>
      <c r="Q570">
        <v>1</v>
      </c>
      <c r="R570">
        <v>-6.1</v>
      </c>
      <c r="S570" s="21">
        <f t="shared" si="48"/>
        <v>2049.5329999999999</v>
      </c>
      <c r="T570" s="21">
        <f t="shared" si="49"/>
        <v>54615.806752499964</v>
      </c>
      <c r="U570" s="24">
        <f t="shared" si="50"/>
        <v>54615.806752499964</v>
      </c>
      <c r="V570" t="s">
        <v>2645</v>
      </c>
      <c r="W570" t="s">
        <v>2674</v>
      </c>
      <c r="X570" t="s">
        <v>2682</v>
      </c>
      <c r="Y570">
        <v>28.786999999999999</v>
      </c>
      <c r="Z570">
        <v>28.495000000000001</v>
      </c>
      <c r="AA570" t="s">
        <v>2683</v>
      </c>
    </row>
    <row r="571" spans="1:27" x14ac:dyDescent="0.2">
      <c r="A571" s="6" t="s">
        <v>2752</v>
      </c>
      <c r="B571" s="6">
        <v>2053</v>
      </c>
      <c r="C571" s="6">
        <v>2117</v>
      </c>
      <c r="D571">
        <v>18</v>
      </c>
      <c r="E571" s="19">
        <v>6.9999999999999999E-6</v>
      </c>
      <c r="F571">
        <v>29.2</v>
      </c>
      <c r="G571" t="s">
        <v>2783</v>
      </c>
      <c r="H571">
        <v>1</v>
      </c>
      <c r="I571" s="19">
        <v>9.1000000000000003E-5</v>
      </c>
      <c r="J571">
        <v>1.163</v>
      </c>
      <c r="K571">
        <v>7.1440000000000001</v>
      </c>
      <c r="L571">
        <v>43</v>
      </c>
      <c r="M571">
        <v>7</v>
      </c>
      <c r="N571" s="19">
        <v>50</v>
      </c>
      <c r="O571" s="19">
        <v>0.16</v>
      </c>
      <c r="P571">
        <v>-4.8383799999999999</v>
      </c>
      <c r="Q571">
        <v>1</v>
      </c>
      <c r="R571">
        <v>-7.11</v>
      </c>
      <c r="S571" s="21">
        <f t="shared" si="48"/>
        <v>2046.856</v>
      </c>
      <c r="T571" s="21">
        <f t="shared" si="49"/>
        <v>53638.052579999996</v>
      </c>
      <c r="U571" s="24">
        <f t="shared" si="50"/>
        <v>53638.052579999996</v>
      </c>
      <c r="V571" t="s">
        <v>2752</v>
      </c>
      <c r="W571" t="s">
        <v>2674</v>
      </c>
      <c r="X571" t="s">
        <v>2798</v>
      </c>
      <c r="Y571">
        <v>29.213999999999999</v>
      </c>
      <c r="Z571">
        <v>22.641999999999999</v>
      </c>
      <c r="AA571" t="s">
        <v>2799</v>
      </c>
    </row>
    <row r="572" spans="1:27" x14ac:dyDescent="0.2">
      <c r="A572" s="6" t="s">
        <v>2630</v>
      </c>
      <c r="B572" s="6">
        <v>2056</v>
      </c>
      <c r="C572" s="6">
        <v>2075</v>
      </c>
      <c r="D572">
        <v>2</v>
      </c>
      <c r="E572" s="19">
        <v>6.0000000000000002E-6</v>
      </c>
      <c r="F572">
        <v>28.4</v>
      </c>
      <c r="G572" t="s">
        <v>2667</v>
      </c>
      <c r="H572">
        <v>0</v>
      </c>
      <c r="I572" s="19">
        <v>8.2999999999999998E-5</v>
      </c>
      <c r="J572">
        <v>2.7389999999999999</v>
      </c>
      <c r="K572">
        <v>1.575</v>
      </c>
      <c r="L572">
        <v>4</v>
      </c>
      <c r="M572">
        <v>7</v>
      </c>
      <c r="N572" s="19">
        <v>11</v>
      </c>
      <c r="O572" s="19">
        <v>0.14000000000000001</v>
      </c>
      <c r="P572">
        <v>-4.9231100000000003</v>
      </c>
      <c r="Q572">
        <v>1</v>
      </c>
      <c r="R572">
        <v>-6.66</v>
      </c>
      <c r="S572" s="21">
        <f t="shared" si="48"/>
        <v>2055.4250000000002</v>
      </c>
      <c r="T572" s="21">
        <f t="shared" si="49"/>
        <v>56767.815562500065</v>
      </c>
      <c r="U572" s="24">
        <f t="shared" si="50"/>
        <v>56767.815562500065</v>
      </c>
      <c r="V572" t="s">
        <v>2630</v>
      </c>
      <c r="W572" t="s">
        <v>2674</v>
      </c>
      <c r="X572" t="s">
        <v>2686</v>
      </c>
      <c r="Y572">
        <v>28.376000000000001</v>
      </c>
      <c r="Z572">
        <v>25.158999999999999</v>
      </c>
      <c r="AA572" t="s">
        <v>2687</v>
      </c>
    </row>
    <row r="573" spans="1:27" x14ac:dyDescent="0.2">
      <c r="A573" s="6" t="s">
        <v>2580</v>
      </c>
      <c r="B573" s="6">
        <v>2058</v>
      </c>
      <c r="C573" s="6">
        <v>2101</v>
      </c>
      <c r="D573">
        <v>3</v>
      </c>
      <c r="E573" s="19">
        <v>3.0000000000000001E-6</v>
      </c>
      <c r="F573">
        <v>27.8</v>
      </c>
      <c r="G573" t="s">
        <v>2591</v>
      </c>
      <c r="H573">
        <v>0</v>
      </c>
      <c r="I573" s="19">
        <v>6.2E-4</v>
      </c>
      <c r="J573">
        <v>3.6680000000000001</v>
      </c>
      <c r="K573">
        <v>1.375</v>
      </c>
      <c r="L573">
        <v>3</v>
      </c>
      <c r="M573">
        <v>8</v>
      </c>
      <c r="N573" s="19">
        <v>11</v>
      </c>
      <c r="O573" s="19">
        <v>0.13</v>
      </c>
      <c r="P573">
        <v>-4.0996600000000001</v>
      </c>
      <c r="Q573">
        <v>8</v>
      </c>
      <c r="R573">
        <v>-6.87</v>
      </c>
      <c r="S573" s="21">
        <f t="shared" si="48"/>
        <v>2057.625</v>
      </c>
      <c r="T573" s="21">
        <f t="shared" si="49"/>
        <v>57571.349062499998</v>
      </c>
      <c r="U573" s="24">
        <f t="shared" si="50"/>
        <v>57571.349062499998</v>
      </c>
      <c r="V573" t="s">
        <v>2580</v>
      </c>
      <c r="W573" t="s">
        <v>2674</v>
      </c>
      <c r="X573" t="s">
        <v>2692</v>
      </c>
      <c r="Y573">
        <v>27.702999999999999</v>
      </c>
      <c r="Z573">
        <v>28.914999999999999</v>
      </c>
      <c r="AA573" t="s">
        <v>2693</v>
      </c>
    </row>
    <row r="574" spans="1:27" x14ac:dyDescent="0.2">
      <c r="A574" s="6" t="s">
        <v>2582</v>
      </c>
      <c r="B574" s="6">
        <v>2068</v>
      </c>
      <c r="C574" s="6">
        <v>2078</v>
      </c>
      <c r="D574">
        <v>17</v>
      </c>
      <c r="E574" s="19">
        <v>1.0000000000000001E-5</v>
      </c>
      <c r="F574">
        <v>27.8</v>
      </c>
      <c r="G574" t="s">
        <v>2589</v>
      </c>
      <c r="H574">
        <v>0</v>
      </c>
      <c r="I574" s="19">
        <v>1.2E-4</v>
      </c>
      <c r="J574">
        <v>1.8819999999999999</v>
      </c>
      <c r="K574">
        <v>2.133</v>
      </c>
      <c r="L574">
        <v>17</v>
      </c>
      <c r="M574">
        <v>15</v>
      </c>
      <c r="N574" s="19">
        <v>32</v>
      </c>
      <c r="O574" s="19">
        <v>0.11</v>
      </c>
      <c r="P574">
        <v>-4.8688599999999997</v>
      </c>
      <c r="Q574">
        <v>2</v>
      </c>
      <c r="R574">
        <v>-6.32</v>
      </c>
      <c r="S574" s="21">
        <f t="shared" si="48"/>
        <v>2066.8670000000002</v>
      </c>
      <c r="T574" s="21">
        <f t="shared" si="49"/>
        <v>60946.920247500071</v>
      </c>
      <c r="U574" s="24">
        <f t="shared" si="50"/>
        <v>60946.920247500071</v>
      </c>
      <c r="V574" t="s">
        <v>2582</v>
      </c>
      <c r="W574" t="s">
        <v>2674</v>
      </c>
      <c r="X574" t="s">
        <v>2698</v>
      </c>
      <c r="Y574">
        <v>27.774999999999999</v>
      </c>
      <c r="Z574">
        <v>26.408000000000001</v>
      </c>
      <c r="AA574" t="s">
        <v>2699</v>
      </c>
    </row>
    <row r="575" spans="1:27" x14ac:dyDescent="0.2">
      <c r="A575" s="6" t="s">
        <v>2628</v>
      </c>
      <c r="B575" s="6">
        <v>2069</v>
      </c>
      <c r="C575" s="6">
        <v>2069</v>
      </c>
      <c r="D575">
        <v>1</v>
      </c>
      <c r="E575" s="19">
        <v>3E-10</v>
      </c>
      <c r="F575">
        <v>28.9</v>
      </c>
      <c r="G575" t="s">
        <v>2668</v>
      </c>
      <c r="H575">
        <v>0</v>
      </c>
      <c r="I575" s="19">
        <v>1.2E-4</v>
      </c>
      <c r="J575">
        <v>2.7909999999999999</v>
      </c>
      <c r="K575">
        <v>1.5580000000000001</v>
      </c>
      <c r="L575">
        <v>5</v>
      </c>
      <c r="M575">
        <v>9</v>
      </c>
      <c r="N575" s="19">
        <v>14</v>
      </c>
      <c r="O575" s="19">
        <v>0.01</v>
      </c>
      <c r="P575">
        <v>-5.9118000000000004</v>
      </c>
      <c r="Q575">
        <v>2</v>
      </c>
      <c r="R575">
        <v>-11.35</v>
      </c>
      <c r="S575" s="21">
        <f t="shared" si="48"/>
        <v>2068.442</v>
      </c>
      <c r="T575" s="21">
        <f t="shared" si="49"/>
        <v>61522.177185</v>
      </c>
      <c r="U575" s="24">
        <f t="shared" si="50"/>
        <v>61522.177185</v>
      </c>
      <c r="V575" t="s">
        <v>2628</v>
      </c>
      <c r="W575" t="s">
        <v>2674</v>
      </c>
      <c r="X575" t="s">
        <v>2702</v>
      </c>
      <c r="Y575">
        <v>28.841999999999999</v>
      </c>
      <c r="Z575">
        <v>25.388999999999999</v>
      </c>
      <c r="AA575" t="s">
        <v>2703</v>
      </c>
    </row>
    <row r="576" spans="1:27" x14ac:dyDescent="0.2">
      <c r="A576" s="6" t="s">
        <v>2757</v>
      </c>
      <c r="B576" s="6">
        <v>2071</v>
      </c>
      <c r="C576" s="6">
        <v>2121</v>
      </c>
      <c r="D576">
        <v>18</v>
      </c>
      <c r="E576" s="19">
        <v>5.0000000000000004E-6</v>
      </c>
      <c r="F576">
        <v>31.8</v>
      </c>
      <c r="G576" t="s">
        <v>2781</v>
      </c>
      <c r="H576">
        <v>1</v>
      </c>
      <c r="I576" s="19">
        <v>5.7000000000000003E-5</v>
      </c>
      <c r="J576">
        <v>0.97399999999999998</v>
      </c>
      <c r="K576">
        <v>36.984000000000002</v>
      </c>
      <c r="L576">
        <v>38</v>
      </c>
      <c r="M576">
        <v>1</v>
      </c>
      <c r="N576" s="19">
        <v>37</v>
      </c>
      <c r="O576" s="19">
        <v>9.8000000000000004E-2</v>
      </c>
      <c r="P576">
        <v>-5.2524800000000003</v>
      </c>
      <c r="Q576">
        <v>1</v>
      </c>
      <c r="R576">
        <v>-8.66</v>
      </c>
      <c r="S576" s="21">
        <f t="shared" si="48"/>
        <v>2035.0160000000001</v>
      </c>
      <c r="T576" s="21">
        <f t="shared" si="49"/>
        <v>49313.581380000032</v>
      </c>
      <c r="U576" s="24">
        <f t="shared" si="50"/>
        <v>49313.581380000032</v>
      </c>
      <c r="V576" t="s">
        <v>2757</v>
      </c>
      <c r="W576" t="s">
        <v>2674</v>
      </c>
      <c r="X576" t="s">
        <v>2794</v>
      </c>
      <c r="Y576">
        <v>31.788</v>
      </c>
      <c r="Z576">
        <v>28.856999999999999</v>
      </c>
      <c r="AA576" t="s">
        <v>2795</v>
      </c>
    </row>
    <row r="577" spans="1:27" x14ac:dyDescent="0.2">
      <c r="A577" s="9" t="s">
        <v>2626</v>
      </c>
      <c r="B577" s="9">
        <v>2078</v>
      </c>
      <c r="C577" s="9">
        <v>2120</v>
      </c>
      <c r="D577">
        <v>21</v>
      </c>
      <c r="E577" s="19">
        <v>1.9999999999999999E-6</v>
      </c>
      <c r="F577">
        <v>28.2</v>
      </c>
      <c r="G577" t="s">
        <v>2670</v>
      </c>
      <c r="H577">
        <v>1</v>
      </c>
      <c r="I577" s="19">
        <v>2.9999999999999997E-4</v>
      </c>
      <c r="J577">
        <v>1.2889999999999999</v>
      </c>
      <c r="K577">
        <v>4.4630000000000001</v>
      </c>
      <c r="L577">
        <v>45</v>
      </c>
      <c r="M577">
        <v>13</v>
      </c>
      <c r="N577" s="19">
        <v>58</v>
      </c>
      <c r="O577" s="19">
        <v>7.6999999999999999E-2</v>
      </c>
      <c r="P577">
        <v>-4.6415800000000003</v>
      </c>
      <c r="Q577">
        <v>6</v>
      </c>
      <c r="R577">
        <v>-7.51</v>
      </c>
      <c r="S577" s="21">
        <f t="shared" si="48"/>
        <v>2074.5369999999998</v>
      </c>
      <c r="T577" s="21">
        <f t="shared" si="49"/>
        <v>63748.330222499928</v>
      </c>
      <c r="U577" s="24">
        <f t="shared" si="50"/>
        <v>63748.330222499928</v>
      </c>
      <c r="V577" t="s">
        <v>2626</v>
      </c>
      <c r="W577" t="s">
        <v>2674</v>
      </c>
      <c r="X577" t="s">
        <v>2710</v>
      </c>
      <c r="Y577">
        <v>28.216999999999999</v>
      </c>
      <c r="Z577">
        <v>23.353000000000002</v>
      </c>
      <c r="AA577" t="s">
        <v>2711</v>
      </c>
    </row>
    <row r="578" spans="1:27" x14ac:dyDescent="0.2">
      <c r="A578" s="9" t="s">
        <v>2758</v>
      </c>
      <c r="B578" s="9">
        <v>2083</v>
      </c>
      <c r="C578" s="9">
        <v>2083</v>
      </c>
      <c r="D578">
        <v>1</v>
      </c>
      <c r="E578" s="19">
        <v>4.0000000000000002E-9</v>
      </c>
      <c r="F578">
        <v>31.7</v>
      </c>
      <c r="G578" t="s">
        <v>2780</v>
      </c>
      <c r="H578">
        <v>0</v>
      </c>
      <c r="I578" s="19">
        <v>4.5000000000000003E-5</v>
      </c>
      <c r="J578">
        <v>1.482</v>
      </c>
      <c r="K578">
        <v>3.0750000000000002</v>
      </c>
      <c r="L578">
        <v>27</v>
      </c>
      <c r="M578">
        <v>13</v>
      </c>
      <c r="N578" s="19">
        <v>40</v>
      </c>
      <c r="O578" s="19">
        <v>2.5999999999999999E-2</v>
      </c>
      <c r="P578">
        <v>-5.9228699999999996</v>
      </c>
      <c r="Q578">
        <v>1</v>
      </c>
      <c r="R578">
        <v>-11.89</v>
      </c>
      <c r="S578" s="21">
        <f t="shared" si="48"/>
        <v>2080.9250000000002</v>
      </c>
      <c r="T578" s="21">
        <f t="shared" si="49"/>
        <v>66081.499312500062</v>
      </c>
      <c r="U578" s="24">
        <f t="shared" si="50"/>
        <v>66081.499312500062</v>
      </c>
      <c r="V578" t="s">
        <v>2758</v>
      </c>
      <c r="W578" t="s">
        <v>2674</v>
      </c>
      <c r="X578" t="s">
        <v>2792</v>
      </c>
      <c r="Y578">
        <v>31.614999999999998</v>
      </c>
      <c r="Z578">
        <v>26.954999999999998</v>
      </c>
      <c r="AA578" t="s">
        <v>2793</v>
      </c>
    </row>
    <row r="579" spans="1:27" x14ac:dyDescent="0.2">
      <c r="A579" s="9" t="s">
        <v>2616</v>
      </c>
      <c r="B579" s="9">
        <v>2096</v>
      </c>
      <c r="C579" s="9">
        <v>2116</v>
      </c>
      <c r="D579">
        <v>8</v>
      </c>
      <c r="E579" s="19">
        <v>6.0000000000000002E-6</v>
      </c>
      <c r="F579">
        <v>28.1</v>
      </c>
      <c r="G579" t="s">
        <v>2671</v>
      </c>
      <c r="H579">
        <v>1</v>
      </c>
      <c r="I579" s="19">
        <v>2.5999999999999998E-4</v>
      </c>
      <c r="J579">
        <v>0.93700000000000006</v>
      </c>
      <c r="K579">
        <v>14.805</v>
      </c>
      <c r="L579">
        <v>79</v>
      </c>
      <c r="M579">
        <v>5</v>
      </c>
      <c r="N579" s="19">
        <v>74</v>
      </c>
      <c r="O579" s="19">
        <v>6.5000000000000002E-2</v>
      </c>
      <c r="P579">
        <v>-4.7669899999999998</v>
      </c>
      <c r="Q579">
        <v>7</v>
      </c>
      <c r="R579">
        <v>-7.09</v>
      </c>
      <c r="S579" s="21">
        <f t="shared" si="48"/>
        <v>2082.1950000000002</v>
      </c>
      <c r="T579" s="21">
        <f t="shared" si="49"/>
        <v>66545.357287500068</v>
      </c>
      <c r="U579" s="24">
        <f t="shared" si="50"/>
        <v>66545.357287500068</v>
      </c>
      <c r="V579" t="s">
        <v>2616</v>
      </c>
      <c r="W579" t="s">
        <v>2674</v>
      </c>
      <c r="X579" t="s">
        <v>2802</v>
      </c>
      <c r="Y579">
        <v>28.143000000000001</v>
      </c>
      <c r="Z579">
        <v>23.704000000000001</v>
      </c>
      <c r="AA579" t="s">
        <v>2803</v>
      </c>
    </row>
    <row r="580" spans="1:27" x14ac:dyDescent="0.2">
      <c r="A580" s="9" t="s">
        <v>2765</v>
      </c>
      <c r="B580" s="9">
        <v>2099</v>
      </c>
      <c r="C580" s="9">
        <v>2117</v>
      </c>
      <c r="D580">
        <v>4</v>
      </c>
      <c r="E580" s="19">
        <v>5.0000000000000004E-6</v>
      </c>
      <c r="F580">
        <v>27.4</v>
      </c>
      <c r="G580" t="s">
        <v>2777</v>
      </c>
      <c r="H580">
        <v>0</v>
      </c>
      <c r="I580" s="19">
        <v>3.6000000000000001E-5</v>
      </c>
      <c r="J580">
        <v>2.8780000000000001</v>
      </c>
      <c r="K580">
        <v>1.532</v>
      </c>
      <c r="L580">
        <v>8</v>
      </c>
      <c r="M580">
        <v>15</v>
      </c>
      <c r="N580" s="19">
        <v>23</v>
      </c>
      <c r="O580" s="19">
        <v>6.0999999999999999E-2</v>
      </c>
      <c r="P580">
        <v>-5.6558900000000003</v>
      </c>
      <c r="Q580">
        <v>1</v>
      </c>
      <c r="R580">
        <v>-6.79</v>
      </c>
      <c r="S580" s="21">
        <f t="shared" si="48"/>
        <v>2098.4679999999998</v>
      </c>
      <c r="T580" s="21">
        <f t="shared" si="49"/>
        <v>72488.948489999952</v>
      </c>
      <c r="U580" s="24">
        <f t="shared" si="50"/>
        <v>72488.948489999952</v>
      </c>
      <c r="V580" t="s">
        <v>2765</v>
      </c>
      <c r="W580" t="s">
        <v>2674</v>
      </c>
      <c r="X580" t="s">
        <v>2786</v>
      </c>
      <c r="Y580">
        <v>27.395</v>
      </c>
      <c r="Z580">
        <v>25.695</v>
      </c>
      <c r="AA580" t="s">
        <v>2787</v>
      </c>
    </row>
    <row r="581" spans="1:27" x14ac:dyDescent="0.2">
      <c r="A581" s="9" t="s">
        <v>2544</v>
      </c>
      <c r="B581" s="9">
        <v>2100</v>
      </c>
      <c r="C581" s="9">
        <v>2107</v>
      </c>
      <c r="D581">
        <v>2</v>
      </c>
      <c r="E581" s="19">
        <v>5.9999999999999997E-7</v>
      </c>
      <c r="F581">
        <v>24.5</v>
      </c>
      <c r="G581" t="s">
        <v>2594</v>
      </c>
      <c r="H581">
        <v>0</v>
      </c>
      <c r="I581" s="19">
        <v>3.5E-4</v>
      </c>
      <c r="J581">
        <v>3.391</v>
      </c>
      <c r="K581">
        <v>1.4179999999999999</v>
      </c>
      <c r="L581">
        <v>5</v>
      </c>
      <c r="M581">
        <v>12</v>
      </c>
      <c r="N581" s="19">
        <v>17</v>
      </c>
      <c r="O581" s="19">
        <v>4.9000000000000002E-2</v>
      </c>
      <c r="P581">
        <v>-4.7578699999999996</v>
      </c>
      <c r="Q581">
        <v>10</v>
      </c>
      <c r="R581">
        <v>-6.23</v>
      </c>
      <c r="S581" s="21">
        <f t="shared" si="48"/>
        <v>2099.5819999999999</v>
      </c>
      <c r="T581" s="21">
        <f t="shared" si="49"/>
        <v>72895.828634999954</v>
      </c>
      <c r="U581" s="24">
        <f t="shared" si="50"/>
        <v>72895.828634999954</v>
      </c>
      <c r="V581" t="s">
        <v>2544</v>
      </c>
      <c r="W581" t="s">
        <v>2674</v>
      </c>
      <c r="X581" t="s">
        <v>2734</v>
      </c>
      <c r="Y581">
        <v>24.446999999999999</v>
      </c>
      <c r="Z581">
        <v>22.667000000000002</v>
      </c>
      <c r="AA581" t="s">
        <v>2735</v>
      </c>
    </row>
    <row r="582" spans="1:27" x14ac:dyDescent="0.2">
      <c r="A582" s="9" t="s">
        <v>2524</v>
      </c>
      <c r="B582" s="9">
        <v>2103</v>
      </c>
      <c r="C582" s="9">
        <v>2115</v>
      </c>
      <c r="D582">
        <v>4</v>
      </c>
      <c r="E582" s="19">
        <v>9.0000000000000002E-6</v>
      </c>
      <c r="F582">
        <v>27</v>
      </c>
      <c r="G582" t="s">
        <v>2603</v>
      </c>
      <c r="H582">
        <v>0</v>
      </c>
      <c r="I582" s="19">
        <v>8.4999999999999995E-4</v>
      </c>
      <c r="J582">
        <v>3.964</v>
      </c>
      <c r="K582">
        <v>1.337</v>
      </c>
      <c r="L582">
        <v>1</v>
      </c>
      <c r="M582">
        <v>3</v>
      </c>
      <c r="N582" s="19">
        <v>3.96</v>
      </c>
      <c r="O582" s="19">
        <v>6.2E-2</v>
      </c>
      <c r="P582">
        <v>-4.2761300000000002</v>
      </c>
      <c r="Q582">
        <v>25</v>
      </c>
      <c r="R582">
        <v>-6.35</v>
      </c>
      <c r="S582" s="21">
        <f t="shared" si="48"/>
        <v>2102.663</v>
      </c>
      <c r="T582" s="21">
        <f t="shared" si="49"/>
        <v>74021.140777500012</v>
      </c>
      <c r="U582" s="24">
        <f t="shared" si="50"/>
        <v>74021.140777500012</v>
      </c>
      <c r="V582" t="s">
        <v>2524</v>
      </c>
      <c r="W582" t="s">
        <v>2674</v>
      </c>
      <c r="X582" t="s">
        <v>2736</v>
      </c>
      <c r="Y582">
        <v>26.94</v>
      </c>
      <c r="Z582">
        <v>24.815000000000001</v>
      </c>
      <c r="AA582" t="s">
        <v>2737</v>
      </c>
    </row>
    <row r="583" spans="1:27" x14ac:dyDescent="0.2">
      <c r="A583" s="21"/>
      <c r="E583" s="19"/>
      <c r="I583" s="19"/>
      <c r="N583" s="19"/>
      <c r="O583" s="19"/>
      <c r="S583" s="21"/>
      <c r="T583" s="21"/>
      <c r="U583" s="24"/>
    </row>
    <row r="584" spans="1:27" x14ac:dyDescent="0.2">
      <c r="A584" s="21"/>
      <c r="E584" s="19"/>
      <c r="I584" s="19"/>
      <c r="N584" s="19"/>
      <c r="O584" s="19"/>
      <c r="S584" s="21"/>
      <c r="T584" s="21"/>
      <c r="U584" s="24"/>
    </row>
    <row r="585" spans="1:27" x14ac:dyDescent="0.2">
      <c r="A585" s="21"/>
      <c r="E585" s="19"/>
      <c r="I585" s="19"/>
      <c r="N585" s="19"/>
      <c r="O585" s="19"/>
      <c r="S585" s="21"/>
      <c r="T585" s="21"/>
      <c r="U585" s="24"/>
    </row>
    <row r="586" spans="1:27" x14ac:dyDescent="0.2">
      <c r="A586" s="12" t="s">
        <v>2764</v>
      </c>
      <c r="B586" s="12">
        <v>2040</v>
      </c>
      <c r="C586" s="12">
        <v>2110</v>
      </c>
      <c r="D586">
        <v>26</v>
      </c>
      <c r="E586" s="19">
        <v>1.0000000000000001E-5</v>
      </c>
      <c r="F586">
        <v>28.1</v>
      </c>
      <c r="G586" t="s">
        <v>2779</v>
      </c>
      <c r="H586">
        <v>1</v>
      </c>
      <c r="I586" s="19">
        <v>1.6000000000000001E-4</v>
      </c>
      <c r="J586">
        <v>0.90900000000000003</v>
      </c>
      <c r="K586">
        <v>9.9640000000000004</v>
      </c>
      <c r="L586">
        <v>11</v>
      </c>
      <c r="M586">
        <v>1</v>
      </c>
      <c r="N586" s="19">
        <v>10</v>
      </c>
      <c r="O586" s="19">
        <v>0.3</v>
      </c>
      <c r="P586">
        <v>-4.32674</v>
      </c>
      <c r="Q586">
        <v>1</v>
      </c>
      <c r="R586">
        <v>-5.98</v>
      </c>
      <c r="S586" s="21">
        <f t="shared" ref="S586:S603" si="51">B586+1-K586</f>
        <v>2031.0360000000001</v>
      </c>
      <c r="T586" s="21">
        <f t="shared" ref="T586:T603" si="52">(S586-1900)*365.2425</f>
        <v>47859.916230000024</v>
      </c>
      <c r="U586" s="24">
        <f t="shared" ref="U586:U603" si="53">T586</f>
        <v>47859.916230000024</v>
      </c>
      <c r="V586" t="s">
        <v>2764</v>
      </c>
      <c r="W586" t="s">
        <v>2674</v>
      </c>
      <c r="X586" t="s">
        <v>2790</v>
      </c>
      <c r="Y586">
        <v>28.105</v>
      </c>
      <c r="Z586">
        <v>20.780999999999999</v>
      </c>
      <c r="AA586" t="s">
        <v>2791</v>
      </c>
    </row>
    <row r="587" spans="1:27" x14ac:dyDescent="0.2">
      <c r="A587" s="12" t="s">
        <v>2525</v>
      </c>
      <c r="B587" s="12">
        <v>2054</v>
      </c>
      <c r="C587" s="12">
        <v>2120</v>
      </c>
      <c r="D587">
        <v>56</v>
      </c>
      <c r="E587" s="32">
        <v>2.9999999999999997E-4</v>
      </c>
      <c r="F587">
        <v>26.6</v>
      </c>
      <c r="G587" t="s">
        <v>2602</v>
      </c>
      <c r="H587">
        <v>1</v>
      </c>
      <c r="I587" s="19">
        <v>1.9E-3</v>
      </c>
      <c r="J587">
        <v>0.77600000000000002</v>
      </c>
      <c r="K587">
        <v>3.456</v>
      </c>
      <c r="L587">
        <v>49</v>
      </c>
      <c r="M587">
        <v>11</v>
      </c>
      <c r="N587" s="19">
        <v>38</v>
      </c>
      <c r="O587" s="19">
        <v>0.21</v>
      </c>
      <c r="P587" s="6">
        <v>-3.3974700000000002</v>
      </c>
      <c r="Q587">
        <v>22</v>
      </c>
      <c r="R587" s="6">
        <v>-4.3</v>
      </c>
      <c r="S587" s="21">
        <f t="shared" si="51"/>
        <v>2051.5439999999999</v>
      </c>
      <c r="T587" s="21">
        <f t="shared" si="52"/>
        <v>55350.309419999954</v>
      </c>
      <c r="U587" s="24">
        <f t="shared" si="53"/>
        <v>55350.309419999954</v>
      </c>
      <c r="V587" t="s">
        <v>2525</v>
      </c>
      <c r="W587" t="s">
        <v>2674</v>
      </c>
      <c r="X587" t="s">
        <v>2684</v>
      </c>
      <c r="Y587">
        <v>26.55</v>
      </c>
      <c r="Z587">
        <v>21.210999999999999</v>
      </c>
      <c r="AA587" t="s">
        <v>2685</v>
      </c>
    </row>
    <row r="588" spans="1:27" x14ac:dyDescent="0.2">
      <c r="A588" s="12" t="s">
        <v>2768</v>
      </c>
      <c r="B588" s="12">
        <v>2065</v>
      </c>
      <c r="C588" s="12">
        <v>2116</v>
      </c>
      <c r="D588">
        <v>8</v>
      </c>
      <c r="E588" s="19">
        <v>4.9999999999999998E-7</v>
      </c>
      <c r="F588">
        <v>27.8</v>
      </c>
      <c r="G588" t="s">
        <v>2778</v>
      </c>
      <c r="H588">
        <v>0</v>
      </c>
      <c r="I588" s="19">
        <v>1.2999999999999999E-4</v>
      </c>
      <c r="J588">
        <v>1.3879999999999999</v>
      </c>
      <c r="K588">
        <v>3.5750000000000002</v>
      </c>
      <c r="L588">
        <v>18</v>
      </c>
      <c r="M588">
        <v>7</v>
      </c>
      <c r="N588" s="19">
        <v>25</v>
      </c>
      <c r="O588" s="19">
        <v>8.7999999999999995E-2</v>
      </c>
      <c r="P588">
        <v>-4.9436499999999999</v>
      </c>
      <c r="Q588">
        <v>2</v>
      </c>
      <c r="R588">
        <v>-7.98</v>
      </c>
      <c r="S588" s="21">
        <f t="shared" si="51"/>
        <v>2062.4250000000002</v>
      </c>
      <c r="T588" s="21">
        <f t="shared" si="52"/>
        <v>59324.513062500067</v>
      </c>
      <c r="U588" s="24">
        <f t="shared" si="53"/>
        <v>59324.513062500067</v>
      </c>
      <c r="V588" t="s">
        <v>2768</v>
      </c>
      <c r="W588" t="s">
        <v>2674</v>
      </c>
      <c r="X588" t="s">
        <v>2788</v>
      </c>
      <c r="Y588">
        <v>27.748000000000001</v>
      </c>
      <c r="Z588">
        <v>20.506</v>
      </c>
      <c r="AA588" t="s">
        <v>2789</v>
      </c>
    </row>
    <row r="589" spans="1:27" x14ac:dyDescent="0.2">
      <c r="A589" s="12" t="s">
        <v>2538</v>
      </c>
      <c r="B589" s="12">
        <v>2072</v>
      </c>
      <c r="C589" s="12">
        <v>2104</v>
      </c>
      <c r="D589">
        <v>4</v>
      </c>
      <c r="E589" s="19">
        <v>3.0000000000000001E-6</v>
      </c>
      <c r="F589">
        <v>28.2</v>
      </c>
      <c r="G589" t="s">
        <v>2598</v>
      </c>
      <c r="H589">
        <v>0</v>
      </c>
      <c r="I589" s="19">
        <v>6.0999999999999997E-4</v>
      </c>
      <c r="J589">
        <v>3.3239999999999998</v>
      </c>
      <c r="K589">
        <v>1.43</v>
      </c>
      <c r="L589">
        <v>3</v>
      </c>
      <c r="M589">
        <v>7</v>
      </c>
      <c r="N589" s="19">
        <v>9.9700000000000006</v>
      </c>
      <c r="O589" s="19">
        <v>9.0999999999999998E-2</v>
      </c>
      <c r="P589">
        <v>-4.2523600000000004</v>
      </c>
      <c r="Q589">
        <v>11</v>
      </c>
      <c r="R589">
        <v>-7.13</v>
      </c>
      <c r="S589" s="21">
        <f t="shared" si="51"/>
        <v>2071.5700000000002</v>
      </c>
      <c r="T589" s="21">
        <f t="shared" si="52"/>
        <v>62664.655725000062</v>
      </c>
      <c r="U589" s="24">
        <f t="shared" si="53"/>
        <v>62664.655725000062</v>
      </c>
      <c r="V589" t="s">
        <v>2538</v>
      </c>
      <c r="W589" t="s">
        <v>2674</v>
      </c>
      <c r="X589" t="s">
        <v>2705</v>
      </c>
      <c r="Y589">
        <v>28.07</v>
      </c>
      <c r="Z589">
        <v>19.411000000000001</v>
      </c>
      <c r="AA589" t="s">
        <v>2706</v>
      </c>
    </row>
    <row r="590" spans="1:27" x14ac:dyDescent="0.2">
      <c r="A590" s="12" t="s">
        <v>2314</v>
      </c>
      <c r="B590" s="12">
        <v>2072</v>
      </c>
      <c r="C590" s="12">
        <v>2121</v>
      </c>
      <c r="D590">
        <v>86</v>
      </c>
      <c r="E590" s="32">
        <v>2.0000000000000001E-4</v>
      </c>
      <c r="F590">
        <v>26.9</v>
      </c>
      <c r="G590" t="s">
        <v>2349</v>
      </c>
      <c r="H590">
        <v>0</v>
      </c>
      <c r="I590" s="19">
        <v>1.9E-3</v>
      </c>
      <c r="J590">
        <v>1.105</v>
      </c>
      <c r="K590">
        <v>10.500999999999999</v>
      </c>
      <c r="L590">
        <v>19</v>
      </c>
      <c r="M590">
        <v>2</v>
      </c>
      <c r="N590" s="19">
        <v>21</v>
      </c>
      <c r="O590" s="19">
        <v>0.13</v>
      </c>
      <c r="P590" s="6">
        <v>-3.6026500000000001</v>
      </c>
      <c r="Q590">
        <v>35</v>
      </c>
      <c r="R590">
        <v>-5.01</v>
      </c>
      <c r="S590" s="21">
        <f t="shared" si="51"/>
        <v>2062.4989999999998</v>
      </c>
      <c r="T590" s="21">
        <f t="shared" si="52"/>
        <v>59351.541007499924</v>
      </c>
      <c r="U590" s="24">
        <f t="shared" si="53"/>
        <v>59351.541007499924</v>
      </c>
      <c r="V590" t="s">
        <v>2314</v>
      </c>
      <c r="W590" t="s">
        <v>2674</v>
      </c>
      <c r="X590" t="s">
        <v>2696</v>
      </c>
      <c r="Y590">
        <v>26.76</v>
      </c>
      <c r="Z590">
        <v>17.632000000000001</v>
      </c>
      <c r="AA590" t="s">
        <v>2697</v>
      </c>
    </row>
    <row r="591" spans="1:27" x14ac:dyDescent="0.2">
      <c r="A591" s="21" t="s">
        <v>2609</v>
      </c>
      <c r="B591">
        <v>2073</v>
      </c>
      <c r="C591">
        <v>2073</v>
      </c>
      <c r="D591">
        <v>1</v>
      </c>
      <c r="E591" s="19">
        <v>1.0000000000000001E-9</v>
      </c>
      <c r="F591">
        <v>28.6</v>
      </c>
      <c r="G591" t="s">
        <v>2672</v>
      </c>
      <c r="H591">
        <v>0</v>
      </c>
      <c r="I591" s="19">
        <v>2.2000000000000001E-4</v>
      </c>
      <c r="J591">
        <v>2.9710000000000001</v>
      </c>
      <c r="K591">
        <v>1.5069999999999999</v>
      </c>
      <c r="L591">
        <v>1</v>
      </c>
      <c r="M591">
        <v>2</v>
      </c>
      <c r="N591" s="19">
        <v>2.97</v>
      </c>
      <c r="O591" s="19">
        <v>2.1000000000000001E-2</v>
      </c>
      <c r="P591">
        <v>-5.3439399999999999</v>
      </c>
      <c r="Q591">
        <v>4</v>
      </c>
      <c r="R591">
        <v>-10.81</v>
      </c>
      <c r="S591" s="21">
        <f t="shared" si="51"/>
        <v>2072.4929999999999</v>
      </c>
      <c r="T591" s="21">
        <f t="shared" si="52"/>
        <v>63001.774552499977</v>
      </c>
      <c r="U591" s="24">
        <f t="shared" si="53"/>
        <v>63001.774552499977</v>
      </c>
      <c r="V591" t="s">
        <v>2609</v>
      </c>
      <c r="W591" t="s">
        <v>2674</v>
      </c>
      <c r="X591" t="s">
        <v>2707</v>
      </c>
      <c r="Y591">
        <v>28.655999999999999</v>
      </c>
      <c r="Z591">
        <v>21.818000000000001</v>
      </c>
      <c r="AA591" t="s">
        <v>2708</v>
      </c>
    </row>
    <row r="592" spans="1:27" x14ac:dyDescent="0.2">
      <c r="A592" s="21" t="s">
        <v>2523</v>
      </c>
      <c r="B592">
        <v>2077</v>
      </c>
      <c r="C592">
        <v>2121</v>
      </c>
      <c r="D592">
        <v>13</v>
      </c>
      <c r="E592" s="19">
        <v>3.0000000000000001E-5</v>
      </c>
      <c r="F592">
        <v>25.5</v>
      </c>
      <c r="G592" t="s">
        <v>2604</v>
      </c>
      <c r="H592">
        <v>0</v>
      </c>
      <c r="I592" s="19">
        <v>9.6000000000000002E-4</v>
      </c>
      <c r="J592">
        <v>1.71</v>
      </c>
      <c r="K592">
        <v>2.4089999999999998</v>
      </c>
      <c r="L592">
        <v>7</v>
      </c>
      <c r="M592">
        <v>5</v>
      </c>
      <c r="N592" s="19">
        <v>12</v>
      </c>
      <c r="O592" s="19">
        <v>0.1</v>
      </c>
      <c r="P592">
        <v>-4.0096600000000002</v>
      </c>
      <c r="Q592">
        <v>19</v>
      </c>
      <c r="R592">
        <v>-5</v>
      </c>
      <c r="S592" s="21">
        <f t="shared" si="51"/>
        <v>2075.5909999999999</v>
      </c>
      <c r="T592" s="21">
        <f t="shared" si="52"/>
        <v>64133.295817499966</v>
      </c>
      <c r="U592" s="24">
        <f t="shared" si="53"/>
        <v>64133.295817499966</v>
      </c>
      <c r="V592" t="s">
        <v>2523</v>
      </c>
      <c r="W592" t="s">
        <v>2674</v>
      </c>
      <c r="X592" t="s">
        <v>2712</v>
      </c>
      <c r="Y592">
        <v>25.57</v>
      </c>
      <c r="Z592">
        <v>22.431000000000001</v>
      </c>
      <c r="AA592" t="s">
        <v>2713</v>
      </c>
    </row>
    <row r="593" spans="1:27" x14ac:dyDescent="0.2">
      <c r="A593" s="21" t="s">
        <v>2536</v>
      </c>
      <c r="B593">
        <v>2079</v>
      </c>
      <c r="C593">
        <v>2121</v>
      </c>
      <c r="D593">
        <v>64</v>
      </c>
      <c r="E593" s="19">
        <v>6.0000000000000002E-5</v>
      </c>
      <c r="F593">
        <v>26.1</v>
      </c>
      <c r="G593" t="s">
        <v>2600</v>
      </c>
      <c r="H593">
        <v>0</v>
      </c>
      <c r="I593" s="19">
        <v>6.8000000000000005E-4</v>
      </c>
      <c r="J593">
        <v>1.3440000000000001</v>
      </c>
      <c r="K593">
        <v>3.9060000000000001</v>
      </c>
      <c r="L593">
        <v>32</v>
      </c>
      <c r="M593">
        <v>11</v>
      </c>
      <c r="N593" s="19">
        <v>43</v>
      </c>
      <c r="O593" s="19">
        <v>0.1</v>
      </c>
      <c r="P593">
        <v>-4.15665</v>
      </c>
      <c r="Q593">
        <v>14</v>
      </c>
      <c r="R593">
        <v>-5.0199999999999996</v>
      </c>
      <c r="S593" s="21">
        <f t="shared" si="51"/>
        <v>2076.0940000000001</v>
      </c>
      <c r="T593" s="21">
        <f t="shared" si="52"/>
        <v>64317.012795000017</v>
      </c>
      <c r="U593" s="24">
        <f t="shared" si="53"/>
        <v>64317.012795000017</v>
      </c>
      <c r="V593" t="s">
        <v>2536</v>
      </c>
      <c r="W593" t="s">
        <v>2674</v>
      </c>
      <c r="X593" t="s">
        <v>2714</v>
      </c>
      <c r="Y593">
        <v>25.91</v>
      </c>
      <c r="Z593">
        <v>20.97</v>
      </c>
      <c r="AA593" t="s">
        <v>2715</v>
      </c>
    </row>
    <row r="594" spans="1:27" x14ac:dyDescent="0.2">
      <c r="A594" s="21" t="s">
        <v>2539</v>
      </c>
      <c r="B594">
        <v>2079</v>
      </c>
      <c r="C594">
        <v>2121</v>
      </c>
      <c r="D594">
        <v>98</v>
      </c>
      <c r="E594" s="32">
        <v>2E-3</v>
      </c>
      <c r="F594">
        <v>25.7</v>
      </c>
      <c r="G594" t="s">
        <v>2597</v>
      </c>
      <c r="H594">
        <v>1</v>
      </c>
      <c r="I594" s="19">
        <v>1.6000000000000001E-3</v>
      </c>
      <c r="J594">
        <v>1.4319999999999999</v>
      </c>
      <c r="K594">
        <v>3.3159999999999998</v>
      </c>
      <c r="L594">
        <v>44</v>
      </c>
      <c r="M594">
        <v>19</v>
      </c>
      <c r="N594" s="19">
        <v>63</v>
      </c>
      <c r="O594" s="19">
        <v>0.13</v>
      </c>
      <c r="P594" s="6">
        <v>-3.6989899999999998</v>
      </c>
      <c r="Q594">
        <v>32</v>
      </c>
      <c r="R594" s="6">
        <v>-3.61</v>
      </c>
      <c r="S594" s="21">
        <f t="shared" si="51"/>
        <v>2076.6840000000002</v>
      </c>
      <c r="T594" s="21">
        <f t="shared" si="52"/>
        <v>64532.505870000074</v>
      </c>
      <c r="U594" s="24">
        <f t="shared" si="53"/>
        <v>64532.505870000074</v>
      </c>
      <c r="V594" t="s">
        <v>2539</v>
      </c>
      <c r="W594" t="s">
        <v>2674</v>
      </c>
      <c r="X594" t="s">
        <v>2716</v>
      </c>
      <c r="Y594">
        <v>25.9</v>
      </c>
      <c r="Z594">
        <v>20.561</v>
      </c>
      <c r="AA594" t="s">
        <v>2805</v>
      </c>
    </row>
    <row r="595" spans="1:27" x14ac:dyDescent="0.2">
      <c r="A595" s="21" t="s">
        <v>2629</v>
      </c>
      <c r="B595">
        <v>2081</v>
      </c>
      <c r="C595">
        <v>2112</v>
      </c>
      <c r="D595">
        <v>2</v>
      </c>
      <c r="E595" s="19">
        <v>3.0000000000000001E-6</v>
      </c>
      <c r="F595" s="4">
        <v>20.2</v>
      </c>
      <c r="G595" t="s">
        <v>2666</v>
      </c>
      <c r="H595">
        <v>0</v>
      </c>
      <c r="I595" s="19">
        <v>6.6E-4</v>
      </c>
      <c r="J595">
        <v>3.9209999999999998</v>
      </c>
      <c r="K595">
        <v>1.3420000000000001</v>
      </c>
      <c r="L595">
        <v>1</v>
      </c>
      <c r="M595">
        <v>3</v>
      </c>
      <c r="N595" s="19">
        <v>3.92</v>
      </c>
      <c r="O595" s="19">
        <v>7.6999999999999999E-2</v>
      </c>
      <c r="P595">
        <v>-4.2949799999999998</v>
      </c>
      <c r="Q595">
        <v>14</v>
      </c>
      <c r="R595" s="6">
        <v>-3.04</v>
      </c>
      <c r="S595" s="21">
        <f t="shared" si="51"/>
        <v>2080.6579999999999</v>
      </c>
      <c r="T595" s="21">
        <f t="shared" si="52"/>
        <v>65983.979564999972</v>
      </c>
      <c r="U595" s="24">
        <f t="shared" si="53"/>
        <v>65983.979564999972</v>
      </c>
      <c r="V595" t="s">
        <v>2629</v>
      </c>
      <c r="W595" t="s">
        <v>2674</v>
      </c>
      <c r="X595" t="s">
        <v>2800</v>
      </c>
      <c r="Y595">
        <v>20.213000000000001</v>
      </c>
      <c r="Z595">
        <v>19.359000000000002</v>
      </c>
      <c r="AA595" t="s">
        <v>2801</v>
      </c>
    </row>
    <row r="596" spans="1:27" x14ac:dyDescent="0.2">
      <c r="A596" s="21" t="s">
        <v>2518</v>
      </c>
      <c r="B596">
        <v>2082</v>
      </c>
      <c r="C596">
        <v>2120</v>
      </c>
      <c r="D596">
        <v>11</v>
      </c>
      <c r="E596" s="19">
        <v>3.0000000000000001E-6</v>
      </c>
      <c r="F596">
        <v>27.2</v>
      </c>
      <c r="G596" t="s">
        <v>2605</v>
      </c>
      <c r="H596">
        <v>0</v>
      </c>
      <c r="I596" s="19">
        <v>6.4999999999999997E-4</v>
      </c>
      <c r="J596">
        <v>1.2849999999999999</v>
      </c>
      <c r="K596">
        <v>4.5110000000000001</v>
      </c>
      <c r="L596">
        <v>7</v>
      </c>
      <c r="M596">
        <v>2</v>
      </c>
      <c r="N596" s="19">
        <v>8.99</v>
      </c>
      <c r="O596" s="19">
        <v>7.4999999999999997E-2</v>
      </c>
      <c r="P596">
        <v>-4.3142399999999999</v>
      </c>
      <c r="Q596">
        <v>14</v>
      </c>
      <c r="R596">
        <v>-7.09</v>
      </c>
      <c r="S596" s="21">
        <f t="shared" si="51"/>
        <v>2078.489</v>
      </c>
      <c r="T596" s="21">
        <f t="shared" si="52"/>
        <v>65191.768582500015</v>
      </c>
      <c r="U596" s="24">
        <f t="shared" si="53"/>
        <v>65191.768582500015</v>
      </c>
      <c r="V596" t="s">
        <v>2518</v>
      </c>
      <c r="W596" t="s">
        <v>2674</v>
      </c>
      <c r="X596" t="s">
        <v>2720</v>
      </c>
      <c r="Y596">
        <v>27.19</v>
      </c>
      <c r="Z596">
        <v>22.335000000000001</v>
      </c>
      <c r="AA596" t="s">
        <v>2721</v>
      </c>
    </row>
    <row r="597" spans="1:27" x14ac:dyDescent="0.2">
      <c r="A597" s="21" t="s">
        <v>2769</v>
      </c>
      <c r="B597">
        <v>2085</v>
      </c>
      <c r="C597">
        <v>2117</v>
      </c>
      <c r="D597">
        <v>36</v>
      </c>
      <c r="E597" s="19">
        <v>8.0000000000000007E-5</v>
      </c>
      <c r="F597">
        <v>26.3</v>
      </c>
      <c r="G597" t="s">
        <v>2776</v>
      </c>
      <c r="H597">
        <v>0</v>
      </c>
      <c r="I597" s="19">
        <v>4.3999999999999999E-5</v>
      </c>
      <c r="J597">
        <v>2.2610000000000001</v>
      </c>
      <c r="K597">
        <v>1.7929999999999999</v>
      </c>
      <c r="L597">
        <v>4</v>
      </c>
      <c r="M597">
        <v>5</v>
      </c>
      <c r="N597" s="19">
        <v>9.0399999999999991</v>
      </c>
      <c r="O597" s="19">
        <v>9.5000000000000001E-2</v>
      </c>
      <c r="P597">
        <v>-5.37723</v>
      </c>
      <c r="Q597">
        <v>1</v>
      </c>
      <c r="R597" s="6">
        <v>-4.84</v>
      </c>
      <c r="S597" s="21">
        <f t="shared" si="51"/>
        <v>2084.2069999999999</v>
      </c>
      <c r="T597" s="21">
        <f t="shared" si="52"/>
        <v>67280.225197499953</v>
      </c>
      <c r="U597" s="24">
        <f t="shared" si="53"/>
        <v>67280.225197499953</v>
      </c>
      <c r="V597" t="s">
        <v>2769</v>
      </c>
      <c r="W597" t="s">
        <v>2674</v>
      </c>
      <c r="X597" t="s">
        <v>2784</v>
      </c>
      <c r="Y597">
        <v>26.24</v>
      </c>
      <c r="Z597">
        <v>22.100999999999999</v>
      </c>
      <c r="AA597" t="s">
        <v>2785</v>
      </c>
    </row>
    <row r="598" spans="1:27" x14ac:dyDescent="0.2">
      <c r="A598" s="21" t="s">
        <v>2163</v>
      </c>
      <c r="B598">
        <v>2085</v>
      </c>
      <c r="C598">
        <v>2118</v>
      </c>
      <c r="D598">
        <v>3</v>
      </c>
      <c r="E598" s="19">
        <v>9.9999999999999995E-8</v>
      </c>
      <c r="F598" s="6">
        <v>23.3</v>
      </c>
      <c r="G598" t="s">
        <v>2216</v>
      </c>
      <c r="H598">
        <v>0</v>
      </c>
      <c r="I598" s="19">
        <v>6.9999999999999999E-4</v>
      </c>
      <c r="J598">
        <v>1.1060000000000001</v>
      </c>
      <c r="K598">
        <v>10.404999999999999</v>
      </c>
      <c r="L598">
        <v>47</v>
      </c>
      <c r="M598">
        <v>5</v>
      </c>
      <c r="N598" s="19">
        <v>52</v>
      </c>
      <c r="O598" s="19">
        <v>5.0999999999999997E-2</v>
      </c>
      <c r="P598">
        <v>-4.4479699999999998</v>
      </c>
      <c r="Q598">
        <v>16</v>
      </c>
      <c r="R598">
        <v>-6.3</v>
      </c>
      <c r="S598" s="21">
        <f t="shared" si="51"/>
        <v>2075.5949999999998</v>
      </c>
      <c r="T598" s="21">
        <f t="shared" si="52"/>
        <v>64134.756787499929</v>
      </c>
      <c r="U598" s="24">
        <f t="shared" si="53"/>
        <v>64134.756787499929</v>
      </c>
      <c r="V598" t="s">
        <v>2163</v>
      </c>
      <c r="W598" t="s">
        <v>2674</v>
      </c>
      <c r="X598" t="s">
        <v>2421</v>
      </c>
      <c r="Y598">
        <v>23.26</v>
      </c>
      <c r="Z598">
        <v>16.701000000000001</v>
      </c>
      <c r="AA598" t="s">
        <v>2422</v>
      </c>
    </row>
    <row r="599" spans="1:27" x14ac:dyDescent="0.2">
      <c r="A599" s="21" t="s">
        <v>2649</v>
      </c>
      <c r="B599">
        <v>2098</v>
      </c>
      <c r="C599">
        <v>2120</v>
      </c>
      <c r="D599">
        <v>72</v>
      </c>
      <c r="E599" s="32">
        <v>1E-4</v>
      </c>
      <c r="F599">
        <v>25.4</v>
      </c>
      <c r="G599" t="s">
        <v>2664</v>
      </c>
      <c r="H599">
        <v>0</v>
      </c>
      <c r="I599" s="19">
        <v>7.2999999999999999E-5</v>
      </c>
      <c r="J599">
        <v>1.982</v>
      </c>
      <c r="K599">
        <v>2.0179999999999998</v>
      </c>
      <c r="L599">
        <v>1</v>
      </c>
      <c r="M599">
        <v>1</v>
      </c>
      <c r="N599" s="19">
        <v>1.98</v>
      </c>
      <c r="O599" s="19">
        <v>8.2000000000000003E-2</v>
      </c>
      <c r="P599">
        <v>-5.2251399999999997</v>
      </c>
      <c r="Q599">
        <v>2</v>
      </c>
      <c r="R599" s="6">
        <v>-4.42</v>
      </c>
      <c r="S599" s="21">
        <f t="shared" si="51"/>
        <v>2096.982</v>
      </c>
      <c r="T599" s="21">
        <f t="shared" si="52"/>
        <v>71946.198134999984</v>
      </c>
      <c r="U599" s="24">
        <f t="shared" si="53"/>
        <v>71946.198134999984</v>
      </c>
      <c r="V599" t="s">
        <v>2649</v>
      </c>
      <c r="W599" t="s">
        <v>2674</v>
      </c>
      <c r="X599" t="s">
        <v>2729</v>
      </c>
      <c r="Y599">
        <v>25.477</v>
      </c>
      <c r="Z599">
        <v>21.616</v>
      </c>
      <c r="AA599" t="s">
        <v>2730</v>
      </c>
    </row>
    <row r="600" spans="1:27" x14ac:dyDescent="0.2">
      <c r="A600" s="21" t="s">
        <v>2627</v>
      </c>
      <c r="B600">
        <v>2099</v>
      </c>
      <c r="C600">
        <v>2121</v>
      </c>
      <c r="D600">
        <v>9</v>
      </c>
      <c r="E600" s="19">
        <v>6.9999999999999997E-7</v>
      </c>
      <c r="F600">
        <v>28.5</v>
      </c>
      <c r="G600" t="s">
        <v>2669</v>
      </c>
      <c r="H600">
        <v>1</v>
      </c>
      <c r="I600" s="19">
        <v>7.2000000000000002E-5</v>
      </c>
      <c r="J600">
        <v>0.93200000000000005</v>
      </c>
      <c r="K600">
        <v>13.637</v>
      </c>
      <c r="L600">
        <v>161</v>
      </c>
      <c r="M600">
        <v>11</v>
      </c>
      <c r="N600" s="19">
        <v>150</v>
      </c>
      <c r="O600" s="19">
        <v>0.05</v>
      </c>
      <c r="P600">
        <v>-5.44102</v>
      </c>
      <c r="Q600">
        <v>2</v>
      </c>
      <c r="R600">
        <v>-8.17</v>
      </c>
      <c r="S600" s="21">
        <f t="shared" si="51"/>
        <v>2086.3629999999998</v>
      </c>
      <c r="T600" s="21">
        <f t="shared" si="52"/>
        <v>68067.688027499942</v>
      </c>
      <c r="U600" s="24">
        <f t="shared" si="53"/>
        <v>68067.688027499942</v>
      </c>
      <c r="V600" t="s">
        <v>2627</v>
      </c>
      <c r="W600" t="s">
        <v>2674</v>
      </c>
      <c r="X600" t="s">
        <v>2726</v>
      </c>
      <c r="Y600">
        <v>28.494</v>
      </c>
      <c r="Z600">
        <v>21.411000000000001</v>
      </c>
      <c r="AA600" t="s">
        <v>2727</v>
      </c>
    </row>
    <row r="601" spans="1:27" x14ac:dyDescent="0.2">
      <c r="A601" s="21" t="s">
        <v>2581</v>
      </c>
      <c r="B601">
        <v>2109</v>
      </c>
      <c r="C601">
        <v>2120</v>
      </c>
      <c r="D601">
        <v>2</v>
      </c>
      <c r="E601" s="19">
        <v>2E-8</v>
      </c>
      <c r="F601">
        <v>25.6</v>
      </c>
      <c r="G601" t="s">
        <v>2590</v>
      </c>
      <c r="H601">
        <v>1</v>
      </c>
      <c r="I601" s="19">
        <v>2.5000000000000001E-4</v>
      </c>
      <c r="J601">
        <v>1.032</v>
      </c>
      <c r="K601">
        <v>32.151000000000003</v>
      </c>
      <c r="L601">
        <v>0</v>
      </c>
      <c r="M601">
        <v>0</v>
      </c>
      <c r="N601" s="19">
        <v>10000000</v>
      </c>
      <c r="O601" s="19">
        <v>2.8000000000000001E-2</v>
      </c>
      <c r="P601">
        <v>-5.1504500000000002</v>
      </c>
      <c r="Q601">
        <v>8</v>
      </c>
      <c r="R601">
        <v>-8.25</v>
      </c>
      <c r="S601" s="21">
        <f t="shared" si="51"/>
        <v>2077.8490000000002</v>
      </c>
      <c r="T601" s="21">
        <f t="shared" si="52"/>
        <v>64958.013382500059</v>
      </c>
      <c r="U601" s="24">
        <f t="shared" si="53"/>
        <v>64958.013382500059</v>
      </c>
      <c r="V601" t="s">
        <v>2581</v>
      </c>
      <c r="W601" t="s">
        <v>2674</v>
      </c>
      <c r="X601" t="s">
        <v>2804</v>
      </c>
      <c r="Y601">
        <v>25.536000000000001</v>
      </c>
      <c r="Z601">
        <v>22.067</v>
      </c>
      <c r="AA601" t="s">
        <v>2725</v>
      </c>
    </row>
    <row r="602" spans="1:27" x14ac:dyDescent="0.2">
      <c r="A602" s="21" t="s">
        <v>2540</v>
      </c>
      <c r="B602">
        <v>2115</v>
      </c>
      <c r="C602">
        <v>2118</v>
      </c>
      <c r="D602">
        <v>2</v>
      </c>
      <c r="E602" s="19">
        <v>1.9999999999999999E-7</v>
      </c>
      <c r="F602">
        <v>25.2</v>
      </c>
      <c r="G602" t="s">
        <v>2596</v>
      </c>
      <c r="H602">
        <v>0</v>
      </c>
      <c r="I602" s="19">
        <v>5.9000000000000003E-4</v>
      </c>
      <c r="J602">
        <v>2.6629999999999998</v>
      </c>
      <c r="K602">
        <v>1.601</v>
      </c>
      <c r="L602">
        <v>3</v>
      </c>
      <c r="M602">
        <v>5</v>
      </c>
      <c r="N602" s="19">
        <v>7.99</v>
      </c>
      <c r="O602" s="19">
        <v>3.5000000000000003E-2</v>
      </c>
      <c r="P602">
        <v>-4.6782300000000001</v>
      </c>
      <c r="Q602">
        <v>20</v>
      </c>
      <c r="R602">
        <v>-7.15</v>
      </c>
      <c r="S602" s="21">
        <f t="shared" si="51"/>
        <v>2114.3989999999999</v>
      </c>
      <c r="T602" s="21">
        <f t="shared" si="52"/>
        <v>78307.626757499966</v>
      </c>
      <c r="U602" s="24">
        <f t="shared" si="53"/>
        <v>78307.626757499966</v>
      </c>
      <c r="V602" t="s">
        <v>2540</v>
      </c>
      <c r="W602" t="s">
        <v>2674</v>
      </c>
      <c r="X602" t="s">
        <v>2741</v>
      </c>
      <c r="Y602">
        <v>25.15</v>
      </c>
      <c r="Z602">
        <v>21.308</v>
      </c>
      <c r="AA602" t="s">
        <v>2742</v>
      </c>
    </row>
    <row r="603" spans="1:27" x14ac:dyDescent="0.2">
      <c r="A603" s="21" t="s">
        <v>2756</v>
      </c>
      <c r="B603">
        <v>2116</v>
      </c>
      <c r="C603">
        <v>2116</v>
      </c>
      <c r="D603">
        <v>1</v>
      </c>
      <c r="E603" s="19">
        <v>1.0000000000000001E-9</v>
      </c>
      <c r="F603">
        <v>26.4</v>
      </c>
      <c r="G603" t="s">
        <v>2782</v>
      </c>
      <c r="H603">
        <v>0</v>
      </c>
      <c r="I603" s="19">
        <v>2.9E-5</v>
      </c>
      <c r="J603">
        <v>2.3039999999999998</v>
      </c>
      <c r="K603">
        <v>1.7669999999999999</v>
      </c>
      <c r="L603">
        <v>10</v>
      </c>
      <c r="M603">
        <v>13</v>
      </c>
      <c r="N603" s="19">
        <v>23</v>
      </c>
      <c r="O603" s="19">
        <v>1.2E-2</v>
      </c>
      <c r="P603">
        <v>-6.44198</v>
      </c>
      <c r="Q603">
        <v>1</v>
      </c>
      <c r="R603">
        <v>-9.86</v>
      </c>
      <c r="S603" s="21">
        <f t="shared" si="51"/>
        <v>2115.2330000000002</v>
      </c>
      <c r="T603" s="21">
        <f t="shared" si="52"/>
        <v>78612.239002500064</v>
      </c>
      <c r="U603" s="24">
        <f t="shared" si="53"/>
        <v>78612.239002500064</v>
      </c>
      <c r="V603" t="s">
        <v>2756</v>
      </c>
      <c r="W603" t="s">
        <v>2674</v>
      </c>
      <c r="X603" t="s">
        <v>2796</v>
      </c>
      <c r="Y603">
        <v>26.466999999999999</v>
      </c>
      <c r="Z603">
        <v>19.5</v>
      </c>
      <c r="AA603" t="s">
        <v>2797</v>
      </c>
    </row>
    <row r="604" spans="1:27" s="21" customFormat="1" x14ac:dyDescent="0.2">
      <c r="E604" s="22"/>
      <c r="I604" s="22"/>
      <c r="N604" s="22"/>
      <c r="O604" s="22"/>
    </row>
    <row r="605" spans="1:27" s="21" customFormat="1" x14ac:dyDescent="0.2">
      <c r="E605" s="22"/>
      <c r="I605" s="22"/>
      <c r="N605" s="22"/>
      <c r="O605" s="22"/>
    </row>
    <row r="606" spans="1:27" s="21" customFormat="1" x14ac:dyDescent="0.2">
      <c r="E606" s="22"/>
      <c r="I606" s="22"/>
      <c r="N606" s="22"/>
      <c r="O606" s="22"/>
    </row>
    <row r="607" spans="1:27" s="21" customFormat="1" x14ac:dyDescent="0.2">
      <c r="E607" s="22"/>
      <c r="I607" s="22"/>
      <c r="N607" s="22"/>
      <c r="O607" s="22"/>
    </row>
    <row r="608" spans="1:27" x14ac:dyDescent="0.2">
      <c r="A608" t="s">
        <v>2535</v>
      </c>
      <c r="B608">
        <v>2060</v>
      </c>
      <c r="C608">
        <v>2060</v>
      </c>
      <c r="D608">
        <v>1</v>
      </c>
      <c r="E608" s="19">
        <v>5.9999999999999995E-8</v>
      </c>
      <c r="F608">
        <v>27.9</v>
      </c>
      <c r="G608" t="s">
        <v>2601</v>
      </c>
      <c r="H608">
        <v>0</v>
      </c>
      <c r="I608" s="19">
        <v>5.1999999999999995E-4</v>
      </c>
      <c r="J608">
        <v>2.794</v>
      </c>
      <c r="K608">
        <v>1.5569999999999999</v>
      </c>
      <c r="L608">
        <v>5</v>
      </c>
      <c r="M608">
        <v>9</v>
      </c>
      <c r="N608" s="19">
        <v>14</v>
      </c>
      <c r="O608" s="19">
        <v>7.4999999999999997E-2</v>
      </c>
      <c r="P608">
        <v>-4.4099500000000003</v>
      </c>
      <c r="Q608">
        <v>7</v>
      </c>
      <c r="R608">
        <v>-8.35</v>
      </c>
    </row>
    <row r="609" spans="1:18" x14ac:dyDescent="0.2">
      <c r="A609" t="s">
        <v>2508</v>
      </c>
      <c r="B609">
        <v>2068</v>
      </c>
      <c r="C609">
        <v>2114</v>
      </c>
      <c r="D609">
        <v>8</v>
      </c>
      <c r="E609" s="19">
        <v>3.0000000000000001E-6</v>
      </c>
      <c r="F609">
        <v>26</v>
      </c>
      <c r="G609" t="s">
        <v>2607</v>
      </c>
      <c r="H609">
        <v>0</v>
      </c>
      <c r="I609" s="19">
        <v>7.9000000000000001E-4</v>
      </c>
      <c r="J609">
        <v>2.9489999999999998</v>
      </c>
      <c r="K609">
        <v>1.5129999999999999</v>
      </c>
      <c r="L609">
        <v>1</v>
      </c>
      <c r="M609">
        <v>2</v>
      </c>
      <c r="N609" s="19">
        <v>2.95</v>
      </c>
      <c r="O609" s="19">
        <v>9.7000000000000003E-2</v>
      </c>
      <c r="P609">
        <v>-4.1152499999999996</v>
      </c>
      <c r="Q609">
        <v>13</v>
      </c>
      <c r="R609">
        <v>-6.35</v>
      </c>
    </row>
    <row r="610" spans="1:18" x14ac:dyDescent="0.2">
      <c r="A610" t="s">
        <v>2503</v>
      </c>
      <c r="B610">
        <v>2062</v>
      </c>
      <c r="C610">
        <v>2071</v>
      </c>
      <c r="D610">
        <v>5</v>
      </c>
      <c r="E610" s="19">
        <v>2.9999999999999997E-4</v>
      </c>
      <c r="F610">
        <v>28.4</v>
      </c>
      <c r="G610" t="s">
        <v>2608</v>
      </c>
      <c r="H610">
        <v>0</v>
      </c>
      <c r="I610" s="19">
        <v>1.3999999999999999E-4</v>
      </c>
      <c r="J610">
        <v>1.208</v>
      </c>
      <c r="K610">
        <v>5.8029999999999999</v>
      </c>
      <c r="L610">
        <v>24</v>
      </c>
      <c r="M610">
        <v>5</v>
      </c>
      <c r="N610" s="19">
        <v>29</v>
      </c>
      <c r="O610" s="19">
        <v>0.16</v>
      </c>
      <c r="P610">
        <v>-4.6416000000000004</v>
      </c>
      <c r="Q610">
        <v>2</v>
      </c>
      <c r="R610">
        <v>-5.21</v>
      </c>
    </row>
    <row r="611" spans="1:18" x14ac:dyDescent="0.2">
      <c r="A611" t="s">
        <v>2632</v>
      </c>
      <c r="B611">
        <v>2035</v>
      </c>
      <c r="C611">
        <v>2087</v>
      </c>
      <c r="D611">
        <v>30</v>
      </c>
      <c r="E611" s="19">
        <v>1.0000000000000001E-5</v>
      </c>
      <c r="F611">
        <v>28.8</v>
      </c>
      <c r="G611" t="s">
        <v>2673</v>
      </c>
      <c r="H611">
        <v>1</v>
      </c>
      <c r="I611" s="19">
        <v>2.2000000000000001E-4</v>
      </c>
      <c r="J611">
        <v>0.86199999999999999</v>
      </c>
      <c r="K611">
        <v>6.2450000000000001</v>
      </c>
      <c r="L611">
        <v>29</v>
      </c>
      <c r="M611">
        <v>4</v>
      </c>
      <c r="N611" s="19">
        <v>25</v>
      </c>
      <c r="O611" s="19">
        <v>0.42</v>
      </c>
      <c r="P611">
        <v>-4.0222600000000002</v>
      </c>
      <c r="Q611">
        <v>1</v>
      </c>
      <c r="R611">
        <v>-6.02</v>
      </c>
    </row>
    <row r="612" spans="1:18" x14ac:dyDescent="0.2">
      <c r="A612" t="s">
        <v>2316</v>
      </c>
      <c r="B612">
        <v>2114</v>
      </c>
      <c r="C612">
        <v>2118</v>
      </c>
      <c r="D612">
        <v>3</v>
      </c>
      <c r="E612" s="19">
        <v>4.0000000000000001E-8</v>
      </c>
      <c r="F612">
        <v>26.5</v>
      </c>
      <c r="G612" t="s">
        <v>2346</v>
      </c>
      <c r="H612">
        <v>0</v>
      </c>
      <c r="I612" s="19">
        <v>8.9999999999999998E-4</v>
      </c>
      <c r="J612">
        <v>1.286</v>
      </c>
      <c r="K612">
        <v>4.5</v>
      </c>
      <c r="L612">
        <v>7</v>
      </c>
      <c r="M612">
        <v>2</v>
      </c>
      <c r="N612" s="19">
        <v>9</v>
      </c>
      <c r="O612" s="19">
        <v>2.9000000000000001E-2</v>
      </c>
      <c r="P612">
        <v>-4.58148</v>
      </c>
      <c r="Q612">
        <v>30</v>
      </c>
      <c r="R612">
        <v>-8.51</v>
      </c>
    </row>
    <row r="613" spans="1:18" x14ac:dyDescent="0.2">
      <c r="A613" t="s">
        <v>2315</v>
      </c>
      <c r="B613">
        <v>2049</v>
      </c>
      <c r="C613">
        <v>2054</v>
      </c>
      <c r="D613">
        <v>6</v>
      </c>
      <c r="E613" s="19">
        <v>2.0000000000000001E-4</v>
      </c>
      <c r="F613">
        <v>29</v>
      </c>
      <c r="G613" t="s">
        <v>2347</v>
      </c>
      <c r="H613">
        <v>0</v>
      </c>
      <c r="I613" s="19">
        <v>1E-4</v>
      </c>
      <c r="J613">
        <v>1.532</v>
      </c>
      <c r="K613">
        <v>2.8809999999999998</v>
      </c>
      <c r="L613">
        <v>15</v>
      </c>
      <c r="M613">
        <v>8</v>
      </c>
      <c r="N613" s="19">
        <v>23</v>
      </c>
      <c r="O613" s="19">
        <v>0.24</v>
      </c>
      <c r="P613">
        <v>-4.5936300000000001</v>
      </c>
      <c r="Q613">
        <v>1</v>
      </c>
      <c r="R613">
        <v>-5.41</v>
      </c>
    </row>
    <row r="614" spans="1:18" x14ac:dyDescent="0.2">
      <c r="A614" t="s">
        <v>2311</v>
      </c>
      <c r="B614">
        <v>2111</v>
      </c>
      <c r="C614">
        <v>2117</v>
      </c>
      <c r="D614">
        <v>2</v>
      </c>
      <c r="E614" s="19">
        <v>2.9999999999999999E-7</v>
      </c>
      <c r="F614">
        <v>28.2</v>
      </c>
      <c r="G614" t="s">
        <v>2348</v>
      </c>
      <c r="H614">
        <v>0</v>
      </c>
      <c r="I614" s="19">
        <v>6.2000000000000003E-5</v>
      </c>
      <c r="J614">
        <v>2.8079999999999998</v>
      </c>
      <c r="K614">
        <v>1.5529999999999999</v>
      </c>
      <c r="L614">
        <v>5</v>
      </c>
      <c r="M614">
        <v>9</v>
      </c>
      <c r="N614" s="19">
        <v>14</v>
      </c>
      <c r="O614" s="19">
        <v>3.9E-2</v>
      </c>
      <c r="P614">
        <v>-5.6168100000000001</v>
      </c>
      <c r="Q614">
        <v>2</v>
      </c>
      <c r="R614">
        <v>-8.3800000000000008</v>
      </c>
    </row>
    <row r="615" spans="1:18" x14ac:dyDescent="0.2">
      <c r="A615" t="s">
        <v>2310</v>
      </c>
      <c r="B615">
        <v>2098</v>
      </c>
      <c r="C615">
        <v>2121</v>
      </c>
      <c r="D615">
        <v>15</v>
      </c>
      <c r="E615" s="19">
        <v>4.0000000000000003E-5</v>
      </c>
      <c r="F615">
        <v>27.5</v>
      </c>
      <c r="G615" t="s">
        <v>2350</v>
      </c>
      <c r="H615">
        <v>0</v>
      </c>
      <c r="I615" s="19">
        <v>6.8999999999999997E-4</v>
      </c>
      <c r="J615">
        <v>2.6280000000000001</v>
      </c>
      <c r="K615">
        <v>1.6140000000000001</v>
      </c>
      <c r="L615">
        <v>8</v>
      </c>
      <c r="M615">
        <v>13</v>
      </c>
      <c r="N615" s="19">
        <v>21</v>
      </c>
      <c r="O615" s="19">
        <v>7.4999999999999997E-2</v>
      </c>
      <c r="P615">
        <v>-4.2844699999999998</v>
      </c>
      <c r="Q615">
        <v>19</v>
      </c>
      <c r="R615">
        <v>-5.86</v>
      </c>
    </row>
    <row r="616" spans="1:18" x14ac:dyDescent="0.2">
      <c r="A616" t="s">
        <v>2308</v>
      </c>
      <c r="B616">
        <v>2085</v>
      </c>
      <c r="C616">
        <v>2119</v>
      </c>
      <c r="D616">
        <v>17</v>
      </c>
      <c r="E616" s="19">
        <v>5.0000000000000002E-5</v>
      </c>
      <c r="F616">
        <v>29.2</v>
      </c>
      <c r="G616" t="s">
        <v>2352</v>
      </c>
      <c r="H616">
        <v>1</v>
      </c>
      <c r="I616" s="19">
        <v>1.2999999999999999E-4</v>
      </c>
      <c r="J616">
        <v>1.0900000000000001</v>
      </c>
      <c r="K616">
        <v>12.103</v>
      </c>
      <c r="L616">
        <v>111</v>
      </c>
      <c r="M616">
        <v>10</v>
      </c>
      <c r="N616" s="19">
        <v>121</v>
      </c>
      <c r="O616" s="19">
        <v>9.1999999999999998E-2</v>
      </c>
      <c r="P616">
        <v>-4.9144100000000002</v>
      </c>
      <c r="Q616">
        <v>3</v>
      </c>
      <c r="R616">
        <v>-6.68</v>
      </c>
    </row>
    <row r="617" spans="1:18" x14ac:dyDescent="0.2">
      <c r="A617" t="s">
        <v>2307</v>
      </c>
      <c r="B617">
        <v>2055</v>
      </c>
      <c r="C617">
        <v>2083</v>
      </c>
      <c r="D617">
        <v>6</v>
      </c>
      <c r="E617" s="19">
        <v>4.0000000000000003E-5</v>
      </c>
      <c r="F617">
        <v>28</v>
      </c>
      <c r="G617" t="s">
        <v>2353</v>
      </c>
      <c r="H617">
        <v>0</v>
      </c>
      <c r="I617" s="19">
        <v>1.8E-3</v>
      </c>
      <c r="J617">
        <v>2.57</v>
      </c>
      <c r="K617">
        <v>1.637</v>
      </c>
      <c r="L617">
        <v>7</v>
      </c>
      <c r="M617">
        <v>11</v>
      </c>
      <c r="N617" s="19">
        <v>18</v>
      </c>
      <c r="O617" s="19">
        <v>0.17</v>
      </c>
      <c r="P617">
        <v>-3.5071400000000001</v>
      </c>
      <c r="Q617">
        <v>21</v>
      </c>
      <c r="R617">
        <v>-5.73</v>
      </c>
    </row>
    <row r="618" spans="1:18" x14ac:dyDescent="0.2">
      <c r="A618" t="s">
        <v>2306</v>
      </c>
      <c r="B618">
        <v>2121</v>
      </c>
      <c r="C618">
        <v>2121</v>
      </c>
      <c r="D618">
        <v>2</v>
      </c>
      <c r="E618" s="19">
        <v>4.9999999999999998E-8</v>
      </c>
      <c r="F618">
        <v>27.5</v>
      </c>
      <c r="G618" t="s">
        <v>2354</v>
      </c>
      <c r="H618">
        <v>0</v>
      </c>
      <c r="I618" s="19">
        <v>8.3999999999999995E-5</v>
      </c>
      <c r="J618">
        <v>1.546</v>
      </c>
      <c r="K618">
        <v>2.8319999999999999</v>
      </c>
      <c r="L618">
        <v>11</v>
      </c>
      <c r="M618">
        <v>6</v>
      </c>
      <c r="N618" s="19">
        <v>17</v>
      </c>
      <c r="O618" s="19">
        <v>2.8000000000000001E-2</v>
      </c>
      <c r="P618">
        <v>-5.6369199999999999</v>
      </c>
      <c r="Q618">
        <v>3</v>
      </c>
      <c r="R618">
        <v>-8.65</v>
      </c>
    </row>
    <row r="619" spans="1:18" x14ac:dyDescent="0.2">
      <c r="A619" t="s">
        <v>2305</v>
      </c>
      <c r="B619">
        <v>2057</v>
      </c>
      <c r="C619">
        <v>2104</v>
      </c>
      <c r="D619">
        <v>8</v>
      </c>
      <c r="E619" s="19">
        <v>1.9999999999999999E-6</v>
      </c>
      <c r="F619">
        <v>25.4</v>
      </c>
      <c r="G619" t="s">
        <v>2355</v>
      </c>
      <c r="H619">
        <v>0</v>
      </c>
      <c r="I619" s="19">
        <v>3.2000000000000003E-4</v>
      </c>
      <c r="J619">
        <v>2.617</v>
      </c>
      <c r="K619">
        <v>1.619</v>
      </c>
      <c r="L619">
        <v>8</v>
      </c>
      <c r="M619">
        <v>13</v>
      </c>
      <c r="N619" s="19">
        <v>20.9</v>
      </c>
      <c r="O619" s="19">
        <v>0.12</v>
      </c>
      <c r="P619">
        <v>-4.3990999999999998</v>
      </c>
      <c r="Q619">
        <v>4</v>
      </c>
      <c r="R619">
        <v>-6.01</v>
      </c>
    </row>
    <row r="620" spans="1:18" x14ac:dyDescent="0.2">
      <c r="A620" t="s">
        <v>2303</v>
      </c>
      <c r="B620">
        <v>2114</v>
      </c>
      <c r="C620">
        <v>2121</v>
      </c>
      <c r="D620">
        <v>2</v>
      </c>
      <c r="E620" s="19">
        <v>1.9999999999999999E-7</v>
      </c>
      <c r="F620">
        <v>28.9</v>
      </c>
      <c r="G620" t="s">
        <v>2358</v>
      </c>
      <c r="H620">
        <v>1</v>
      </c>
      <c r="I620" s="19">
        <v>3.0000000000000001E-5</v>
      </c>
      <c r="J620">
        <v>1.0309999999999999</v>
      </c>
      <c r="K620">
        <v>33.386000000000003</v>
      </c>
      <c r="L620">
        <v>0</v>
      </c>
      <c r="M620">
        <v>0</v>
      </c>
      <c r="N620" s="19">
        <v>10000000</v>
      </c>
      <c r="O620" s="19">
        <v>3.6999999999999998E-2</v>
      </c>
      <c r="P620">
        <v>-5.9511500000000002</v>
      </c>
      <c r="Q620">
        <v>1</v>
      </c>
      <c r="R620">
        <v>-8.94</v>
      </c>
    </row>
    <row r="621" spans="1:18" x14ac:dyDescent="0.2">
      <c r="A621" t="s">
        <v>2300</v>
      </c>
      <c r="B621">
        <v>2075</v>
      </c>
      <c r="C621">
        <v>2117</v>
      </c>
      <c r="D621">
        <v>14</v>
      </c>
      <c r="E621" s="19">
        <v>4.0000000000000002E-4</v>
      </c>
      <c r="F621">
        <v>28</v>
      </c>
      <c r="G621" t="s">
        <v>2359</v>
      </c>
      <c r="H621">
        <v>0</v>
      </c>
      <c r="I621" s="19">
        <v>1.1000000000000001E-3</v>
      </c>
      <c r="J621">
        <v>2.5059999999999998</v>
      </c>
      <c r="K621">
        <v>1.6639999999999999</v>
      </c>
      <c r="L621">
        <v>2</v>
      </c>
      <c r="M621">
        <v>3</v>
      </c>
      <c r="N621" s="19">
        <v>5.01</v>
      </c>
      <c r="O621" s="19">
        <v>0.13</v>
      </c>
      <c r="P621">
        <v>-3.8536000000000001</v>
      </c>
      <c r="Q621">
        <v>21</v>
      </c>
      <c r="R621">
        <v>-4.95</v>
      </c>
    </row>
    <row r="622" spans="1:18" x14ac:dyDescent="0.2">
      <c r="A622" t="s">
        <v>2298</v>
      </c>
      <c r="B622">
        <v>2075</v>
      </c>
      <c r="C622">
        <v>2121</v>
      </c>
      <c r="D622">
        <v>35</v>
      </c>
      <c r="E622" s="19">
        <v>5.0000000000000004E-6</v>
      </c>
      <c r="F622">
        <v>28.3</v>
      </c>
      <c r="G622" t="s">
        <v>2361</v>
      </c>
      <c r="H622">
        <v>0</v>
      </c>
      <c r="I622" s="19">
        <v>3.1E-4</v>
      </c>
      <c r="J622">
        <v>1.1870000000000001</v>
      </c>
      <c r="K622">
        <v>6.3490000000000002</v>
      </c>
      <c r="L622">
        <v>16</v>
      </c>
      <c r="M622">
        <v>3</v>
      </c>
      <c r="N622" s="19">
        <v>19</v>
      </c>
      <c r="O622" s="19">
        <v>0.09</v>
      </c>
      <c r="P622">
        <v>-4.5490500000000003</v>
      </c>
      <c r="Q622">
        <v>6</v>
      </c>
      <c r="R622">
        <v>-7.2</v>
      </c>
    </row>
    <row r="623" spans="1:18" x14ac:dyDescent="0.2">
      <c r="A623" t="s">
        <v>2297</v>
      </c>
      <c r="B623">
        <v>2051</v>
      </c>
      <c r="C623">
        <v>2051</v>
      </c>
      <c r="D623">
        <v>1</v>
      </c>
      <c r="E623" s="19">
        <v>8.0000000000000002E-8</v>
      </c>
      <c r="F623">
        <v>27.6</v>
      </c>
      <c r="G623" t="s">
        <v>2362</v>
      </c>
      <c r="H623">
        <v>0</v>
      </c>
      <c r="I623" s="19">
        <v>1.1999999999999999E-3</v>
      </c>
      <c r="J623">
        <v>2.7959999999999998</v>
      </c>
      <c r="K623">
        <v>1.5569999999999999</v>
      </c>
      <c r="L623">
        <v>5</v>
      </c>
      <c r="M623">
        <v>9</v>
      </c>
      <c r="N623" s="19">
        <v>14</v>
      </c>
      <c r="O623" s="19">
        <v>0.1</v>
      </c>
      <c r="P623">
        <v>-3.9203700000000001</v>
      </c>
      <c r="Q623">
        <v>12</v>
      </c>
      <c r="R623">
        <v>-8.0399999999999991</v>
      </c>
    </row>
    <row r="624" spans="1:18" x14ac:dyDescent="0.2">
      <c r="A624" t="s">
        <v>2259</v>
      </c>
      <c r="B624">
        <v>2110</v>
      </c>
      <c r="C624">
        <v>2110</v>
      </c>
      <c r="D624">
        <v>1</v>
      </c>
      <c r="E624" s="19">
        <v>1.9999999999999999E-7</v>
      </c>
      <c r="F624">
        <v>28.5</v>
      </c>
      <c r="G624" t="s">
        <v>2271</v>
      </c>
      <c r="H624">
        <v>0</v>
      </c>
      <c r="I624" s="19">
        <v>6.8999999999999997E-4</v>
      </c>
      <c r="J624">
        <v>2.657</v>
      </c>
      <c r="K624">
        <v>1.603</v>
      </c>
      <c r="L624">
        <v>3</v>
      </c>
      <c r="M624">
        <v>5</v>
      </c>
      <c r="N624" s="19">
        <v>7.97</v>
      </c>
      <c r="O624" s="19">
        <v>3.7999999999999999E-2</v>
      </c>
      <c r="P624">
        <v>-4.5769200000000003</v>
      </c>
      <c r="Q624">
        <v>22</v>
      </c>
      <c r="R624">
        <v>-8.6300000000000008</v>
      </c>
    </row>
    <row r="625" spans="1:18" x14ac:dyDescent="0.2">
      <c r="A625" t="s">
        <v>2258</v>
      </c>
      <c r="B625">
        <v>2082</v>
      </c>
      <c r="C625">
        <v>2120</v>
      </c>
      <c r="D625">
        <v>8</v>
      </c>
      <c r="E625" s="19">
        <v>4.9999999999999998E-7</v>
      </c>
      <c r="F625">
        <v>28.2</v>
      </c>
      <c r="G625" t="s">
        <v>2272</v>
      </c>
      <c r="H625">
        <v>0</v>
      </c>
      <c r="I625" s="19">
        <v>3.2000000000000003E-4</v>
      </c>
      <c r="J625">
        <v>2.786</v>
      </c>
      <c r="K625">
        <v>1.56</v>
      </c>
      <c r="L625">
        <v>5</v>
      </c>
      <c r="M625">
        <v>9</v>
      </c>
      <c r="N625" s="19">
        <v>13.9</v>
      </c>
      <c r="O625" s="19">
        <v>6.3E-2</v>
      </c>
      <c r="P625">
        <v>-4.6937300000000004</v>
      </c>
      <c r="Q625">
        <v>7</v>
      </c>
      <c r="R625">
        <v>-8.09</v>
      </c>
    </row>
    <row r="626" spans="1:18" x14ac:dyDescent="0.2">
      <c r="A626" t="s">
        <v>2193</v>
      </c>
      <c r="B626">
        <v>2074</v>
      </c>
      <c r="C626">
        <v>2119</v>
      </c>
      <c r="D626">
        <v>21</v>
      </c>
      <c r="E626" s="19">
        <v>3.0000000000000001E-5</v>
      </c>
      <c r="F626">
        <v>29.5</v>
      </c>
      <c r="G626" t="s">
        <v>2208</v>
      </c>
      <c r="H626">
        <v>1</v>
      </c>
      <c r="I626" s="19">
        <v>1.6000000000000001E-4</v>
      </c>
      <c r="J626">
        <v>0.98699999999999999</v>
      </c>
      <c r="K626">
        <v>78.591999999999999</v>
      </c>
      <c r="L626">
        <v>0</v>
      </c>
      <c r="M626">
        <v>0</v>
      </c>
      <c r="N626" s="19">
        <v>10000000</v>
      </c>
      <c r="O626" s="19">
        <v>0.11</v>
      </c>
      <c r="P626">
        <v>-4.7662500000000003</v>
      </c>
      <c r="Q626">
        <v>3</v>
      </c>
      <c r="R626">
        <v>-7.13</v>
      </c>
    </row>
    <row r="627" spans="1:18" x14ac:dyDescent="0.2">
      <c r="A627" t="s">
        <v>2251</v>
      </c>
      <c r="B627">
        <v>2050</v>
      </c>
      <c r="C627">
        <v>2121</v>
      </c>
      <c r="D627">
        <v>475</v>
      </c>
      <c r="E627" s="19">
        <v>8.0000000000000004E-4</v>
      </c>
      <c r="F627">
        <v>30.3</v>
      </c>
      <c r="G627" t="s">
        <v>2274</v>
      </c>
      <c r="H627">
        <v>1</v>
      </c>
      <c r="I627" s="19">
        <v>4.0000000000000002E-4</v>
      </c>
      <c r="J627">
        <v>1.0169999999999999</v>
      </c>
      <c r="K627">
        <v>59.210999999999999</v>
      </c>
      <c r="L627">
        <v>0</v>
      </c>
      <c r="M627">
        <v>0</v>
      </c>
      <c r="N627" s="19">
        <v>10000000</v>
      </c>
      <c r="O627" s="19">
        <v>0.25</v>
      </c>
      <c r="P627">
        <v>-3.9895800000000001</v>
      </c>
      <c r="Q627">
        <v>4</v>
      </c>
      <c r="R627">
        <v>-5.84</v>
      </c>
    </row>
    <row r="628" spans="1:18" x14ac:dyDescent="0.2">
      <c r="A628" t="s">
        <v>2192</v>
      </c>
      <c r="B628">
        <v>2048</v>
      </c>
      <c r="C628">
        <v>2048</v>
      </c>
      <c r="D628">
        <v>2</v>
      </c>
      <c r="E628" s="19">
        <v>1.9999999999999999E-6</v>
      </c>
      <c r="F628">
        <v>23.6</v>
      </c>
      <c r="G628" t="s">
        <v>2209</v>
      </c>
      <c r="H628">
        <v>0</v>
      </c>
      <c r="I628" s="19">
        <v>8.7000000000000001E-4</v>
      </c>
      <c r="J628">
        <v>4.1980000000000004</v>
      </c>
      <c r="K628">
        <v>1.3129999999999999</v>
      </c>
      <c r="L628">
        <v>5</v>
      </c>
      <c r="M628">
        <v>16</v>
      </c>
      <c r="N628" s="19">
        <v>21</v>
      </c>
      <c r="O628" s="19">
        <v>0.17</v>
      </c>
      <c r="P628">
        <v>-3.8218800000000002</v>
      </c>
      <c r="Q628">
        <v>8</v>
      </c>
      <c r="R628">
        <v>-4.46</v>
      </c>
    </row>
    <row r="629" spans="1:18" x14ac:dyDescent="0.2">
      <c r="A629" t="s">
        <v>2189</v>
      </c>
      <c r="B629">
        <v>2097</v>
      </c>
      <c r="C629">
        <v>2115</v>
      </c>
      <c r="D629">
        <v>10</v>
      </c>
      <c r="E629" s="19">
        <v>5.9999999999999997E-7</v>
      </c>
      <c r="F629">
        <v>26.7</v>
      </c>
      <c r="G629" t="s">
        <v>2212</v>
      </c>
      <c r="H629">
        <v>0</v>
      </c>
      <c r="I629" s="19">
        <v>5.5000000000000003E-4</v>
      </c>
      <c r="J629">
        <v>2.9140000000000001</v>
      </c>
      <c r="K629">
        <v>1.522</v>
      </c>
      <c r="L629">
        <v>1</v>
      </c>
      <c r="M629">
        <v>2</v>
      </c>
      <c r="N629" s="19">
        <v>2.91</v>
      </c>
      <c r="O629" s="19">
        <v>5.0999999999999997E-2</v>
      </c>
      <c r="P629">
        <v>-4.5465600000000004</v>
      </c>
      <c r="Q629">
        <v>15</v>
      </c>
      <c r="R629">
        <v>-7.08</v>
      </c>
    </row>
    <row r="630" spans="1:18" x14ac:dyDescent="0.2">
      <c r="A630" t="s">
        <v>2176</v>
      </c>
      <c r="B630">
        <v>2085</v>
      </c>
      <c r="C630">
        <v>2119</v>
      </c>
      <c r="D630">
        <v>81</v>
      </c>
      <c r="E630" s="19">
        <v>1E-4</v>
      </c>
      <c r="F630">
        <v>25.8</v>
      </c>
      <c r="G630" t="s">
        <v>2213</v>
      </c>
      <c r="H630">
        <v>0</v>
      </c>
      <c r="I630" s="19">
        <v>3.1E-4</v>
      </c>
      <c r="J630">
        <v>2.2570000000000001</v>
      </c>
      <c r="K630">
        <v>1.7949999999999999</v>
      </c>
      <c r="L630">
        <v>4</v>
      </c>
      <c r="M630">
        <v>5</v>
      </c>
      <c r="N630" s="19">
        <v>9.0299999999999994</v>
      </c>
      <c r="O630" s="19">
        <v>9.6000000000000002E-2</v>
      </c>
      <c r="P630">
        <v>-4.5266099999999998</v>
      </c>
      <c r="Q630">
        <v>7</v>
      </c>
      <c r="R630">
        <v>-4.6100000000000003</v>
      </c>
    </row>
    <row r="631" spans="1:18" x14ac:dyDescent="0.2">
      <c r="A631" t="s">
        <v>2168</v>
      </c>
      <c r="B631">
        <v>2050</v>
      </c>
      <c r="C631">
        <v>2054</v>
      </c>
      <c r="D631">
        <v>5</v>
      </c>
      <c r="E631" s="19">
        <v>1E-4</v>
      </c>
      <c r="F631">
        <v>24.3</v>
      </c>
      <c r="G631" t="s">
        <v>2215</v>
      </c>
      <c r="H631">
        <v>0</v>
      </c>
      <c r="I631" s="19">
        <v>9.1E-4</v>
      </c>
      <c r="J631">
        <v>1.8959999999999999</v>
      </c>
      <c r="K631">
        <v>2.1160000000000001</v>
      </c>
      <c r="L631">
        <v>10</v>
      </c>
      <c r="M631">
        <v>9</v>
      </c>
      <c r="N631" s="19">
        <v>19</v>
      </c>
      <c r="O631" s="19">
        <v>0.23</v>
      </c>
      <c r="P631">
        <v>-3.68607</v>
      </c>
      <c r="Q631">
        <v>9</v>
      </c>
      <c r="R631">
        <v>-3.01</v>
      </c>
    </row>
    <row r="635" spans="1:18" ht="17" customHeight="1" x14ac:dyDescent="0.2">
      <c r="A635" s="17"/>
      <c r="B635" s="17"/>
      <c r="C635" s="17"/>
      <c r="D635" s="17"/>
      <c r="E635" s="17"/>
      <c r="F635" s="17"/>
      <c r="G635" s="17"/>
    </row>
    <row r="637" spans="1:18" x14ac:dyDescent="0.2">
      <c r="A637" t="s">
        <v>113</v>
      </c>
    </row>
    <row r="638" spans="1:18" x14ac:dyDescent="0.2">
      <c r="A638" t="s">
        <v>114</v>
      </c>
      <c r="B638">
        <v>211101</v>
      </c>
      <c r="C638" t="s">
        <v>115</v>
      </c>
    </row>
    <row r="639" spans="1:18" x14ac:dyDescent="0.2">
      <c r="A639" t="s">
        <v>116</v>
      </c>
      <c r="B639" t="s">
        <v>117</v>
      </c>
      <c r="C639" t="s">
        <v>118</v>
      </c>
      <c r="D639" t="s">
        <v>119</v>
      </c>
      <c r="E639" t="s">
        <v>2842</v>
      </c>
      <c r="F639" t="s">
        <v>2843</v>
      </c>
      <c r="G639" s="18">
        <v>0.23819444444444446</v>
      </c>
    </row>
    <row r="640" spans="1:18" x14ac:dyDescent="0.2">
      <c r="A640" t="s">
        <v>122</v>
      </c>
      <c r="B640" t="s">
        <v>123</v>
      </c>
      <c r="C640" t="s">
        <v>124</v>
      </c>
      <c r="D640" t="s">
        <v>125</v>
      </c>
      <c r="E640" t="s">
        <v>126</v>
      </c>
    </row>
    <row r="641" spans="1:27" x14ac:dyDescent="0.2">
      <c r="A641" t="s">
        <v>127</v>
      </c>
      <c r="B641">
        <v>211101</v>
      </c>
      <c r="C641" t="s">
        <v>115</v>
      </c>
    </row>
    <row r="642" spans="1:27" x14ac:dyDescent="0.2">
      <c r="A642" t="s">
        <v>128</v>
      </c>
      <c r="B642" t="s">
        <v>129</v>
      </c>
      <c r="C642" t="s">
        <v>130</v>
      </c>
    </row>
    <row r="643" spans="1:27" x14ac:dyDescent="0.2">
      <c r="A643" t="s">
        <v>131</v>
      </c>
      <c r="B643" t="s">
        <v>132</v>
      </c>
      <c r="C643">
        <v>11101</v>
      </c>
      <c r="D643" t="s">
        <v>133</v>
      </c>
    </row>
    <row r="645" spans="1:27" x14ac:dyDescent="0.2">
      <c r="A645" t="s">
        <v>134</v>
      </c>
      <c r="B645" t="s">
        <v>135</v>
      </c>
      <c r="C645" t="s">
        <v>136</v>
      </c>
      <c r="D645" t="s">
        <v>137</v>
      </c>
      <c r="E645" t="s">
        <v>138</v>
      </c>
      <c r="F645" t="s">
        <v>139</v>
      </c>
      <c r="G645" t="s">
        <v>140</v>
      </c>
      <c r="H645" t="s">
        <v>141</v>
      </c>
      <c r="I645" t="s">
        <v>142</v>
      </c>
      <c r="J645" t="s">
        <v>143</v>
      </c>
      <c r="K645" t="s">
        <v>144</v>
      </c>
      <c r="L645" t="s">
        <v>145</v>
      </c>
      <c r="M645" t="s">
        <v>146</v>
      </c>
      <c r="N645" t="s">
        <v>147</v>
      </c>
      <c r="O645" t="s">
        <v>148</v>
      </c>
      <c r="P645" t="s">
        <v>149</v>
      </c>
      <c r="Q645" t="s">
        <v>150</v>
      </c>
      <c r="R645" t="s">
        <v>151</v>
      </c>
    </row>
    <row r="646" spans="1:27" x14ac:dyDescent="0.2">
      <c r="V646" t="s">
        <v>152</v>
      </c>
      <c r="W646" t="s">
        <v>153</v>
      </c>
      <c r="X646" t="s">
        <v>154</v>
      </c>
      <c r="Y646" t="s">
        <v>155</v>
      </c>
      <c r="Z646" t="s">
        <v>156</v>
      </c>
      <c r="AA646" t="s">
        <v>157</v>
      </c>
    </row>
    <row r="647" spans="1:27" x14ac:dyDescent="0.2">
      <c r="A647" s="4" t="s">
        <v>2817</v>
      </c>
      <c r="B647" s="4">
        <v>2025</v>
      </c>
      <c r="C647">
        <v>2118</v>
      </c>
      <c r="D647">
        <v>25</v>
      </c>
      <c r="E647" s="19">
        <v>7.0000000000000005E-8</v>
      </c>
      <c r="F647" s="4">
        <v>21.5</v>
      </c>
      <c r="G647" t="s">
        <v>2849</v>
      </c>
      <c r="H647">
        <v>1</v>
      </c>
      <c r="I647" s="19">
        <v>3.8E-3</v>
      </c>
      <c r="J647">
        <v>3.2770000000000001</v>
      </c>
      <c r="K647">
        <v>1.4390000000000001</v>
      </c>
      <c r="L647">
        <v>4</v>
      </c>
      <c r="M647">
        <v>9</v>
      </c>
      <c r="N647" s="19">
        <v>13.1</v>
      </c>
      <c r="O647" s="19">
        <v>1.3</v>
      </c>
      <c r="P647" s="4">
        <v>-2.30491</v>
      </c>
      <c r="Q647">
        <v>3</v>
      </c>
      <c r="R647" s="6">
        <v>-4.88</v>
      </c>
      <c r="S647" s="21">
        <f t="shared" ref="S647:S664" si="54">B647+1-K647</f>
        <v>2024.5609999999999</v>
      </c>
      <c r="T647" s="21">
        <f t="shared" ref="T647:T664" si="55">(S647-1900)*365.2425</f>
        <v>45494.971042499972</v>
      </c>
      <c r="U647" s="24">
        <f t="shared" ref="U647:U664" si="56">T647</f>
        <v>45494.971042499972</v>
      </c>
      <c r="V647" t="s">
        <v>2817</v>
      </c>
      <c r="W647" t="s">
        <v>2674</v>
      </c>
      <c r="X647" t="s">
        <v>2876</v>
      </c>
      <c r="Y647">
        <v>21.492000000000001</v>
      </c>
      <c r="Z647">
        <v>24.803999999999998</v>
      </c>
      <c r="AA647" t="s">
        <v>2877</v>
      </c>
    </row>
    <row r="648" spans="1:27" x14ac:dyDescent="0.2">
      <c r="A648" s="6" t="s">
        <v>2770</v>
      </c>
      <c r="B648" s="6">
        <v>2034</v>
      </c>
      <c r="C648">
        <v>2120</v>
      </c>
      <c r="D648" s="4">
        <v>89</v>
      </c>
      <c r="E648" s="19">
        <v>9.0000000000000006E-5</v>
      </c>
      <c r="F648">
        <v>29.2</v>
      </c>
      <c r="G648" t="s">
        <v>2855</v>
      </c>
      <c r="H648">
        <v>1</v>
      </c>
      <c r="I648" s="19">
        <v>7.3999999999999999E-4</v>
      </c>
      <c r="J648">
        <v>0.80800000000000005</v>
      </c>
      <c r="K648">
        <v>4.2190000000000003</v>
      </c>
      <c r="L648">
        <v>47</v>
      </c>
      <c r="M648">
        <v>9</v>
      </c>
      <c r="N648" s="19">
        <v>38</v>
      </c>
      <c r="O648" s="19">
        <v>0.53</v>
      </c>
      <c r="P648" s="6">
        <v>-3.4059499999999998</v>
      </c>
      <c r="Q648">
        <v>3</v>
      </c>
      <c r="R648">
        <v>-6.11</v>
      </c>
      <c r="S648" s="21">
        <f t="shared" si="54"/>
        <v>2030.7809999999999</v>
      </c>
      <c r="T648" s="21">
        <f t="shared" si="55"/>
        <v>47766.779392499979</v>
      </c>
      <c r="U648" s="24">
        <f t="shared" si="56"/>
        <v>47766.779392499979</v>
      </c>
      <c r="V648" t="s">
        <v>2770</v>
      </c>
      <c r="W648" t="s">
        <v>2674</v>
      </c>
      <c r="X648" t="s">
        <v>2888</v>
      </c>
      <c r="Y648">
        <v>29.169</v>
      </c>
      <c r="Z648">
        <v>23.812000000000001</v>
      </c>
      <c r="AA648" t="s">
        <v>2889</v>
      </c>
    </row>
    <row r="649" spans="1:27" x14ac:dyDescent="0.2">
      <c r="A649" s="6" t="s">
        <v>2814</v>
      </c>
      <c r="B649" s="6">
        <v>2037</v>
      </c>
      <c r="C649">
        <v>2121</v>
      </c>
      <c r="D649" s="4">
        <v>159</v>
      </c>
      <c r="E649" s="38">
        <v>1E-3</v>
      </c>
      <c r="F649">
        <v>26.9</v>
      </c>
      <c r="G649" t="s">
        <v>2850</v>
      </c>
      <c r="H649">
        <v>1</v>
      </c>
      <c r="I649" s="19">
        <v>5.8E-4</v>
      </c>
      <c r="J649">
        <v>2.3109999999999999</v>
      </c>
      <c r="K649">
        <v>1.7629999999999999</v>
      </c>
      <c r="L649">
        <v>13</v>
      </c>
      <c r="M649">
        <v>17</v>
      </c>
      <c r="N649" s="19">
        <v>30</v>
      </c>
      <c r="O649" s="19">
        <v>0.5</v>
      </c>
      <c r="P649" s="6">
        <v>-3.5402</v>
      </c>
      <c r="Q649">
        <v>3</v>
      </c>
      <c r="R649" s="6">
        <v>-3.89</v>
      </c>
      <c r="S649" s="21">
        <f t="shared" si="54"/>
        <v>2036.2370000000001</v>
      </c>
      <c r="T649" s="21">
        <f t="shared" si="55"/>
        <v>49759.542472500027</v>
      </c>
      <c r="U649" s="24">
        <f t="shared" si="56"/>
        <v>49759.542472500027</v>
      </c>
      <c r="V649" t="s">
        <v>2814</v>
      </c>
      <c r="W649" t="s">
        <v>2674</v>
      </c>
      <c r="X649" t="s">
        <v>2878</v>
      </c>
      <c r="Y649">
        <v>26.853000000000002</v>
      </c>
      <c r="Z649">
        <v>27.911000000000001</v>
      </c>
      <c r="AA649" t="s">
        <v>2879</v>
      </c>
    </row>
    <row r="650" spans="1:27" x14ac:dyDescent="0.2">
      <c r="A650" s="6" t="s">
        <v>2764</v>
      </c>
      <c r="B650" s="6">
        <v>2038</v>
      </c>
      <c r="C650">
        <v>2107</v>
      </c>
      <c r="D650" s="6">
        <v>23</v>
      </c>
      <c r="E650" s="19">
        <v>1.0000000000000001E-5</v>
      </c>
      <c r="F650">
        <v>28</v>
      </c>
      <c r="G650" t="s">
        <v>2779</v>
      </c>
      <c r="H650">
        <v>1</v>
      </c>
      <c r="I650" s="19">
        <v>5.4000000000000001E-4</v>
      </c>
      <c r="J650">
        <v>0.90800000000000003</v>
      </c>
      <c r="K650">
        <v>9.9030000000000005</v>
      </c>
      <c r="L650">
        <v>109</v>
      </c>
      <c r="M650">
        <v>10</v>
      </c>
      <c r="N650" s="19">
        <v>99</v>
      </c>
      <c r="O650" s="19">
        <v>0.34</v>
      </c>
      <c r="P650" s="6">
        <v>-3.73563</v>
      </c>
      <c r="Q650">
        <v>3</v>
      </c>
      <c r="R650">
        <v>-5.82</v>
      </c>
      <c r="S650" s="21">
        <f t="shared" si="54"/>
        <v>2029.097</v>
      </c>
      <c r="T650" s="21">
        <f t="shared" si="55"/>
        <v>47151.711022499992</v>
      </c>
      <c r="U650" s="24">
        <f t="shared" si="56"/>
        <v>47151.711022499992</v>
      </c>
      <c r="V650" t="s">
        <v>2764</v>
      </c>
      <c r="W650" t="s">
        <v>2674</v>
      </c>
      <c r="X650" t="s">
        <v>2896</v>
      </c>
      <c r="Y650">
        <v>27.978999999999999</v>
      </c>
      <c r="Z650">
        <v>26.998000000000001</v>
      </c>
      <c r="AA650" t="s">
        <v>2897</v>
      </c>
    </row>
    <row r="651" spans="1:27" x14ac:dyDescent="0.2">
      <c r="A651" s="6" t="s">
        <v>2820</v>
      </c>
      <c r="B651" s="6">
        <v>2046</v>
      </c>
      <c r="C651">
        <v>2113</v>
      </c>
      <c r="D651" s="6">
        <v>11</v>
      </c>
      <c r="E651" s="19">
        <v>6.0000000000000002E-5</v>
      </c>
      <c r="F651">
        <v>28.2</v>
      </c>
      <c r="G651" t="s">
        <v>2846</v>
      </c>
      <c r="H651">
        <v>0</v>
      </c>
      <c r="I651" s="19">
        <v>1.2E-4</v>
      </c>
      <c r="J651">
        <v>3.0739999999999998</v>
      </c>
      <c r="K651">
        <v>1.482</v>
      </c>
      <c r="L651">
        <v>1</v>
      </c>
      <c r="M651">
        <v>2</v>
      </c>
      <c r="N651" s="19">
        <v>3.07</v>
      </c>
      <c r="O651" s="19">
        <v>0.25</v>
      </c>
      <c r="P651">
        <v>-4.5288500000000003</v>
      </c>
      <c r="Q651">
        <v>1</v>
      </c>
      <c r="R651">
        <v>-5.4</v>
      </c>
      <c r="S651" s="21">
        <f t="shared" si="54"/>
        <v>2045.518</v>
      </c>
      <c r="T651" s="21">
        <f t="shared" si="55"/>
        <v>53149.35811500001</v>
      </c>
      <c r="U651" s="24">
        <f t="shared" si="56"/>
        <v>53149.35811500001</v>
      </c>
      <c r="V651" t="s">
        <v>2820</v>
      </c>
      <c r="W651" t="s">
        <v>2674</v>
      </c>
      <c r="X651" t="s">
        <v>2870</v>
      </c>
      <c r="Y651">
        <v>28.259</v>
      </c>
      <c r="Z651">
        <v>28.88</v>
      </c>
      <c r="AA651" t="s">
        <v>2871</v>
      </c>
    </row>
    <row r="652" spans="1:27" x14ac:dyDescent="0.2">
      <c r="A652" s="6" t="s">
        <v>2822</v>
      </c>
      <c r="B652" s="6">
        <v>2046</v>
      </c>
      <c r="C652">
        <v>2059</v>
      </c>
      <c r="D652">
        <v>3</v>
      </c>
      <c r="E652" s="19">
        <v>3.0000000000000001E-6</v>
      </c>
      <c r="F652">
        <v>28.8</v>
      </c>
      <c r="G652" t="s">
        <v>2844</v>
      </c>
      <c r="H652">
        <v>0</v>
      </c>
      <c r="I652" s="19">
        <v>1.2E-4</v>
      </c>
      <c r="J652">
        <v>3.0129999999999999</v>
      </c>
      <c r="K652">
        <v>1.4970000000000001</v>
      </c>
      <c r="L652">
        <v>1</v>
      </c>
      <c r="M652">
        <v>2</v>
      </c>
      <c r="N652" s="19">
        <v>3.01</v>
      </c>
      <c r="O652" s="19">
        <v>0.19</v>
      </c>
      <c r="P652">
        <v>-4.6473000000000004</v>
      </c>
      <c r="Q652">
        <v>1</v>
      </c>
      <c r="R652">
        <v>-6.68</v>
      </c>
      <c r="S652" s="21">
        <f t="shared" si="54"/>
        <v>2045.5029999999999</v>
      </c>
      <c r="T652" s="21">
        <f t="shared" si="55"/>
        <v>53143.879477499977</v>
      </c>
      <c r="U652" s="24">
        <f t="shared" si="56"/>
        <v>53143.879477499977</v>
      </c>
      <c r="V652" t="s">
        <v>2822</v>
      </c>
      <c r="W652" t="s">
        <v>2674</v>
      </c>
      <c r="X652" t="s">
        <v>2866</v>
      </c>
      <c r="Y652">
        <v>28.738</v>
      </c>
      <c r="Z652">
        <v>27.675000000000001</v>
      </c>
      <c r="AA652" t="s">
        <v>2867</v>
      </c>
    </row>
    <row r="653" spans="1:27" x14ac:dyDescent="0.2">
      <c r="A653" s="6" t="s">
        <v>2645</v>
      </c>
      <c r="B653" s="6">
        <v>2050</v>
      </c>
      <c r="C653">
        <v>2089</v>
      </c>
      <c r="D653" s="6">
        <v>27</v>
      </c>
      <c r="E653" s="19">
        <v>4.0000000000000003E-5</v>
      </c>
      <c r="F653">
        <v>28.9</v>
      </c>
      <c r="G653" t="s">
        <v>2665</v>
      </c>
      <c r="H653">
        <v>0</v>
      </c>
      <c r="I653" s="19">
        <v>1E-4</v>
      </c>
      <c r="J653">
        <v>3.1429999999999998</v>
      </c>
      <c r="K653">
        <v>1.4670000000000001</v>
      </c>
      <c r="L653">
        <v>7</v>
      </c>
      <c r="M653">
        <v>15</v>
      </c>
      <c r="N653" s="19">
        <v>22</v>
      </c>
      <c r="O653" s="19">
        <v>0.21</v>
      </c>
      <c r="P653">
        <v>-4.6839700000000004</v>
      </c>
      <c r="Q653">
        <v>1</v>
      </c>
      <c r="R653">
        <v>-6.1</v>
      </c>
      <c r="S653" s="21">
        <f t="shared" si="54"/>
        <v>2049.5329999999999</v>
      </c>
      <c r="T653" s="21">
        <f t="shared" si="55"/>
        <v>54615.806752499964</v>
      </c>
      <c r="U653" s="24">
        <f t="shared" si="56"/>
        <v>54615.806752499964</v>
      </c>
      <c r="V653" t="s">
        <v>2645</v>
      </c>
      <c r="W653" t="s">
        <v>2674</v>
      </c>
      <c r="X653" t="s">
        <v>2682</v>
      </c>
      <c r="Y653">
        <v>28.786999999999999</v>
      </c>
      <c r="Z653">
        <v>28.495000000000001</v>
      </c>
      <c r="AA653" t="s">
        <v>2683</v>
      </c>
    </row>
    <row r="654" spans="1:27" x14ac:dyDescent="0.2">
      <c r="A654" s="6" t="s">
        <v>2752</v>
      </c>
      <c r="B654" s="6">
        <v>2053</v>
      </c>
      <c r="C654">
        <v>2117</v>
      </c>
      <c r="D654">
        <v>16</v>
      </c>
      <c r="E654" s="19">
        <v>3.0000000000000001E-6</v>
      </c>
      <c r="F654">
        <v>29.3</v>
      </c>
      <c r="G654" t="s">
        <v>2783</v>
      </c>
      <c r="H654">
        <v>1</v>
      </c>
      <c r="I654" s="19">
        <v>3.6000000000000002E-4</v>
      </c>
      <c r="J654">
        <v>1.163</v>
      </c>
      <c r="K654">
        <v>7.1440000000000001</v>
      </c>
      <c r="L654">
        <v>43</v>
      </c>
      <c r="M654">
        <v>7</v>
      </c>
      <c r="N654" s="19">
        <v>50</v>
      </c>
      <c r="O654" s="19">
        <v>0.15</v>
      </c>
      <c r="P654">
        <v>-4.2658100000000001</v>
      </c>
      <c r="Q654">
        <v>4</v>
      </c>
      <c r="R654">
        <v>-7.5</v>
      </c>
      <c r="S654" s="21">
        <f t="shared" si="54"/>
        <v>2046.856</v>
      </c>
      <c r="T654" s="21">
        <f t="shared" si="55"/>
        <v>53638.052579999996</v>
      </c>
      <c r="U654" s="24">
        <f t="shared" si="56"/>
        <v>53638.052579999996</v>
      </c>
      <c r="V654" t="s">
        <v>2752</v>
      </c>
      <c r="W654" t="s">
        <v>2674</v>
      </c>
      <c r="X654" t="s">
        <v>2798</v>
      </c>
      <c r="Y654">
        <v>29.295000000000002</v>
      </c>
      <c r="Z654">
        <v>22.882999999999999</v>
      </c>
      <c r="AA654" t="s">
        <v>2799</v>
      </c>
    </row>
    <row r="655" spans="1:27" x14ac:dyDescent="0.2">
      <c r="A655" s="6" t="s">
        <v>2757</v>
      </c>
      <c r="B655" s="6">
        <v>2071</v>
      </c>
      <c r="C655">
        <v>2121</v>
      </c>
      <c r="D655" s="6">
        <v>18</v>
      </c>
      <c r="E655" s="19">
        <v>5.0000000000000004E-6</v>
      </c>
      <c r="F655">
        <v>31.8</v>
      </c>
      <c r="G655" t="s">
        <v>2781</v>
      </c>
      <c r="H655">
        <v>1</v>
      </c>
      <c r="I655" s="19">
        <v>5.7000000000000003E-5</v>
      </c>
      <c r="J655">
        <v>0.97399999999999998</v>
      </c>
      <c r="K655">
        <v>36.984000000000002</v>
      </c>
      <c r="L655">
        <v>38</v>
      </c>
      <c r="M655">
        <v>1</v>
      </c>
      <c r="N655" s="19">
        <v>37</v>
      </c>
      <c r="O655" s="19">
        <v>9.8000000000000004E-2</v>
      </c>
      <c r="P655">
        <v>-5.25223</v>
      </c>
      <c r="Q655">
        <v>1</v>
      </c>
      <c r="R655">
        <v>-8.66</v>
      </c>
      <c r="S655" s="21">
        <f t="shared" si="54"/>
        <v>2035.0160000000001</v>
      </c>
      <c r="T655" s="21">
        <f t="shared" si="55"/>
        <v>49313.581380000032</v>
      </c>
      <c r="U655" s="24">
        <f t="shared" si="56"/>
        <v>49313.581380000032</v>
      </c>
      <c r="V655" t="s">
        <v>2757</v>
      </c>
      <c r="W655" t="s">
        <v>2674</v>
      </c>
      <c r="X655" t="s">
        <v>2794</v>
      </c>
      <c r="Y655">
        <v>31.788</v>
      </c>
      <c r="Z655">
        <v>28.856999999999999</v>
      </c>
      <c r="AA655" t="s">
        <v>2795</v>
      </c>
    </row>
    <row r="656" spans="1:27" x14ac:dyDescent="0.2">
      <c r="A656" s="6" t="s">
        <v>2813</v>
      </c>
      <c r="B656" s="6">
        <v>2071</v>
      </c>
      <c r="C656">
        <v>2071</v>
      </c>
      <c r="D656">
        <v>1</v>
      </c>
      <c r="E656" s="19">
        <v>1E-8</v>
      </c>
      <c r="F656">
        <v>26.5</v>
      </c>
      <c r="G656" t="s">
        <v>2851</v>
      </c>
      <c r="H656">
        <v>0</v>
      </c>
      <c r="I656" s="19">
        <v>3.4000000000000002E-4</v>
      </c>
      <c r="J656">
        <v>2.0190000000000001</v>
      </c>
      <c r="K656">
        <v>1.9810000000000001</v>
      </c>
      <c r="L656">
        <v>1</v>
      </c>
      <c r="M656">
        <v>1</v>
      </c>
      <c r="N656" s="19">
        <v>2.02</v>
      </c>
      <c r="O656" s="19">
        <v>4.2999999999999997E-2</v>
      </c>
      <c r="P656">
        <v>-4.8319999999999999</v>
      </c>
      <c r="Q656">
        <v>6</v>
      </c>
      <c r="R656">
        <v>-8.66</v>
      </c>
      <c r="S656" s="21">
        <f t="shared" si="54"/>
        <v>2070.0189999999998</v>
      </c>
      <c r="T656" s="21">
        <f t="shared" si="55"/>
        <v>62098.164607499923</v>
      </c>
      <c r="U656" s="24">
        <f t="shared" si="56"/>
        <v>62098.164607499923</v>
      </c>
      <c r="V656" t="s">
        <v>2813</v>
      </c>
      <c r="W656" t="s">
        <v>2674</v>
      </c>
      <c r="X656" t="s">
        <v>2880</v>
      </c>
      <c r="Y656">
        <v>26.501999999999999</v>
      </c>
      <c r="Z656">
        <v>23.936</v>
      </c>
      <c r="AA656" t="s">
        <v>2881</v>
      </c>
    </row>
    <row r="657" spans="1:27" x14ac:dyDescent="0.2">
      <c r="A657" s="9" t="s">
        <v>2768</v>
      </c>
      <c r="B657" s="9">
        <v>2073</v>
      </c>
      <c r="C657">
        <v>2120</v>
      </c>
      <c r="D657">
        <v>7</v>
      </c>
      <c r="E657" s="19">
        <v>3.9999999999999998E-6</v>
      </c>
      <c r="F657">
        <v>27.9</v>
      </c>
      <c r="G657" t="s">
        <v>2778</v>
      </c>
      <c r="H657">
        <v>0</v>
      </c>
      <c r="I657" s="19">
        <v>3.3E-4</v>
      </c>
      <c r="J657">
        <v>1.3879999999999999</v>
      </c>
      <c r="K657">
        <v>3.5760000000000001</v>
      </c>
      <c r="L657">
        <v>18</v>
      </c>
      <c r="M657">
        <v>7</v>
      </c>
      <c r="N657" s="19">
        <v>25</v>
      </c>
      <c r="O657" s="19">
        <v>9.1999999999999998E-2</v>
      </c>
      <c r="P657">
        <v>-4.5233100000000004</v>
      </c>
      <c r="Q657">
        <v>6</v>
      </c>
      <c r="R657">
        <v>-7.15</v>
      </c>
      <c r="S657" s="21">
        <f t="shared" si="54"/>
        <v>2070.424</v>
      </c>
      <c r="T657" s="21">
        <f t="shared" si="55"/>
        <v>62246.087819999993</v>
      </c>
      <c r="U657" s="24">
        <f t="shared" si="56"/>
        <v>62246.087819999993</v>
      </c>
      <c r="V657" t="s">
        <v>2768</v>
      </c>
      <c r="W657" t="s">
        <v>2674</v>
      </c>
      <c r="X657" t="s">
        <v>2894</v>
      </c>
      <c r="Y657">
        <v>27.904</v>
      </c>
      <c r="Z657">
        <v>23.158000000000001</v>
      </c>
      <c r="AA657" t="s">
        <v>2895</v>
      </c>
    </row>
    <row r="658" spans="1:27" x14ac:dyDescent="0.2">
      <c r="A658" s="9" t="s">
        <v>2818</v>
      </c>
      <c r="B658" s="9">
        <v>2075</v>
      </c>
      <c r="C658">
        <v>2109</v>
      </c>
      <c r="D658">
        <v>23</v>
      </c>
      <c r="E658" s="19">
        <v>8.0000000000000007E-5</v>
      </c>
      <c r="F658">
        <v>28.3</v>
      </c>
      <c r="G658" t="s">
        <v>2848</v>
      </c>
      <c r="H658">
        <v>0</v>
      </c>
      <c r="I658" s="19">
        <v>5.1999999999999997E-5</v>
      </c>
      <c r="J658">
        <v>2.3660000000000001</v>
      </c>
      <c r="K658">
        <v>1.732</v>
      </c>
      <c r="L658">
        <v>11</v>
      </c>
      <c r="M658">
        <v>15</v>
      </c>
      <c r="N658" s="19">
        <v>26</v>
      </c>
      <c r="O658" s="19">
        <v>0.11</v>
      </c>
      <c r="P658">
        <v>-5.2254699999999996</v>
      </c>
      <c r="Q658">
        <v>1</v>
      </c>
      <c r="R658">
        <v>-5.77</v>
      </c>
      <c r="S658" s="21">
        <f t="shared" si="54"/>
        <v>2074.268</v>
      </c>
      <c r="T658" s="21">
        <f t="shared" si="55"/>
        <v>63650.079990000013</v>
      </c>
      <c r="U658" s="24">
        <f t="shared" si="56"/>
        <v>63650.079990000013</v>
      </c>
      <c r="V658" t="s">
        <v>2818</v>
      </c>
      <c r="W658" t="s">
        <v>2674</v>
      </c>
      <c r="X658" t="s">
        <v>2874</v>
      </c>
      <c r="Y658">
        <v>28.265999999999998</v>
      </c>
      <c r="Z658">
        <v>26.960999999999999</v>
      </c>
      <c r="AA658" t="s">
        <v>2875</v>
      </c>
    </row>
    <row r="659" spans="1:27" x14ac:dyDescent="0.2">
      <c r="A659" s="9" t="s">
        <v>2811</v>
      </c>
      <c r="B659" s="9">
        <v>2075</v>
      </c>
      <c r="C659">
        <v>2119</v>
      </c>
      <c r="D659" s="6">
        <v>13</v>
      </c>
      <c r="E659" s="19">
        <v>1.9999999999999999E-6</v>
      </c>
      <c r="F659">
        <v>27.9</v>
      </c>
      <c r="G659" t="s">
        <v>2854</v>
      </c>
      <c r="H659">
        <v>0</v>
      </c>
      <c r="I659" s="19">
        <v>2.1000000000000001E-4</v>
      </c>
      <c r="J659">
        <v>2.4670000000000001</v>
      </c>
      <c r="K659">
        <v>1.6819999999999999</v>
      </c>
      <c r="L659">
        <v>2</v>
      </c>
      <c r="M659">
        <v>3</v>
      </c>
      <c r="N659" s="19">
        <v>4.93</v>
      </c>
      <c r="O659" s="19">
        <v>8.4000000000000005E-2</v>
      </c>
      <c r="P659">
        <v>-4.7537799999999999</v>
      </c>
      <c r="Q659">
        <v>4</v>
      </c>
      <c r="R659">
        <v>-7.18</v>
      </c>
      <c r="S659" s="21">
        <f t="shared" si="54"/>
        <v>2074.3180000000002</v>
      </c>
      <c r="T659" s="21">
        <f t="shared" si="55"/>
        <v>63668.34211500008</v>
      </c>
      <c r="U659" s="24">
        <f t="shared" si="56"/>
        <v>63668.34211500008</v>
      </c>
      <c r="V659" t="s">
        <v>2811</v>
      </c>
      <c r="W659" t="s">
        <v>2674</v>
      </c>
      <c r="X659" t="s">
        <v>2886</v>
      </c>
      <c r="Y659">
        <v>27.875</v>
      </c>
      <c r="Z659">
        <v>25.385000000000002</v>
      </c>
      <c r="AA659" t="s">
        <v>2887</v>
      </c>
    </row>
    <row r="660" spans="1:27" x14ac:dyDescent="0.2">
      <c r="A660" s="9" t="s">
        <v>2758</v>
      </c>
      <c r="B660" s="9">
        <v>2083</v>
      </c>
      <c r="C660">
        <v>2083</v>
      </c>
      <c r="D660">
        <v>1</v>
      </c>
      <c r="E660" s="19">
        <v>4.0000000000000002E-9</v>
      </c>
      <c r="F660">
        <v>31.7</v>
      </c>
      <c r="G660" t="s">
        <v>2780</v>
      </c>
      <c r="H660">
        <v>0</v>
      </c>
      <c r="I660" s="19">
        <v>4.6E-5</v>
      </c>
      <c r="J660">
        <v>1.482</v>
      </c>
      <c r="K660">
        <v>3.0750000000000002</v>
      </c>
      <c r="L660">
        <v>27</v>
      </c>
      <c r="M660">
        <v>13</v>
      </c>
      <c r="N660" s="19">
        <v>40</v>
      </c>
      <c r="O660" s="19">
        <v>2.5999999999999999E-2</v>
      </c>
      <c r="P660">
        <v>-5.9226700000000001</v>
      </c>
      <c r="Q660">
        <v>1</v>
      </c>
      <c r="R660">
        <v>-11.89</v>
      </c>
      <c r="S660" s="21">
        <f t="shared" si="54"/>
        <v>2080.9250000000002</v>
      </c>
      <c r="T660" s="21">
        <f t="shared" si="55"/>
        <v>66081.499312500062</v>
      </c>
      <c r="U660" s="24">
        <f t="shared" si="56"/>
        <v>66081.499312500062</v>
      </c>
      <c r="V660" t="s">
        <v>2758</v>
      </c>
      <c r="W660" t="s">
        <v>2674</v>
      </c>
      <c r="X660" t="s">
        <v>2792</v>
      </c>
      <c r="Y660">
        <v>31.614999999999998</v>
      </c>
      <c r="Z660">
        <v>26.954999999999998</v>
      </c>
      <c r="AA660" t="s">
        <v>2793</v>
      </c>
    </row>
    <row r="661" spans="1:27" x14ac:dyDescent="0.2">
      <c r="A661" s="9" t="s">
        <v>2524</v>
      </c>
      <c r="B661" s="9">
        <v>2103</v>
      </c>
      <c r="C661">
        <v>2115</v>
      </c>
      <c r="D661">
        <v>4</v>
      </c>
      <c r="E661" s="19">
        <v>9.0000000000000002E-6</v>
      </c>
      <c r="F661">
        <v>27</v>
      </c>
      <c r="G661" t="s">
        <v>2603</v>
      </c>
      <c r="H661">
        <v>0</v>
      </c>
      <c r="I661" s="19">
        <v>8.4999999999999995E-4</v>
      </c>
      <c r="J661">
        <v>3.964</v>
      </c>
      <c r="K661">
        <v>1.337</v>
      </c>
      <c r="L661">
        <v>1</v>
      </c>
      <c r="M661">
        <v>3</v>
      </c>
      <c r="N661" s="19">
        <v>3.96</v>
      </c>
      <c r="O661" s="19">
        <v>6.2E-2</v>
      </c>
      <c r="P661">
        <v>-4.2759799999999997</v>
      </c>
      <c r="Q661">
        <v>25</v>
      </c>
      <c r="R661">
        <v>-6.35</v>
      </c>
      <c r="S661" s="21">
        <f t="shared" si="54"/>
        <v>2102.663</v>
      </c>
      <c r="T661" s="21">
        <f t="shared" si="55"/>
        <v>74021.140777500012</v>
      </c>
      <c r="U661" s="24">
        <f t="shared" si="56"/>
        <v>74021.140777500012</v>
      </c>
      <c r="V661" t="s">
        <v>2524</v>
      </c>
      <c r="W661" t="s">
        <v>2674</v>
      </c>
      <c r="X661" t="s">
        <v>2736</v>
      </c>
      <c r="Y661">
        <v>26.94</v>
      </c>
      <c r="Z661">
        <v>24.815000000000001</v>
      </c>
      <c r="AA661" t="s">
        <v>2737</v>
      </c>
    </row>
    <row r="662" spans="1:27" x14ac:dyDescent="0.2">
      <c r="A662" s="9" t="s">
        <v>2649</v>
      </c>
      <c r="B662" s="9">
        <v>2104</v>
      </c>
      <c r="C662">
        <v>2120</v>
      </c>
      <c r="D662" s="4">
        <v>51</v>
      </c>
      <c r="E662" s="32">
        <v>2.9999999999999997E-4</v>
      </c>
      <c r="F662">
        <v>25.5</v>
      </c>
      <c r="G662" t="s">
        <v>2664</v>
      </c>
      <c r="H662">
        <v>0</v>
      </c>
      <c r="I662" s="19">
        <v>3.6999999999999999E-4</v>
      </c>
      <c r="J662">
        <v>1.982</v>
      </c>
      <c r="K662">
        <v>2.0179999999999998</v>
      </c>
      <c r="L662">
        <v>1</v>
      </c>
      <c r="M662">
        <v>1</v>
      </c>
      <c r="N662" s="19">
        <v>1.98</v>
      </c>
      <c r="O662" s="19">
        <v>7.9000000000000001E-2</v>
      </c>
      <c r="P662">
        <v>-4.5316200000000002</v>
      </c>
      <c r="Q662">
        <v>11</v>
      </c>
      <c r="R662" s="6">
        <v>-4.16</v>
      </c>
      <c r="S662" s="21">
        <f t="shared" si="54"/>
        <v>2102.982</v>
      </c>
      <c r="T662" s="21">
        <f t="shared" si="55"/>
        <v>74137.653134999986</v>
      </c>
      <c r="U662" s="24">
        <f t="shared" si="56"/>
        <v>74137.653134999986</v>
      </c>
      <c r="V662" t="s">
        <v>2649</v>
      </c>
      <c r="W662" t="s">
        <v>2674</v>
      </c>
      <c r="X662" t="s">
        <v>2900</v>
      </c>
      <c r="Y662">
        <v>25.550999999999998</v>
      </c>
      <c r="Z662">
        <v>23.478999999999999</v>
      </c>
      <c r="AA662" t="s">
        <v>2901</v>
      </c>
    </row>
    <row r="663" spans="1:27" x14ac:dyDescent="0.2">
      <c r="A663" s="9" t="s">
        <v>2765</v>
      </c>
      <c r="B663" s="9">
        <v>2111</v>
      </c>
      <c r="C663">
        <v>2117</v>
      </c>
      <c r="D663">
        <v>4</v>
      </c>
      <c r="E663" s="19">
        <v>3.9999999999999998E-6</v>
      </c>
      <c r="F663">
        <v>27.4</v>
      </c>
      <c r="G663" t="s">
        <v>2777</v>
      </c>
      <c r="H663">
        <v>0</v>
      </c>
      <c r="I663" s="19">
        <v>1.2E-4</v>
      </c>
      <c r="J663">
        <v>2.8759999999999999</v>
      </c>
      <c r="K663">
        <v>1.5329999999999999</v>
      </c>
      <c r="L663">
        <v>8</v>
      </c>
      <c r="M663">
        <v>15</v>
      </c>
      <c r="N663" s="19">
        <v>23</v>
      </c>
      <c r="O663" s="19">
        <v>5.1999999999999998E-2</v>
      </c>
      <c r="P663">
        <v>-5.1881599999999999</v>
      </c>
      <c r="Q663">
        <v>4</v>
      </c>
      <c r="R663">
        <v>-6.86</v>
      </c>
      <c r="S663" s="21">
        <f t="shared" si="54"/>
        <v>2110.4670000000001</v>
      </c>
      <c r="T663" s="21">
        <f t="shared" si="55"/>
        <v>76871.493247500039</v>
      </c>
      <c r="U663" s="24">
        <f t="shared" si="56"/>
        <v>76871.493247500039</v>
      </c>
      <c r="V663" t="s">
        <v>2765</v>
      </c>
      <c r="W663" t="s">
        <v>2674</v>
      </c>
      <c r="X663" t="s">
        <v>2892</v>
      </c>
      <c r="Y663">
        <v>27.363</v>
      </c>
      <c r="Z663">
        <v>25.106999999999999</v>
      </c>
      <c r="AA663" t="s">
        <v>2893</v>
      </c>
    </row>
    <row r="664" spans="1:27" x14ac:dyDescent="0.2">
      <c r="A664" s="9" t="s">
        <v>240</v>
      </c>
      <c r="B664" s="9">
        <v>2114</v>
      </c>
      <c r="C664">
        <v>2114</v>
      </c>
      <c r="D664">
        <v>1</v>
      </c>
      <c r="E664" s="19">
        <v>4.9999999999999998E-7</v>
      </c>
      <c r="F664">
        <v>26.2</v>
      </c>
      <c r="G664" t="s">
        <v>2117</v>
      </c>
      <c r="H664">
        <v>0</v>
      </c>
      <c r="I664" s="19">
        <v>1.2999999999999999E-3</v>
      </c>
      <c r="J664">
        <v>2.95</v>
      </c>
      <c r="K664">
        <v>1.5129999999999999</v>
      </c>
      <c r="L664">
        <v>1</v>
      </c>
      <c r="M664">
        <v>2</v>
      </c>
      <c r="N664" s="19">
        <v>2.95</v>
      </c>
      <c r="O664" s="19">
        <v>4.1000000000000002E-2</v>
      </c>
      <c r="P664">
        <v>-4.2889099999999996</v>
      </c>
      <c r="Q664">
        <v>42</v>
      </c>
      <c r="R664">
        <v>-7.21</v>
      </c>
      <c r="S664" s="21">
        <f t="shared" si="54"/>
        <v>2113.4870000000001</v>
      </c>
      <c r="T664" s="21">
        <f t="shared" si="55"/>
        <v>77974.525597500033</v>
      </c>
      <c r="U664" s="24">
        <f t="shared" si="56"/>
        <v>77974.525597500033</v>
      </c>
      <c r="V664" t="s">
        <v>240</v>
      </c>
      <c r="W664" t="s">
        <v>2674</v>
      </c>
      <c r="X664" t="s">
        <v>2423</v>
      </c>
      <c r="Y664">
        <v>26.17</v>
      </c>
      <c r="Z664">
        <v>23.57</v>
      </c>
      <c r="AA664" t="s">
        <v>2908</v>
      </c>
    </row>
    <row r="665" spans="1:27" x14ac:dyDescent="0.2">
      <c r="E665" s="19"/>
      <c r="I665" s="19"/>
      <c r="N665" s="19"/>
      <c r="O665" s="19"/>
      <c r="S665" s="21"/>
      <c r="T665" s="21"/>
      <c r="U665" s="24"/>
    </row>
    <row r="666" spans="1:27" x14ac:dyDescent="0.2">
      <c r="E666" s="19"/>
      <c r="I666" s="19"/>
      <c r="N666" s="19"/>
      <c r="O666" s="19"/>
      <c r="S666" s="21"/>
      <c r="T666" s="21"/>
      <c r="U666" s="24"/>
    </row>
    <row r="667" spans="1:27" x14ac:dyDescent="0.2">
      <c r="E667" s="19"/>
      <c r="I667" s="19"/>
      <c r="N667" s="19"/>
      <c r="O667" s="19"/>
      <c r="S667" s="21"/>
      <c r="T667" s="21"/>
      <c r="U667" s="24"/>
    </row>
    <row r="668" spans="1:27" x14ac:dyDescent="0.2">
      <c r="A668" s="12" t="s">
        <v>2525</v>
      </c>
      <c r="B668" s="12">
        <v>2054</v>
      </c>
      <c r="C668">
        <v>2120</v>
      </c>
      <c r="D668" s="4">
        <v>61</v>
      </c>
      <c r="E668" s="32">
        <v>8.9999999999999998E-4</v>
      </c>
      <c r="F668">
        <v>26.5</v>
      </c>
      <c r="G668" t="s">
        <v>2602</v>
      </c>
      <c r="H668">
        <v>1</v>
      </c>
      <c r="I668" s="19">
        <v>2.7000000000000001E-3</v>
      </c>
      <c r="J668">
        <v>0.77600000000000002</v>
      </c>
      <c r="K668">
        <v>3.456</v>
      </c>
      <c r="L668">
        <v>49</v>
      </c>
      <c r="M668">
        <v>11</v>
      </c>
      <c r="N668" s="19">
        <v>38</v>
      </c>
      <c r="O668" s="19">
        <v>0.22</v>
      </c>
      <c r="P668" s="6">
        <v>-3.21753</v>
      </c>
      <c r="Q668">
        <v>31</v>
      </c>
      <c r="R668" s="6">
        <v>-3.81</v>
      </c>
      <c r="S668" s="21">
        <f t="shared" ref="S668:S683" si="57">B668+1-K668</f>
        <v>2051.5439999999999</v>
      </c>
      <c r="T668" s="21">
        <f t="shared" ref="T668:T683" si="58">(S668-1900)*365.2425</f>
        <v>55350.309419999954</v>
      </c>
      <c r="U668" s="24">
        <f t="shared" ref="U668:U683" si="59">T668</f>
        <v>55350.309419999954</v>
      </c>
      <c r="V668" t="s">
        <v>2525</v>
      </c>
      <c r="W668" t="s">
        <v>2674</v>
      </c>
      <c r="X668" t="s">
        <v>2684</v>
      </c>
      <c r="Y668">
        <v>26.55</v>
      </c>
      <c r="Z668">
        <v>21.158999999999999</v>
      </c>
      <c r="AA668" t="s">
        <v>2906</v>
      </c>
    </row>
    <row r="669" spans="1:27" x14ac:dyDescent="0.2">
      <c r="A669" t="s">
        <v>2314</v>
      </c>
      <c r="B669">
        <v>2072</v>
      </c>
      <c r="C669">
        <v>2121</v>
      </c>
      <c r="D669" s="4">
        <v>86</v>
      </c>
      <c r="E669" s="32">
        <v>2.0000000000000001E-4</v>
      </c>
      <c r="F669">
        <v>26.9</v>
      </c>
      <c r="G669" t="s">
        <v>2349</v>
      </c>
      <c r="H669">
        <v>0</v>
      </c>
      <c r="I669" s="19">
        <v>1.9E-3</v>
      </c>
      <c r="J669">
        <v>1.105</v>
      </c>
      <c r="K669">
        <v>10.500999999999999</v>
      </c>
      <c r="L669">
        <v>19</v>
      </c>
      <c r="M669">
        <v>2</v>
      </c>
      <c r="N669" s="19">
        <v>21</v>
      </c>
      <c r="O669" s="19">
        <v>0.13</v>
      </c>
      <c r="P669" s="6">
        <v>-3.6024099999999999</v>
      </c>
      <c r="Q669">
        <v>35</v>
      </c>
      <c r="R669">
        <v>-5.01</v>
      </c>
      <c r="S669" s="21">
        <f t="shared" si="57"/>
        <v>2062.4989999999998</v>
      </c>
      <c r="T669" s="21">
        <f t="shared" si="58"/>
        <v>59351.541007499924</v>
      </c>
      <c r="U669" s="24">
        <f t="shared" si="59"/>
        <v>59351.541007499924</v>
      </c>
      <c r="V669" t="s">
        <v>2314</v>
      </c>
      <c r="W669" t="s">
        <v>2674</v>
      </c>
      <c r="X669" t="s">
        <v>2696</v>
      </c>
      <c r="Y669">
        <v>26.76</v>
      </c>
      <c r="Z669">
        <v>17.632000000000001</v>
      </c>
      <c r="AA669" t="s">
        <v>2697</v>
      </c>
    </row>
    <row r="670" spans="1:27" x14ac:dyDescent="0.2">
      <c r="A670" t="s">
        <v>2523</v>
      </c>
      <c r="B670">
        <v>2077</v>
      </c>
      <c r="C670">
        <v>2121</v>
      </c>
      <c r="D670" s="6">
        <v>13</v>
      </c>
      <c r="E670" s="19">
        <v>3.0000000000000001E-5</v>
      </c>
      <c r="F670">
        <v>25.5</v>
      </c>
      <c r="G670" t="s">
        <v>2604</v>
      </c>
      <c r="H670">
        <v>0</v>
      </c>
      <c r="I670" s="19">
        <v>9.6000000000000002E-4</v>
      </c>
      <c r="J670">
        <v>1.71</v>
      </c>
      <c r="K670">
        <v>2.4089999999999998</v>
      </c>
      <c r="L670">
        <v>7</v>
      </c>
      <c r="M670">
        <v>5</v>
      </c>
      <c r="N670" s="19">
        <v>12</v>
      </c>
      <c r="O670" s="19">
        <v>0.1</v>
      </c>
      <c r="P670">
        <v>-4.0094399999999997</v>
      </c>
      <c r="Q670">
        <v>19</v>
      </c>
      <c r="R670">
        <v>-5</v>
      </c>
      <c r="S670" s="21">
        <f t="shared" si="57"/>
        <v>2075.5909999999999</v>
      </c>
      <c r="T670" s="21">
        <f t="shared" si="58"/>
        <v>64133.295817499966</v>
      </c>
      <c r="U670" s="24">
        <f t="shared" si="59"/>
        <v>64133.295817499966</v>
      </c>
      <c r="V670" t="s">
        <v>2523</v>
      </c>
      <c r="W670" t="s">
        <v>2674</v>
      </c>
      <c r="X670" t="s">
        <v>2712</v>
      </c>
      <c r="Y670">
        <v>25.57</v>
      </c>
      <c r="Z670">
        <v>22.431000000000001</v>
      </c>
      <c r="AA670" t="s">
        <v>2713</v>
      </c>
    </row>
    <row r="671" spans="1:27" x14ac:dyDescent="0.2">
      <c r="A671" t="s">
        <v>2536</v>
      </c>
      <c r="B671">
        <v>2079</v>
      </c>
      <c r="C671">
        <v>2121</v>
      </c>
      <c r="D671" s="4">
        <v>64</v>
      </c>
      <c r="E671" s="19">
        <v>6.0000000000000002E-5</v>
      </c>
      <c r="F671">
        <v>26.1</v>
      </c>
      <c r="G671" t="s">
        <v>2600</v>
      </c>
      <c r="H671">
        <v>0</v>
      </c>
      <c r="I671" s="19">
        <v>6.8000000000000005E-4</v>
      </c>
      <c r="J671">
        <v>1.3440000000000001</v>
      </c>
      <c r="K671">
        <v>3.9060000000000001</v>
      </c>
      <c r="L671">
        <v>32</v>
      </c>
      <c r="M671">
        <v>11</v>
      </c>
      <c r="N671" s="19">
        <v>43</v>
      </c>
      <c r="O671" s="19">
        <v>0.1</v>
      </c>
      <c r="P671">
        <v>-4.1564399999999999</v>
      </c>
      <c r="Q671">
        <v>14</v>
      </c>
      <c r="R671">
        <v>-5.0199999999999996</v>
      </c>
      <c r="S671" s="21">
        <f t="shared" si="57"/>
        <v>2076.0940000000001</v>
      </c>
      <c r="T671" s="21">
        <f t="shared" si="58"/>
        <v>64317.012795000017</v>
      </c>
      <c r="U671" s="24">
        <f t="shared" si="59"/>
        <v>64317.012795000017</v>
      </c>
      <c r="V671" t="s">
        <v>2536</v>
      </c>
      <c r="W671" t="s">
        <v>2674</v>
      </c>
      <c r="X671" t="s">
        <v>2714</v>
      </c>
      <c r="Y671">
        <v>25.91</v>
      </c>
      <c r="Z671">
        <v>20.97</v>
      </c>
      <c r="AA671" t="s">
        <v>2715</v>
      </c>
    </row>
    <row r="672" spans="1:27" x14ac:dyDescent="0.2">
      <c r="A672" t="s">
        <v>2539</v>
      </c>
      <c r="B672">
        <v>2079</v>
      </c>
      <c r="C672">
        <v>2121</v>
      </c>
      <c r="D672" s="4">
        <v>98</v>
      </c>
      <c r="E672" s="38">
        <v>2E-3</v>
      </c>
      <c r="F672">
        <v>25.7</v>
      </c>
      <c r="G672" t="s">
        <v>2597</v>
      </c>
      <c r="H672">
        <v>1</v>
      </c>
      <c r="I672" s="19">
        <v>1.6000000000000001E-3</v>
      </c>
      <c r="J672">
        <v>1.4319999999999999</v>
      </c>
      <c r="K672">
        <v>3.3159999999999998</v>
      </c>
      <c r="L672">
        <v>44</v>
      </c>
      <c r="M672">
        <v>19</v>
      </c>
      <c r="N672" s="19">
        <v>63</v>
      </c>
      <c r="O672" s="19">
        <v>0.13</v>
      </c>
      <c r="P672" s="6">
        <v>-3.6987800000000002</v>
      </c>
      <c r="Q672">
        <v>32</v>
      </c>
      <c r="R672" s="6">
        <v>-3.61</v>
      </c>
      <c r="S672" s="21">
        <f t="shared" si="57"/>
        <v>2076.6840000000002</v>
      </c>
      <c r="T672" s="21">
        <f t="shared" si="58"/>
        <v>64532.505870000074</v>
      </c>
      <c r="U672" s="24">
        <f t="shared" si="59"/>
        <v>64532.505870000074</v>
      </c>
      <c r="V672" t="s">
        <v>2539</v>
      </c>
      <c r="W672" t="s">
        <v>2674</v>
      </c>
      <c r="X672" t="s">
        <v>2716</v>
      </c>
      <c r="Y672">
        <v>25.9</v>
      </c>
      <c r="Z672">
        <v>20.561</v>
      </c>
      <c r="AA672" t="s">
        <v>2805</v>
      </c>
    </row>
    <row r="673" spans="1:27" x14ac:dyDescent="0.2">
      <c r="A673" s="4" t="s">
        <v>2629</v>
      </c>
      <c r="B673" s="4">
        <v>2081</v>
      </c>
      <c r="C673">
        <v>2112</v>
      </c>
      <c r="D673">
        <v>2</v>
      </c>
      <c r="E673" s="19">
        <v>2.0000000000000002E-5</v>
      </c>
      <c r="F673" s="4">
        <v>20.2</v>
      </c>
      <c r="G673" t="s">
        <v>2666</v>
      </c>
      <c r="H673">
        <v>0</v>
      </c>
      <c r="I673" s="19">
        <v>8.8999999999999995E-4</v>
      </c>
      <c r="J673">
        <v>3.97</v>
      </c>
      <c r="K673">
        <v>1.337</v>
      </c>
      <c r="L673">
        <v>1</v>
      </c>
      <c r="M673">
        <v>3</v>
      </c>
      <c r="N673" s="19">
        <v>3.97</v>
      </c>
      <c r="O673" s="19">
        <v>0.09</v>
      </c>
      <c r="P673">
        <v>-4.0925500000000001</v>
      </c>
      <c r="Q673">
        <v>19</v>
      </c>
      <c r="R673" s="4">
        <v>-2.25</v>
      </c>
      <c r="S673" s="21">
        <f t="shared" si="57"/>
        <v>2080.663</v>
      </c>
      <c r="T673" s="21">
        <f t="shared" si="58"/>
        <v>65985.805777500005</v>
      </c>
      <c r="U673" s="24">
        <f t="shared" si="59"/>
        <v>65985.805777500005</v>
      </c>
      <c r="V673" t="s">
        <v>2629</v>
      </c>
      <c r="W673" t="s">
        <v>2674</v>
      </c>
      <c r="X673" t="s">
        <v>2902</v>
      </c>
      <c r="Y673">
        <v>20.210999999999999</v>
      </c>
      <c r="Z673">
        <v>21.391999999999999</v>
      </c>
      <c r="AA673" t="s">
        <v>2903</v>
      </c>
    </row>
    <row r="674" spans="1:27" x14ac:dyDescent="0.2">
      <c r="A674" t="s">
        <v>2808</v>
      </c>
      <c r="B674">
        <v>2082</v>
      </c>
      <c r="C674">
        <v>2121</v>
      </c>
      <c r="D674" s="6">
        <v>13</v>
      </c>
      <c r="E674" s="19">
        <v>4.9999999999999998E-7</v>
      </c>
      <c r="F674">
        <v>26.8</v>
      </c>
      <c r="G674" t="s">
        <v>2852</v>
      </c>
      <c r="H674">
        <v>0</v>
      </c>
      <c r="I674" s="19">
        <v>1.9000000000000001E-4</v>
      </c>
      <c r="J674">
        <v>1.4750000000000001</v>
      </c>
      <c r="K674">
        <v>3.1070000000000002</v>
      </c>
      <c r="L674">
        <v>19</v>
      </c>
      <c r="M674">
        <v>9</v>
      </c>
      <c r="N674" s="19">
        <v>28</v>
      </c>
      <c r="O674" s="19">
        <v>6.2E-2</v>
      </c>
      <c r="P674">
        <v>-4.93865</v>
      </c>
      <c r="Q674">
        <v>4</v>
      </c>
      <c r="R674">
        <v>-7.41</v>
      </c>
      <c r="S674" s="21">
        <f t="shared" si="57"/>
        <v>2079.893</v>
      </c>
      <c r="T674" s="21">
        <f t="shared" si="58"/>
        <v>65704.56905250001</v>
      </c>
      <c r="U674" s="24">
        <f t="shared" si="59"/>
        <v>65704.56905250001</v>
      </c>
      <c r="V674" t="s">
        <v>2808</v>
      </c>
      <c r="W674" t="s">
        <v>2674</v>
      </c>
      <c r="X674" t="s">
        <v>2882</v>
      </c>
      <c r="Y674">
        <v>26.725000000000001</v>
      </c>
      <c r="Z674">
        <v>22.058</v>
      </c>
      <c r="AA674" t="s">
        <v>2883</v>
      </c>
    </row>
    <row r="675" spans="1:27" x14ac:dyDescent="0.2">
      <c r="A675" t="s">
        <v>2163</v>
      </c>
      <c r="B675">
        <v>2085</v>
      </c>
      <c r="C675">
        <v>2118</v>
      </c>
      <c r="D675">
        <v>3</v>
      </c>
      <c r="E675" s="19">
        <v>9.9999999999999995E-8</v>
      </c>
      <c r="F675" s="6">
        <v>23.3</v>
      </c>
      <c r="G675" t="s">
        <v>2216</v>
      </c>
      <c r="H675">
        <v>0</v>
      </c>
      <c r="I675" s="19">
        <v>6.9999999999999999E-4</v>
      </c>
      <c r="J675">
        <v>1.1060000000000001</v>
      </c>
      <c r="K675">
        <v>10.404999999999999</v>
      </c>
      <c r="L675">
        <v>47</v>
      </c>
      <c r="M675">
        <v>5</v>
      </c>
      <c r="N675" s="19">
        <v>52</v>
      </c>
      <c r="O675" s="19">
        <v>5.0999999999999997E-2</v>
      </c>
      <c r="P675">
        <v>-4.4477799999999998</v>
      </c>
      <c r="Q675">
        <v>16</v>
      </c>
      <c r="R675">
        <v>-6.3</v>
      </c>
      <c r="S675" s="21">
        <f t="shared" si="57"/>
        <v>2075.5949999999998</v>
      </c>
      <c r="T675" s="21">
        <f t="shared" si="58"/>
        <v>64134.756787499929</v>
      </c>
      <c r="U675" s="24">
        <f t="shared" si="59"/>
        <v>64134.756787499929</v>
      </c>
      <c r="V675" t="s">
        <v>2163</v>
      </c>
      <c r="W675" t="s">
        <v>2674</v>
      </c>
      <c r="X675" t="s">
        <v>2421</v>
      </c>
      <c r="Y675">
        <v>23.26</v>
      </c>
      <c r="Z675">
        <v>16.701000000000001</v>
      </c>
      <c r="AA675" t="s">
        <v>2422</v>
      </c>
    </row>
    <row r="676" spans="1:27" x14ac:dyDescent="0.2">
      <c r="A676" t="s">
        <v>2518</v>
      </c>
      <c r="B676">
        <v>2090</v>
      </c>
      <c r="C676">
        <v>2121</v>
      </c>
      <c r="D676" s="6">
        <v>10</v>
      </c>
      <c r="E676" s="19">
        <v>1.9999999999999999E-6</v>
      </c>
      <c r="F676">
        <v>27.2</v>
      </c>
      <c r="G676" t="s">
        <v>2605</v>
      </c>
      <c r="H676">
        <v>0</v>
      </c>
      <c r="I676" s="19">
        <v>5.6999999999999998E-4</v>
      </c>
      <c r="J676">
        <v>1.2849999999999999</v>
      </c>
      <c r="K676">
        <v>4.5110000000000001</v>
      </c>
      <c r="L676">
        <v>7</v>
      </c>
      <c r="M676">
        <v>2</v>
      </c>
      <c r="N676" s="19">
        <v>8.99</v>
      </c>
      <c r="O676" s="19">
        <v>6.3E-2</v>
      </c>
      <c r="P676">
        <v>-4.4470599999999996</v>
      </c>
      <c r="Q676">
        <v>14</v>
      </c>
      <c r="R676">
        <v>-7.33</v>
      </c>
      <c r="S676" s="21">
        <f t="shared" si="57"/>
        <v>2086.489</v>
      </c>
      <c r="T676" s="21">
        <f t="shared" si="58"/>
        <v>68113.70858250001</v>
      </c>
      <c r="U676" s="24">
        <f t="shared" si="59"/>
        <v>68113.70858250001</v>
      </c>
      <c r="V676" t="s">
        <v>2518</v>
      </c>
      <c r="W676" t="s">
        <v>2674</v>
      </c>
      <c r="X676" t="s">
        <v>2907</v>
      </c>
      <c r="Y676">
        <v>27.19</v>
      </c>
      <c r="Z676">
        <v>22.186</v>
      </c>
      <c r="AA676" t="s">
        <v>2721</v>
      </c>
    </row>
    <row r="677" spans="1:27" x14ac:dyDescent="0.2">
      <c r="A677" t="s">
        <v>2807</v>
      </c>
      <c r="B677">
        <v>2091</v>
      </c>
      <c r="C677">
        <v>2097</v>
      </c>
      <c r="D677" s="6">
        <v>11</v>
      </c>
      <c r="E677" s="19">
        <v>2.9999999999999999E-7</v>
      </c>
      <c r="F677" s="6">
        <v>24.9</v>
      </c>
      <c r="G677" t="s">
        <v>2853</v>
      </c>
      <c r="H677">
        <v>1</v>
      </c>
      <c r="I677" s="19">
        <v>1.6000000000000001E-4</v>
      </c>
      <c r="J677">
        <v>0.97499999999999998</v>
      </c>
      <c r="K677">
        <v>38.804000000000002</v>
      </c>
      <c r="L677">
        <v>199</v>
      </c>
      <c r="M677">
        <v>5</v>
      </c>
      <c r="N677" s="19">
        <v>194</v>
      </c>
      <c r="O677" s="19">
        <v>5.0999999999999997E-2</v>
      </c>
      <c r="P677">
        <v>-5.0901800000000001</v>
      </c>
      <c r="Q677">
        <v>4</v>
      </c>
      <c r="R677">
        <v>-6.84</v>
      </c>
      <c r="S677" s="21">
        <f t="shared" si="57"/>
        <v>2053.1959999999999</v>
      </c>
      <c r="T677" s="21">
        <f t="shared" si="58"/>
        <v>55953.690029999969</v>
      </c>
      <c r="U677" s="24">
        <f t="shared" si="59"/>
        <v>55953.690029999969</v>
      </c>
      <c r="V677" t="s">
        <v>2807</v>
      </c>
      <c r="W677" t="s">
        <v>2674</v>
      </c>
      <c r="X677" t="s">
        <v>2884</v>
      </c>
      <c r="Y677">
        <v>24.853000000000002</v>
      </c>
      <c r="Z677">
        <v>20.527999999999999</v>
      </c>
      <c r="AA677" t="s">
        <v>2885</v>
      </c>
    </row>
    <row r="678" spans="1:27" x14ac:dyDescent="0.2">
      <c r="A678" t="s">
        <v>2769</v>
      </c>
      <c r="B678">
        <v>2092</v>
      </c>
      <c r="C678">
        <v>2120</v>
      </c>
      <c r="D678" s="6">
        <v>17</v>
      </c>
      <c r="E678" s="19">
        <v>2.0000000000000002E-5</v>
      </c>
      <c r="F678">
        <v>26.1</v>
      </c>
      <c r="G678" t="s">
        <v>2776</v>
      </c>
      <c r="H678">
        <v>0</v>
      </c>
      <c r="I678" s="19">
        <v>1.6000000000000001E-4</v>
      </c>
      <c r="J678">
        <v>2.2599999999999998</v>
      </c>
      <c r="K678">
        <v>1.7929999999999999</v>
      </c>
      <c r="L678">
        <v>4</v>
      </c>
      <c r="M678">
        <v>5</v>
      </c>
      <c r="N678" s="19">
        <v>9.0399999999999991</v>
      </c>
      <c r="O678" s="19">
        <v>7.6999999999999999E-2</v>
      </c>
      <c r="P678">
        <v>-4.91256</v>
      </c>
      <c r="Q678">
        <v>4</v>
      </c>
      <c r="R678">
        <v>-5.37</v>
      </c>
      <c r="S678" s="21">
        <f t="shared" si="57"/>
        <v>2091.2069999999999</v>
      </c>
      <c r="T678" s="21">
        <f t="shared" si="58"/>
        <v>69836.922697499962</v>
      </c>
      <c r="U678" s="24">
        <f t="shared" si="59"/>
        <v>69836.922697499962</v>
      </c>
      <c r="V678" t="s">
        <v>2769</v>
      </c>
      <c r="W678" t="s">
        <v>2674</v>
      </c>
      <c r="X678" t="s">
        <v>2890</v>
      </c>
      <c r="Y678">
        <v>26.134</v>
      </c>
      <c r="Z678">
        <v>18.021999999999998</v>
      </c>
      <c r="AA678" t="s">
        <v>2891</v>
      </c>
    </row>
    <row r="679" spans="1:27" x14ac:dyDescent="0.2">
      <c r="A679" t="s">
        <v>2819</v>
      </c>
      <c r="B679">
        <v>2094</v>
      </c>
      <c r="C679">
        <v>2107</v>
      </c>
      <c r="D679">
        <v>4</v>
      </c>
      <c r="E679" s="19">
        <v>4.0000000000000002E-9</v>
      </c>
      <c r="F679" s="4">
        <v>22.8</v>
      </c>
      <c r="G679" t="s">
        <v>2847</v>
      </c>
      <c r="H679">
        <v>0</v>
      </c>
      <c r="I679" s="19">
        <v>7.7000000000000001E-5</v>
      </c>
      <c r="J679">
        <v>5.4050000000000002</v>
      </c>
      <c r="K679">
        <v>1.2270000000000001</v>
      </c>
      <c r="L679">
        <v>2</v>
      </c>
      <c r="M679">
        <v>9</v>
      </c>
      <c r="N679" s="19">
        <v>10.8</v>
      </c>
      <c r="O679" s="19">
        <v>2.3E-2</v>
      </c>
      <c r="P679">
        <v>-5.7614099999999997</v>
      </c>
      <c r="Q679">
        <v>2</v>
      </c>
      <c r="R679">
        <v>-7.43</v>
      </c>
      <c r="S679" s="21">
        <f t="shared" si="57"/>
        <v>2093.7730000000001</v>
      </c>
      <c r="T679" s="21">
        <f t="shared" si="58"/>
        <v>70774.134952500055</v>
      </c>
      <c r="U679" s="24">
        <f t="shared" si="59"/>
        <v>70774.134952500055</v>
      </c>
      <c r="V679" t="s">
        <v>2819</v>
      </c>
      <c r="W679" t="s">
        <v>2674</v>
      </c>
      <c r="X679" t="s">
        <v>2872</v>
      </c>
      <c r="Y679">
        <v>22.866</v>
      </c>
      <c r="Z679">
        <v>22.122</v>
      </c>
      <c r="AA679" t="s">
        <v>2873</v>
      </c>
    </row>
    <row r="680" spans="1:27" x14ac:dyDescent="0.2">
      <c r="A680" t="s">
        <v>2544</v>
      </c>
      <c r="B680">
        <v>2100</v>
      </c>
      <c r="C680">
        <v>2100</v>
      </c>
      <c r="D680">
        <v>1</v>
      </c>
      <c r="E680" s="19">
        <v>2.0000000000000002E-5</v>
      </c>
      <c r="F680" s="6">
        <v>24.5</v>
      </c>
      <c r="G680" t="s">
        <v>2594</v>
      </c>
      <c r="H680">
        <v>0</v>
      </c>
      <c r="I680" s="19">
        <v>8.1999999999999998E-4</v>
      </c>
      <c r="J680">
        <v>3.41</v>
      </c>
      <c r="K680">
        <v>1.415</v>
      </c>
      <c r="L680">
        <v>5</v>
      </c>
      <c r="M680">
        <v>12</v>
      </c>
      <c r="N680" s="19">
        <v>17</v>
      </c>
      <c r="O680" s="19">
        <v>6.9000000000000006E-2</v>
      </c>
      <c r="P680">
        <v>-4.2463899999999999</v>
      </c>
      <c r="Q680">
        <v>23</v>
      </c>
      <c r="R680" s="6">
        <v>-4.67</v>
      </c>
      <c r="S680" s="21">
        <f t="shared" si="57"/>
        <v>2099.585</v>
      </c>
      <c r="T680" s="21">
        <f t="shared" si="58"/>
        <v>72896.924362500009</v>
      </c>
      <c r="U680" s="24">
        <f t="shared" si="59"/>
        <v>72896.924362500009</v>
      </c>
      <c r="V680" t="s">
        <v>2544</v>
      </c>
      <c r="W680" t="s">
        <v>2674</v>
      </c>
      <c r="X680" t="s">
        <v>2904</v>
      </c>
      <c r="Y680">
        <v>24.469000000000001</v>
      </c>
      <c r="Z680">
        <v>17.507000000000001</v>
      </c>
      <c r="AA680" t="s">
        <v>2905</v>
      </c>
    </row>
    <row r="681" spans="1:27" x14ac:dyDescent="0.2">
      <c r="A681" t="s">
        <v>2821</v>
      </c>
      <c r="B681">
        <v>2106</v>
      </c>
      <c r="C681">
        <v>2118</v>
      </c>
      <c r="D681">
        <v>2</v>
      </c>
      <c r="E681" s="19">
        <v>2.9999999999999999E-7</v>
      </c>
      <c r="F681">
        <v>25</v>
      </c>
      <c r="G681" t="s">
        <v>2845</v>
      </c>
      <c r="H681">
        <v>0</v>
      </c>
      <c r="I681" s="19">
        <v>3.3000000000000003E-5</v>
      </c>
      <c r="J681">
        <v>2.9750000000000001</v>
      </c>
      <c r="K681">
        <v>1.506</v>
      </c>
      <c r="L681">
        <v>1</v>
      </c>
      <c r="M681">
        <v>2</v>
      </c>
      <c r="N681" s="19">
        <v>2.97</v>
      </c>
      <c r="O681" s="19">
        <v>4.1000000000000002E-2</v>
      </c>
      <c r="P681">
        <v>-5.8690800000000003</v>
      </c>
      <c r="Q681">
        <v>1</v>
      </c>
      <c r="R681">
        <v>-6.96</v>
      </c>
      <c r="S681" s="21">
        <f t="shared" si="57"/>
        <v>2105.4940000000001</v>
      </c>
      <c r="T681" s="21">
        <f t="shared" si="58"/>
        <v>75055.142295000056</v>
      </c>
      <c r="U681" s="24">
        <f t="shared" si="59"/>
        <v>75055.142295000056</v>
      </c>
      <c r="V681" t="s">
        <v>2821</v>
      </c>
      <c r="W681" t="s">
        <v>2674</v>
      </c>
      <c r="X681" t="s">
        <v>2868</v>
      </c>
      <c r="Y681">
        <v>25.018000000000001</v>
      </c>
      <c r="Z681">
        <v>21.376000000000001</v>
      </c>
      <c r="AA681" t="s">
        <v>2869</v>
      </c>
    </row>
    <row r="682" spans="1:27" x14ac:dyDescent="0.2">
      <c r="A682" t="s">
        <v>2581</v>
      </c>
      <c r="B682">
        <v>2109</v>
      </c>
      <c r="C682">
        <v>2120</v>
      </c>
      <c r="D682">
        <v>2</v>
      </c>
      <c r="E682" s="19">
        <v>2E-8</v>
      </c>
      <c r="F682">
        <v>25.6</v>
      </c>
      <c r="G682" t="s">
        <v>2590</v>
      </c>
      <c r="H682">
        <v>1</v>
      </c>
      <c r="I682" s="19">
        <v>2.5000000000000001E-4</v>
      </c>
      <c r="J682">
        <v>1.032</v>
      </c>
      <c r="K682">
        <v>32.151000000000003</v>
      </c>
      <c r="L682">
        <v>0</v>
      </c>
      <c r="M682">
        <v>0</v>
      </c>
      <c r="N682" s="19">
        <v>10000000</v>
      </c>
      <c r="O682" s="19">
        <v>2.8000000000000001E-2</v>
      </c>
      <c r="P682">
        <v>-5.1503199999999998</v>
      </c>
      <c r="Q682">
        <v>8</v>
      </c>
      <c r="R682">
        <v>-8.25</v>
      </c>
      <c r="S682" s="21">
        <f t="shared" si="57"/>
        <v>2077.8490000000002</v>
      </c>
      <c r="T682" s="21">
        <f t="shared" si="58"/>
        <v>64958.013382500059</v>
      </c>
      <c r="U682" s="24">
        <f t="shared" si="59"/>
        <v>64958.013382500059</v>
      </c>
      <c r="V682" t="s">
        <v>2581</v>
      </c>
      <c r="W682" t="s">
        <v>2674</v>
      </c>
      <c r="X682" t="s">
        <v>2804</v>
      </c>
      <c r="Y682">
        <v>25.536000000000001</v>
      </c>
      <c r="Z682">
        <v>22.067</v>
      </c>
      <c r="AA682" t="s">
        <v>2725</v>
      </c>
    </row>
    <row r="683" spans="1:27" x14ac:dyDescent="0.2">
      <c r="A683" t="s">
        <v>2756</v>
      </c>
      <c r="B683">
        <v>2111</v>
      </c>
      <c r="C683">
        <v>2111</v>
      </c>
      <c r="D683">
        <v>1</v>
      </c>
      <c r="E683" s="19">
        <v>7.9999999999999996E-7</v>
      </c>
      <c r="F683">
        <v>26.5</v>
      </c>
      <c r="G683" t="s">
        <v>2782</v>
      </c>
      <c r="H683">
        <v>0</v>
      </c>
      <c r="I683" s="19">
        <v>1.9000000000000001E-4</v>
      </c>
      <c r="J683">
        <v>2.3119999999999998</v>
      </c>
      <c r="K683">
        <v>1.762</v>
      </c>
      <c r="L683">
        <v>3</v>
      </c>
      <c r="M683">
        <v>4</v>
      </c>
      <c r="N683" s="19">
        <v>6.94</v>
      </c>
      <c r="O683" s="19">
        <v>4.3999999999999997E-2</v>
      </c>
      <c r="P683">
        <v>-5.0861000000000001</v>
      </c>
      <c r="Q683">
        <v>6</v>
      </c>
      <c r="R683">
        <v>-7.15</v>
      </c>
      <c r="S683" s="21">
        <f t="shared" si="57"/>
        <v>2110.2379999999998</v>
      </c>
      <c r="T683" s="21">
        <f t="shared" si="58"/>
        <v>76787.852714999943</v>
      </c>
      <c r="U683" s="24">
        <f t="shared" si="59"/>
        <v>76787.852714999943</v>
      </c>
      <c r="V683" t="s">
        <v>2756</v>
      </c>
      <c r="W683" t="s">
        <v>2674</v>
      </c>
      <c r="X683" t="s">
        <v>2898</v>
      </c>
      <c r="Y683">
        <v>26.545000000000002</v>
      </c>
      <c r="Z683">
        <v>17.353999999999999</v>
      </c>
      <c r="AA683" t="s">
        <v>2899</v>
      </c>
    </row>
    <row r="684" spans="1:27" x14ac:dyDescent="0.2">
      <c r="E684" s="19"/>
      <c r="I684" s="19"/>
      <c r="N684" s="19"/>
      <c r="O684" s="19"/>
      <c r="S684" s="21"/>
      <c r="T684" s="21"/>
      <c r="U684" s="24"/>
    </row>
    <row r="685" spans="1:27" x14ac:dyDescent="0.2">
      <c r="E685" s="19"/>
      <c r="I685" s="19"/>
      <c r="N685" s="19"/>
      <c r="O685" s="19"/>
      <c r="S685" s="21"/>
      <c r="T685" s="21"/>
      <c r="U685" s="24"/>
    </row>
    <row r="686" spans="1:27" x14ac:dyDescent="0.2">
      <c r="E686" s="19"/>
      <c r="I686" s="19"/>
      <c r="N686" s="19"/>
      <c r="O686" s="19"/>
      <c r="S686" s="21"/>
      <c r="T686" s="21"/>
      <c r="U686" s="24"/>
    </row>
    <row r="687" spans="1:27" x14ac:dyDescent="0.2">
      <c r="A687" s="4" t="s">
        <v>2540</v>
      </c>
      <c r="B687">
        <v>2115</v>
      </c>
      <c r="C687">
        <v>2118</v>
      </c>
      <c r="D687">
        <v>2</v>
      </c>
      <c r="E687" s="19">
        <v>1.9999999999999999E-7</v>
      </c>
      <c r="F687">
        <v>25.2</v>
      </c>
      <c r="G687" t="s">
        <v>2596</v>
      </c>
      <c r="H687">
        <v>0</v>
      </c>
      <c r="I687" s="19">
        <v>5.9000000000000003E-4</v>
      </c>
      <c r="J687">
        <v>2.6629999999999998</v>
      </c>
      <c r="K687">
        <v>1.601</v>
      </c>
      <c r="L687">
        <v>3</v>
      </c>
      <c r="M687">
        <v>5</v>
      </c>
      <c r="N687" s="19">
        <v>7.99</v>
      </c>
      <c r="O687" s="19">
        <v>3.5000000000000003E-2</v>
      </c>
      <c r="P687">
        <v>-4.6780999999999997</v>
      </c>
      <c r="Q687">
        <v>20</v>
      </c>
      <c r="R687">
        <v>-7.15</v>
      </c>
    </row>
    <row r="688" spans="1:27" x14ac:dyDescent="0.2">
      <c r="A688" s="4" t="s">
        <v>2582</v>
      </c>
      <c r="B688">
        <v>2068</v>
      </c>
      <c r="C688">
        <v>2078</v>
      </c>
      <c r="D688">
        <v>17</v>
      </c>
      <c r="E688" s="19">
        <v>1.0000000000000001E-5</v>
      </c>
      <c r="F688">
        <v>27.8</v>
      </c>
      <c r="G688" t="s">
        <v>2589</v>
      </c>
      <c r="H688">
        <v>0</v>
      </c>
      <c r="I688" s="19">
        <v>1.2E-4</v>
      </c>
      <c r="J688">
        <v>1.8819999999999999</v>
      </c>
      <c r="K688">
        <v>2.133</v>
      </c>
      <c r="L688">
        <v>17</v>
      </c>
      <c r="M688">
        <v>15</v>
      </c>
      <c r="N688" s="19">
        <v>32</v>
      </c>
      <c r="O688" s="19">
        <v>0.11</v>
      </c>
      <c r="P688">
        <v>-4.8685999999999998</v>
      </c>
      <c r="Q688">
        <v>2</v>
      </c>
      <c r="R688">
        <v>-6.32</v>
      </c>
    </row>
    <row r="689" spans="1:18" x14ac:dyDescent="0.2">
      <c r="A689" s="4" t="s">
        <v>2538</v>
      </c>
      <c r="B689">
        <v>2072</v>
      </c>
      <c r="C689">
        <v>2104</v>
      </c>
      <c r="D689">
        <v>4</v>
      </c>
      <c r="E689" s="19">
        <v>3.0000000000000001E-6</v>
      </c>
      <c r="F689">
        <v>28.2</v>
      </c>
      <c r="G689" t="s">
        <v>2598</v>
      </c>
      <c r="H689">
        <v>0</v>
      </c>
      <c r="I689" s="19">
        <v>6.0999999999999997E-4</v>
      </c>
      <c r="J689">
        <v>3.3239999999999998</v>
      </c>
      <c r="K689">
        <v>1.43</v>
      </c>
      <c r="L689">
        <v>3</v>
      </c>
      <c r="M689">
        <v>7</v>
      </c>
      <c r="N689" s="19">
        <v>9.9700000000000006</v>
      </c>
      <c r="O689" s="19">
        <v>9.0999999999999998E-2</v>
      </c>
      <c r="P689">
        <v>-4.2521199999999997</v>
      </c>
      <c r="Q689">
        <v>11</v>
      </c>
      <c r="R689">
        <v>-7.13</v>
      </c>
    </row>
    <row r="690" spans="1:18" x14ac:dyDescent="0.2">
      <c r="A690" s="4" t="s">
        <v>2537</v>
      </c>
      <c r="B690">
        <v>2048</v>
      </c>
      <c r="C690">
        <v>2048</v>
      </c>
      <c r="D690">
        <v>1</v>
      </c>
      <c r="E690" s="19">
        <v>4.0000000000000003E-5</v>
      </c>
      <c r="F690">
        <v>26.2</v>
      </c>
      <c r="G690" t="s">
        <v>2599</v>
      </c>
      <c r="H690">
        <v>0</v>
      </c>
      <c r="I690" s="19">
        <v>6.4999999999999997E-4</v>
      </c>
      <c r="J690">
        <v>2.0339999999999998</v>
      </c>
      <c r="K690">
        <v>1.9670000000000001</v>
      </c>
      <c r="L690">
        <v>1</v>
      </c>
      <c r="M690">
        <v>1</v>
      </c>
      <c r="N690" s="19">
        <v>2.0299999999999998</v>
      </c>
      <c r="O690" s="19">
        <v>0.22</v>
      </c>
      <c r="P690">
        <v>-3.8385099999999999</v>
      </c>
      <c r="Q690">
        <v>6</v>
      </c>
      <c r="R690">
        <v>-4.58</v>
      </c>
    </row>
    <row r="691" spans="1:18" x14ac:dyDescent="0.2">
      <c r="A691" s="4" t="s">
        <v>2535</v>
      </c>
      <c r="B691">
        <v>2060</v>
      </c>
      <c r="C691">
        <v>2060</v>
      </c>
      <c r="D691">
        <v>1</v>
      </c>
      <c r="E691" s="19">
        <v>5.9999999999999995E-8</v>
      </c>
      <c r="F691">
        <v>27.9</v>
      </c>
      <c r="G691" t="s">
        <v>2601</v>
      </c>
      <c r="H691">
        <v>0</v>
      </c>
      <c r="I691" s="19">
        <v>5.1999999999999995E-4</v>
      </c>
      <c r="J691">
        <v>2.794</v>
      </c>
      <c r="K691">
        <v>1.5569999999999999</v>
      </c>
      <c r="L691">
        <v>5</v>
      </c>
      <c r="M691">
        <v>9</v>
      </c>
      <c r="N691" s="19">
        <v>14</v>
      </c>
      <c r="O691" s="19">
        <v>7.5999999999999998E-2</v>
      </c>
      <c r="P691">
        <v>-4.4096299999999999</v>
      </c>
      <c r="Q691">
        <v>7</v>
      </c>
      <c r="R691">
        <v>-8.35</v>
      </c>
    </row>
    <row r="692" spans="1:18" x14ac:dyDescent="0.2">
      <c r="A692" s="4" t="s">
        <v>2627</v>
      </c>
      <c r="B692">
        <v>2099</v>
      </c>
      <c r="C692">
        <v>2121</v>
      </c>
      <c r="D692">
        <v>9</v>
      </c>
      <c r="E692" s="19">
        <v>6.9999999999999997E-7</v>
      </c>
      <c r="F692">
        <v>28.5</v>
      </c>
      <c r="G692" t="s">
        <v>2669</v>
      </c>
      <c r="H692">
        <v>1</v>
      </c>
      <c r="I692" s="19">
        <v>7.2000000000000002E-5</v>
      </c>
      <c r="J692">
        <v>0.93200000000000005</v>
      </c>
      <c r="K692">
        <v>13.637</v>
      </c>
      <c r="L692">
        <v>161</v>
      </c>
      <c r="M692">
        <v>11</v>
      </c>
      <c r="N692" s="19">
        <v>150</v>
      </c>
      <c r="O692" s="19">
        <v>0.05</v>
      </c>
      <c r="P692">
        <v>-5.4408599999999998</v>
      </c>
      <c r="Q692">
        <v>2</v>
      </c>
      <c r="R692">
        <v>-8.17</v>
      </c>
    </row>
    <row r="693" spans="1:18" x14ac:dyDescent="0.2">
      <c r="A693" s="4" t="s">
        <v>2609</v>
      </c>
      <c r="B693">
        <v>2073</v>
      </c>
      <c r="C693">
        <v>2073</v>
      </c>
      <c r="D693">
        <v>1</v>
      </c>
      <c r="E693" s="19">
        <v>1.0000000000000001E-9</v>
      </c>
      <c r="F693">
        <v>28.6</v>
      </c>
      <c r="G693" t="s">
        <v>2672</v>
      </c>
      <c r="H693">
        <v>0</v>
      </c>
      <c r="I693" s="19">
        <v>2.2000000000000001E-4</v>
      </c>
      <c r="J693">
        <v>2.9710000000000001</v>
      </c>
      <c r="K693">
        <v>1.5069999999999999</v>
      </c>
      <c r="L693">
        <v>1</v>
      </c>
      <c r="M693">
        <v>2</v>
      </c>
      <c r="N693" s="19">
        <v>2.97</v>
      </c>
      <c r="O693" s="19">
        <v>2.1000000000000001E-2</v>
      </c>
      <c r="P693">
        <v>-5.3437000000000001</v>
      </c>
      <c r="Q693">
        <v>4</v>
      </c>
      <c r="R693">
        <v>-10.81</v>
      </c>
    </row>
    <row r="694" spans="1:18" x14ac:dyDescent="0.2">
      <c r="A694" s="4" t="s">
        <v>2630</v>
      </c>
      <c r="B694">
        <v>2056</v>
      </c>
      <c r="C694">
        <v>2075</v>
      </c>
      <c r="D694">
        <v>2</v>
      </c>
      <c r="E694" s="19">
        <v>6.0000000000000002E-6</v>
      </c>
      <c r="F694">
        <v>28.4</v>
      </c>
      <c r="G694" t="s">
        <v>2667</v>
      </c>
      <c r="H694">
        <v>0</v>
      </c>
      <c r="I694" s="19">
        <v>8.2999999999999998E-5</v>
      </c>
      <c r="J694">
        <v>2.7389999999999999</v>
      </c>
      <c r="K694">
        <v>1.575</v>
      </c>
      <c r="L694">
        <v>4</v>
      </c>
      <c r="M694">
        <v>7</v>
      </c>
      <c r="N694" s="19">
        <v>11</v>
      </c>
      <c r="O694" s="19">
        <v>0.14000000000000001</v>
      </c>
      <c r="P694">
        <v>-4.9227499999999997</v>
      </c>
      <c r="Q694">
        <v>1</v>
      </c>
      <c r="R694">
        <v>-6.66</v>
      </c>
    </row>
    <row r="695" spans="1:18" x14ac:dyDescent="0.2">
      <c r="A695" s="4" t="s">
        <v>2628</v>
      </c>
      <c r="B695">
        <v>2069</v>
      </c>
      <c r="C695">
        <v>2069</v>
      </c>
      <c r="D695">
        <v>1</v>
      </c>
      <c r="E695" s="19">
        <v>3E-10</v>
      </c>
      <c r="F695">
        <v>28.9</v>
      </c>
      <c r="G695" t="s">
        <v>2668</v>
      </c>
      <c r="H695">
        <v>0</v>
      </c>
      <c r="I695" s="19">
        <v>1.2E-4</v>
      </c>
      <c r="J695">
        <v>2.7909999999999999</v>
      </c>
      <c r="K695">
        <v>1.5580000000000001</v>
      </c>
      <c r="L695">
        <v>5</v>
      </c>
      <c r="M695">
        <v>9</v>
      </c>
      <c r="N695" s="19">
        <v>14</v>
      </c>
      <c r="O695" s="19">
        <v>0.01</v>
      </c>
      <c r="P695">
        <v>-5.9115399999999996</v>
      </c>
      <c r="Q695">
        <v>2</v>
      </c>
      <c r="R695">
        <v>-11.35</v>
      </c>
    </row>
    <row r="696" spans="1:18" x14ac:dyDescent="0.2">
      <c r="A696" s="4" t="s">
        <v>2616</v>
      </c>
      <c r="B696">
        <v>2096</v>
      </c>
      <c r="C696">
        <v>2116</v>
      </c>
      <c r="D696">
        <v>8</v>
      </c>
      <c r="E696" s="19">
        <v>6.0000000000000002E-6</v>
      </c>
      <c r="F696">
        <v>28.1</v>
      </c>
      <c r="G696" t="s">
        <v>2671</v>
      </c>
      <c r="H696">
        <v>1</v>
      </c>
      <c r="I696" s="19">
        <v>2.5999999999999998E-4</v>
      </c>
      <c r="J696">
        <v>0.93700000000000006</v>
      </c>
      <c r="K696">
        <v>14.805</v>
      </c>
      <c r="L696">
        <v>79</v>
      </c>
      <c r="M696">
        <v>5</v>
      </c>
      <c r="N696" s="19">
        <v>74</v>
      </c>
      <c r="O696" s="19">
        <v>6.5000000000000002E-2</v>
      </c>
      <c r="P696">
        <v>-4.7668299999999997</v>
      </c>
      <c r="Q696">
        <v>7</v>
      </c>
      <c r="R696">
        <v>-7.09</v>
      </c>
    </row>
    <row r="697" spans="1:18" x14ac:dyDescent="0.2">
      <c r="A697" s="4" t="s">
        <v>2626</v>
      </c>
      <c r="B697">
        <v>2078</v>
      </c>
      <c r="C697">
        <v>2120</v>
      </c>
      <c r="D697">
        <v>21</v>
      </c>
      <c r="E697" s="19">
        <v>1.9999999999999999E-6</v>
      </c>
      <c r="F697">
        <v>28.2</v>
      </c>
      <c r="G697" t="s">
        <v>2670</v>
      </c>
      <c r="H697">
        <v>1</v>
      </c>
      <c r="I697" s="19">
        <v>2.9999999999999997E-4</v>
      </c>
      <c r="J697">
        <v>1.2889999999999999</v>
      </c>
      <c r="K697">
        <v>4.4630000000000001</v>
      </c>
      <c r="L697">
        <v>45</v>
      </c>
      <c r="M697">
        <v>13</v>
      </c>
      <c r="N697" s="19">
        <v>58</v>
      </c>
      <c r="O697" s="19">
        <v>7.6999999999999999E-2</v>
      </c>
      <c r="P697">
        <v>-4.6413700000000002</v>
      </c>
      <c r="Q697">
        <v>6</v>
      </c>
      <c r="R697">
        <v>-7.51</v>
      </c>
    </row>
    <row r="698" spans="1:18" x14ac:dyDescent="0.2">
      <c r="A698" s="4" t="s">
        <v>2580</v>
      </c>
      <c r="B698">
        <v>2058</v>
      </c>
      <c r="C698">
        <v>2101</v>
      </c>
      <c r="D698">
        <v>3</v>
      </c>
      <c r="E698" s="19">
        <v>3.0000000000000001E-6</v>
      </c>
      <c r="F698">
        <v>27.8</v>
      </c>
      <c r="G698" t="s">
        <v>2591</v>
      </c>
      <c r="H698">
        <v>0</v>
      </c>
      <c r="I698" s="19">
        <v>6.2E-4</v>
      </c>
      <c r="J698">
        <v>3.6680000000000001</v>
      </c>
      <c r="K698">
        <v>1.375</v>
      </c>
      <c r="L698">
        <v>3</v>
      </c>
      <c r="M698">
        <v>8</v>
      </c>
      <c r="N698" s="19">
        <v>11</v>
      </c>
      <c r="O698" s="19">
        <v>0.13</v>
      </c>
      <c r="P698">
        <v>-4.0993300000000001</v>
      </c>
      <c r="Q698">
        <v>8</v>
      </c>
      <c r="R698">
        <v>-6.87</v>
      </c>
    </row>
    <row r="699" spans="1:18" x14ac:dyDescent="0.2">
      <c r="A699" s="4" t="s">
        <v>2508</v>
      </c>
      <c r="B699">
        <v>2068</v>
      </c>
      <c r="C699">
        <v>2118</v>
      </c>
      <c r="D699">
        <v>10</v>
      </c>
      <c r="E699" s="19">
        <v>3.0000000000000001E-6</v>
      </c>
      <c r="F699">
        <v>26</v>
      </c>
      <c r="G699" t="s">
        <v>2607</v>
      </c>
      <c r="H699">
        <v>0</v>
      </c>
      <c r="I699" s="19">
        <v>7.9000000000000001E-4</v>
      </c>
      <c r="J699">
        <v>2.9489999999999998</v>
      </c>
      <c r="K699">
        <v>1.5129999999999999</v>
      </c>
      <c r="L699">
        <v>1</v>
      </c>
      <c r="M699">
        <v>2</v>
      </c>
      <c r="N699" s="19">
        <v>2.95</v>
      </c>
      <c r="O699" s="19">
        <v>9.8000000000000004E-2</v>
      </c>
      <c r="P699">
        <v>-4.1133100000000002</v>
      </c>
      <c r="Q699">
        <v>13</v>
      </c>
      <c r="R699">
        <v>-6.34</v>
      </c>
    </row>
    <row r="700" spans="1:18" x14ac:dyDescent="0.2">
      <c r="A700" s="4" t="s">
        <v>2503</v>
      </c>
      <c r="B700">
        <v>2062</v>
      </c>
      <c r="C700">
        <v>2071</v>
      </c>
      <c r="D700">
        <v>5</v>
      </c>
      <c r="E700" s="19">
        <v>2.9999999999999997E-4</v>
      </c>
      <c r="F700">
        <v>28.4</v>
      </c>
      <c r="G700" t="s">
        <v>2608</v>
      </c>
      <c r="H700">
        <v>0</v>
      </c>
      <c r="I700" s="19">
        <v>1.3999999999999999E-4</v>
      </c>
      <c r="J700">
        <v>1.208</v>
      </c>
      <c r="K700">
        <v>5.8029999999999999</v>
      </c>
      <c r="L700">
        <v>24</v>
      </c>
      <c r="M700">
        <v>5</v>
      </c>
      <c r="N700" s="19">
        <v>29</v>
      </c>
      <c r="O700" s="19">
        <v>0.16</v>
      </c>
      <c r="P700">
        <v>-4.6413000000000002</v>
      </c>
      <c r="Q700">
        <v>2</v>
      </c>
      <c r="R700">
        <v>-5.21</v>
      </c>
    </row>
    <row r="701" spans="1:18" x14ac:dyDescent="0.2">
      <c r="A701" s="4" t="s">
        <v>2259</v>
      </c>
      <c r="B701">
        <v>2110</v>
      </c>
      <c r="C701">
        <v>2110</v>
      </c>
      <c r="D701">
        <v>1</v>
      </c>
      <c r="E701" s="19">
        <v>1.9999999999999999E-7</v>
      </c>
      <c r="F701">
        <v>28.5</v>
      </c>
      <c r="G701" t="s">
        <v>2271</v>
      </c>
      <c r="H701">
        <v>0</v>
      </c>
      <c r="I701" s="19">
        <v>6.8999999999999997E-4</v>
      </c>
      <c r="J701">
        <v>2.657</v>
      </c>
      <c r="K701">
        <v>1.603</v>
      </c>
      <c r="L701">
        <v>3</v>
      </c>
      <c r="M701">
        <v>5</v>
      </c>
      <c r="N701" s="19">
        <v>7.97</v>
      </c>
      <c r="O701" s="19">
        <v>3.7999999999999999E-2</v>
      </c>
      <c r="P701">
        <v>-4.5767800000000003</v>
      </c>
      <c r="Q701">
        <v>22</v>
      </c>
      <c r="R701">
        <v>-8.6300000000000008</v>
      </c>
    </row>
    <row r="702" spans="1:18" x14ac:dyDescent="0.2">
      <c r="A702" s="4" t="s">
        <v>2258</v>
      </c>
      <c r="B702">
        <v>2082</v>
      </c>
      <c r="C702">
        <v>2120</v>
      </c>
      <c r="D702">
        <v>8</v>
      </c>
      <c r="E702" s="19">
        <v>4.9999999999999998E-7</v>
      </c>
      <c r="F702">
        <v>28.2</v>
      </c>
      <c r="G702" t="s">
        <v>2272</v>
      </c>
      <c r="H702">
        <v>0</v>
      </c>
      <c r="I702" s="19">
        <v>3.2000000000000003E-4</v>
      </c>
      <c r="J702">
        <v>2.786</v>
      </c>
      <c r="K702">
        <v>1.56</v>
      </c>
      <c r="L702">
        <v>5</v>
      </c>
      <c r="M702">
        <v>9</v>
      </c>
      <c r="N702" s="19">
        <v>13.9</v>
      </c>
      <c r="O702" s="19">
        <v>6.3E-2</v>
      </c>
      <c r="P702">
        <v>-4.69353</v>
      </c>
      <c r="Q702">
        <v>7</v>
      </c>
      <c r="R702">
        <v>-8.09</v>
      </c>
    </row>
    <row r="703" spans="1:18" x14ac:dyDescent="0.2">
      <c r="A703" s="4" t="s">
        <v>2298</v>
      </c>
      <c r="B703">
        <v>2075</v>
      </c>
      <c r="C703">
        <v>2121</v>
      </c>
      <c r="D703">
        <v>35</v>
      </c>
      <c r="E703" s="19">
        <v>5.0000000000000004E-6</v>
      </c>
      <c r="F703">
        <v>28.3</v>
      </c>
      <c r="G703" t="s">
        <v>2361</v>
      </c>
      <c r="H703">
        <v>0</v>
      </c>
      <c r="I703" s="19">
        <v>3.1E-4</v>
      </c>
      <c r="J703">
        <v>1.1870000000000001</v>
      </c>
      <c r="K703">
        <v>6.3490000000000002</v>
      </c>
      <c r="L703">
        <v>16</v>
      </c>
      <c r="M703">
        <v>3</v>
      </c>
      <c r="N703" s="19">
        <v>19</v>
      </c>
      <c r="O703" s="19">
        <v>0.09</v>
      </c>
      <c r="P703">
        <v>-4.5488200000000001</v>
      </c>
      <c r="Q703">
        <v>6</v>
      </c>
      <c r="R703">
        <v>-7.2</v>
      </c>
    </row>
    <row r="704" spans="1:18" x14ac:dyDescent="0.2">
      <c r="A704" s="4" t="s">
        <v>2311</v>
      </c>
      <c r="B704">
        <v>2111</v>
      </c>
      <c r="C704">
        <v>2117</v>
      </c>
      <c r="D704">
        <v>2</v>
      </c>
      <c r="E704" s="19">
        <v>2.9999999999999999E-7</v>
      </c>
      <c r="F704">
        <v>28.2</v>
      </c>
      <c r="G704" t="s">
        <v>2348</v>
      </c>
      <c r="H704">
        <v>0</v>
      </c>
      <c r="I704" s="19">
        <v>6.2000000000000003E-5</v>
      </c>
      <c r="J704">
        <v>2.8079999999999998</v>
      </c>
      <c r="K704">
        <v>1.5529999999999999</v>
      </c>
      <c r="L704">
        <v>5</v>
      </c>
      <c r="M704">
        <v>9</v>
      </c>
      <c r="N704" s="19">
        <v>14</v>
      </c>
      <c r="O704" s="19">
        <v>3.9E-2</v>
      </c>
      <c r="P704">
        <v>-5.6166799999999997</v>
      </c>
      <c r="Q704">
        <v>2</v>
      </c>
      <c r="R704">
        <v>-8.3800000000000008</v>
      </c>
    </row>
    <row r="705" spans="1:18" x14ac:dyDescent="0.2">
      <c r="A705" s="4" t="s">
        <v>2632</v>
      </c>
      <c r="B705">
        <v>2035</v>
      </c>
      <c r="C705">
        <v>2087</v>
      </c>
      <c r="D705">
        <v>30</v>
      </c>
      <c r="E705" s="19">
        <v>1.0000000000000001E-5</v>
      </c>
      <c r="F705">
        <v>28.8</v>
      </c>
      <c r="G705" t="s">
        <v>2673</v>
      </c>
      <c r="H705">
        <v>1</v>
      </c>
      <c r="I705" s="19">
        <v>2.3000000000000001E-4</v>
      </c>
      <c r="J705">
        <v>0.86199999999999999</v>
      </c>
      <c r="K705">
        <v>6.2450000000000001</v>
      </c>
      <c r="L705">
        <v>29</v>
      </c>
      <c r="M705">
        <v>4</v>
      </c>
      <c r="N705" s="19">
        <v>25</v>
      </c>
      <c r="O705" s="19">
        <v>0.42</v>
      </c>
      <c r="P705">
        <v>-4.02128</v>
      </c>
      <c r="Q705">
        <v>1</v>
      </c>
      <c r="R705">
        <v>-6.02</v>
      </c>
    </row>
    <row r="706" spans="1:18" x14ac:dyDescent="0.2">
      <c r="A706" s="4" t="s">
        <v>2193</v>
      </c>
      <c r="B706">
        <v>2074</v>
      </c>
      <c r="C706">
        <v>2119</v>
      </c>
      <c r="D706">
        <v>21</v>
      </c>
      <c r="E706" s="19">
        <v>3.0000000000000001E-5</v>
      </c>
      <c r="F706">
        <v>29.5</v>
      </c>
      <c r="G706" t="s">
        <v>2208</v>
      </c>
      <c r="H706">
        <v>1</v>
      </c>
      <c r="I706" s="19">
        <v>1.6000000000000001E-4</v>
      </c>
      <c r="J706">
        <v>0.98699999999999999</v>
      </c>
      <c r="K706">
        <v>78.591999999999999</v>
      </c>
      <c r="L706">
        <v>0</v>
      </c>
      <c r="M706">
        <v>0</v>
      </c>
      <c r="N706" s="19">
        <v>10000000</v>
      </c>
      <c r="O706" s="19">
        <v>0.11</v>
      </c>
      <c r="P706">
        <v>-4.7660200000000001</v>
      </c>
      <c r="Q706">
        <v>3</v>
      </c>
      <c r="R706">
        <v>-7.13</v>
      </c>
    </row>
    <row r="707" spans="1:18" x14ac:dyDescent="0.2">
      <c r="A707" s="4" t="s">
        <v>2251</v>
      </c>
      <c r="B707">
        <v>2050</v>
      </c>
      <c r="C707">
        <v>2121</v>
      </c>
      <c r="D707">
        <v>475</v>
      </c>
      <c r="E707" s="19">
        <v>8.0000000000000004E-4</v>
      </c>
      <c r="F707">
        <v>30.3</v>
      </c>
      <c r="G707" t="s">
        <v>2274</v>
      </c>
      <c r="H707">
        <v>1</v>
      </c>
      <c r="I707" s="19">
        <v>4.0000000000000002E-4</v>
      </c>
      <c r="J707">
        <v>1.0169999999999999</v>
      </c>
      <c r="K707">
        <v>59.210999999999999</v>
      </c>
      <c r="L707">
        <v>0</v>
      </c>
      <c r="M707">
        <v>0</v>
      </c>
      <c r="N707" s="19">
        <v>10000000</v>
      </c>
      <c r="O707" s="19">
        <v>0.25</v>
      </c>
      <c r="P707">
        <v>-3.9891399999999999</v>
      </c>
      <c r="Q707">
        <v>4</v>
      </c>
      <c r="R707">
        <v>-5.84</v>
      </c>
    </row>
    <row r="708" spans="1:18" x14ac:dyDescent="0.2">
      <c r="A708" s="4" t="s">
        <v>2316</v>
      </c>
      <c r="B708">
        <v>2114</v>
      </c>
      <c r="C708">
        <v>2118</v>
      </c>
      <c r="D708">
        <v>3</v>
      </c>
      <c r="E708" s="19">
        <v>4.0000000000000001E-8</v>
      </c>
      <c r="F708">
        <v>26.5</v>
      </c>
      <c r="G708" t="s">
        <v>2346</v>
      </c>
      <c r="H708">
        <v>0</v>
      </c>
      <c r="I708" s="19">
        <v>8.9999999999999998E-4</v>
      </c>
      <c r="J708">
        <v>1.286</v>
      </c>
      <c r="K708">
        <v>4.5</v>
      </c>
      <c r="L708">
        <v>7</v>
      </c>
      <c r="M708">
        <v>2</v>
      </c>
      <c r="N708" s="19">
        <v>9</v>
      </c>
      <c r="O708" s="19">
        <v>2.9000000000000001E-2</v>
      </c>
      <c r="P708">
        <v>-4.5813499999999996</v>
      </c>
      <c r="Q708">
        <v>30</v>
      </c>
      <c r="R708">
        <v>-8.51</v>
      </c>
    </row>
    <row r="709" spans="1:18" x14ac:dyDescent="0.2">
      <c r="A709" s="4" t="s">
        <v>2297</v>
      </c>
      <c r="B709">
        <v>2051</v>
      </c>
      <c r="C709">
        <v>2051</v>
      </c>
      <c r="D709">
        <v>1</v>
      </c>
      <c r="E709" s="19">
        <v>8.0000000000000002E-8</v>
      </c>
      <c r="F709">
        <v>27.6</v>
      </c>
      <c r="G709" t="s">
        <v>2362</v>
      </c>
      <c r="H709">
        <v>0</v>
      </c>
      <c r="I709" s="19">
        <v>1.1999999999999999E-3</v>
      </c>
      <c r="J709">
        <v>2.7959999999999998</v>
      </c>
      <c r="K709">
        <v>1.5569999999999999</v>
      </c>
      <c r="L709">
        <v>5</v>
      </c>
      <c r="M709">
        <v>9</v>
      </c>
      <c r="N709" s="19">
        <v>14</v>
      </c>
      <c r="O709" s="19">
        <v>0.1</v>
      </c>
      <c r="P709">
        <v>-3.91995</v>
      </c>
      <c r="Q709">
        <v>12</v>
      </c>
      <c r="R709">
        <v>-8.0399999999999991</v>
      </c>
    </row>
    <row r="710" spans="1:18" x14ac:dyDescent="0.2">
      <c r="A710" s="4" t="s">
        <v>2306</v>
      </c>
      <c r="B710">
        <v>2121</v>
      </c>
      <c r="C710">
        <v>2121</v>
      </c>
      <c r="D710">
        <v>2</v>
      </c>
      <c r="E710" s="19">
        <v>4.9999999999999998E-8</v>
      </c>
      <c r="F710">
        <v>27.5</v>
      </c>
      <c r="G710" t="s">
        <v>2354</v>
      </c>
      <c r="H710">
        <v>0</v>
      </c>
      <c r="I710" s="19">
        <v>8.3999999999999995E-5</v>
      </c>
      <c r="J710">
        <v>1.546</v>
      </c>
      <c r="K710">
        <v>2.8319999999999999</v>
      </c>
      <c r="L710">
        <v>11</v>
      </c>
      <c r="M710">
        <v>6</v>
      </c>
      <c r="N710" s="19">
        <v>17</v>
      </c>
      <c r="O710" s="19">
        <v>2.8000000000000001E-2</v>
      </c>
      <c r="P710">
        <v>-5.6368</v>
      </c>
      <c r="Q710">
        <v>3</v>
      </c>
      <c r="R710">
        <v>-8.65</v>
      </c>
    </row>
    <row r="711" spans="1:18" x14ac:dyDescent="0.2">
      <c r="A711" s="4" t="s">
        <v>2189</v>
      </c>
      <c r="B711">
        <v>2097</v>
      </c>
      <c r="C711">
        <v>2115</v>
      </c>
      <c r="D711">
        <v>10</v>
      </c>
      <c r="E711" s="19">
        <v>5.9999999999999997E-7</v>
      </c>
      <c r="F711">
        <v>26.7</v>
      </c>
      <c r="G711" t="s">
        <v>2212</v>
      </c>
      <c r="H711">
        <v>0</v>
      </c>
      <c r="I711" s="19">
        <v>5.5000000000000003E-4</v>
      </c>
      <c r="J711">
        <v>2.9140000000000001</v>
      </c>
      <c r="K711">
        <v>1.522</v>
      </c>
      <c r="L711">
        <v>1</v>
      </c>
      <c r="M711">
        <v>2</v>
      </c>
      <c r="N711" s="19">
        <v>2.91</v>
      </c>
      <c r="O711" s="19">
        <v>5.0999999999999997E-2</v>
      </c>
      <c r="P711">
        <v>-4.5464000000000002</v>
      </c>
      <c r="Q711">
        <v>15</v>
      </c>
      <c r="R711">
        <v>-7.08</v>
      </c>
    </row>
    <row r="712" spans="1:18" x14ac:dyDescent="0.2">
      <c r="A712" s="4" t="s">
        <v>2305</v>
      </c>
      <c r="B712">
        <v>2057</v>
      </c>
      <c r="C712">
        <v>2104</v>
      </c>
      <c r="D712">
        <v>8</v>
      </c>
      <c r="E712" s="19">
        <v>1.9999999999999999E-6</v>
      </c>
      <c r="F712">
        <v>25.4</v>
      </c>
      <c r="G712" t="s">
        <v>2355</v>
      </c>
      <c r="H712">
        <v>0</v>
      </c>
      <c r="I712" s="19">
        <v>3.2000000000000003E-4</v>
      </c>
      <c r="J712">
        <v>2.617</v>
      </c>
      <c r="K712">
        <v>1.619</v>
      </c>
      <c r="L712">
        <v>8</v>
      </c>
      <c r="M712">
        <v>13</v>
      </c>
      <c r="N712" s="19">
        <v>20.9</v>
      </c>
      <c r="O712" s="19">
        <v>0.12</v>
      </c>
      <c r="P712">
        <v>-4.3987499999999997</v>
      </c>
      <c r="Q712">
        <v>4</v>
      </c>
      <c r="R712">
        <v>-6.01</v>
      </c>
    </row>
    <row r="713" spans="1:18" x14ac:dyDescent="0.2">
      <c r="A713" s="4" t="s">
        <v>2310</v>
      </c>
      <c r="B713">
        <v>2098</v>
      </c>
      <c r="C713">
        <v>2121</v>
      </c>
      <c r="D713">
        <v>15</v>
      </c>
      <c r="E713" s="19">
        <v>4.0000000000000003E-5</v>
      </c>
      <c r="F713">
        <v>27.5</v>
      </c>
      <c r="G713" t="s">
        <v>2350</v>
      </c>
      <c r="H713">
        <v>0</v>
      </c>
      <c r="I713" s="19">
        <v>6.8999999999999997E-4</v>
      </c>
      <c r="J713">
        <v>2.6280000000000001</v>
      </c>
      <c r="K713">
        <v>1.6140000000000001</v>
      </c>
      <c r="L713">
        <v>8</v>
      </c>
      <c r="M713">
        <v>13</v>
      </c>
      <c r="N713" s="19">
        <v>21</v>
      </c>
      <c r="O713" s="19">
        <v>7.4999999999999997E-2</v>
      </c>
      <c r="P713">
        <v>-4.2843099999999996</v>
      </c>
      <c r="Q713">
        <v>19</v>
      </c>
      <c r="R713">
        <v>-5.86</v>
      </c>
    </row>
    <row r="714" spans="1:18" x14ac:dyDescent="0.2">
      <c r="A714" s="4" t="s">
        <v>2192</v>
      </c>
      <c r="B714">
        <v>2048</v>
      </c>
      <c r="C714">
        <v>2048</v>
      </c>
      <c r="D714">
        <v>2</v>
      </c>
      <c r="E714" s="19">
        <v>1.9999999999999999E-6</v>
      </c>
      <c r="F714">
        <v>23.6</v>
      </c>
      <c r="G714" t="s">
        <v>2209</v>
      </c>
      <c r="H714">
        <v>0</v>
      </c>
      <c r="I714" s="19">
        <v>8.7000000000000001E-4</v>
      </c>
      <c r="J714">
        <v>4.1980000000000004</v>
      </c>
      <c r="K714">
        <v>1.3129999999999999</v>
      </c>
      <c r="L714">
        <v>5</v>
      </c>
      <c r="M714">
        <v>16</v>
      </c>
      <c r="N714" s="19">
        <v>21</v>
      </c>
      <c r="O714" s="19">
        <v>0.17</v>
      </c>
      <c r="P714">
        <v>-3.8214100000000002</v>
      </c>
      <c r="Q714">
        <v>8</v>
      </c>
      <c r="R714">
        <v>-4.46</v>
      </c>
    </row>
    <row r="715" spans="1:18" x14ac:dyDescent="0.2">
      <c r="A715" s="4" t="s">
        <v>2303</v>
      </c>
      <c r="B715">
        <v>2114</v>
      </c>
      <c r="C715">
        <v>2121</v>
      </c>
      <c r="D715">
        <v>2</v>
      </c>
      <c r="E715" s="19">
        <v>1.9999999999999999E-7</v>
      </c>
      <c r="F715">
        <v>28.9</v>
      </c>
      <c r="G715" t="s">
        <v>2358</v>
      </c>
      <c r="H715">
        <v>1</v>
      </c>
      <c r="I715" s="19">
        <v>3.0000000000000001E-5</v>
      </c>
      <c r="J715">
        <v>1.0309999999999999</v>
      </c>
      <c r="K715">
        <v>33.386000000000003</v>
      </c>
      <c r="L715">
        <v>0</v>
      </c>
      <c r="M715">
        <v>0</v>
      </c>
      <c r="N715" s="19">
        <v>10000000</v>
      </c>
      <c r="O715" s="19">
        <v>3.6999999999999998E-2</v>
      </c>
      <c r="P715">
        <v>-5.9510199999999998</v>
      </c>
      <c r="Q715">
        <v>1</v>
      </c>
      <c r="R715">
        <v>-8.94</v>
      </c>
    </row>
    <row r="716" spans="1:18" x14ac:dyDescent="0.2">
      <c r="A716" s="4" t="s">
        <v>2308</v>
      </c>
      <c r="B716">
        <v>2085</v>
      </c>
      <c r="C716">
        <v>2119</v>
      </c>
      <c r="D716">
        <v>17</v>
      </c>
      <c r="E716" s="19">
        <v>5.0000000000000002E-5</v>
      </c>
      <c r="F716">
        <v>29.2</v>
      </c>
      <c r="G716" t="s">
        <v>2352</v>
      </c>
      <c r="H716">
        <v>1</v>
      </c>
      <c r="I716" s="19">
        <v>1.2999999999999999E-4</v>
      </c>
      <c r="J716">
        <v>1.0900000000000001</v>
      </c>
      <c r="K716">
        <v>12.103</v>
      </c>
      <c r="L716">
        <v>111</v>
      </c>
      <c r="M716">
        <v>10</v>
      </c>
      <c r="N716" s="19">
        <v>121</v>
      </c>
      <c r="O716" s="19">
        <v>9.1999999999999998E-2</v>
      </c>
      <c r="P716">
        <v>-4.9142099999999997</v>
      </c>
      <c r="Q716">
        <v>3</v>
      </c>
      <c r="R716">
        <v>-6.68</v>
      </c>
    </row>
    <row r="717" spans="1:18" x14ac:dyDescent="0.2">
      <c r="A717" s="4" t="s">
        <v>2315</v>
      </c>
      <c r="B717">
        <v>2049</v>
      </c>
      <c r="C717">
        <v>2054</v>
      </c>
      <c r="D717">
        <v>6</v>
      </c>
      <c r="E717" s="19">
        <v>2.0000000000000001E-4</v>
      </c>
      <c r="F717">
        <v>29</v>
      </c>
      <c r="G717" t="s">
        <v>2347</v>
      </c>
      <c r="H717">
        <v>0</v>
      </c>
      <c r="I717" s="19">
        <v>1E-4</v>
      </c>
      <c r="J717">
        <v>1.532</v>
      </c>
      <c r="K717">
        <v>2.8809999999999998</v>
      </c>
      <c r="L717">
        <v>15</v>
      </c>
      <c r="M717">
        <v>8</v>
      </c>
      <c r="N717" s="19">
        <v>23</v>
      </c>
      <c r="O717" s="19">
        <v>0.24</v>
      </c>
      <c r="P717">
        <v>-4.5931699999999998</v>
      </c>
      <c r="Q717">
        <v>1</v>
      </c>
      <c r="R717">
        <v>-5.41</v>
      </c>
    </row>
    <row r="718" spans="1:18" x14ac:dyDescent="0.2">
      <c r="A718" s="4" t="s">
        <v>2307</v>
      </c>
      <c r="B718">
        <v>2055</v>
      </c>
      <c r="C718">
        <v>2083</v>
      </c>
      <c r="D718">
        <v>6</v>
      </c>
      <c r="E718" s="19">
        <v>4.0000000000000003E-5</v>
      </c>
      <c r="F718">
        <v>28</v>
      </c>
      <c r="G718" t="s">
        <v>2353</v>
      </c>
      <c r="H718">
        <v>0</v>
      </c>
      <c r="I718" s="19">
        <v>1.8E-3</v>
      </c>
      <c r="J718">
        <v>2.57</v>
      </c>
      <c r="K718">
        <v>1.637</v>
      </c>
      <c r="L718">
        <v>7</v>
      </c>
      <c r="M718">
        <v>11</v>
      </c>
      <c r="N718" s="19">
        <v>18</v>
      </c>
      <c r="O718" s="19">
        <v>0.17</v>
      </c>
      <c r="P718">
        <v>-3.5067699999999999</v>
      </c>
      <c r="Q718">
        <v>21</v>
      </c>
      <c r="R718">
        <v>-5.73</v>
      </c>
    </row>
    <row r="719" spans="1:18" x14ac:dyDescent="0.2">
      <c r="A719" s="4" t="s">
        <v>2300</v>
      </c>
      <c r="B719">
        <v>2075</v>
      </c>
      <c r="C719">
        <v>2117</v>
      </c>
      <c r="D719">
        <v>14</v>
      </c>
      <c r="E719" s="19">
        <v>4.0000000000000002E-4</v>
      </c>
      <c r="F719">
        <v>28</v>
      </c>
      <c r="G719" t="s">
        <v>2359</v>
      </c>
      <c r="H719">
        <v>0</v>
      </c>
      <c r="I719" s="19">
        <v>1.1000000000000001E-3</v>
      </c>
      <c r="J719">
        <v>2.5059999999999998</v>
      </c>
      <c r="K719">
        <v>1.6639999999999999</v>
      </c>
      <c r="L719">
        <v>2</v>
      </c>
      <c r="M719">
        <v>3</v>
      </c>
      <c r="N719" s="19">
        <v>5.01</v>
      </c>
      <c r="O719" s="19">
        <v>0.13</v>
      </c>
      <c r="P719">
        <v>-3.85338</v>
      </c>
      <c r="Q719">
        <v>21</v>
      </c>
      <c r="R719">
        <v>-4.95</v>
      </c>
    </row>
    <row r="720" spans="1:18" x14ac:dyDescent="0.2">
      <c r="A720" s="4" t="s">
        <v>2176</v>
      </c>
      <c r="B720">
        <v>2085</v>
      </c>
      <c r="C720">
        <v>2119</v>
      </c>
      <c r="D720">
        <v>81</v>
      </c>
      <c r="E720" s="19">
        <v>1E-4</v>
      </c>
      <c r="F720">
        <v>25.8</v>
      </c>
      <c r="G720" t="s">
        <v>2213</v>
      </c>
      <c r="H720">
        <v>0</v>
      </c>
      <c r="I720" s="19">
        <v>3.1E-4</v>
      </c>
      <c r="J720">
        <v>2.2570000000000001</v>
      </c>
      <c r="K720">
        <v>1.7949999999999999</v>
      </c>
      <c r="L720">
        <v>4</v>
      </c>
      <c r="M720">
        <v>5</v>
      </c>
      <c r="N720" s="19">
        <v>9.0299999999999994</v>
      </c>
      <c r="O720" s="19">
        <v>9.7000000000000003E-2</v>
      </c>
      <c r="P720">
        <v>-4.5264199999999999</v>
      </c>
      <c r="Q720">
        <v>7</v>
      </c>
      <c r="R720">
        <v>-4.6100000000000003</v>
      </c>
    </row>
    <row r="721" spans="1:18" x14ac:dyDescent="0.2">
      <c r="A721" s="4" t="s">
        <v>2168</v>
      </c>
      <c r="B721">
        <v>2050</v>
      </c>
      <c r="C721">
        <v>2054</v>
      </c>
      <c r="D721">
        <v>5</v>
      </c>
      <c r="E721" s="19">
        <v>1E-4</v>
      </c>
      <c r="F721">
        <v>24.3</v>
      </c>
      <c r="G721" t="s">
        <v>2215</v>
      </c>
      <c r="H721">
        <v>0</v>
      </c>
      <c r="I721" s="19">
        <v>9.1E-4</v>
      </c>
      <c r="J721">
        <v>1.8959999999999999</v>
      </c>
      <c r="K721">
        <v>2.1160000000000001</v>
      </c>
      <c r="L721">
        <v>10</v>
      </c>
      <c r="M721">
        <v>9</v>
      </c>
      <c r="N721" s="19">
        <v>19</v>
      </c>
      <c r="O721" s="19">
        <v>0.23</v>
      </c>
      <c r="P721">
        <v>-3.6856300000000002</v>
      </c>
      <c r="Q721">
        <v>9</v>
      </c>
      <c r="R721">
        <v>-3.01</v>
      </c>
    </row>
    <row r="722" spans="1:18" x14ac:dyDescent="0.2">
      <c r="E722" s="19"/>
      <c r="I722" s="19"/>
      <c r="N722" s="19"/>
      <c r="O722" s="19"/>
    </row>
    <row r="723" spans="1:18" x14ac:dyDescent="0.2">
      <c r="E723" s="19"/>
      <c r="I723" s="19"/>
      <c r="N723" s="19"/>
      <c r="O723" s="19"/>
    </row>
    <row r="724" spans="1:18" x14ac:dyDescent="0.2">
      <c r="E724" s="19"/>
      <c r="I724" s="19"/>
      <c r="N724" s="19"/>
      <c r="O724" s="19"/>
    </row>
    <row r="730" spans="1:18" x14ac:dyDescent="0.2">
      <c r="A730" t="s">
        <v>113</v>
      </c>
    </row>
    <row r="731" spans="1:18" x14ac:dyDescent="0.2">
      <c r="A731" t="s">
        <v>114</v>
      </c>
      <c r="B731" t="s">
        <v>2856</v>
      </c>
      <c r="C731" t="s">
        <v>2462</v>
      </c>
    </row>
    <row r="732" spans="1:18" x14ac:dyDescent="0.2">
      <c r="A732" t="s">
        <v>116</v>
      </c>
      <c r="B732" t="s">
        <v>2656</v>
      </c>
      <c r="C732" t="s">
        <v>2857</v>
      </c>
      <c r="D732" t="s">
        <v>2858</v>
      </c>
      <c r="E732" t="s">
        <v>2842</v>
      </c>
      <c r="F732" t="s">
        <v>2843</v>
      </c>
      <c r="G732" s="18">
        <v>0.23819444444444446</v>
      </c>
    </row>
    <row r="733" spans="1:18" x14ac:dyDescent="0.2">
      <c r="A733" t="s">
        <v>122</v>
      </c>
      <c r="B733" t="s">
        <v>2659</v>
      </c>
      <c r="C733" t="s">
        <v>2859</v>
      </c>
      <c r="D733" t="s">
        <v>2860</v>
      </c>
      <c r="E733" t="s">
        <v>126</v>
      </c>
    </row>
    <row r="734" spans="1:18" x14ac:dyDescent="0.2">
      <c r="A734" t="s">
        <v>127</v>
      </c>
      <c r="B734" t="s">
        <v>2856</v>
      </c>
      <c r="C734" t="s">
        <v>2462</v>
      </c>
    </row>
    <row r="735" spans="1:18" x14ac:dyDescent="0.2">
      <c r="A735" t="s">
        <v>128</v>
      </c>
      <c r="B735" t="s">
        <v>2661</v>
      </c>
      <c r="C735" t="s">
        <v>2471</v>
      </c>
    </row>
    <row r="736" spans="1:18" x14ac:dyDescent="0.2">
      <c r="A736" t="s">
        <v>131</v>
      </c>
      <c r="B736" t="s">
        <v>2662</v>
      </c>
      <c r="C736" t="s">
        <v>2861</v>
      </c>
    </row>
    <row r="738" spans="1:18" x14ac:dyDescent="0.2">
      <c r="A738" t="s">
        <v>134</v>
      </c>
      <c r="B738" t="s">
        <v>2474</v>
      </c>
      <c r="C738" t="s">
        <v>2862</v>
      </c>
      <c r="D738" t="s">
        <v>2863</v>
      </c>
      <c r="E738" t="s">
        <v>138</v>
      </c>
      <c r="F738" t="s">
        <v>139</v>
      </c>
      <c r="G738" t="s">
        <v>140</v>
      </c>
      <c r="H738" t="s">
        <v>141</v>
      </c>
      <c r="I738" t="s">
        <v>142</v>
      </c>
      <c r="J738" t="s">
        <v>143</v>
      </c>
      <c r="K738" t="s">
        <v>144</v>
      </c>
      <c r="L738" t="s">
        <v>145</v>
      </c>
      <c r="M738" t="s">
        <v>146</v>
      </c>
      <c r="N738" t="s">
        <v>147</v>
      </c>
      <c r="O738" t="s">
        <v>148</v>
      </c>
      <c r="P738" t="s">
        <v>2864</v>
      </c>
      <c r="Q738" t="s">
        <v>2865</v>
      </c>
      <c r="R738" t="s">
        <v>151</v>
      </c>
    </row>
    <row r="740" spans="1:18" x14ac:dyDescent="0.2">
      <c r="A740" t="s">
        <v>2821</v>
      </c>
      <c r="B740">
        <v>2106</v>
      </c>
      <c r="C740">
        <v>2118</v>
      </c>
      <c r="D740">
        <v>2</v>
      </c>
      <c r="E740" s="19">
        <v>2.9999999999999999E-7</v>
      </c>
      <c r="F740">
        <v>25</v>
      </c>
      <c r="G740" t="s">
        <v>2845</v>
      </c>
      <c r="H740">
        <v>0</v>
      </c>
      <c r="I740" s="19">
        <v>3.3000000000000003E-5</v>
      </c>
      <c r="J740">
        <v>2.9750000000000001</v>
      </c>
      <c r="K740">
        <v>1.506</v>
      </c>
      <c r="L740">
        <v>1</v>
      </c>
      <c r="M740">
        <v>2</v>
      </c>
      <c r="N740" s="19">
        <v>2.97</v>
      </c>
      <c r="O740" s="19">
        <v>4.1000000000000002E-2</v>
      </c>
      <c r="P740">
        <v>-5.8690800000000003</v>
      </c>
      <c r="Q740">
        <v>1</v>
      </c>
      <c r="R740">
        <v>-6.96</v>
      </c>
    </row>
    <row r="741" spans="1:18" x14ac:dyDescent="0.2">
      <c r="A741" t="s">
        <v>2813</v>
      </c>
      <c r="B741">
        <v>2071</v>
      </c>
      <c r="C741">
        <v>2071</v>
      </c>
      <c r="D741">
        <v>1</v>
      </c>
      <c r="E741" s="19">
        <v>1E-8</v>
      </c>
      <c r="F741">
        <v>26.5</v>
      </c>
      <c r="G741" t="s">
        <v>2851</v>
      </c>
      <c r="H741">
        <v>0</v>
      </c>
      <c r="I741" s="19">
        <v>3.4000000000000002E-4</v>
      </c>
      <c r="J741">
        <v>2.0190000000000001</v>
      </c>
      <c r="K741">
        <v>1.9810000000000001</v>
      </c>
      <c r="L741">
        <v>1</v>
      </c>
      <c r="M741">
        <v>1</v>
      </c>
      <c r="N741" s="19">
        <v>2.02</v>
      </c>
      <c r="O741" s="19">
        <v>4.2999999999999997E-2</v>
      </c>
      <c r="P741">
        <v>-4.8319999999999999</v>
      </c>
      <c r="Q741">
        <v>6</v>
      </c>
      <c r="R741">
        <v>-8.66</v>
      </c>
    </row>
    <row r="742" spans="1:18" x14ac:dyDescent="0.2">
      <c r="A742" t="s">
        <v>2819</v>
      </c>
      <c r="B742">
        <v>2094</v>
      </c>
      <c r="C742">
        <v>2107</v>
      </c>
      <c r="D742">
        <v>4</v>
      </c>
      <c r="E742" s="19">
        <v>4.0000000000000002E-9</v>
      </c>
      <c r="F742">
        <v>22.8</v>
      </c>
      <c r="G742" t="s">
        <v>2847</v>
      </c>
      <c r="H742">
        <v>0</v>
      </c>
      <c r="I742" s="19">
        <v>7.7000000000000001E-5</v>
      </c>
      <c r="J742">
        <v>5.4050000000000002</v>
      </c>
      <c r="K742">
        <v>1.2270000000000001</v>
      </c>
      <c r="L742">
        <v>2</v>
      </c>
      <c r="M742">
        <v>9</v>
      </c>
      <c r="N742" s="19">
        <v>10.8</v>
      </c>
      <c r="O742" s="19">
        <v>2.3E-2</v>
      </c>
      <c r="P742">
        <v>-5.7614099999999997</v>
      </c>
      <c r="Q742">
        <v>2</v>
      </c>
      <c r="R742">
        <v>-7.43</v>
      </c>
    </row>
    <row r="743" spans="1:18" x14ac:dyDescent="0.2">
      <c r="A743" t="s">
        <v>2770</v>
      </c>
      <c r="B743">
        <v>2034</v>
      </c>
      <c r="C743">
        <v>2120</v>
      </c>
      <c r="D743">
        <v>89</v>
      </c>
      <c r="E743" s="19">
        <v>9.0000000000000006E-5</v>
      </c>
      <c r="F743">
        <v>29.2</v>
      </c>
      <c r="G743" t="s">
        <v>2855</v>
      </c>
      <c r="H743">
        <v>1</v>
      </c>
      <c r="I743" s="19">
        <v>7.3999999999999999E-4</v>
      </c>
      <c r="J743">
        <v>0.80800000000000005</v>
      </c>
      <c r="K743">
        <v>4.2190000000000003</v>
      </c>
      <c r="L743">
        <v>47</v>
      </c>
      <c r="M743">
        <v>9</v>
      </c>
      <c r="N743" s="19">
        <v>38</v>
      </c>
      <c r="O743" s="19">
        <v>0.53</v>
      </c>
      <c r="P743">
        <v>-3.4059499999999998</v>
      </c>
      <c r="Q743">
        <v>3</v>
      </c>
      <c r="R743">
        <v>-6.11</v>
      </c>
    </row>
    <row r="744" spans="1:18" x14ac:dyDescent="0.2">
      <c r="A744" t="s">
        <v>2769</v>
      </c>
      <c r="B744">
        <v>2092</v>
      </c>
      <c r="C744">
        <v>2120</v>
      </c>
      <c r="D744">
        <v>17</v>
      </c>
      <c r="E744" s="19">
        <v>2.0000000000000002E-5</v>
      </c>
      <c r="F744">
        <v>26.1</v>
      </c>
      <c r="G744" t="s">
        <v>2776</v>
      </c>
      <c r="H744">
        <v>0</v>
      </c>
      <c r="I744" s="19">
        <v>1.6000000000000001E-4</v>
      </c>
      <c r="J744">
        <v>2.2599999999999998</v>
      </c>
      <c r="K744">
        <v>1.7929999999999999</v>
      </c>
      <c r="L744">
        <v>4</v>
      </c>
      <c r="M744">
        <v>5</v>
      </c>
      <c r="N744" s="19">
        <v>9.0399999999999991</v>
      </c>
      <c r="O744" s="19">
        <v>7.6999999999999999E-2</v>
      </c>
      <c r="P744">
        <v>-4.91256</v>
      </c>
      <c r="Q744">
        <v>4</v>
      </c>
      <c r="R744">
        <v>-5.37</v>
      </c>
    </row>
    <row r="745" spans="1:18" x14ac:dyDescent="0.2">
      <c r="A745" t="s">
        <v>2765</v>
      </c>
      <c r="B745">
        <v>2111</v>
      </c>
      <c r="C745">
        <v>2117</v>
      </c>
      <c r="D745">
        <v>4</v>
      </c>
      <c r="E745" s="19">
        <v>3.9999999999999998E-6</v>
      </c>
      <c r="F745">
        <v>27.4</v>
      </c>
      <c r="G745" t="s">
        <v>2777</v>
      </c>
      <c r="H745">
        <v>0</v>
      </c>
      <c r="I745" s="19">
        <v>1.2E-4</v>
      </c>
      <c r="J745">
        <v>2.8759999999999999</v>
      </c>
      <c r="K745">
        <v>1.5329999999999999</v>
      </c>
      <c r="L745">
        <v>8</v>
      </c>
      <c r="M745">
        <v>15</v>
      </c>
      <c r="N745" s="19">
        <v>23</v>
      </c>
      <c r="O745" s="19">
        <v>5.1999999999999998E-2</v>
      </c>
      <c r="P745">
        <v>-5.1881599999999999</v>
      </c>
      <c r="Q745">
        <v>4</v>
      </c>
      <c r="R745">
        <v>-6.86</v>
      </c>
    </row>
    <row r="746" spans="1:18" x14ac:dyDescent="0.2">
      <c r="A746" t="s">
        <v>2756</v>
      </c>
      <c r="B746">
        <v>2111</v>
      </c>
      <c r="C746">
        <v>2111</v>
      </c>
      <c r="D746">
        <v>1</v>
      </c>
      <c r="E746" s="19">
        <v>7.9999999999999996E-7</v>
      </c>
      <c r="F746">
        <v>26.5</v>
      </c>
      <c r="G746" t="s">
        <v>2782</v>
      </c>
      <c r="H746">
        <v>0</v>
      </c>
      <c r="I746" s="19">
        <v>1.9000000000000001E-4</v>
      </c>
      <c r="J746">
        <v>2.3119999999999998</v>
      </c>
      <c r="K746">
        <v>1.762</v>
      </c>
      <c r="L746">
        <v>3</v>
      </c>
      <c r="M746">
        <v>4</v>
      </c>
      <c r="N746" s="19">
        <v>6.94</v>
      </c>
      <c r="O746" s="19">
        <v>4.3999999999999997E-2</v>
      </c>
      <c r="P746">
        <v>-5.0861000000000001</v>
      </c>
      <c r="Q746">
        <v>6</v>
      </c>
      <c r="R746">
        <v>-7.15</v>
      </c>
    </row>
    <row r="747" spans="1:18" x14ac:dyDescent="0.2">
      <c r="A747" t="s">
        <v>2818</v>
      </c>
      <c r="B747">
        <v>2075</v>
      </c>
      <c r="C747">
        <v>2109</v>
      </c>
      <c r="D747">
        <v>23</v>
      </c>
      <c r="E747" s="19">
        <v>8.0000000000000007E-5</v>
      </c>
      <c r="F747">
        <v>28.3</v>
      </c>
      <c r="G747" t="s">
        <v>2848</v>
      </c>
      <c r="H747">
        <v>0</v>
      </c>
      <c r="I747" s="19">
        <v>5.1999999999999997E-5</v>
      </c>
      <c r="J747">
        <v>2.3660000000000001</v>
      </c>
      <c r="K747">
        <v>1.732</v>
      </c>
      <c r="L747">
        <v>11</v>
      </c>
      <c r="M747">
        <v>15</v>
      </c>
      <c r="N747" s="19">
        <v>26</v>
      </c>
      <c r="O747" s="19">
        <v>0.11</v>
      </c>
      <c r="P747">
        <v>-5.2254699999999996</v>
      </c>
      <c r="Q747">
        <v>1</v>
      </c>
      <c r="R747">
        <v>-5.77</v>
      </c>
    </row>
    <row r="748" spans="1:18" x14ac:dyDescent="0.2">
      <c r="A748" t="s">
        <v>2752</v>
      </c>
      <c r="B748">
        <v>2053</v>
      </c>
      <c r="C748">
        <v>2117</v>
      </c>
      <c r="D748">
        <v>16</v>
      </c>
      <c r="E748" s="19">
        <v>3.0000000000000001E-6</v>
      </c>
      <c r="F748">
        <v>29.3</v>
      </c>
      <c r="G748" t="s">
        <v>2783</v>
      </c>
      <c r="H748">
        <v>1</v>
      </c>
      <c r="I748" s="19">
        <v>3.6000000000000002E-4</v>
      </c>
      <c r="J748">
        <v>1.163</v>
      </c>
      <c r="K748">
        <v>7.1440000000000001</v>
      </c>
      <c r="L748">
        <v>43</v>
      </c>
      <c r="M748">
        <v>7</v>
      </c>
      <c r="N748" s="19">
        <v>50</v>
      </c>
      <c r="O748" s="19">
        <v>0.15</v>
      </c>
      <c r="P748">
        <v>-4.2658100000000001</v>
      </c>
      <c r="Q748">
        <v>4</v>
      </c>
      <c r="R748">
        <v>-7.5</v>
      </c>
    </row>
    <row r="749" spans="1:18" x14ac:dyDescent="0.2">
      <c r="A749" t="s">
        <v>2768</v>
      </c>
      <c r="B749">
        <v>2073</v>
      </c>
      <c r="C749">
        <v>2120</v>
      </c>
      <c r="D749">
        <v>7</v>
      </c>
      <c r="E749" s="19">
        <v>3.9999999999999998E-6</v>
      </c>
      <c r="F749">
        <v>27.9</v>
      </c>
      <c r="G749" t="s">
        <v>2778</v>
      </c>
      <c r="H749">
        <v>0</v>
      </c>
      <c r="I749" s="19">
        <v>3.3E-4</v>
      </c>
      <c r="J749">
        <v>1.3879999999999999</v>
      </c>
      <c r="K749">
        <v>3.5760000000000001</v>
      </c>
      <c r="L749">
        <v>18</v>
      </c>
      <c r="M749">
        <v>7</v>
      </c>
      <c r="N749" s="19">
        <v>25</v>
      </c>
      <c r="O749" s="19">
        <v>9.1999999999999998E-2</v>
      </c>
      <c r="P749">
        <v>-4.5233100000000004</v>
      </c>
      <c r="Q749">
        <v>6</v>
      </c>
      <c r="R749">
        <v>-7.15</v>
      </c>
    </row>
    <row r="750" spans="1:18" x14ac:dyDescent="0.2">
      <c r="A750" t="s">
        <v>2649</v>
      </c>
      <c r="B750">
        <v>2104</v>
      </c>
      <c r="C750">
        <v>2120</v>
      </c>
      <c r="D750">
        <v>51</v>
      </c>
      <c r="E750" s="19">
        <v>2.9999999999999997E-4</v>
      </c>
      <c r="F750">
        <v>25.5</v>
      </c>
      <c r="G750" t="s">
        <v>2664</v>
      </c>
      <c r="H750">
        <v>0</v>
      </c>
      <c r="I750" s="19">
        <v>3.6999999999999999E-4</v>
      </c>
      <c r="J750">
        <v>1.982</v>
      </c>
      <c r="K750">
        <v>2.0179999999999998</v>
      </c>
      <c r="L750">
        <v>1</v>
      </c>
      <c r="M750">
        <v>1</v>
      </c>
      <c r="N750" s="19">
        <v>1.98</v>
      </c>
      <c r="O750" s="19">
        <v>7.9000000000000001E-2</v>
      </c>
      <c r="P750">
        <v>-4.5316200000000002</v>
      </c>
      <c r="Q750">
        <v>11</v>
      </c>
      <c r="R750">
        <v>-4.16</v>
      </c>
    </row>
    <row r="751" spans="1:18" x14ac:dyDescent="0.2">
      <c r="A751" t="s">
        <v>2764</v>
      </c>
      <c r="B751">
        <v>2038</v>
      </c>
      <c r="C751">
        <v>2107</v>
      </c>
      <c r="D751">
        <v>23</v>
      </c>
      <c r="E751" s="19">
        <v>1.0000000000000001E-5</v>
      </c>
      <c r="F751">
        <v>28</v>
      </c>
      <c r="G751" t="s">
        <v>2779</v>
      </c>
      <c r="H751">
        <v>1</v>
      </c>
      <c r="I751" s="19">
        <v>5.4000000000000001E-4</v>
      </c>
      <c r="J751">
        <v>0.90800000000000003</v>
      </c>
      <c r="K751">
        <v>9.9030000000000005</v>
      </c>
      <c r="L751">
        <v>109</v>
      </c>
      <c r="M751">
        <v>10</v>
      </c>
      <c r="N751" s="19">
        <v>99</v>
      </c>
      <c r="O751" s="19">
        <v>0.34</v>
      </c>
      <c r="P751">
        <v>-3.73563</v>
      </c>
      <c r="Q751">
        <v>3</v>
      </c>
      <c r="R751">
        <v>-5.82</v>
      </c>
    </row>
    <row r="752" spans="1:18" x14ac:dyDescent="0.2">
      <c r="A752" t="s">
        <v>2645</v>
      </c>
      <c r="B752">
        <v>2050</v>
      </c>
      <c r="C752">
        <v>2089</v>
      </c>
      <c r="D752">
        <v>27</v>
      </c>
      <c r="E752" s="19">
        <v>4.0000000000000003E-5</v>
      </c>
      <c r="F752">
        <v>28.9</v>
      </c>
      <c r="G752" t="s">
        <v>2665</v>
      </c>
      <c r="H752">
        <v>0</v>
      </c>
      <c r="I752" s="19">
        <v>1E-4</v>
      </c>
      <c r="J752">
        <v>3.1429999999999998</v>
      </c>
      <c r="K752">
        <v>1.4670000000000001</v>
      </c>
      <c r="L752">
        <v>7</v>
      </c>
      <c r="M752">
        <v>15</v>
      </c>
      <c r="N752" s="19">
        <v>22</v>
      </c>
      <c r="O752" s="19">
        <v>0.21</v>
      </c>
      <c r="P752">
        <v>-4.6839700000000004</v>
      </c>
      <c r="Q752">
        <v>1</v>
      </c>
      <c r="R752">
        <v>-6.1</v>
      </c>
    </row>
    <row r="753" spans="1:18" x14ac:dyDescent="0.2">
      <c r="A753" t="s">
        <v>2817</v>
      </c>
      <c r="B753">
        <v>2025</v>
      </c>
      <c r="C753">
        <v>2118</v>
      </c>
      <c r="D753">
        <v>25</v>
      </c>
      <c r="E753" s="19">
        <v>7.0000000000000005E-8</v>
      </c>
      <c r="F753">
        <v>21.5</v>
      </c>
      <c r="G753" t="s">
        <v>2849</v>
      </c>
      <c r="H753">
        <v>1</v>
      </c>
      <c r="I753" s="19">
        <v>3.8E-3</v>
      </c>
      <c r="J753">
        <v>3.2770000000000001</v>
      </c>
      <c r="K753">
        <v>1.4390000000000001</v>
      </c>
      <c r="L753">
        <v>4</v>
      </c>
      <c r="M753">
        <v>9</v>
      </c>
      <c r="N753" s="19">
        <v>13.1</v>
      </c>
      <c r="O753" s="19">
        <v>1.3</v>
      </c>
      <c r="P753">
        <v>-2.30491</v>
      </c>
      <c r="Q753">
        <v>3</v>
      </c>
      <c r="R753">
        <v>-4.88</v>
      </c>
    </row>
    <row r="754" spans="1:18" x14ac:dyDescent="0.2">
      <c r="A754" t="s">
        <v>2808</v>
      </c>
      <c r="B754">
        <v>2082</v>
      </c>
      <c r="C754">
        <v>2121</v>
      </c>
      <c r="D754">
        <v>13</v>
      </c>
      <c r="E754" s="19">
        <v>4.9999999999999998E-7</v>
      </c>
      <c r="F754">
        <v>26.8</v>
      </c>
      <c r="G754" t="s">
        <v>2852</v>
      </c>
      <c r="H754">
        <v>0</v>
      </c>
      <c r="I754" s="19">
        <v>1.9000000000000001E-4</v>
      </c>
      <c r="J754">
        <v>1.4750000000000001</v>
      </c>
      <c r="K754">
        <v>3.1070000000000002</v>
      </c>
      <c r="L754">
        <v>19</v>
      </c>
      <c r="M754">
        <v>9</v>
      </c>
      <c r="N754" s="19">
        <v>28</v>
      </c>
      <c r="O754" s="19">
        <v>6.2E-2</v>
      </c>
      <c r="P754">
        <v>-4.93865</v>
      </c>
      <c r="Q754">
        <v>4</v>
      </c>
      <c r="R754">
        <v>-7.41</v>
      </c>
    </row>
    <row r="755" spans="1:18" x14ac:dyDescent="0.2">
      <c r="A755" t="s">
        <v>2820</v>
      </c>
      <c r="B755">
        <v>2046</v>
      </c>
      <c r="C755">
        <v>2113</v>
      </c>
      <c r="D755">
        <v>11</v>
      </c>
      <c r="E755" s="19">
        <v>6.0000000000000002E-5</v>
      </c>
      <c r="F755">
        <v>28.2</v>
      </c>
      <c r="G755" t="s">
        <v>2846</v>
      </c>
      <c r="H755">
        <v>0</v>
      </c>
      <c r="I755" s="19">
        <v>1.2E-4</v>
      </c>
      <c r="J755">
        <v>3.0739999999999998</v>
      </c>
      <c r="K755">
        <v>1.482</v>
      </c>
      <c r="L755">
        <v>1</v>
      </c>
      <c r="M755">
        <v>2</v>
      </c>
      <c r="N755" s="19">
        <v>3.07</v>
      </c>
      <c r="O755" s="19">
        <v>0.25</v>
      </c>
      <c r="P755">
        <v>-4.5288500000000003</v>
      </c>
      <c r="Q755">
        <v>1</v>
      </c>
      <c r="R755">
        <v>-5.4</v>
      </c>
    </row>
    <row r="756" spans="1:18" x14ac:dyDescent="0.2">
      <c r="A756" t="s">
        <v>2807</v>
      </c>
      <c r="B756">
        <v>2091</v>
      </c>
      <c r="C756">
        <v>2097</v>
      </c>
      <c r="D756">
        <v>11</v>
      </c>
      <c r="E756" s="19">
        <v>2.9999999999999999E-7</v>
      </c>
      <c r="F756">
        <v>24.9</v>
      </c>
      <c r="G756" t="s">
        <v>2853</v>
      </c>
      <c r="H756">
        <v>1</v>
      </c>
      <c r="I756" s="19">
        <v>1.6000000000000001E-4</v>
      </c>
      <c r="J756">
        <v>0.97499999999999998</v>
      </c>
      <c r="K756">
        <v>38.804000000000002</v>
      </c>
      <c r="L756">
        <v>199</v>
      </c>
      <c r="M756">
        <v>5</v>
      </c>
      <c r="N756" s="19">
        <v>194</v>
      </c>
      <c r="O756" s="19">
        <v>5.0999999999999997E-2</v>
      </c>
      <c r="P756">
        <v>-5.0901800000000001</v>
      </c>
      <c r="Q756">
        <v>4</v>
      </c>
      <c r="R756">
        <v>-6.84</v>
      </c>
    </row>
    <row r="757" spans="1:18" x14ac:dyDescent="0.2">
      <c r="A757" t="s">
        <v>2758</v>
      </c>
      <c r="B757">
        <v>2083</v>
      </c>
      <c r="C757">
        <v>2083</v>
      </c>
      <c r="D757">
        <v>1</v>
      </c>
      <c r="E757" s="19">
        <v>4.0000000000000002E-9</v>
      </c>
      <c r="F757">
        <v>31.7</v>
      </c>
      <c r="G757" t="s">
        <v>2780</v>
      </c>
      <c r="H757">
        <v>0</v>
      </c>
      <c r="I757" s="19">
        <v>4.6E-5</v>
      </c>
      <c r="J757">
        <v>1.482</v>
      </c>
      <c r="K757">
        <v>3.0750000000000002</v>
      </c>
      <c r="L757">
        <v>27</v>
      </c>
      <c r="M757">
        <v>13</v>
      </c>
      <c r="N757" s="19">
        <v>40</v>
      </c>
      <c r="O757" s="19">
        <v>2.5999999999999999E-2</v>
      </c>
      <c r="P757">
        <v>-5.9226700000000001</v>
      </c>
      <c r="Q757">
        <v>1</v>
      </c>
      <c r="R757">
        <v>-11.89</v>
      </c>
    </row>
    <row r="758" spans="1:18" x14ac:dyDescent="0.2">
      <c r="A758" t="s">
        <v>2811</v>
      </c>
      <c r="B758">
        <v>2075</v>
      </c>
      <c r="C758">
        <v>2119</v>
      </c>
      <c r="D758">
        <v>13</v>
      </c>
      <c r="E758" s="19">
        <v>1.9999999999999999E-6</v>
      </c>
      <c r="F758">
        <v>27.9</v>
      </c>
      <c r="G758" t="s">
        <v>2854</v>
      </c>
      <c r="H758">
        <v>0</v>
      </c>
      <c r="I758" s="19">
        <v>2.1000000000000001E-4</v>
      </c>
      <c r="J758">
        <v>2.4670000000000001</v>
      </c>
      <c r="K758">
        <v>1.6819999999999999</v>
      </c>
      <c r="L758">
        <v>2</v>
      </c>
      <c r="M758">
        <v>3</v>
      </c>
      <c r="N758" s="19">
        <v>4.93</v>
      </c>
      <c r="O758" s="19">
        <v>8.4000000000000005E-2</v>
      </c>
      <c r="P758">
        <v>-4.7537799999999999</v>
      </c>
      <c r="Q758">
        <v>4</v>
      </c>
      <c r="R758">
        <v>-7.18</v>
      </c>
    </row>
    <row r="759" spans="1:18" x14ac:dyDescent="0.2">
      <c r="A759" t="s">
        <v>2814</v>
      </c>
      <c r="B759">
        <v>2037</v>
      </c>
      <c r="C759">
        <v>2121</v>
      </c>
      <c r="D759">
        <v>159</v>
      </c>
      <c r="E759" s="19">
        <v>1E-3</v>
      </c>
      <c r="F759">
        <v>26.9</v>
      </c>
      <c r="G759" t="s">
        <v>2850</v>
      </c>
      <c r="H759">
        <v>1</v>
      </c>
      <c r="I759" s="19">
        <v>5.8E-4</v>
      </c>
      <c r="J759">
        <v>2.3109999999999999</v>
      </c>
      <c r="K759">
        <v>1.7629999999999999</v>
      </c>
      <c r="L759">
        <v>13</v>
      </c>
      <c r="M759">
        <v>17</v>
      </c>
      <c r="N759" s="19">
        <v>30</v>
      </c>
      <c r="O759" s="19">
        <v>0.5</v>
      </c>
      <c r="P759">
        <v>-3.5402</v>
      </c>
      <c r="Q759">
        <v>3</v>
      </c>
      <c r="R759">
        <v>-3.89</v>
      </c>
    </row>
    <row r="760" spans="1:18" x14ac:dyDescent="0.2">
      <c r="A760" t="s">
        <v>2822</v>
      </c>
      <c r="B760">
        <v>2046</v>
      </c>
      <c r="C760">
        <v>2059</v>
      </c>
      <c r="D760">
        <v>3</v>
      </c>
      <c r="E760" s="19">
        <v>3.0000000000000001E-6</v>
      </c>
      <c r="F760">
        <v>28.8</v>
      </c>
      <c r="G760" t="s">
        <v>2844</v>
      </c>
      <c r="H760">
        <v>0</v>
      </c>
      <c r="I760" s="19">
        <v>1.2E-4</v>
      </c>
      <c r="J760">
        <v>3.0129999999999999</v>
      </c>
      <c r="K760">
        <v>1.4970000000000001</v>
      </c>
      <c r="L760">
        <v>1</v>
      </c>
      <c r="M760">
        <v>2</v>
      </c>
      <c r="N760" s="19">
        <v>3.01</v>
      </c>
      <c r="O760" s="19">
        <v>0.19</v>
      </c>
      <c r="P760">
        <v>-4.6473000000000004</v>
      </c>
      <c r="Q760">
        <v>1</v>
      </c>
      <c r="R760">
        <v>-6.68</v>
      </c>
    </row>
    <row r="761" spans="1:18" x14ac:dyDescent="0.2">
      <c r="A761" t="s">
        <v>2757</v>
      </c>
      <c r="B761">
        <v>2071</v>
      </c>
      <c r="C761">
        <v>2121</v>
      </c>
      <c r="D761">
        <v>18</v>
      </c>
      <c r="E761" s="19">
        <v>5.0000000000000004E-6</v>
      </c>
      <c r="F761">
        <v>31.8</v>
      </c>
      <c r="G761" t="s">
        <v>2781</v>
      </c>
      <c r="H761">
        <v>1</v>
      </c>
      <c r="I761" s="19">
        <v>5.7000000000000003E-5</v>
      </c>
      <c r="J761">
        <v>0.97399999999999998</v>
      </c>
      <c r="K761">
        <v>36.984000000000002</v>
      </c>
      <c r="L761">
        <v>38</v>
      </c>
      <c r="M761">
        <v>1</v>
      </c>
      <c r="N761" s="19">
        <v>37</v>
      </c>
      <c r="O761" s="19">
        <v>9.8000000000000004E-2</v>
      </c>
      <c r="P761">
        <v>-5.25223</v>
      </c>
      <c r="Q761">
        <v>1</v>
      </c>
      <c r="R761">
        <v>-8.66</v>
      </c>
    </row>
    <row r="762" spans="1:18" x14ac:dyDescent="0.2">
      <c r="A762" t="s">
        <v>2540</v>
      </c>
      <c r="B762">
        <v>2115</v>
      </c>
      <c r="C762">
        <v>2118</v>
      </c>
      <c r="D762">
        <v>2</v>
      </c>
      <c r="E762" s="19">
        <v>1.9999999999999999E-7</v>
      </c>
      <c r="F762">
        <v>25.2</v>
      </c>
      <c r="G762" t="s">
        <v>2596</v>
      </c>
      <c r="H762">
        <v>0</v>
      </c>
      <c r="I762" s="19">
        <v>5.9000000000000003E-4</v>
      </c>
      <c r="J762">
        <v>2.6629999999999998</v>
      </c>
      <c r="K762">
        <v>1.601</v>
      </c>
      <c r="L762">
        <v>3</v>
      </c>
      <c r="M762">
        <v>5</v>
      </c>
      <c r="N762" s="19">
        <v>7.99</v>
      </c>
      <c r="O762" s="19">
        <v>3.5000000000000003E-2</v>
      </c>
      <c r="P762">
        <v>-4.6780999999999997</v>
      </c>
      <c r="Q762">
        <v>20</v>
      </c>
      <c r="R762">
        <v>-7.15</v>
      </c>
    </row>
    <row r="763" spans="1:18" x14ac:dyDescent="0.2">
      <c r="A763" t="s">
        <v>2539</v>
      </c>
      <c r="B763">
        <v>2079</v>
      </c>
      <c r="C763">
        <v>2121</v>
      </c>
      <c r="D763">
        <v>98</v>
      </c>
      <c r="E763" s="19">
        <v>2E-3</v>
      </c>
      <c r="F763">
        <v>25.7</v>
      </c>
      <c r="G763" t="s">
        <v>2597</v>
      </c>
      <c r="H763">
        <v>1</v>
      </c>
      <c r="I763" s="19">
        <v>1.6000000000000001E-3</v>
      </c>
      <c r="J763">
        <v>1.4319999999999999</v>
      </c>
      <c r="K763">
        <v>3.3159999999999998</v>
      </c>
      <c r="L763">
        <v>44</v>
      </c>
      <c r="M763">
        <v>19</v>
      </c>
      <c r="N763" s="19">
        <v>63</v>
      </c>
      <c r="O763" s="19">
        <v>0.13</v>
      </c>
      <c r="P763">
        <v>-3.6987800000000002</v>
      </c>
      <c r="Q763">
        <v>32</v>
      </c>
      <c r="R763">
        <v>-3.61</v>
      </c>
    </row>
    <row r="764" spans="1:18" x14ac:dyDescent="0.2">
      <c r="A764" t="s">
        <v>2582</v>
      </c>
      <c r="B764">
        <v>2068</v>
      </c>
      <c r="C764">
        <v>2078</v>
      </c>
      <c r="D764">
        <v>17</v>
      </c>
      <c r="E764" s="19">
        <v>1.0000000000000001E-5</v>
      </c>
      <c r="F764">
        <v>27.8</v>
      </c>
      <c r="G764" t="s">
        <v>2589</v>
      </c>
      <c r="H764">
        <v>0</v>
      </c>
      <c r="I764" s="19">
        <v>1.2E-4</v>
      </c>
      <c r="J764">
        <v>1.8819999999999999</v>
      </c>
      <c r="K764">
        <v>2.133</v>
      </c>
      <c r="L764">
        <v>17</v>
      </c>
      <c r="M764">
        <v>15</v>
      </c>
      <c r="N764" s="19">
        <v>32</v>
      </c>
      <c r="O764" s="19">
        <v>0.11</v>
      </c>
      <c r="P764">
        <v>-4.8685999999999998</v>
      </c>
      <c r="Q764">
        <v>2</v>
      </c>
      <c r="R764">
        <v>-6.32</v>
      </c>
    </row>
    <row r="765" spans="1:18" x14ac:dyDescent="0.2">
      <c r="A765" t="s">
        <v>2538</v>
      </c>
      <c r="B765">
        <v>2072</v>
      </c>
      <c r="C765">
        <v>2104</v>
      </c>
      <c r="D765">
        <v>4</v>
      </c>
      <c r="E765" s="19">
        <v>3.0000000000000001E-6</v>
      </c>
      <c r="F765">
        <v>28.2</v>
      </c>
      <c r="G765" t="s">
        <v>2598</v>
      </c>
      <c r="H765">
        <v>0</v>
      </c>
      <c r="I765" s="19">
        <v>6.0999999999999997E-4</v>
      </c>
      <c r="J765">
        <v>3.3239999999999998</v>
      </c>
      <c r="K765">
        <v>1.43</v>
      </c>
      <c r="L765">
        <v>3</v>
      </c>
      <c r="M765">
        <v>7</v>
      </c>
      <c r="N765" s="19">
        <v>9.9700000000000006</v>
      </c>
      <c r="O765" s="19">
        <v>9.0999999999999998E-2</v>
      </c>
      <c r="P765">
        <v>-4.2521199999999997</v>
      </c>
      <c r="Q765">
        <v>11</v>
      </c>
      <c r="R765">
        <v>-7.13</v>
      </c>
    </row>
    <row r="766" spans="1:18" x14ac:dyDescent="0.2">
      <c r="A766" t="s">
        <v>2537</v>
      </c>
      <c r="B766">
        <v>2048</v>
      </c>
      <c r="C766">
        <v>2048</v>
      </c>
      <c r="D766">
        <v>1</v>
      </c>
      <c r="E766" s="19">
        <v>4.0000000000000003E-5</v>
      </c>
      <c r="F766">
        <v>26.2</v>
      </c>
      <c r="G766" t="s">
        <v>2599</v>
      </c>
      <c r="H766">
        <v>0</v>
      </c>
      <c r="I766" s="19">
        <v>6.4999999999999997E-4</v>
      </c>
      <c r="J766">
        <v>2.0339999999999998</v>
      </c>
      <c r="K766">
        <v>1.9670000000000001</v>
      </c>
      <c r="L766">
        <v>1</v>
      </c>
      <c r="M766">
        <v>1</v>
      </c>
      <c r="N766" s="19">
        <v>2.0299999999999998</v>
      </c>
      <c r="O766" s="19">
        <v>0.22</v>
      </c>
      <c r="P766">
        <v>-3.8385099999999999</v>
      </c>
      <c r="Q766">
        <v>6</v>
      </c>
      <c r="R766">
        <v>-4.58</v>
      </c>
    </row>
    <row r="767" spans="1:18" x14ac:dyDescent="0.2">
      <c r="A767" t="s">
        <v>2535</v>
      </c>
      <c r="B767">
        <v>2060</v>
      </c>
      <c r="C767">
        <v>2060</v>
      </c>
      <c r="D767">
        <v>1</v>
      </c>
      <c r="E767" s="19">
        <v>5.9999999999999995E-8</v>
      </c>
      <c r="F767">
        <v>27.9</v>
      </c>
      <c r="G767" t="s">
        <v>2601</v>
      </c>
      <c r="H767">
        <v>0</v>
      </c>
      <c r="I767" s="19">
        <v>5.1999999999999995E-4</v>
      </c>
      <c r="J767">
        <v>2.794</v>
      </c>
      <c r="K767">
        <v>1.5569999999999999</v>
      </c>
      <c r="L767">
        <v>5</v>
      </c>
      <c r="M767">
        <v>9</v>
      </c>
      <c r="N767" s="19">
        <v>14</v>
      </c>
      <c r="O767" s="19">
        <v>7.5999999999999998E-2</v>
      </c>
      <c r="P767">
        <v>-4.4096299999999999</v>
      </c>
      <c r="Q767">
        <v>7</v>
      </c>
      <c r="R767">
        <v>-8.35</v>
      </c>
    </row>
    <row r="768" spans="1:18" x14ac:dyDescent="0.2">
      <c r="A768" t="s">
        <v>2581</v>
      </c>
      <c r="B768">
        <v>2109</v>
      </c>
      <c r="C768">
        <v>2120</v>
      </c>
      <c r="D768">
        <v>2</v>
      </c>
      <c r="E768" s="19">
        <v>2E-8</v>
      </c>
      <c r="F768">
        <v>25.6</v>
      </c>
      <c r="G768" t="s">
        <v>2590</v>
      </c>
      <c r="H768">
        <v>1</v>
      </c>
      <c r="I768" s="19">
        <v>2.5000000000000001E-4</v>
      </c>
      <c r="J768">
        <v>1.032</v>
      </c>
      <c r="K768">
        <v>32.151000000000003</v>
      </c>
      <c r="L768">
        <v>0</v>
      </c>
      <c r="M768">
        <v>0</v>
      </c>
      <c r="N768" s="19">
        <v>10000000</v>
      </c>
      <c r="O768" s="19">
        <v>2.8000000000000001E-2</v>
      </c>
      <c r="P768">
        <v>-5.1503199999999998</v>
      </c>
      <c r="Q768">
        <v>8</v>
      </c>
      <c r="R768">
        <v>-8.25</v>
      </c>
    </row>
    <row r="769" spans="1:18" x14ac:dyDescent="0.2">
      <c r="A769" t="s">
        <v>2629</v>
      </c>
      <c r="B769">
        <v>2081</v>
      </c>
      <c r="C769">
        <v>2112</v>
      </c>
      <c r="D769">
        <v>2</v>
      </c>
      <c r="E769" s="19">
        <v>2.0000000000000002E-5</v>
      </c>
      <c r="F769">
        <v>20.2</v>
      </c>
      <c r="G769" t="s">
        <v>2666</v>
      </c>
      <c r="H769">
        <v>0</v>
      </c>
      <c r="I769" s="19">
        <v>8.8999999999999995E-4</v>
      </c>
      <c r="J769">
        <v>3.97</v>
      </c>
      <c r="K769">
        <v>1.337</v>
      </c>
      <c r="L769">
        <v>1</v>
      </c>
      <c r="M769">
        <v>3</v>
      </c>
      <c r="N769" s="19">
        <v>3.97</v>
      </c>
      <c r="O769" s="19">
        <v>0.09</v>
      </c>
      <c r="P769">
        <v>-4.0925500000000001</v>
      </c>
      <c r="Q769">
        <v>19</v>
      </c>
      <c r="R769">
        <v>-2.25</v>
      </c>
    </row>
    <row r="770" spans="1:18" x14ac:dyDescent="0.2">
      <c r="A770" t="s">
        <v>2544</v>
      </c>
      <c r="B770">
        <v>2100</v>
      </c>
      <c r="C770">
        <v>2100</v>
      </c>
      <c r="D770">
        <v>1</v>
      </c>
      <c r="E770" s="19">
        <v>2.0000000000000002E-5</v>
      </c>
      <c r="F770">
        <v>24.5</v>
      </c>
      <c r="G770" t="s">
        <v>2594</v>
      </c>
      <c r="H770">
        <v>0</v>
      </c>
      <c r="I770" s="19">
        <v>8.1999999999999998E-4</v>
      </c>
      <c r="J770">
        <v>3.41</v>
      </c>
      <c r="K770">
        <v>1.415</v>
      </c>
      <c r="L770">
        <v>5</v>
      </c>
      <c r="M770">
        <v>12</v>
      </c>
      <c r="N770" s="19">
        <v>17</v>
      </c>
      <c r="O770" s="19">
        <v>6.9000000000000006E-2</v>
      </c>
      <c r="P770">
        <v>-4.2463899999999999</v>
      </c>
      <c r="Q770">
        <v>23</v>
      </c>
      <c r="R770">
        <v>-4.67</v>
      </c>
    </row>
    <row r="771" spans="1:18" x14ac:dyDescent="0.2">
      <c r="A771" t="s">
        <v>2627</v>
      </c>
      <c r="B771">
        <v>2099</v>
      </c>
      <c r="C771">
        <v>2121</v>
      </c>
      <c r="D771">
        <v>9</v>
      </c>
      <c r="E771" s="19">
        <v>6.9999999999999997E-7</v>
      </c>
      <c r="F771">
        <v>28.5</v>
      </c>
      <c r="G771" t="s">
        <v>2669</v>
      </c>
      <c r="H771">
        <v>1</v>
      </c>
      <c r="I771" s="19">
        <v>7.2000000000000002E-5</v>
      </c>
      <c r="J771">
        <v>0.93200000000000005</v>
      </c>
      <c r="K771">
        <v>13.637</v>
      </c>
      <c r="L771">
        <v>161</v>
      </c>
      <c r="M771">
        <v>11</v>
      </c>
      <c r="N771" s="19">
        <v>150</v>
      </c>
      <c r="O771" s="19">
        <v>0.05</v>
      </c>
      <c r="P771">
        <v>-5.4408599999999998</v>
      </c>
      <c r="Q771">
        <v>2</v>
      </c>
      <c r="R771">
        <v>-8.17</v>
      </c>
    </row>
    <row r="772" spans="1:18" x14ac:dyDescent="0.2">
      <c r="A772" t="s">
        <v>2609</v>
      </c>
      <c r="B772">
        <v>2073</v>
      </c>
      <c r="C772">
        <v>2073</v>
      </c>
      <c r="D772">
        <v>1</v>
      </c>
      <c r="E772" s="19">
        <v>1.0000000000000001E-9</v>
      </c>
      <c r="F772">
        <v>28.6</v>
      </c>
      <c r="G772" t="s">
        <v>2672</v>
      </c>
      <c r="H772">
        <v>0</v>
      </c>
      <c r="I772" s="19">
        <v>2.2000000000000001E-4</v>
      </c>
      <c r="J772">
        <v>2.9710000000000001</v>
      </c>
      <c r="K772">
        <v>1.5069999999999999</v>
      </c>
      <c r="L772">
        <v>1</v>
      </c>
      <c r="M772">
        <v>2</v>
      </c>
      <c r="N772" s="19">
        <v>2.97</v>
      </c>
      <c r="O772" s="19">
        <v>2.1000000000000001E-2</v>
      </c>
      <c r="P772">
        <v>-5.3437000000000001</v>
      </c>
      <c r="Q772">
        <v>4</v>
      </c>
      <c r="R772">
        <v>-10.81</v>
      </c>
    </row>
    <row r="773" spans="1:18" x14ac:dyDescent="0.2">
      <c r="A773" t="s">
        <v>2630</v>
      </c>
      <c r="B773">
        <v>2056</v>
      </c>
      <c r="C773">
        <v>2075</v>
      </c>
      <c r="D773">
        <v>2</v>
      </c>
      <c r="E773" s="19">
        <v>6.0000000000000002E-6</v>
      </c>
      <c r="F773">
        <v>28.4</v>
      </c>
      <c r="G773" t="s">
        <v>2667</v>
      </c>
      <c r="H773">
        <v>0</v>
      </c>
      <c r="I773" s="19">
        <v>8.2999999999999998E-5</v>
      </c>
      <c r="J773">
        <v>2.7389999999999999</v>
      </c>
      <c r="K773">
        <v>1.575</v>
      </c>
      <c r="L773">
        <v>4</v>
      </c>
      <c r="M773">
        <v>7</v>
      </c>
      <c r="N773" s="19">
        <v>11</v>
      </c>
      <c r="O773" s="19">
        <v>0.14000000000000001</v>
      </c>
      <c r="P773">
        <v>-4.9227499999999997</v>
      </c>
      <c r="Q773">
        <v>1</v>
      </c>
      <c r="R773">
        <v>-6.66</v>
      </c>
    </row>
    <row r="774" spans="1:18" x14ac:dyDescent="0.2">
      <c r="A774" t="s">
        <v>2628</v>
      </c>
      <c r="B774">
        <v>2069</v>
      </c>
      <c r="C774">
        <v>2069</v>
      </c>
      <c r="D774">
        <v>1</v>
      </c>
      <c r="E774" s="19">
        <v>3E-10</v>
      </c>
      <c r="F774">
        <v>28.9</v>
      </c>
      <c r="G774" t="s">
        <v>2668</v>
      </c>
      <c r="H774">
        <v>0</v>
      </c>
      <c r="I774" s="19">
        <v>1.2E-4</v>
      </c>
      <c r="J774">
        <v>2.7909999999999999</v>
      </c>
      <c r="K774">
        <v>1.5580000000000001</v>
      </c>
      <c r="L774">
        <v>5</v>
      </c>
      <c r="M774">
        <v>9</v>
      </c>
      <c r="N774" s="19">
        <v>14</v>
      </c>
      <c r="O774" s="19">
        <v>0.01</v>
      </c>
      <c r="P774">
        <v>-5.9115399999999996</v>
      </c>
      <c r="Q774">
        <v>2</v>
      </c>
      <c r="R774">
        <v>-11.35</v>
      </c>
    </row>
    <row r="775" spans="1:18" x14ac:dyDescent="0.2">
      <c r="A775" t="s">
        <v>2616</v>
      </c>
      <c r="B775">
        <v>2096</v>
      </c>
      <c r="C775">
        <v>2116</v>
      </c>
      <c r="D775">
        <v>8</v>
      </c>
      <c r="E775" s="19">
        <v>6.0000000000000002E-6</v>
      </c>
      <c r="F775">
        <v>28.1</v>
      </c>
      <c r="G775" t="s">
        <v>2671</v>
      </c>
      <c r="H775">
        <v>1</v>
      </c>
      <c r="I775" s="19">
        <v>2.5999999999999998E-4</v>
      </c>
      <c r="J775">
        <v>0.93700000000000006</v>
      </c>
      <c r="K775">
        <v>14.805</v>
      </c>
      <c r="L775">
        <v>79</v>
      </c>
      <c r="M775">
        <v>5</v>
      </c>
      <c r="N775" s="19">
        <v>74</v>
      </c>
      <c r="O775" s="19">
        <v>6.5000000000000002E-2</v>
      </c>
      <c r="P775">
        <v>-4.7668299999999997</v>
      </c>
      <c r="Q775">
        <v>7</v>
      </c>
      <c r="R775">
        <v>-7.09</v>
      </c>
    </row>
    <row r="776" spans="1:18" x14ac:dyDescent="0.2">
      <c r="A776" t="s">
        <v>2626</v>
      </c>
      <c r="B776">
        <v>2078</v>
      </c>
      <c r="C776">
        <v>2120</v>
      </c>
      <c r="D776">
        <v>21</v>
      </c>
      <c r="E776" s="19">
        <v>1.9999999999999999E-6</v>
      </c>
      <c r="F776">
        <v>28.2</v>
      </c>
      <c r="G776" t="s">
        <v>2670</v>
      </c>
      <c r="H776">
        <v>1</v>
      </c>
      <c r="I776" s="19">
        <v>2.9999999999999997E-4</v>
      </c>
      <c r="J776">
        <v>1.2889999999999999</v>
      </c>
      <c r="K776">
        <v>4.4630000000000001</v>
      </c>
      <c r="L776">
        <v>45</v>
      </c>
      <c r="M776">
        <v>13</v>
      </c>
      <c r="N776" s="19">
        <v>58</v>
      </c>
      <c r="O776" s="19">
        <v>7.6999999999999999E-2</v>
      </c>
      <c r="P776">
        <v>-4.6413700000000002</v>
      </c>
      <c r="Q776">
        <v>6</v>
      </c>
      <c r="R776">
        <v>-7.51</v>
      </c>
    </row>
    <row r="777" spans="1:18" x14ac:dyDescent="0.2">
      <c r="A777" t="s">
        <v>2580</v>
      </c>
      <c r="B777">
        <v>2058</v>
      </c>
      <c r="C777">
        <v>2101</v>
      </c>
      <c r="D777">
        <v>3</v>
      </c>
      <c r="E777" s="19">
        <v>3.0000000000000001E-6</v>
      </c>
      <c r="F777">
        <v>27.8</v>
      </c>
      <c r="G777" t="s">
        <v>2591</v>
      </c>
      <c r="H777">
        <v>0</v>
      </c>
      <c r="I777" s="19">
        <v>6.2E-4</v>
      </c>
      <c r="J777">
        <v>3.6680000000000001</v>
      </c>
      <c r="K777">
        <v>1.375</v>
      </c>
      <c r="L777">
        <v>3</v>
      </c>
      <c r="M777">
        <v>8</v>
      </c>
      <c r="N777" s="19">
        <v>11</v>
      </c>
      <c r="O777" s="19">
        <v>0.13</v>
      </c>
      <c r="P777">
        <v>-4.0993300000000001</v>
      </c>
      <c r="Q777">
        <v>8</v>
      </c>
      <c r="R777">
        <v>-6.87</v>
      </c>
    </row>
    <row r="778" spans="1:18" x14ac:dyDescent="0.2">
      <c r="A778" t="s">
        <v>2536</v>
      </c>
      <c r="B778">
        <v>2079</v>
      </c>
      <c r="C778">
        <v>2121</v>
      </c>
      <c r="D778">
        <v>64</v>
      </c>
      <c r="E778" s="19">
        <v>6.0000000000000002E-5</v>
      </c>
      <c r="F778">
        <v>26.1</v>
      </c>
      <c r="G778" t="s">
        <v>2600</v>
      </c>
      <c r="H778">
        <v>0</v>
      </c>
      <c r="I778" s="19">
        <v>6.8000000000000005E-4</v>
      </c>
      <c r="J778">
        <v>1.3440000000000001</v>
      </c>
      <c r="K778">
        <v>3.9060000000000001</v>
      </c>
      <c r="L778">
        <v>32</v>
      </c>
      <c r="M778">
        <v>11</v>
      </c>
      <c r="N778" s="19">
        <v>43</v>
      </c>
      <c r="O778" s="19">
        <v>0.1</v>
      </c>
      <c r="P778">
        <v>-4.1564399999999999</v>
      </c>
      <c r="Q778">
        <v>14</v>
      </c>
      <c r="R778">
        <v>-5.0199999999999996</v>
      </c>
    </row>
    <row r="779" spans="1:18" x14ac:dyDescent="0.2">
      <c r="A779" t="s">
        <v>2525</v>
      </c>
      <c r="B779">
        <v>2054</v>
      </c>
      <c r="C779">
        <v>2120</v>
      </c>
      <c r="D779">
        <v>61</v>
      </c>
      <c r="E779" s="19">
        <v>8.9999999999999998E-4</v>
      </c>
      <c r="F779">
        <v>26.5</v>
      </c>
      <c r="G779" t="s">
        <v>2602</v>
      </c>
      <c r="H779">
        <v>1</v>
      </c>
      <c r="I779" s="19">
        <v>2.7000000000000001E-3</v>
      </c>
      <c r="J779">
        <v>0.77600000000000002</v>
      </c>
      <c r="K779">
        <v>3.456</v>
      </c>
      <c r="L779">
        <v>49</v>
      </c>
      <c r="M779">
        <v>11</v>
      </c>
      <c r="N779" s="19">
        <v>38</v>
      </c>
      <c r="O779" s="19">
        <v>0.22</v>
      </c>
      <c r="P779">
        <v>-3.21753</v>
      </c>
      <c r="Q779">
        <v>31</v>
      </c>
      <c r="R779">
        <v>-3.81</v>
      </c>
    </row>
    <row r="780" spans="1:18" x14ac:dyDescent="0.2">
      <c r="A780" t="s">
        <v>2508</v>
      </c>
      <c r="B780">
        <v>2068</v>
      </c>
      <c r="C780">
        <v>2118</v>
      </c>
      <c r="D780">
        <v>10</v>
      </c>
      <c r="E780" s="19">
        <v>3.0000000000000001E-6</v>
      </c>
      <c r="F780">
        <v>26</v>
      </c>
      <c r="G780" t="s">
        <v>2607</v>
      </c>
      <c r="H780">
        <v>0</v>
      </c>
      <c r="I780" s="19">
        <v>7.9000000000000001E-4</v>
      </c>
      <c r="J780">
        <v>2.9489999999999998</v>
      </c>
      <c r="K780">
        <v>1.5129999999999999</v>
      </c>
      <c r="L780">
        <v>1</v>
      </c>
      <c r="M780">
        <v>2</v>
      </c>
      <c r="N780" s="19">
        <v>2.95</v>
      </c>
      <c r="O780" s="19">
        <v>9.8000000000000004E-2</v>
      </c>
      <c r="P780">
        <v>-4.1133100000000002</v>
      </c>
      <c r="Q780">
        <v>13</v>
      </c>
      <c r="R780">
        <v>-6.34</v>
      </c>
    </row>
    <row r="781" spans="1:18" x14ac:dyDescent="0.2">
      <c r="A781" t="s">
        <v>2503</v>
      </c>
      <c r="B781">
        <v>2062</v>
      </c>
      <c r="C781">
        <v>2071</v>
      </c>
      <c r="D781">
        <v>5</v>
      </c>
      <c r="E781" s="19">
        <v>2.9999999999999997E-4</v>
      </c>
      <c r="F781">
        <v>28.4</v>
      </c>
      <c r="G781" t="s">
        <v>2608</v>
      </c>
      <c r="H781">
        <v>0</v>
      </c>
      <c r="I781" s="19">
        <v>1.3999999999999999E-4</v>
      </c>
      <c r="J781">
        <v>1.208</v>
      </c>
      <c r="K781">
        <v>5.8029999999999999</v>
      </c>
      <c r="L781">
        <v>24</v>
      </c>
      <c r="M781">
        <v>5</v>
      </c>
      <c r="N781" s="19">
        <v>29</v>
      </c>
      <c r="O781" s="19">
        <v>0.16</v>
      </c>
      <c r="P781">
        <v>-4.6413000000000002</v>
      </c>
      <c r="Q781">
        <v>2</v>
      </c>
      <c r="R781">
        <v>-5.21</v>
      </c>
    </row>
    <row r="782" spans="1:18" x14ac:dyDescent="0.2">
      <c r="A782" t="s">
        <v>2524</v>
      </c>
      <c r="B782">
        <v>2103</v>
      </c>
      <c r="C782">
        <v>2115</v>
      </c>
      <c r="D782">
        <v>4</v>
      </c>
      <c r="E782" s="19">
        <v>9.0000000000000002E-6</v>
      </c>
      <c r="F782">
        <v>27</v>
      </c>
      <c r="G782" t="s">
        <v>2603</v>
      </c>
      <c r="H782">
        <v>0</v>
      </c>
      <c r="I782" s="19">
        <v>8.4999999999999995E-4</v>
      </c>
      <c r="J782">
        <v>3.964</v>
      </c>
      <c r="K782">
        <v>1.337</v>
      </c>
      <c r="L782">
        <v>1</v>
      </c>
      <c r="M782">
        <v>3</v>
      </c>
      <c r="N782" s="19">
        <v>3.96</v>
      </c>
      <c r="O782" s="19">
        <v>6.2E-2</v>
      </c>
      <c r="P782">
        <v>-4.2759799999999997</v>
      </c>
      <c r="Q782">
        <v>25</v>
      </c>
      <c r="R782">
        <v>-6.35</v>
      </c>
    </row>
    <row r="783" spans="1:18" x14ac:dyDescent="0.2">
      <c r="A783" t="s">
        <v>2523</v>
      </c>
      <c r="B783">
        <v>2077</v>
      </c>
      <c r="C783">
        <v>2121</v>
      </c>
      <c r="D783">
        <v>13</v>
      </c>
      <c r="E783" s="19">
        <v>3.0000000000000001E-5</v>
      </c>
      <c r="F783">
        <v>25.5</v>
      </c>
      <c r="G783" t="s">
        <v>2604</v>
      </c>
      <c r="H783">
        <v>0</v>
      </c>
      <c r="I783" s="19">
        <v>9.6000000000000002E-4</v>
      </c>
      <c r="J783">
        <v>1.71</v>
      </c>
      <c r="K783">
        <v>2.4089999999999998</v>
      </c>
      <c r="L783">
        <v>7</v>
      </c>
      <c r="M783">
        <v>5</v>
      </c>
      <c r="N783" s="19">
        <v>12</v>
      </c>
      <c r="O783" s="19">
        <v>0.1</v>
      </c>
      <c r="P783">
        <v>-4.0094399999999997</v>
      </c>
      <c r="Q783">
        <v>19</v>
      </c>
      <c r="R783">
        <v>-5</v>
      </c>
    </row>
    <row r="784" spans="1:18" x14ac:dyDescent="0.2">
      <c r="A784" t="s">
        <v>2518</v>
      </c>
      <c r="B784">
        <v>2090</v>
      </c>
      <c r="C784">
        <v>2121</v>
      </c>
      <c r="D784">
        <v>10</v>
      </c>
      <c r="E784" s="19">
        <v>1.9999999999999999E-6</v>
      </c>
      <c r="F784">
        <v>27.2</v>
      </c>
      <c r="G784" t="s">
        <v>2605</v>
      </c>
      <c r="H784">
        <v>0</v>
      </c>
      <c r="I784" s="19">
        <v>5.6999999999999998E-4</v>
      </c>
      <c r="J784">
        <v>1.2849999999999999</v>
      </c>
      <c r="K784">
        <v>4.5110000000000001</v>
      </c>
      <c r="L784">
        <v>7</v>
      </c>
      <c r="M784">
        <v>2</v>
      </c>
      <c r="N784" s="19">
        <v>8.99</v>
      </c>
      <c r="O784" s="19">
        <v>6.3E-2</v>
      </c>
      <c r="P784">
        <v>-4.4470599999999996</v>
      </c>
      <c r="Q784">
        <v>14</v>
      </c>
      <c r="R784">
        <v>-7.33</v>
      </c>
    </row>
    <row r="785" spans="1:18" x14ac:dyDescent="0.2">
      <c r="A785" t="s">
        <v>2259</v>
      </c>
      <c r="B785">
        <v>2110</v>
      </c>
      <c r="C785">
        <v>2110</v>
      </c>
      <c r="D785">
        <v>1</v>
      </c>
      <c r="E785" s="19">
        <v>1.9999999999999999E-7</v>
      </c>
      <c r="F785">
        <v>28.5</v>
      </c>
      <c r="G785" t="s">
        <v>2271</v>
      </c>
      <c r="H785">
        <v>0</v>
      </c>
      <c r="I785" s="19">
        <v>6.8999999999999997E-4</v>
      </c>
      <c r="J785">
        <v>2.657</v>
      </c>
      <c r="K785">
        <v>1.603</v>
      </c>
      <c r="L785">
        <v>3</v>
      </c>
      <c r="M785">
        <v>5</v>
      </c>
      <c r="N785" s="19">
        <v>7.97</v>
      </c>
      <c r="O785" s="19">
        <v>3.7999999999999999E-2</v>
      </c>
      <c r="P785">
        <v>-4.5767800000000003</v>
      </c>
      <c r="Q785">
        <v>22</v>
      </c>
      <c r="R785">
        <v>-8.6300000000000008</v>
      </c>
    </row>
    <row r="786" spans="1:18" x14ac:dyDescent="0.2">
      <c r="A786" t="s">
        <v>2258</v>
      </c>
      <c r="B786">
        <v>2082</v>
      </c>
      <c r="C786">
        <v>2120</v>
      </c>
      <c r="D786">
        <v>8</v>
      </c>
      <c r="E786" s="19">
        <v>4.9999999999999998E-7</v>
      </c>
      <c r="F786">
        <v>28.2</v>
      </c>
      <c r="G786" t="s">
        <v>2272</v>
      </c>
      <c r="H786">
        <v>0</v>
      </c>
      <c r="I786" s="19">
        <v>3.2000000000000003E-4</v>
      </c>
      <c r="J786">
        <v>2.786</v>
      </c>
      <c r="K786">
        <v>1.56</v>
      </c>
      <c r="L786">
        <v>5</v>
      </c>
      <c r="M786">
        <v>9</v>
      </c>
      <c r="N786" s="19">
        <v>13.9</v>
      </c>
      <c r="O786" s="19">
        <v>6.3E-2</v>
      </c>
      <c r="P786">
        <v>-4.69353</v>
      </c>
      <c r="Q786">
        <v>7</v>
      </c>
      <c r="R786">
        <v>-8.09</v>
      </c>
    </row>
    <row r="787" spans="1:18" x14ac:dyDescent="0.2">
      <c r="A787" t="s">
        <v>2298</v>
      </c>
      <c r="B787">
        <v>2075</v>
      </c>
      <c r="C787">
        <v>2121</v>
      </c>
      <c r="D787">
        <v>35</v>
      </c>
      <c r="E787" s="19">
        <v>5.0000000000000004E-6</v>
      </c>
      <c r="F787">
        <v>28.3</v>
      </c>
      <c r="G787" t="s">
        <v>2361</v>
      </c>
      <c r="H787">
        <v>0</v>
      </c>
      <c r="I787" s="19">
        <v>3.1E-4</v>
      </c>
      <c r="J787">
        <v>1.1870000000000001</v>
      </c>
      <c r="K787">
        <v>6.3490000000000002</v>
      </c>
      <c r="L787">
        <v>16</v>
      </c>
      <c r="M787">
        <v>3</v>
      </c>
      <c r="N787" s="19">
        <v>19</v>
      </c>
      <c r="O787" s="19">
        <v>0.09</v>
      </c>
      <c r="P787">
        <v>-4.5488200000000001</v>
      </c>
      <c r="Q787">
        <v>6</v>
      </c>
      <c r="R787">
        <v>-7.2</v>
      </c>
    </row>
    <row r="788" spans="1:18" x14ac:dyDescent="0.2">
      <c r="A788" t="s">
        <v>2311</v>
      </c>
      <c r="B788">
        <v>2111</v>
      </c>
      <c r="C788">
        <v>2117</v>
      </c>
      <c r="D788">
        <v>2</v>
      </c>
      <c r="E788" s="19">
        <v>2.9999999999999999E-7</v>
      </c>
      <c r="F788">
        <v>28.2</v>
      </c>
      <c r="G788" t="s">
        <v>2348</v>
      </c>
      <c r="H788">
        <v>0</v>
      </c>
      <c r="I788" s="19">
        <v>6.2000000000000003E-5</v>
      </c>
      <c r="J788">
        <v>2.8079999999999998</v>
      </c>
      <c r="K788">
        <v>1.5529999999999999</v>
      </c>
      <c r="L788">
        <v>5</v>
      </c>
      <c r="M788">
        <v>9</v>
      </c>
      <c r="N788" s="19">
        <v>14</v>
      </c>
      <c r="O788" s="19">
        <v>3.9E-2</v>
      </c>
      <c r="P788">
        <v>-5.6166799999999997</v>
      </c>
      <c r="Q788">
        <v>2</v>
      </c>
      <c r="R788">
        <v>-8.3800000000000008</v>
      </c>
    </row>
    <row r="789" spans="1:18" x14ac:dyDescent="0.2">
      <c r="A789" t="s">
        <v>2632</v>
      </c>
      <c r="B789">
        <v>2035</v>
      </c>
      <c r="C789">
        <v>2087</v>
      </c>
      <c r="D789">
        <v>30</v>
      </c>
      <c r="E789" s="19">
        <v>1.0000000000000001E-5</v>
      </c>
      <c r="F789">
        <v>28.8</v>
      </c>
      <c r="G789" t="s">
        <v>2673</v>
      </c>
      <c r="H789">
        <v>1</v>
      </c>
      <c r="I789" s="19">
        <v>2.3000000000000001E-4</v>
      </c>
      <c r="J789">
        <v>0.86199999999999999</v>
      </c>
      <c r="K789">
        <v>6.2450000000000001</v>
      </c>
      <c r="L789">
        <v>29</v>
      </c>
      <c r="M789">
        <v>4</v>
      </c>
      <c r="N789" s="19">
        <v>25</v>
      </c>
      <c r="O789" s="19">
        <v>0.42</v>
      </c>
      <c r="P789">
        <v>-4.02128</v>
      </c>
      <c r="Q789">
        <v>1</v>
      </c>
      <c r="R789">
        <v>-6.02</v>
      </c>
    </row>
    <row r="790" spans="1:18" x14ac:dyDescent="0.2">
      <c r="A790" t="s">
        <v>2314</v>
      </c>
      <c r="B790">
        <v>2072</v>
      </c>
      <c r="C790">
        <v>2121</v>
      </c>
      <c r="D790">
        <v>86</v>
      </c>
      <c r="E790" s="19">
        <v>2.0000000000000001E-4</v>
      </c>
      <c r="F790">
        <v>26.9</v>
      </c>
      <c r="G790" t="s">
        <v>2349</v>
      </c>
      <c r="H790">
        <v>0</v>
      </c>
      <c r="I790" s="19">
        <v>1.9E-3</v>
      </c>
      <c r="J790">
        <v>1.105</v>
      </c>
      <c r="K790">
        <v>10.500999999999999</v>
      </c>
      <c r="L790">
        <v>19</v>
      </c>
      <c r="M790">
        <v>2</v>
      </c>
      <c r="N790" s="19">
        <v>21</v>
      </c>
      <c r="O790" s="19">
        <v>0.13</v>
      </c>
      <c r="P790">
        <v>-3.6024099999999999</v>
      </c>
      <c r="Q790">
        <v>35</v>
      </c>
      <c r="R790">
        <v>-5.01</v>
      </c>
    </row>
    <row r="791" spans="1:18" x14ac:dyDescent="0.2">
      <c r="A791" t="s">
        <v>2193</v>
      </c>
      <c r="B791">
        <v>2074</v>
      </c>
      <c r="C791">
        <v>2119</v>
      </c>
      <c r="D791">
        <v>21</v>
      </c>
      <c r="E791" s="19">
        <v>3.0000000000000001E-5</v>
      </c>
      <c r="F791">
        <v>29.5</v>
      </c>
      <c r="G791" t="s">
        <v>2208</v>
      </c>
      <c r="H791">
        <v>1</v>
      </c>
      <c r="I791" s="19">
        <v>1.6000000000000001E-4</v>
      </c>
      <c r="J791">
        <v>0.98699999999999999</v>
      </c>
      <c r="K791">
        <v>78.591999999999999</v>
      </c>
      <c r="L791">
        <v>0</v>
      </c>
      <c r="M791">
        <v>0</v>
      </c>
      <c r="N791" s="19">
        <v>10000000</v>
      </c>
      <c r="O791" s="19">
        <v>0.11</v>
      </c>
      <c r="P791">
        <v>-4.7660200000000001</v>
      </c>
      <c r="Q791">
        <v>3</v>
      </c>
      <c r="R791">
        <v>-7.13</v>
      </c>
    </row>
    <row r="792" spans="1:18" x14ac:dyDescent="0.2">
      <c r="A792" t="s">
        <v>2251</v>
      </c>
      <c r="B792">
        <v>2050</v>
      </c>
      <c r="C792">
        <v>2121</v>
      </c>
      <c r="D792">
        <v>475</v>
      </c>
      <c r="E792" s="19">
        <v>8.0000000000000004E-4</v>
      </c>
      <c r="F792">
        <v>30.3</v>
      </c>
      <c r="G792" t="s">
        <v>2274</v>
      </c>
      <c r="H792">
        <v>1</v>
      </c>
      <c r="I792" s="19">
        <v>4.0000000000000002E-4</v>
      </c>
      <c r="J792">
        <v>1.0169999999999999</v>
      </c>
      <c r="K792">
        <v>59.210999999999999</v>
      </c>
      <c r="L792">
        <v>0</v>
      </c>
      <c r="M792">
        <v>0</v>
      </c>
      <c r="N792" s="19">
        <v>10000000</v>
      </c>
      <c r="O792" s="19">
        <v>0.25</v>
      </c>
      <c r="P792">
        <v>-3.9891399999999999</v>
      </c>
      <c r="Q792">
        <v>4</v>
      </c>
      <c r="R792">
        <v>-5.84</v>
      </c>
    </row>
    <row r="793" spans="1:18" x14ac:dyDescent="0.2">
      <c r="A793" t="s">
        <v>2316</v>
      </c>
      <c r="B793">
        <v>2114</v>
      </c>
      <c r="C793">
        <v>2118</v>
      </c>
      <c r="D793">
        <v>3</v>
      </c>
      <c r="E793" s="19">
        <v>4.0000000000000001E-8</v>
      </c>
      <c r="F793">
        <v>26.5</v>
      </c>
      <c r="G793" t="s">
        <v>2346</v>
      </c>
      <c r="H793">
        <v>0</v>
      </c>
      <c r="I793" s="19">
        <v>8.9999999999999998E-4</v>
      </c>
      <c r="J793">
        <v>1.286</v>
      </c>
      <c r="K793">
        <v>4.5</v>
      </c>
      <c r="L793">
        <v>7</v>
      </c>
      <c r="M793">
        <v>2</v>
      </c>
      <c r="N793" s="19">
        <v>9</v>
      </c>
      <c r="O793" s="19">
        <v>2.9000000000000001E-2</v>
      </c>
      <c r="P793">
        <v>-4.5813499999999996</v>
      </c>
      <c r="Q793">
        <v>30</v>
      </c>
      <c r="R793">
        <v>-8.51</v>
      </c>
    </row>
    <row r="794" spans="1:18" x14ac:dyDescent="0.2">
      <c r="A794" t="s">
        <v>2297</v>
      </c>
      <c r="B794">
        <v>2051</v>
      </c>
      <c r="C794">
        <v>2051</v>
      </c>
      <c r="D794">
        <v>1</v>
      </c>
      <c r="E794" s="19">
        <v>8.0000000000000002E-8</v>
      </c>
      <c r="F794">
        <v>27.6</v>
      </c>
      <c r="G794" t="s">
        <v>2362</v>
      </c>
      <c r="H794">
        <v>0</v>
      </c>
      <c r="I794" s="19">
        <v>1.1999999999999999E-3</v>
      </c>
      <c r="J794">
        <v>2.7959999999999998</v>
      </c>
      <c r="K794">
        <v>1.5569999999999999</v>
      </c>
      <c r="L794">
        <v>5</v>
      </c>
      <c r="M794">
        <v>9</v>
      </c>
      <c r="N794" s="19">
        <v>14</v>
      </c>
      <c r="O794" s="19">
        <v>0.1</v>
      </c>
      <c r="P794">
        <v>-3.91995</v>
      </c>
      <c r="Q794">
        <v>12</v>
      </c>
      <c r="R794">
        <v>-8.0399999999999991</v>
      </c>
    </row>
    <row r="795" spans="1:18" x14ac:dyDescent="0.2">
      <c r="A795" t="s">
        <v>2306</v>
      </c>
      <c r="B795">
        <v>2121</v>
      </c>
      <c r="C795">
        <v>2121</v>
      </c>
      <c r="D795">
        <v>2</v>
      </c>
      <c r="E795" s="19">
        <v>4.9999999999999998E-8</v>
      </c>
      <c r="F795">
        <v>27.5</v>
      </c>
      <c r="G795" t="s">
        <v>2354</v>
      </c>
      <c r="H795">
        <v>0</v>
      </c>
      <c r="I795" s="19">
        <v>8.3999999999999995E-5</v>
      </c>
      <c r="J795">
        <v>1.546</v>
      </c>
      <c r="K795">
        <v>2.8319999999999999</v>
      </c>
      <c r="L795">
        <v>11</v>
      </c>
      <c r="M795">
        <v>6</v>
      </c>
      <c r="N795" s="19">
        <v>17</v>
      </c>
      <c r="O795" s="19">
        <v>2.8000000000000001E-2</v>
      </c>
      <c r="P795">
        <v>-5.6368</v>
      </c>
      <c r="Q795">
        <v>3</v>
      </c>
      <c r="R795">
        <v>-8.65</v>
      </c>
    </row>
    <row r="796" spans="1:18" x14ac:dyDescent="0.2">
      <c r="A796" t="s">
        <v>2189</v>
      </c>
      <c r="B796">
        <v>2097</v>
      </c>
      <c r="C796">
        <v>2115</v>
      </c>
      <c r="D796">
        <v>10</v>
      </c>
      <c r="E796" s="19">
        <v>5.9999999999999997E-7</v>
      </c>
      <c r="F796">
        <v>26.7</v>
      </c>
      <c r="G796" t="s">
        <v>2212</v>
      </c>
      <c r="H796">
        <v>0</v>
      </c>
      <c r="I796" s="19">
        <v>5.5000000000000003E-4</v>
      </c>
      <c r="J796">
        <v>2.9140000000000001</v>
      </c>
      <c r="K796">
        <v>1.522</v>
      </c>
      <c r="L796">
        <v>1</v>
      </c>
      <c r="M796">
        <v>2</v>
      </c>
      <c r="N796" s="19">
        <v>2.91</v>
      </c>
      <c r="O796" s="19">
        <v>5.0999999999999997E-2</v>
      </c>
      <c r="P796">
        <v>-4.5464000000000002</v>
      </c>
      <c r="Q796">
        <v>15</v>
      </c>
      <c r="R796">
        <v>-7.08</v>
      </c>
    </row>
    <row r="797" spans="1:18" x14ac:dyDescent="0.2">
      <c r="A797" t="s">
        <v>2305</v>
      </c>
      <c r="B797">
        <v>2057</v>
      </c>
      <c r="C797">
        <v>2104</v>
      </c>
      <c r="D797">
        <v>8</v>
      </c>
      <c r="E797" s="19">
        <v>1.9999999999999999E-6</v>
      </c>
      <c r="F797">
        <v>25.4</v>
      </c>
      <c r="G797" t="s">
        <v>2355</v>
      </c>
      <c r="H797">
        <v>0</v>
      </c>
      <c r="I797" s="19">
        <v>3.2000000000000003E-4</v>
      </c>
      <c r="J797">
        <v>2.617</v>
      </c>
      <c r="K797">
        <v>1.619</v>
      </c>
      <c r="L797">
        <v>8</v>
      </c>
      <c r="M797">
        <v>13</v>
      </c>
      <c r="N797" s="19">
        <v>20.9</v>
      </c>
      <c r="O797" s="19">
        <v>0.12</v>
      </c>
      <c r="P797">
        <v>-4.3987499999999997</v>
      </c>
      <c r="Q797">
        <v>4</v>
      </c>
      <c r="R797">
        <v>-6.01</v>
      </c>
    </row>
    <row r="798" spans="1:18" x14ac:dyDescent="0.2">
      <c r="A798" t="s">
        <v>2310</v>
      </c>
      <c r="B798">
        <v>2098</v>
      </c>
      <c r="C798">
        <v>2121</v>
      </c>
      <c r="D798">
        <v>15</v>
      </c>
      <c r="E798" s="19">
        <v>4.0000000000000003E-5</v>
      </c>
      <c r="F798">
        <v>27.5</v>
      </c>
      <c r="G798" t="s">
        <v>2350</v>
      </c>
      <c r="H798">
        <v>0</v>
      </c>
      <c r="I798" s="19">
        <v>6.8999999999999997E-4</v>
      </c>
      <c r="J798">
        <v>2.6280000000000001</v>
      </c>
      <c r="K798">
        <v>1.6140000000000001</v>
      </c>
      <c r="L798">
        <v>8</v>
      </c>
      <c r="M798">
        <v>13</v>
      </c>
      <c r="N798" s="19">
        <v>21</v>
      </c>
      <c r="O798" s="19">
        <v>7.4999999999999997E-2</v>
      </c>
      <c r="P798">
        <v>-4.2843099999999996</v>
      </c>
      <c r="Q798">
        <v>19</v>
      </c>
      <c r="R798">
        <v>-5.86</v>
      </c>
    </row>
    <row r="799" spans="1:18" x14ac:dyDescent="0.2">
      <c r="A799" t="s">
        <v>2192</v>
      </c>
      <c r="B799">
        <v>2048</v>
      </c>
      <c r="C799">
        <v>2048</v>
      </c>
      <c r="D799">
        <v>2</v>
      </c>
      <c r="E799" s="19">
        <v>1.9999999999999999E-6</v>
      </c>
      <c r="F799">
        <v>23.6</v>
      </c>
      <c r="G799" t="s">
        <v>2209</v>
      </c>
      <c r="H799">
        <v>0</v>
      </c>
      <c r="I799" s="19">
        <v>8.7000000000000001E-4</v>
      </c>
      <c r="J799">
        <v>4.1980000000000004</v>
      </c>
      <c r="K799">
        <v>1.3129999999999999</v>
      </c>
      <c r="L799">
        <v>5</v>
      </c>
      <c r="M799">
        <v>16</v>
      </c>
      <c r="N799" s="19">
        <v>21</v>
      </c>
      <c r="O799" s="19">
        <v>0.17</v>
      </c>
      <c r="P799">
        <v>-3.8214100000000002</v>
      </c>
      <c r="Q799">
        <v>8</v>
      </c>
      <c r="R799">
        <v>-4.46</v>
      </c>
    </row>
    <row r="800" spans="1:18" x14ac:dyDescent="0.2">
      <c r="A800" t="s">
        <v>2303</v>
      </c>
      <c r="B800">
        <v>2114</v>
      </c>
      <c r="C800">
        <v>2121</v>
      </c>
      <c r="D800">
        <v>2</v>
      </c>
      <c r="E800" s="19">
        <v>1.9999999999999999E-7</v>
      </c>
      <c r="F800">
        <v>28.9</v>
      </c>
      <c r="G800" t="s">
        <v>2358</v>
      </c>
      <c r="H800">
        <v>1</v>
      </c>
      <c r="I800" s="19">
        <v>3.0000000000000001E-5</v>
      </c>
      <c r="J800">
        <v>1.0309999999999999</v>
      </c>
      <c r="K800">
        <v>33.386000000000003</v>
      </c>
      <c r="L800">
        <v>0</v>
      </c>
      <c r="M800">
        <v>0</v>
      </c>
      <c r="N800" s="19">
        <v>10000000</v>
      </c>
      <c r="O800" s="19">
        <v>3.6999999999999998E-2</v>
      </c>
      <c r="P800">
        <v>-5.9510199999999998</v>
      </c>
      <c r="Q800">
        <v>1</v>
      </c>
      <c r="R800">
        <v>-8.94</v>
      </c>
    </row>
    <row r="801" spans="1:18" x14ac:dyDescent="0.2">
      <c r="A801" t="s">
        <v>2308</v>
      </c>
      <c r="B801">
        <v>2085</v>
      </c>
      <c r="C801">
        <v>2119</v>
      </c>
      <c r="D801">
        <v>17</v>
      </c>
      <c r="E801" s="19">
        <v>5.0000000000000002E-5</v>
      </c>
      <c r="F801">
        <v>29.2</v>
      </c>
      <c r="G801" t="s">
        <v>2352</v>
      </c>
      <c r="H801">
        <v>1</v>
      </c>
      <c r="I801" s="19">
        <v>1.2999999999999999E-4</v>
      </c>
      <c r="J801">
        <v>1.0900000000000001</v>
      </c>
      <c r="K801">
        <v>12.103</v>
      </c>
      <c r="L801">
        <v>111</v>
      </c>
      <c r="M801">
        <v>10</v>
      </c>
      <c r="N801" s="19">
        <v>121</v>
      </c>
      <c r="O801" s="19">
        <v>9.1999999999999998E-2</v>
      </c>
      <c r="P801">
        <v>-4.9142099999999997</v>
      </c>
      <c r="Q801">
        <v>3</v>
      </c>
      <c r="R801">
        <v>-6.68</v>
      </c>
    </row>
    <row r="802" spans="1:18" x14ac:dyDescent="0.2">
      <c r="A802" t="s">
        <v>2315</v>
      </c>
      <c r="B802">
        <v>2049</v>
      </c>
      <c r="C802">
        <v>2054</v>
      </c>
      <c r="D802">
        <v>6</v>
      </c>
      <c r="E802" s="19">
        <v>2.0000000000000001E-4</v>
      </c>
      <c r="F802">
        <v>29</v>
      </c>
      <c r="G802" t="s">
        <v>2347</v>
      </c>
      <c r="H802">
        <v>0</v>
      </c>
      <c r="I802" s="19">
        <v>1E-4</v>
      </c>
      <c r="J802">
        <v>1.532</v>
      </c>
      <c r="K802">
        <v>2.8809999999999998</v>
      </c>
      <c r="L802">
        <v>15</v>
      </c>
      <c r="M802">
        <v>8</v>
      </c>
      <c r="N802" s="19">
        <v>23</v>
      </c>
      <c r="O802" s="19">
        <v>0.24</v>
      </c>
      <c r="P802">
        <v>-4.5931699999999998</v>
      </c>
      <c r="Q802">
        <v>1</v>
      </c>
      <c r="R802">
        <v>-5.41</v>
      </c>
    </row>
    <row r="803" spans="1:18" x14ac:dyDescent="0.2">
      <c r="A803" t="s">
        <v>2307</v>
      </c>
      <c r="B803">
        <v>2055</v>
      </c>
      <c r="C803">
        <v>2083</v>
      </c>
      <c r="D803">
        <v>6</v>
      </c>
      <c r="E803" s="19">
        <v>4.0000000000000003E-5</v>
      </c>
      <c r="F803">
        <v>28</v>
      </c>
      <c r="G803" t="s">
        <v>2353</v>
      </c>
      <c r="H803">
        <v>0</v>
      </c>
      <c r="I803" s="19">
        <v>1.8E-3</v>
      </c>
      <c r="J803">
        <v>2.57</v>
      </c>
      <c r="K803">
        <v>1.637</v>
      </c>
      <c r="L803">
        <v>7</v>
      </c>
      <c r="M803">
        <v>11</v>
      </c>
      <c r="N803" s="19">
        <v>18</v>
      </c>
      <c r="O803" s="19">
        <v>0.17</v>
      </c>
      <c r="P803">
        <v>-3.5067699999999999</v>
      </c>
      <c r="Q803">
        <v>21</v>
      </c>
      <c r="R803">
        <v>-5.73</v>
      </c>
    </row>
    <row r="804" spans="1:18" x14ac:dyDescent="0.2">
      <c r="A804" t="s">
        <v>2300</v>
      </c>
      <c r="B804">
        <v>2075</v>
      </c>
      <c r="C804">
        <v>2117</v>
      </c>
      <c r="D804">
        <v>14</v>
      </c>
      <c r="E804" s="19">
        <v>4.0000000000000002E-4</v>
      </c>
      <c r="F804">
        <v>28</v>
      </c>
      <c r="G804" t="s">
        <v>2359</v>
      </c>
      <c r="H804">
        <v>0</v>
      </c>
      <c r="I804" s="19">
        <v>1.1000000000000001E-3</v>
      </c>
      <c r="J804">
        <v>2.5059999999999998</v>
      </c>
      <c r="K804">
        <v>1.6639999999999999</v>
      </c>
      <c r="L804">
        <v>2</v>
      </c>
      <c r="M804">
        <v>3</v>
      </c>
      <c r="N804" s="19">
        <v>5.01</v>
      </c>
      <c r="O804" s="19">
        <v>0.13</v>
      </c>
      <c r="P804">
        <v>-3.85338</v>
      </c>
      <c r="Q804">
        <v>21</v>
      </c>
      <c r="R804">
        <v>-4.95</v>
      </c>
    </row>
    <row r="805" spans="1:18" x14ac:dyDescent="0.2">
      <c r="A805" t="s">
        <v>2176</v>
      </c>
      <c r="B805">
        <v>2085</v>
      </c>
      <c r="C805">
        <v>2119</v>
      </c>
      <c r="D805">
        <v>81</v>
      </c>
      <c r="E805" s="19">
        <v>1E-4</v>
      </c>
      <c r="F805">
        <v>25.8</v>
      </c>
      <c r="G805" t="s">
        <v>2213</v>
      </c>
      <c r="H805">
        <v>0</v>
      </c>
      <c r="I805" s="19">
        <v>3.1E-4</v>
      </c>
      <c r="J805">
        <v>2.2570000000000001</v>
      </c>
      <c r="K805">
        <v>1.7949999999999999</v>
      </c>
      <c r="L805">
        <v>4</v>
      </c>
      <c r="M805">
        <v>5</v>
      </c>
      <c r="N805" s="19">
        <v>9.0299999999999994</v>
      </c>
      <c r="O805" s="19">
        <v>9.7000000000000003E-2</v>
      </c>
      <c r="P805">
        <v>-4.5264199999999999</v>
      </c>
      <c r="Q805">
        <v>7</v>
      </c>
      <c r="R805">
        <v>-4.6100000000000003</v>
      </c>
    </row>
    <row r="806" spans="1:18" x14ac:dyDescent="0.2">
      <c r="A806" t="s">
        <v>2163</v>
      </c>
      <c r="B806">
        <v>2085</v>
      </c>
      <c r="C806">
        <v>2118</v>
      </c>
      <c r="D806">
        <v>3</v>
      </c>
      <c r="E806" s="19">
        <v>9.9999999999999995E-8</v>
      </c>
      <c r="F806">
        <v>23.3</v>
      </c>
      <c r="G806" t="s">
        <v>2216</v>
      </c>
      <c r="H806">
        <v>0</v>
      </c>
      <c r="I806" s="19">
        <v>6.9999999999999999E-4</v>
      </c>
      <c r="J806">
        <v>1.1060000000000001</v>
      </c>
      <c r="K806">
        <v>10.404999999999999</v>
      </c>
      <c r="L806">
        <v>47</v>
      </c>
      <c r="M806">
        <v>5</v>
      </c>
      <c r="N806" s="19">
        <v>52</v>
      </c>
      <c r="O806" s="19">
        <v>5.0999999999999997E-2</v>
      </c>
      <c r="P806">
        <v>-4.4477799999999998</v>
      </c>
      <c r="Q806">
        <v>16</v>
      </c>
      <c r="R806">
        <v>-6.3</v>
      </c>
    </row>
    <row r="807" spans="1:18" x14ac:dyDescent="0.2">
      <c r="A807" t="s">
        <v>2168</v>
      </c>
      <c r="B807">
        <v>2050</v>
      </c>
      <c r="C807">
        <v>2054</v>
      </c>
      <c r="D807">
        <v>5</v>
      </c>
      <c r="E807" s="19">
        <v>1E-4</v>
      </c>
      <c r="F807">
        <v>24.3</v>
      </c>
      <c r="G807" t="s">
        <v>2215</v>
      </c>
      <c r="H807">
        <v>0</v>
      </c>
      <c r="I807" s="19">
        <v>9.1E-4</v>
      </c>
      <c r="J807">
        <v>1.8959999999999999</v>
      </c>
      <c r="K807">
        <v>2.1160000000000001</v>
      </c>
      <c r="L807">
        <v>10</v>
      </c>
      <c r="M807">
        <v>9</v>
      </c>
      <c r="N807" s="19">
        <v>19</v>
      </c>
      <c r="O807" s="19">
        <v>0.23</v>
      </c>
      <c r="P807">
        <v>-3.6856300000000002</v>
      </c>
      <c r="Q807">
        <v>9</v>
      </c>
      <c r="R807">
        <v>-3.01</v>
      </c>
    </row>
    <row r="808" spans="1:18" x14ac:dyDescent="0.2">
      <c r="A808" t="s">
        <v>240</v>
      </c>
      <c r="B808">
        <v>2114</v>
      </c>
      <c r="C808">
        <v>2114</v>
      </c>
      <c r="D808">
        <v>1</v>
      </c>
      <c r="E808" s="19">
        <v>4.9999999999999998E-7</v>
      </c>
      <c r="F808">
        <v>26.2</v>
      </c>
      <c r="G808" t="s">
        <v>2117</v>
      </c>
      <c r="H808">
        <v>0</v>
      </c>
      <c r="I808" s="19">
        <v>1.2999999999999999E-3</v>
      </c>
      <c r="J808">
        <v>2.95</v>
      </c>
      <c r="K808">
        <v>1.5129999999999999</v>
      </c>
      <c r="L808">
        <v>1</v>
      </c>
      <c r="M808">
        <v>2</v>
      </c>
      <c r="N808" s="19">
        <v>2.95</v>
      </c>
      <c r="O808" s="19">
        <v>4.1000000000000002E-2</v>
      </c>
      <c r="P808">
        <v>-4.2889099999999996</v>
      </c>
      <c r="Q808">
        <v>42</v>
      </c>
      <c r="R808">
        <v>-7.21</v>
      </c>
    </row>
    <row r="812" spans="1:18" ht="17" customHeight="1" x14ac:dyDescent="0.2">
      <c r="A812" s="17"/>
      <c r="B812" s="17"/>
      <c r="C812" s="17"/>
      <c r="D812" s="17"/>
      <c r="E812" s="17"/>
      <c r="F812" s="17"/>
      <c r="G812" s="17"/>
    </row>
    <row r="815" spans="1:18" x14ac:dyDescent="0.2">
      <c r="A815" t="s">
        <v>113</v>
      </c>
    </row>
    <row r="816" spans="1:18" x14ac:dyDescent="0.2">
      <c r="A816" t="s">
        <v>114</v>
      </c>
      <c r="B816">
        <v>211102</v>
      </c>
      <c r="C816" t="s">
        <v>115</v>
      </c>
    </row>
    <row r="817" spans="1:27" x14ac:dyDescent="0.2">
      <c r="A817" t="s">
        <v>116</v>
      </c>
      <c r="B817" t="s">
        <v>117</v>
      </c>
      <c r="C817" t="s">
        <v>118</v>
      </c>
      <c r="D817" t="s">
        <v>119</v>
      </c>
      <c r="E817" t="s">
        <v>2842</v>
      </c>
      <c r="F817" t="s">
        <v>2944</v>
      </c>
      <c r="G817" s="18">
        <v>0.36458333333333331</v>
      </c>
    </row>
    <row r="818" spans="1:27" x14ac:dyDescent="0.2">
      <c r="A818" t="s">
        <v>122</v>
      </c>
      <c r="B818" t="s">
        <v>123</v>
      </c>
      <c r="C818" t="s">
        <v>124</v>
      </c>
      <c r="D818" t="s">
        <v>125</v>
      </c>
      <c r="E818" t="s">
        <v>126</v>
      </c>
    </row>
    <row r="819" spans="1:27" x14ac:dyDescent="0.2">
      <c r="A819" t="s">
        <v>127</v>
      </c>
      <c r="B819">
        <v>211102</v>
      </c>
      <c r="C819" t="s">
        <v>115</v>
      </c>
    </row>
    <row r="820" spans="1:27" x14ac:dyDescent="0.2">
      <c r="A820" t="s">
        <v>128</v>
      </c>
      <c r="B820" t="s">
        <v>129</v>
      </c>
      <c r="C820" t="s">
        <v>130</v>
      </c>
    </row>
    <row r="821" spans="1:27" x14ac:dyDescent="0.2">
      <c r="A821" t="s">
        <v>131</v>
      </c>
      <c r="B821" t="s">
        <v>132</v>
      </c>
      <c r="C821">
        <v>11102</v>
      </c>
      <c r="D821" t="s">
        <v>133</v>
      </c>
    </row>
    <row r="823" spans="1:27" x14ac:dyDescent="0.2">
      <c r="A823" t="s">
        <v>134</v>
      </c>
      <c r="B823" t="s">
        <v>135</v>
      </c>
      <c r="C823" t="s">
        <v>136</v>
      </c>
      <c r="D823" t="s">
        <v>137</v>
      </c>
      <c r="E823" t="s">
        <v>138</v>
      </c>
      <c r="F823" t="s">
        <v>139</v>
      </c>
      <c r="G823" t="s">
        <v>140</v>
      </c>
      <c r="H823" t="s">
        <v>141</v>
      </c>
      <c r="I823" t="s">
        <v>142</v>
      </c>
      <c r="J823" t="s">
        <v>143</v>
      </c>
      <c r="K823" t="s">
        <v>144</v>
      </c>
      <c r="L823" t="s">
        <v>145</v>
      </c>
      <c r="M823" t="s">
        <v>146</v>
      </c>
      <c r="N823" t="s">
        <v>147</v>
      </c>
      <c r="O823" t="s">
        <v>148</v>
      </c>
      <c r="P823" t="s">
        <v>149</v>
      </c>
      <c r="Q823" t="s">
        <v>150</v>
      </c>
      <c r="R823" t="s">
        <v>151</v>
      </c>
    </row>
    <row r="824" spans="1:27" x14ac:dyDescent="0.2">
      <c r="V824" t="s">
        <v>152</v>
      </c>
      <c r="W824" t="s">
        <v>153</v>
      </c>
      <c r="X824" t="s">
        <v>154</v>
      </c>
      <c r="Y824" t="s">
        <v>155</v>
      </c>
      <c r="Z824" t="s">
        <v>156</v>
      </c>
      <c r="AA824" t="s">
        <v>157</v>
      </c>
    </row>
    <row r="825" spans="1:27" x14ac:dyDescent="0.2">
      <c r="A825" s="4" t="s">
        <v>2817</v>
      </c>
      <c r="B825" s="4">
        <v>2025</v>
      </c>
      <c r="C825">
        <v>2118</v>
      </c>
      <c r="D825">
        <v>25</v>
      </c>
      <c r="E825" s="19">
        <v>7.0000000000000005E-8</v>
      </c>
      <c r="F825" s="4">
        <v>21.5</v>
      </c>
      <c r="G825" t="s">
        <v>2849</v>
      </c>
      <c r="H825">
        <v>1</v>
      </c>
      <c r="I825" s="19">
        <v>3.8E-3</v>
      </c>
      <c r="J825">
        <v>3.2770000000000001</v>
      </c>
      <c r="K825">
        <v>1.4390000000000001</v>
      </c>
      <c r="L825">
        <v>4</v>
      </c>
      <c r="M825">
        <v>9</v>
      </c>
      <c r="N825" s="19">
        <v>13.1</v>
      </c>
      <c r="O825" s="19">
        <v>1.3</v>
      </c>
      <c r="P825" s="4">
        <v>-2.3027099999999998</v>
      </c>
      <c r="Q825">
        <v>3</v>
      </c>
      <c r="R825" s="6">
        <v>-4.88</v>
      </c>
      <c r="S825" s="21">
        <f t="shared" ref="S825:S841" si="60">B825+1-K825</f>
        <v>2024.5609999999999</v>
      </c>
      <c r="T825" s="21">
        <f t="shared" ref="T825:T841" si="61">(S825-1900)*365.2425</f>
        <v>45494.971042499972</v>
      </c>
      <c r="U825" s="24">
        <f t="shared" ref="U825:U841" si="62">T825</f>
        <v>45494.971042499972</v>
      </c>
      <c r="V825" t="s">
        <v>2817</v>
      </c>
      <c r="W825" t="s">
        <v>2674</v>
      </c>
      <c r="X825" t="s">
        <v>2876</v>
      </c>
      <c r="Y825">
        <v>21.492000000000001</v>
      </c>
      <c r="Z825">
        <v>24.803999999999998</v>
      </c>
      <c r="AA825" t="s">
        <v>2877</v>
      </c>
    </row>
    <row r="826" spans="1:27" x14ac:dyDescent="0.2">
      <c r="A826" s="6" t="s">
        <v>2770</v>
      </c>
      <c r="B826" s="6">
        <v>2034</v>
      </c>
      <c r="C826">
        <v>2119</v>
      </c>
      <c r="D826">
        <v>102</v>
      </c>
      <c r="E826" s="32">
        <v>1E-4</v>
      </c>
      <c r="F826">
        <v>29.3</v>
      </c>
      <c r="G826" t="s">
        <v>2855</v>
      </c>
      <c r="H826">
        <v>1</v>
      </c>
      <c r="I826" s="19">
        <v>7.3999999999999999E-4</v>
      </c>
      <c r="J826">
        <v>0.80800000000000005</v>
      </c>
      <c r="K826">
        <v>4.2190000000000003</v>
      </c>
      <c r="L826">
        <v>47</v>
      </c>
      <c r="M826">
        <v>9</v>
      </c>
      <c r="N826" s="19">
        <v>38</v>
      </c>
      <c r="O826" s="19">
        <v>0.54</v>
      </c>
      <c r="P826" s="6">
        <v>-3.4038400000000002</v>
      </c>
      <c r="Q826">
        <v>3</v>
      </c>
      <c r="R826">
        <v>-6.13</v>
      </c>
      <c r="S826" s="21">
        <f t="shared" si="60"/>
        <v>2030.7809999999999</v>
      </c>
      <c r="T826" s="21">
        <f t="shared" si="61"/>
        <v>47766.779392499979</v>
      </c>
      <c r="U826" s="24">
        <f t="shared" si="62"/>
        <v>47766.779392499979</v>
      </c>
      <c r="V826" t="s">
        <v>2770</v>
      </c>
      <c r="W826" t="s">
        <v>2674</v>
      </c>
      <c r="X826" t="s">
        <v>2888</v>
      </c>
      <c r="Y826">
        <v>29.256</v>
      </c>
      <c r="Z826">
        <v>23.91</v>
      </c>
      <c r="AA826" t="s">
        <v>2889</v>
      </c>
    </row>
    <row r="827" spans="1:27" x14ac:dyDescent="0.2">
      <c r="A827" s="6" t="s">
        <v>2814</v>
      </c>
      <c r="B827" s="6">
        <v>2037</v>
      </c>
      <c r="C827">
        <v>2121</v>
      </c>
      <c r="D827">
        <v>159</v>
      </c>
      <c r="E827" s="38">
        <v>1E-3</v>
      </c>
      <c r="F827">
        <v>26.9</v>
      </c>
      <c r="G827" t="s">
        <v>2850</v>
      </c>
      <c r="H827">
        <v>1</v>
      </c>
      <c r="I827" s="19">
        <v>5.8E-4</v>
      </c>
      <c r="J827">
        <v>2.31</v>
      </c>
      <c r="K827">
        <v>1.7629999999999999</v>
      </c>
      <c r="L827">
        <v>13</v>
      </c>
      <c r="M827">
        <v>17</v>
      </c>
      <c r="N827" s="19">
        <v>30</v>
      </c>
      <c r="O827" s="19">
        <v>0.5</v>
      </c>
      <c r="P827" s="6">
        <v>-3.53986</v>
      </c>
      <c r="Q827">
        <v>3</v>
      </c>
      <c r="R827" s="6">
        <v>-3.89</v>
      </c>
      <c r="S827" s="21">
        <f t="shared" si="60"/>
        <v>2036.2370000000001</v>
      </c>
      <c r="T827" s="21">
        <f t="shared" si="61"/>
        <v>49759.542472500027</v>
      </c>
      <c r="U827" s="24">
        <f t="shared" si="62"/>
        <v>49759.542472500027</v>
      </c>
      <c r="V827" t="s">
        <v>2814</v>
      </c>
      <c r="W827" t="s">
        <v>2674</v>
      </c>
      <c r="X827" t="s">
        <v>2878</v>
      </c>
      <c r="Y827">
        <v>26.853000000000002</v>
      </c>
      <c r="Z827">
        <v>27.911000000000001</v>
      </c>
      <c r="AA827" t="s">
        <v>2879</v>
      </c>
    </row>
    <row r="828" spans="1:27" x14ac:dyDescent="0.2">
      <c r="A828" s="6" t="s">
        <v>2764</v>
      </c>
      <c r="B828" s="6">
        <v>2038</v>
      </c>
      <c r="C828">
        <v>2107</v>
      </c>
      <c r="D828">
        <v>23</v>
      </c>
      <c r="E828" s="19">
        <v>1.0000000000000001E-5</v>
      </c>
      <c r="F828">
        <v>28</v>
      </c>
      <c r="G828" t="s">
        <v>2779</v>
      </c>
      <c r="H828">
        <v>1</v>
      </c>
      <c r="I828" s="19">
        <v>5.4000000000000001E-4</v>
      </c>
      <c r="J828">
        <v>0.90800000000000003</v>
      </c>
      <c r="K828">
        <v>9.9030000000000005</v>
      </c>
      <c r="L828">
        <v>109</v>
      </c>
      <c r="M828">
        <v>10</v>
      </c>
      <c r="N828" s="19">
        <v>99</v>
      </c>
      <c r="O828" s="19">
        <v>0.34</v>
      </c>
      <c r="P828" s="6">
        <v>-3.7353200000000002</v>
      </c>
      <c r="Q828">
        <v>3</v>
      </c>
      <c r="R828">
        <v>-5.82</v>
      </c>
      <c r="S828" s="21">
        <f t="shared" si="60"/>
        <v>2029.097</v>
      </c>
      <c r="T828" s="21">
        <f t="shared" si="61"/>
        <v>47151.711022499992</v>
      </c>
      <c r="U828" s="24">
        <f t="shared" si="62"/>
        <v>47151.711022499992</v>
      </c>
      <c r="V828" t="s">
        <v>2764</v>
      </c>
      <c r="W828" t="s">
        <v>2674</v>
      </c>
      <c r="X828" t="s">
        <v>2896</v>
      </c>
      <c r="Y828">
        <v>27.978999999999999</v>
      </c>
      <c r="Z828">
        <v>26.998000000000001</v>
      </c>
      <c r="AA828" t="s">
        <v>2897</v>
      </c>
    </row>
    <row r="829" spans="1:27" x14ac:dyDescent="0.2">
      <c r="A829" s="6" t="s">
        <v>2820</v>
      </c>
      <c r="B829" s="6">
        <v>2046</v>
      </c>
      <c r="C829">
        <v>2113</v>
      </c>
      <c r="D829">
        <v>13</v>
      </c>
      <c r="E829" s="19">
        <v>8.0000000000000007E-5</v>
      </c>
      <c r="F829">
        <v>28.2</v>
      </c>
      <c r="G829" t="s">
        <v>2846</v>
      </c>
      <c r="H829">
        <v>0</v>
      </c>
      <c r="I829" s="19">
        <v>1.2E-4</v>
      </c>
      <c r="J829">
        <v>3.0739999999999998</v>
      </c>
      <c r="K829">
        <v>1.482</v>
      </c>
      <c r="L829">
        <v>1</v>
      </c>
      <c r="M829">
        <v>2</v>
      </c>
      <c r="N829" s="19">
        <v>3.07</v>
      </c>
      <c r="O829" s="19">
        <v>0.25</v>
      </c>
      <c r="P829">
        <v>-4.52217</v>
      </c>
      <c r="Q829">
        <v>1</v>
      </c>
      <c r="R829">
        <v>-5.32</v>
      </c>
      <c r="S829" s="21">
        <f t="shared" si="60"/>
        <v>2045.518</v>
      </c>
      <c r="T829" s="21">
        <f t="shared" si="61"/>
        <v>53149.35811500001</v>
      </c>
      <c r="U829" s="24">
        <f t="shared" si="62"/>
        <v>53149.35811500001</v>
      </c>
      <c r="V829" t="s">
        <v>2820</v>
      </c>
      <c r="W829" t="s">
        <v>2674</v>
      </c>
      <c r="X829" t="s">
        <v>2870</v>
      </c>
      <c r="Y829">
        <v>28.222999999999999</v>
      </c>
      <c r="Z829">
        <v>28.838000000000001</v>
      </c>
      <c r="AA829" t="s">
        <v>2968</v>
      </c>
    </row>
    <row r="830" spans="1:27" x14ac:dyDescent="0.2">
      <c r="A830" s="6" t="s">
        <v>2822</v>
      </c>
      <c r="B830" s="6">
        <v>2046</v>
      </c>
      <c r="C830">
        <v>2059</v>
      </c>
      <c r="D830">
        <v>3</v>
      </c>
      <c r="E830" s="19">
        <v>3.0000000000000001E-6</v>
      </c>
      <c r="F830">
        <v>28.8</v>
      </c>
      <c r="G830" t="s">
        <v>2844</v>
      </c>
      <c r="H830">
        <v>0</v>
      </c>
      <c r="I830" s="19">
        <v>1.2E-4</v>
      </c>
      <c r="J830">
        <v>3.0129999999999999</v>
      </c>
      <c r="K830">
        <v>1.4970000000000001</v>
      </c>
      <c r="L830">
        <v>1</v>
      </c>
      <c r="M830">
        <v>2</v>
      </c>
      <c r="N830" s="19">
        <v>3.01</v>
      </c>
      <c r="O830" s="19">
        <v>0.19</v>
      </c>
      <c r="P830">
        <v>-4.6470900000000004</v>
      </c>
      <c r="Q830">
        <v>1</v>
      </c>
      <c r="R830">
        <v>-6.68</v>
      </c>
      <c r="S830" s="21">
        <f t="shared" si="60"/>
        <v>2045.5029999999999</v>
      </c>
      <c r="T830" s="21">
        <f t="shared" si="61"/>
        <v>53143.879477499977</v>
      </c>
      <c r="U830" s="24">
        <f t="shared" si="62"/>
        <v>53143.879477499977</v>
      </c>
      <c r="V830" t="s">
        <v>2822</v>
      </c>
      <c r="W830" t="s">
        <v>2674</v>
      </c>
      <c r="X830" t="s">
        <v>2866</v>
      </c>
      <c r="Y830">
        <v>28.738</v>
      </c>
      <c r="Z830">
        <v>27.675000000000001</v>
      </c>
      <c r="AA830" t="s">
        <v>2867</v>
      </c>
    </row>
    <row r="831" spans="1:27" x14ac:dyDescent="0.2">
      <c r="A831" s="6" t="s">
        <v>2645</v>
      </c>
      <c r="B831" s="6">
        <v>2050</v>
      </c>
      <c r="C831">
        <v>2089</v>
      </c>
      <c r="D831">
        <v>27</v>
      </c>
      <c r="E831" s="19">
        <v>4.0000000000000003E-5</v>
      </c>
      <c r="F831">
        <v>28.9</v>
      </c>
      <c r="G831" t="s">
        <v>2665</v>
      </c>
      <c r="H831">
        <v>0</v>
      </c>
      <c r="I831" s="19">
        <v>1E-4</v>
      </c>
      <c r="J831">
        <v>3.1429999999999998</v>
      </c>
      <c r="K831">
        <v>1.4670000000000001</v>
      </c>
      <c r="L831">
        <v>7</v>
      </c>
      <c r="M831">
        <v>15</v>
      </c>
      <c r="N831" s="19">
        <v>22</v>
      </c>
      <c r="O831" s="19">
        <v>0.21</v>
      </c>
      <c r="P831">
        <v>-4.6837900000000001</v>
      </c>
      <c r="Q831">
        <v>1</v>
      </c>
      <c r="R831">
        <v>-6.1</v>
      </c>
      <c r="S831" s="21">
        <f t="shared" si="60"/>
        <v>2049.5329999999999</v>
      </c>
      <c r="T831" s="21">
        <f t="shared" si="61"/>
        <v>54615.806752499964</v>
      </c>
      <c r="U831" s="24">
        <f t="shared" si="62"/>
        <v>54615.806752499964</v>
      </c>
      <c r="V831" t="s">
        <v>2645</v>
      </c>
      <c r="W831" t="s">
        <v>2674</v>
      </c>
      <c r="X831" t="s">
        <v>2682</v>
      </c>
      <c r="Y831">
        <v>28.786999999999999</v>
      </c>
      <c r="Z831">
        <v>28.495000000000001</v>
      </c>
      <c r="AA831" t="s">
        <v>2683</v>
      </c>
    </row>
    <row r="832" spans="1:27" x14ac:dyDescent="0.2">
      <c r="A832" s="6" t="s">
        <v>2752</v>
      </c>
      <c r="B832" s="6">
        <v>2053</v>
      </c>
      <c r="C832">
        <v>2117</v>
      </c>
      <c r="D832">
        <v>16</v>
      </c>
      <c r="E832" s="19">
        <v>3.0000000000000001E-6</v>
      </c>
      <c r="F832">
        <v>29.2</v>
      </c>
      <c r="G832" t="s">
        <v>2783</v>
      </c>
      <c r="H832">
        <v>1</v>
      </c>
      <c r="I832" s="19">
        <v>9.1000000000000003E-5</v>
      </c>
      <c r="J832">
        <v>1.163</v>
      </c>
      <c r="K832">
        <v>7.1440000000000001</v>
      </c>
      <c r="L832">
        <v>43</v>
      </c>
      <c r="M832">
        <v>7</v>
      </c>
      <c r="N832" s="19">
        <v>50</v>
      </c>
      <c r="O832" s="19">
        <v>0.15</v>
      </c>
      <c r="P832">
        <v>-4.8677099999999998</v>
      </c>
      <c r="Q832">
        <v>1</v>
      </c>
      <c r="R832">
        <v>-7.5</v>
      </c>
      <c r="S832" s="21">
        <f t="shared" si="60"/>
        <v>2046.856</v>
      </c>
      <c r="T832" s="21">
        <f t="shared" si="61"/>
        <v>53638.052579999996</v>
      </c>
      <c r="U832" s="24">
        <f t="shared" si="62"/>
        <v>53638.052579999996</v>
      </c>
      <c r="V832" t="s">
        <v>2752</v>
      </c>
      <c r="W832" t="s">
        <v>2674</v>
      </c>
      <c r="X832" t="s">
        <v>2798</v>
      </c>
      <c r="Y832">
        <v>29.295000000000002</v>
      </c>
      <c r="Z832">
        <v>22.882999999999999</v>
      </c>
      <c r="AA832" t="s">
        <v>2799</v>
      </c>
    </row>
    <row r="833" spans="1:27" x14ac:dyDescent="0.2">
      <c r="A833" s="6" t="s">
        <v>2813</v>
      </c>
      <c r="B833" s="6">
        <v>2062</v>
      </c>
      <c r="C833">
        <v>2062</v>
      </c>
      <c r="D833">
        <v>1</v>
      </c>
      <c r="E833" s="19">
        <v>2.9999999999999999E-7</v>
      </c>
      <c r="F833">
        <v>26.6</v>
      </c>
      <c r="G833" t="s">
        <v>2851</v>
      </c>
      <c r="H833">
        <v>0</v>
      </c>
      <c r="I833" s="19">
        <v>4.2000000000000002E-4</v>
      </c>
      <c r="J833">
        <v>2.0169999999999999</v>
      </c>
      <c r="K833">
        <v>1.9830000000000001</v>
      </c>
      <c r="L833">
        <v>1</v>
      </c>
      <c r="M833">
        <v>1</v>
      </c>
      <c r="N833" s="19">
        <v>2.02</v>
      </c>
      <c r="O833" s="19">
        <v>8.8999999999999996E-2</v>
      </c>
      <c r="P833">
        <v>-4.4288800000000004</v>
      </c>
      <c r="Q833">
        <v>6</v>
      </c>
      <c r="R833">
        <v>-7.17</v>
      </c>
      <c r="S833" s="21">
        <f t="shared" si="60"/>
        <v>2061.0169999999998</v>
      </c>
      <c r="T833" s="21">
        <f t="shared" si="61"/>
        <v>58810.251622499934</v>
      </c>
      <c r="U833" s="24">
        <f t="shared" si="62"/>
        <v>58810.251622499934</v>
      </c>
      <c r="V833" t="s">
        <v>2813</v>
      </c>
      <c r="W833" t="s">
        <v>2674</v>
      </c>
      <c r="X833" t="s">
        <v>2970</v>
      </c>
      <c r="Y833">
        <v>26.501999999999999</v>
      </c>
      <c r="Z833">
        <v>25.533999999999999</v>
      </c>
      <c r="AA833" t="s">
        <v>2971</v>
      </c>
    </row>
    <row r="834" spans="1:27" x14ac:dyDescent="0.2">
      <c r="A834" s="6" t="s">
        <v>2757</v>
      </c>
      <c r="B834" s="6">
        <v>2071</v>
      </c>
      <c r="C834">
        <v>2121</v>
      </c>
      <c r="D834">
        <v>18</v>
      </c>
      <c r="E834" s="19">
        <v>5.0000000000000004E-6</v>
      </c>
      <c r="F834">
        <v>31.8</v>
      </c>
      <c r="G834" t="s">
        <v>2781</v>
      </c>
      <c r="H834">
        <v>1</v>
      </c>
      <c r="I834" s="19">
        <v>5.7000000000000003E-5</v>
      </c>
      <c r="J834">
        <v>0.97399999999999998</v>
      </c>
      <c r="K834">
        <v>36.984000000000002</v>
      </c>
      <c r="L834">
        <v>38</v>
      </c>
      <c r="M834">
        <v>1</v>
      </c>
      <c r="N834" s="19">
        <v>37</v>
      </c>
      <c r="O834" s="19">
        <v>9.8000000000000004E-2</v>
      </c>
      <c r="P834">
        <v>-5.2521300000000002</v>
      </c>
      <c r="Q834">
        <v>1</v>
      </c>
      <c r="R834">
        <v>-8.66</v>
      </c>
      <c r="S834" s="21">
        <f t="shared" si="60"/>
        <v>2035.0160000000001</v>
      </c>
      <c r="T834" s="21">
        <f t="shared" si="61"/>
        <v>49313.581380000032</v>
      </c>
      <c r="U834" s="24">
        <f t="shared" si="62"/>
        <v>49313.581380000032</v>
      </c>
      <c r="V834" t="s">
        <v>2757</v>
      </c>
      <c r="W834" t="s">
        <v>2674</v>
      </c>
      <c r="X834" t="s">
        <v>2794</v>
      </c>
      <c r="Y834">
        <v>31.788</v>
      </c>
      <c r="Z834">
        <v>28.856999999999999</v>
      </c>
      <c r="AA834" t="s">
        <v>2795</v>
      </c>
    </row>
    <row r="835" spans="1:27" x14ac:dyDescent="0.2">
      <c r="A835" s="9" t="s">
        <v>2818</v>
      </c>
      <c r="B835" s="9">
        <v>2075</v>
      </c>
      <c r="C835">
        <v>2109</v>
      </c>
      <c r="D835">
        <v>23</v>
      </c>
      <c r="E835" s="19">
        <v>8.0000000000000007E-5</v>
      </c>
      <c r="F835">
        <v>28.3</v>
      </c>
      <c r="G835" t="s">
        <v>2848</v>
      </c>
      <c r="H835">
        <v>0</v>
      </c>
      <c r="I835" s="19">
        <v>1E-4</v>
      </c>
      <c r="J835">
        <v>2.3660000000000001</v>
      </c>
      <c r="K835">
        <v>1.732</v>
      </c>
      <c r="L835">
        <v>11</v>
      </c>
      <c r="M835">
        <v>15</v>
      </c>
      <c r="N835" s="19">
        <v>26</v>
      </c>
      <c r="O835" s="19">
        <v>0.11</v>
      </c>
      <c r="P835">
        <v>-4.9243499999999996</v>
      </c>
      <c r="Q835">
        <v>2</v>
      </c>
      <c r="R835">
        <v>-5.77</v>
      </c>
      <c r="S835" s="21">
        <f t="shared" si="60"/>
        <v>2074.268</v>
      </c>
      <c r="T835" s="21">
        <f t="shared" si="61"/>
        <v>63650.079990000013</v>
      </c>
      <c r="U835" s="24">
        <f t="shared" si="62"/>
        <v>63650.079990000013</v>
      </c>
      <c r="V835" t="s">
        <v>2818</v>
      </c>
      <c r="W835" t="s">
        <v>2674</v>
      </c>
      <c r="X835" t="s">
        <v>2874</v>
      </c>
      <c r="Y835">
        <v>28.265999999999998</v>
      </c>
      <c r="Z835">
        <v>26.960999999999999</v>
      </c>
      <c r="AA835" t="s">
        <v>2875</v>
      </c>
    </row>
    <row r="836" spans="1:27" x14ac:dyDescent="0.2">
      <c r="A836" s="9" t="s">
        <v>2811</v>
      </c>
      <c r="B836" s="9">
        <v>2075</v>
      </c>
      <c r="C836">
        <v>2119</v>
      </c>
      <c r="D836">
        <v>13</v>
      </c>
      <c r="E836" s="19">
        <v>1.9999999999999999E-6</v>
      </c>
      <c r="F836">
        <v>27.9</v>
      </c>
      <c r="G836" t="s">
        <v>2854</v>
      </c>
      <c r="H836">
        <v>0</v>
      </c>
      <c r="I836" s="19">
        <v>2.1000000000000001E-4</v>
      </c>
      <c r="J836">
        <v>2.4670000000000001</v>
      </c>
      <c r="K836">
        <v>1.6819999999999999</v>
      </c>
      <c r="L836">
        <v>2</v>
      </c>
      <c r="M836">
        <v>3</v>
      </c>
      <c r="N836" s="19">
        <v>4.93</v>
      </c>
      <c r="O836" s="19">
        <v>8.4000000000000005E-2</v>
      </c>
      <c r="P836">
        <v>-4.7536899999999997</v>
      </c>
      <c r="Q836">
        <v>4</v>
      </c>
      <c r="R836">
        <v>-7.18</v>
      </c>
      <c r="S836" s="21">
        <f t="shared" si="60"/>
        <v>2074.3180000000002</v>
      </c>
      <c r="T836" s="21">
        <f t="shared" si="61"/>
        <v>63668.34211500008</v>
      </c>
      <c r="U836" s="24">
        <f t="shared" si="62"/>
        <v>63668.34211500008</v>
      </c>
      <c r="V836" t="s">
        <v>2811</v>
      </c>
      <c r="W836" t="s">
        <v>2674</v>
      </c>
      <c r="X836" t="s">
        <v>2886</v>
      </c>
      <c r="Y836">
        <v>27.875</v>
      </c>
      <c r="Z836">
        <v>25.385000000000002</v>
      </c>
      <c r="AA836" t="s">
        <v>2887</v>
      </c>
    </row>
    <row r="837" spans="1:27" x14ac:dyDescent="0.2">
      <c r="A837" s="9" t="s">
        <v>2768</v>
      </c>
      <c r="B837" s="9">
        <v>2079</v>
      </c>
      <c r="C837">
        <v>2120</v>
      </c>
      <c r="D837">
        <v>4</v>
      </c>
      <c r="E837" s="19">
        <v>3.9999999999999998E-6</v>
      </c>
      <c r="F837">
        <v>27.9</v>
      </c>
      <c r="G837" t="s">
        <v>2778</v>
      </c>
      <c r="H837">
        <v>0</v>
      </c>
      <c r="I837" s="19">
        <v>9.7999999999999997E-5</v>
      </c>
      <c r="J837">
        <v>1.389</v>
      </c>
      <c r="K837">
        <v>3.5739999999999998</v>
      </c>
      <c r="L837">
        <v>18</v>
      </c>
      <c r="M837">
        <v>7</v>
      </c>
      <c r="N837" s="19">
        <v>25</v>
      </c>
      <c r="O837" s="19">
        <v>8.3000000000000004E-2</v>
      </c>
      <c r="P837">
        <v>-5.0935499999999996</v>
      </c>
      <c r="Q837">
        <v>2</v>
      </c>
      <c r="R837">
        <v>-7.11</v>
      </c>
      <c r="S837" s="21">
        <f t="shared" si="60"/>
        <v>2076.4259999999999</v>
      </c>
      <c r="T837" s="21">
        <f t="shared" si="61"/>
        <v>64438.273304999973</v>
      </c>
      <c r="U837" s="24">
        <f t="shared" si="62"/>
        <v>64438.273304999973</v>
      </c>
      <c r="V837" t="s">
        <v>2768</v>
      </c>
      <c r="W837" t="s">
        <v>2674</v>
      </c>
      <c r="X837" t="s">
        <v>2973</v>
      </c>
      <c r="Y837">
        <v>27.895</v>
      </c>
      <c r="Z837">
        <v>23.013000000000002</v>
      </c>
      <c r="AA837" t="s">
        <v>2974</v>
      </c>
    </row>
    <row r="838" spans="1:27" x14ac:dyDescent="0.2">
      <c r="A838" s="9" t="s">
        <v>2758</v>
      </c>
      <c r="B838" s="9">
        <v>2083</v>
      </c>
      <c r="C838">
        <v>2083</v>
      </c>
      <c r="D838">
        <v>1</v>
      </c>
      <c r="E838" s="19">
        <v>4.0000000000000002E-9</v>
      </c>
      <c r="F838">
        <v>31.7</v>
      </c>
      <c r="G838" t="s">
        <v>2780</v>
      </c>
      <c r="H838">
        <v>0</v>
      </c>
      <c r="I838" s="19">
        <v>4.6E-5</v>
      </c>
      <c r="J838">
        <v>1.482</v>
      </c>
      <c r="K838">
        <v>3.0750000000000002</v>
      </c>
      <c r="L838">
        <v>27</v>
      </c>
      <c r="M838">
        <v>13</v>
      </c>
      <c r="N838" s="19">
        <v>40</v>
      </c>
      <c r="O838" s="19">
        <v>2.5999999999999999E-2</v>
      </c>
      <c r="P838">
        <v>-5.9225899999999996</v>
      </c>
      <c r="Q838">
        <v>1</v>
      </c>
      <c r="R838">
        <v>-11.89</v>
      </c>
      <c r="S838" s="21">
        <f t="shared" si="60"/>
        <v>2080.9250000000002</v>
      </c>
      <c r="T838" s="21">
        <f t="shared" si="61"/>
        <v>66081.499312500062</v>
      </c>
      <c r="U838" s="24">
        <f t="shared" si="62"/>
        <v>66081.499312500062</v>
      </c>
      <c r="V838" t="s">
        <v>2758</v>
      </c>
      <c r="W838" t="s">
        <v>2674</v>
      </c>
      <c r="X838" t="s">
        <v>2792</v>
      </c>
      <c r="Y838">
        <v>31.614999999999998</v>
      </c>
      <c r="Z838">
        <v>26.954999999999998</v>
      </c>
      <c r="AA838" t="s">
        <v>2793</v>
      </c>
    </row>
    <row r="839" spans="1:27" x14ac:dyDescent="0.2">
      <c r="A839" s="9" t="s">
        <v>2524</v>
      </c>
      <c r="B839" s="9">
        <v>2103</v>
      </c>
      <c r="C839">
        <v>2115</v>
      </c>
      <c r="D839">
        <v>4</v>
      </c>
      <c r="E839" s="19">
        <v>9.0000000000000002E-6</v>
      </c>
      <c r="F839">
        <v>27</v>
      </c>
      <c r="G839" t="s">
        <v>2603</v>
      </c>
      <c r="H839">
        <v>0</v>
      </c>
      <c r="I839" s="19">
        <v>8.4999999999999995E-4</v>
      </c>
      <c r="J839">
        <v>3.964</v>
      </c>
      <c r="K839">
        <v>1.337</v>
      </c>
      <c r="L839">
        <v>1</v>
      </c>
      <c r="M839">
        <v>3</v>
      </c>
      <c r="N839" s="19">
        <v>3.96</v>
      </c>
      <c r="O839" s="19">
        <v>6.2E-2</v>
      </c>
      <c r="P839">
        <v>-4.2759200000000002</v>
      </c>
      <c r="Q839">
        <v>25</v>
      </c>
      <c r="R839">
        <v>-6.35</v>
      </c>
      <c r="S839" s="21">
        <f t="shared" si="60"/>
        <v>2102.663</v>
      </c>
      <c r="T839" s="21">
        <f t="shared" si="61"/>
        <v>74021.140777500012</v>
      </c>
      <c r="U839" s="24">
        <f t="shared" si="62"/>
        <v>74021.140777500012</v>
      </c>
      <c r="V839" t="s">
        <v>2524</v>
      </c>
      <c r="W839" t="s">
        <v>2674</v>
      </c>
      <c r="X839" t="s">
        <v>2736</v>
      </c>
      <c r="Y839">
        <v>26.94</v>
      </c>
      <c r="Z839">
        <v>24.815000000000001</v>
      </c>
      <c r="AA839" t="s">
        <v>2737</v>
      </c>
    </row>
    <row r="840" spans="1:27" x14ac:dyDescent="0.2">
      <c r="A840" s="9" t="s">
        <v>2649</v>
      </c>
      <c r="B840" s="9">
        <v>2104</v>
      </c>
      <c r="C840">
        <v>2120</v>
      </c>
      <c r="D840">
        <v>51</v>
      </c>
      <c r="E840" s="32">
        <v>2.9999999999999997E-4</v>
      </c>
      <c r="F840">
        <v>25.4</v>
      </c>
      <c r="G840" t="s">
        <v>2664</v>
      </c>
      <c r="H840">
        <v>0</v>
      </c>
      <c r="I840" s="19">
        <v>6.7000000000000002E-5</v>
      </c>
      <c r="J840">
        <v>1.982</v>
      </c>
      <c r="K840">
        <v>2.0179999999999998</v>
      </c>
      <c r="L840">
        <v>1</v>
      </c>
      <c r="M840">
        <v>1</v>
      </c>
      <c r="N840" s="19">
        <v>1.98</v>
      </c>
      <c r="O840" s="19">
        <v>7.9000000000000001E-2</v>
      </c>
      <c r="P840">
        <v>-5.2719300000000002</v>
      </c>
      <c r="Q840">
        <v>2</v>
      </c>
      <c r="R840" s="6">
        <v>-4.16</v>
      </c>
      <c r="S840" s="21">
        <f t="shared" si="60"/>
        <v>2102.982</v>
      </c>
      <c r="T840" s="21">
        <f t="shared" si="61"/>
        <v>74137.653134999986</v>
      </c>
      <c r="U840" s="24">
        <f t="shared" si="62"/>
        <v>74137.653134999986</v>
      </c>
      <c r="V840" t="s">
        <v>2649</v>
      </c>
      <c r="W840" t="s">
        <v>2674</v>
      </c>
      <c r="X840" t="s">
        <v>2900</v>
      </c>
      <c r="Y840">
        <v>25.550999999999998</v>
      </c>
      <c r="Z840">
        <v>23.478999999999999</v>
      </c>
      <c r="AA840" t="s">
        <v>2901</v>
      </c>
    </row>
    <row r="841" spans="1:27" x14ac:dyDescent="0.2">
      <c r="A841" s="9" t="s">
        <v>2765</v>
      </c>
      <c r="B841" s="9">
        <v>2111</v>
      </c>
      <c r="C841">
        <v>2117</v>
      </c>
      <c r="D841">
        <v>4</v>
      </c>
      <c r="E841" s="19">
        <v>3.9999999999999998E-6</v>
      </c>
      <c r="F841">
        <v>27.4</v>
      </c>
      <c r="G841" t="s">
        <v>2777</v>
      </c>
      <c r="H841">
        <v>0</v>
      </c>
      <c r="I841" s="19">
        <v>1.2E-4</v>
      </c>
      <c r="J841">
        <v>2.8759999999999999</v>
      </c>
      <c r="K841">
        <v>1.5329999999999999</v>
      </c>
      <c r="L841">
        <v>8</v>
      </c>
      <c r="M841">
        <v>15</v>
      </c>
      <c r="N841" s="19">
        <v>23</v>
      </c>
      <c r="O841" s="19">
        <v>5.1999999999999998E-2</v>
      </c>
      <c r="P841">
        <v>-5.18811</v>
      </c>
      <c r="Q841">
        <v>4</v>
      </c>
      <c r="R841">
        <v>-6.86</v>
      </c>
      <c r="S841" s="21">
        <f t="shared" si="60"/>
        <v>2110.4670000000001</v>
      </c>
      <c r="T841" s="21">
        <f t="shared" si="61"/>
        <v>76871.493247500039</v>
      </c>
      <c r="U841" s="24">
        <f t="shared" si="62"/>
        <v>76871.493247500039</v>
      </c>
      <c r="V841" t="s">
        <v>2765</v>
      </c>
      <c r="W841" t="s">
        <v>2674</v>
      </c>
      <c r="X841" t="s">
        <v>2892</v>
      </c>
      <c r="Y841">
        <v>27.363</v>
      </c>
      <c r="Z841">
        <v>25.106999999999999</v>
      </c>
      <c r="AA841" t="s">
        <v>2893</v>
      </c>
    </row>
    <row r="842" spans="1:27" s="21" customFormat="1" x14ac:dyDescent="0.2">
      <c r="E842" s="22"/>
      <c r="I842" s="22"/>
      <c r="N842" s="22"/>
      <c r="O842" s="22"/>
      <c r="U842" s="24"/>
    </row>
    <row r="843" spans="1:27" s="21" customFormat="1" x14ac:dyDescent="0.2">
      <c r="E843" s="22"/>
      <c r="I843" s="22"/>
      <c r="N843" s="22"/>
      <c r="O843" s="22"/>
      <c r="U843" s="24"/>
    </row>
    <row r="844" spans="1:27" s="21" customFormat="1" x14ac:dyDescent="0.2">
      <c r="E844" s="22"/>
      <c r="I844" s="22"/>
      <c r="N844" s="22"/>
      <c r="O844" s="22"/>
      <c r="U844" s="24"/>
    </row>
    <row r="845" spans="1:27" x14ac:dyDescent="0.2">
      <c r="A845" s="12" t="s">
        <v>2525</v>
      </c>
      <c r="B845" s="12">
        <v>2054</v>
      </c>
      <c r="C845">
        <v>2120</v>
      </c>
      <c r="D845">
        <v>60</v>
      </c>
      <c r="E845" s="32">
        <v>8.0000000000000004E-4</v>
      </c>
      <c r="F845">
        <v>26.6</v>
      </c>
      <c r="G845" t="s">
        <v>2602</v>
      </c>
      <c r="H845">
        <v>1</v>
      </c>
      <c r="I845" s="19">
        <v>1.9E-3</v>
      </c>
      <c r="J845">
        <v>0.77600000000000002</v>
      </c>
      <c r="K845">
        <v>3.456</v>
      </c>
      <c r="L845">
        <v>49</v>
      </c>
      <c r="M845">
        <v>11</v>
      </c>
      <c r="N845" s="19">
        <v>38</v>
      </c>
      <c r="O845" s="19">
        <v>0.22</v>
      </c>
      <c r="P845" s="6">
        <v>-3.3669500000000001</v>
      </c>
      <c r="Q845">
        <v>22</v>
      </c>
      <c r="R845" s="6">
        <v>-3.82</v>
      </c>
      <c r="S845" s="21">
        <f t="shared" ref="S845:S864" si="63">B845+1-K845</f>
        <v>2051.5439999999999</v>
      </c>
      <c r="T845" s="21">
        <f t="shared" ref="T845:T864" si="64">(S845-1900)*365.2425</f>
        <v>55350.309419999954</v>
      </c>
      <c r="U845" s="24">
        <f t="shared" ref="U845:U864" si="65">T845</f>
        <v>55350.309419999954</v>
      </c>
      <c r="V845" t="s">
        <v>2525</v>
      </c>
      <c r="W845" t="s">
        <v>2674</v>
      </c>
      <c r="X845" t="s">
        <v>2684</v>
      </c>
      <c r="Y845">
        <v>26.55</v>
      </c>
      <c r="Z845">
        <v>21.158999999999999</v>
      </c>
      <c r="AA845" t="s">
        <v>2906</v>
      </c>
    </row>
    <row r="846" spans="1:27" x14ac:dyDescent="0.2">
      <c r="A846" s="12" t="s">
        <v>2931</v>
      </c>
      <c r="B846" s="12">
        <v>2057</v>
      </c>
      <c r="C846">
        <v>2120</v>
      </c>
      <c r="D846">
        <v>211</v>
      </c>
      <c r="E846" s="32">
        <v>5.0000000000000001E-4</v>
      </c>
      <c r="F846">
        <v>25.8</v>
      </c>
      <c r="G846" t="s">
        <v>2948</v>
      </c>
      <c r="H846">
        <v>1</v>
      </c>
      <c r="I846" s="19">
        <v>4.0000000000000002E-4</v>
      </c>
      <c r="J846">
        <v>1.121</v>
      </c>
      <c r="K846">
        <v>9.2629999999999999</v>
      </c>
      <c r="L846">
        <v>124</v>
      </c>
      <c r="M846">
        <v>15</v>
      </c>
      <c r="N846" s="19">
        <v>139</v>
      </c>
      <c r="O846" s="19">
        <v>0.2</v>
      </c>
      <c r="P846">
        <v>-4.1057699999999997</v>
      </c>
      <c r="Q846">
        <v>5</v>
      </c>
      <c r="R846" s="6">
        <v>-4.0999999999999996</v>
      </c>
      <c r="S846" s="21">
        <f t="shared" si="63"/>
        <v>2048.7370000000001</v>
      </c>
      <c r="T846" s="21">
        <f t="shared" si="64"/>
        <v>54325.073722500027</v>
      </c>
      <c r="U846" s="24">
        <f t="shared" si="65"/>
        <v>54325.073722500027</v>
      </c>
      <c r="V846" t="s">
        <v>2931</v>
      </c>
      <c r="W846" t="s">
        <v>2674</v>
      </c>
      <c r="X846" t="s">
        <v>2965</v>
      </c>
      <c r="Y846">
        <v>25.789000000000001</v>
      </c>
      <c r="Z846">
        <v>22.262</v>
      </c>
      <c r="AA846" t="s">
        <v>2966</v>
      </c>
    </row>
    <row r="847" spans="1:27" x14ac:dyDescent="0.2">
      <c r="A847" s="12" t="s">
        <v>2932</v>
      </c>
      <c r="B847" s="12">
        <v>2064</v>
      </c>
      <c r="C847">
        <v>2117</v>
      </c>
      <c r="D847">
        <v>263</v>
      </c>
      <c r="E847" s="32">
        <v>2.0000000000000001E-4</v>
      </c>
      <c r="F847">
        <v>25.7</v>
      </c>
      <c r="G847" t="s">
        <v>2946</v>
      </c>
      <c r="H847">
        <v>0</v>
      </c>
      <c r="I847" s="19">
        <v>1.2999999999999999E-4</v>
      </c>
      <c r="J847">
        <v>1.321</v>
      </c>
      <c r="K847">
        <v>4.1150000000000002</v>
      </c>
      <c r="L847">
        <v>28</v>
      </c>
      <c r="M847">
        <v>9</v>
      </c>
      <c r="N847" s="19">
        <v>37</v>
      </c>
      <c r="O847" s="19">
        <v>0.16</v>
      </c>
      <c r="P847">
        <v>-4.6856499999999999</v>
      </c>
      <c r="Q847">
        <v>2</v>
      </c>
      <c r="R847" s="6">
        <v>-4.2699999999999996</v>
      </c>
      <c r="S847" s="21">
        <f t="shared" si="63"/>
        <v>2060.8850000000002</v>
      </c>
      <c r="T847" s="21">
        <f t="shared" si="64"/>
        <v>58762.039612500084</v>
      </c>
      <c r="U847" s="24">
        <f t="shared" si="65"/>
        <v>58762.039612500084</v>
      </c>
      <c r="V847" t="s">
        <v>2932</v>
      </c>
      <c r="W847" t="s">
        <v>2674</v>
      </c>
      <c r="X847" t="s">
        <v>2961</v>
      </c>
      <c r="Y847">
        <v>25.678000000000001</v>
      </c>
      <c r="Z847">
        <v>22.451000000000001</v>
      </c>
      <c r="AA847" t="s">
        <v>2962</v>
      </c>
    </row>
    <row r="848" spans="1:27" x14ac:dyDescent="0.2">
      <c r="A848" s="21" t="s">
        <v>2314</v>
      </c>
      <c r="B848">
        <v>2072</v>
      </c>
      <c r="C848">
        <v>2121</v>
      </c>
      <c r="D848">
        <v>86</v>
      </c>
      <c r="E848" s="32">
        <v>2.0000000000000001E-4</v>
      </c>
      <c r="F848">
        <v>26.9</v>
      </c>
      <c r="G848" t="s">
        <v>2349</v>
      </c>
      <c r="H848">
        <v>0</v>
      </c>
      <c r="I848" s="19">
        <v>1.9E-3</v>
      </c>
      <c r="J848">
        <v>1.105</v>
      </c>
      <c r="K848">
        <v>10.500999999999999</v>
      </c>
      <c r="L848">
        <v>19</v>
      </c>
      <c r="M848">
        <v>2</v>
      </c>
      <c r="N848" s="19">
        <v>21</v>
      </c>
      <c r="O848" s="19">
        <v>0.13</v>
      </c>
      <c r="P848" s="6">
        <v>-3.6023100000000001</v>
      </c>
      <c r="Q848">
        <v>35</v>
      </c>
      <c r="R848">
        <v>-5.01</v>
      </c>
      <c r="S848" s="21">
        <f t="shared" si="63"/>
        <v>2062.4989999999998</v>
      </c>
      <c r="T848" s="21">
        <f t="shared" si="64"/>
        <v>59351.541007499924</v>
      </c>
      <c r="U848" s="24">
        <f t="shared" si="65"/>
        <v>59351.541007499924</v>
      </c>
      <c r="V848" t="s">
        <v>2314</v>
      </c>
      <c r="W848" t="s">
        <v>2674</v>
      </c>
      <c r="X848" t="s">
        <v>2696</v>
      </c>
      <c r="Y848">
        <v>26.76</v>
      </c>
      <c r="Z848">
        <v>17.632000000000001</v>
      </c>
      <c r="AA848" t="s">
        <v>2697</v>
      </c>
    </row>
    <row r="849" spans="1:27" x14ac:dyDescent="0.2">
      <c r="A849" s="21" t="s">
        <v>2523</v>
      </c>
      <c r="B849">
        <v>2077</v>
      </c>
      <c r="C849">
        <v>2121</v>
      </c>
      <c r="D849">
        <v>13</v>
      </c>
      <c r="E849" s="19">
        <v>3.0000000000000001E-5</v>
      </c>
      <c r="F849">
        <v>25.5</v>
      </c>
      <c r="G849" t="s">
        <v>2604</v>
      </c>
      <c r="H849">
        <v>0</v>
      </c>
      <c r="I849" s="19">
        <v>9.6000000000000002E-4</v>
      </c>
      <c r="J849">
        <v>1.71</v>
      </c>
      <c r="K849">
        <v>2.4089999999999998</v>
      </c>
      <c r="L849">
        <v>7</v>
      </c>
      <c r="M849">
        <v>5</v>
      </c>
      <c r="N849" s="19">
        <v>12</v>
      </c>
      <c r="O849" s="19">
        <v>0.1</v>
      </c>
      <c r="P849">
        <v>-4.0093500000000004</v>
      </c>
      <c r="Q849">
        <v>19</v>
      </c>
      <c r="R849">
        <v>-5</v>
      </c>
      <c r="S849" s="21">
        <f t="shared" si="63"/>
        <v>2075.5909999999999</v>
      </c>
      <c r="T849" s="21">
        <f t="shared" si="64"/>
        <v>64133.295817499966</v>
      </c>
      <c r="U849" s="24">
        <f t="shared" si="65"/>
        <v>64133.295817499966</v>
      </c>
      <c r="V849" t="s">
        <v>2523</v>
      </c>
      <c r="W849" t="s">
        <v>2674</v>
      </c>
      <c r="X849" t="s">
        <v>2712</v>
      </c>
      <c r="Y849">
        <v>25.57</v>
      </c>
      <c r="Z849">
        <v>22.431000000000001</v>
      </c>
      <c r="AA849" t="s">
        <v>2713</v>
      </c>
    </row>
    <row r="850" spans="1:27" x14ac:dyDescent="0.2">
      <c r="A850" s="21" t="s">
        <v>2536</v>
      </c>
      <c r="B850">
        <v>2079</v>
      </c>
      <c r="C850">
        <v>2121</v>
      </c>
      <c r="D850">
        <v>64</v>
      </c>
      <c r="E850" s="19">
        <v>6.0000000000000002E-5</v>
      </c>
      <c r="F850">
        <v>26.1</v>
      </c>
      <c r="G850" t="s">
        <v>2600</v>
      </c>
      <c r="H850">
        <v>0</v>
      </c>
      <c r="I850" s="19">
        <v>6.8000000000000005E-4</v>
      </c>
      <c r="J850">
        <v>1.3440000000000001</v>
      </c>
      <c r="K850">
        <v>3.9060000000000001</v>
      </c>
      <c r="L850">
        <v>32</v>
      </c>
      <c r="M850">
        <v>11</v>
      </c>
      <c r="N850" s="19">
        <v>43</v>
      </c>
      <c r="O850" s="19">
        <v>0.1</v>
      </c>
      <c r="P850">
        <v>-4.1563600000000003</v>
      </c>
      <c r="Q850">
        <v>14</v>
      </c>
      <c r="R850">
        <v>-5.0199999999999996</v>
      </c>
      <c r="S850" s="21">
        <f t="shared" si="63"/>
        <v>2076.0940000000001</v>
      </c>
      <c r="T850" s="21">
        <f t="shared" si="64"/>
        <v>64317.012795000017</v>
      </c>
      <c r="U850" s="24">
        <f t="shared" si="65"/>
        <v>64317.012795000017</v>
      </c>
      <c r="V850" t="s">
        <v>2536</v>
      </c>
      <c r="W850" t="s">
        <v>2674</v>
      </c>
      <c r="X850" t="s">
        <v>2714</v>
      </c>
      <c r="Y850">
        <v>25.91</v>
      </c>
      <c r="Z850">
        <v>20.97</v>
      </c>
      <c r="AA850" t="s">
        <v>2715</v>
      </c>
    </row>
    <row r="851" spans="1:27" x14ac:dyDescent="0.2">
      <c r="A851" s="21" t="s">
        <v>2539</v>
      </c>
      <c r="B851">
        <v>2079</v>
      </c>
      <c r="C851">
        <v>2121</v>
      </c>
      <c r="D851">
        <v>98</v>
      </c>
      <c r="E851" s="38">
        <v>2E-3</v>
      </c>
      <c r="F851">
        <v>25.7</v>
      </c>
      <c r="G851" t="s">
        <v>2597</v>
      </c>
      <c r="H851">
        <v>1</v>
      </c>
      <c r="I851" s="19">
        <v>1.6000000000000001E-3</v>
      </c>
      <c r="J851">
        <v>1.4319999999999999</v>
      </c>
      <c r="K851">
        <v>3.3159999999999998</v>
      </c>
      <c r="L851">
        <v>44</v>
      </c>
      <c r="M851">
        <v>19</v>
      </c>
      <c r="N851" s="19">
        <v>63</v>
      </c>
      <c r="O851" s="19">
        <v>0.13</v>
      </c>
      <c r="P851" s="6">
        <v>-3.69869</v>
      </c>
      <c r="Q851">
        <v>32</v>
      </c>
      <c r="R851" s="6">
        <v>-3.61</v>
      </c>
      <c r="S851" s="21">
        <f t="shared" si="63"/>
        <v>2076.6840000000002</v>
      </c>
      <c r="T851" s="21">
        <f t="shared" si="64"/>
        <v>64532.505870000074</v>
      </c>
      <c r="U851" s="24">
        <f t="shared" si="65"/>
        <v>64532.505870000074</v>
      </c>
      <c r="V851" t="s">
        <v>2539</v>
      </c>
      <c r="W851" t="s">
        <v>2674</v>
      </c>
      <c r="X851" t="s">
        <v>2716</v>
      </c>
      <c r="Y851">
        <v>25.9</v>
      </c>
      <c r="Z851">
        <v>20.561</v>
      </c>
      <c r="AA851" t="s">
        <v>2805</v>
      </c>
    </row>
    <row r="852" spans="1:27" x14ac:dyDescent="0.2">
      <c r="A852" s="4" t="s">
        <v>2629</v>
      </c>
      <c r="B852">
        <v>2081</v>
      </c>
      <c r="C852">
        <v>2112</v>
      </c>
      <c r="D852">
        <v>2</v>
      </c>
      <c r="E852" s="19">
        <v>2.0000000000000002E-5</v>
      </c>
      <c r="F852" s="4">
        <v>20.2</v>
      </c>
      <c r="G852" t="s">
        <v>2666</v>
      </c>
      <c r="H852">
        <v>0</v>
      </c>
      <c r="I852" s="19">
        <v>6.6E-4</v>
      </c>
      <c r="J852">
        <v>3.9209999999999998</v>
      </c>
      <c r="K852">
        <v>1.3420000000000001</v>
      </c>
      <c r="L852">
        <v>1</v>
      </c>
      <c r="M852">
        <v>3</v>
      </c>
      <c r="N852" s="19">
        <v>3.92</v>
      </c>
      <c r="O852" s="19">
        <v>0.09</v>
      </c>
      <c r="P852">
        <v>-4.2251000000000003</v>
      </c>
      <c r="Q852">
        <v>14</v>
      </c>
      <c r="R852" s="4">
        <v>-2.25</v>
      </c>
      <c r="S852" s="21">
        <f t="shared" si="63"/>
        <v>2080.6579999999999</v>
      </c>
      <c r="T852" s="21">
        <f t="shared" si="64"/>
        <v>65983.979564999972</v>
      </c>
      <c r="U852" s="24">
        <f t="shared" si="65"/>
        <v>65983.979564999972</v>
      </c>
      <c r="V852" t="s">
        <v>2629</v>
      </c>
      <c r="W852" t="s">
        <v>2674</v>
      </c>
      <c r="X852" t="s">
        <v>2800</v>
      </c>
      <c r="Y852">
        <v>20.210999999999999</v>
      </c>
      <c r="Z852">
        <v>21.391999999999999</v>
      </c>
      <c r="AA852" t="s">
        <v>2903</v>
      </c>
    </row>
    <row r="853" spans="1:27" x14ac:dyDescent="0.2">
      <c r="A853" s="21" t="s">
        <v>2808</v>
      </c>
      <c r="B853">
        <v>2082</v>
      </c>
      <c r="C853">
        <v>2121</v>
      </c>
      <c r="D853">
        <v>13</v>
      </c>
      <c r="E853" s="19">
        <v>4.9999999999999998E-7</v>
      </c>
      <c r="F853">
        <v>26.8</v>
      </c>
      <c r="G853" t="s">
        <v>2852</v>
      </c>
      <c r="H853">
        <v>0</v>
      </c>
      <c r="I853" s="19">
        <v>1.9000000000000001E-4</v>
      </c>
      <c r="J853">
        <v>1.4750000000000001</v>
      </c>
      <c r="K853">
        <v>3.1070000000000002</v>
      </c>
      <c r="L853">
        <v>19</v>
      </c>
      <c r="M853">
        <v>9</v>
      </c>
      <c r="N853" s="19">
        <v>28</v>
      </c>
      <c r="O853" s="19">
        <v>6.2E-2</v>
      </c>
      <c r="P853">
        <v>-4.9385700000000003</v>
      </c>
      <c r="Q853">
        <v>4</v>
      </c>
      <c r="R853">
        <v>-7.41</v>
      </c>
      <c r="S853" s="21">
        <f t="shared" si="63"/>
        <v>2079.893</v>
      </c>
      <c r="T853" s="21">
        <f t="shared" si="64"/>
        <v>65704.56905250001</v>
      </c>
      <c r="U853" s="24">
        <f t="shared" si="65"/>
        <v>65704.56905250001</v>
      </c>
      <c r="V853" t="s">
        <v>2808</v>
      </c>
      <c r="W853" t="s">
        <v>2674</v>
      </c>
      <c r="X853" t="s">
        <v>2882</v>
      </c>
      <c r="Y853">
        <v>26.725000000000001</v>
      </c>
      <c r="Z853">
        <v>22.058</v>
      </c>
      <c r="AA853" t="s">
        <v>2883</v>
      </c>
    </row>
    <row r="854" spans="1:27" x14ac:dyDescent="0.2">
      <c r="A854" s="21" t="s">
        <v>2163</v>
      </c>
      <c r="B854">
        <v>2085</v>
      </c>
      <c r="C854">
        <v>2118</v>
      </c>
      <c r="D854">
        <v>3</v>
      </c>
      <c r="E854" s="19">
        <v>9.9999999999999995E-8</v>
      </c>
      <c r="F854" s="6">
        <v>23.3</v>
      </c>
      <c r="G854" t="s">
        <v>2216</v>
      </c>
      <c r="H854">
        <v>0</v>
      </c>
      <c r="I854" s="19">
        <v>6.9999999999999999E-4</v>
      </c>
      <c r="J854">
        <v>1.1060000000000001</v>
      </c>
      <c r="K854">
        <v>10.404999999999999</v>
      </c>
      <c r="L854">
        <v>47</v>
      </c>
      <c r="M854">
        <v>5</v>
      </c>
      <c r="N854" s="19">
        <v>52</v>
      </c>
      <c r="O854" s="19">
        <v>5.0999999999999997E-2</v>
      </c>
      <c r="P854">
        <v>-4.4477000000000002</v>
      </c>
      <c r="Q854">
        <v>16</v>
      </c>
      <c r="R854">
        <v>-6.3</v>
      </c>
      <c r="S854" s="21">
        <f t="shared" si="63"/>
        <v>2075.5949999999998</v>
      </c>
      <c r="T854" s="21">
        <f t="shared" si="64"/>
        <v>64134.756787499929</v>
      </c>
      <c r="U854" s="24">
        <f t="shared" si="65"/>
        <v>64134.756787499929</v>
      </c>
      <c r="V854" t="s">
        <v>2163</v>
      </c>
      <c r="W854" t="s">
        <v>2674</v>
      </c>
      <c r="X854" t="s">
        <v>2421</v>
      </c>
      <c r="Y854">
        <v>23.26</v>
      </c>
      <c r="Z854">
        <v>16.701000000000001</v>
      </c>
      <c r="AA854" t="s">
        <v>2422</v>
      </c>
    </row>
    <row r="855" spans="1:27" x14ac:dyDescent="0.2">
      <c r="A855" s="21" t="s">
        <v>2518</v>
      </c>
      <c r="B855">
        <v>2090</v>
      </c>
      <c r="C855">
        <v>2121</v>
      </c>
      <c r="D855">
        <v>10</v>
      </c>
      <c r="E855" s="19">
        <v>1.9999999999999999E-6</v>
      </c>
      <c r="F855">
        <v>27.2</v>
      </c>
      <c r="G855" t="s">
        <v>2605</v>
      </c>
      <c r="H855">
        <v>0</v>
      </c>
      <c r="I855" s="19">
        <v>5.6999999999999998E-4</v>
      </c>
      <c r="J855">
        <v>1.2849999999999999</v>
      </c>
      <c r="K855">
        <v>4.5110000000000001</v>
      </c>
      <c r="L855">
        <v>7</v>
      </c>
      <c r="M855">
        <v>2</v>
      </c>
      <c r="N855" s="19">
        <v>8.99</v>
      </c>
      <c r="O855" s="19">
        <v>6.3E-2</v>
      </c>
      <c r="P855">
        <v>-4.4469900000000004</v>
      </c>
      <c r="Q855">
        <v>14</v>
      </c>
      <c r="R855">
        <v>-7.33</v>
      </c>
      <c r="S855" s="21">
        <f t="shared" si="63"/>
        <v>2086.489</v>
      </c>
      <c r="T855" s="21">
        <f t="shared" si="64"/>
        <v>68113.70858250001</v>
      </c>
      <c r="U855" s="24">
        <f t="shared" si="65"/>
        <v>68113.70858250001</v>
      </c>
      <c r="V855" t="s">
        <v>2518</v>
      </c>
      <c r="W855" t="s">
        <v>2674</v>
      </c>
      <c r="X855" t="s">
        <v>2907</v>
      </c>
      <c r="Y855">
        <v>27.19</v>
      </c>
      <c r="Z855">
        <v>22.186</v>
      </c>
      <c r="AA855" t="s">
        <v>2721</v>
      </c>
    </row>
    <row r="856" spans="1:27" x14ac:dyDescent="0.2">
      <c r="A856" s="21" t="s">
        <v>2807</v>
      </c>
      <c r="B856">
        <v>2091</v>
      </c>
      <c r="C856">
        <v>2097</v>
      </c>
      <c r="D856">
        <v>11</v>
      </c>
      <c r="E856" s="19">
        <v>2.9999999999999999E-7</v>
      </c>
      <c r="F856">
        <v>24.9</v>
      </c>
      <c r="G856" t="s">
        <v>2853</v>
      </c>
      <c r="H856">
        <v>1</v>
      </c>
      <c r="I856" s="19">
        <v>2.0000000000000001E-4</v>
      </c>
      <c r="J856">
        <v>0.97499999999999998</v>
      </c>
      <c r="K856">
        <v>38.814999999999998</v>
      </c>
      <c r="L856">
        <v>0</v>
      </c>
      <c r="M856">
        <v>0</v>
      </c>
      <c r="N856" s="19">
        <v>10000000</v>
      </c>
      <c r="O856" s="19">
        <v>5.0999999999999997E-2</v>
      </c>
      <c r="P856">
        <v>-4.9931999999999999</v>
      </c>
      <c r="Q856">
        <v>5</v>
      </c>
      <c r="R856">
        <v>-6.84</v>
      </c>
      <c r="S856" s="21">
        <f t="shared" si="63"/>
        <v>2053.1849999999999</v>
      </c>
      <c r="T856" s="21">
        <f t="shared" si="64"/>
        <v>55949.672362499979</v>
      </c>
      <c r="U856" s="24">
        <f t="shared" si="65"/>
        <v>55949.672362499979</v>
      </c>
      <c r="V856" t="s">
        <v>2807</v>
      </c>
      <c r="W856" t="s">
        <v>2674</v>
      </c>
      <c r="X856" t="s">
        <v>2972</v>
      </c>
      <c r="Y856">
        <v>24.853000000000002</v>
      </c>
      <c r="Z856">
        <v>20.527999999999999</v>
      </c>
      <c r="AA856" t="s">
        <v>2885</v>
      </c>
    </row>
    <row r="857" spans="1:27" x14ac:dyDescent="0.2">
      <c r="A857" s="21" t="s">
        <v>2769</v>
      </c>
      <c r="B857">
        <v>2092</v>
      </c>
      <c r="C857">
        <v>2120</v>
      </c>
      <c r="D857">
        <v>12</v>
      </c>
      <c r="E857" s="19">
        <v>2.0000000000000002E-5</v>
      </c>
      <c r="F857">
        <v>26.1</v>
      </c>
      <c r="G857" t="s">
        <v>2776</v>
      </c>
      <c r="H857">
        <v>0</v>
      </c>
      <c r="I857" s="19">
        <v>1.6000000000000001E-4</v>
      </c>
      <c r="J857">
        <v>2.2599999999999998</v>
      </c>
      <c r="K857">
        <v>1.7929999999999999</v>
      </c>
      <c r="L857">
        <v>4</v>
      </c>
      <c r="M857">
        <v>5</v>
      </c>
      <c r="N857" s="19">
        <v>9.0399999999999991</v>
      </c>
      <c r="O857" s="19">
        <v>7.6999999999999999E-2</v>
      </c>
      <c r="P857">
        <v>-4.9158600000000003</v>
      </c>
      <c r="Q857">
        <v>4</v>
      </c>
      <c r="R857">
        <v>-5.41</v>
      </c>
      <c r="S857" s="21">
        <f t="shared" si="63"/>
        <v>2091.2069999999999</v>
      </c>
      <c r="T857" s="21">
        <f t="shared" si="64"/>
        <v>69836.922697499962</v>
      </c>
      <c r="U857" s="24">
        <f t="shared" si="65"/>
        <v>69836.922697499962</v>
      </c>
      <c r="V857" t="s">
        <v>2769</v>
      </c>
      <c r="W857" t="s">
        <v>2674</v>
      </c>
      <c r="X857" t="s">
        <v>2890</v>
      </c>
      <c r="Y857">
        <v>26.151</v>
      </c>
      <c r="Z857">
        <v>18.445</v>
      </c>
      <c r="AA857" t="s">
        <v>2891</v>
      </c>
    </row>
    <row r="858" spans="1:27" x14ac:dyDescent="0.2">
      <c r="A858" s="4" t="s">
        <v>2819</v>
      </c>
      <c r="B858">
        <v>2094</v>
      </c>
      <c r="C858">
        <v>2107</v>
      </c>
      <c r="D858">
        <v>4</v>
      </c>
      <c r="E858" s="19">
        <v>4.0000000000000002E-9</v>
      </c>
      <c r="F858" s="4">
        <v>22.8</v>
      </c>
      <c r="G858" t="s">
        <v>2847</v>
      </c>
      <c r="H858">
        <v>0</v>
      </c>
      <c r="I858" s="19">
        <v>1.4999999999999999E-4</v>
      </c>
      <c r="J858">
        <v>4.9029999999999996</v>
      </c>
      <c r="K858">
        <v>1.256</v>
      </c>
      <c r="L858">
        <v>1</v>
      </c>
      <c r="M858">
        <v>4</v>
      </c>
      <c r="N858" s="19">
        <v>4.9000000000000004</v>
      </c>
      <c r="O858" s="19">
        <v>2.3E-2</v>
      </c>
      <c r="P858">
        <v>-5.4603099999999998</v>
      </c>
      <c r="Q858">
        <v>4</v>
      </c>
      <c r="R858">
        <v>-7.43</v>
      </c>
      <c r="S858" s="21">
        <f t="shared" si="63"/>
        <v>2093.7440000000001</v>
      </c>
      <c r="T858" s="21">
        <f t="shared" si="64"/>
        <v>70763.542920000051</v>
      </c>
      <c r="U858" s="24">
        <f t="shared" si="65"/>
        <v>70763.542920000051</v>
      </c>
      <c r="V858" t="s">
        <v>2819</v>
      </c>
      <c r="W858" t="s">
        <v>2674</v>
      </c>
      <c r="X858" t="s">
        <v>2969</v>
      </c>
      <c r="Y858">
        <v>22.866</v>
      </c>
      <c r="Z858">
        <v>22.122</v>
      </c>
      <c r="AA858" t="s">
        <v>2873</v>
      </c>
    </row>
    <row r="859" spans="1:27" x14ac:dyDescent="0.2">
      <c r="A859" s="21" t="s">
        <v>2544</v>
      </c>
      <c r="B859">
        <v>2100</v>
      </c>
      <c r="C859">
        <v>2100</v>
      </c>
      <c r="D859">
        <v>1</v>
      </c>
      <c r="E859" s="19">
        <v>2.0000000000000002E-5</v>
      </c>
      <c r="F859">
        <v>24.5</v>
      </c>
      <c r="G859" t="s">
        <v>2594</v>
      </c>
      <c r="H859">
        <v>0</v>
      </c>
      <c r="I859" s="19">
        <v>3.5E-4</v>
      </c>
      <c r="J859">
        <v>3.391</v>
      </c>
      <c r="K859">
        <v>1.4179999999999999</v>
      </c>
      <c r="L859">
        <v>5</v>
      </c>
      <c r="M859">
        <v>12</v>
      </c>
      <c r="N859" s="19">
        <v>17</v>
      </c>
      <c r="O859" s="19">
        <v>6.9000000000000006E-2</v>
      </c>
      <c r="P859">
        <v>-4.60806</v>
      </c>
      <c r="Q859">
        <v>10</v>
      </c>
      <c r="R859" s="6">
        <v>-4.67</v>
      </c>
      <c r="S859" s="21">
        <f t="shared" si="63"/>
        <v>2099.5819999999999</v>
      </c>
      <c r="T859" s="21">
        <f t="shared" si="64"/>
        <v>72895.828634999954</v>
      </c>
      <c r="U859" s="24">
        <f t="shared" si="65"/>
        <v>72895.828634999954</v>
      </c>
      <c r="V859" t="s">
        <v>2544</v>
      </c>
      <c r="W859" t="s">
        <v>2674</v>
      </c>
      <c r="X859" t="s">
        <v>2734</v>
      </c>
      <c r="Y859">
        <v>24.469000000000001</v>
      </c>
      <c r="Z859">
        <v>17.507000000000001</v>
      </c>
      <c r="AA859" t="s">
        <v>2905</v>
      </c>
    </row>
    <row r="860" spans="1:27" x14ac:dyDescent="0.2">
      <c r="A860" s="21" t="s">
        <v>2821</v>
      </c>
      <c r="B860">
        <v>2106</v>
      </c>
      <c r="C860">
        <v>2118</v>
      </c>
      <c r="D860">
        <v>2</v>
      </c>
      <c r="E860" s="19">
        <v>2.9999999999999999E-7</v>
      </c>
      <c r="F860">
        <v>25.6</v>
      </c>
      <c r="G860" t="s">
        <v>2845</v>
      </c>
      <c r="H860">
        <v>0</v>
      </c>
      <c r="I860" s="19">
        <v>6.6000000000000003E-6</v>
      </c>
      <c r="J860">
        <v>2.9649999999999999</v>
      </c>
      <c r="K860">
        <v>1.5089999999999999</v>
      </c>
      <c r="L860">
        <v>1</v>
      </c>
      <c r="M860">
        <v>2</v>
      </c>
      <c r="N860" s="19">
        <v>2.96</v>
      </c>
      <c r="O860" s="19">
        <v>4.1000000000000002E-2</v>
      </c>
      <c r="P860">
        <v>-6.56799</v>
      </c>
      <c r="Q860">
        <v>0.2</v>
      </c>
      <c r="R860">
        <v>-6.96</v>
      </c>
      <c r="S860" s="21">
        <f t="shared" si="63"/>
        <v>2105.491</v>
      </c>
      <c r="T860" s="21">
        <f t="shared" si="64"/>
        <v>75054.046567500001</v>
      </c>
      <c r="U860" s="24">
        <f t="shared" si="65"/>
        <v>75054.046567500001</v>
      </c>
      <c r="V860" t="s">
        <v>2821</v>
      </c>
      <c r="W860" t="s">
        <v>2674</v>
      </c>
      <c r="X860" t="s">
        <v>2967</v>
      </c>
      <c r="Y860">
        <v>25.018000000000001</v>
      </c>
      <c r="Z860">
        <v>21.376000000000001</v>
      </c>
      <c r="AA860" t="s">
        <v>2869</v>
      </c>
    </row>
    <row r="861" spans="1:27" x14ac:dyDescent="0.2">
      <c r="A861" s="21" t="s">
        <v>2934</v>
      </c>
      <c r="B861">
        <v>2107</v>
      </c>
      <c r="C861">
        <v>2107</v>
      </c>
      <c r="D861">
        <v>1</v>
      </c>
      <c r="E861" s="19">
        <v>5.0000000000000003E-10</v>
      </c>
      <c r="F861">
        <v>24.8</v>
      </c>
      <c r="G861" t="s">
        <v>2947</v>
      </c>
      <c r="H861">
        <v>0</v>
      </c>
      <c r="I861" s="19">
        <v>6.4999999999999994E-5</v>
      </c>
      <c r="J861">
        <v>4.3929999999999998</v>
      </c>
      <c r="K861">
        <v>1.2949999999999999</v>
      </c>
      <c r="L861">
        <v>5</v>
      </c>
      <c r="M861">
        <v>17</v>
      </c>
      <c r="N861" s="19">
        <v>22</v>
      </c>
      <c r="O861" s="19">
        <v>8.3000000000000001E-3</v>
      </c>
      <c r="P861">
        <v>-6.2672999999999996</v>
      </c>
      <c r="Q861">
        <v>2</v>
      </c>
      <c r="R861">
        <v>-9.58</v>
      </c>
      <c r="S861" s="21">
        <f t="shared" si="63"/>
        <v>2106.7049999999999</v>
      </c>
      <c r="T861" s="21">
        <f t="shared" si="64"/>
        <v>75497.450962499977</v>
      </c>
      <c r="U861" s="24">
        <f t="shared" si="65"/>
        <v>75497.450962499977</v>
      </c>
      <c r="V861" t="s">
        <v>2934</v>
      </c>
      <c r="W861" t="s">
        <v>2674</v>
      </c>
      <c r="X861" t="s">
        <v>2963</v>
      </c>
      <c r="Y861">
        <v>24.827999999999999</v>
      </c>
      <c r="Z861">
        <v>18.399000000000001</v>
      </c>
      <c r="AA861" t="s">
        <v>2964</v>
      </c>
    </row>
    <row r="862" spans="1:27" x14ac:dyDescent="0.2">
      <c r="A862" s="21" t="s">
        <v>2581</v>
      </c>
      <c r="B862">
        <v>2109</v>
      </c>
      <c r="C862">
        <v>2120</v>
      </c>
      <c r="D862">
        <v>2</v>
      </c>
      <c r="E862" s="19">
        <v>2E-8</v>
      </c>
      <c r="F862">
        <v>25.6</v>
      </c>
      <c r="G862" t="s">
        <v>2590</v>
      </c>
      <c r="H862">
        <v>1</v>
      </c>
      <c r="I862" s="19">
        <v>2.5000000000000001E-4</v>
      </c>
      <c r="J862">
        <v>1.032</v>
      </c>
      <c r="K862">
        <v>32.151000000000003</v>
      </c>
      <c r="L862">
        <v>0</v>
      </c>
      <c r="M862">
        <v>0</v>
      </c>
      <c r="N862" s="19">
        <v>10000000</v>
      </c>
      <c r="O862" s="19">
        <v>2.8000000000000001E-2</v>
      </c>
      <c r="P862">
        <v>-5.1502600000000003</v>
      </c>
      <c r="Q862">
        <v>8</v>
      </c>
      <c r="R862">
        <v>-8.25</v>
      </c>
      <c r="S862" s="21">
        <f t="shared" si="63"/>
        <v>2077.8490000000002</v>
      </c>
      <c r="T862" s="21">
        <f t="shared" si="64"/>
        <v>64958.013382500059</v>
      </c>
      <c r="U862" s="24">
        <f t="shared" si="65"/>
        <v>64958.013382500059</v>
      </c>
      <c r="V862" t="s">
        <v>2581</v>
      </c>
      <c r="W862" t="s">
        <v>2674</v>
      </c>
      <c r="X862" t="s">
        <v>2804</v>
      </c>
      <c r="Y862">
        <v>25.536000000000001</v>
      </c>
      <c r="Z862">
        <v>22.067</v>
      </c>
      <c r="AA862" t="s">
        <v>2725</v>
      </c>
    </row>
    <row r="863" spans="1:27" x14ac:dyDescent="0.2">
      <c r="A863" s="21" t="s">
        <v>2756</v>
      </c>
      <c r="B863">
        <v>2111</v>
      </c>
      <c r="C863">
        <v>2111</v>
      </c>
      <c r="D863">
        <v>1</v>
      </c>
      <c r="E863" s="19">
        <v>7.9999999999999996E-7</v>
      </c>
      <c r="F863">
        <v>26.4</v>
      </c>
      <c r="G863" t="s">
        <v>2782</v>
      </c>
      <c r="H863">
        <v>0</v>
      </c>
      <c r="I863" s="19">
        <v>3.1000000000000001E-5</v>
      </c>
      <c r="J863">
        <v>2.3039999999999998</v>
      </c>
      <c r="K863">
        <v>1.7669999999999999</v>
      </c>
      <c r="L863">
        <v>10</v>
      </c>
      <c r="M863">
        <v>13</v>
      </c>
      <c r="N863" s="19">
        <v>23</v>
      </c>
      <c r="O863" s="19">
        <v>4.3999999999999997E-2</v>
      </c>
      <c r="P863">
        <v>-5.8642000000000003</v>
      </c>
      <c r="Q863">
        <v>1</v>
      </c>
      <c r="R863">
        <v>-7.15</v>
      </c>
      <c r="S863" s="21">
        <f t="shared" si="63"/>
        <v>2110.2330000000002</v>
      </c>
      <c r="T863" s="21">
        <f t="shared" si="64"/>
        <v>76786.02650250007</v>
      </c>
      <c r="U863" s="24">
        <f t="shared" si="65"/>
        <v>76786.02650250007</v>
      </c>
      <c r="V863" t="s">
        <v>2756</v>
      </c>
      <c r="W863" t="s">
        <v>2674</v>
      </c>
      <c r="X863" t="s">
        <v>2975</v>
      </c>
      <c r="Y863">
        <v>26.545000000000002</v>
      </c>
      <c r="Z863">
        <v>17.353999999999999</v>
      </c>
      <c r="AA863" t="s">
        <v>2899</v>
      </c>
    </row>
    <row r="864" spans="1:27" x14ac:dyDescent="0.2">
      <c r="A864" s="21" t="s">
        <v>2933</v>
      </c>
      <c r="B864">
        <v>2112</v>
      </c>
      <c r="C864">
        <v>2113</v>
      </c>
      <c r="D864">
        <v>2</v>
      </c>
      <c r="E864" s="19">
        <v>6.9999999999999997E-7</v>
      </c>
      <c r="F864">
        <v>29.6</v>
      </c>
      <c r="G864" t="s">
        <v>2945</v>
      </c>
      <c r="H864">
        <v>0</v>
      </c>
      <c r="I864" s="19">
        <v>3.1000000000000001E-5</v>
      </c>
      <c r="J864">
        <v>0.79500000000000004</v>
      </c>
      <c r="K864">
        <v>3.879</v>
      </c>
      <c r="L864">
        <v>39</v>
      </c>
      <c r="M864">
        <v>8</v>
      </c>
      <c r="N864" s="19">
        <v>31</v>
      </c>
      <c r="O864" s="19">
        <v>4.2999999999999997E-2</v>
      </c>
      <c r="P864">
        <v>-5.8773200000000001</v>
      </c>
      <c r="Q864">
        <v>1</v>
      </c>
      <c r="R864">
        <v>-8.86</v>
      </c>
      <c r="S864" s="21">
        <f t="shared" si="63"/>
        <v>2109.1210000000001</v>
      </c>
      <c r="T864" s="21">
        <f t="shared" si="64"/>
        <v>76379.876842500031</v>
      </c>
      <c r="U864" s="24">
        <f t="shared" si="65"/>
        <v>76379.876842500031</v>
      </c>
      <c r="V864" t="s">
        <v>2933</v>
      </c>
      <c r="W864" t="s">
        <v>2674</v>
      </c>
      <c r="X864" t="s">
        <v>2959</v>
      </c>
      <c r="Y864">
        <v>29.722000000000001</v>
      </c>
      <c r="Z864">
        <v>21.67</v>
      </c>
      <c r="AA864" t="s">
        <v>2960</v>
      </c>
    </row>
    <row r="865" spans="1:18" s="21" customFormat="1" x14ac:dyDescent="0.2">
      <c r="E865" s="22"/>
      <c r="I865" s="22"/>
      <c r="N865" s="22"/>
      <c r="O865" s="22"/>
    </row>
    <row r="866" spans="1:18" s="21" customFormat="1" x14ac:dyDescent="0.2">
      <c r="E866" s="22"/>
      <c r="I866" s="22"/>
      <c r="N866" s="22"/>
      <c r="O866" s="22"/>
    </row>
    <row r="867" spans="1:18" s="21" customFormat="1" x14ac:dyDescent="0.2">
      <c r="E867" s="22"/>
      <c r="I867" s="22"/>
      <c r="N867" s="22"/>
      <c r="O867" s="22"/>
    </row>
    <row r="868" spans="1:18" x14ac:dyDescent="0.2">
      <c r="A868" t="s">
        <v>2630</v>
      </c>
      <c r="B868">
        <v>2056</v>
      </c>
      <c r="C868">
        <v>2075</v>
      </c>
      <c r="D868">
        <v>2</v>
      </c>
      <c r="E868" s="19">
        <v>6.0000000000000002E-6</v>
      </c>
      <c r="F868">
        <v>28.4</v>
      </c>
      <c r="G868" t="s">
        <v>2667</v>
      </c>
      <c r="H868">
        <v>0</v>
      </c>
      <c r="I868" s="19">
        <v>8.2999999999999998E-5</v>
      </c>
      <c r="J868">
        <v>2.7389999999999999</v>
      </c>
      <c r="K868">
        <v>1.575</v>
      </c>
      <c r="L868">
        <v>4</v>
      </c>
      <c r="M868">
        <v>7</v>
      </c>
      <c r="N868" s="19">
        <v>11</v>
      </c>
      <c r="O868" s="19">
        <v>0.14000000000000001</v>
      </c>
      <c r="P868">
        <v>-4.9226099999999997</v>
      </c>
      <c r="Q868">
        <v>1</v>
      </c>
      <c r="R868">
        <v>-6.66</v>
      </c>
    </row>
    <row r="869" spans="1:18" x14ac:dyDescent="0.2">
      <c r="A869" t="s">
        <v>2628</v>
      </c>
      <c r="B869">
        <v>2069</v>
      </c>
      <c r="C869">
        <v>2069</v>
      </c>
      <c r="D869">
        <v>1</v>
      </c>
      <c r="E869" s="19">
        <v>3E-10</v>
      </c>
      <c r="F869">
        <v>28.9</v>
      </c>
      <c r="G869" t="s">
        <v>2668</v>
      </c>
      <c r="H869">
        <v>0</v>
      </c>
      <c r="I869" s="19">
        <v>1.2E-4</v>
      </c>
      <c r="J869">
        <v>2.7909999999999999</v>
      </c>
      <c r="K869">
        <v>1.5580000000000001</v>
      </c>
      <c r="L869">
        <v>5</v>
      </c>
      <c r="M869">
        <v>9</v>
      </c>
      <c r="N869" s="19">
        <v>14</v>
      </c>
      <c r="O869" s="19">
        <v>0.01</v>
      </c>
      <c r="P869">
        <v>-5.9114399999999998</v>
      </c>
      <c r="Q869">
        <v>2</v>
      </c>
      <c r="R869">
        <v>-11.35</v>
      </c>
    </row>
    <row r="870" spans="1:18" x14ac:dyDescent="0.2">
      <c r="A870" t="s">
        <v>2627</v>
      </c>
      <c r="B870">
        <v>2099</v>
      </c>
      <c r="C870">
        <v>2121</v>
      </c>
      <c r="D870">
        <v>9</v>
      </c>
      <c r="E870" s="19">
        <v>6.9999999999999997E-7</v>
      </c>
      <c r="F870">
        <v>28.5</v>
      </c>
      <c r="G870" t="s">
        <v>2669</v>
      </c>
      <c r="H870">
        <v>1</v>
      </c>
      <c r="I870" s="19">
        <v>7.2000000000000002E-5</v>
      </c>
      <c r="J870">
        <v>0.93200000000000005</v>
      </c>
      <c r="K870">
        <v>13.637</v>
      </c>
      <c r="L870">
        <v>161</v>
      </c>
      <c r="M870">
        <v>11</v>
      </c>
      <c r="N870" s="19">
        <v>150</v>
      </c>
      <c r="O870" s="19">
        <v>0.05</v>
      </c>
      <c r="P870">
        <v>-5.4408000000000003</v>
      </c>
      <c r="Q870">
        <v>2</v>
      </c>
      <c r="R870">
        <v>-8.17</v>
      </c>
    </row>
    <row r="871" spans="1:18" x14ac:dyDescent="0.2">
      <c r="A871" t="s">
        <v>2626</v>
      </c>
      <c r="B871">
        <v>2078</v>
      </c>
      <c r="C871">
        <v>2120</v>
      </c>
      <c r="D871">
        <v>21</v>
      </c>
      <c r="E871" s="19">
        <v>1.9999999999999999E-6</v>
      </c>
      <c r="F871">
        <v>28.2</v>
      </c>
      <c r="G871" t="s">
        <v>2670</v>
      </c>
      <c r="H871">
        <v>1</v>
      </c>
      <c r="I871" s="19">
        <v>2.9999999999999997E-4</v>
      </c>
      <c r="J871">
        <v>1.2889999999999999</v>
      </c>
      <c r="K871">
        <v>4.4630000000000001</v>
      </c>
      <c r="L871">
        <v>45</v>
      </c>
      <c r="M871">
        <v>13</v>
      </c>
      <c r="N871" s="19">
        <v>58</v>
      </c>
      <c r="O871" s="19">
        <v>7.6999999999999999E-2</v>
      </c>
      <c r="P871">
        <v>-4.6412800000000001</v>
      </c>
      <c r="Q871">
        <v>6</v>
      </c>
      <c r="R871">
        <v>-7.51</v>
      </c>
    </row>
    <row r="872" spans="1:18" x14ac:dyDescent="0.2">
      <c r="A872" t="s">
        <v>2616</v>
      </c>
      <c r="B872">
        <v>2096</v>
      </c>
      <c r="C872">
        <v>2116</v>
      </c>
      <c r="D872">
        <v>8</v>
      </c>
      <c r="E872" s="19">
        <v>6.0000000000000002E-6</v>
      </c>
      <c r="F872">
        <v>28.1</v>
      </c>
      <c r="G872" t="s">
        <v>2671</v>
      </c>
      <c r="H872">
        <v>1</v>
      </c>
      <c r="I872" s="19">
        <v>2.5999999999999998E-4</v>
      </c>
      <c r="J872">
        <v>0.93700000000000006</v>
      </c>
      <c r="K872">
        <v>14.805</v>
      </c>
      <c r="L872">
        <v>79</v>
      </c>
      <c r="M872">
        <v>5</v>
      </c>
      <c r="N872" s="19">
        <v>74</v>
      </c>
      <c r="O872" s="19">
        <v>6.5000000000000002E-2</v>
      </c>
      <c r="P872">
        <v>-4.7667700000000002</v>
      </c>
      <c r="Q872">
        <v>7</v>
      </c>
      <c r="R872">
        <v>-7.09</v>
      </c>
    </row>
    <row r="873" spans="1:18" x14ac:dyDescent="0.2">
      <c r="A873" t="s">
        <v>2609</v>
      </c>
      <c r="B873">
        <v>2073</v>
      </c>
      <c r="C873">
        <v>2073</v>
      </c>
      <c r="D873">
        <v>1</v>
      </c>
      <c r="E873" s="19">
        <v>1.0000000000000001E-9</v>
      </c>
      <c r="F873">
        <v>28.6</v>
      </c>
      <c r="G873" t="s">
        <v>2672</v>
      </c>
      <c r="H873">
        <v>0</v>
      </c>
      <c r="I873" s="19">
        <v>2.2000000000000001E-4</v>
      </c>
      <c r="J873">
        <v>2.9710000000000001</v>
      </c>
      <c r="K873">
        <v>1.5069999999999999</v>
      </c>
      <c r="L873">
        <v>1</v>
      </c>
      <c r="M873">
        <v>2</v>
      </c>
      <c r="N873" s="19">
        <v>2.97</v>
      </c>
      <c r="O873" s="19">
        <v>2.1000000000000001E-2</v>
      </c>
      <c r="P873">
        <v>-5.34361</v>
      </c>
      <c r="Q873">
        <v>4</v>
      </c>
      <c r="R873">
        <v>-10.81</v>
      </c>
    </row>
    <row r="874" spans="1:18" x14ac:dyDescent="0.2">
      <c r="A874" t="s">
        <v>2582</v>
      </c>
      <c r="B874">
        <v>2068</v>
      </c>
      <c r="C874">
        <v>2078</v>
      </c>
      <c r="D874">
        <v>17</v>
      </c>
      <c r="E874" s="19">
        <v>1.0000000000000001E-5</v>
      </c>
      <c r="F874">
        <v>27.8</v>
      </c>
      <c r="G874" t="s">
        <v>2589</v>
      </c>
      <c r="H874">
        <v>0</v>
      </c>
      <c r="I874" s="19">
        <v>1.2E-4</v>
      </c>
      <c r="J874">
        <v>1.8819999999999999</v>
      </c>
      <c r="K874">
        <v>2.133</v>
      </c>
      <c r="L874">
        <v>17</v>
      </c>
      <c r="M874">
        <v>15</v>
      </c>
      <c r="N874" s="19">
        <v>32</v>
      </c>
      <c r="O874" s="19">
        <v>0.11</v>
      </c>
      <c r="P874">
        <v>-4.8684900000000004</v>
      </c>
      <c r="Q874">
        <v>2</v>
      </c>
      <c r="R874">
        <v>-6.32</v>
      </c>
    </row>
    <row r="875" spans="1:18" x14ac:dyDescent="0.2">
      <c r="A875" t="s">
        <v>2580</v>
      </c>
      <c r="B875">
        <v>2058</v>
      </c>
      <c r="C875">
        <v>2101</v>
      </c>
      <c r="D875">
        <v>3</v>
      </c>
      <c r="E875" s="19">
        <v>3.0000000000000001E-6</v>
      </c>
      <c r="F875">
        <v>27.8</v>
      </c>
      <c r="G875" t="s">
        <v>2591</v>
      </c>
      <c r="H875">
        <v>0</v>
      </c>
      <c r="I875" s="19">
        <v>6.2E-4</v>
      </c>
      <c r="J875">
        <v>3.6680000000000001</v>
      </c>
      <c r="K875">
        <v>1.375</v>
      </c>
      <c r="L875">
        <v>3</v>
      </c>
      <c r="M875">
        <v>8</v>
      </c>
      <c r="N875" s="19">
        <v>11</v>
      </c>
      <c r="O875" s="19">
        <v>0.13</v>
      </c>
      <c r="P875">
        <v>-4.0991900000000001</v>
      </c>
      <c r="Q875">
        <v>8</v>
      </c>
      <c r="R875">
        <v>-6.87</v>
      </c>
    </row>
    <row r="876" spans="1:18" x14ac:dyDescent="0.2">
      <c r="A876" t="s">
        <v>2540</v>
      </c>
      <c r="B876">
        <v>2115</v>
      </c>
      <c r="C876">
        <v>2118</v>
      </c>
      <c r="D876">
        <v>2</v>
      </c>
      <c r="E876" s="19">
        <v>1.9999999999999999E-7</v>
      </c>
      <c r="F876">
        <v>25.2</v>
      </c>
      <c r="G876" t="s">
        <v>2596</v>
      </c>
      <c r="H876">
        <v>0</v>
      </c>
      <c r="I876" s="19">
        <v>5.9000000000000003E-4</v>
      </c>
      <c r="J876">
        <v>2.6629999999999998</v>
      </c>
      <c r="K876">
        <v>1.601</v>
      </c>
      <c r="L876">
        <v>3</v>
      </c>
      <c r="M876">
        <v>5</v>
      </c>
      <c r="N876" s="19">
        <v>7.99</v>
      </c>
      <c r="O876" s="19">
        <v>3.5000000000000003E-2</v>
      </c>
      <c r="P876" t="s">
        <v>2949</v>
      </c>
      <c r="Q876">
        <v>0</v>
      </c>
      <c r="R876">
        <v>-7.15</v>
      </c>
    </row>
    <row r="877" spans="1:18" x14ac:dyDescent="0.2">
      <c r="A877" t="s">
        <v>2538</v>
      </c>
      <c r="B877">
        <v>2072</v>
      </c>
      <c r="C877">
        <v>2104</v>
      </c>
      <c r="D877">
        <v>4</v>
      </c>
      <c r="E877" s="19">
        <v>3.0000000000000001E-6</v>
      </c>
      <c r="F877">
        <v>28.2</v>
      </c>
      <c r="G877" t="s">
        <v>2598</v>
      </c>
      <c r="H877">
        <v>0</v>
      </c>
      <c r="I877" s="19">
        <v>6.0999999999999997E-4</v>
      </c>
      <c r="J877">
        <v>3.3239999999999998</v>
      </c>
      <c r="K877">
        <v>1.43</v>
      </c>
      <c r="L877">
        <v>3</v>
      </c>
      <c r="M877">
        <v>7</v>
      </c>
      <c r="N877" s="19">
        <v>9.9700000000000006</v>
      </c>
      <c r="O877" s="19">
        <v>9.0999999999999998E-2</v>
      </c>
      <c r="P877" t="s">
        <v>2950</v>
      </c>
      <c r="Q877">
        <v>1</v>
      </c>
      <c r="R877">
        <v>-7.13</v>
      </c>
    </row>
    <row r="878" spans="1:18" x14ac:dyDescent="0.2">
      <c r="A878" t="s">
        <v>2537</v>
      </c>
      <c r="B878">
        <v>2048</v>
      </c>
      <c r="C878">
        <v>2048</v>
      </c>
      <c r="D878">
        <v>1</v>
      </c>
      <c r="E878" s="19">
        <v>4.0000000000000003E-5</v>
      </c>
      <c r="F878">
        <v>26.2</v>
      </c>
      <c r="G878" t="s">
        <v>2599</v>
      </c>
      <c r="H878">
        <v>0</v>
      </c>
      <c r="I878" s="19">
        <v>6.4999999999999997E-4</v>
      </c>
      <c r="J878">
        <v>2.0339999999999998</v>
      </c>
      <c r="K878">
        <v>1.9670000000000001</v>
      </c>
      <c r="L878">
        <v>1</v>
      </c>
      <c r="M878">
        <v>1</v>
      </c>
      <c r="N878" s="19">
        <v>2.0299999999999998</v>
      </c>
      <c r="O878" s="19">
        <v>0.22</v>
      </c>
      <c r="P878">
        <v>-3.83832</v>
      </c>
      <c r="Q878">
        <v>6</v>
      </c>
      <c r="R878">
        <v>-4.58</v>
      </c>
    </row>
    <row r="879" spans="1:18" x14ac:dyDescent="0.2">
      <c r="A879" t="s">
        <v>2535</v>
      </c>
      <c r="B879">
        <v>2060</v>
      </c>
      <c r="C879">
        <v>2060</v>
      </c>
      <c r="D879">
        <v>1</v>
      </c>
      <c r="E879" s="19">
        <v>5.9999999999999995E-8</v>
      </c>
      <c r="F879">
        <v>27.9</v>
      </c>
      <c r="G879" t="s">
        <v>2601</v>
      </c>
      <c r="H879">
        <v>0</v>
      </c>
      <c r="I879" s="19">
        <v>5.1999999999999995E-4</v>
      </c>
      <c r="J879">
        <v>2.794</v>
      </c>
      <c r="K879">
        <v>1.5569999999999999</v>
      </c>
      <c r="L879">
        <v>5</v>
      </c>
      <c r="M879">
        <v>9</v>
      </c>
      <c r="N879" s="19">
        <v>14</v>
      </c>
      <c r="O879" s="19">
        <v>7.5999999999999998E-2</v>
      </c>
      <c r="P879">
        <v>-4.4095000000000004</v>
      </c>
      <c r="Q879">
        <v>7</v>
      </c>
      <c r="R879">
        <v>-8.35</v>
      </c>
    </row>
    <row r="880" spans="1:18" x14ac:dyDescent="0.2">
      <c r="A880" t="s">
        <v>2508</v>
      </c>
      <c r="B880">
        <v>2068</v>
      </c>
      <c r="C880">
        <v>2118</v>
      </c>
      <c r="D880">
        <v>10</v>
      </c>
      <c r="E880" s="19">
        <v>3.0000000000000001E-6</v>
      </c>
      <c r="F880">
        <v>26</v>
      </c>
      <c r="G880" t="s">
        <v>2607</v>
      </c>
      <c r="H880">
        <v>0</v>
      </c>
      <c r="I880" s="19">
        <v>7.9000000000000001E-4</v>
      </c>
      <c r="J880">
        <v>2.9489999999999998</v>
      </c>
      <c r="K880">
        <v>1.5129999999999999</v>
      </c>
      <c r="L880">
        <v>1</v>
      </c>
      <c r="M880">
        <v>2</v>
      </c>
      <c r="N880" s="19">
        <v>2.95</v>
      </c>
      <c r="O880" s="19">
        <v>9.8000000000000004E-2</v>
      </c>
      <c r="P880" t="s">
        <v>2951</v>
      </c>
      <c r="Q880">
        <v>3</v>
      </c>
      <c r="R880">
        <v>-6.34</v>
      </c>
    </row>
    <row r="881" spans="1:18" x14ac:dyDescent="0.2">
      <c r="A881" t="s">
        <v>2503</v>
      </c>
      <c r="B881">
        <v>2062</v>
      </c>
      <c r="C881">
        <v>2071</v>
      </c>
      <c r="D881">
        <v>5</v>
      </c>
      <c r="E881" s="19">
        <v>2.9999999999999997E-4</v>
      </c>
      <c r="F881">
        <v>28.4</v>
      </c>
      <c r="G881" t="s">
        <v>2608</v>
      </c>
      <c r="H881">
        <v>0</v>
      </c>
      <c r="I881" s="19">
        <v>1.3999999999999999E-4</v>
      </c>
      <c r="J881">
        <v>1.208</v>
      </c>
      <c r="K881">
        <v>5.8029999999999999</v>
      </c>
      <c r="L881">
        <v>24</v>
      </c>
      <c r="M881">
        <v>5</v>
      </c>
      <c r="N881" s="19">
        <v>29</v>
      </c>
      <c r="O881" s="19">
        <v>0.16</v>
      </c>
      <c r="P881">
        <v>-4.6411800000000003</v>
      </c>
      <c r="Q881">
        <v>2</v>
      </c>
      <c r="R881">
        <v>-5.21</v>
      </c>
    </row>
    <row r="882" spans="1:18" x14ac:dyDescent="0.2">
      <c r="A882" t="s">
        <v>2632</v>
      </c>
      <c r="B882">
        <v>2035</v>
      </c>
      <c r="C882">
        <v>2087</v>
      </c>
      <c r="D882">
        <v>30</v>
      </c>
      <c r="E882" s="19">
        <v>1.0000000000000001E-5</v>
      </c>
      <c r="F882">
        <v>28.8</v>
      </c>
      <c r="G882" t="s">
        <v>2673</v>
      </c>
      <c r="H882">
        <v>1</v>
      </c>
      <c r="I882" s="19">
        <v>2.3000000000000001E-4</v>
      </c>
      <c r="J882">
        <v>0.86199999999999999</v>
      </c>
      <c r="K882">
        <v>6.2450000000000001</v>
      </c>
      <c r="L882">
        <v>29</v>
      </c>
      <c r="M882">
        <v>4</v>
      </c>
      <c r="N882" s="19">
        <v>25</v>
      </c>
      <c r="O882" s="19">
        <v>0.42</v>
      </c>
      <c r="P882">
        <v>-4.0208899999999996</v>
      </c>
      <c r="Q882">
        <v>1</v>
      </c>
      <c r="R882">
        <v>-6.02</v>
      </c>
    </row>
    <row r="883" spans="1:18" x14ac:dyDescent="0.2">
      <c r="A883" t="s">
        <v>2316</v>
      </c>
      <c r="B883">
        <v>2114</v>
      </c>
      <c r="C883">
        <v>2118</v>
      </c>
      <c r="D883">
        <v>3</v>
      </c>
      <c r="E883" s="19">
        <v>4.0000000000000001E-8</v>
      </c>
      <c r="F883">
        <v>26.5</v>
      </c>
      <c r="G883" t="s">
        <v>2346</v>
      </c>
      <c r="H883">
        <v>0</v>
      </c>
      <c r="I883" s="19">
        <v>8.9999999999999998E-4</v>
      </c>
      <c r="J883">
        <v>1.286</v>
      </c>
      <c r="K883">
        <v>4.5</v>
      </c>
      <c r="L883">
        <v>7</v>
      </c>
      <c r="M883">
        <v>2</v>
      </c>
      <c r="N883" s="19">
        <v>9</v>
      </c>
      <c r="O883" s="19">
        <v>2.9000000000000001E-2</v>
      </c>
      <c r="P883" t="s">
        <v>2952</v>
      </c>
      <c r="Q883">
        <v>0</v>
      </c>
      <c r="R883">
        <v>-8.51</v>
      </c>
    </row>
    <row r="884" spans="1:18" x14ac:dyDescent="0.2">
      <c r="A884" t="s">
        <v>2315</v>
      </c>
      <c r="B884">
        <v>2049</v>
      </c>
      <c r="C884">
        <v>2054</v>
      </c>
      <c r="D884">
        <v>6</v>
      </c>
      <c r="E884" s="19">
        <v>2.0000000000000001E-4</v>
      </c>
      <c r="F884">
        <v>29</v>
      </c>
      <c r="G884" t="s">
        <v>2347</v>
      </c>
      <c r="H884">
        <v>0</v>
      </c>
      <c r="I884" s="19">
        <v>2.1000000000000001E-4</v>
      </c>
      <c r="J884">
        <v>1.532</v>
      </c>
      <c r="K884">
        <v>2.8809999999999998</v>
      </c>
      <c r="L884">
        <v>15</v>
      </c>
      <c r="M884">
        <v>8</v>
      </c>
      <c r="N884" s="19">
        <v>23</v>
      </c>
      <c r="O884" s="19">
        <v>0.24</v>
      </c>
      <c r="P884">
        <v>-4.2919600000000004</v>
      </c>
      <c r="Q884">
        <v>2</v>
      </c>
      <c r="R884">
        <v>-5.41</v>
      </c>
    </row>
    <row r="885" spans="1:18" x14ac:dyDescent="0.2">
      <c r="A885" t="s">
        <v>2311</v>
      </c>
      <c r="B885">
        <v>2111</v>
      </c>
      <c r="C885">
        <v>2117</v>
      </c>
      <c r="D885">
        <v>2</v>
      </c>
      <c r="E885" s="19">
        <v>2.9999999999999999E-7</v>
      </c>
      <c r="F885">
        <v>28.2</v>
      </c>
      <c r="G885" t="s">
        <v>2348</v>
      </c>
      <c r="H885">
        <v>0</v>
      </c>
      <c r="I885" s="19">
        <v>6.2000000000000003E-5</v>
      </c>
      <c r="J885">
        <v>2.8079999999999998</v>
      </c>
      <c r="K885">
        <v>1.5529999999999999</v>
      </c>
      <c r="L885">
        <v>5</v>
      </c>
      <c r="M885">
        <v>9</v>
      </c>
      <c r="N885" s="19">
        <v>14</v>
      </c>
      <c r="O885" s="19">
        <v>3.9E-2</v>
      </c>
      <c r="P885">
        <v>-5.6166200000000002</v>
      </c>
      <c r="Q885">
        <v>2</v>
      </c>
      <c r="R885">
        <v>-8.3800000000000008</v>
      </c>
    </row>
    <row r="886" spans="1:18" x14ac:dyDescent="0.2">
      <c r="A886" t="s">
        <v>2310</v>
      </c>
      <c r="B886">
        <v>2098</v>
      </c>
      <c r="C886">
        <v>2121</v>
      </c>
      <c r="D886">
        <v>15</v>
      </c>
      <c r="E886" s="19">
        <v>4.0000000000000003E-5</v>
      </c>
      <c r="F886">
        <v>27.5</v>
      </c>
      <c r="G886" t="s">
        <v>2350</v>
      </c>
      <c r="H886">
        <v>0</v>
      </c>
      <c r="I886" s="19">
        <v>6.8999999999999997E-4</v>
      </c>
      <c r="J886">
        <v>2.6280000000000001</v>
      </c>
      <c r="K886">
        <v>1.6140000000000001</v>
      </c>
      <c r="L886">
        <v>8</v>
      </c>
      <c r="M886">
        <v>13</v>
      </c>
      <c r="N886" s="19">
        <v>21</v>
      </c>
      <c r="O886" s="19">
        <v>7.4999999999999997E-2</v>
      </c>
      <c r="P886" t="s">
        <v>2953</v>
      </c>
      <c r="Q886">
        <v>9</v>
      </c>
      <c r="R886">
        <v>-5.86</v>
      </c>
    </row>
    <row r="887" spans="1:18" x14ac:dyDescent="0.2">
      <c r="A887" t="s">
        <v>2308</v>
      </c>
      <c r="B887">
        <v>2085</v>
      </c>
      <c r="C887">
        <v>2119</v>
      </c>
      <c r="D887">
        <v>17</v>
      </c>
      <c r="E887" s="19">
        <v>5.0000000000000002E-5</v>
      </c>
      <c r="F887">
        <v>29.2</v>
      </c>
      <c r="G887" t="s">
        <v>2352</v>
      </c>
      <c r="H887">
        <v>1</v>
      </c>
      <c r="I887" s="19">
        <v>1.2999999999999999E-4</v>
      </c>
      <c r="J887">
        <v>1.0900000000000001</v>
      </c>
      <c r="K887">
        <v>12.103</v>
      </c>
      <c r="L887">
        <v>111</v>
      </c>
      <c r="M887">
        <v>10</v>
      </c>
      <c r="N887" s="19">
        <v>121</v>
      </c>
      <c r="O887" s="19">
        <v>9.1999999999999998E-2</v>
      </c>
      <c r="P887">
        <v>-4.9141399999999997</v>
      </c>
      <c r="Q887">
        <v>3</v>
      </c>
      <c r="R887">
        <v>-6.68</v>
      </c>
    </row>
    <row r="888" spans="1:18" x14ac:dyDescent="0.2">
      <c r="A888" t="s">
        <v>2307</v>
      </c>
      <c r="B888">
        <v>2055</v>
      </c>
      <c r="C888">
        <v>2083</v>
      </c>
      <c r="D888">
        <v>6</v>
      </c>
      <c r="E888" s="19">
        <v>4.0000000000000003E-5</v>
      </c>
      <c r="F888">
        <v>28</v>
      </c>
      <c r="G888" t="s">
        <v>2353</v>
      </c>
      <c r="H888">
        <v>0</v>
      </c>
      <c r="I888" s="19">
        <v>1.8E-3</v>
      </c>
      <c r="J888">
        <v>2.57</v>
      </c>
      <c r="K888">
        <v>1.637</v>
      </c>
      <c r="L888">
        <v>7</v>
      </c>
      <c r="M888">
        <v>11</v>
      </c>
      <c r="N888" s="19">
        <v>18</v>
      </c>
      <c r="O888" s="19">
        <v>0.17</v>
      </c>
      <c r="P888" t="s">
        <v>2954</v>
      </c>
      <c r="Q888">
        <v>1</v>
      </c>
      <c r="R888">
        <v>-5.73</v>
      </c>
    </row>
    <row r="889" spans="1:18" x14ac:dyDescent="0.2">
      <c r="A889" t="s">
        <v>2306</v>
      </c>
      <c r="B889">
        <v>2121</v>
      </c>
      <c r="C889">
        <v>2121</v>
      </c>
      <c r="D889">
        <v>2</v>
      </c>
      <c r="E889" s="19">
        <v>4.9999999999999998E-8</v>
      </c>
      <c r="F889">
        <v>27.5</v>
      </c>
      <c r="G889" t="s">
        <v>2354</v>
      </c>
      <c r="H889">
        <v>0</v>
      </c>
      <c r="I889" s="19">
        <v>8.3999999999999995E-5</v>
      </c>
      <c r="J889">
        <v>1.546</v>
      </c>
      <c r="K889">
        <v>2.8319999999999999</v>
      </c>
      <c r="L889">
        <v>11</v>
      </c>
      <c r="M889">
        <v>6</v>
      </c>
      <c r="N889" s="19">
        <v>17</v>
      </c>
      <c r="O889" s="19">
        <v>2.8000000000000001E-2</v>
      </c>
      <c r="P889">
        <v>-5.6367500000000001</v>
      </c>
      <c r="Q889">
        <v>3</v>
      </c>
      <c r="R889">
        <v>-8.65</v>
      </c>
    </row>
    <row r="890" spans="1:18" x14ac:dyDescent="0.2">
      <c r="A890" t="s">
        <v>2305</v>
      </c>
      <c r="B890">
        <v>2057</v>
      </c>
      <c r="C890">
        <v>2104</v>
      </c>
      <c r="D890">
        <v>8</v>
      </c>
      <c r="E890" s="19">
        <v>1.9999999999999999E-6</v>
      </c>
      <c r="F890">
        <v>25.4</v>
      </c>
      <c r="G890" t="s">
        <v>2355</v>
      </c>
      <c r="H890">
        <v>0</v>
      </c>
      <c r="I890" s="19">
        <v>3.2000000000000003E-4</v>
      </c>
      <c r="J890">
        <v>2.617</v>
      </c>
      <c r="K890">
        <v>1.619</v>
      </c>
      <c r="L890">
        <v>8</v>
      </c>
      <c r="M890">
        <v>13</v>
      </c>
      <c r="N890" s="19">
        <v>20.9</v>
      </c>
      <c r="O890" s="19">
        <v>0.12</v>
      </c>
      <c r="P890">
        <v>-4.3986099999999997</v>
      </c>
      <c r="Q890">
        <v>4</v>
      </c>
      <c r="R890">
        <v>-6.01</v>
      </c>
    </row>
    <row r="891" spans="1:18" x14ac:dyDescent="0.2">
      <c r="A891" t="s">
        <v>2303</v>
      </c>
      <c r="B891">
        <v>2114</v>
      </c>
      <c r="C891">
        <v>2121</v>
      </c>
      <c r="D891">
        <v>2</v>
      </c>
      <c r="E891" s="19">
        <v>1.9999999999999999E-7</v>
      </c>
      <c r="F891">
        <v>28.9</v>
      </c>
      <c r="G891" t="s">
        <v>2358</v>
      </c>
      <c r="H891">
        <v>1</v>
      </c>
      <c r="I891" s="19">
        <v>3.0000000000000001E-5</v>
      </c>
      <c r="J891">
        <v>1.0309999999999999</v>
      </c>
      <c r="K891">
        <v>33.386000000000003</v>
      </c>
      <c r="L891">
        <v>0</v>
      </c>
      <c r="M891">
        <v>0</v>
      </c>
      <c r="N891" s="19">
        <v>10000000</v>
      </c>
      <c r="O891" s="19">
        <v>3.6999999999999998E-2</v>
      </c>
      <c r="P891">
        <v>-5.9509699999999999</v>
      </c>
      <c r="Q891">
        <v>1</v>
      </c>
      <c r="R891">
        <v>-8.94</v>
      </c>
    </row>
    <row r="892" spans="1:18" x14ac:dyDescent="0.2">
      <c r="A892" t="s">
        <v>2300</v>
      </c>
      <c r="B892">
        <v>2075</v>
      </c>
      <c r="C892">
        <v>2117</v>
      </c>
      <c r="D892">
        <v>14</v>
      </c>
      <c r="E892" s="19">
        <v>4.0000000000000002E-4</v>
      </c>
      <c r="F892">
        <v>28</v>
      </c>
      <c r="G892" t="s">
        <v>2359</v>
      </c>
      <c r="H892">
        <v>0</v>
      </c>
      <c r="I892" s="19">
        <v>1.1000000000000001E-3</v>
      </c>
      <c r="J892">
        <v>2.5059999999999998</v>
      </c>
      <c r="K892">
        <v>1.6639999999999999</v>
      </c>
      <c r="L892">
        <v>2</v>
      </c>
      <c r="M892">
        <v>3</v>
      </c>
      <c r="N892" s="19">
        <v>5.01</v>
      </c>
      <c r="O892" s="19">
        <v>0.13</v>
      </c>
      <c r="P892" t="s">
        <v>2955</v>
      </c>
      <c r="Q892">
        <v>1</v>
      </c>
      <c r="R892">
        <v>-4.95</v>
      </c>
    </row>
    <row r="893" spans="1:18" x14ac:dyDescent="0.2">
      <c r="A893" t="s">
        <v>2298</v>
      </c>
      <c r="B893">
        <v>2075</v>
      </c>
      <c r="C893">
        <v>2121</v>
      </c>
      <c r="D893">
        <v>35</v>
      </c>
      <c r="E893" s="19">
        <v>5.0000000000000004E-6</v>
      </c>
      <c r="F893">
        <v>28.3</v>
      </c>
      <c r="G893" t="s">
        <v>2361</v>
      </c>
      <c r="H893">
        <v>0</v>
      </c>
      <c r="I893" s="19">
        <v>3.1E-4</v>
      </c>
      <c r="J893">
        <v>1.1870000000000001</v>
      </c>
      <c r="K893">
        <v>6.3490000000000002</v>
      </c>
      <c r="L893">
        <v>16</v>
      </c>
      <c r="M893">
        <v>3</v>
      </c>
      <c r="N893" s="19">
        <v>19</v>
      </c>
      <c r="O893" s="19">
        <v>0.09</v>
      </c>
      <c r="P893">
        <v>-4.5487299999999999</v>
      </c>
      <c r="Q893">
        <v>6</v>
      </c>
      <c r="R893">
        <v>-7.2</v>
      </c>
    </row>
    <row r="894" spans="1:18" x14ac:dyDescent="0.2">
      <c r="A894" t="s">
        <v>2297</v>
      </c>
      <c r="B894">
        <v>2051</v>
      </c>
      <c r="C894">
        <v>2051</v>
      </c>
      <c r="D894">
        <v>1</v>
      </c>
      <c r="E894" s="19">
        <v>8.0000000000000002E-8</v>
      </c>
      <c r="F894">
        <v>27.6</v>
      </c>
      <c r="G894" t="s">
        <v>2362</v>
      </c>
      <c r="H894">
        <v>0</v>
      </c>
      <c r="I894" s="19">
        <v>1.1999999999999999E-3</v>
      </c>
      <c r="J894">
        <v>2.7959999999999998</v>
      </c>
      <c r="K894">
        <v>1.5569999999999999</v>
      </c>
      <c r="L894">
        <v>5</v>
      </c>
      <c r="M894">
        <v>9</v>
      </c>
      <c r="N894" s="19">
        <v>14</v>
      </c>
      <c r="O894" s="19">
        <v>0.1</v>
      </c>
      <c r="P894" t="s">
        <v>2956</v>
      </c>
      <c r="Q894">
        <v>2</v>
      </c>
      <c r="R894">
        <v>-8.0399999999999991</v>
      </c>
    </row>
    <row r="895" spans="1:18" x14ac:dyDescent="0.2">
      <c r="A895" t="s">
        <v>2259</v>
      </c>
      <c r="B895">
        <v>2110</v>
      </c>
      <c r="C895">
        <v>2110</v>
      </c>
      <c r="D895">
        <v>1</v>
      </c>
      <c r="E895" s="19">
        <v>1.9999999999999999E-7</v>
      </c>
      <c r="F895">
        <v>28.5</v>
      </c>
      <c r="G895" t="s">
        <v>2271</v>
      </c>
      <c r="H895">
        <v>0</v>
      </c>
      <c r="I895" s="19">
        <v>6.8999999999999997E-4</v>
      </c>
      <c r="J895">
        <v>2.657</v>
      </c>
      <c r="K895">
        <v>1.603</v>
      </c>
      <c r="L895">
        <v>3</v>
      </c>
      <c r="M895">
        <v>5</v>
      </c>
      <c r="N895" s="19">
        <v>7.97</v>
      </c>
      <c r="O895" s="19">
        <v>3.7999999999999999E-2</v>
      </c>
      <c r="P895" t="s">
        <v>2957</v>
      </c>
      <c r="Q895">
        <v>2</v>
      </c>
      <c r="R895">
        <v>-8.6300000000000008</v>
      </c>
    </row>
    <row r="896" spans="1:18" x14ac:dyDescent="0.2">
      <c r="A896" t="s">
        <v>2258</v>
      </c>
      <c r="B896">
        <v>2082</v>
      </c>
      <c r="C896">
        <v>2120</v>
      </c>
      <c r="D896">
        <v>8</v>
      </c>
      <c r="E896" s="19">
        <v>4.9999999999999998E-7</v>
      </c>
      <c r="F896">
        <v>28.2</v>
      </c>
      <c r="G896" t="s">
        <v>2272</v>
      </c>
      <c r="H896">
        <v>0</v>
      </c>
      <c r="I896" s="19">
        <v>3.2000000000000003E-4</v>
      </c>
      <c r="J896">
        <v>2.786</v>
      </c>
      <c r="K896">
        <v>1.56</v>
      </c>
      <c r="L896">
        <v>5</v>
      </c>
      <c r="M896">
        <v>9</v>
      </c>
      <c r="N896" s="19">
        <v>13.9</v>
      </c>
      <c r="O896" s="19">
        <v>6.3E-2</v>
      </c>
      <c r="P896">
        <v>-4.6934500000000003</v>
      </c>
      <c r="Q896">
        <v>7</v>
      </c>
      <c r="R896">
        <v>-8.09</v>
      </c>
    </row>
    <row r="897" spans="1:18" x14ac:dyDescent="0.2">
      <c r="A897" t="s">
        <v>2193</v>
      </c>
      <c r="B897">
        <v>2074</v>
      </c>
      <c r="C897">
        <v>2119</v>
      </c>
      <c r="D897">
        <v>21</v>
      </c>
      <c r="E897" s="19">
        <v>3.0000000000000001E-5</v>
      </c>
      <c r="F897">
        <v>29.5</v>
      </c>
      <c r="G897" t="s">
        <v>2208</v>
      </c>
      <c r="H897">
        <v>1</v>
      </c>
      <c r="I897" s="19">
        <v>1.6000000000000001E-4</v>
      </c>
      <c r="J897">
        <v>0.98699999999999999</v>
      </c>
      <c r="K897">
        <v>78.591999999999999</v>
      </c>
      <c r="L897">
        <v>0</v>
      </c>
      <c r="M897">
        <v>0</v>
      </c>
      <c r="N897" s="19">
        <v>10000000</v>
      </c>
      <c r="O897" s="19">
        <v>0.11</v>
      </c>
      <c r="P897">
        <v>-4.76593</v>
      </c>
      <c r="Q897">
        <v>3</v>
      </c>
      <c r="R897">
        <v>-7.13</v>
      </c>
    </row>
    <row r="898" spans="1:18" x14ac:dyDescent="0.2">
      <c r="A898" t="s">
        <v>2251</v>
      </c>
      <c r="B898">
        <v>2050</v>
      </c>
      <c r="C898">
        <v>2121</v>
      </c>
      <c r="D898">
        <v>475</v>
      </c>
      <c r="E898" s="19">
        <v>8.0000000000000004E-4</v>
      </c>
      <c r="F898">
        <v>30.3</v>
      </c>
      <c r="G898" t="s">
        <v>2274</v>
      </c>
      <c r="H898">
        <v>1</v>
      </c>
      <c r="I898" s="19">
        <v>4.0000000000000002E-4</v>
      </c>
      <c r="J898">
        <v>1.0169999999999999</v>
      </c>
      <c r="K898">
        <v>59.210999999999999</v>
      </c>
      <c r="L898">
        <v>0</v>
      </c>
      <c r="M898">
        <v>0</v>
      </c>
      <c r="N898" s="19">
        <v>10000000</v>
      </c>
      <c r="O898" s="19">
        <v>0.25</v>
      </c>
      <c r="P898">
        <v>-3.9889700000000001</v>
      </c>
      <c r="Q898">
        <v>4</v>
      </c>
      <c r="R898">
        <v>-5.84</v>
      </c>
    </row>
    <row r="899" spans="1:18" x14ac:dyDescent="0.2">
      <c r="A899" t="s">
        <v>2192</v>
      </c>
      <c r="B899">
        <v>2048</v>
      </c>
      <c r="C899">
        <v>2048</v>
      </c>
      <c r="D899">
        <v>2</v>
      </c>
      <c r="E899" s="19">
        <v>1.9999999999999999E-6</v>
      </c>
      <c r="F899">
        <v>23.6</v>
      </c>
      <c r="G899" t="s">
        <v>2209</v>
      </c>
      <c r="H899">
        <v>0</v>
      </c>
      <c r="I899" s="19">
        <v>8.7000000000000001E-4</v>
      </c>
      <c r="J899">
        <v>4.1980000000000004</v>
      </c>
      <c r="K899">
        <v>1.3129999999999999</v>
      </c>
      <c r="L899">
        <v>5</v>
      </c>
      <c r="M899">
        <v>16</v>
      </c>
      <c r="N899" s="19">
        <v>21</v>
      </c>
      <c r="O899" s="19">
        <v>0.17</v>
      </c>
      <c r="P899">
        <v>-3.8212199999999998</v>
      </c>
      <c r="Q899">
        <v>8</v>
      </c>
      <c r="R899">
        <v>-4.46</v>
      </c>
    </row>
    <row r="900" spans="1:18" x14ac:dyDescent="0.2">
      <c r="A900" t="s">
        <v>2189</v>
      </c>
      <c r="B900">
        <v>2097</v>
      </c>
      <c r="C900">
        <v>2115</v>
      </c>
      <c r="D900">
        <v>10</v>
      </c>
      <c r="E900" s="19">
        <v>5.9999999999999997E-7</v>
      </c>
      <c r="F900">
        <v>26.7</v>
      </c>
      <c r="G900" t="s">
        <v>2212</v>
      </c>
      <c r="H900">
        <v>0</v>
      </c>
      <c r="I900" s="19">
        <v>5.5000000000000003E-4</v>
      </c>
      <c r="J900">
        <v>2.9140000000000001</v>
      </c>
      <c r="K900">
        <v>1.522</v>
      </c>
      <c r="L900">
        <v>1</v>
      </c>
      <c r="M900">
        <v>2</v>
      </c>
      <c r="N900" s="19">
        <v>2.91</v>
      </c>
      <c r="O900" s="19">
        <v>5.0999999999999997E-2</v>
      </c>
      <c r="P900" t="s">
        <v>2958</v>
      </c>
      <c r="Q900">
        <v>5</v>
      </c>
      <c r="R900">
        <v>-7.08</v>
      </c>
    </row>
    <row r="901" spans="1:18" x14ac:dyDescent="0.2">
      <c r="A901" t="s">
        <v>2176</v>
      </c>
      <c r="B901">
        <v>2085</v>
      </c>
      <c r="C901">
        <v>2119</v>
      </c>
      <c r="D901">
        <v>81</v>
      </c>
      <c r="E901" s="19">
        <v>1E-4</v>
      </c>
      <c r="F901">
        <v>25.8</v>
      </c>
      <c r="G901" t="s">
        <v>2213</v>
      </c>
      <c r="H901">
        <v>0</v>
      </c>
      <c r="I901" s="19">
        <v>3.1E-4</v>
      </c>
      <c r="J901">
        <v>2.2570000000000001</v>
      </c>
      <c r="K901">
        <v>1.7949999999999999</v>
      </c>
      <c r="L901">
        <v>4</v>
      </c>
      <c r="M901">
        <v>5</v>
      </c>
      <c r="N901" s="19">
        <v>9.0299999999999994</v>
      </c>
      <c r="O901" s="19">
        <v>9.7000000000000003E-2</v>
      </c>
      <c r="P901">
        <v>-4.5263499999999999</v>
      </c>
      <c r="Q901">
        <v>7</v>
      </c>
      <c r="R901">
        <v>-4.6100000000000003</v>
      </c>
    </row>
    <row r="902" spans="1:18" x14ac:dyDescent="0.2">
      <c r="A902" t="s">
        <v>2168</v>
      </c>
      <c r="B902">
        <v>2050</v>
      </c>
      <c r="C902">
        <v>2054</v>
      </c>
      <c r="D902">
        <v>5</v>
      </c>
      <c r="E902" s="19">
        <v>1E-4</v>
      </c>
      <c r="F902">
        <v>24.3</v>
      </c>
      <c r="G902" t="s">
        <v>2215</v>
      </c>
      <c r="H902">
        <v>0</v>
      </c>
      <c r="I902" s="19">
        <v>9.1E-4</v>
      </c>
      <c r="J902">
        <v>1.8959999999999999</v>
      </c>
      <c r="K902">
        <v>2.1160000000000001</v>
      </c>
      <c r="L902">
        <v>10</v>
      </c>
      <c r="M902">
        <v>9</v>
      </c>
      <c r="N902" s="19">
        <v>19</v>
      </c>
      <c r="O902" s="19">
        <v>0.23</v>
      </c>
      <c r="P902">
        <v>-3.68546</v>
      </c>
      <c r="Q902">
        <v>9</v>
      </c>
      <c r="R902">
        <v>-3.01</v>
      </c>
    </row>
    <row r="906" spans="1:18" ht="17" customHeight="1" x14ac:dyDescent="0.2">
      <c r="A906" s="17"/>
      <c r="B906" s="17"/>
      <c r="C906" s="17"/>
      <c r="D906" s="17"/>
      <c r="E906" s="17"/>
      <c r="F906" s="17"/>
      <c r="G906" s="17"/>
    </row>
    <row r="908" spans="1:18" x14ac:dyDescent="0.2">
      <c r="A908" t="s">
        <v>113</v>
      </c>
    </row>
    <row r="909" spans="1:18" x14ac:dyDescent="0.2">
      <c r="A909" t="s">
        <v>114</v>
      </c>
      <c r="B909">
        <v>211105</v>
      </c>
      <c r="C909" t="s">
        <v>115</v>
      </c>
    </row>
    <row r="910" spans="1:18" x14ac:dyDescent="0.2">
      <c r="A910" t="s">
        <v>116</v>
      </c>
      <c r="B910" t="s">
        <v>117</v>
      </c>
      <c r="C910" t="s">
        <v>118</v>
      </c>
      <c r="D910" t="s">
        <v>119</v>
      </c>
      <c r="E910" t="s">
        <v>2842</v>
      </c>
      <c r="F910" t="s">
        <v>3002</v>
      </c>
      <c r="G910" s="18">
        <v>0.17500000000000002</v>
      </c>
    </row>
    <row r="911" spans="1:18" x14ac:dyDescent="0.2">
      <c r="A911" t="s">
        <v>122</v>
      </c>
      <c r="B911" t="s">
        <v>123</v>
      </c>
      <c r="C911" t="s">
        <v>124</v>
      </c>
      <c r="D911" t="s">
        <v>125</v>
      </c>
      <c r="E911" t="s">
        <v>126</v>
      </c>
    </row>
    <row r="912" spans="1:18" x14ac:dyDescent="0.2">
      <c r="A912" t="s">
        <v>127</v>
      </c>
      <c r="B912">
        <v>211105</v>
      </c>
      <c r="C912" t="s">
        <v>115</v>
      </c>
    </row>
    <row r="913" spans="1:27" x14ac:dyDescent="0.2">
      <c r="A913" t="s">
        <v>128</v>
      </c>
      <c r="B913" t="s">
        <v>129</v>
      </c>
      <c r="C913" t="s">
        <v>130</v>
      </c>
    </row>
    <row r="914" spans="1:27" x14ac:dyDescent="0.2">
      <c r="A914" t="s">
        <v>131</v>
      </c>
      <c r="B914" t="s">
        <v>132</v>
      </c>
      <c r="C914">
        <v>11105</v>
      </c>
      <c r="D914" t="s">
        <v>133</v>
      </c>
    </row>
    <row r="916" spans="1:27" x14ac:dyDescent="0.2">
      <c r="A916" t="s">
        <v>134</v>
      </c>
      <c r="B916" t="s">
        <v>135</v>
      </c>
      <c r="C916" t="s">
        <v>136</v>
      </c>
      <c r="D916" t="s">
        <v>137</v>
      </c>
      <c r="E916" t="s">
        <v>138</v>
      </c>
      <c r="F916" t="s">
        <v>139</v>
      </c>
      <c r="G916" t="s">
        <v>140</v>
      </c>
      <c r="H916" t="s">
        <v>141</v>
      </c>
      <c r="I916" t="s">
        <v>142</v>
      </c>
      <c r="J916" t="s">
        <v>143</v>
      </c>
      <c r="K916" t="s">
        <v>144</v>
      </c>
      <c r="L916" t="s">
        <v>145</v>
      </c>
      <c r="M916" t="s">
        <v>146</v>
      </c>
      <c r="N916" t="s">
        <v>147</v>
      </c>
      <c r="O916" t="s">
        <v>148</v>
      </c>
      <c r="P916" t="s">
        <v>149</v>
      </c>
      <c r="Q916" t="s">
        <v>150</v>
      </c>
      <c r="R916" t="s">
        <v>151</v>
      </c>
    </row>
    <row r="917" spans="1:27" x14ac:dyDescent="0.2">
      <c r="V917" t="s">
        <v>152</v>
      </c>
      <c r="W917" t="s">
        <v>153</v>
      </c>
      <c r="X917" t="s">
        <v>154</v>
      </c>
      <c r="Y917" t="s">
        <v>155</v>
      </c>
      <c r="Z917" t="s">
        <v>156</v>
      </c>
      <c r="AA917" t="s">
        <v>157</v>
      </c>
    </row>
    <row r="918" spans="1:27" x14ac:dyDescent="0.2">
      <c r="A918" s="6" t="s">
        <v>2770</v>
      </c>
      <c r="B918" s="6">
        <v>2034</v>
      </c>
      <c r="C918">
        <v>2119</v>
      </c>
      <c r="D918" s="4">
        <v>102</v>
      </c>
      <c r="E918" s="32">
        <v>1E-4</v>
      </c>
      <c r="F918">
        <v>29.3</v>
      </c>
      <c r="G918" t="s">
        <v>2855</v>
      </c>
      <c r="H918">
        <v>1</v>
      </c>
      <c r="I918" s="19">
        <v>7.3999999999999999E-4</v>
      </c>
      <c r="J918">
        <v>0.80800000000000005</v>
      </c>
      <c r="K918">
        <v>4.2190000000000003</v>
      </c>
      <c r="L918">
        <v>47</v>
      </c>
      <c r="M918">
        <v>9</v>
      </c>
      <c r="N918" s="19">
        <v>38</v>
      </c>
      <c r="O918" s="19">
        <v>0.54</v>
      </c>
      <c r="P918" s="6">
        <v>-3.40341</v>
      </c>
      <c r="Q918">
        <v>3</v>
      </c>
      <c r="R918">
        <v>-6.13</v>
      </c>
      <c r="S918" s="21">
        <f t="shared" ref="S918:S934" si="66">B918+1-K918</f>
        <v>2030.7809999999999</v>
      </c>
      <c r="T918" s="21">
        <f t="shared" ref="T918:T934" si="67">(S918-1900)*365.2425</f>
        <v>47766.779392499979</v>
      </c>
      <c r="U918" s="24">
        <f t="shared" ref="U918:U934" si="68">T918</f>
        <v>47766.779392499979</v>
      </c>
      <c r="V918" t="s">
        <v>2770</v>
      </c>
      <c r="W918" t="s">
        <v>2674</v>
      </c>
      <c r="X918" t="s">
        <v>2888</v>
      </c>
      <c r="Y918">
        <v>29.256</v>
      </c>
      <c r="Z918">
        <v>23.91</v>
      </c>
      <c r="AA918" t="s">
        <v>2889</v>
      </c>
    </row>
    <row r="919" spans="1:27" x14ac:dyDescent="0.2">
      <c r="A919" s="6" t="s">
        <v>2814</v>
      </c>
      <c r="B919" s="6">
        <v>2037</v>
      </c>
      <c r="C919">
        <v>2120</v>
      </c>
      <c r="D919" s="4">
        <v>147</v>
      </c>
      <c r="E919" s="38">
        <v>1E-3</v>
      </c>
      <c r="F919">
        <v>26.9</v>
      </c>
      <c r="G919" t="s">
        <v>2850</v>
      </c>
      <c r="H919">
        <v>0</v>
      </c>
      <c r="I919" s="19">
        <v>1.4E-3</v>
      </c>
      <c r="J919">
        <v>2.3119999999999998</v>
      </c>
      <c r="K919">
        <v>1.762</v>
      </c>
      <c r="L919">
        <v>3</v>
      </c>
      <c r="M919">
        <v>4</v>
      </c>
      <c r="N919" s="19">
        <v>6.94</v>
      </c>
      <c r="O919" s="19">
        <v>0.5</v>
      </c>
      <c r="P919" s="6">
        <v>-3.1715499999999999</v>
      </c>
      <c r="Q919">
        <v>7</v>
      </c>
      <c r="R919" s="6">
        <v>-3.97</v>
      </c>
      <c r="S919" s="21">
        <f t="shared" si="66"/>
        <v>2036.2380000000001</v>
      </c>
      <c r="T919" s="21">
        <f t="shared" si="67"/>
        <v>49759.907715000023</v>
      </c>
      <c r="U919" s="24">
        <f t="shared" si="68"/>
        <v>49759.907715000023</v>
      </c>
      <c r="V919" t="s">
        <v>2814</v>
      </c>
      <c r="W919" t="s">
        <v>2674</v>
      </c>
      <c r="X919" t="s">
        <v>3033</v>
      </c>
      <c r="Y919">
        <v>26.905999999999999</v>
      </c>
      <c r="Z919">
        <v>27.966999999999999</v>
      </c>
      <c r="AA919" t="s">
        <v>2879</v>
      </c>
    </row>
    <row r="920" spans="1:27" x14ac:dyDescent="0.2">
      <c r="A920" s="6" t="s">
        <v>2764</v>
      </c>
      <c r="B920" s="6">
        <v>2038</v>
      </c>
      <c r="C920">
        <v>2107</v>
      </c>
      <c r="D920" s="6">
        <v>23</v>
      </c>
      <c r="E920" s="19">
        <v>1.0000000000000001E-5</v>
      </c>
      <c r="F920">
        <v>28</v>
      </c>
      <c r="G920" t="s">
        <v>2779</v>
      </c>
      <c r="H920">
        <v>1</v>
      </c>
      <c r="I920" s="19">
        <v>5.4000000000000001E-4</v>
      </c>
      <c r="J920">
        <v>0.90800000000000003</v>
      </c>
      <c r="K920">
        <v>9.9030000000000005</v>
      </c>
      <c r="L920">
        <v>109</v>
      </c>
      <c r="M920">
        <v>10</v>
      </c>
      <c r="N920" s="19">
        <v>99</v>
      </c>
      <c r="O920" s="19">
        <v>0.34</v>
      </c>
      <c r="P920" s="6">
        <v>-3.7349999999999999</v>
      </c>
      <c r="Q920">
        <v>3</v>
      </c>
      <c r="R920">
        <v>-5.82</v>
      </c>
      <c r="S920" s="21">
        <f t="shared" si="66"/>
        <v>2029.097</v>
      </c>
      <c r="T920" s="21">
        <f t="shared" si="67"/>
        <v>47151.711022499992</v>
      </c>
      <c r="U920" s="24">
        <f t="shared" si="68"/>
        <v>47151.711022499992</v>
      </c>
      <c r="V920" t="s">
        <v>2764</v>
      </c>
      <c r="W920" t="s">
        <v>2674</v>
      </c>
      <c r="X920" t="s">
        <v>2896</v>
      </c>
      <c r="Y920">
        <v>27.978999999999999</v>
      </c>
      <c r="Z920">
        <v>26.998000000000001</v>
      </c>
      <c r="AA920" t="s">
        <v>2897</v>
      </c>
    </row>
    <row r="921" spans="1:27" x14ac:dyDescent="0.2">
      <c r="A921" s="6" t="s">
        <v>2822</v>
      </c>
      <c r="B921" s="6">
        <v>2046</v>
      </c>
      <c r="C921">
        <v>2059</v>
      </c>
      <c r="D921">
        <v>3</v>
      </c>
      <c r="E921" s="19">
        <v>3.0000000000000001E-6</v>
      </c>
      <c r="F921">
        <v>28.8</v>
      </c>
      <c r="G921" t="s">
        <v>2844</v>
      </c>
      <c r="H921">
        <v>0</v>
      </c>
      <c r="I921" s="19">
        <v>1.2E-4</v>
      </c>
      <c r="J921">
        <v>3.0129999999999999</v>
      </c>
      <c r="K921">
        <v>1.4970000000000001</v>
      </c>
      <c r="L921">
        <v>1</v>
      </c>
      <c r="M921">
        <v>2</v>
      </c>
      <c r="N921" s="19">
        <v>3.01</v>
      </c>
      <c r="O921" s="19">
        <v>0.19</v>
      </c>
      <c r="P921">
        <v>-4.64689</v>
      </c>
      <c r="Q921">
        <v>1</v>
      </c>
      <c r="R921">
        <v>-6.68</v>
      </c>
      <c r="S921" s="21">
        <f t="shared" si="66"/>
        <v>2045.5029999999999</v>
      </c>
      <c r="T921" s="21">
        <f t="shared" si="67"/>
        <v>53143.879477499977</v>
      </c>
      <c r="U921" s="24">
        <f t="shared" si="68"/>
        <v>53143.879477499977</v>
      </c>
      <c r="V921" t="s">
        <v>2822</v>
      </c>
      <c r="W921" t="s">
        <v>2674</v>
      </c>
      <c r="X921" t="s">
        <v>2866</v>
      </c>
      <c r="Y921">
        <v>28.738</v>
      </c>
      <c r="Z921">
        <v>27.675000000000001</v>
      </c>
      <c r="AA921" t="s">
        <v>2867</v>
      </c>
    </row>
    <row r="922" spans="1:27" x14ac:dyDescent="0.2">
      <c r="A922" s="6" t="s">
        <v>2645</v>
      </c>
      <c r="B922" s="6">
        <v>2050</v>
      </c>
      <c r="C922">
        <v>2089</v>
      </c>
      <c r="D922" s="6">
        <v>27</v>
      </c>
      <c r="E922" s="19">
        <v>4.0000000000000003E-5</v>
      </c>
      <c r="F922">
        <v>28.9</v>
      </c>
      <c r="G922" t="s">
        <v>2665</v>
      </c>
      <c r="H922">
        <v>0</v>
      </c>
      <c r="I922" s="19">
        <v>1E-4</v>
      </c>
      <c r="J922">
        <v>3.1429999999999998</v>
      </c>
      <c r="K922">
        <v>1.4670000000000001</v>
      </c>
      <c r="L922">
        <v>7</v>
      </c>
      <c r="M922">
        <v>15</v>
      </c>
      <c r="N922" s="19">
        <v>22</v>
      </c>
      <c r="O922" s="19">
        <v>0.21</v>
      </c>
      <c r="P922">
        <v>-4.6836200000000003</v>
      </c>
      <c r="Q922">
        <v>1</v>
      </c>
      <c r="R922">
        <v>-6.1</v>
      </c>
      <c r="S922" s="21">
        <f t="shared" si="66"/>
        <v>2049.5329999999999</v>
      </c>
      <c r="T922" s="21">
        <f t="shared" si="67"/>
        <v>54615.806752499964</v>
      </c>
      <c r="U922" s="24">
        <f t="shared" si="68"/>
        <v>54615.806752499964</v>
      </c>
      <c r="V922" t="s">
        <v>2645</v>
      </c>
      <c r="W922" t="s">
        <v>2674</v>
      </c>
      <c r="X922" t="s">
        <v>2682</v>
      </c>
      <c r="Y922">
        <v>28.786999999999999</v>
      </c>
      <c r="Z922">
        <v>28.495000000000001</v>
      </c>
      <c r="AA922" t="s">
        <v>2683</v>
      </c>
    </row>
    <row r="923" spans="1:27" x14ac:dyDescent="0.2">
      <c r="A923" s="6" t="s">
        <v>2752</v>
      </c>
      <c r="B923" s="6">
        <v>2053</v>
      </c>
      <c r="C923">
        <v>2117</v>
      </c>
      <c r="D923" s="6">
        <v>16</v>
      </c>
      <c r="E923" s="19">
        <v>3.0000000000000001E-6</v>
      </c>
      <c r="F923">
        <v>29.2</v>
      </c>
      <c r="G923" t="s">
        <v>2783</v>
      </c>
      <c r="H923">
        <v>1</v>
      </c>
      <c r="I923" s="19">
        <v>9.1000000000000003E-5</v>
      </c>
      <c r="J923">
        <v>1.163</v>
      </c>
      <c r="K923">
        <v>7.1440000000000001</v>
      </c>
      <c r="L923">
        <v>43</v>
      </c>
      <c r="M923">
        <v>7</v>
      </c>
      <c r="N923" s="19">
        <v>50</v>
      </c>
      <c r="O923" s="19">
        <v>0.15</v>
      </c>
      <c r="P923">
        <v>-4.8675499999999996</v>
      </c>
      <c r="Q923">
        <v>1</v>
      </c>
      <c r="R923">
        <v>-7.5</v>
      </c>
      <c r="S923" s="21">
        <f t="shared" si="66"/>
        <v>2046.856</v>
      </c>
      <c r="T923" s="21">
        <f t="shared" si="67"/>
        <v>53638.052579999996</v>
      </c>
      <c r="U923" s="24">
        <f t="shared" si="68"/>
        <v>53638.052579999996</v>
      </c>
      <c r="V923" t="s">
        <v>2752</v>
      </c>
      <c r="W923" t="s">
        <v>2674</v>
      </c>
      <c r="X923" t="s">
        <v>2798</v>
      </c>
      <c r="Y923">
        <v>29.295000000000002</v>
      </c>
      <c r="Z923">
        <v>22.882999999999999</v>
      </c>
      <c r="AA923" t="s">
        <v>2799</v>
      </c>
    </row>
    <row r="924" spans="1:27" x14ac:dyDescent="0.2">
      <c r="A924" s="6" t="s">
        <v>2820</v>
      </c>
      <c r="B924" s="6">
        <v>2055</v>
      </c>
      <c r="C924">
        <v>2120</v>
      </c>
      <c r="D924" s="6">
        <v>14</v>
      </c>
      <c r="E924" s="32">
        <v>2.0000000000000001E-4</v>
      </c>
      <c r="F924">
        <v>28.2</v>
      </c>
      <c r="G924" t="s">
        <v>2846</v>
      </c>
      <c r="H924">
        <v>0</v>
      </c>
      <c r="I924" s="19">
        <v>3.4000000000000002E-4</v>
      </c>
      <c r="J924">
        <v>3.0680000000000001</v>
      </c>
      <c r="K924">
        <v>1.4830000000000001</v>
      </c>
      <c r="L924">
        <v>1</v>
      </c>
      <c r="M924">
        <v>2</v>
      </c>
      <c r="N924" s="19">
        <v>3.07</v>
      </c>
      <c r="O924" s="19">
        <v>0.19</v>
      </c>
      <c r="P924">
        <v>-4.1787400000000003</v>
      </c>
      <c r="Q924">
        <v>4</v>
      </c>
      <c r="R924" s="6">
        <v>-4.99</v>
      </c>
      <c r="S924" s="21">
        <f t="shared" si="66"/>
        <v>2054.5169999999998</v>
      </c>
      <c r="T924" s="21">
        <f t="shared" si="67"/>
        <v>56436.175372499936</v>
      </c>
      <c r="U924" s="24">
        <f t="shared" si="68"/>
        <v>56436.175372499936</v>
      </c>
      <c r="V924" t="s">
        <v>2820</v>
      </c>
      <c r="W924" t="s">
        <v>2674</v>
      </c>
      <c r="X924" t="s">
        <v>3028</v>
      </c>
      <c r="Y924">
        <v>28.283000000000001</v>
      </c>
      <c r="Z924">
        <v>28.72</v>
      </c>
      <c r="AA924" t="s">
        <v>3029</v>
      </c>
    </row>
    <row r="925" spans="1:27" x14ac:dyDescent="0.2">
      <c r="A925" s="6" t="s">
        <v>2979</v>
      </c>
      <c r="B925" s="6">
        <v>2063</v>
      </c>
      <c r="C925">
        <v>2119</v>
      </c>
      <c r="D925" s="6">
        <v>28</v>
      </c>
      <c r="E925" s="32">
        <v>2.0000000000000001E-4</v>
      </c>
      <c r="F925">
        <v>25.7</v>
      </c>
      <c r="G925" t="s">
        <v>3006</v>
      </c>
      <c r="H925">
        <v>0</v>
      </c>
      <c r="I925" s="19">
        <v>2.0000000000000001E-4</v>
      </c>
      <c r="J925">
        <v>2.6560000000000001</v>
      </c>
      <c r="K925">
        <v>1.6040000000000001</v>
      </c>
      <c r="L925">
        <v>3</v>
      </c>
      <c r="M925">
        <v>5</v>
      </c>
      <c r="N925" s="19">
        <v>7.97</v>
      </c>
      <c r="O925" s="19">
        <v>0.16</v>
      </c>
      <c r="P925">
        <v>-4.4983899999999997</v>
      </c>
      <c r="Q925">
        <v>3</v>
      </c>
      <c r="R925" s="6">
        <v>-4.51</v>
      </c>
      <c r="S925" s="21">
        <f t="shared" si="66"/>
        <v>2062.3960000000002</v>
      </c>
      <c r="T925" s="21">
        <f t="shared" si="67"/>
        <v>59313.92103000007</v>
      </c>
      <c r="U925" s="24">
        <f t="shared" si="68"/>
        <v>59313.92103000007</v>
      </c>
      <c r="V925" t="s">
        <v>2979</v>
      </c>
      <c r="W925" t="s">
        <v>2674</v>
      </c>
      <c r="X925" t="s">
        <v>3030</v>
      </c>
      <c r="Y925">
        <v>25.786000000000001</v>
      </c>
      <c r="Z925">
        <v>24.722000000000001</v>
      </c>
      <c r="AA925" t="s">
        <v>3031</v>
      </c>
    </row>
    <row r="926" spans="1:27" x14ac:dyDescent="0.2">
      <c r="A926" s="6" t="s">
        <v>2757</v>
      </c>
      <c r="B926" s="6">
        <v>2071</v>
      </c>
      <c r="C926">
        <v>2121</v>
      </c>
      <c r="D926" s="6">
        <v>18</v>
      </c>
      <c r="E926" s="19">
        <v>5.0000000000000004E-6</v>
      </c>
      <c r="F926">
        <v>31.8</v>
      </c>
      <c r="G926" t="s">
        <v>2781</v>
      </c>
      <c r="H926">
        <v>1</v>
      </c>
      <c r="I926" s="19">
        <v>5.7000000000000003E-5</v>
      </c>
      <c r="J926">
        <v>0.97399999999999998</v>
      </c>
      <c r="K926">
        <v>36.984000000000002</v>
      </c>
      <c r="L926">
        <v>38</v>
      </c>
      <c r="M926">
        <v>1</v>
      </c>
      <c r="N926" s="19">
        <v>37</v>
      </c>
      <c r="O926" s="19">
        <v>9.8000000000000004E-2</v>
      </c>
      <c r="P926">
        <v>-5.2520300000000004</v>
      </c>
      <c r="Q926">
        <v>1</v>
      </c>
      <c r="R926">
        <v>-8.66</v>
      </c>
      <c r="S926" s="21">
        <f t="shared" si="66"/>
        <v>2035.0160000000001</v>
      </c>
      <c r="T926" s="21">
        <f t="shared" si="67"/>
        <v>49313.581380000032</v>
      </c>
      <c r="U926" s="24">
        <f t="shared" si="68"/>
        <v>49313.581380000032</v>
      </c>
      <c r="V926" t="s">
        <v>2757</v>
      </c>
      <c r="W926" t="s">
        <v>2674</v>
      </c>
      <c r="X926" t="s">
        <v>2794</v>
      </c>
      <c r="Y926">
        <v>31.788</v>
      </c>
      <c r="Z926">
        <v>28.856999999999999</v>
      </c>
      <c r="AA926" t="s">
        <v>2795</v>
      </c>
    </row>
    <row r="927" spans="1:27" x14ac:dyDescent="0.2">
      <c r="A927" s="6" t="s">
        <v>2813</v>
      </c>
      <c r="B927" s="6">
        <v>2071</v>
      </c>
      <c r="C927">
        <v>2071</v>
      </c>
      <c r="D927">
        <v>1</v>
      </c>
      <c r="E927" s="19">
        <v>6.9999999999999998E-9</v>
      </c>
      <c r="F927">
        <v>26.6</v>
      </c>
      <c r="G927" t="s">
        <v>2851</v>
      </c>
      <c r="H927">
        <v>0</v>
      </c>
      <c r="I927" s="19">
        <v>3.4000000000000002E-4</v>
      </c>
      <c r="J927">
        <v>2.0169999999999999</v>
      </c>
      <c r="K927">
        <v>1.9830000000000001</v>
      </c>
      <c r="L927">
        <v>1</v>
      </c>
      <c r="M927">
        <v>1</v>
      </c>
      <c r="N927" s="19">
        <v>2.02</v>
      </c>
      <c r="O927" s="19">
        <v>3.9E-2</v>
      </c>
      <c r="P927">
        <v>-4.8780299999999999</v>
      </c>
      <c r="Q927">
        <v>6</v>
      </c>
      <c r="R927">
        <v>-8.89</v>
      </c>
      <c r="S927" s="21">
        <f t="shared" si="66"/>
        <v>2070.0169999999998</v>
      </c>
      <c r="T927" s="21">
        <f t="shared" si="67"/>
        <v>62097.434122499937</v>
      </c>
      <c r="U927" s="24">
        <f t="shared" si="68"/>
        <v>62097.434122499937</v>
      </c>
      <c r="V927" t="s">
        <v>2813</v>
      </c>
      <c r="W927" t="s">
        <v>2674</v>
      </c>
      <c r="X927" t="s">
        <v>3017</v>
      </c>
      <c r="Y927">
        <v>26.541</v>
      </c>
      <c r="Z927">
        <v>24.7</v>
      </c>
      <c r="AA927" t="s">
        <v>3018</v>
      </c>
    </row>
    <row r="928" spans="1:27" x14ac:dyDescent="0.2">
      <c r="A928" s="9" t="s">
        <v>2818</v>
      </c>
      <c r="B928" s="9">
        <v>2075</v>
      </c>
      <c r="C928">
        <v>2096</v>
      </c>
      <c r="D928">
        <v>4</v>
      </c>
      <c r="E928" s="32">
        <v>2.0000000000000001E-4</v>
      </c>
      <c r="F928">
        <v>28.3</v>
      </c>
      <c r="G928" t="s">
        <v>2848</v>
      </c>
      <c r="H928">
        <v>0</v>
      </c>
      <c r="I928" s="19">
        <v>2.1000000000000001E-4</v>
      </c>
      <c r="J928">
        <v>2.367</v>
      </c>
      <c r="K928">
        <v>1.732</v>
      </c>
      <c r="L928">
        <v>8</v>
      </c>
      <c r="M928">
        <v>11</v>
      </c>
      <c r="N928" s="19">
        <v>18.899999999999999</v>
      </c>
      <c r="O928" s="19">
        <v>0.12</v>
      </c>
      <c r="P928">
        <v>-4.5988499999999997</v>
      </c>
      <c r="Q928">
        <v>4</v>
      </c>
      <c r="R928">
        <v>-5.49</v>
      </c>
      <c r="S928" s="21">
        <f t="shared" si="66"/>
        <v>2074.268</v>
      </c>
      <c r="T928" s="21">
        <f t="shared" si="67"/>
        <v>63650.079990000013</v>
      </c>
      <c r="U928" s="24">
        <f t="shared" si="68"/>
        <v>63650.079990000013</v>
      </c>
      <c r="V928" t="s">
        <v>2818</v>
      </c>
      <c r="W928" t="s">
        <v>2674</v>
      </c>
      <c r="X928" t="s">
        <v>2874</v>
      </c>
      <c r="Y928">
        <v>28.331</v>
      </c>
      <c r="Z928">
        <v>27.196999999999999</v>
      </c>
      <c r="AA928" t="s">
        <v>3021</v>
      </c>
    </row>
    <row r="929" spans="1:27" x14ac:dyDescent="0.2">
      <c r="A929" s="9" t="s">
        <v>2811</v>
      </c>
      <c r="B929" s="9">
        <v>2075</v>
      </c>
      <c r="C929">
        <v>2119</v>
      </c>
      <c r="D929" s="6">
        <v>13</v>
      </c>
      <c r="E929" s="19">
        <v>1.9999999999999999E-6</v>
      </c>
      <c r="F929">
        <v>27.9</v>
      </c>
      <c r="G929" t="s">
        <v>2854</v>
      </c>
      <c r="H929">
        <v>0</v>
      </c>
      <c r="I929" s="19">
        <v>2.1000000000000001E-4</v>
      </c>
      <c r="J929">
        <v>2.4670000000000001</v>
      </c>
      <c r="K929">
        <v>1.6819999999999999</v>
      </c>
      <c r="L929">
        <v>2</v>
      </c>
      <c r="M929">
        <v>3</v>
      </c>
      <c r="N929" s="19">
        <v>4.93</v>
      </c>
      <c r="O929" s="19">
        <v>8.4000000000000005E-2</v>
      </c>
      <c r="P929">
        <v>-4.7535999999999996</v>
      </c>
      <c r="Q929">
        <v>4</v>
      </c>
      <c r="R929">
        <v>-7.18</v>
      </c>
      <c r="S929" s="21">
        <f t="shared" si="66"/>
        <v>2074.3180000000002</v>
      </c>
      <c r="T929" s="21">
        <f t="shared" si="67"/>
        <v>63668.34211500008</v>
      </c>
      <c r="U929" s="24">
        <f t="shared" si="68"/>
        <v>63668.34211500008</v>
      </c>
      <c r="V929" t="s">
        <v>2811</v>
      </c>
      <c r="W929" t="s">
        <v>2674</v>
      </c>
      <c r="X929" t="s">
        <v>2886</v>
      </c>
      <c r="Y929">
        <v>27.875</v>
      </c>
      <c r="Z929">
        <v>25.385000000000002</v>
      </c>
      <c r="AA929" t="s">
        <v>2887</v>
      </c>
    </row>
    <row r="930" spans="1:27" x14ac:dyDescent="0.2">
      <c r="A930" s="9" t="s">
        <v>2988</v>
      </c>
      <c r="B930" s="9">
        <v>2077</v>
      </c>
      <c r="C930">
        <v>2094</v>
      </c>
      <c r="D930">
        <v>3</v>
      </c>
      <c r="E930" s="19">
        <v>3.9999999999999998E-7</v>
      </c>
      <c r="F930">
        <v>26.1</v>
      </c>
      <c r="G930" t="s">
        <v>3005</v>
      </c>
      <c r="H930">
        <v>0</v>
      </c>
      <c r="I930" s="19">
        <v>5.1E-5</v>
      </c>
      <c r="J930">
        <v>3.8639999999999999</v>
      </c>
      <c r="K930">
        <v>1.349</v>
      </c>
      <c r="L930">
        <v>1</v>
      </c>
      <c r="M930">
        <v>3</v>
      </c>
      <c r="N930" s="19">
        <v>3.86</v>
      </c>
      <c r="O930" s="19">
        <v>6.6000000000000003E-2</v>
      </c>
      <c r="P930">
        <v>-5.4773899999999998</v>
      </c>
      <c r="Q930">
        <v>1</v>
      </c>
      <c r="R930">
        <v>-7.1</v>
      </c>
      <c r="S930" s="21">
        <f t="shared" si="66"/>
        <v>2076.6509999999998</v>
      </c>
      <c r="T930" s="21">
        <f t="shared" si="67"/>
        <v>64520.452867499946</v>
      </c>
      <c r="U930" s="24">
        <f t="shared" si="68"/>
        <v>64520.452867499946</v>
      </c>
      <c r="V930" t="s">
        <v>2988</v>
      </c>
      <c r="W930" t="s">
        <v>2674</v>
      </c>
      <c r="X930" t="s">
        <v>3011</v>
      </c>
      <c r="Y930">
        <v>26.16</v>
      </c>
      <c r="Z930">
        <v>23.928000000000001</v>
      </c>
      <c r="AA930" t="s">
        <v>3012</v>
      </c>
    </row>
    <row r="931" spans="1:27" x14ac:dyDescent="0.2">
      <c r="A931" s="9" t="s">
        <v>2758</v>
      </c>
      <c r="B931" s="9">
        <v>2083</v>
      </c>
      <c r="C931">
        <v>2083</v>
      </c>
      <c r="D931">
        <v>1</v>
      </c>
      <c r="E931" s="19">
        <v>4.0000000000000002E-9</v>
      </c>
      <c r="F931">
        <v>31.7</v>
      </c>
      <c r="G931" t="s">
        <v>2780</v>
      </c>
      <c r="H931">
        <v>0</v>
      </c>
      <c r="I931" s="19">
        <v>4.6E-5</v>
      </c>
      <c r="J931">
        <v>1.482</v>
      </c>
      <c r="K931">
        <v>3.0750000000000002</v>
      </c>
      <c r="L931">
        <v>27</v>
      </c>
      <c r="M931">
        <v>13</v>
      </c>
      <c r="N931" s="19">
        <v>40</v>
      </c>
      <c r="O931" s="19">
        <v>2.5999999999999999E-2</v>
      </c>
      <c r="P931">
        <v>-5.9225099999999999</v>
      </c>
      <c r="Q931">
        <v>1</v>
      </c>
      <c r="R931">
        <v>-11.89</v>
      </c>
      <c r="S931" s="21">
        <f t="shared" si="66"/>
        <v>2080.9250000000002</v>
      </c>
      <c r="T931" s="21">
        <f t="shared" si="67"/>
        <v>66081.499312500062</v>
      </c>
      <c r="U931" s="24">
        <f t="shared" si="68"/>
        <v>66081.499312500062</v>
      </c>
      <c r="V931" t="s">
        <v>2758</v>
      </c>
      <c r="W931" t="s">
        <v>2674</v>
      </c>
      <c r="X931" t="s">
        <v>2792</v>
      </c>
      <c r="Y931">
        <v>31.614999999999998</v>
      </c>
      <c r="Z931">
        <v>26.954999999999998</v>
      </c>
      <c r="AA931" t="s">
        <v>2793</v>
      </c>
    </row>
    <row r="932" spans="1:27" x14ac:dyDescent="0.2">
      <c r="A932" s="9" t="s">
        <v>2524</v>
      </c>
      <c r="B932" s="9">
        <v>2103</v>
      </c>
      <c r="C932">
        <v>2115</v>
      </c>
      <c r="D932">
        <v>4</v>
      </c>
      <c r="E932" s="19">
        <v>9.0000000000000002E-6</v>
      </c>
      <c r="F932">
        <v>27</v>
      </c>
      <c r="G932" t="s">
        <v>2603</v>
      </c>
      <c r="H932">
        <v>0</v>
      </c>
      <c r="I932" s="19">
        <v>8.4999999999999995E-4</v>
      </c>
      <c r="J932">
        <v>3.964</v>
      </c>
      <c r="K932">
        <v>1.337</v>
      </c>
      <c r="L932">
        <v>1</v>
      </c>
      <c r="M932">
        <v>3</v>
      </c>
      <c r="N932" s="19">
        <v>3.96</v>
      </c>
      <c r="O932" s="19">
        <v>6.2E-2</v>
      </c>
      <c r="P932">
        <v>-4.2758599999999998</v>
      </c>
      <c r="Q932">
        <v>25</v>
      </c>
      <c r="R932">
        <v>-6.35</v>
      </c>
      <c r="S932" s="21">
        <f t="shared" si="66"/>
        <v>2102.663</v>
      </c>
      <c r="T932" s="21">
        <f t="shared" si="67"/>
        <v>74021.140777500012</v>
      </c>
      <c r="U932" s="24">
        <f t="shared" si="68"/>
        <v>74021.140777500012</v>
      </c>
      <c r="V932" t="s">
        <v>2524</v>
      </c>
      <c r="W932" t="s">
        <v>2674</v>
      </c>
      <c r="X932" t="s">
        <v>2736</v>
      </c>
      <c r="Y932">
        <v>26.94</v>
      </c>
      <c r="Z932">
        <v>24.815000000000001</v>
      </c>
      <c r="AA932" t="s">
        <v>2737</v>
      </c>
    </row>
    <row r="933" spans="1:27" x14ac:dyDescent="0.2">
      <c r="A933" s="9" t="s">
        <v>2765</v>
      </c>
      <c r="B933" s="9">
        <v>2111</v>
      </c>
      <c r="C933">
        <v>2117</v>
      </c>
      <c r="D933">
        <v>4</v>
      </c>
      <c r="E933" s="19">
        <v>3.9999999999999998E-6</v>
      </c>
      <c r="F933">
        <v>27.4</v>
      </c>
      <c r="G933" t="s">
        <v>2777</v>
      </c>
      <c r="H933">
        <v>0</v>
      </c>
      <c r="I933" s="19">
        <v>2.7999999999999998E-4</v>
      </c>
      <c r="J933">
        <v>2.8759999999999999</v>
      </c>
      <c r="K933">
        <v>1.5329999999999999</v>
      </c>
      <c r="L933">
        <v>8</v>
      </c>
      <c r="M933">
        <v>15</v>
      </c>
      <c r="N933" s="19">
        <v>23</v>
      </c>
      <c r="O933" s="19">
        <v>5.1999999999999998E-2</v>
      </c>
      <c r="P933">
        <v>-4.8358699999999999</v>
      </c>
      <c r="Q933">
        <v>9</v>
      </c>
      <c r="R933">
        <v>-6.86</v>
      </c>
      <c r="S933" s="21">
        <f t="shared" si="66"/>
        <v>2110.4670000000001</v>
      </c>
      <c r="T933" s="21">
        <f t="shared" si="67"/>
        <v>76871.493247500039</v>
      </c>
      <c r="U933" s="24">
        <f t="shared" si="68"/>
        <v>76871.493247500039</v>
      </c>
      <c r="V933" t="s">
        <v>2765</v>
      </c>
      <c r="W933" t="s">
        <v>2674</v>
      </c>
      <c r="X933" t="s">
        <v>2892</v>
      </c>
      <c r="Y933">
        <v>27.363</v>
      </c>
      <c r="Z933">
        <v>25.106999999999999</v>
      </c>
      <c r="AA933" t="s">
        <v>2893</v>
      </c>
    </row>
    <row r="934" spans="1:27" x14ac:dyDescent="0.2">
      <c r="A934" s="9" t="s">
        <v>2990</v>
      </c>
      <c r="B934" s="9">
        <v>2119</v>
      </c>
      <c r="C934">
        <v>2119</v>
      </c>
      <c r="D934">
        <v>1</v>
      </c>
      <c r="E934" s="19">
        <v>4.9999999999999998E-8</v>
      </c>
      <c r="F934">
        <v>29.7</v>
      </c>
      <c r="G934" t="s">
        <v>3003</v>
      </c>
      <c r="H934">
        <v>1</v>
      </c>
      <c r="I934" s="19">
        <v>5.7000000000000003E-5</v>
      </c>
      <c r="J934">
        <v>0.95499999999999996</v>
      </c>
      <c r="K934">
        <v>21.082000000000001</v>
      </c>
      <c r="L934">
        <v>0</v>
      </c>
      <c r="M934">
        <v>0</v>
      </c>
      <c r="N934" s="19">
        <v>10000000</v>
      </c>
      <c r="O934" s="19">
        <v>2.8000000000000001E-2</v>
      </c>
      <c r="P934">
        <v>-5.7976999999999999</v>
      </c>
      <c r="Q934">
        <v>2</v>
      </c>
      <c r="R934">
        <v>-10.050000000000001</v>
      </c>
      <c r="S934" s="21">
        <f t="shared" si="66"/>
        <v>2098.9180000000001</v>
      </c>
      <c r="T934" s="21">
        <f t="shared" si="67"/>
        <v>72653.307615000042</v>
      </c>
      <c r="U934" s="24">
        <f t="shared" si="68"/>
        <v>72653.307615000042</v>
      </c>
      <c r="V934" t="s">
        <v>2990</v>
      </c>
      <c r="W934" t="s">
        <v>2674</v>
      </c>
      <c r="X934" t="s">
        <v>3007</v>
      </c>
      <c r="Y934">
        <v>29.600999999999999</v>
      </c>
      <c r="Z934">
        <v>25.18</v>
      </c>
      <c r="AA934" t="s">
        <v>3008</v>
      </c>
    </row>
    <row r="935" spans="1:27" s="21" customFormat="1" x14ac:dyDescent="0.2">
      <c r="E935" s="22"/>
      <c r="I935" s="22"/>
      <c r="N935" s="22"/>
      <c r="O935" s="22"/>
      <c r="U935" s="24"/>
    </row>
    <row r="936" spans="1:27" s="21" customFormat="1" x14ac:dyDescent="0.2">
      <c r="E936" s="22"/>
      <c r="I936" s="22"/>
      <c r="N936" s="22"/>
      <c r="O936" s="22"/>
      <c r="U936" s="24"/>
    </row>
    <row r="937" spans="1:27" s="21" customFormat="1" x14ac:dyDescent="0.2">
      <c r="E937" s="22"/>
      <c r="I937" s="22"/>
      <c r="N937" s="22"/>
      <c r="O937" s="22"/>
      <c r="U937" s="24"/>
    </row>
    <row r="938" spans="1:27" x14ac:dyDescent="0.2">
      <c r="A938" s="12" t="s">
        <v>2756</v>
      </c>
      <c r="B938" s="12">
        <v>2057</v>
      </c>
      <c r="C938">
        <v>2111</v>
      </c>
      <c r="D938">
        <v>5</v>
      </c>
      <c r="E938" s="19">
        <v>7.0000000000000005E-8</v>
      </c>
      <c r="F938">
        <v>26.4</v>
      </c>
      <c r="G938" t="s">
        <v>2782</v>
      </c>
      <c r="H938">
        <v>0</v>
      </c>
      <c r="I938" s="19">
        <v>8.8000000000000003E-4</v>
      </c>
      <c r="J938">
        <v>2.3069999999999999</v>
      </c>
      <c r="K938">
        <v>1.7649999999999999</v>
      </c>
      <c r="L938">
        <v>13</v>
      </c>
      <c r="M938">
        <v>17</v>
      </c>
      <c r="N938" s="19">
        <v>30</v>
      </c>
      <c r="O938" s="19">
        <v>8.3000000000000004E-2</v>
      </c>
      <c r="P938">
        <v>-4.1349200000000002</v>
      </c>
      <c r="Q938">
        <v>11</v>
      </c>
      <c r="R938">
        <v>-8.1</v>
      </c>
      <c r="S938" s="21">
        <f t="shared" ref="S938:S954" si="69">B938+1-K938</f>
        <v>2056.2350000000001</v>
      </c>
      <c r="T938" s="21">
        <f t="shared" ref="T938:T954" si="70">(S938-1900)*365.2425</f>
        <v>57063.661987500047</v>
      </c>
      <c r="U938" s="24">
        <f t="shared" ref="U938:U954" si="71">T938</f>
        <v>57063.661987500047</v>
      </c>
      <c r="V938" t="s">
        <v>2756</v>
      </c>
      <c r="W938" t="s">
        <v>2674</v>
      </c>
      <c r="X938" t="s">
        <v>3019</v>
      </c>
      <c r="Y938">
        <v>26.584</v>
      </c>
      <c r="Z938">
        <v>19.434000000000001</v>
      </c>
      <c r="AA938" t="s">
        <v>3020</v>
      </c>
    </row>
    <row r="939" spans="1:27" x14ac:dyDescent="0.2">
      <c r="A939" s="12" t="s">
        <v>2931</v>
      </c>
      <c r="B939" s="12">
        <v>2066</v>
      </c>
      <c r="C939">
        <v>2121</v>
      </c>
      <c r="D939" s="4">
        <v>208</v>
      </c>
      <c r="E939" s="32">
        <v>2.9999999999999997E-4</v>
      </c>
      <c r="F939">
        <v>25.9</v>
      </c>
      <c r="G939" t="s">
        <v>2948</v>
      </c>
      <c r="H939">
        <v>1</v>
      </c>
      <c r="I939" s="19">
        <v>5.6999999999999998E-4</v>
      </c>
      <c r="J939">
        <v>1.121</v>
      </c>
      <c r="K939">
        <v>9.2639999999999993</v>
      </c>
      <c r="L939">
        <v>124</v>
      </c>
      <c r="M939">
        <v>15</v>
      </c>
      <c r="N939" s="19">
        <v>139</v>
      </c>
      <c r="O939" s="19">
        <v>0.15</v>
      </c>
      <c r="P939">
        <v>-4.07118</v>
      </c>
      <c r="Q939">
        <v>9</v>
      </c>
      <c r="R939" s="6">
        <v>-4.38</v>
      </c>
      <c r="S939" s="21">
        <f t="shared" si="69"/>
        <v>2057.7359999999999</v>
      </c>
      <c r="T939" s="21">
        <f t="shared" si="70"/>
        <v>57611.890979999953</v>
      </c>
      <c r="U939" s="24">
        <f t="shared" si="71"/>
        <v>57611.890979999953</v>
      </c>
      <c r="V939" t="s">
        <v>2931</v>
      </c>
      <c r="W939" t="s">
        <v>2674</v>
      </c>
      <c r="X939" t="s">
        <v>3025</v>
      </c>
      <c r="Y939">
        <v>25.847000000000001</v>
      </c>
      <c r="Z939">
        <v>21.117000000000001</v>
      </c>
      <c r="AA939" t="s">
        <v>3026</v>
      </c>
    </row>
    <row r="940" spans="1:27" x14ac:dyDescent="0.2">
      <c r="A940" s="12" t="s">
        <v>2314</v>
      </c>
      <c r="B940" s="12">
        <v>2072</v>
      </c>
      <c r="C940">
        <v>2121</v>
      </c>
      <c r="D940" s="4">
        <v>86</v>
      </c>
      <c r="E940" s="32">
        <v>2.0000000000000001E-4</v>
      </c>
      <c r="F940">
        <v>26.9</v>
      </c>
      <c r="G940" t="s">
        <v>2349</v>
      </c>
      <c r="H940">
        <v>0</v>
      </c>
      <c r="I940" s="19">
        <v>1.9E-3</v>
      </c>
      <c r="J940">
        <v>1.105</v>
      </c>
      <c r="K940">
        <v>10.500999999999999</v>
      </c>
      <c r="L940">
        <v>19</v>
      </c>
      <c r="M940">
        <v>2</v>
      </c>
      <c r="N940" s="19">
        <v>21</v>
      </c>
      <c r="O940" s="19">
        <v>0.13</v>
      </c>
      <c r="P940" s="6">
        <v>-3.60222</v>
      </c>
      <c r="Q940">
        <v>35</v>
      </c>
      <c r="R940">
        <v>-5.01</v>
      </c>
      <c r="S940" s="21">
        <f t="shared" si="69"/>
        <v>2062.4989999999998</v>
      </c>
      <c r="T940" s="21">
        <f t="shared" si="70"/>
        <v>59351.541007499924</v>
      </c>
      <c r="U940" s="24">
        <f t="shared" si="71"/>
        <v>59351.541007499924</v>
      </c>
      <c r="V940" t="s">
        <v>2314</v>
      </c>
      <c r="W940" t="s">
        <v>2674</v>
      </c>
      <c r="X940" t="s">
        <v>2696</v>
      </c>
      <c r="Y940">
        <v>26.76</v>
      </c>
      <c r="Z940">
        <v>17.632000000000001</v>
      </c>
      <c r="AA940" t="s">
        <v>2697</v>
      </c>
    </row>
    <row r="941" spans="1:27" x14ac:dyDescent="0.2">
      <c r="A941" t="s">
        <v>2523</v>
      </c>
      <c r="B941">
        <v>2077</v>
      </c>
      <c r="C941">
        <v>2121</v>
      </c>
      <c r="D941" s="6">
        <v>13</v>
      </c>
      <c r="E941" s="19">
        <v>3.0000000000000001E-5</v>
      </c>
      <c r="F941">
        <v>25.5</v>
      </c>
      <c r="G941" t="s">
        <v>2604</v>
      </c>
      <c r="H941">
        <v>0</v>
      </c>
      <c r="I941" s="19">
        <v>9.6000000000000002E-4</v>
      </c>
      <c r="J941">
        <v>1.71</v>
      </c>
      <c r="K941">
        <v>2.4089999999999998</v>
      </c>
      <c r="L941">
        <v>7</v>
      </c>
      <c r="M941">
        <v>5</v>
      </c>
      <c r="N941" s="19">
        <v>12</v>
      </c>
      <c r="O941" s="19">
        <v>0.1</v>
      </c>
      <c r="P941">
        <v>-4.0092600000000003</v>
      </c>
      <c r="Q941">
        <v>19</v>
      </c>
      <c r="R941">
        <v>-5</v>
      </c>
      <c r="S941" s="21">
        <f t="shared" si="69"/>
        <v>2075.5909999999999</v>
      </c>
      <c r="T941" s="21">
        <f t="shared" si="70"/>
        <v>64133.295817499966</v>
      </c>
      <c r="U941" s="24">
        <f t="shared" si="71"/>
        <v>64133.295817499966</v>
      </c>
      <c r="V941" t="s">
        <v>2523</v>
      </c>
      <c r="W941" t="s">
        <v>2674</v>
      </c>
      <c r="X941" t="s">
        <v>2712</v>
      </c>
      <c r="Y941">
        <v>25.57</v>
      </c>
      <c r="Z941">
        <v>22.431000000000001</v>
      </c>
      <c r="AA941" t="s">
        <v>2713</v>
      </c>
    </row>
    <row r="942" spans="1:27" x14ac:dyDescent="0.2">
      <c r="A942" t="s">
        <v>2932</v>
      </c>
      <c r="B942">
        <v>2078</v>
      </c>
      <c r="C942">
        <v>2115</v>
      </c>
      <c r="D942" s="4">
        <v>91</v>
      </c>
      <c r="E942" s="19">
        <v>6.0000000000000002E-5</v>
      </c>
      <c r="F942">
        <v>25.8</v>
      </c>
      <c r="G942" t="s">
        <v>2946</v>
      </c>
      <c r="H942">
        <v>1</v>
      </c>
      <c r="I942" s="19">
        <v>2.0000000000000001E-4</v>
      </c>
      <c r="J942">
        <v>1.321</v>
      </c>
      <c r="K942">
        <v>4.117</v>
      </c>
      <c r="L942">
        <v>53</v>
      </c>
      <c r="M942">
        <v>17</v>
      </c>
      <c r="N942" s="19">
        <v>70</v>
      </c>
      <c r="O942" s="19">
        <v>0.11</v>
      </c>
      <c r="P942">
        <v>-4.6797800000000001</v>
      </c>
      <c r="Q942">
        <v>4</v>
      </c>
      <c r="R942" s="6">
        <v>-4.93</v>
      </c>
      <c r="S942" s="21">
        <f t="shared" si="69"/>
        <v>2074.8829999999998</v>
      </c>
      <c r="T942" s="21">
        <f t="shared" si="70"/>
        <v>63874.704127499936</v>
      </c>
      <c r="U942" s="24">
        <f t="shared" si="71"/>
        <v>63874.704127499936</v>
      </c>
      <c r="V942" t="s">
        <v>2932</v>
      </c>
      <c r="W942" t="s">
        <v>2674</v>
      </c>
      <c r="X942" t="s">
        <v>3013</v>
      </c>
      <c r="Y942">
        <v>25.73</v>
      </c>
      <c r="Z942">
        <v>22.045999999999999</v>
      </c>
      <c r="AA942" t="s">
        <v>3014</v>
      </c>
    </row>
    <row r="943" spans="1:27" x14ac:dyDescent="0.2">
      <c r="A943" t="s">
        <v>2539</v>
      </c>
      <c r="B943">
        <v>2079</v>
      </c>
      <c r="C943">
        <v>2121</v>
      </c>
      <c r="D943" s="4">
        <v>98</v>
      </c>
      <c r="E943" s="38">
        <v>2E-3</v>
      </c>
      <c r="F943">
        <v>25.7</v>
      </c>
      <c r="G943" t="s">
        <v>2597</v>
      </c>
      <c r="H943">
        <v>1</v>
      </c>
      <c r="I943" s="19">
        <v>1.6000000000000001E-3</v>
      </c>
      <c r="J943">
        <v>1.4319999999999999</v>
      </c>
      <c r="K943">
        <v>3.3159999999999998</v>
      </c>
      <c r="L943">
        <v>44</v>
      </c>
      <c r="M943">
        <v>19</v>
      </c>
      <c r="N943" s="19">
        <v>63</v>
      </c>
      <c r="O943" s="19">
        <v>0.13</v>
      </c>
      <c r="P943" s="6">
        <v>-3.69861</v>
      </c>
      <c r="Q943">
        <v>32</v>
      </c>
      <c r="R943" s="6">
        <v>-3.61</v>
      </c>
      <c r="S943" s="21">
        <f t="shared" si="69"/>
        <v>2076.6840000000002</v>
      </c>
      <c r="T943" s="21">
        <f t="shared" si="70"/>
        <v>64532.505870000074</v>
      </c>
      <c r="U943" s="24">
        <f t="shared" si="71"/>
        <v>64532.505870000074</v>
      </c>
      <c r="V943" t="s">
        <v>2539</v>
      </c>
      <c r="W943" t="s">
        <v>2674</v>
      </c>
      <c r="X943" t="s">
        <v>2716</v>
      </c>
      <c r="Y943">
        <v>25.9</v>
      </c>
      <c r="Z943">
        <v>20.561</v>
      </c>
      <c r="AA943" t="s">
        <v>2805</v>
      </c>
    </row>
    <row r="944" spans="1:27" x14ac:dyDescent="0.2">
      <c r="A944" t="s">
        <v>2989</v>
      </c>
      <c r="B944">
        <v>2081</v>
      </c>
      <c r="C944">
        <v>2115</v>
      </c>
      <c r="D944" s="4">
        <v>145</v>
      </c>
      <c r="E944" s="19">
        <v>1.0000000000000001E-5</v>
      </c>
      <c r="F944">
        <v>26</v>
      </c>
      <c r="G944" t="s">
        <v>3004</v>
      </c>
      <c r="H944">
        <v>0</v>
      </c>
      <c r="I944" s="19">
        <v>1.3999999999999999E-4</v>
      </c>
      <c r="J944">
        <v>1.7749999999999999</v>
      </c>
      <c r="K944">
        <v>2.29</v>
      </c>
      <c r="L944">
        <v>9</v>
      </c>
      <c r="M944">
        <v>7</v>
      </c>
      <c r="N944" s="19">
        <v>16</v>
      </c>
      <c r="O944" s="19">
        <v>8.5999999999999993E-2</v>
      </c>
      <c r="P944">
        <v>-4.9156500000000003</v>
      </c>
      <c r="Q944">
        <v>3</v>
      </c>
      <c r="R944">
        <v>-5.59</v>
      </c>
      <c r="S944" s="21">
        <f t="shared" si="69"/>
        <v>2079.71</v>
      </c>
      <c r="T944" s="21">
        <f t="shared" si="70"/>
        <v>65637.72967500001</v>
      </c>
      <c r="U944" s="24">
        <f t="shared" si="71"/>
        <v>65637.72967500001</v>
      </c>
      <c r="V944" t="s">
        <v>2989</v>
      </c>
      <c r="W944" t="s">
        <v>2674</v>
      </c>
      <c r="X944" t="s">
        <v>3009</v>
      </c>
      <c r="Y944">
        <v>25.991</v>
      </c>
      <c r="Z944">
        <v>22.082999999999998</v>
      </c>
      <c r="AA944" t="s">
        <v>3010</v>
      </c>
    </row>
    <row r="945" spans="1:27" x14ac:dyDescent="0.2">
      <c r="A945" t="s">
        <v>2808</v>
      </c>
      <c r="B945">
        <v>2082</v>
      </c>
      <c r="C945">
        <v>2121</v>
      </c>
      <c r="D945" s="6">
        <v>13</v>
      </c>
      <c r="E945" s="19">
        <v>4.9999999999999998E-7</v>
      </c>
      <c r="F945">
        <v>26.8</v>
      </c>
      <c r="G945" t="s">
        <v>2852</v>
      </c>
      <c r="H945">
        <v>0</v>
      </c>
      <c r="I945" s="19">
        <v>4.2000000000000002E-4</v>
      </c>
      <c r="J945">
        <v>1.4750000000000001</v>
      </c>
      <c r="K945">
        <v>3.1040000000000001</v>
      </c>
      <c r="L945">
        <v>21</v>
      </c>
      <c r="M945">
        <v>10</v>
      </c>
      <c r="N945" s="19">
        <v>31</v>
      </c>
      <c r="O945" s="19">
        <v>6.2E-2</v>
      </c>
      <c r="P945">
        <v>-4.5863100000000001</v>
      </c>
      <c r="Q945">
        <v>9</v>
      </c>
      <c r="R945">
        <v>-7.41</v>
      </c>
      <c r="S945" s="21">
        <f t="shared" si="69"/>
        <v>2079.8960000000002</v>
      </c>
      <c r="T945" s="21">
        <f t="shared" si="70"/>
        <v>65705.664780000065</v>
      </c>
      <c r="U945" s="24">
        <f t="shared" si="71"/>
        <v>65705.664780000065</v>
      </c>
      <c r="V945" t="s">
        <v>2808</v>
      </c>
      <c r="W945" t="s">
        <v>2674</v>
      </c>
      <c r="X945" t="s">
        <v>3027</v>
      </c>
      <c r="Y945">
        <v>26.725000000000001</v>
      </c>
      <c r="Z945">
        <v>22.058</v>
      </c>
      <c r="AA945" t="s">
        <v>2883</v>
      </c>
    </row>
    <row r="946" spans="1:27" x14ac:dyDescent="0.2">
      <c r="A946" t="s">
        <v>2163</v>
      </c>
      <c r="B946">
        <v>2085</v>
      </c>
      <c r="C946">
        <v>2118</v>
      </c>
      <c r="D946">
        <v>3</v>
      </c>
      <c r="E946" s="19">
        <v>9.9999999999999995E-8</v>
      </c>
      <c r="F946">
        <v>23.3</v>
      </c>
      <c r="G946" t="s">
        <v>2216</v>
      </c>
      <c r="H946">
        <v>0</v>
      </c>
      <c r="I946" s="19">
        <v>6.9999999999999999E-4</v>
      </c>
      <c r="J946">
        <v>1.1060000000000001</v>
      </c>
      <c r="K946">
        <v>10.404999999999999</v>
      </c>
      <c r="L946">
        <v>47</v>
      </c>
      <c r="M946">
        <v>5</v>
      </c>
      <c r="N946" s="19">
        <v>52</v>
      </c>
      <c r="O946" s="19">
        <v>5.0999999999999997E-2</v>
      </c>
      <c r="P946">
        <v>-4.4476199999999997</v>
      </c>
      <c r="Q946">
        <v>16</v>
      </c>
      <c r="R946">
        <v>-6.3</v>
      </c>
      <c r="S946" s="21">
        <f t="shared" si="69"/>
        <v>2075.5949999999998</v>
      </c>
      <c r="T946" s="21">
        <f t="shared" si="70"/>
        <v>64134.756787499929</v>
      </c>
      <c r="U946" s="24">
        <f t="shared" si="71"/>
        <v>64134.756787499929</v>
      </c>
      <c r="V946" t="s">
        <v>2163</v>
      </c>
      <c r="W946" t="s">
        <v>2674</v>
      </c>
      <c r="X946" t="s">
        <v>2421</v>
      </c>
      <c r="Y946">
        <v>23.26</v>
      </c>
      <c r="Z946">
        <v>16.701000000000001</v>
      </c>
      <c r="AA946" t="s">
        <v>2422</v>
      </c>
    </row>
    <row r="947" spans="1:27" x14ac:dyDescent="0.2">
      <c r="A947" t="s">
        <v>2768</v>
      </c>
      <c r="B947">
        <v>2087</v>
      </c>
      <c r="C947">
        <v>2120</v>
      </c>
      <c r="D947">
        <v>5</v>
      </c>
      <c r="E947" s="19">
        <v>1.9999999999999999E-6</v>
      </c>
      <c r="F947">
        <v>27.8</v>
      </c>
      <c r="G947" t="s">
        <v>2778</v>
      </c>
      <c r="H947">
        <v>0</v>
      </c>
      <c r="I947" s="19">
        <v>4.2999999999999999E-4</v>
      </c>
      <c r="J947">
        <v>1.3879999999999999</v>
      </c>
      <c r="K947">
        <v>3.5750000000000002</v>
      </c>
      <c r="L947">
        <v>18</v>
      </c>
      <c r="M947">
        <v>7</v>
      </c>
      <c r="N947" s="19">
        <v>25</v>
      </c>
      <c r="O947" s="19">
        <v>6.6000000000000003E-2</v>
      </c>
      <c r="P947">
        <v>-4.55335</v>
      </c>
      <c r="Q947">
        <v>10</v>
      </c>
      <c r="R947">
        <v>-7.58</v>
      </c>
      <c r="S947" s="21">
        <f t="shared" si="69"/>
        <v>2084.4250000000002</v>
      </c>
      <c r="T947" s="21">
        <f t="shared" si="70"/>
        <v>67359.848062500067</v>
      </c>
      <c r="U947" s="24">
        <f t="shared" si="71"/>
        <v>67359.848062500067</v>
      </c>
      <c r="V947" t="s">
        <v>2768</v>
      </c>
      <c r="W947" t="s">
        <v>2674</v>
      </c>
      <c r="X947" t="s">
        <v>3022</v>
      </c>
      <c r="Y947">
        <v>27.814</v>
      </c>
      <c r="Z947">
        <v>19.782</v>
      </c>
      <c r="AA947" t="s">
        <v>3023</v>
      </c>
    </row>
    <row r="948" spans="1:27" x14ac:dyDescent="0.2">
      <c r="A948" t="s">
        <v>2807</v>
      </c>
      <c r="B948">
        <v>2089</v>
      </c>
      <c r="C948">
        <v>2097</v>
      </c>
      <c r="D948">
        <v>6</v>
      </c>
      <c r="E948" s="19">
        <v>2.9999999999999999E-7</v>
      </c>
      <c r="F948">
        <v>25.1</v>
      </c>
      <c r="G948" t="s">
        <v>2853</v>
      </c>
      <c r="H948">
        <v>1</v>
      </c>
      <c r="I948" s="19">
        <v>3.6999999999999999E-4</v>
      </c>
      <c r="J948">
        <v>0.97499999999999998</v>
      </c>
      <c r="K948">
        <v>38.825000000000003</v>
      </c>
      <c r="L948">
        <v>0</v>
      </c>
      <c r="M948">
        <v>0</v>
      </c>
      <c r="N948" s="19">
        <v>10000000</v>
      </c>
      <c r="O948" s="19">
        <v>5.2999999999999999E-2</v>
      </c>
      <c r="P948">
        <v>-4.7082300000000004</v>
      </c>
      <c r="Q948">
        <v>9</v>
      </c>
      <c r="R948">
        <v>-6.89</v>
      </c>
      <c r="S948" s="21">
        <f t="shared" si="69"/>
        <v>2051.1750000000002</v>
      </c>
      <c r="T948" s="21">
        <f t="shared" si="70"/>
        <v>55215.534937500066</v>
      </c>
      <c r="U948" s="24">
        <f t="shared" si="71"/>
        <v>55215.534937500066</v>
      </c>
      <c r="V948" t="s">
        <v>2807</v>
      </c>
      <c r="W948" t="s">
        <v>2674</v>
      </c>
      <c r="X948" t="s">
        <v>3032</v>
      </c>
      <c r="Y948">
        <v>25.036000000000001</v>
      </c>
      <c r="Z948">
        <v>20.710999999999999</v>
      </c>
      <c r="AA948" t="s">
        <v>2885</v>
      </c>
    </row>
    <row r="949" spans="1:27" x14ac:dyDescent="0.2">
      <c r="A949" t="s">
        <v>2518</v>
      </c>
      <c r="B949">
        <v>2090</v>
      </c>
      <c r="C949">
        <v>2121</v>
      </c>
      <c r="D949" s="6">
        <v>10</v>
      </c>
      <c r="E949" s="19">
        <v>1.9999999999999999E-6</v>
      </c>
      <c r="F949">
        <v>27.2</v>
      </c>
      <c r="G949" t="s">
        <v>2605</v>
      </c>
      <c r="H949">
        <v>0</v>
      </c>
      <c r="I949" s="19">
        <v>5.6999999999999998E-4</v>
      </c>
      <c r="J949">
        <v>1.2849999999999999</v>
      </c>
      <c r="K949">
        <v>4.5110000000000001</v>
      </c>
      <c r="L949">
        <v>7</v>
      </c>
      <c r="M949">
        <v>2</v>
      </c>
      <c r="N949" s="19">
        <v>8.99</v>
      </c>
      <c r="O949" s="19">
        <v>6.3E-2</v>
      </c>
      <c r="P949">
        <v>-4.4469200000000004</v>
      </c>
      <c r="Q949">
        <v>14</v>
      </c>
      <c r="R949">
        <v>-7.33</v>
      </c>
      <c r="S949" s="21">
        <f t="shared" si="69"/>
        <v>2086.489</v>
      </c>
      <c r="T949" s="21">
        <f t="shared" si="70"/>
        <v>68113.70858250001</v>
      </c>
      <c r="U949" s="24">
        <f t="shared" si="71"/>
        <v>68113.70858250001</v>
      </c>
      <c r="V949" t="s">
        <v>2518</v>
      </c>
      <c r="W949" t="s">
        <v>2674</v>
      </c>
      <c r="X949" t="s">
        <v>2907</v>
      </c>
      <c r="Y949">
        <v>27.19</v>
      </c>
      <c r="Z949">
        <v>22.186</v>
      </c>
      <c r="AA949" t="s">
        <v>2721</v>
      </c>
    </row>
    <row r="950" spans="1:27" x14ac:dyDescent="0.2">
      <c r="A950" t="s">
        <v>2769</v>
      </c>
      <c r="B950">
        <v>2092</v>
      </c>
      <c r="C950">
        <v>2120</v>
      </c>
      <c r="D950" s="6">
        <v>12</v>
      </c>
      <c r="E950" s="19">
        <v>2.0000000000000002E-5</v>
      </c>
      <c r="F950">
        <v>26.1</v>
      </c>
      <c r="G950" t="s">
        <v>2776</v>
      </c>
      <c r="H950">
        <v>0</v>
      </c>
      <c r="I950" s="19">
        <v>1.6000000000000001E-4</v>
      </c>
      <c r="J950">
        <v>2.2599999999999998</v>
      </c>
      <c r="K950">
        <v>1.7929999999999999</v>
      </c>
      <c r="L950">
        <v>4</v>
      </c>
      <c r="M950">
        <v>5</v>
      </c>
      <c r="N950" s="19">
        <v>9.0399999999999991</v>
      </c>
      <c r="O950" s="19">
        <v>7.6999999999999999E-2</v>
      </c>
      <c r="P950">
        <v>-4.9157999999999999</v>
      </c>
      <c r="Q950">
        <v>4</v>
      </c>
      <c r="R950">
        <v>-5.41</v>
      </c>
      <c r="S950" s="21">
        <f t="shared" si="69"/>
        <v>2091.2069999999999</v>
      </c>
      <c r="T950" s="21">
        <f t="shared" si="70"/>
        <v>69836.922697499962</v>
      </c>
      <c r="U950" s="24">
        <f t="shared" si="71"/>
        <v>69836.922697499962</v>
      </c>
      <c r="V950" t="s">
        <v>2769</v>
      </c>
      <c r="W950" t="s">
        <v>2674</v>
      </c>
      <c r="X950" t="s">
        <v>2890</v>
      </c>
      <c r="Y950">
        <v>26.151</v>
      </c>
      <c r="Z950">
        <v>18.445</v>
      </c>
      <c r="AA950" t="s">
        <v>2891</v>
      </c>
    </row>
    <row r="951" spans="1:27" x14ac:dyDescent="0.2">
      <c r="A951" t="s">
        <v>2821</v>
      </c>
      <c r="B951">
        <v>2094</v>
      </c>
      <c r="C951">
        <v>2118</v>
      </c>
      <c r="D951">
        <v>3</v>
      </c>
      <c r="E951" s="19">
        <v>3.9999999999999998E-7</v>
      </c>
      <c r="F951">
        <v>25.2</v>
      </c>
      <c r="G951" t="s">
        <v>2845</v>
      </c>
      <c r="H951">
        <v>0</v>
      </c>
      <c r="I951" s="19">
        <v>1.4999999999999999E-4</v>
      </c>
      <c r="J951">
        <v>2.9729999999999999</v>
      </c>
      <c r="K951">
        <v>1.5069999999999999</v>
      </c>
      <c r="L951">
        <v>1</v>
      </c>
      <c r="M951">
        <v>2</v>
      </c>
      <c r="N951" s="19">
        <v>2.97</v>
      </c>
      <c r="O951" s="19">
        <v>5.0999999999999997E-2</v>
      </c>
      <c r="P951">
        <v>-5.1070799999999998</v>
      </c>
      <c r="Q951">
        <v>4</v>
      </c>
      <c r="R951">
        <v>-6.83</v>
      </c>
      <c r="S951" s="21">
        <f t="shared" si="69"/>
        <v>2093.4929999999999</v>
      </c>
      <c r="T951" s="21">
        <f t="shared" si="70"/>
        <v>70671.867052499976</v>
      </c>
      <c r="U951" s="24">
        <f t="shared" si="71"/>
        <v>70671.867052499976</v>
      </c>
      <c r="V951" t="s">
        <v>2821</v>
      </c>
      <c r="W951" t="s">
        <v>2674</v>
      </c>
      <c r="X951" t="s">
        <v>3015</v>
      </c>
      <c r="Y951">
        <v>25.186</v>
      </c>
      <c r="Z951">
        <v>21.835000000000001</v>
      </c>
      <c r="AA951" t="s">
        <v>3016</v>
      </c>
    </row>
    <row r="952" spans="1:27" x14ac:dyDescent="0.2">
      <c r="A952" t="s">
        <v>2544</v>
      </c>
      <c r="B952">
        <v>2100</v>
      </c>
      <c r="C952">
        <v>2100</v>
      </c>
      <c r="D952">
        <v>1</v>
      </c>
      <c r="E952" s="19">
        <v>2.0000000000000002E-5</v>
      </c>
      <c r="F952">
        <v>24.5</v>
      </c>
      <c r="G952" t="s">
        <v>2594</v>
      </c>
      <c r="H952">
        <v>0</v>
      </c>
      <c r="I952" s="19">
        <v>3.5E-4</v>
      </c>
      <c r="J952">
        <v>3.391</v>
      </c>
      <c r="K952">
        <v>1.4179999999999999</v>
      </c>
      <c r="L952">
        <v>5</v>
      </c>
      <c r="M952">
        <v>12</v>
      </c>
      <c r="N952" s="19">
        <v>17</v>
      </c>
      <c r="O952" s="19">
        <v>6.9000000000000006E-2</v>
      </c>
      <c r="P952">
        <v>-4.60799</v>
      </c>
      <c r="Q952">
        <v>10</v>
      </c>
      <c r="R952">
        <v>-4.67</v>
      </c>
      <c r="S952" s="21">
        <f t="shared" si="69"/>
        <v>2099.5819999999999</v>
      </c>
      <c r="T952" s="21">
        <f t="shared" si="70"/>
        <v>72895.828634999954</v>
      </c>
      <c r="U952" s="24">
        <f t="shared" si="71"/>
        <v>72895.828634999954</v>
      </c>
      <c r="V952" t="s">
        <v>2544</v>
      </c>
      <c r="W952" t="s">
        <v>2674</v>
      </c>
      <c r="X952" t="s">
        <v>2734</v>
      </c>
      <c r="Y952">
        <v>24.469000000000001</v>
      </c>
      <c r="Z952">
        <v>17.507000000000001</v>
      </c>
      <c r="AA952" t="s">
        <v>2905</v>
      </c>
    </row>
    <row r="953" spans="1:27" x14ac:dyDescent="0.2">
      <c r="A953" t="s">
        <v>2649</v>
      </c>
      <c r="B953">
        <v>2104</v>
      </c>
      <c r="C953">
        <v>2120</v>
      </c>
      <c r="D953" s="6">
        <v>42</v>
      </c>
      <c r="E953" s="32">
        <v>2.9999999999999997E-4</v>
      </c>
      <c r="F953">
        <v>25.5</v>
      </c>
      <c r="G953" t="s">
        <v>2664</v>
      </c>
      <c r="H953">
        <v>0</v>
      </c>
      <c r="I953" s="19">
        <v>5.4000000000000001E-4</v>
      </c>
      <c r="J953">
        <v>1.9830000000000001</v>
      </c>
      <c r="K953">
        <v>2.0179999999999998</v>
      </c>
      <c r="L953">
        <v>1</v>
      </c>
      <c r="M953">
        <v>1</v>
      </c>
      <c r="N953" s="19">
        <v>1.98</v>
      </c>
      <c r="O953" s="19">
        <v>0.08</v>
      </c>
      <c r="P953">
        <v>-4.3620700000000001</v>
      </c>
      <c r="Q953">
        <v>16</v>
      </c>
      <c r="R953" s="6">
        <v>-4.0599999999999996</v>
      </c>
      <c r="S953" s="21">
        <f t="shared" si="69"/>
        <v>2102.982</v>
      </c>
      <c r="T953" s="21">
        <f t="shared" si="70"/>
        <v>74137.653134999986</v>
      </c>
      <c r="U953" s="24">
        <f t="shared" si="71"/>
        <v>74137.653134999986</v>
      </c>
      <c r="V953" t="s">
        <v>2649</v>
      </c>
      <c r="W953" t="s">
        <v>2674</v>
      </c>
      <c r="X953" t="s">
        <v>2900</v>
      </c>
      <c r="Y953">
        <v>25.573</v>
      </c>
      <c r="Z953">
        <v>22.184999999999999</v>
      </c>
      <c r="AA953" t="s">
        <v>3024</v>
      </c>
    </row>
    <row r="954" spans="1:27" x14ac:dyDescent="0.2">
      <c r="A954" s="21" t="s">
        <v>2581</v>
      </c>
      <c r="B954">
        <v>2109</v>
      </c>
      <c r="C954">
        <v>2120</v>
      </c>
      <c r="D954">
        <v>2</v>
      </c>
      <c r="E954" s="19">
        <v>2E-8</v>
      </c>
      <c r="F954">
        <v>25.6</v>
      </c>
      <c r="G954" t="s">
        <v>2590</v>
      </c>
      <c r="H954">
        <v>1</v>
      </c>
      <c r="I954" s="19">
        <v>2.5000000000000001E-4</v>
      </c>
      <c r="J954">
        <v>1.032</v>
      </c>
      <c r="K954">
        <v>32.151000000000003</v>
      </c>
      <c r="L954">
        <v>0</v>
      </c>
      <c r="M954">
        <v>0</v>
      </c>
      <c r="N954" s="19">
        <v>10000000</v>
      </c>
      <c r="O954" s="19">
        <v>2.8000000000000001E-2</v>
      </c>
      <c r="P954">
        <v>-5.1502100000000004</v>
      </c>
      <c r="Q954">
        <v>8</v>
      </c>
      <c r="R954">
        <v>-8.25</v>
      </c>
      <c r="S954" s="21">
        <f t="shared" si="69"/>
        <v>2077.8490000000002</v>
      </c>
      <c r="T954" s="21">
        <f t="shared" si="70"/>
        <v>64958.013382500059</v>
      </c>
      <c r="U954" s="24">
        <f t="shared" si="71"/>
        <v>64958.013382500059</v>
      </c>
      <c r="V954" t="s">
        <v>2581</v>
      </c>
      <c r="W954" t="s">
        <v>2674</v>
      </c>
      <c r="X954" t="s">
        <v>2804</v>
      </c>
      <c r="Y954">
        <v>25.536000000000001</v>
      </c>
      <c r="Z954">
        <v>22.067</v>
      </c>
      <c r="AA954" t="s">
        <v>2725</v>
      </c>
    </row>
    <row r="957" spans="1:27" ht="17" customHeight="1" x14ac:dyDescent="0.2">
      <c r="A957" s="17"/>
      <c r="B957" s="17"/>
      <c r="C957" s="17"/>
      <c r="D957" s="17"/>
      <c r="E957" s="17"/>
      <c r="F957" s="17"/>
      <c r="G957" s="17"/>
    </row>
    <row r="959" spans="1:27" x14ac:dyDescent="0.2">
      <c r="A959" t="s">
        <v>113</v>
      </c>
    </row>
    <row r="960" spans="1:27" x14ac:dyDescent="0.2">
      <c r="A960" t="s">
        <v>114</v>
      </c>
      <c r="B960">
        <v>211108</v>
      </c>
      <c r="C960" t="s">
        <v>115</v>
      </c>
    </row>
    <row r="961" spans="1:27" x14ac:dyDescent="0.2">
      <c r="A961" t="s">
        <v>116</v>
      </c>
      <c r="B961" t="s">
        <v>117</v>
      </c>
      <c r="C961" t="s">
        <v>118</v>
      </c>
      <c r="D961" t="s">
        <v>119</v>
      </c>
      <c r="E961" t="s">
        <v>2842</v>
      </c>
      <c r="F961" t="s">
        <v>3047</v>
      </c>
      <c r="G961" s="18">
        <v>8.9583333333333334E-2</v>
      </c>
    </row>
    <row r="962" spans="1:27" x14ac:dyDescent="0.2">
      <c r="A962" t="s">
        <v>122</v>
      </c>
      <c r="B962" t="s">
        <v>123</v>
      </c>
      <c r="C962" t="s">
        <v>124</v>
      </c>
      <c r="D962" t="s">
        <v>125</v>
      </c>
      <c r="E962" t="s">
        <v>126</v>
      </c>
    </row>
    <row r="963" spans="1:27" x14ac:dyDescent="0.2">
      <c r="A963" t="s">
        <v>127</v>
      </c>
      <c r="B963">
        <v>211108</v>
      </c>
      <c r="C963" t="s">
        <v>115</v>
      </c>
    </row>
    <row r="964" spans="1:27" x14ac:dyDescent="0.2">
      <c r="A964" t="s">
        <v>128</v>
      </c>
      <c r="B964" t="s">
        <v>129</v>
      </c>
      <c r="C964" t="s">
        <v>130</v>
      </c>
    </row>
    <row r="965" spans="1:27" x14ac:dyDescent="0.2">
      <c r="A965" t="s">
        <v>131</v>
      </c>
      <c r="B965" t="s">
        <v>132</v>
      </c>
      <c r="C965">
        <v>11108</v>
      </c>
      <c r="D965" t="s">
        <v>133</v>
      </c>
    </row>
    <row r="967" spans="1:27" x14ac:dyDescent="0.2">
      <c r="A967" t="s">
        <v>134</v>
      </c>
      <c r="B967" t="s">
        <v>135</v>
      </c>
      <c r="C967" t="s">
        <v>136</v>
      </c>
      <c r="D967" t="s">
        <v>137</v>
      </c>
      <c r="E967" t="s">
        <v>138</v>
      </c>
      <c r="F967" t="s">
        <v>139</v>
      </c>
      <c r="G967" t="s">
        <v>140</v>
      </c>
      <c r="H967" t="s">
        <v>141</v>
      </c>
      <c r="I967" t="s">
        <v>142</v>
      </c>
      <c r="J967" t="s">
        <v>143</v>
      </c>
      <c r="K967" t="s">
        <v>144</v>
      </c>
      <c r="L967" t="s">
        <v>145</v>
      </c>
      <c r="M967" t="s">
        <v>146</v>
      </c>
      <c r="N967" t="s">
        <v>147</v>
      </c>
      <c r="O967" t="s">
        <v>148</v>
      </c>
      <c r="P967" t="s">
        <v>149</v>
      </c>
      <c r="Q967" t="s">
        <v>150</v>
      </c>
      <c r="R967" t="s">
        <v>151</v>
      </c>
    </row>
    <row r="968" spans="1:27" x14ac:dyDescent="0.2">
      <c r="V968" t="s">
        <v>152</v>
      </c>
      <c r="W968" t="s">
        <v>153</v>
      </c>
      <c r="X968" t="s">
        <v>154</v>
      </c>
      <c r="Y968" t="s">
        <v>155</v>
      </c>
      <c r="Z968" t="s">
        <v>156</v>
      </c>
      <c r="AA968" t="s">
        <v>157</v>
      </c>
    </row>
    <row r="969" spans="1:27" x14ac:dyDescent="0.2">
      <c r="A969" s="6" t="s">
        <v>2770</v>
      </c>
      <c r="B969" s="6">
        <v>2034</v>
      </c>
      <c r="C969">
        <v>2119</v>
      </c>
      <c r="D969" s="4">
        <v>102</v>
      </c>
      <c r="E969" s="32">
        <v>1E-4</v>
      </c>
      <c r="F969">
        <v>29.3</v>
      </c>
      <c r="G969" t="s">
        <v>2855</v>
      </c>
      <c r="H969">
        <v>1</v>
      </c>
      <c r="I969" s="19">
        <v>7.3999999999999999E-4</v>
      </c>
      <c r="J969">
        <v>0.80800000000000005</v>
      </c>
      <c r="K969">
        <v>4.2190000000000003</v>
      </c>
      <c r="L969">
        <v>47</v>
      </c>
      <c r="M969">
        <v>9</v>
      </c>
      <c r="N969" s="19">
        <v>38</v>
      </c>
      <c r="O969" s="19">
        <v>0.54</v>
      </c>
      <c r="P969" s="6">
        <v>-3.4027699999999999</v>
      </c>
      <c r="Q969">
        <v>3</v>
      </c>
      <c r="R969">
        <v>-6.13</v>
      </c>
      <c r="S969" s="21">
        <f t="shared" ref="S969:S989" si="72">B969+1-K969</f>
        <v>2030.7809999999999</v>
      </c>
      <c r="T969" s="21">
        <f t="shared" ref="T969:T989" si="73">(S969-1900)*365.2425</f>
        <v>47766.779392499979</v>
      </c>
      <c r="U969" s="24">
        <f t="shared" ref="U969:U989" si="74">T969</f>
        <v>47766.779392499979</v>
      </c>
      <c r="V969" t="s">
        <v>2770</v>
      </c>
      <c r="W969" t="s">
        <v>2674</v>
      </c>
      <c r="X969" t="s">
        <v>2888</v>
      </c>
      <c r="Y969">
        <v>29.256</v>
      </c>
      <c r="Z969">
        <v>23.91</v>
      </c>
      <c r="AA969" t="s">
        <v>2889</v>
      </c>
    </row>
    <row r="970" spans="1:27" x14ac:dyDescent="0.2">
      <c r="A970" s="6" t="s">
        <v>2814</v>
      </c>
      <c r="B970" s="6">
        <v>2037</v>
      </c>
      <c r="C970">
        <v>2120</v>
      </c>
      <c r="D970" s="4">
        <v>83</v>
      </c>
      <c r="E970" s="32">
        <v>8.9999999999999998E-4</v>
      </c>
      <c r="F970">
        <v>27</v>
      </c>
      <c r="G970" t="s">
        <v>2850</v>
      </c>
      <c r="H970">
        <v>0</v>
      </c>
      <c r="I970" s="19">
        <v>1.6999999999999999E-3</v>
      </c>
      <c r="J970">
        <v>2.3130000000000002</v>
      </c>
      <c r="K970">
        <v>1.7609999999999999</v>
      </c>
      <c r="L970">
        <v>3</v>
      </c>
      <c r="M970">
        <v>4</v>
      </c>
      <c r="N970" s="19">
        <v>6.94</v>
      </c>
      <c r="O970" s="19">
        <v>0.49</v>
      </c>
      <c r="P970" s="6">
        <v>-3.06731</v>
      </c>
      <c r="Q970">
        <v>9</v>
      </c>
      <c r="R970" s="6">
        <v>-4.16</v>
      </c>
      <c r="S970" s="21">
        <f t="shared" si="72"/>
        <v>2036.239</v>
      </c>
      <c r="T970" s="21">
        <f t="shared" si="73"/>
        <v>49760.272957500012</v>
      </c>
      <c r="U970" s="24">
        <f t="shared" si="74"/>
        <v>49760.272957500012</v>
      </c>
      <c r="V970" t="s">
        <v>2814</v>
      </c>
      <c r="W970" t="s">
        <v>2674</v>
      </c>
      <c r="X970" t="s">
        <v>3073</v>
      </c>
      <c r="Y970">
        <v>26.986000000000001</v>
      </c>
      <c r="Z970">
        <v>28.039000000000001</v>
      </c>
      <c r="AA970" t="s">
        <v>3074</v>
      </c>
    </row>
    <row r="971" spans="1:27" x14ac:dyDescent="0.2">
      <c r="A971" s="6" t="s">
        <v>2764</v>
      </c>
      <c r="B971" s="6">
        <v>2038</v>
      </c>
      <c r="C971">
        <v>2107</v>
      </c>
      <c r="D971" s="6">
        <v>23</v>
      </c>
      <c r="E971" s="19">
        <v>1.0000000000000001E-5</v>
      </c>
      <c r="F971">
        <v>28</v>
      </c>
      <c r="G971" t="s">
        <v>2779</v>
      </c>
      <c r="H971">
        <v>1</v>
      </c>
      <c r="I971" s="19">
        <v>5.4000000000000001E-4</v>
      </c>
      <c r="J971">
        <v>0.90800000000000003</v>
      </c>
      <c r="K971">
        <v>9.9030000000000005</v>
      </c>
      <c r="L971">
        <v>109</v>
      </c>
      <c r="M971">
        <v>10</v>
      </c>
      <c r="N971" s="19">
        <v>99</v>
      </c>
      <c r="O971" s="19">
        <v>0.34</v>
      </c>
      <c r="P971" s="6">
        <v>-3.7345299999999999</v>
      </c>
      <c r="Q971">
        <v>3</v>
      </c>
      <c r="R971">
        <v>-5.82</v>
      </c>
      <c r="S971" s="21">
        <f t="shared" si="72"/>
        <v>2029.097</v>
      </c>
      <c r="T971" s="21">
        <f t="shared" si="73"/>
        <v>47151.711022499992</v>
      </c>
      <c r="U971" s="24">
        <f t="shared" si="74"/>
        <v>47151.711022499992</v>
      </c>
      <c r="V971" t="s">
        <v>2764</v>
      </c>
      <c r="W971" t="s">
        <v>2674</v>
      </c>
      <c r="X971" t="s">
        <v>2896</v>
      </c>
      <c r="Y971">
        <v>27.978999999999999</v>
      </c>
      <c r="Z971">
        <v>26.998000000000001</v>
      </c>
      <c r="AA971" t="s">
        <v>2897</v>
      </c>
    </row>
    <row r="972" spans="1:27" x14ac:dyDescent="0.2">
      <c r="A972" s="6" t="s">
        <v>2822</v>
      </c>
      <c r="B972" s="6">
        <v>2046</v>
      </c>
      <c r="C972">
        <v>2059</v>
      </c>
      <c r="D972">
        <v>3</v>
      </c>
      <c r="E972" s="19">
        <v>3.0000000000000001E-6</v>
      </c>
      <c r="F972">
        <v>28.8</v>
      </c>
      <c r="G972" t="s">
        <v>2844</v>
      </c>
      <c r="H972">
        <v>0</v>
      </c>
      <c r="I972" s="19">
        <v>1.2E-4</v>
      </c>
      <c r="J972">
        <v>3.0129999999999999</v>
      </c>
      <c r="K972">
        <v>1.4970000000000001</v>
      </c>
      <c r="L972">
        <v>1</v>
      </c>
      <c r="M972">
        <v>2</v>
      </c>
      <c r="N972" s="19">
        <v>3.01</v>
      </c>
      <c r="O972" s="19">
        <v>0.19</v>
      </c>
      <c r="P972">
        <v>-4.6465800000000002</v>
      </c>
      <c r="Q972">
        <v>1</v>
      </c>
      <c r="R972">
        <v>-6.68</v>
      </c>
      <c r="S972" s="21">
        <f t="shared" si="72"/>
        <v>2045.5029999999999</v>
      </c>
      <c r="T972" s="21">
        <f t="shared" si="73"/>
        <v>53143.879477499977</v>
      </c>
      <c r="U972" s="24">
        <f t="shared" si="74"/>
        <v>53143.879477499977</v>
      </c>
      <c r="V972" t="s">
        <v>2822</v>
      </c>
      <c r="W972" t="s">
        <v>2674</v>
      </c>
      <c r="X972" t="s">
        <v>2866</v>
      </c>
      <c r="Y972">
        <v>28.738</v>
      </c>
      <c r="Z972">
        <v>27.675000000000001</v>
      </c>
      <c r="AA972" t="s">
        <v>2867</v>
      </c>
    </row>
    <row r="973" spans="1:27" x14ac:dyDescent="0.2">
      <c r="A973" s="6" t="s">
        <v>2645</v>
      </c>
      <c r="B973" s="6">
        <v>2050</v>
      </c>
      <c r="C973">
        <v>2089</v>
      </c>
      <c r="D973" s="6">
        <v>27</v>
      </c>
      <c r="E973" s="19">
        <v>4.0000000000000003E-5</v>
      </c>
      <c r="F973">
        <v>28.9</v>
      </c>
      <c r="G973" t="s">
        <v>2665</v>
      </c>
      <c r="H973">
        <v>0</v>
      </c>
      <c r="I973" s="19">
        <v>1E-4</v>
      </c>
      <c r="J973">
        <v>3.1429999999999998</v>
      </c>
      <c r="K973">
        <v>1.4670000000000001</v>
      </c>
      <c r="L973">
        <v>7</v>
      </c>
      <c r="M973">
        <v>15</v>
      </c>
      <c r="N973" s="19">
        <v>22</v>
      </c>
      <c r="O973" s="19">
        <v>0.21</v>
      </c>
      <c r="P973">
        <v>-4.6833600000000004</v>
      </c>
      <c r="Q973">
        <v>1</v>
      </c>
      <c r="R973">
        <v>-6.1</v>
      </c>
      <c r="S973" s="21">
        <f t="shared" si="72"/>
        <v>2049.5329999999999</v>
      </c>
      <c r="T973" s="21">
        <f t="shared" si="73"/>
        <v>54615.806752499964</v>
      </c>
      <c r="U973" s="24">
        <f t="shared" si="74"/>
        <v>54615.806752499964</v>
      </c>
      <c r="V973" t="s">
        <v>2645</v>
      </c>
      <c r="W973" t="s">
        <v>2674</v>
      </c>
      <c r="X973" t="s">
        <v>2682</v>
      </c>
      <c r="Y973">
        <v>28.786999999999999</v>
      </c>
      <c r="Z973">
        <v>28.495000000000001</v>
      </c>
      <c r="AA973" t="s">
        <v>2683</v>
      </c>
    </row>
    <row r="974" spans="1:27" x14ac:dyDescent="0.2">
      <c r="A974" s="6" t="s">
        <v>2752</v>
      </c>
      <c r="B974" s="6">
        <v>2053</v>
      </c>
      <c r="C974">
        <v>2117</v>
      </c>
      <c r="D974">
        <v>16</v>
      </c>
      <c r="E974" s="19">
        <v>3.0000000000000001E-6</v>
      </c>
      <c r="F974">
        <v>29.2</v>
      </c>
      <c r="G974" t="s">
        <v>2783</v>
      </c>
      <c r="H974">
        <v>1</v>
      </c>
      <c r="I974" s="19">
        <v>9.1000000000000003E-5</v>
      </c>
      <c r="J974">
        <v>1.163</v>
      </c>
      <c r="K974">
        <v>7.1440000000000001</v>
      </c>
      <c r="L974">
        <v>43</v>
      </c>
      <c r="M974">
        <v>7</v>
      </c>
      <c r="N974" s="19">
        <v>50</v>
      </c>
      <c r="O974" s="19">
        <v>0.15</v>
      </c>
      <c r="P974">
        <v>-4.8673099999999998</v>
      </c>
      <c r="Q974">
        <v>1</v>
      </c>
      <c r="R974">
        <v>-7.5</v>
      </c>
      <c r="S974" s="21">
        <f t="shared" si="72"/>
        <v>2046.856</v>
      </c>
      <c r="T974" s="21">
        <f t="shared" si="73"/>
        <v>53638.052579999996</v>
      </c>
      <c r="U974" s="24">
        <f t="shared" si="74"/>
        <v>53638.052579999996</v>
      </c>
      <c r="V974" t="s">
        <v>2752</v>
      </c>
      <c r="W974" t="s">
        <v>2674</v>
      </c>
      <c r="X974" t="s">
        <v>2798</v>
      </c>
      <c r="Y974">
        <v>29.295000000000002</v>
      </c>
      <c r="Z974">
        <v>22.882999999999999</v>
      </c>
      <c r="AA974" t="s">
        <v>2799</v>
      </c>
    </row>
    <row r="975" spans="1:27" x14ac:dyDescent="0.2">
      <c r="A975" s="6" t="s">
        <v>2820</v>
      </c>
      <c r="B975" s="6">
        <v>2055</v>
      </c>
      <c r="C975">
        <v>2113</v>
      </c>
      <c r="D975">
        <v>9</v>
      </c>
      <c r="E975" s="32">
        <v>2.0000000000000001E-4</v>
      </c>
      <c r="F975">
        <v>28.2</v>
      </c>
      <c r="G975" t="s">
        <v>2846</v>
      </c>
      <c r="H975">
        <v>0</v>
      </c>
      <c r="I975" s="19">
        <v>5.1000000000000004E-4</v>
      </c>
      <c r="J975">
        <v>3.0670000000000002</v>
      </c>
      <c r="K975">
        <v>1.484</v>
      </c>
      <c r="L975">
        <v>1</v>
      </c>
      <c r="M975">
        <v>2</v>
      </c>
      <c r="N975" s="19">
        <v>3.07</v>
      </c>
      <c r="O975" s="19">
        <v>0.2</v>
      </c>
      <c r="P975" s="6">
        <v>-3.9977999999999998</v>
      </c>
      <c r="Q975">
        <v>6</v>
      </c>
      <c r="R975" s="6">
        <v>-4.93</v>
      </c>
      <c r="S975" s="21">
        <f t="shared" si="72"/>
        <v>2054.5160000000001</v>
      </c>
      <c r="T975" s="21">
        <f t="shared" si="73"/>
        <v>56435.810130000027</v>
      </c>
      <c r="U975" s="24">
        <f t="shared" si="74"/>
        <v>56435.810130000027</v>
      </c>
      <c r="V975" t="s">
        <v>2820</v>
      </c>
      <c r="W975" t="s">
        <v>2674</v>
      </c>
      <c r="X975" t="s">
        <v>3070</v>
      </c>
      <c r="Y975">
        <v>28.29</v>
      </c>
      <c r="Z975">
        <v>28.864000000000001</v>
      </c>
      <c r="AA975" t="s">
        <v>3071</v>
      </c>
    </row>
    <row r="976" spans="1:27" x14ac:dyDescent="0.2">
      <c r="A976" s="6" t="s">
        <v>3035</v>
      </c>
      <c r="B976" s="6">
        <v>2058</v>
      </c>
      <c r="C976">
        <v>2121</v>
      </c>
      <c r="D976" s="4">
        <v>81</v>
      </c>
      <c r="E976" s="19">
        <v>5.0000000000000002E-5</v>
      </c>
      <c r="F976">
        <v>28.7</v>
      </c>
      <c r="G976" t="s">
        <v>3050</v>
      </c>
      <c r="H976">
        <v>1</v>
      </c>
      <c r="I976" s="19">
        <v>8.5999999999999998E-4</v>
      </c>
      <c r="J976">
        <v>1.0569999999999999</v>
      </c>
      <c r="K976">
        <v>18.597999999999999</v>
      </c>
      <c r="L976">
        <v>88</v>
      </c>
      <c r="M976">
        <v>5</v>
      </c>
      <c r="N976" s="19">
        <v>93</v>
      </c>
      <c r="O976" s="19">
        <v>0.16</v>
      </c>
      <c r="P976" s="6">
        <v>-3.85521</v>
      </c>
      <c r="Q976">
        <v>11</v>
      </c>
      <c r="R976">
        <v>-6.37</v>
      </c>
      <c r="S976" s="21">
        <f t="shared" si="72"/>
        <v>2040.402</v>
      </c>
      <c r="T976" s="21">
        <f t="shared" si="73"/>
        <v>51280.777485000021</v>
      </c>
      <c r="U976" s="24">
        <f t="shared" si="74"/>
        <v>51280.777485000021</v>
      </c>
      <c r="V976" t="s">
        <v>3035</v>
      </c>
      <c r="W976" t="s">
        <v>2674</v>
      </c>
      <c r="X976" t="s">
        <v>3055</v>
      </c>
      <c r="Y976">
        <v>28.596</v>
      </c>
      <c r="Z976">
        <v>23.145</v>
      </c>
      <c r="AA976" t="s">
        <v>3056</v>
      </c>
    </row>
    <row r="977" spans="1:27" x14ac:dyDescent="0.2">
      <c r="A977" s="6" t="s">
        <v>2979</v>
      </c>
      <c r="B977" s="6">
        <v>2063</v>
      </c>
      <c r="C977">
        <v>2119</v>
      </c>
      <c r="D977" s="6">
        <v>28</v>
      </c>
      <c r="E977" s="32">
        <v>2.0000000000000001E-4</v>
      </c>
      <c r="F977">
        <v>25.7</v>
      </c>
      <c r="G977" t="s">
        <v>3006</v>
      </c>
      <c r="H977">
        <v>0</v>
      </c>
      <c r="I977" s="19">
        <v>2.0000000000000001E-4</v>
      </c>
      <c r="J977">
        <v>2.6560000000000001</v>
      </c>
      <c r="K977">
        <v>1.6040000000000001</v>
      </c>
      <c r="L977">
        <v>3</v>
      </c>
      <c r="M977">
        <v>5</v>
      </c>
      <c r="N977" s="19">
        <v>7.97</v>
      </c>
      <c r="O977" s="19">
        <v>0.16</v>
      </c>
      <c r="P977">
        <v>-4.4982100000000003</v>
      </c>
      <c r="Q977">
        <v>3</v>
      </c>
      <c r="R977" s="6">
        <v>-4.51</v>
      </c>
      <c r="S977" s="21">
        <f t="shared" si="72"/>
        <v>2062.3960000000002</v>
      </c>
      <c r="T977" s="21">
        <f t="shared" si="73"/>
        <v>59313.92103000007</v>
      </c>
      <c r="U977" s="24">
        <f t="shared" si="74"/>
        <v>59313.92103000007</v>
      </c>
      <c r="V977" t="s">
        <v>2979</v>
      </c>
      <c r="W977" t="s">
        <v>2674</v>
      </c>
      <c r="X977" t="s">
        <v>3030</v>
      </c>
      <c r="Y977">
        <v>25.786000000000001</v>
      </c>
      <c r="Z977">
        <v>24.722000000000001</v>
      </c>
      <c r="AA977" t="s">
        <v>3031</v>
      </c>
    </row>
    <row r="978" spans="1:27" x14ac:dyDescent="0.2">
      <c r="A978" s="6" t="s">
        <v>2757</v>
      </c>
      <c r="B978" s="6">
        <v>2071</v>
      </c>
      <c r="C978">
        <v>2121</v>
      </c>
      <c r="D978" s="6">
        <v>18</v>
      </c>
      <c r="E978" s="19">
        <v>5.0000000000000004E-6</v>
      </c>
      <c r="F978">
        <v>31.8</v>
      </c>
      <c r="G978" t="s">
        <v>2781</v>
      </c>
      <c r="H978">
        <v>1</v>
      </c>
      <c r="I978" s="19">
        <v>5.7000000000000003E-5</v>
      </c>
      <c r="J978">
        <v>0.97399999999999998</v>
      </c>
      <c r="K978">
        <v>36.984000000000002</v>
      </c>
      <c r="L978">
        <v>38</v>
      </c>
      <c r="M978">
        <v>1</v>
      </c>
      <c r="N978" s="19">
        <v>37</v>
      </c>
      <c r="O978" s="19">
        <v>9.8000000000000004E-2</v>
      </c>
      <c r="P978">
        <v>-5.2518799999999999</v>
      </c>
      <c r="Q978">
        <v>1</v>
      </c>
      <c r="R978">
        <v>-8.66</v>
      </c>
      <c r="S978" s="21">
        <f t="shared" si="72"/>
        <v>2035.0160000000001</v>
      </c>
      <c r="T978" s="21">
        <f t="shared" si="73"/>
        <v>49313.581380000032</v>
      </c>
      <c r="U978" s="24">
        <f t="shared" si="74"/>
        <v>49313.581380000032</v>
      </c>
      <c r="V978" t="s">
        <v>2757</v>
      </c>
      <c r="W978" t="s">
        <v>2674</v>
      </c>
      <c r="X978" t="s">
        <v>2794</v>
      </c>
      <c r="Y978">
        <v>31.788</v>
      </c>
      <c r="Z978">
        <v>28.856999999999999</v>
      </c>
      <c r="AA978" t="s">
        <v>2795</v>
      </c>
    </row>
    <row r="979" spans="1:27" x14ac:dyDescent="0.2">
      <c r="A979" s="6" t="s">
        <v>2813</v>
      </c>
      <c r="B979" s="6">
        <v>2071</v>
      </c>
      <c r="C979">
        <v>2071</v>
      </c>
      <c r="D979">
        <v>1</v>
      </c>
      <c r="E979" s="19">
        <v>6.9999999999999998E-9</v>
      </c>
      <c r="F979">
        <v>26.6</v>
      </c>
      <c r="G979" t="s">
        <v>2851</v>
      </c>
      <c r="H979">
        <v>0</v>
      </c>
      <c r="I979" s="19">
        <v>3.4000000000000002E-4</v>
      </c>
      <c r="J979">
        <v>2.0169999999999999</v>
      </c>
      <c r="K979">
        <v>1.9830000000000001</v>
      </c>
      <c r="L979">
        <v>1</v>
      </c>
      <c r="M979">
        <v>1</v>
      </c>
      <c r="N979" s="19">
        <v>2.02</v>
      </c>
      <c r="O979" s="19">
        <v>3.9E-2</v>
      </c>
      <c r="P979">
        <v>-4.8778800000000002</v>
      </c>
      <c r="Q979">
        <v>6</v>
      </c>
      <c r="R979">
        <v>-8.89</v>
      </c>
      <c r="S979" s="21">
        <f t="shared" si="72"/>
        <v>2070.0169999999998</v>
      </c>
      <c r="T979" s="21">
        <f t="shared" si="73"/>
        <v>62097.434122499937</v>
      </c>
      <c r="U979" s="24">
        <f t="shared" si="74"/>
        <v>62097.434122499937</v>
      </c>
      <c r="V979" t="s">
        <v>2813</v>
      </c>
      <c r="W979" t="s">
        <v>2674</v>
      </c>
      <c r="X979" t="s">
        <v>3017</v>
      </c>
      <c r="Y979">
        <v>26.541</v>
      </c>
      <c r="Z979">
        <v>24.7</v>
      </c>
      <c r="AA979" t="s">
        <v>3018</v>
      </c>
    </row>
    <row r="980" spans="1:27" x14ac:dyDescent="0.2">
      <c r="A980" s="6" t="s">
        <v>3034</v>
      </c>
      <c r="B980" s="6">
        <v>2072</v>
      </c>
      <c r="C980">
        <v>2072</v>
      </c>
      <c r="D980">
        <v>2</v>
      </c>
      <c r="E980" s="19">
        <v>5.0000000000000002E-5</v>
      </c>
      <c r="F980">
        <v>28.1</v>
      </c>
      <c r="G980" t="s">
        <v>3051</v>
      </c>
      <c r="H980">
        <v>0</v>
      </c>
      <c r="I980" s="19">
        <v>1.1E-4</v>
      </c>
      <c r="J980">
        <v>2.08</v>
      </c>
      <c r="K980">
        <v>1.9259999999999999</v>
      </c>
      <c r="L980">
        <v>12</v>
      </c>
      <c r="M980">
        <v>13</v>
      </c>
      <c r="N980" s="19">
        <v>25</v>
      </c>
      <c r="O980" s="19">
        <v>0.12</v>
      </c>
      <c r="P980">
        <v>-4.8914900000000001</v>
      </c>
      <c r="Q980">
        <v>2</v>
      </c>
      <c r="R980">
        <v>-5.93</v>
      </c>
      <c r="S980" s="21">
        <f t="shared" si="72"/>
        <v>2071.0740000000001</v>
      </c>
      <c r="T980" s="21">
        <f t="shared" si="73"/>
        <v>62483.49544500003</v>
      </c>
      <c r="U980" s="24">
        <f t="shared" si="74"/>
        <v>62483.49544500003</v>
      </c>
      <c r="V980" t="s">
        <v>3034</v>
      </c>
      <c r="W980" t="s">
        <v>2674</v>
      </c>
      <c r="X980" t="s">
        <v>3058</v>
      </c>
      <c r="Y980">
        <v>28.048999999999999</v>
      </c>
      <c r="Z980">
        <v>25.545000000000002</v>
      </c>
      <c r="AA980" t="s">
        <v>3059</v>
      </c>
    </row>
    <row r="981" spans="1:27" x14ac:dyDescent="0.2">
      <c r="A981" s="9" t="s">
        <v>2818</v>
      </c>
      <c r="B981" s="9">
        <v>2075</v>
      </c>
      <c r="C981">
        <v>2096</v>
      </c>
      <c r="D981">
        <v>4</v>
      </c>
      <c r="E981" s="32">
        <v>2.0000000000000001E-4</v>
      </c>
      <c r="F981">
        <v>28.3</v>
      </c>
      <c r="G981" t="s">
        <v>2848</v>
      </c>
      <c r="H981">
        <v>0</v>
      </c>
      <c r="I981" s="19">
        <v>2.1000000000000001E-4</v>
      </c>
      <c r="J981">
        <v>2.367</v>
      </c>
      <c r="K981">
        <v>1.732</v>
      </c>
      <c r="L981">
        <v>8</v>
      </c>
      <c r="M981">
        <v>11</v>
      </c>
      <c r="N981" s="19">
        <v>18.899999999999999</v>
      </c>
      <c r="O981" s="19">
        <v>0.12</v>
      </c>
      <c r="P981">
        <v>-4.5987099999999996</v>
      </c>
      <c r="Q981">
        <v>4</v>
      </c>
      <c r="R981">
        <v>-5.49</v>
      </c>
      <c r="S981" s="21">
        <f t="shared" si="72"/>
        <v>2074.268</v>
      </c>
      <c r="T981" s="21">
        <f t="shared" si="73"/>
        <v>63650.079990000013</v>
      </c>
      <c r="U981" s="24">
        <f t="shared" si="74"/>
        <v>63650.079990000013</v>
      </c>
      <c r="V981" t="s">
        <v>2818</v>
      </c>
      <c r="W981" t="s">
        <v>2674</v>
      </c>
      <c r="X981" t="s">
        <v>2874</v>
      </c>
      <c r="Y981">
        <v>28.331</v>
      </c>
      <c r="Z981">
        <v>27.196999999999999</v>
      </c>
      <c r="AA981" t="s">
        <v>3021</v>
      </c>
    </row>
    <row r="982" spans="1:27" x14ac:dyDescent="0.2">
      <c r="A982" s="9" t="s">
        <v>3036</v>
      </c>
      <c r="B982" s="9">
        <v>2075</v>
      </c>
      <c r="C982">
        <v>2101</v>
      </c>
      <c r="D982">
        <v>2</v>
      </c>
      <c r="E982" s="19">
        <v>9.9999999999999995E-7</v>
      </c>
      <c r="F982">
        <v>26.6</v>
      </c>
      <c r="G982" t="s">
        <v>3049</v>
      </c>
      <c r="H982">
        <v>0</v>
      </c>
      <c r="I982" s="19">
        <v>5.3000000000000001E-5</v>
      </c>
      <c r="J982">
        <v>4.3220000000000001</v>
      </c>
      <c r="K982">
        <v>1.3009999999999999</v>
      </c>
      <c r="L982">
        <v>3</v>
      </c>
      <c r="M982">
        <v>10</v>
      </c>
      <c r="N982" s="19">
        <v>13</v>
      </c>
      <c r="O982" s="19">
        <v>7.8E-2</v>
      </c>
      <c r="P982">
        <v>-5.3864400000000003</v>
      </c>
      <c r="Q982">
        <v>1</v>
      </c>
      <c r="R982">
        <v>-6.78</v>
      </c>
      <c r="S982" s="21">
        <f t="shared" si="72"/>
        <v>2074.6990000000001</v>
      </c>
      <c r="T982" s="21">
        <f t="shared" si="73"/>
        <v>63807.499507500026</v>
      </c>
      <c r="U982" s="24">
        <f t="shared" si="74"/>
        <v>63807.499507500026</v>
      </c>
      <c r="V982" t="s">
        <v>3036</v>
      </c>
      <c r="W982" t="s">
        <v>2674</v>
      </c>
      <c r="X982" t="s">
        <v>3062</v>
      </c>
      <c r="Y982">
        <v>26.545000000000002</v>
      </c>
      <c r="Z982">
        <v>26.585000000000001</v>
      </c>
      <c r="AA982" t="s">
        <v>3063</v>
      </c>
    </row>
    <row r="983" spans="1:27" x14ac:dyDescent="0.2">
      <c r="A983" s="9" t="s">
        <v>2811</v>
      </c>
      <c r="B983" s="9">
        <v>2075</v>
      </c>
      <c r="C983">
        <v>2119</v>
      </c>
      <c r="D983">
        <v>13</v>
      </c>
      <c r="E983" s="19">
        <v>1.9999999999999999E-6</v>
      </c>
      <c r="F983">
        <v>27.9</v>
      </c>
      <c r="G983" t="s">
        <v>2854</v>
      </c>
      <c r="H983">
        <v>0</v>
      </c>
      <c r="I983" s="19">
        <v>2.1000000000000001E-4</v>
      </c>
      <c r="J983">
        <v>2.4670000000000001</v>
      </c>
      <c r="K983">
        <v>1.6819999999999999</v>
      </c>
      <c r="L983">
        <v>2</v>
      </c>
      <c r="M983">
        <v>3</v>
      </c>
      <c r="N983" s="19">
        <v>4.93</v>
      </c>
      <c r="O983" s="19">
        <v>8.4000000000000005E-2</v>
      </c>
      <c r="P983">
        <v>-4.7534599999999996</v>
      </c>
      <c r="Q983">
        <v>4</v>
      </c>
      <c r="R983">
        <v>-7.18</v>
      </c>
      <c r="S983" s="21">
        <f t="shared" si="72"/>
        <v>2074.3180000000002</v>
      </c>
      <c r="T983" s="21">
        <f t="shared" si="73"/>
        <v>63668.34211500008</v>
      </c>
      <c r="U983" s="24">
        <f t="shared" si="74"/>
        <v>63668.34211500008</v>
      </c>
      <c r="V983" t="s">
        <v>2811</v>
      </c>
      <c r="W983" t="s">
        <v>2674</v>
      </c>
      <c r="X983" t="s">
        <v>2886</v>
      </c>
      <c r="Y983">
        <v>27.875</v>
      </c>
      <c r="Z983">
        <v>25.385000000000002</v>
      </c>
      <c r="AA983" t="s">
        <v>2887</v>
      </c>
    </row>
    <row r="984" spans="1:27" x14ac:dyDescent="0.2">
      <c r="A984" s="9" t="s">
        <v>2988</v>
      </c>
      <c r="B984" s="9">
        <v>2077</v>
      </c>
      <c r="C984">
        <v>2094</v>
      </c>
      <c r="D984">
        <v>3</v>
      </c>
      <c r="E984" s="19">
        <v>3.9999999999999998E-7</v>
      </c>
      <c r="F984">
        <v>26.1</v>
      </c>
      <c r="G984" t="s">
        <v>3005</v>
      </c>
      <c r="H984">
        <v>0</v>
      </c>
      <c r="I984" s="19">
        <v>5.1E-5</v>
      </c>
      <c r="J984">
        <v>3.8639999999999999</v>
      </c>
      <c r="K984">
        <v>1.349</v>
      </c>
      <c r="L984">
        <v>1</v>
      </c>
      <c r="M984">
        <v>3</v>
      </c>
      <c r="N984" s="19">
        <v>3.86</v>
      </c>
      <c r="O984" s="19">
        <v>6.6000000000000003E-2</v>
      </c>
      <c r="P984">
        <v>-5.4772600000000002</v>
      </c>
      <c r="Q984">
        <v>1</v>
      </c>
      <c r="R984">
        <v>-7.1</v>
      </c>
      <c r="S984" s="21">
        <f t="shared" si="72"/>
        <v>2076.6509999999998</v>
      </c>
      <c r="T984" s="21">
        <f t="shared" si="73"/>
        <v>64520.452867499946</v>
      </c>
      <c r="U984" s="24">
        <f t="shared" si="74"/>
        <v>64520.452867499946</v>
      </c>
      <c r="V984" t="s">
        <v>2988</v>
      </c>
      <c r="W984" t="s">
        <v>2674</v>
      </c>
      <c r="X984" t="s">
        <v>3011</v>
      </c>
      <c r="Y984">
        <v>26.16</v>
      </c>
      <c r="Z984">
        <v>23.928000000000001</v>
      </c>
      <c r="AA984" t="s">
        <v>3012</v>
      </c>
    </row>
    <row r="985" spans="1:27" x14ac:dyDescent="0.2">
      <c r="A985" s="9" t="s">
        <v>2758</v>
      </c>
      <c r="B985" s="9">
        <v>2083</v>
      </c>
      <c r="C985">
        <v>2083</v>
      </c>
      <c r="D985">
        <v>1</v>
      </c>
      <c r="E985" s="19">
        <v>4.0000000000000002E-9</v>
      </c>
      <c r="F985">
        <v>31.7</v>
      </c>
      <c r="G985" t="s">
        <v>2780</v>
      </c>
      <c r="H985">
        <v>0</v>
      </c>
      <c r="I985" s="19">
        <v>4.6E-5</v>
      </c>
      <c r="J985">
        <v>1.482</v>
      </c>
      <c r="K985">
        <v>3.0750000000000002</v>
      </c>
      <c r="L985">
        <v>27</v>
      </c>
      <c r="M985">
        <v>13</v>
      </c>
      <c r="N985" s="19">
        <v>40</v>
      </c>
      <c r="O985" s="19">
        <v>2.5999999999999999E-2</v>
      </c>
      <c r="P985">
        <v>-5.92239</v>
      </c>
      <c r="Q985">
        <v>1</v>
      </c>
      <c r="R985">
        <v>-11.89</v>
      </c>
      <c r="S985" s="21">
        <f t="shared" si="72"/>
        <v>2080.9250000000002</v>
      </c>
      <c r="T985" s="21">
        <f t="shared" si="73"/>
        <v>66081.499312500062</v>
      </c>
      <c r="U985" s="24">
        <f t="shared" si="74"/>
        <v>66081.499312500062</v>
      </c>
      <c r="V985" t="s">
        <v>2758</v>
      </c>
      <c r="W985" t="s">
        <v>2674</v>
      </c>
      <c r="X985" t="s">
        <v>2792</v>
      </c>
      <c r="Y985">
        <v>31.614999999999998</v>
      </c>
      <c r="Z985">
        <v>26.954999999999998</v>
      </c>
      <c r="AA985" t="s">
        <v>2793</v>
      </c>
    </row>
    <row r="986" spans="1:27" x14ac:dyDescent="0.2">
      <c r="A986" s="9" t="s">
        <v>2617</v>
      </c>
      <c r="B986" s="9">
        <v>2091</v>
      </c>
      <c r="C986">
        <v>2091</v>
      </c>
      <c r="D986">
        <v>1</v>
      </c>
      <c r="E986" s="19">
        <v>2.9999999999999997E-8</v>
      </c>
      <c r="F986">
        <v>26.8</v>
      </c>
      <c r="G986" t="s">
        <v>3052</v>
      </c>
      <c r="H986">
        <v>0</v>
      </c>
      <c r="I986" s="19">
        <v>9.6000000000000002E-4</v>
      </c>
      <c r="J986">
        <v>3.9049999999999998</v>
      </c>
      <c r="K986">
        <v>1.3440000000000001</v>
      </c>
      <c r="L986">
        <v>1</v>
      </c>
      <c r="M986">
        <v>3</v>
      </c>
      <c r="N986" s="19">
        <v>3.9</v>
      </c>
      <c r="O986" s="19">
        <v>3.6999999999999998E-2</v>
      </c>
      <c r="P986">
        <v>-4.4458700000000002</v>
      </c>
      <c r="Q986">
        <v>24</v>
      </c>
      <c r="R986">
        <v>-8.59</v>
      </c>
      <c r="S986" s="21">
        <f t="shared" si="72"/>
        <v>2090.6559999999999</v>
      </c>
      <c r="T986" s="21">
        <f t="shared" si="73"/>
        <v>69635.674079999982</v>
      </c>
      <c r="U986" s="24">
        <f t="shared" si="74"/>
        <v>69635.674079999982</v>
      </c>
      <c r="V986" t="s">
        <v>2617</v>
      </c>
      <c r="W986" t="s">
        <v>2674</v>
      </c>
      <c r="X986" t="s">
        <v>3075</v>
      </c>
      <c r="Y986">
        <v>26.791</v>
      </c>
      <c r="Z986">
        <v>25.422000000000001</v>
      </c>
      <c r="AA986" t="s">
        <v>3076</v>
      </c>
    </row>
    <row r="987" spans="1:27" x14ac:dyDescent="0.2">
      <c r="A987" s="9" t="s">
        <v>2524</v>
      </c>
      <c r="B987" s="9">
        <v>2103</v>
      </c>
      <c r="C987">
        <v>2115</v>
      </c>
      <c r="D987">
        <v>4</v>
      </c>
      <c r="E987" s="19">
        <v>9.0000000000000002E-6</v>
      </c>
      <c r="F987">
        <v>27</v>
      </c>
      <c r="G987" t="s">
        <v>2603</v>
      </c>
      <c r="H987">
        <v>0</v>
      </c>
      <c r="I987" s="19">
        <v>8.4999999999999995E-4</v>
      </c>
      <c r="J987">
        <v>3.964</v>
      </c>
      <c r="K987">
        <v>1.337</v>
      </c>
      <c r="L987">
        <v>1</v>
      </c>
      <c r="M987">
        <v>3</v>
      </c>
      <c r="N987" s="19">
        <v>3.96</v>
      </c>
      <c r="O987" s="19">
        <v>6.2E-2</v>
      </c>
      <c r="P987">
        <v>-4.2757699999999996</v>
      </c>
      <c r="Q987">
        <v>25</v>
      </c>
      <c r="R987">
        <v>-6.35</v>
      </c>
      <c r="S987" s="21">
        <f t="shared" si="72"/>
        <v>2102.663</v>
      </c>
      <c r="T987" s="21">
        <f t="shared" si="73"/>
        <v>74021.140777500012</v>
      </c>
      <c r="U987" s="24">
        <f t="shared" si="74"/>
        <v>74021.140777500012</v>
      </c>
      <c r="V987" t="s">
        <v>2524</v>
      </c>
      <c r="W987" t="s">
        <v>2674</v>
      </c>
      <c r="X987" t="s">
        <v>2736</v>
      </c>
      <c r="Y987">
        <v>26.94</v>
      </c>
      <c r="Z987">
        <v>24.815000000000001</v>
      </c>
      <c r="AA987" t="s">
        <v>2737</v>
      </c>
    </row>
    <row r="988" spans="1:27" x14ac:dyDescent="0.2">
      <c r="A988" s="9" t="s">
        <v>2765</v>
      </c>
      <c r="B988" s="9">
        <v>2111</v>
      </c>
      <c r="C988">
        <v>2117</v>
      </c>
      <c r="D988">
        <v>4</v>
      </c>
      <c r="E988" s="19">
        <v>3.9999999999999998E-6</v>
      </c>
      <c r="F988">
        <v>27.4</v>
      </c>
      <c r="G988" t="s">
        <v>2777</v>
      </c>
      <c r="H988">
        <v>0</v>
      </c>
      <c r="I988" s="19">
        <v>3.4000000000000002E-4</v>
      </c>
      <c r="J988">
        <v>2.8759999999999999</v>
      </c>
      <c r="K988">
        <v>1.5329999999999999</v>
      </c>
      <c r="L988">
        <v>8</v>
      </c>
      <c r="M988">
        <v>15</v>
      </c>
      <c r="N988" s="19">
        <v>23</v>
      </c>
      <c r="O988" s="19">
        <v>5.2999999999999999E-2</v>
      </c>
      <c r="P988">
        <v>-4.7447499999999998</v>
      </c>
      <c r="Q988">
        <v>11</v>
      </c>
      <c r="R988">
        <v>-6.82</v>
      </c>
      <c r="S988" s="21">
        <f t="shared" si="72"/>
        <v>2110.4670000000001</v>
      </c>
      <c r="T988" s="21">
        <f t="shared" si="73"/>
        <v>76871.493247500039</v>
      </c>
      <c r="U988" s="24">
        <f t="shared" si="74"/>
        <v>76871.493247500039</v>
      </c>
      <c r="V988" t="s">
        <v>2765</v>
      </c>
      <c r="W988" t="s">
        <v>2674</v>
      </c>
      <c r="X988" t="s">
        <v>2892</v>
      </c>
      <c r="Y988">
        <v>27.361000000000001</v>
      </c>
      <c r="Z988">
        <v>24.861000000000001</v>
      </c>
      <c r="AA988" t="s">
        <v>3064</v>
      </c>
    </row>
    <row r="989" spans="1:27" x14ac:dyDescent="0.2">
      <c r="A989" s="9" t="s">
        <v>2990</v>
      </c>
      <c r="B989" s="9">
        <v>2119</v>
      </c>
      <c r="C989">
        <v>2119</v>
      </c>
      <c r="D989">
        <v>1</v>
      </c>
      <c r="E989" s="19">
        <v>4.9999999999999998E-8</v>
      </c>
      <c r="F989">
        <v>29.7</v>
      </c>
      <c r="G989" t="s">
        <v>3003</v>
      </c>
      <c r="H989">
        <v>1</v>
      </c>
      <c r="I989" s="19">
        <v>5.7000000000000003E-5</v>
      </c>
      <c r="J989">
        <v>0.95499999999999996</v>
      </c>
      <c r="K989">
        <v>21.082000000000001</v>
      </c>
      <c r="L989">
        <v>0</v>
      </c>
      <c r="M989">
        <v>0</v>
      </c>
      <c r="N989" s="19">
        <v>10000000</v>
      </c>
      <c r="O989" s="19">
        <v>2.8000000000000001E-2</v>
      </c>
      <c r="P989">
        <v>-5.7976299999999998</v>
      </c>
      <c r="Q989">
        <v>2</v>
      </c>
      <c r="R989">
        <v>-10.039999999999999</v>
      </c>
      <c r="S989" s="21">
        <f t="shared" si="72"/>
        <v>2098.9180000000001</v>
      </c>
      <c r="T989" s="21">
        <f t="shared" si="73"/>
        <v>72653.307615000042</v>
      </c>
      <c r="U989" s="24">
        <f t="shared" si="74"/>
        <v>72653.307615000042</v>
      </c>
      <c r="V989" t="s">
        <v>2990</v>
      </c>
      <c r="W989" t="s">
        <v>2674</v>
      </c>
      <c r="X989" t="s">
        <v>3007</v>
      </c>
      <c r="Y989">
        <v>29.600999999999999</v>
      </c>
      <c r="Z989">
        <v>25.18</v>
      </c>
      <c r="AA989" t="s">
        <v>3008</v>
      </c>
    </row>
    <row r="990" spans="1:27" s="21" customFormat="1" x14ac:dyDescent="0.2">
      <c r="E990" s="22"/>
      <c r="I990" s="22"/>
      <c r="N990" s="22"/>
      <c r="O990" s="22"/>
      <c r="U990" s="24"/>
    </row>
    <row r="991" spans="1:27" s="21" customFormat="1" x14ac:dyDescent="0.2">
      <c r="E991" s="22"/>
      <c r="I991" s="22"/>
      <c r="N991" s="22"/>
      <c r="O991" s="22"/>
      <c r="U991" s="24"/>
    </row>
    <row r="992" spans="1:27" s="21" customFormat="1" x14ac:dyDescent="0.2">
      <c r="E992" s="22"/>
      <c r="I992" s="22"/>
      <c r="N992" s="22"/>
      <c r="O992" s="22"/>
      <c r="U992" s="24"/>
    </row>
    <row r="993" spans="1:27" x14ac:dyDescent="0.2">
      <c r="A993" s="12" t="s">
        <v>2931</v>
      </c>
      <c r="B993" s="12">
        <v>2066</v>
      </c>
      <c r="C993">
        <v>2121</v>
      </c>
      <c r="D993" s="4">
        <v>193</v>
      </c>
      <c r="E993" s="32">
        <v>2.9999999999999997E-4</v>
      </c>
      <c r="F993">
        <v>25.9</v>
      </c>
      <c r="G993" t="s">
        <v>2948</v>
      </c>
      <c r="H993">
        <v>1</v>
      </c>
      <c r="I993" s="19">
        <v>6.9999999999999999E-4</v>
      </c>
      <c r="J993">
        <v>1.121</v>
      </c>
      <c r="K993">
        <v>9.2639999999999993</v>
      </c>
      <c r="L993">
        <v>124</v>
      </c>
      <c r="M993">
        <v>15</v>
      </c>
      <c r="N993" s="19">
        <v>139</v>
      </c>
      <c r="O993" s="19">
        <v>0.15</v>
      </c>
      <c r="P993" s="6">
        <v>-3.9827599999999999</v>
      </c>
      <c r="Q993">
        <v>11</v>
      </c>
      <c r="R993" s="6">
        <v>-4.38</v>
      </c>
      <c r="S993" s="21">
        <f t="shared" ref="S993:S1010" si="75">B993+1-K993</f>
        <v>2057.7359999999999</v>
      </c>
      <c r="T993" s="21">
        <f t="shared" ref="T993:T1010" si="76">(S993-1900)*365.2425</f>
        <v>57611.890979999953</v>
      </c>
      <c r="U993" s="24">
        <f t="shared" ref="U993:U1010" si="77">T993</f>
        <v>57611.890979999953</v>
      </c>
      <c r="V993" t="s">
        <v>2931</v>
      </c>
      <c r="W993" t="s">
        <v>2674</v>
      </c>
      <c r="X993" t="s">
        <v>3025</v>
      </c>
      <c r="Y993">
        <v>25.846</v>
      </c>
      <c r="Z993">
        <v>21.108000000000001</v>
      </c>
      <c r="AA993" t="s">
        <v>3026</v>
      </c>
    </row>
    <row r="994" spans="1:27" x14ac:dyDescent="0.2">
      <c r="A994" s="12" t="s">
        <v>2756</v>
      </c>
      <c r="B994" s="12">
        <v>2069</v>
      </c>
      <c r="C994">
        <v>2113</v>
      </c>
      <c r="D994">
        <v>4</v>
      </c>
      <c r="E994" s="19">
        <v>9.9999999999999995E-8</v>
      </c>
      <c r="F994">
        <v>26.6</v>
      </c>
      <c r="G994" t="s">
        <v>2782</v>
      </c>
      <c r="H994">
        <v>0</v>
      </c>
      <c r="I994" s="19">
        <v>7.6999999999999996E-4</v>
      </c>
      <c r="J994">
        <v>2.3130000000000002</v>
      </c>
      <c r="K994">
        <v>1.762</v>
      </c>
      <c r="L994">
        <v>3</v>
      </c>
      <c r="M994">
        <v>4</v>
      </c>
      <c r="N994" s="19">
        <v>6.94</v>
      </c>
      <c r="O994" s="19">
        <v>6.5000000000000002E-2</v>
      </c>
      <c r="P994">
        <v>-4.3004100000000003</v>
      </c>
      <c r="Q994">
        <v>13</v>
      </c>
      <c r="R994">
        <v>-8</v>
      </c>
      <c r="S994" s="21">
        <f t="shared" si="75"/>
        <v>2068.2379999999998</v>
      </c>
      <c r="T994" s="21">
        <f t="shared" si="76"/>
        <v>61447.667714999938</v>
      </c>
      <c r="U994" s="24">
        <f t="shared" si="77"/>
        <v>61447.667714999938</v>
      </c>
      <c r="V994" t="s">
        <v>2756</v>
      </c>
      <c r="W994" t="s">
        <v>2674</v>
      </c>
      <c r="X994" t="s">
        <v>3065</v>
      </c>
      <c r="Y994">
        <v>26.585999999999999</v>
      </c>
      <c r="Z994">
        <v>19.460999999999999</v>
      </c>
      <c r="AA994" t="s">
        <v>3020</v>
      </c>
    </row>
    <row r="995" spans="1:27" x14ac:dyDescent="0.2">
      <c r="A995" s="12" t="s">
        <v>2314</v>
      </c>
      <c r="B995" s="12">
        <v>2072</v>
      </c>
      <c r="C995">
        <v>2121</v>
      </c>
      <c r="D995" s="4">
        <v>86</v>
      </c>
      <c r="E995" s="32">
        <v>2.0000000000000001E-4</v>
      </c>
      <c r="F995">
        <v>26.9</v>
      </c>
      <c r="G995" t="s">
        <v>2349</v>
      </c>
      <c r="H995">
        <v>0</v>
      </c>
      <c r="I995" s="19">
        <v>1.9E-3</v>
      </c>
      <c r="J995">
        <v>1.105</v>
      </c>
      <c r="K995">
        <v>10.500999999999999</v>
      </c>
      <c r="L995">
        <v>19</v>
      </c>
      <c r="M995">
        <v>2</v>
      </c>
      <c r="N995" s="19">
        <v>21</v>
      </c>
      <c r="O995" s="19">
        <v>0.13</v>
      </c>
      <c r="P995" s="6">
        <v>-3.6020699999999999</v>
      </c>
      <c r="Q995">
        <v>35</v>
      </c>
      <c r="R995">
        <v>-5.01</v>
      </c>
      <c r="S995" s="21">
        <f t="shared" si="75"/>
        <v>2062.4989999999998</v>
      </c>
      <c r="T995" s="21">
        <f t="shared" si="76"/>
        <v>59351.541007499924</v>
      </c>
      <c r="U995" s="24">
        <f t="shared" si="77"/>
        <v>59351.541007499924</v>
      </c>
      <c r="V995" t="s">
        <v>2314</v>
      </c>
      <c r="W995" t="s">
        <v>2674</v>
      </c>
      <c r="X995" t="s">
        <v>2696</v>
      </c>
      <c r="Y995">
        <v>26.76</v>
      </c>
      <c r="Z995">
        <v>17.632000000000001</v>
      </c>
      <c r="AA995" t="s">
        <v>2697</v>
      </c>
    </row>
    <row r="996" spans="1:27" x14ac:dyDescent="0.2">
      <c r="A996" t="s">
        <v>2523</v>
      </c>
      <c r="B996">
        <v>2077</v>
      </c>
      <c r="C996">
        <v>2121</v>
      </c>
      <c r="D996">
        <v>13</v>
      </c>
      <c r="E996" s="19">
        <v>3.0000000000000001E-5</v>
      </c>
      <c r="F996">
        <v>25.5</v>
      </c>
      <c r="G996" t="s">
        <v>2604</v>
      </c>
      <c r="H996">
        <v>0</v>
      </c>
      <c r="I996" s="19">
        <v>9.6000000000000002E-4</v>
      </c>
      <c r="J996">
        <v>1.71</v>
      </c>
      <c r="K996">
        <v>2.4089999999999998</v>
      </c>
      <c r="L996">
        <v>7</v>
      </c>
      <c r="M996">
        <v>5</v>
      </c>
      <c r="N996" s="19">
        <v>12</v>
      </c>
      <c r="O996" s="19">
        <v>0.1</v>
      </c>
      <c r="P996">
        <v>-4.0091299999999999</v>
      </c>
      <c r="Q996">
        <v>19</v>
      </c>
      <c r="R996">
        <v>-5</v>
      </c>
      <c r="S996" s="21">
        <f t="shared" si="75"/>
        <v>2075.5909999999999</v>
      </c>
      <c r="T996" s="21">
        <f t="shared" si="76"/>
        <v>64133.295817499966</v>
      </c>
      <c r="U996" s="24">
        <f t="shared" si="77"/>
        <v>64133.295817499966</v>
      </c>
      <c r="V996" t="s">
        <v>2523</v>
      </c>
      <c r="W996" t="s">
        <v>2674</v>
      </c>
      <c r="X996" t="s">
        <v>2712</v>
      </c>
      <c r="Y996">
        <v>25.57</v>
      </c>
      <c r="Z996">
        <v>22.431000000000001</v>
      </c>
      <c r="AA996" t="s">
        <v>2713</v>
      </c>
    </row>
    <row r="997" spans="1:27" x14ac:dyDescent="0.2">
      <c r="A997" t="s">
        <v>3039</v>
      </c>
      <c r="B997">
        <v>2078</v>
      </c>
      <c r="C997">
        <v>2114</v>
      </c>
      <c r="D997">
        <v>7</v>
      </c>
      <c r="E997" s="19">
        <v>8.9999999999999996E-7</v>
      </c>
      <c r="F997">
        <v>30.6</v>
      </c>
      <c r="G997" t="s">
        <v>3048</v>
      </c>
      <c r="H997">
        <v>0</v>
      </c>
      <c r="I997" s="19">
        <v>9.8999999999999994E-5</v>
      </c>
      <c r="J997">
        <v>0.71799999999999997</v>
      </c>
      <c r="K997">
        <v>2.548</v>
      </c>
      <c r="L997">
        <v>39</v>
      </c>
      <c r="M997">
        <v>11</v>
      </c>
      <c r="N997" s="19">
        <v>28</v>
      </c>
      <c r="O997" s="19">
        <v>7.1999999999999995E-2</v>
      </c>
      <c r="P997">
        <v>-5.1464600000000003</v>
      </c>
      <c r="Q997">
        <v>2</v>
      </c>
      <c r="R997">
        <v>-8.9</v>
      </c>
      <c r="S997" s="21">
        <f t="shared" si="75"/>
        <v>2076.4520000000002</v>
      </c>
      <c r="T997" s="21">
        <f t="shared" si="76"/>
        <v>64447.769610000083</v>
      </c>
      <c r="U997" s="24">
        <f t="shared" si="77"/>
        <v>64447.769610000083</v>
      </c>
      <c r="V997" t="s">
        <v>3039</v>
      </c>
      <c r="W997" t="s">
        <v>2674</v>
      </c>
      <c r="X997" t="s">
        <v>3053</v>
      </c>
      <c r="Y997">
        <v>30.571999999999999</v>
      </c>
      <c r="Z997">
        <v>19.927</v>
      </c>
      <c r="AA997" t="s">
        <v>3054</v>
      </c>
    </row>
    <row r="998" spans="1:27" x14ac:dyDescent="0.2">
      <c r="A998" t="s">
        <v>2539</v>
      </c>
      <c r="B998">
        <v>2079</v>
      </c>
      <c r="C998">
        <v>2121</v>
      </c>
      <c r="D998" s="4">
        <v>98</v>
      </c>
      <c r="E998" s="38">
        <v>2E-3</v>
      </c>
      <c r="F998">
        <v>25.7</v>
      </c>
      <c r="G998" t="s">
        <v>2597</v>
      </c>
      <c r="H998">
        <v>1</v>
      </c>
      <c r="I998" s="19">
        <v>1.6000000000000001E-3</v>
      </c>
      <c r="J998">
        <v>1.4319999999999999</v>
      </c>
      <c r="K998">
        <v>3.3159999999999998</v>
      </c>
      <c r="L998">
        <v>44</v>
      </c>
      <c r="M998">
        <v>19</v>
      </c>
      <c r="N998" s="19">
        <v>63</v>
      </c>
      <c r="O998" s="19">
        <v>0.13</v>
      </c>
      <c r="P998" s="6">
        <v>-3.69848</v>
      </c>
      <c r="Q998">
        <v>32</v>
      </c>
      <c r="R998" s="4">
        <v>-3.61</v>
      </c>
      <c r="S998" s="21">
        <f t="shared" si="75"/>
        <v>2076.6840000000002</v>
      </c>
      <c r="T998" s="21">
        <f t="shared" si="76"/>
        <v>64532.505870000074</v>
      </c>
      <c r="U998" s="24">
        <f t="shared" si="77"/>
        <v>64532.505870000074</v>
      </c>
      <c r="V998" t="s">
        <v>2539</v>
      </c>
      <c r="W998" t="s">
        <v>2674</v>
      </c>
      <c r="X998" t="s">
        <v>2716</v>
      </c>
      <c r="Y998">
        <v>25.9</v>
      </c>
      <c r="Z998">
        <v>20.561</v>
      </c>
      <c r="AA998" t="s">
        <v>2805</v>
      </c>
    </row>
    <row r="999" spans="1:27" x14ac:dyDescent="0.2">
      <c r="A999" t="s">
        <v>2989</v>
      </c>
      <c r="B999">
        <v>2081</v>
      </c>
      <c r="C999">
        <v>2115</v>
      </c>
      <c r="D999" s="4">
        <v>145</v>
      </c>
      <c r="E999" s="19">
        <v>1.0000000000000001E-5</v>
      </c>
      <c r="F999">
        <v>26</v>
      </c>
      <c r="G999" t="s">
        <v>3004</v>
      </c>
      <c r="H999">
        <v>0</v>
      </c>
      <c r="I999" s="19">
        <v>1.3999999999999999E-4</v>
      </c>
      <c r="J999">
        <v>1.7749999999999999</v>
      </c>
      <c r="K999">
        <v>2.29</v>
      </c>
      <c r="L999">
        <v>9</v>
      </c>
      <c r="M999">
        <v>7</v>
      </c>
      <c r="N999" s="19">
        <v>16</v>
      </c>
      <c r="O999" s="19">
        <v>8.5999999999999993E-2</v>
      </c>
      <c r="P999">
        <v>-4.9155300000000004</v>
      </c>
      <c r="Q999">
        <v>3</v>
      </c>
      <c r="R999">
        <v>-5.59</v>
      </c>
      <c r="S999" s="21">
        <f t="shared" si="75"/>
        <v>2079.71</v>
      </c>
      <c r="T999" s="21">
        <f t="shared" si="76"/>
        <v>65637.72967500001</v>
      </c>
      <c r="U999" s="24">
        <f t="shared" si="77"/>
        <v>65637.72967500001</v>
      </c>
      <c r="V999" t="s">
        <v>2989</v>
      </c>
      <c r="W999" t="s">
        <v>2674</v>
      </c>
      <c r="X999" t="s">
        <v>3009</v>
      </c>
      <c r="Y999">
        <v>25.991</v>
      </c>
      <c r="Z999">
        <v>22.082999999999998</v>
      </c>
      <c r="AA999" t="s">
        <v>3010</v>
      </c>
    </row>
    <row r="1000" spans="1:27" x14ac:dyDescent="0.2">
      <c r="A1000" t="s">
        <v>2932</v>
      </c>
      <c r="B1000">
        <v>2082</v>
      </c>
      <c r="C1000">
        <v>2120</v>
      </c>
      <c r="D1000" s="4">
        <v>89</v>
      </c>
      <c r="E1000" s="19">
        <v>6.9999999999999994E-5</v>
      </c>
      <c r="F1000">
        <v>25.8</v>
      </c>
      <c r="G1000" t="s">
        <v>2946</v>
      </c>
      <c r="H1000">
        <v>1</v>
      </c>
      <c r="I1000" s="19">
        <v>2.7999999999999998E-4</v>
      </c>
      <c r="J1000">
        <v>1.321</v>
      </c>
      <c r="K1000">
        <v>4.1180000000000003</v>
      </c>
      <c r="L1000">
        <v>53</v>
      </c>
      <c r="M1000">
        <v>17</v>
      </c>
      <c r="N1000" s="19">
        <v>70</v>
      </c>
      <c r="O1000" s="19">
        <v>9.9000000000000005E-2</v>
      </c>
      <c r="P1000">
        <v>-4.5624200000000004</v>
      </c>
      <c r="Q1000">
        <v>6</v>
      </c>
      <c r="R1000" s="6">
        <v>-4.92</v>
      </c>
      <c r="S1000" s="21">
        <f t="shared" si="75"/>
        <v>2078.8820000000001</v>
      </c>
      <c r="T1000" s="21">
        <f t="shared" si="76"/>
        <v>65335.30888500002</v>
      </c>
      <c r="U1000" s="24">
        <f t="shared" si="77"/>
        <v>65335.30888500002</v>
      </c>
      <c r="V1000" t="s">
        <v>2932</v>
      </c>
      <c r="W1000" t="s">
        <v>2674</v>
      </c>
      <c r="X1000" t="s">
        <v>3060</v>
      </c>
      <c r="Y1000">
        <v>25.754000000000001</v>
      </c>
      <c r="Z1000">
        <v>22.245999999999999</v>
      </c>
      <c r="AA1000" t="s">
        <v>3061</v>
      </c>
    </row>
    <row r="1001" spans="1:27" x14ac:dyDescent="0.2">
      <c r="A1001" t="s">
        <v>2768</v>
      </c>
      <c r="B1001">
        <v>2087</v>
      </c>
      <c r="C1001">
        <v>2120</v>
      </c>
      <c r="D1001">
        <v>4</v>
      </c>
      <c r="E1001" s="19">
        <v>1.9999999999999999E-6</v>
      </c>
      <c r="F1001">
        <v>27.8</v>
      </c>
      <c r="G1001" t="s">
        <v>2778</v>
      </c>
      <c r="H1001">
        <v>0</v>
      </c>
      <c r="I1001" s="19">
        <v>4.2999999999999999E-4</v>
      </c>
      <c r="J1001">
        <v>1.3879999999999999</v>
      </c>
      <c r="K1001">
        <v>3.5750000000000002</v>
      </c>
      <c r="L1001">
        <v>18</v>
      </c>
      <c r="M1001">
        <v>7</v>
      </c>
      <c r="N1001" s="19">
        <v>25</v>
      </c>
      <c r="O1001" s="19">
        <v>6.7000000000000004E-2</v>
      </c>
      <c r="P1001">
        <v>-4.5456000000000003</v>
      </c>
      <c r="Q1001">
        <v>10</v>
      </c>
      <c r="R1001">
        <v>-7.52</v>
      </c>
      <c r="S1001" s="21">
        <f t="shared" si="75"/>
        <v>2084.4250000000002</v>
      </c>
      <c r="T1001" s="21">
        <f t="shared" si="76"/>
        <v>67359.848062500067</v>
      </c>
      <c r="U1001" s="24">
        <f t="shared" si="77"/>
        <v>67359.848062500067</v>
      </c>
      <c r="V1001" t="s">
        <v>2768</v>
      </c>
      <c r="W1001" t="s">
        <v>2674</v>
      </c>
      <c r="X1001" t="s">
        <v>3022</v>
      </c>
      <c r="Y1001">
        <v>27.803000000000001</v>
      </c>
      <c r="Z1001">
        <v>19.137</v>
      </c>
      <c r="AA1001" t="s">
        <v>3066</v>
      </c>
    </row>
    <row r="1002" spans="1:27" x14ac:dyDescent="0.2">
      <c r="A1002" t="s">
        <v>2808</v>
      </c>
      <c r="B1002">
        <v>2088</v>
      </c>
      <c r="C1002">
        <v>2119</v>
      </c>
      <c r="D1002" s="6">
        <v>17</v>
      </c>
      <c r="E1002" s="19">
        <v>3.9999999999999998E-7</v>
      </c>
      <c r="F1002">
        <v>26.8</v>
      </c>
      <c r="G1002" t="s">
        <v>2852</v>
      </c>
      <c r="H1002">
        <v>0</v>
      </c>
      <c r="I1002" s="19">
        <v>4.6000000000000001E-4</v>
      </c>
      <c r="J1002">
        <v>1.476</v>
      </c>
      <c r="K1002">
        <v>3.101</v>
      </c>
      <c r="L1002">
        <v>21</v>
      </c>
      <c r="M1002">
        <v>10</v>
      </c>
      <c r="N1002" s="19">
        <v>31</v>
      </c>
      <c r="O1002" s="19">
        <v>5.6000000000000001E-2</v>
      </c>
      <c r="P1002">
        <v>-4.5874499999999996</v>
      </c>
      <c r="Q1002">
        <v>11</v>
      </c>
      <c r="R1002">
        <v>-7.43</v>
      </c>
      <c r="S1002" s="21">
        <f t="shared" si="75"/>
        <v>2085.8989999999999</v>
      </c>
      <c r="T1002" s="21">
        <f t="shared" si="76"/>
        <v>67898.215507499961</v>
      </c>
      <c r="U1002" s="24">
        <f t="shared" si="77"/>
        <v>67898.215507499961</v>
      </c>
      <c r="V1002" t="s">
        <v>2808</v>
      </c>
      <c r="W1002" t="s">
        <v>2674</v>
      </c>
      <c r="X1002" t="s">
        <v>3068</v>
      </c>
      <c r="Y1002">
        <v>26.795000000000002</v>
      </c>
      <c r="Z1002">
        <v>22.292000000000002</v>
      </c>
      <c r="AA1002" t="s">
        <v>3069</v>
      </c>
    </row>
    <row r="1003" spans="1:27" x14ac:dyDescent="0.2">
      <c r="A1003" t="s">
        <v>2518</v>
      </c>
      <c r="B1003">
        <v>2090</v>
      </c>
      <c r="C1003">
        <v>2121</v>
      </c>
      <c r="D1003">
        <v>10</v>
      </c>
      <c r="E1003" s="19">
        <v>1.9999999999999999E-6</v>
      </c>
      <c r="F1003">
        <v>27.2</v>
      </c>
      <c r="G1003" t="s">
        <v>2605</v>
      </c>
      <c r="H1003">
        <v>0</v>
      </c>
      <c r="I1003" s="19">
        <v>5.6999999999999998E-4</v>
      </c>
      <c r="J1003">
        <v>1.2849999999999999</v>
      </c>
      <c r="K1003">
        <v>4.5110000000000001</v>
      </c>
      <c r="L1003">
        <v>7</v>
      </c>
      <c r="M1003">
        <v>2</v>
      </c>
      <c r="N1003" s="19">
        <v>8.99</v>
      </c>
      <c r="O1003" s="19">
        <v>6.3E-2</v>
      </c>
      <c r="P1003">
        <v>-4.4468199999999998</v>
      </c>
      <c r="Q1003">
        <v>14</v>
      </c>
      <c r="R1003">
        <v>-7.33</v>
      </c>
      <c r="S1003" s="21">
        <f t="shared" si="75"/>
        <v>2086.489</v>
      </c>
      <c r="T1003" s="21">
        <f t="shared" si="76"/>
        <v>68113.70858250001</v>
      </c>
      <c r="U1003" s="24">
        <f t="shared" si="77"/>
        <v>68113.70858250001</v>
      </c>
      <c r="V1003" t="s">
        <v>2518</v>
      </c>
      <c r="W1003" t="s">
        <v>2674</v>
      </c>
      <c r="X1003" t="s">
        <v>2907</v>
      </c>
      <c r="Y1003">
        <v>27.19</v>
      </c>
      <c r="Z1003">
        <v>22.186</v>
      </c>
      <c r="AA1003" t="s">
        <v>2721</v>
      </c>
    </row>
    <row r="1004" spans="1:27" x14ac:dyDescent="0.2">
      <c r="A1004" t="s">
        <v>2807</v>
      </c>
      <c r="B1004">
        <v>2090</v>
      </c>
      <c r="C1004">
        <v>2096</v>
      </c>
      <c r="D1004">
        <v>3</v>
      </c>
      <c r="E1004" s="19">
        <v>9.9999999999999995E-8</v>
      </c>
      <c r="F1004">
        <v>25.1</v>
      </c>
      <c r="G1004" t="s">
        <v>2853</v>
      </c>
      <c r="H1004">
        <v>1</v>
      </c>
      <c r="I1004" s="19">
        <v>4.4999999999999999E-4</v>
      </c>
      <c r="J1004">
        <v>0.97499999999999998</v>
      </c>
      <c r="K1004">
        <v>38.825000000000003</v>
      </c>
      <c r="L1004">
        <v>0</v>
      </c>
      <c r="M1004">
        <v>0</v>
      </c>
      <c r="N1004" s="19">
        <v>10000000</v>
      </c>
      <c r="O1004" s="19">
        <v>4.5999999999999999E-2</v>
      </c>
      <c r="P1004">
        <v>-4.6867900000000002</v>
      </c>
      <c r="Q1004">
        <v>11</v>
      </c>
      <c r="R1004">
        <v>-7.31</v>
      </c>
      <c r="S1004" s="21">
        <f t="shared" si="75"/>
        <v>2052.1750000000002</v>
      </c>
      <c r="T1004" s="21">
        <f t="shared" si="76"/>
        <v>55580.777437500066</v>
      </c>
      <c r="U1004" s="24">
        <f t="shared" si="77"/>
        <v>55580.777437500066</v>
      </c>
      <c r="V1004" t="s">
        <v>2807</v>
      </c>
      <c r="W1004" t="s">
        <v>2674</v>
      </c>
      <c r="X1004" t="s">
        <v>3072</v>
      </c>
      <c r="Y1004">
        <v>25.067</v>
      </c>
      <c r="Z1004">
        <v>20.741</v>
      </c>
      <c r="AA1004" t="s">
        <v>2885</v>
      </c>
    </row>
    <row r="1005" spans="1:27" x14ac:dyDescent="0.2">
      <c r="A1005" t="s">
        <v>2769</v>
      </c>
      <c r="B1005">
        <v>2092</v>
      </c>
      <c r="C1005">
        <v>2120</v>
      </c>
      <c r="D1005">
        <v>12</v>
      </c>
      <c r="E1005" s="19">
        <v>2.0000000000000002E-5</v>
      </c>
      <c r="F1005">
        <v>26.1</v>
      </c>
      <c r="G1005" t="s">
        <v>2776</v>
      </c>
      <c r="H1005">
        <v>0</v>
      </c>
      <c r="I1005" s="19">
        <v>1.6000000000000001E-4</v>
      </c>
      <c r="J1005">
        <v>2.2599999999999998</v>
      </c>
      <c r="K1005">
        <v>1.7929999999999999</v>
      </c>
      <c r="L1005">
        <v>4</v>
      </c>
      <c r="M1005">
        <v>5</v>
      </c>
      <c r="N1005" s="19">
        <v>9.0399999999999991</v>
      </c>
      <c r="O1005" s="19">
        <v>7.6999999999999999E-2</v>
      </c>
      <c r="P1005">
        <v>-4.9156899999999997</v>
      </c>
      <c r="Q1005">
        <v>4</v>
      </c>
      <c r="R1005">
        <v>-5.41</v>
      </c>
      <c r="S1005" s="21">
        <f t="shared" si="75"/>
        <v>2091.2069999999999</v>
      </c>
      <c r="T1005" s="21">
        <f t="shared" si="76"/>
        <v>69836.922697499962</v>
      </c>
      <c r="U1005" s="24">
        <f t="shared" si="77"/>
        <v>69836.922697499962</v>
      </c>
      <c r="V1005" t="s">
        <v>2769</v>
      </c>
      <c r="W1005" t="s">
        <v>2674</v>
      </c>
      <c r="X1005" t="s">
        <v>2890</v>
      </c>
      <c r="Y1005">
        <v>26.151</v>
      </c>
      <c r="Z1005">
        <v>18.445</v>
      </c>
      <c r="AA1005" t="s">
        <v>2891</v>
      </c>
    </row>
    <row r="1006" spans="1:27" x14ac:dyDescent="0.2">
      <c r="A1006" t="s">
        <v>2821</v>
      </c>
      <c r="B1006">
        <v>2094</v>
      </c>
      <c r="C1006">
        <v>2118</v>
      </c>
      <c r="D1006">
        <v>3</v>
      </c>
      <c r="E1006" s="19">
        <v>3.9999999999999998E-7</v>
      </c>
      <c r="F1006">
        <v>25.2</v>
      </c>
      <c r="G1006" t="s">
        <v>2845</v>
      </c>
      <c r="H1006">
        <v>0</v>
      </c>
      <c r="I1006" s="19">
        <v>1.4999999999999999E-4</v>
      </c>
      <c r="J1006">
        <v>2.9729999999999999</v>
      </c>
      <c r="K1006">
        <v>1.5069999999999999</v>
      </c>
      <c r="L1006">
        <v>1</v>
      </c>
      <c r="M1006">
        <v>2</v>
      </c>
      <c r="N1006" s="19">
        <v>2.97</v>
      </c>
      <c r="O1006" s="19">
        <v>5.0999999999999997E-2</v>
      </c>
      <c r="P1006">
        <v>-5.1069800000000001</v>
      </c>
      <c r="Q1006">
        <v>4</v>
      </c>
      <c r="R1006">
        <v>-6.83</v>
      </c>
      <c r="S1006" s="21">
        <f t="shared" si="75"/>
        <v>2093.4929999999999</v>
      </c>
      <c r="T1006" s="21">
        <f t="shared" si="76"/>
        <v>70671.867052499976</v>
      </c>
      <c r="U1006" s="24">
        <f t="shared" si="77"/>
        <v>70671.867052499976</v>
      </c>
      <c r="V1006" t="s">
        <v>2821</v>
      </c>
      <c r="W1006" t="s">
        <v>2674</v>
      </c>
      <c r="X1006" t="s">
        <v>3015</v>
      </c>
      <c r="Y1006">
        <v>25.186</v>
      </c>
      <c r="Z1006">
        <v>21.835000000000001</v>
      </c>
      <c r="AA1006" t="s">
        <v>3016</v>
      </c>
    </row>
    <row r="1007" spans="1:27" x14ac:dyDescent="0.2">
      <c r="A1007" t="s">
        <v>2544</v>
      </c>
      <c r="B1007">
        <v>2100</v>
      </c>
      <c r="C1007">
        <v>2100</v>
      </c>
      <c r="D1007">
        <v>1</v>
      </c>
      <c r="E1007" s="19">
        <v>2.0000000000000002E-5</v>
      </c>
      <c r="F1007">
        <v>24.5</v>
      </c>
      <c r="G1007" t="s">
        <v>2594</v>
      </c>
      <c r="H1007">
        <v>0</v>
      </c>
      <c r="I1007" s="19">
        <v>3.5E-4</v>
      </c>
      <c r="J1007">
        <v>3.391</v>
      </c>
      <c r="K1007">
        <v>1.4179999999999999</v>
      </c>
      <c r="L1007">
        <v>5</v>
      </c>
      <c r="M1007">
        <v>12</v>
      </c>
      <c r="N1007" s="19">
        <v>17</v>
      </c>
      <c r="O1007" s="19">
        <v>7.0000000000000007E-2</v>
      </c>
      <c r="P1007">
        <v>-4.6078999999999999</v>
      </c>
      <c r="Q1007">
        <v>10</v>
      </c>
      <c r="R1007" s="6">
        <v>-4.67</v>
      </c>
      <c r="S1007" s="21">
        <f t="shared" si="75"/>
        <v>2099.5819999999999</v>
      </c>
      <c r="T1007" s="21">
        <f t="shared" si="76"/>
        <v>72895.828634999954</v>
      </c>
      <c r="U1007" s="24">
        <f t="shared" si="77"/>
        <v>72895.828634999954</v>
      </c>
      <c r="V1007" t="s">
        <v>2544</v>
      </c>
      <c r="W1007" t="s">
        <v>2674</v>
      </c>
      <c r="X1007" t="s">
        <v>2734</v>
      </c>
      <c r="Y1007">
        <v>24.469000000000001</v>
      </c>
      <c r="Z1007">
        <v>17.507000000000001</v>
      </c>
      <c r="AA1007" t="s">
        <v>2905</v>
      </c>
    </row>
    <row r="1008" spans="1:27" x14ac:dyDescent="0.2">
      <c r="A1008" t="s">
        <v>2649</v>
      </c>
      <c r="B1008">
        <v>2104</v>
      </c>
      <c r="C1008">
        <v>2120</v>
      </c>
      <c r="D1008" s="6">
        <v>37</v>
      </c>
      <c r="E1008" s="32">
        <v>4.0000000000000002E-4</v>
      </c>
      <c r="F1008">
        <v>25.6</v>
      </c>
      <c r="G1008" t="s">
        <v>2664</v>
      </c>
      <c r="H1008">
        <v>0</v>
      </c>
      <c r="I1008" s="19">
        <v>6.4000000000000005E-4</v>
      </c>
      <c r="J1008">
        <v>1.982</v>
      </c>
      <c r="K1008">
        <v>2.0179999999999998</v>
      </c>
      <c r="L1008">
        <v>1</v>
      </c>
      <c r="M1008">
        <v>1</v>
      </c>
      <c r="N1008" s="19">
        <v>1.98</v>
      </c>
      <c r="O1008" s="19">
        <v>8.1000000000000003E-2</v>
      </c>
      <c r="P1008">
        <v>-4.28491</v>
      </c>
      <c r="Q1008">
        <v>19</v>
      </c>
      <c r="R1008" s="6">
        <v>-4.04</v>
      </c>
      <c r="S1008" s="21">
        <f t="shared" si="75"/>
        <v>2102.982</v>
      </c>
      <c r="T1008" s="21">
        <f t="shared" si="76"/>
        <v>74137.653134999986</v>
      </c>
      <c r="U1008" s="24">
        <f t="shared" si="77"/>
        <v>74137.653134999986</v>
      </c>
      <c r="V1008" t="s">
        <v>2649</v>
      </c>
      <c r="W1008" t="s">
        <v>2674</v>
      </c>
      <c r="X1008" t="s">
        <v>2900</v>
      </c>
      <c r="Y1008">
        <v>25.606000000000002</v>
      </c>
      <c r="Z1008">
        <v>19.015999999999998</v>
      </c>
      <c r="AA1008" t="s">
        <v>3067</v>
      </c>
    </row>
    <row r="1009" spans="1:27" x14ac:dyDescent="0.2">
      <c r="A1009" t="s">
        <v>2581</v>
      </c>
      <c r="B1009">
        <v>2109</v>
      </c>
      <c r="C1009">
        <v>2120</v>
      </c>
      <c r="D1009">
        <v>2</v>
      </c>
      <c r="E1009" s="19">
        <v>2E-8</v>
      </c>
      <c r="F1009">
        <v>25.6</v>
      </c>
      <c r="G1009" t="s">
        <v>2590</v>
      </c>
      <c r="H1009">
        <v>1</v>
      </c>
      <c r="I1009" s="19">
        <v>2.5000000000000001E-4</v>
      </c>
      <c r="J1009">
        <v>1.032</v>
      </c>
      <c r="K1009">
        <v>32.151000000000003</v>
      </c>
      <c r="L1009">
        <v>0</v>
      </c>
      <c r="M1009">
        <v>0</v>
      </c>
      <c r="N1009" s="19">
        <v>10000000</v>
      </c>
      <c r="O1009" s="19">
        <v>2.8000000000000001E-2</v>
      </c>
      <c r="P1009">
        <v>-5.1501200000000003</v>
      </c>
      <c r="Q1009">
        <v>8</v>
      </c>
      <c r="R1009">
        <v>-8.25</v>
      </c>
      <c r="S1009" s="21">
        <f t="shared" si="75"/>
        <v>2077.8490000000002</v>
      </c>
      <c r="T1009" s="21">
        <f t="shared" si="76"/>
        <v>64958.013382500059</v>
      </c>
      <c r="U1009" s="24">
        <f t="shared" si="77"/>
        <v>64958.013382500059</v>
      </c>
      <c r="V1009" t="s">
        <v>2581</v>
      </c>
      <c r="W1009" t="s">
        <v>2674</v>
      </c>
      <c r="X1009" t="s">
        <v>2804</v>
      </c>
      <c r="Y1009">
        <v>25.536000000000001</v>
      </c>
      <c r="Z1009">
        <v>22.067</v>
      </c>
      <c r="AA1009" t="s">
        <v>2725</v>
      </c>
    </row>
    <row r="1010" spans="1:27" x14ac:dyDescent="0.2">
      <c r="A1010" t="s">
        <v>2933</v>
      </c>
      <c r="B1010">
        <v>2120</v>
      </c>
      <c r="C1010">
        <v>2120</v>
      </c>
      <c r="D1010">
        <v>1</v>
      </c>
      <c r="E1010" s="19">
        <v>4.0000000000000001E-8</v>
      </c>
      <c r="F1010">
        <v>29.6</v>
      </c>
      <c r="G1010" t="s">
        <v>2945</v>
      </c>
      <c r="H1010">
        <v>0</v>
      </c>
      <c r="I1010" s="19">
        <v>1.3999999999999999E-4</v>
      </c>
      <c r="J1010">
        <v>0.79500000000000004</v>
      </c>
      <c r="K1010">
        <v>3.879</v>
      </c>
      <c r="L1010">
        <v>39</v>
      </c>
      <c r="M1010">
        <v>8</v>
      </c>
      <c r="N1010" s="19">
        <v>31</v>
      </c>
      <c r="O1010" s="19">
        <v>2.5999999999999999E-2</v>
      </c>
      <c r="P1010">
        <v>-5.4288299999999996</v>
      </c>
      <c r="Q1010">
        <v>5</v>
      </c>
      <c r="R1010">
        <v>-10.18</v>
      </c>
      <c r="S1010" s="21">
        <f t="shared" si="75"/>
        <v>2117.1210000000001</v>
      </c>
      <c r="T1010" s="21">
        <f t="shared" si="76"/>
        <v>79301.816842500033</v>
      </c>
      <c r="U1010" s="24">
        <f t="shared" si="77"/>
        <v>79301.816842500033</v>
      </c>
      <c r="V1010" t="s">
        <v>2933</v>
      </c>
      <c r="W1010" t="s">
        <v>2674</v>
      </c>
      <c r="X1010" t="s">
        <v>3057</v>
      </c>
      <c r="Y1010">
        <v>29.713000000000001</v>
      </c>
      <c r="Z1010">
        <v>21.655999999999999</v>
      </c>
      <c r="AA1010" t="s">
        <v>2960</v>
      </c>
    </row>
    <row r="1013" spans="1:27" ht="17" customHeight="1" x14ac:dyDescent="0.2">
      <c r="A1013" s="17"/>
      <c r="B1013" s="17"/>
      <c r="C1013" s="17"/>
      <c r="D1013" s="17"/>
      <c r="E1013" s="17"/>
      <c r="F1013" s="17"/>
      <c r="G1013" s="17"/>
    </row>
    <row r="1015" spans="1:27" x14ac:dyDescent="0.2">
      <c r="A1015" t="s">
        <v>113</v>
      </c>
    </row>
    <row r="1016" spans="1:27" x14ac:dyDescent="0.2">
      <c r="A1016" t="s">
        <v>114</v>
      </c>
      <c r="B1016">
        <v>211110</v>
      </c>
      <c r="C1016" t="s">
        <v>115</v>
      </c>
    </row>
    <row r="1017" spans="1:27" x14ac:dyDescent="0.2">
      <c r="A1017" t="s">
        <v>116</v>
      </c>
      <c r="B1017" t="s">
        <v>117</v>
      </c>
      <c r="C1017" t="s">
        <v>118</v>
      </c>
      <c r="D1017" t="s">
        <v>119</v>
      </c>
      <c r="E1017" t="s">
        <v>2842</v>
      </c>
      <c r="F1017" t="s">
        <v>3094</v>
      </c>
      <c r="G1017" s="18">
        <v>0.35833333333333334</v>
      </c>
    </row>
    <row r="1018" spans="1:27" x14ac:dyDescent="0.2">
      <c r="A1018" t="s">
        <v>122</v>
      </c>
      <c r="B1018" t="s">
        <v>123</v>
      </c>
      <c r="C1018" t="s">
        <v>124</v>
      </c>
      <c r="D1018" t="s">
        <v>125</v>
      </c>
      <c r="E1018" t="s">
        <v>126</v>
      </c>
    </row>
    <row r="1019" spans="1:27" x14ac:dyDescent="0.2">
      <c r="A1019" t="s">
        <v>127</v>
      </c>
      <c r="B1019">
        <v>211110</v>
      </c>
      <c r="C1019" t="s">
        <v>115</v>
      </c>
    </row>
    <row r="1020" spans="1:27" x14ac:dyDescent="0.2">
      <c r="A1020" t="s">
        <v>128</v>
      </c>
      <c r="B1020" t="s">
        <v>129</v>
      </c>
      <c r="C1020" t="s">
        <v>130</v>
      </c>
    </row>
    <row r="1021" spans="1:27" x14ac:dyDescent="0.2">
      <c r="A1021" t="s">
        <v>131</v>
      </c>
      <c r="B1021" t="s">
        <v>132</v>
      </c>
      <c r="C1021">
        <v>11110</v>
      </c>
      <c r="D1021" t="s">
        <v>133</v>
      </c>
    </row>
    <row r="1023" spans="1:27" x14ac:dyDescent="0.2">
      <c r="A1023" t="s">
        <v>134</v>
      </c>
      <c r="B1023" t="s">
        <v>135</v>
      </c>
      <c r="C1023" t="s">
        <v>136</v>
      </c>
      <c r="D1023" t="s">
        <v>137</v>
      </c>
      <c r="E1023" t="s">
        <v>138</v>
      </c>
      <c r="F1023" t="s">
        <v>139</v>
      </c>
      <c r="G1023" t="s">
        <v>140</v>
      </c>
      <c r="H1023" t="s">
        <v>141</v>
      </c>
      <c r="I1023" t="s">
        <v>142</v>
      </c>
      <c r="J1023" t="s">
        <v>143</v>
      </c>
      <c r="K1023" t="s">
        <v>144</v>
      </c>
      <c r="L1023" t="s">
        <v>145</v>
      </c>
      <c r="M1023" t="s">
        <v>146</v>
      </c>
      <c r="N1023" t="s">
        <v>147</v>
      </c>
      <c r="O1023" t="s">
        <v>148</v>
      </c>
      <c r="P1023" t="s">
        <v>149</v>
      </c>
      <c r="Q1023" t="s">
        <v>150</v>
      </c>
      <c r="R1023" t="s">
        <v>151</v>
      </c>
    </row>
    <row r="1024" spans="1:27" x14ac:dyDescent="0.2">
      <c r="V1024" t="s">
        <v>152</v>
      </c>
      <c r="W1024" t="s">
        <v>153</v>
      </c>
      <c r="X1024" t="s">
        <v>154</v>
      </c>
      <c r="Y1024" t="s">
        <v>155</v>
      </c>
      <c r="Z1024" t="s">
        <v>156</v>
      </c>
      <c r="AA1024" t="s">
        <v>157</v>
      </c>
    </row>
    <row r="1025" spans="1:27" x14ac:dyDescent="0.2">
      <c r="A1025" s="6" t="s">
        <v>2770</v>
      </c>
      <c r="B1025" s="6">
        <v>2034</v>
      </c>
      <c r="C1025">
        <v>2119</v>
      </c>
      <c r="D1025" s="4">
        <v>102</v>
      </c>
      <c r="E1025" s="32">
        <v>1E-4</v>
      </c>
      <c r="F1025">
        <v>29.3</v>
      </c>
      <c r="G1025" t="s">
        <v>2855</v>
      </c>
      <c r="H1025">
        <v>1</v>
      </c>
      <c r="I1025" s="19">
        <v>7.3999999999999999E-4</v>
      </c>
      <c r="J1025">
        <v>0.82</v>
      </c>
      <c r="K1025">
        <v>4.5460000000000003</v>
      </c>
      <c r="L1025">
        <v>61</v>
      </c>
      <c r="M1025">
        <v>11</v>
      </c>
      <c r="N1025" s="19">
        <v>50</v>
      </c>
      <c r="O1025" s="19">
        <v>0.54</v>
      </c>
      <c r="P1025" s="6">
        <v>-3.4023400000000001</v>
      </c>
      <c r="Q1025">
        <v>3</v>
      </c>
      <c r="R1025">
        <v>-6.13</v>
      </c>
      <c r="S1025" s="21">
        <f t="shared" ref="S1025:S1048" si="78">B1025+1-K1025</f>
        <v>2030.454</v>
      </c>
      <c r="T1025" s="21">
        <f t="shared" ref="T1025:T1048" si="79">(S1025-1900)*365.2425</f>
        <v>47647.345094999982</v>
      </c>
      <c r="U1025" s="24">
        <f t="shared" ref="U1025:U1048" si="80">T1025</f>
        <v>47647.345094999982</v>
      </c>
      <c r="V1025" t="s">
        <v>2770</v>
      </c>
      <c r="W1025" t="s">
        <v>2674</v>
      </c>
      <c r="X1025" t="s">
        <v>3131</v>
      </c>
      <c r="Y1025">
        <v>29.27</v>
      </c>
      <c r="Z1025">
        <v>29.867000000000001</v>
      </c>
      <c r="AA1025" t="s">
        <v>3132</v>
      </c>
    </row>
    <row r="1026" spans="1:27" x14ac:dyDescent="0.2">
      <c r="A1026" s="6" t="s">
        <v>2822</v>
      </c>
      <c r="B1026" s="6">
        <v>2046</v>
      </c>
      <c r="C1026">
        <v>2059</v>
      </c>
      <c r="D1026">
        <v>3</v>
      </c>
      <c r="E1026" s="19">
        <v>3.0000000000000001E-6</v>
      </c>
      <c r="F1026">
        <v>28.8</v>
      </c>
      <c r="G1026" t="s">
        <v>2844</v>
      </c>
      <c r="H1026">
        <v>0</v>
      </c>
      <c r="I1026" s="19">
        <v>1.2E-4</v>
      </c>
      <c r="J1026">
        <v>3.14</v>
      </c>
      <c r="K1026">
        <v>1.4670000000000001</v>
      </c>
      <c r="L1026">
        <v>7</v>
      </c>
      <c r="M1026">
        <v>15</v>
      </c>
      <c r="N1026" s="19">
        <v>22</v>
      </c>
      <c r="O1026" s="19">
        <v>0.19</v>
      </c>
      <c r="P1026">
        <v>-4.6463700000000001</v>
      </c>
      <c r="Q1026">
        <v>1</v>
      </c>
      <c r="R1026">
        <v>-6.68</v>
      </c>
      <c r="S1026" s="21">
        <f t="shared" si="78"/>
        <v>2045.5329999999999</v>
      </c>
      <c r="T1026" s="21">
        <f t="shared" si="79"/>
        <v>53154.836752499963</v>
      </c>
      <c r="U1026" s="24">
        <f t="shared" si="80"/>
        <v>53154.836752499963</v>
      </c>
      <c r="V1026" t="s">
        <v>2822</v>
      </c>
      <c r="W1026" t="s">
        <v>2674</v>
      </c>
      <c r="X1026" t="s">
        <v>3124</v>
      </c>
      <c r="Y1026">
        <v>28.76</v>
      </c>
      <c r="Z1026">
        <v>27.696999999999999</v>
      </c>
      <c r="AA1026" t="s">
        <v>2867</v>
      </c>
    </row>
    <row r="1027" spans="1:27" x14ac:dyDescent="0.2">
      <c r="A1027" s="6" t="s">
        <v>2645</v>
      </c>
      <c r="B1027" s="6">
        <v>2050</v>
      </c>
      <c r="C1027">
        <v>2089</v>
      </c>
      <c r="D1027" s="6">
        <v>27</v>
      </c>
      <c r="E1027" s="19">
        <v>4.0000000000000003E-5</v>
      </c>
      <c r="F1027">
        <v>28.9</v>
      </c>
      <c r="G1027" t="s">
        <v>2665</v>
      </c>
      <c r="H1027">
        <v>0</v>
      </c>
      <c r="I1027" s="19">
        <v>1E-4</v>
      </c>
      <c r="J1027">
        <v>3.1429999999999998</v>
      </c>
      <c r="K1027">
        <v>1.4670000000000001</v>
      </c>
      <c r="L1027">
        <v>7</v>
      </c>
      <c r="M1027">
        <v>15</v>
      </c>
      <c r="N1027" s="19">
        <v>22</v>
      </c>
      <c r="O1027" s="19">
        <v>0.21</v>
      </c>
      <c r="P1027">
        <v>-4.6831800000000001</v>
      </c>
      <c r="Q1027">
        <v>1</v>
      </c>
      <c r="R1027">
        <v>-6.1</v>
      </c>
      <c r="S1027" s="21">
        <f t="shared" si="78"/>
        <v>2049.5329999999999</v>
      </c>
      <c r="T1027" s="21">
        <f t="shared" si="79"/>
        <v>54615.806752499964</v>
      </c>
      <c r="U1027" s="24">
        <f t="shared" si="80"/>
        <v>54615.806752499964</v>
      </c>
      <c r="V1027" t="s">
        <v>2645</v>
      </c>
      <c r="W1027" t="s">
        <v>2674</v>
      </c>
      <c r="X1027" t="s">
        <v>2682</v>
      </c>
      <c r="Y1027">
        <v>28.85</v>
      </c>
      <c r="Z1027">
        <v>28.558</v>
      </c>
      <c r="AA1027" t="s">
        <v>2683</v>
      </c>
    </row>
    <row r="1028" spans="1:27" x14ac:dyDescent="0.2">
      <c r="A1028" s="6" t="s">
        <v>2752</v>
      </c>
      <c r="B1028" s="6">
        <v>2053</v>
      </c>
      <c r="C1028">
        <v>2117</v>
      </c>
      <c r="D1028" s="6">
        <v>16</v>
      </c>
      <c r="E1028" s="19">
        <v>3.0000000000000001E-6</v>
      </c>
      <c r="F1028">
        <v>29.2</v>
      </c>
      <c r="G1028" t="s">
        <v>2783</v>
      </c>
      <c r="H1028">
        <v>1</v>
      </c>
      <c r="I1028" s="19">
        <v>9.1000000000000003E-5</v>
      </c>
      <c r="J1028">
        <v>1.163</v>
      </c>
      <c r="K1028">
        <v>7.1440000000000001</v>
      </c>
      <c r="L1028">
        <v>43</v>
      </c>
      <c r="M1028">
        <v>7</v>
      </c>
      <c r="N1028" s="19">
        <v>50</v>
      </c>
      <c r="O1028" s="19">
        <v>0.15</v>
      </c>
      <c r="P1028">
        <v>-4.8671600000000002</v>
      </c>
      <c r="Q1028">
        <v>1</v>
      </c>
      <c r="R1028">
        <v>-7.5</v>
      </c>
      <c r="S1028" s="21">
        <f t="shared" si="78"/>
        <v>2046.856</v>
      </c>
      <c r="T1028" s="21">
        <f t="shared" si="79"/>
        <v>53638.052579999996</v>
      </c>
      <c r="U1028" s="24">
        <f t="shared" si="80"/>
        <v>53638.052579999996</v>
      </c>
      <c r="V1028" t="s">
        <v>2752</v>
      </c>
      <c r="W1028" t="s">
        <v>2674</v>
      </c>
      <c r="X1028" t="s">
        <v>2798</v>
      </c>
      <c r="Y1028">
        <v>29.32</v>
      </c>
      <c r="Z1028">
        <v>22.908000000000001</v>
      </c>
      <c r="AA1028" t="s">
        <v>2799</v>
      </c>
    </row>
    <row r="1029" spans="1:27" x14ac:dyDescent="0.2">
      <c r="A1029" s="6" t="s">
        <v>2820</v>
      </c>
      <c r="B1029" s="6">
        <v>2055</v>
      </c>
      <c r="C1029">
        <v>2110</v>
      </c>
      <c r="D1029">
        <v>6</v>
      </c>
      <c r="E1029" s="32">
        <v>2.0000000000000001E-4</v>
      </c>
      <c r="F1029">
        <v>28.2</v>
      </c>
      <c r="G1029" t="s">
        <v>2846</v>
      </c>
      <c r="H1029">
        <v>0</v>
      </c>
      <c r="I1029" s="19">
        <v>6.8000000000000005E-4</v>
      </c>
      <c r="J1029">
        <v>3.0819999999999999</v>
      </c>
      <c r="K1029">
        <v>1.48</v>
      </c>
      <c r="L1029">
        <v>1</v>
      </c>
      <c r="M1029">
        <v>2</v>
      </c>
      <c r="N1029" s="19">
        <v>3.08</v>
      </c>
      <c r="O1029" s="19">
        <v>0.2</v>
      </c>
      <c r="P1029" s="6">
        <v>-3.8713299999999999</v>
      </c>
      <c r="Q1029">
        <v>8</v>
      </c>
      <c r="R1029" s="6">
        <v>-4.92</v>
      </c>
      <c r="S1029" s="21">
        <f t="shared" si="78"/>
        <v>2054.52</v>
      </c>
      <c r="T1029" s="21">
        <f t="shared" si="79"/>
        <v>56437.271099999991</v>
      </c>
      <c r="U1029" s="24">
        <f t="shared" si="80"/>
        <v>56437.271099999991</v>
      </c>
      <c r="V1029" t="s">
        <v>2820</v>
      </c>
      <c r="W1029" t="s">
        <v>2674</v>
      </c>
      <c r="X1029" t="s">
        <v>3127</v>
      </c>
      <c r="Y1029">
        <v>28.25</v>
      </c>
      <c r="Z1029">
        <v>28.838000000000001</v>
      </c>
      <c r="AA1029" t="s">
        <v>3071</v>
      </c>
    </row>
    <row r="1030" spans="1:27" x14ac:dyDescent="0.2">
      <c r="A1030" s="6" t="s">
        <v>2630</v>
      </c>
      <c r="B1030" s="6">
        <v>2056</v>
      </c>
      <c r="C1030">
        <v>2075</v>
      </c>
      <c r="D1030">
        <v>2</v>
      </c>
      <c r="E1030" s="19">
        <v>6.0000000000000002E-6</v>
      </c>
      <c r="F1030">
        <v>28.4</v>
      </c>
      <c r="G1030" t="s">
        <v>2667</v>
      </c>
      <c r="H1030">
        <v>0</v>
      </c>
      <c r="I1030" s="19">
        <v>8.2999999999999998E-5</v>
      </c>
      <c r="J1030">
        <v>2.7389999999999999</v>
      </c>
      <c r="K1030">
        <v>1.575</v>
      </c>
      <c r="L1030">
        <v>4</v>
      </c>
      <c r="M1030">
        <v>7</v>
      </c>
      <c r="N1030" s="19">
        <v>11</v>
      </c>
      <c r="O1030" s="19">
        <v>0.14000000000000001</v>
      </c>
      <c r="P1030">
        <v>-4.9221000000000004</v>
      </c>
      <c r="Q1030">
        <v>1</v>
      </c>
      <c r="R1030">
        <v>-6.66</v>
      </c>
      <c r="S1030" s="21">
        <f t="shared" si="78"/>
        <v>2055.4250000000002</v>
      </c>
      <c r="T1030" s="21">
        <f t="shared" si="79"/>
        <v>56767.815562500065</v>
      </c>
      <c r="U1030" s="24">
        <f t="shared" si="80"/>
        <v>56767.815562500065</v>
      </c>
      <c r="V1030" t="s">
        <v>2630</v>
      </c>
      <c r="W1030" t="s">
        <v>2674</v>
      </c>
      <c r="X1030" t="s">
        <v>2686</v>
      </c>
      <c r="Y1030">
        <v>28.41</v>
      </c>
      <c r="Z1030">
        <v>25.193000000000001</v>
      </c>
      <c r="AA1030" t="s">
        <v>2687</v>
      </c>
    </row>
    <row r="1031" spans="1:27" x14ac:dyDescent="0.2">
      <c r="A1031" s="6" t="s">
        <v>3085</v>
      </c>
      <c r="B1031" s="6">
        <v>2058</v>
      </c>
      <c r="C1031">
        <v>2108</v>
      </c>
      <c r="D1031">
        <v>3</v>
      </c>
      <c r="E1031" s="19">
        <v>5.0000000000000004E-6</v>
      </c>
      <c r="F1031">
        <v>27</v>
      </c>
      <c r="G1031" t="s">
        <v>3098</v>
      </c>
      <c r="H1031">
        <v>0</v>
      </c>
      <c r="I1031" s="19">
        <v>1.6000000000000001E-4</v>
      </c>
      <c r="J1031">
        <v>3.347</v>
      </c>
      <c r="K1031">
        <v>1.4259999999999999</v>
      </c>
      <c r="L1031">
        <v>3</v>
      </c>
      <c r="M1031">
        <v>7</v>
      </c>
      <c r="N1031" s="19">
        <v>10</v>
      </c>
      <c r="O1031" s="19">
        <v>0.13</v>
      </c>
      <c r="P1031">
        <v>-4.6836399999999996</v>
      </c>
      <c r="Q1031">
        <v>2</v>
      </c>
      <c r="R1031">
        <v>-5.94</v>
      </c>
      <c r="S1031" s="21">
        <f t="shared" si="78"/>
        <v>2057.5740000000001</v>
      </c>
      <c r="T1031" s="21">
        <f t="shared" si="79"/>
        <v>57552.721695000029</v>
      </c>
      <c r="U1031" s="24">
        <f t="shared" si="80"/>
        <v>57552.721695000029</v>
      </c>
      <c r="V1031" t="s">
        <v>3085</v>
      </c>
      <c r="W1031" t="s">
        <v>2674</v>
      </c>
      <c r="X1031" t="s">
        <v>3106</v>
      </c>
      <c r="Y1031">
        <v>27.02</v>
      </c>
      <c r="Z1031">
        <v>26.47</v>
      </c>
      <c r="AA1031" t="s">
        <v>3107</v>
      </c>
    </row>
    <row r="1032" spans="1:27" x14ac:dyDescent="0.2">
      <c r="A1032" s="6" t="s">
        <v>3035</v>
      </c>
      <c r="B1032" s="6">
        <v>2058</v>
      </c>
      <c r="C1032">
        <v>2121</v>
      </c>
      <c r="D1032" s="4">
        <v>81</v>
      </c>
      <c r="E1032" s="19">
        <v>5.0000000000000002E-5</v>
      </c>
      <c r="F1032">
        <v>28.7</v>
      </c>
      <c r="G1032" t="s">
        <v>3050</v>
      </c>
      <c r="H1032">
        <v>1</v>
      </c>
      <c r="I1032" s="19">
        <v>8.5999999999999998E-4</v>
      </c>
      <c r="J1032">
        <v>1.0569999999999999</v>
      </c>
      <c r="K1032">
        <v>18.597999999999999</v>
      </c>
      <c r="L1032">
        <v>88</v>
      </c>
      <c r="M1032">
        <v>5</v>
      </c>
      <c r="N1032" s="19">
        <v>93</v>
      </c>
      <c r="O1032" s="19">
        <v>0.16</v>
      </c>
      <c r="P1032" s="6">
        <v>-3.85507</v>
      </c>
      <c r="Q1032">
        <v>11</v>
      </c>
      <c r="R1032">
        <v>-6.37</v>
      </c>
      <c r="S1032" s="21">
        <f t="shared" si="78"/>
        <v>2040.402</v>
      </c>
      <c r="T1032" s="21">
        <f t="shared" si="79"/>
        <v>51280.777485000021</v>
      </c>
      <c r="U1032" s="24">
        <f t="shared" si="80"/>
        <v>51280.777485000021</v>
      </c>
      <c r="V1032" t="s">
        <v>3035</v>
      </c>
      <c r="W1032" t="s">
        <v>2674</v>
      </c>
      <c r="X1032" t="s">
        <v>3055</v>
      </c>
      <c r="Y1032">
        <v>28.66</v>
      </c>
      <c r="Z1032">
        <v>23.209</v>
      </c>
      <c r="AA1032" t="s">
        <v>3056</v>
      </c>
    </row>
    <row r="1033" spans="1:27" x14ac:dyDescent="0.2">
      <c r="A1033" s="6" t="s">
        <v>2814</v>
      </c>
      <c r="B1033" s="6">
        <v>2060</v>
      </c>
      <c r="C1033">
        <v>2121</v>
      </c>
      <c r="D1033" s="4">
        <v>64</v>
      </c>
      <c r="E1033" s="32">
        <v>5.9999999999999995E-4</v>
      </c>
      <c r="F1033">
        <v>27</v>
      </c>
      <c r="G1033" t="s">
        <v>2850</v>
      </c>
      <c r="H1033">
        <v>0</v>
      </c>
      <c r="I1033" s="19">
        <v>6.6E-4</v>
      </c>
      <c r="J1033">
        <v>2.2930000000000001</v>
      </c>
      <c r="K1033">
        <v>1.7729999999999999</v>
      </c>
      <c r="L1033">
        <v>7</v>
      </c>
      <c r="M1033">
        <v>9</v>
      </c>
      <c r="N1033" s="19">
        <v>16.100000000000001</v>
      </c>
      <c r="O1033" s="19">
        <v>0.18</v>
      </c>
      <c r="P1033" s="6">
        <v>-3.9183400000000002</v>
      </c>
      <c r="Q1033">
        <v>9</v>
      </c>
      <c r="R1033" s="6">
        <v>-4.38</v>
      </c>
      <c r="S1033" s="21">
        <f t="shared" si="78"/>
        <v>2059.2269999999999</v>
      </c>
      <c r="T1033" s="21">
        <f t="shared" si="79"/>
        <v>58156.467547499953</v>
      </c>
      <c r="U1033" s="24">
        <f t="shared" si="80"/>
        <v>58156.467547499953</v>
      </c>
      <c r="V1033" t="s">
        <v>2814</v>
      </c>
      <c r="W1033" t="s">
        <v>2674</v>
      </c>
      <c r="X1033" t="s">
        <v>3128</v>
      </c>
      <c r="Y1033">
        <v>26.99</v>
      </c>
      <c r="Z1033">
        <v>25.178000000000001</v>
      </c>
      <c r="AA1033" t="s">
        <v>3129</v>
      </c>
    </row>
    <row r="1034" spans="1:27" x14ac:dyDescent="0.2">
      <c r="A1034" s="6" t="s">
        <v>2979</v>
      </c>
      <c r="B1034" s="6">
        <v>2061</v>
      </c>
      <c r="C1034">
        <v>2115</v>
      </c>
      <c r="D1034" s="6">
        <v>29</v>
      </c>
      <c r="E1034" s="32">
        <v>2.0000000000000001E-4</v>
      </c>
      <c r="F1034">
        <v>25.7</v>
      </c>
      <c r="G1034" t="s">
        <v>3006</v>
      </c>
      <c r="H1034">
        <v>0</v>
      </c>
      <c r="I1034" s="19">
        <v>7.2000000000000005E-4</v>
      </c>
      <c r="J1034">
        <v>2.6480000000000001</v>
      </c>
      <c r="K1034">
        <v>1.607</v>
      </c>
      <c r="L1034">
        <v>3</v>
      </c>
      <c r="M1034">
        <v>5</v>
      </c>
      <c r="N1034" s="19">
        <v>7.94</v>
      </c>
      <c r="O1034" s="19">
        <v>0.17</v>
      </c>
      <c r="P1034" s="6">
        <v>-3.92177</v>
      </c>
      <c r="Q1034">
        <v>10</v>
      </c>
      <c r="R1034" s="6">
        <v>-4.34</v>
      </c>
      <c r="S1034" s="21">
        <f t="shared" si="78"/>
        <v>2060.393</v>
      </c>
      <c r="T1034" s="21">
        <f t="shared" si="79"/>
        <v>58582.340302500015</v>
      </c>
      <c r="U1034" s="24">
        <f t="shared" si="80"/>
        <v>58582.340302500015</v>
      </c>
      <c r="V1034" t="s">
        <v>2979</v>
      </c>
      <c r="W1034" t="s">
        <v>2674</v>
      </c>
      <c r="X1034" t="s">
        <v>3120</v>
      </c>
      <c r="Y1034">
        <v>25.74</v>
      </c>
      <c r="Z1034">
        <v>23.945</v>
      </c>
      <c r="AA1034" t="s">
        <v>3121</v>
      </c>
    </row>
    <row r="1035" spans="1:27" x14ac:dyDescent="0.2">
      <c r="A1035" s="6" t="s">
        <v>2628</v>
      </c>
      <c r="B1035" s="6">
        <v>2069</v>
      </c>
      <c r="C1035">
        <v>2069</v>
      </c>
      <c r="D1035">
        <v>1</v>
      </c>
      <c r="E1035" s="19">
        <v>3E-10</v>
      </c>
      <c r="F1035">
        <v>28.9</v>
      </c>
      <c r="G1035" t="s">
        <v>2668</v>
      </c>
      <c r="H1035">
        <v>0</v>
      </c>
      <c r="I1035" s="19">
        <v>1.2E-4</v>
      </c>
      <c r="J1035">
        <v>2.7909999999999999</v>
      </c>
      <c r="K1035">
        <v>1.5580000000000001</v>
      </c>
      <c r="L1035">
        <v>5</v>
      </c>
      <c r="M1035">
        <v>9</v>
      </c>
      <c r="N1035" s="19">
        <v>14</v>
      </c>
      <c r="O1035" s="19">
        <v>0.01</v>
      </c>
      <c r="P1035">
        <v>-5.9110800000000001</v>
      </c>
      <c r="Q1035">
        <v>2</v>
      </c>
      <c r="R1035">
        <v>-11.35</v>
      </c>
      <c r="S1035" s="21">
        <f t="shared" si="78"/>
        <v>2068.442</v>
      </c>
      <c r="T1035" s="21">
        <f t="shared" si="79"/>
        <v>61522.177185</v>
      </c>
      <c r="U1035" s="24">
        <f t="shared" si="80"/>
        <v>61522.177185</v>
      </c>
      <c r="V1035" t="s">
        <v>2628</v>
      </c>
      <c r="W1035" t="s">
        <v>2674</v>
      </c>
      <c r="X1035" t="s">
        <v>2702</v>
      </c>
      <c r="Y1035">
        <v>28.88</v>
      </c>
      <c r="Z1035">
        <v>25.427</v>
      </c>
      <c r="AA1035" t="s">
        <v>2703</v>
      </c>
    </row>
    <row r="1036" spans="1:27" x14ac:dyDescent="0.2">
      <c r="A1036" s="6" t="s">
        <v>2757</v>
      </c>
      <c r="B1036" s="6">
        <v>2071</v>
      </c>
      <c r="C1036">
        <v>2121</v>
      </c>
      <c r="D1036" s="6">
        <v>18</v>
      </c>
      <c r="E1036" s="19">
        <v>5.0000000000000004E-6</v>
      </c>
      <c r="F1036">
        <v>31.8</v>
      </c>
      <c r="G1036" t="s">
        <v>2781</v>
      </c>
      <c r="H1036">
        <v>1</v>
      </c>
      <c r="I1036" s="19">
        <v>5.7000000000000003E-5</v>
      </c>
      <c r="J1036">
        <v>0.97399999999999998</v>
      </c>
      <c r="K1036">
        <v>36.984000000000002</v>
      </c>
      <c r="L1036">
        <v>38</v>
      </c>
      <c r="M1036">
        <v>1</v>
      </c>
      <c r="N1036" s="19">
        <v>37</v>
      </c>
      <c r="O1036" s="19">
        <v>9.8000000000000004E-2</v>
      </c>
      <c r="P1036">
        <v>-5.2517800000000001</v>
      </c>
      <c r="Q1036">
        <v>1</v>
      </c>
      <c r="R1036">
        <v>-8.66</v>
      </c>
      <c r="S1036" s="21">
        <f t="shared" si="78"/>
        <v>2035.0160000000001</v>
      </c>
      <c r="T1036" s="21">
        <f t="shared" si="79"/>
        <v>49313.581380000032</v>
      </c>
      <c r="U1036" s="24">
        <f t="shared" si="80"/>
        <v>49313.581380000032</v>
      </c>
      <c r="V1036" t="s">
        <v>2757</v>
      </c>
      <c r="W1036" t="s">
        <v>2674</v>
      </c>
      <c r="X1036" t="s">
        <v>2794</v>
      </c>
      <c r="Y1036">
        <v>31.84</v>
      </c>
      <c r="Z1036">
        <v>28.908999999999999</v>
      </c>
      <c r="AA1036" t="s">
        <v>2795</v>
      </c>
    </row>
    <row r="1037" spans="1:27" x14ac:dyDescent="0.2">
      <c r="A1037" s="6" t="s">
        <v>2813</v>
      </c>
      <c r="B1037" s="6">
        <v>2071</v>
      </c>
      <c r="C1037">
        <v>2071</v>
      </c>
      <c r="D1037">
        <v>1</v>
      </c>
      <c r="E1037" s="19">
        <v>6.9999999999999998E-9</v>
      </c>
      <c r="F1037">
        <v>26.6</v>
      </c>
      <c r="G1037" t="s">
        <v>2851</v>
      </c>
      <c r="H1037">
        <v>0</v>
      </c>
      <c r="I1037" s="19">
        <v>3.4000000000000002E-4</v>
      </c>
      <c r="J1037">
        <v>2.0169999999999999</v>
      </c>
      <c r="K1037">
        <v>1.9830000000000001</v>
      </c>
      <c r="L1037">
        <v>1</v>
      </c>
      <c r="M1037">
        <v>1</v>
      </c>
      <c r="N1037" s="19">
        <v>2.02</v>
      </c>
      <c r="O1037" s="19">
        <v>3.9E-2</v>
      </c>
      <c r="P1037">
        <v>-4.8777799999999996</v>
      </c>
      <c r="Q1037">
        <v>6</v>
      </c>
      <c r="R1037">
        <v>-8.89</v>
      </c>
      <c r="S1037" s="21">
        <f t="shared" si="78"/>
        <v>2070.0169999999998</v>
      </c>
      <c r="T1037" s="21">
        <f t="shared" si="79"/>
        <v>62097.434122499937</v>
      </c>
      <c r="U1037" s="24">
        <f t="shared" si="80"/>
        <v>62097.434122499937</v>
      </c>
      <c r="V1037" t="s">
        <v>2813</v>
      </c>
      <c r="W1037" t="s">
        <v>2674</v>
      </c>
      <c r="X1037" t="s">
        <v>3017</v>
      </c>
      <c r="Y1037">
        <v>26.56</v>
      </c>
      <c r="Z1037">
        <v>24.719000000000001</v>
      </c>
      <c r="AA1037" t="s">
        <v>3018</v>
      </c>
    </row>
    <row r="1038" spans="1:27" x14ac:dyDescent="0.2">
      <c r="A1038" s="6" t="s">
        <v>3034</v>
      </c>
      <c r="B1038" s="6">
        <v>2072</v>
      </c>
      <c r="C1038">
        <v>2083</v>
      </c>
      <c r="D1038">
        <v>2</v>
      </c>
      <c r="E1038" s="19">
        <v>4.0000000000000003E-5</v>
      </c>
      <c r="F1038">
        <v>28.2</v>
      </c>
      <c r="G1038" t="s">
        <v>3051</v>
      </c>
      <c r="H1038">
        <v>0</v>
      </c>
      <c r="I1038" s="19">
        <v>1.1E-4</v>
      </c>
      <c r="J1038">
        <v>2.036</v>
      </c>
      <c r="K1038">
        <v>1.9650000000000001</v>
      </c>
      <c r="L1038">
        <v>1</v>
      </c>
      <c r="M1038">
        <v>1</v>
      </c>
      <c r="N1038" s="19">
        <v>2.04</v>
      </c>
      <c r="O1038" s="19">
        <v>0.11</v>
      </c>
      <c r="P1038">
        <v>-4.8960800000000004</v>
      </c>
      <c r="Q1038">
        <v>2</v>
      </c>
      <c r="R1038">
        <v>-6.03</v>
      </c>
      <c r="S1038" s="21">
        <f t="shared" si="78"/>
        <v>2071.0349999999999</v>
      </c>
      <c r="T1038" s="21">
        <f t="shared" si="79"/>
        <v>62469.250987499945</v>
      </c>
      <c r="U1038" s="24">
        <f t="shared" si="80"/>
        <v>62469.250987499945</v>
      </c>
      <c r="V1038" t="s">
        <v>3034</v>
      </c>
      <c r="W1038" t="s">
        <v>2674</v>
      </c>
      <c r="X1038" t="s">
        <v>3113</v>
      </c>
      <c r="Y1038">
        <v>28.21</v>
      </c>
      <c r="Z1038">
        <v>25.66</v>
      </c>
      <c r="AA1038" t="s">
        <v>3059</v>
      </c>
    </row>
    <row r="1039" spans="1:27" x14ac:dyDescent="0.2">
      <c r="A1039" s="9" t="s">
        <v>2818</v>
      </c>
      <c r="B1039" s="9">
        <v>2075</v>
      </c>
      <c r="C1039">
        <v>2096</v>
      </c>
      <c r="D1039">
        <v>4</v>
      </c>
      <c r="E1039" s="32">
        <v>2.0000000000000001E-4</v>
      </c>
      <c r="F1039">
        <v>28.3</v>
      </c>
      <c r="G1039" t="s">
        <v>2848</v>
      </c>
      <c r="H1039">
        <v>0</v>
      </c>
      <c r="I1039" s="19">
        <v>2.1000000000000001E-4</v>
      </c>
      <c r="J1039">
        <v>2.367</v>
      </c>
      <c r="K1039">
        <v>1.732</v>
      </c>
      <c r="L1039">
        <v>8</v>
      </c>
      <c r="M1039">
        <v>11</v>
      </c>
      <c r="N1039" s="19">
        <v>18.899999999999999</v>
      </c>
      <c r="O1039" s="19">
        <v>0.12</v>
      </c>
      <c r="P1039">
        <v>-4.5986200000000004</v>
      </c>
      <c r="Q1039">
        <v>4</v>
      </c>
      <c r="R1039">
        <v>-5.49</v>
      </c>
      <c r="S1039" s="21">
        <f t="shared" si="78"/>
        <v>2074.268</v>
      </c>
      <c r="T1039" s="21">
        <f t="shared" si="79"/>
        <v>63650.079990000013</v>
      </c>
      <c r="U1039" s="24">
        <f t="shared" si="80"/>
        <v>63650.079990000013</v>
      </c>
      <c r="V1039" t="s">
        <v>2818</v>
      </c>
      <c r="W1039" t="s">
        <v>2674</v>
      </c>
      <c r="X1039" t="s">
        <v>2874</v>
      </c>
      <c r="Y1039">
        <v>28.32</v>
      </c>
      <c r="Z1039">
        <v>27.186</v>
      </c>
      <c r="AA1039" t="s">
        <v>3021</v>
      </c>
    </row>
    <row r="1040" spans="1:27" x14ac:dyDescent="0.2">
      <c r="A1040" s="9" t="s">
        <v>2811</v>
      </c>
      <c r="B1040" s="9">
        <v>2075</v>
      </c>
      <c r="C1040">
        <v>2119</v>
      </c>
      <c r="D1040" s="6">
        <v>13</v>
      </c>
      <c r="E1040" s="19">
        <v>1.9999999999999999E-6</v>
      </c>
      <c r="F1040">
        <v>27.9</v>
      </c>
      <c r="G1040" t="s">
        <v>2854</v>
      </c>
      <c r="H1040">
        <v>0</v>
      </c>
      <c r="I1040" s="19">
        <v>2.1000000000000001E-4</v>
      </c>
      <c r="J1040">
        <v>2.431</v>
      </c>
      <c r="K1040">
        <v>1.6990000000000001</v>
      </c>
      <c r="L1040">
        <v>7</v>
      </c>
      <c r="M1040">
        <v>10</v>
      </c>
      <c r="N1040" s="19">
        <v>17</v>
      </c>
      <c r="O1040" s="19">
        <v>8.4000000000000005E-2</v>
      </c>
      <c r="P1040">
        <v>-4.7533700000000003</v>
      </c>
      <c r="Q1040">
        <v>4</v>
      </c>
      <c r="R1040">
        <v>-7.18</v>
      </c>
      <c r="S1040" s="21">
        <f t="shared" si="78"/>
        <v>2074.3009999999999</v>
      </c>
      <c r="T1040" s="21">
        <f t="shared" si="79"/>
        <v>63662.132992499974</v>
      </c>
      <c r="U1040" s="24">
        <f t="shared" si="80"/>
        <v>63662.132992499974</v>
      </c>
      <c r="V1040" t="s">
        <v>2811</v>
      </c>
      <c r="W1040" t="s">
        <v>2674</v>
      </c>
      <c r="X1040" t="s">
        <v>3130</v>
      </c>
      <c r="Y1040">
        <v>27.92</v>
      </c>
      <c r="Z1040">
        <v>25.43</v>
      </c>
      <c r="AA1040" t="s">
        <v>2887</v>
      </c>
    </row>
    <row r="1041" spans="1:27" x14ac:dyDescent="0.2">
      <c r="A1041" s="9" t="s">
        <v>2626</v>
      </c>
      <c r="B1041" s="9">
        <v>2078</v>
      </c>
      <c r="C1041">
        <v>2120</v>
      </c>
      <c r="D1041" s="6">
        <v>21</v>
      </c>
      <c r="E1041" s="19">
        <v>1.9999999999999999E-6</v>
      </c>
      <c r="F1041">
        <v>28.2</v>
      </c>
      <c r="G1041" t="s">
        <v>2670</v>
      </c>
      <c r="H1041">
        <v>1</v>
      </c>
      <c r="I1041" s="19">
        <v>2.9999999999999997E-4</v>
      </c>
      <c r="J1041">
        <v>1.2889999999999999</v>
      </c>
      <c r="K1041">
        <v>4.4630000000000001</v>
      </c>
      <c r="L1041">
        <v>45</v>
      </c>
      <c r="M1041">
        <v>13</v>
      </c>
      <c r="N1041" s="19">
        <v>58</v>
      </c>
      <c r="O1041" s="19">
        <v>7.6999999999999999E-2</v>
      </c>
      <c r="P1041">
        <v>-4.6409799999999999</v>
      </c>
      <c r="Q1041">
        <v>6</v>
      </c>
      <c r="R1041">
        <v>-7.51</v>
      </c>
      <c r="S1041" s="21">
        <f t="shared" si="78"/>
        <v>2074.5369999999998</v>
      </c>
      <c r="T1041" s="21">
        <f t="shared" si="79"/>
        <v>63748.330222499928</v>
      </c>
      <c r="U1041" s="24">
        <f t="shared" si="80"/>
        <v>63748.330222499928</v>
      </c>
      <c r="V1041" t="s">
        <v>2626</v>
      </c>
      <c r="W1041" t="s">
        <v>2674</v>
      </c>
      <c r="X1041" t="s">
        <v>2710</v>
      </c>
      <c r="Y1041">
        <v>28.23</v>
      </c>
      <c r="Z1041">
        <v>23.366</v>
      </c>
      <c r="AA1041" t="s">
        <v>2711</v>
      </c>
    </row>
    <row r="1042" spans="1:27" x14ac:dyDescent="0.2">
      <c r="A1042" s="9" t="s">
        <v>2989</v>
      </c>
      <c r="B1042" s="9">
        <v>2081</v>
      </c>
      <c r="C1042">
        <v>2115</v>
      </c>
      <c r="D1042" s="6">
        <v>46</v>
      </c>
      <c r="E1042" s="19">
        <v>2.0000000000000002E-5</v>
      </c>
      <c r="F1042">
        <v>25.9</v>
      </c>
      <c r="G1042" t="s">
        <v>3004</v>
      </c>
      <c r="H1042">
        <v>0</v>
      </c>
      <c r="I1042" s="19">
        <v>4.2000000000000002E-4</v>
      </c>
      <c r="J1042">
        <v>1.7629999999999999</v>
      </c>
      <c r="K1042">
        <v>2.3109999999999999</v>
      </c>
      <c r="L1042">
        <v>17</v>
      </c>
      <c r="M1042">
        <v>13</v>
      </c>
      <c r="N1042" s="19">
        <v>30</v>
      </c>
      <c r="O1042" s="19">
        <v>8.8999999999999996E-2</v>
      </c>
      <c r="P1042">
        <v>-4.4232899999999997</v>
      </c>
      <c r="Q1042">
        <v>9</v>
      </c>
      <c r="R1042">
        <v>-5.4</v>
      </c>
      <c r="S1042" s="21">
        <f t="shared" si="78"/>
        <v>2079.6889999999999</v>
      </c>
      <c r="T1042" s="21">
        <f t="shared" si="79"/>
        <v>65630.059582499947</v>
      </c>
      <c r="U1042" s="24">
        <f t="shared" si="80"/>
        <v>65630.059582499947</v>
      </c>
      <c r="V1042" t="s">
        <v>2989</v>
      </c>
      <c r="W1042" t="s">
        <v>2674</v>
      </c>
      <c r="X1042" t="s">
        <v>3115</v>
      </c>
      <c r="Y1042">
        <v>25.95</v>
      </c>
      <c r="Z1042">
        <v>22.952000000000002</v>
      </c>
      <c r="AA1042" t="s">
        <v>3116</v>
      </c>
    </row>
    <row r="1043" spans="1:27" x14ac:dyDescent="0.2">
      <c r="A1043" s="9" t="s">
        <v>2758</v>
      </c>
      <c r="B1043" s="9">
        <v>2083</v>
      </c>
      <c r="C1043">
        <v>2083</v>
      </c>
      <c r="D1043">
        <v>1</v>
      </c>
      <c r="E1043" s="19">
        <v>4.0000000000000002E-9</v>
      </c>
      <c r="F1043">
        <v>31.7</v>
      </c>
      <c r="G1043" t="s">
        <v>2780</v>
      </c>
      <c r="H1043">
        <v>0</v>
      </c>
      <c r="I1043" s="19">
        <v>4.6E-5</v>
      </c>
      <c r="J1043">
        <v>1.482</v>
      </c>
      <c r="K1043">
        <v>3.0750000000000002</v>
      </c>
      <c r="L1043">
        <v>27</v>
      </c>
      <c r="M1043">
        <v>13</v>
      </c>
      <c r="N1043" s="19">
        <v>40</v>
      </c>
      <c r="O1043" s="19">
        <v>2.5999999999999999E-2</v>
      </c>
      <c r="P1043">
        <v>-5.9223100000000004</v>
      </c>
      <c r="Q1043">
        <v>1</v>
      </c>
      <c r="R1043">
        <v>-11.89</v>
      </c>
      <c r="S1043" s="21">
        <f t="shared" si="78"/>
        <v>2080.9250000000002</v>
      </c>
      <c r="T1043" s="21">
        <f t="shared" si="79"/>
        <v>66081.499312500062</v>
      </c>
      <c r="U1043" s="24">
        <f t="shared" si="80"/>
        <v>66081.499312500062</v>
      </c>
      <c r="V1043" t="s">
        <v>2758</v>
      </c>
      <c r="W1043" t="s">
        <v>2674</v>
      </c>
      <c r="X1043" t="s">
        <v>2792</v>
      </c>
      <c r="Y1043">
        <v>31.66</v>
      </c>
      <c r="Z1043">
        <v>27</v>
      </c>
      <c r="AA1043" t="s">
        <v>2793</v>
      </c>
    </row>
    <row r="1044" spans="1:27" x14ac:dyDescent="0.2">
      <c r="A1044" s="9" t="s">
        <v>2617</v>
      </c>
      <c r="B1044" s="9">
        <v>2091</v>
      </c>
      <c r="C1044">
        <v>2091</v>
      </c>
      <c r="D1044">
        <v>1</v>
      </c>
      <c r="E1044" s="19">
        <v>2.9999999999999997E-8</v>
      </c>
      <c r="F1044">
        <v>26.8</v>
      </c>
      <c r="G1044" t="s">
        <v>3052</v>
      </c>
      <c r="H1044">
        <v>0</v>
      </c>
      <c r="I1044" s="19">
        <v>9.6000000000000002E-4</v>
      </c>
      <c r="J1044">
        <v>3.9049999999999998</v>
      </c>
      <c r="K1044">
        <v>1.3440000000000001</v>
      </c>
      <c r="L1044">
        <v>1</v>
      </c>
      <c r="M1044">
        <v>3</v>
      </c>
      <c r="N1044" s="19">
        <v>3.9</v>
      </c>
      <c r="O1044" s="19">
        <v>3.6999999999999998E-2</v>
      </c>
      <c r="P1044">
        <v>-4.4458000000000002</v>
      </c>
      <c r="Q1044">
        <v>24</v>
      </c>
      <c r="R1044">
        <v>-8.59</v>
      </c>
      <c r="S1044" s="21">
        <f t="shared" si="78"/>
        <v>2090.6559999999999</v>
      </c>
      <c r="T1044" s="21">
        <f t="shared" si="79"/>
        <v>69635.674079999982</v>
      </c>
      <c r="U1044" s="24">
        <f t="shared" si="80"/>
        <v>69635.674079999982</v>
      </c>
      <c r="V1044" t="s">
        <v>2617</v>
      </c>
      <c r="W1044" t="s">
        <v>2674</v>
      </c>
      <c r="X1044" t="s">
        <v>3075</v>
      </c>
      <c r="Y1044">
        <v>26.78</v>
      </c>
      <c r="Z1044">
        <v>25.411000000000001</v>
      </c>
      <c r="AA1044" t="s">
        <v>3076</v>
      </c>
    </row>
    <row r="1045" spans="1:27" x14ac:dyDescent="0.2">
      <c r="A1045" s="9" t="s">
        <v>3086</v>
      </c>
      <c r="B1045" s="9">
        <v>2099</v>
      </c>
      <c r="C1045">
        <v>2110</v>
      </c>
      <c r="D1045">
        <v>2</v>
      </c>
      <c r="E1045" s="19">
        <v>1.9999999999999999E-7</v>
      </c>
      <c r="F1045">
        <v>27</v>
      </c>
      <c r="G1045" t="s">
        <v>3097</v>
      </c>
      <c r="H1045">
        <v>0</v>
      </c>
      <c r="I1045" s="19">
        <v>3.6000000000000001E-5</v>
      </c>
      <c r="J1045">
        <v>3.5209999999999999</v>
      </c>
      <c r="K1045">
        <v>1.397</v>
      </c>
      <c r="L1045">
        <v>2</v>
      </c>
      <c r="M1045">
        <v>5</v>
      </c>
      <c r="N1045" s="19">
        <v>7.04</v>
      </c>
      <c r="O1045" s="19">
        <v>4.2999999999999997E-2</v>
      </c>
      <c r="P1045">
        <v>-5.8071599999999997</v>
      </c>
      <c r="Q1045">
        <v>1</v>
      </c>
      <c r="R1045">
        <v>-7.83</v>
      </c>
      <c r="S1045" s="21">
        <f t="shared" si="78"/>
        <v>2098.6030000000001</v>
      </c>
      <c r="T1045" s="21">
        <f t="shared" si="79"/>
        <v>72538.256227500024</v>
      </c>
      <c r="U1045" s="24">
        <f t="shared" si="80"/>
        <v>72538.256227500024</v>
      </c>
      <c r="V1045" t="s">
        <v>3086</v>
      </c>
      <c r="W1045" t="s">
        <v>2674</v>
      </c>
      <c r="X1045" t="s">
        <v>3104</v>
      </c>
      <c r="Y1045">
        <v>26.952999999999999</v>
      </c>
      <c r="Z1045">
        <v>24.931999999999999</v>
      </c>
      <c r="AA1045" t="s">
        <v>3105</v>
      </c>
    </row>
    <row r="1046" spans="1:27" x14ac:dyDescent="0.2">
      <c r="A1046" s="9" t="s">
        <v>2524</v>
      </c>
      <c r="B1046" s="9">
        <v>2103</v>
      </c>
      <c r="C1046">
        <v>2115</v>
      </c>
      <c r="D1046">
        <v>4</v>
      </c>
      <c r="E1046" s="19">
        <v>9.0000000000000002E-6</v>
      </c>
      <c r="F1046">
        <v>27</v>
      </c>
      <c r="G1046" t="s">
        <v>2603</v>
      </c>
      <c r="H1046">
        <v>0</v>
      </c>
      <c r="I1046" s="19">
        <v>8.4999999999999995E-4</v>
      </c>
      <c r="J1046">
        <v>3.964</v>
      </c>
      <c r="K1046">
        <v>1.337</v>
      </c>
      <c r="L1046">
        <v>1</v>
      </c>
      <c r="M1046">
        <v>3</v>
      </c>
      <c r="N1046" s="19">
        <v>3.96</v>
      </c>
      <c r="O1046" s="19">
        <v>6.2E-2</v>
      </c>
      <c r="P1046">
        <v>-4.2757199999999997</v>
      </c>
      <c r="Q1046">
        <v>25</v>
      </c>
      <c r="R1046">
        <v>-6.35</v>
      </c>
      <c r="S1046" s="21">
        <f t="shared" si="78"/>
        <v>2102.663</v>
      </c>
      <c r="T1046" s="21">
        <f t="shared" si="79"/>
        <v>74021.140777500012</v>
      </c>
      <c r="U1046" s="24">
        <f t="shared" si="80"/>
        <v>74021.140777500012</v>
      </c>
      <c r="V1046" t="s">
        <v>2524</v>
      </c>
      <c r="W1046" t="s">
        <v>2674</v>
      </c>
      <c r="X1046" t="s">
        <v>2736</v>
      </c>
      <c r="Y1046">
        <v>26.99</v>
      </c>
      <c r="Z1046">
        <v>24.864999999999998</v>
      </c>
      <c r="AA1046" t="s">
        <v>2737</v>
      </c>
    </row>
    <row r="1047" spans="1:27" x14ac:dyDescent="0.2">
      <c r="A1047" s="9" t="s">
        <v>2765</v>
      </c>
      <c r="B1047" s="9">
        <v>2111</v>
      </c>
      <c r="C1047">
        <v>2117</v>
      </c>
      <c r="D1047">
        <v>4</v>
      </c>
      <c r="E1047" s="19">
        <v>3.9999999999999998E-6</v>
      </c>
      <c r="F1047">
        <v>27.4</v>
      </c>
      <c r="G1047" t="s">
        <v>2777</v>
      </c>
      <c r="H1047">
        <v>0</v>
      </c>
      <c r="I1047" s="19">
        <v>3.4000000000000002E-4</v>
      </c>
      <c r="J1047">
        <v>2.8759999999999999</v>
      </c>
      <c r="K1047">
        <v>1.5329999999999999</v>
      </c>
      <c r="L1047">
        <v>8</v>
      </c>
      <c r="M1047">
        <v>15</v>
      </c>
      <c r="N1047" s="19">
        <v>23</v>
      </c>
      <c r="O1047" s="19">
        <v>5.2999999999999999E-2</v>
      </c>
      <c r="P1047">
        <v>-4.7446999999999999</v>
      </c>
      <c r="Q1047">
        <v>11</v>
      </c>
      <c r="R1047">
        <v>-6.82</v>
      </c>
      <c r="S1047" s="21">
        <f t="shared" si="78"/>
        <v>2110.4670000000001</v>
      </c>
      <c r="T1047" s="21">
        <f t="shared" si="79"/>
        <v>76871.493247500039</v>
      </c>
      <c r="U1047" s="24">
        <f t="shared" si="80"/>
        <v>76871.493247500039</v>
      </c>
      <c r="V1047" t="s">
        <v>2765</v>
      </c>
      <c r="W1047" t="s">
        <v>2674</v>
      </c>
      <c r="X1047" t="s">
        <v>2892</v>
      </c>
      <c r="Y1047">
        <v>27.39</v>
      </c>
      <c r="Z1047">
        <v>24.89</v>
      </c>
      <c r="AA1047" t="s">
        <v>3064</v>
      </c>
    </row>
    <row r="1048" spans="1:27" x14ac:dyDescent="0.2">
      <c r="A1048" s="9" t="s">
        <v>2990</v>
      </c>
      <c r="B1048" s="9">
        <v>2117</v>
      </c>
      <c r="C1048">
        <v>2119</v>
      </c>
      <c r="D1048">
        <v>2</v>
      </c>
      <c r="E1048" s="19">
        <v>5.9999999999999997E-7</v>
      </c>
      <c r="F1048">
        <v>29.7</v>
      </c>
      <c r="G1048" t="s">
        <v>3003</v>
      </c>
      <c r="H1048">
        <v>1</v>
      </c>
      <c r="I1048" s="19">
        <v>1.2E-4</v>
      </c>
      <c r="J1048">
        <v>0.95499999999999996</v>
      </c>
      <c r="K1048">
        <v>21.077999999999999</v>
      </c>
      <c r="L1048">
        <v>0</v>
      </c>
      <c r="M1048">
        <v>0</v>
      </c>
      <c r="N1048" s="19">
        <v>10000000</v>
      </c>
      <c r="O1048" s="19">
        <v>0.04</v>
      </c>
      <c r="P1048">
        <v>-5.33249</v>
      </c>
      <c r="Q1048">
        <v>4</v>
      </c>
      <c r="R1048">
        <v>-8.98</v>
      </c>
      <c r="S1048" s="21">
        <f t="shared" si="78"/>
        <v>2096.922</v>
      </c>
      <c r="T1048" s="21">
        <f t="shared" si="79"/>
        <v>71924.283585000012</v>
      </c>
      <c r="U1048" s="24">
        <f t="shared" si="80"/>
        <v>71924.283585000012</v>
      </c>
      <c r="V1048" t="s">
        <v>2990</v>
      </c>
      <c r="W1048" t="s">
        <v>2674</v>
      </c>
      <c r="X1048" t="s">
        <v>3114</v>
      </c>
      <c r="Y1048">
        <v>29.7</v>
      </c>
      <c r="Z1048">
        <v>25.423999999999999</v>
      </c>
      <c r="AA1048" t="s">
        <v>3008</v>
      </c>
    </row>
    <row r="1049" spans="1:27" s="21" customFormat="1" x14ac:dyDescent="0.2">
      <c r="E1049" s="22"/>
      <c r="I1049" s="22"/>
      <c r="N1049" s="22"/>
      <c r="O1049" s="22"/>
      <c r="U1049" s="24"/>
    </row>
    <row r="1050" spans="1:27" s="21" customFormat="1" x14ac:dyDescent="0.2">
      <c r="E1050" s="22"/>
      <c r="I1050" s="22"/>
      <c r="N1050" s="22"/>
      <c r="O1050" s="22"/>
      <c r="U1050" s="24"/>
    </row>
    <row r="1051" spans="1:27" s="21" customFormat="1" x14ac:dyDescent="0.2">
      <c r="E1051" s="22"/>
      <c r="I1051" s="22"/>
      <c r="N1051" s="22"/>
      <c r="O1051" s="22"/>
      <c r="U1051" s="24"/>
    </row>
    <row r="1052" spans="1:27" x14ac:dyDescent="0.2">
      <c r="A1052" s="12" t="s">
        <v>2764</v>
      </c>
      <c r="B1052" s="12">
        <v>2038</v>
      </c>
      <c r="C1052">
        <v>2107</v>
      </c>
      <c r="D1052" s="6">
        <v>23</v>
      </c>
      <c r="E1052" s="19">
        <v>1.0000000000000001E-5</v>
      </c>
      <c r="F1052">
        <v>28</v>
      </c>
      <c r="G1052" t="s">
        <v>2779</v>
      </c>
      <c r="H1052">
        <v>0</v>
      </c>
      <c r="I1052" s="19">
        <v>5.4000000000000001E-4</v>
      </c>
      <c r="J1052">
        <v>0.88900000000000001</v>
      </c>
      <c r="K1052">
        <v>7.9930000000000003</v>
      </c>
      <c r="L1052">
        <v>9</v>
      </c>
      <c r="M1052">
        <v>1</v>
      </c>
      <c r="N1052" s="19">
        <v>8</v>
      </c>
      <c r="O1052" s="19">
        <v>0.34</v>
      </c>
      <c r="P1052" s="6">
        <v>-3.7342200000000001</v>
      </c>
      <c r="Q1052">
        <v>3</v>
      </c>
      <c r="R1052">
        <v>-5.82</v>
      </c>
      <c r="S1052" s="21">
        <f t="shared" ref="S1052:S1074" si="81">B1052+1-K1052</f>
        <v>2031.0070000000001</v>
      </c>
      <c r="T1052" s="21">
        <f t="shared" ref="T1052:T1074" si="82">(S1052-1900)*365.2425</f>
        <v>47849.32419750002</v>
      </c>
      <c r="U1052" s="24">
        <f t="shared" ref="U1052:U1074" si="83">T1052</f>
        <v>47849.32419750002</v>
      </c>
      <c r="V1052" t="s">
        <v>2764</v>
      </c>
      <c r="W1052" t="s">
        <v>2674</v>
      </c>
      <c r="X1052" t="s">
        <v>3136</v>
      </c>
      <c r="Y1052">
        <v>28.03</v>
      </c>
      <c r="Z1052">
        <v>20.398</v>
      </c>
      <c r="AA1052" t="s">
        <v>2791</v>
      </c>
    </row>
    <row r="1053" spans="1:27" x14ac:dyDescent="0.2">
      <c r="A1053" s="12" t="s">
        <v>2756</v>
      </c>
      <c r="B1053" s="12">
        <v>2051</v>
      </c>
      <c r="C1053">
        <v>2119</v>
      </c>
      <c r="D1053">
        <v>7</v>
      </c>
      <c r="E1053" s="19">
        <v>9.9999999999999995E-8</v>
      </c>
      <c r="F1053">
        <v>26.6</v>
      </c>
      <c r="G1053" t="s">
        <v>2782</v>
      </c>
      <c r="H1053">
        <v>0</v>
      </c>
      <c r="I1053" s="19">
        <v>1.5E-3</v>
      </c>
      <c r="J1053">
        <v>2.33</v>
      </c>
      <c r="K1053">
        <v>1.752</v>
      </c>
      <c r="L1053">
        <v>3</v>
      </c>
      <c r="M1053">
        <v>4</v>
      </c>
      <c r="N1053" s="19">
        <v>6.99</v>
      </c>
      <c r="O1053" s="19">
        <v>0.11</v>
      </c>
      <c r="P1053" s="6">
        <v>-3.8080099999999999</v>
      </c>
      <c r="Q1053">
        <v>15</v>
      </c>
      <c r="R1053">
        <v>-7.93</v>
      </c>
      <c r="S1053" s="21">
        <f t="shared" si="81"/>
        <v>2050.248</v>
      </c>
      <c r="T1053" s="21">
        <f t="shared" si="82"/>
        <v>54876.95514000002</v>
      </c>
      <c r="U1053" s="24">
        <f t="shared" si="83"/>
        <v>54876.95514000002</v>
      </c>
      <c r="V1053" t="s">
        <v>2756</v>
      </c>
      <c r="W1053" t="s">
        <v>2674</v>
      </c>
      <c r="X1053" t="s">
        <v>3137</v>
      </c>
      <c r="Y1053">
        <v>26.55</v>
      </c>
      <c r="Z1053">
        <v>19.617999999999999</v>
      </c>
      <c r="AA1053" t="s">
        <v>3020</v>
      </c>
    </row>
    <row r="1054" spans="1:27" x14ac:dyDescent="0.2">
      <c r="A1054" s="12" t="s">
        <v>2931</v>
      </c>
      <c r="B1054" s="12">
        <v>2057</v>
      </c>
      <c r="C1054">
        <v>2121</v>
      </c>
      <c r="D1054" s="4">
        <v>218</v>
      </c>
      <c r="E1054" s="32">
        <v>2.0000000000000001E-4</v>
      </c>
      <c r="F1054">
        <v>25.9</v>
      </c>
      <c r="G1054" t="s">
        <v>2948</v>
      </c>
      <c r="H1054">
        <v>1</v>
      </c>
      <c r="I1054" s="19">
        <v>9.6000000000000002E-4</v>
      </c>
      <c r="J1054">
        <v>1.123</v>
      </c>
      <c r="K1054">
        <v>9.1430000000000007</v>
      </c>
      <c r="L1054">
        <v>57</v>
      </c>
      <c r="M1054">
        <v>7</v>
      </c>
      <c r="N1054" s="19">
        <v>64</v>
      </c>
      <c r="O1054" s="19">
        <v>0.19</v>
      </c>
      <c r="P1054" s="6">
        <v>-3.7450899999999998</v>
      </c>
      <c r="Q1054">
        <v>12</v>
      </c>
      <c r="R1054" s="6">
        <v>-4.45</v>
      </c>
      <c r="S1054" s="21">
        <f t="shared" si="81"/>
        <v>2048.857</v>
      </c>
      <c r="T1054" s="21">
        <f t="shared" si="82"/>
        <v>54368.902822499993</v>
      </c>
      <c r="U1054" s="24">
        <f t="shared" si="83"/>
        <v>54368.902822499993</v>
      </c>
      <c r="V1054" t="s">
        <v>2931</v>
      </c>
      <c r="W1054" t="s">
        <v>2674</v>
      </c>
      <c r="X1054" t="s">
        <v>3122</v>
      </c>
      <c r="Y1054">
        <v>25.9</v>
      </c>
      <c r="Z1054">
        <v>21.803000000000001</v>
      </c>
      <c r="AA1054" t="s">
        <v>3123</v>
      </c>
    </row>
    <row r="1055" spans="1:27" x14ac:dyDescent="0.2">
      <c r="A1055" s="12" t="s">
        <v>3039</v>
      </c>
      <c r="B1055" s="12">
        <v>2069</v>
      </c>
      <c r="C1055">
        <v>2096</v>
      </c>
      <c r="D1055">
        <v>4</v>
      </c>
      <c r="E1055" s="19">
        <v>8.9999999999999996E-7</v>
      </c>
      <c r="F1055">
        <v>30.6</v>
      </c>
      <c r="G1055" t="s">
        <v>3048</v>
      </c>
      <c r="H1055">
        <v>0</v>
      </c>
      <c r="I1055" s="19">
        <v>1.2E-4</v>
      </c>
      <c r="J1055">
        <v>0.74199999999999999</v>
      </c>
      <c r="K1055">
        <v>2.8780000000000001</v>
      </c>
      <c r="L1055">
        <v>31</v>
      </c>
      <c r="M1055">
        <v>8</v>
      </c>
      <c r="N1055" s="19">
        <v>23</v>
      </c>
      <c r="O1055" s="19">
        <v>8.5999999999999993E-2</v>
      </c>
      <c r="P1055">
        <v>-4.9916</v>
      </c>
      <c r="Q1055">
        <v>2</v>
      </c>
      <c r="R1055">
        <v>-8.81</v>
      </c>
      <c r="S1055" s="21">
        <f t="shared" si="81"/>
        <v>2067.1219999999998</v>
      </c>
      <c r="T1055" s="21">
        <f t="shared" si="82"/>
        <v>61040.057084999942</v>
      </c>
      <c r="U1055" s="24">
        <f t="shared" si="83"/>
        <v>61040.057084999942</v>
      </c>
      <c r="V1055" t="s">
        <v>3039</v>
      </c>
      <c r="W1055" t="s">
        <v>2674</v>
      </c>
      <c r="X1055" t="s">
        <v>3110</v>
      </c>
      <c r="Y1055">
        <v>30.57</v>
      </c>
      <c r="Z1055">
        <v>20.091000000000001</v>
      </c>
      <c r="AA1055" t="s">
        <v>3054</v>
      </c>
    </row>
    <row r="1056" spans="1:27" x14ac:dyDescent="0.2">
      <c r="A1056" s="12" t="s">
        <v>2314</v>
      </c>
      <c r="B1056" s="12">
        <v>2072</v>
      </c>
      <c r="C1056">
        <v>2121</v>
      </c>
      <c r="D1056" s="4">
        <v>86</v>
      </c>
      <c r="E1056" s="32">
        <v>2.0000000000000001E-4</v>
      </c>
      <c r="F1056">
        <v>26.9</v>
      </c>
      <c r="G1056" t="s">
        <v>2349</v>
      </c>
      <c r="H1056">
        <v>0</v>
      </c>
      <c r="I1056" s="19">
        <v>2E-3</v>
      </c>
      <c r="J1056">
        <v>1.105</v>
      </c>
      <c r="K1056">
        <v>10.500999999999999</v>
      </c>
      <c r="L1056">
        <v>19</v>
      </c>
      <c r="M1056">
        <v>2</v>
      </c>
      <c r="N1056" s="19">
        <v>21</v>
      </c>
      <c r="O1056" s="19">
        <v>0.13</v>
      </c>
      <c r="P1056" s="6">
        <v>-3.6019700000000001</v>
      </c>
      <c r="Q1056">
        <v>35</v>
      </c>
      <c r="R1056">
        <v>-5.01</v>
      </c>
      <c r="S1056" s="21">
        <f t="shared" si="81"/>
        <v>2062.4989999999998</v>
      </c>
      <c r="T1056" s="21">
        <f t="shared" si="82"/>
        <v>59351.541007499924</v>
      </c>
      <c r="U1056" s="24">
        <f t="shared" si="83"/>
        <v>59351.541007499924</v>
      </c>
      <c r="V1056" t="s">
        <v>2314</v>
      </c>
      <c r="W1056" t="s">
        <v>2674</v>
      </c>
      <c r="X1056" t="s">
        <v>2696</v>
      </c>
      <c r="Y1056">
        <v>26.91</v>
      </c>
      <c r="Z1056">
        <v>17.782</v>
      </c>
      <c r="AA1056" t="s">
        <v>2697</v>
      </c>
    </row>
    <row r="1057" spans="1:27" x14ac:dyDescent="0.2">
      <c r="A1057" t="s">
        <v>3036</v>
      </c>
      <c r="B1057">
        <v>2075</v>
      </c>
      <c r="C1057">
        <v>2075</v>
      </c>
      <c r="D1057">
        <v>1</v>
      </c>
      <c r="E1057" s="19">
        <v>3.0000000000000001E-6</v>
      </c>
      <c r="F1057">
        <v>26.6</v>
      </c>
      <c r="G1057" t="s">
        <v>3049</v>
      </c>
      <c r="H1057">
        <v>0</v>
      </c>
      <c r="I1057" s="19">
        <v>1.1E-4</v>
      </c>
      <c r="J1057">
        <v>4.4489999999999998</v>
      </c>
      <c r="K1057">
        <v>1.29</v>
      </c>
      <c r="L1057">
        <v>2</v>
      </c>
      <c r="M1057">
        <v>7</v>
      </c>
      <c r="N1057" s="19">
        <v>8.9</v>
      </c>
      <c r="O1057" s="19">
        <v>8.6999999999999994E-2</v>
      </c>
      <c r="P1057">
        <v>-5.0396599999999996</v>
      </c>
      <c r="Q1057">
        <v>2</v>
      </c>
      <c r="R1057">
        <v>-6.33</v>
      </c>
      <c r="S1057" s="21">
        <f t="shared" si="81"/>
        <v>2074.71</v>
      </c>
      <c r="T1057" s="21">
        <f t="shared" si="82"/>
        <v>63811.517175000015</v>
      </c>
      <c r="U1057" s="24">
        <f t="shared" si="83"/>
        <v>63811.517175000015</v>
      </c>
      <c r="V1057" t="s">
        <v>3036</v>
      </c>
      <c r="W1057" t="s">
        <v>2674</v>
      </c>
      <c r="X1057" t="s">
        <v>3111</v>
      </c>
      <c r="Y1057">
        <v>26.55</v>
      </c>
      <c r="Z1057">
        <v>18.100999999999999</v>
      </c>
      <c r="AA1057" t="s">
        <v>3112</v>
      </c>
    </row>
    <row r="1058" spans="1:27" x14ac:dyDescent="0.2">
      <c r="A1058" s="21" t="s">
        <v>2523</v>
      </c>
      <c r="B1058">
        <v>2077</v>
      </c>
      <c r="C1058">
        <v>2121</v>
      </c>
      <c r="D1058" s="6">
        <v>18</v>
      </c>
      <c r="E1058" s="19">
        <v>4.0000000000000003E-5</v>
      </c>
      <c r="F1058">
        <v>25.5</v>
      </c>
      <c r="G1058" t="s">
        <v>2604</v>
      </c>
      <c r="H1058">
        <v>0</v>
      </c>
      <c r="I1058" s="19">
        <v>9.6000000000000002E-4</v>
      </c>
      <c r="J1058">
        <v>1.6990000000000001</v>
      </c>
      <c r="K1058">
        <v>2.431</v>
      </c>
      <c r="L1058">
        <v>10</v>
      </c>
      <c r="M1058">
        <v>7</v>
      </c>
      <c r="N1058" s="19">
        <v>17</v>
      </c>
      <c r="O1058" s="19">
        <v>0.1</v>
      </c>
      <c r="P1058">
        <v>-4.0060799999999999</v>
      </c>
      <c r="Q1058">
        <v>19</v>
      </c>
      <c r="R1058" s="6">
        <v>-4.95</v>
      </c>
      <c r="S1058" s="21">
        <f t="shared" si="81"/>
        <v>2075.569</v>
      </c>
      <c r="T1058" s="21">
        <f t="shared" si="82"/>
        <v>64125.260482499987</v>
      </c>
      <c r="U1058" s="24">
        <f t="shared" si="83"/>
        <v>64125.260482499987</v>
      </c>
      <c r="V1058" t="s">
        <v>2523</v>
      </c>
      <c r="W1058" t="s">
        <v>2674</v>
      </c>
      <c r="X1058" t="s">
        <v>3140</v>
      </c>
      <c r="Y1058">
        <v>25.53</v>
      </c>
      <c r="Z1058">
        <v>22.327999999999999</v>
      </c>
      <c r="AA1058" t="s">
        <v>2713</v>
      </c>
    </row>
    <row r="1059" spans="1:27" x14ac:dyDescent="0.2">
      <c r="A1059" t="s">
        <v>2988</v>
      </c>
      <c r="B1059">
        <v>2077</v>
      </c>
      <c r="C1059">
        <v>2077</v>
      </c>
      <c r="D1059">
        <v>1</v>
      </c>
      <c r="E1059" s="19">
        <v>9.9999999999999995E-8</v>
      </c>
      <c r="F1059">
        <v>26.2</v>
      </c>
      <c r="G1059" t="s">
        <v>3005</v>
      </c>
      <c r="H1059">
        <v>0</v>
      </c>
      <c r="I1059" s="19">
        <v>3.5E-4</v>
      </c>
      <c r="J1059">
        <v>3.8069999999999999</v>
      </c>
      <c r="K1059">
        <v>1.3560000000000001</v>
      </c>
      <c r="L1059">
        <v>5</v>
      </c>
      <c r="M1059">
        <v>14</v>
      </c>
      <c r="N1059" s="19">
        <v>19</v>
      </c>
      <c r="O1059" s="19">
        <v>5.8000000000000003E-2</v>
      </c>
      <c r="P1059">
        <v>-4.68675</v>
      </c>
      <c r="Q1059">
        <v>7</v>
      </c>
      <c r="R1059">
        <v>-7.51</v>
      </c>
      <c r="S1059" s="21">
        <f t="shared" si="81"/>
        <v>2076.6439999999998</v>
      </c>
      <c r="T1059" s="21">
        <f t="shared" si="82"/>
        <v>64517.89616999992</v>
      </c>
      <c r="U1059" s="24">
        <f t="shared" si="83"/>
        <v>64517.89616999992</v>
      </c>
      <c r="V1059" t="s">
        <v>2988</v>
      </c>
      <c r="W1059" t="s">
        <v>2674</v>
      </c>
      <c r="X1059" t="s">
        <v>3117</v>
      </c>
      <c r="Y1059">
        <v>26.2</v>
      </c>
      <c r="Z1059">
        <v>21.507999999999999</v>
      </c>
      <c r="AA1059" t="s">
        <v>3118</v>
      </c>
    </row>
    <row r="1060" spans="1:27" x14ac:dyDescent="0.2">
      <c r="A1060" s="21" t="s">
        <v>2539</v>
      </c>
      <c r="B1060">
        <v>2079</v>
      </c>
      <c r="C1060">
        <v>2121</v>
      </c>
      <c r="D1060" s="4">
        <v>110</v>
      </c>
      <c r="E1060" s="32">
        <v>2.0000000000000001E-4</v>
      </c>
      <c r="F1060">
        <v>25.7</v>
      </c>
      <c r="G1060" t="s">
        <v>2597</v>
      </c>
      <c r="H1060">
        <v>1</v>
      </c>
      <c r="I1060" s="19">
        <v>2.2000000000000001E-3</v>
      </c>
      <c r="J1060">
        <v>1.4319999999999999</v>
      </c>
      <c r="K1060">
        <v>3.3159999999999998</v>
      </c>
      <c r="L1060">
        <v>44</v>
      </c>
      <c r="M1060">
        <v>19</v>
      </c>
      <c r="N1060" s="19">
        <v>63</v>
      </c>
      <c r="O1060" s="19">
        <v>0.11</v>
      </c>
      <c r="P1060" s="6">
        <v>-3.6100400000000001</v>
      </c>
      <c r="Q1060">
        <v>45</v>
      </c>
      <c r="R1060" s="6">
        <v>-4.5199999999999996</v>
      </c>
      <c r="S1060" s="21">
        <f t="shared" si="81"/>
        <v>2076.6840000000002</v>
      </c>
      <c r="T1060" s="21">
        <f t="shared" si="82"/>
        <v>64532.505870000074</v>
      </c>
      <c r="U1060" s="24">
        <f t="shared" si="83"/>
        <v>64532.505870000074</v>
      </c>
      <c r="V1060" t="s">
        <v>2539</v>
      </c>
      <c r="W1060" t="s">
        <v>2674</v>
      </c>
      <c r="X1060" t="s">
        <v>2716</v>
      </c>
      <c r="Y1060">
        <v>25.72</v>
      </c>
      <c r="Z1060">
        <v>19.635999999999999</v>
      </c>
      <c r="AA1060" t="s">
        <v>3139</v>
      </c>
    </row>
    <row r="1061" spans="1:27" x14ac:dyDescent="0.2">
      <c r="A1061" t="s">
        <v>2932</v>
      </c>
      <c r="B1061">
        <v>2083</v>
      </c>
      <c r="C1061">
        <v>2119</v>
      </c>
      <c r="D1061" s="4">
        <v>95</v>
      </c>
      <c r="E1061" s="19">
        <v>6.9999999999999994E-5</v>
      </c>
      <c r="F1061">
        <v>25.8</v>
      </c>
      <c r="G1061" t="s">
        <v>2946</v>
      </c>
      <c r="H1061">
        <v>1</v>
      </c>
      <c r="I1061" s="19">
        <v>4.0999999999999999E-4</v>
      </c>
      <c r="J1061">
        <v>1.3260000000000001</v>
      </c>
      <c r="K1061">
        <v>4.0659999999999998</v>
      </c>
      <c r="L1061">
        <v>46</v>
      </c>
      <c r="M1061">
        <v>15</v>
      </c>
      <c r="N1061" s="19">
        <v>61</v>
      </c>
      <c r="O1061" s="19">
        <v>9.7000000000000003E-2</v>
      </c>
      <c r="P1061">
        <v>-4.3989700000000003</v>
      </c>
      <c r="Q1061">
        <v>9</v>
      </c>
      <c r="R1061" s="6">
        <v>-4.9000000000000004</v>
      </c>
      <c r="S1061" s="21">
        <f t="shared" si="81"/>
        <v>2079.9340000000002</v>
      </c>
      <c r="T1061" s="21">
        <f t="shared" si="82"/>
        <v>65719.543995000073</v>
      </c>
      <c r="U1061" s="24">
        <f t="shared" si="83"/>
        <v>65719.543995000073</v>
      </c>
      <c r="V1061" t="s">
        <v>2932</v>
      </c>
      <c r="W1061" t="s">
        <v>2674</v>
      </c>
      <c r="X1061" t="s">
        <v>3119</v>
      </c>
      <c r="Y1061">
        <v>25.77</v>
      </c>
      <c r="Z1061">
        <v>22.29</v>
      </c>
      <c r="AA1061" t="s">
        <v>3061</v>
      </c>
    </row>
    <row r="1062" spans="1:27" x14ac:dyDescent="0.2">
      <c r="A1062" t="s">
        <v>3084</v>
      </c>
      <c r="B1062">
        <v>2084</v>
      </c>
      <c r="C1062">
        <v>2117</v>
      </c>
      <c r="D1062">
        <v>3</v>
      </c>
      <c r="E1062" s="19">
        <v>2E-8</v>
      </c>
      <c r="F1062">
        <v>26.5</v>
      </c>
      <c r="G1062" t="s">
        <v>3099</v>
      </c>
      <c r="H1062">
        <v>0</v>
      </c>
      <c r="I1062" s="19">
        <v>9.0000000000000006E-5</v>
      </c>
      <c r="J1062">
        <v>1.9330000000000001</v>
      </c>
      <c r="K1062">
        <v>2.0710000000000002</v>
      </c>
      <c r="L1062">
        <v>15</v>
      </c>
      <c r="M1062">
        <v>14</v>
      </c>
      <c r="N1062" s="19">
        <v>29</v>
      </c>
      <c r="O1062" s="19">
        <v>3.9E-2</v>
      </c>
      <c r="P1062">
        <v>-5.4575899999999997</v>
      </c>
      <c r="Q1062">
        <v>2</v>
      </c>
      <c r="R1062">
        <v>-8.75</v>
      </c>
      <c r="S1062" s="21">
        <f t="shared" si="81"/>
        <v>2082.9290000000001</v>
      </c>
      <c r="T1062" s="21">
        <f t="shared" si="82"/>
        <v>66813.445282500033</v>
      </c>
      <c r="U1062" s="24">
        <f t="shared" si="83"/>
        <v>66813.445282500033</v>
      </c>
      <c r="V1062" t="s">
        <v>3084</v>
      </c>
      <c r="W1062" t="s">
        <v>2674</v>
      </c>
      <c r="X1062" t="s">
        <v>3108</v>
      </c>
      <c r="Y1062">
        <v>26.553999999999998</v>
      </c>
      <c r="Z1062">
        <v>20.265000000000001</v>
      </c>
      <c r="AA1062" t="s">
        <v>3109</v>
      </c>
    </row>
    <row r="1063" spans="1:27" x14ac:dyDescent="0.2">
      <c r="A1063" t="s">
        <v>3088</v>
      </c>
      <c r="B1063">
        <v>2084</v>
      </c>
      <c r="C1063">
        <v>2118</v>
      </c>
      <c r="D1063" s="6">
        <v>18</v>
      </c>
      <c r="E1063" s="19">
        <v>6.0000000000000002E-6</v>
      </c>
      <c r="F1063">
        <v>29</v>
      </c>
      <c r="G1063" t="s">
        <v>3095</v>
      </c>
      <c r="H1063">
        <v>0</v>
      </c>
      <c r="I1063" s="19">
        <v>4.5000000000000003E-5</v>
      </c>
      <c r="J1063">
        <v>1.7470000000000001</v>
      </c>
      <c r="K1063">
        <v>2.339</v>
      </c>
      <c r="L1063">
        <v>4</v>
      </c>
      <c r="M1063">
        <v>3</v>
      </c>
      <c r="N1063" s="19">
        <v>6.99</v>
      </c>
      <c r="O1063" s="19">
        <v>7.8E-2</v>
      </c>
      <c r="P1063">
        <v>-5.4546799999999998</v>
      </c>
      <c r="Q1063">
        <v>1</v>
      </c>
      <c r="R1063">
        <v>-7.16</v>
      </c>
      <c r="S1063" s="21">
        <f t="shared" si="81"/>
        <v>2082.6610000000001</v>
      </c>
      <c r="T1063" s="21">
        <f t="shared" si="82"/>
        <v>66715.560292500028</v>
      </c>
      <c r="U1063" s="24">
        <f t="shared" si="83"/>
        <v>66715.560292500028</v>
      </c>
      <c r="V1063" t="s">
        <v>3088</v>
      </c>
      <c r="W1063" t="s">
        <v>2674</v>
      </c>
      <c r="X1063" t="s">
        <v>3100</v>
      </c>
      <c r="Y1063">
        <v>28.949000000000002</v>
      </c>
      <c r="Z1063">
        <v>19.928999999999998</v>
      </c>
      <c r="AA1063" t="s">
        <v>3101</v>
      </c>
    </row>
    <row r="1064" spans="1:27" x14ac:dyDescent="0.2">
      <c r="A1064" s="21" t="s">
        <v>2581</v>
      </c>
      <c r="B1064">
        <v>2087</v>
      </c>
      <c r="C1064">
        <v>2120</v>
      </c>
      <c r="D1064">
        <v>3</v>
      </c>
      <c r="E1064" s="19">
        <v>2E-8</v>
      </c>
      <c r="F1064">
        <v>25.6</v>
      </c>
      <c r="G1064" t="s">
        <v>2590</v>
      </c>
      <c r="H1064">
        <v>1</v>
      </c>
      <c r="I1064" s="19">
        <v>3.4000000000000002E-4</v>
      </c>
      <c r="J1064">
        <v>1.032</v>
      </c>
      <c r="K1064">
        <v>32.47</v>
      </c>
      <c r="L1064">
        <v>0</v>
      </c>
      <c r="M1064">
        <v>0</v>
      </c>
      <c r="N1064" s="19">
        <v>10000000</v>
      </c>
      <c r="O1064" s="19">
        <v>3.6999999999999998E-2</v>
      </c>
      <c r="P1064">
        <v>-4.89391</v>
      </c>
      <c r="Q1064">
        <v>8</v>
      </c>
      <c r="R1064">
        <v>-8.2200000000000006</v>
      </c>
      <c r="S1064" s="21">
        <f t="shared" si="81"/>
        <v>2055.5300000000002</v>
      </c>
      <c r="T1064" s="21">
        <f t="shared" si="82"/>
        <v>56806.166025000071</v>
      </c>
      <c r="U1064" s="24">
        <f t="shared" si="83"/>
        <v>56806.166025000071</v>
      </c>
      <c r="V1064" t="s">
        <v>2581</v>
      </c>
      <c r="W1064" t="s">
        <v>2674</v>
      </c>
      <c r="X1064" t="s">
        <v>3138</v>
      </c>
      <c r="Y1064">
        <v>25.58</v>
      </c>
      <c r="Z1064">
        <v>22.111999999999998</v>
      </c>
      <c r="AA1064" t="s">
        <v>2725</v>
      </c>
    </row>
    <row r="1065" spans="1:27" x14ac:dyDescent="0.2">
      <c r="A1065" t="s">
        <v>2768</v>
      </c>
      <c r="B1065">
        <v>2087</v>
      </c>
      <c r="C1065">
        <v>2120</v>
      </c>
      <c r="D1065">
        <v>5</v>
      </c>
      <c r="E1065" s="19">
        <v>5.0000000000000004E-6</v>
      </c>
      <c r="F1065">
        <v>27.8</v>
      </c>
      <c r="G1065" t="s">
        <v>2778</v>
      </c>
      <c r="H1065">
        <v>0</v>
      </c>
      <c r="I1065" s="19">
        <v>5.5000000000000003E-4</v>
      </c>
      <c r="J1065">
        <v>1.3879999999999999</v>
      </c>
      <c r="K1065">
        <v>3.5760000000000001</v>
      </c>
      <c r="L1065">
        <v>18</v>
      </c>
      <c r="M1065">
        <v>7</v>
      </c>
      <c r="N1065" s="19">
        <v>25</v>
      </c>
      <c r="O1065" s="19">
        <v>7.3999999999999996E-2</v>
      </c>
      <c r="P1065">
        <v>-4.3893300000000002</v>
      </c>
      <c r="Q1065">
        <v>13</v>
      </c>
      <c r="R1065">
        <v>-7.07</v>
      </c>
      <c r="S1065" s="21">
        <f t="shared" si="81"/>
        <v>2084.424</v>
      </c>
      <c r="T1065" s="21">
        <f t="shared" si="82"/>
        <v>67359.48281999999</v>
      </c>
      <c r="U1065" s="24">
        <f t="shared" si="83"/>
        <v>67359.48281999999</v>
      </c>
      <c r="V1065" t="s">
        <v>2768</v>
      </c>
      <c r="W1065" t="s">
        <v>2674</v>
      </c>
      <c r="X1065" t="s">
        <v>3134</v>
      </c>
      <c r="Y1065">
        <v>27.79</v>
      </c>
      <c r="Z1065">
        <v>18.177</v>
      </c>
      <c r="AA1065" t="s">
        <v>3135</v>
      </c>
    </row>
    <row r="1066" spans="1:27" x14ac:dyDescent="0.2">
      <c r="A1066" t="s">
        <v>2808</v>
      </c>
      <c r="B1066">
        <v>2088</v>
      </c>
      <c r="C1066">
        <v>2119</v>
      </c>
      <c r="D1066" s="6">
        <v>17</v>
      </c>
      <c r="E1066" s="19">
        <v>3.9999999999999998E-7</v>
      </c>
      <c r="F1066">
        <v>26.8</v>
      </c>
      <c r="G1066" t="s">
        <v>2852</v>
      </c>
      <c r="H1066">
        <v>0</v>
      </c>
      <c r="I1066" s="19">
        <v>4.6000000000000001E-4</v>
      </c>
      <c r="J1066">
        <v>1.476</v>
      </c>
      <c r="K1066">
        <v>3.101</v>
      </c>
      <c r="L1066">
        <v>21</v>
      </c>
      <c r="M1066">
        <v>10</v>
      </c>
      <c r="N1066" s="19">
        <v>31</v>
      </c>
      <c r="O1066" s="19">
        <v>5.6000000000000001E-2</v>
      </c>
      <c r="P1066">
        <v>-4.5873699999999999</v>
      </c>
      <c r="Q1066">
        <v>11</v>
      </c>
      <c r="R1066">
        <v>-7.43</v>
      </c>
      <c r="S1066" s="21">
        <f t="shared" si="81"/>
        <v>2085.8989999999999</v>
      </c>
      <c r="T1066" s="21">
        <f t="shared" si="82"/>
        <v>67898.215507499961</v>
      </c>
      <c r="U1066" s="24">
        <f t="shared" si="83"/>
        <v>67898.215507499961</v>
      </c>
      <c r="V1066" t="s">
        <v>2808</v>
      </c>
      <c r="W1066" t="s">
        <v>2674</v>
      </c>
      <c r="X1066" t="s">
        <v>3068</v>
      </c>
      <c r="Y1066">
        <v>26.82</v>
      </c>
      <c r="Z1066">
        <v>22.317</v>
      </c>
      <c r="AA1066" t="s">
        <v>3069</v>
      </c>
    </row>
    <row r="1067" spans="1:27" x14ac:dyDescent="0.2">
      <c r="A1067" s="21" t="s">
        <v>2518</v>
      </c>
      <c r="B1067">
        <v>2090</v>
      </c>
      <c r="C1067">
        <v>2121</v>
      </c>
      <c r="D1067" s="6">
        <v>10</v>
      </c>
      <c r="E1067" s="19">
        <v>1.9999999999999999E-6</v>
      </c>
      <c r="F1067">
        <v>27.2</v>
      </c>
      <c r="G1067" t="s">
        <v>2605</v>
      </c>
      <c r="H1067">
        <v>0</v>
      </c>
      <c r="I1067" s="19">
        <v>5.6999999999999998E-4</v>
      </c>
      <c r="J1067">
        <v>1.2849999999999999</v>
      </c>
      <c r="K1067">
        <v>4.5110000000000001</v>
      </c>
      <c r="L1067">
        <v>7</v>
      </c>
      <c r="M1067">
        <v>2</v>
      </c>
      <c r="N1067" s="19">
        <v>8.99</v>
      </c>
      <c r="O1067" s="19">
        <v>6.3E-2</v>
      </c>
      <c r="P1067">
        <v>-4.4467400000000001</v>
      </c>
      <c r="Q1067">
        <v>14</v>
      </c>
      <c r="R1067">
        <v>-7.33</v>
      </c>
      <c r="S1067" s="21">
        <f t="shared" si="81"/>
        <v>2086.489</v>
      </c>
      <c r="T1067" s="21">
        <f t="shared" si="82"/>
        <v>68113.70858250001</v>
      </c>
      <c r="U1067" s="24">
        <f t="shared" si="83"/>
        <v>68113.70858250001</v>
      </c>
      <c r="V1067" t="s">
        <v>2518</v>
      </c>
      <c r="W1067" t="s">
        <v>2674</v>
      </c>
      <c r="X1067" t="s">
        <v>2907</v>
      </c>
      <c r="Y1067">
        <v>27.18</v>
      </c>
      <c r="Z1067">
        <v>22.175999999999998</v>
      </c>
      <c r="AA1067" t="s">
        <v>2721</v>
      </c>
    </row>
    <row r="1068" spans="1:27" x14ac:dyDescent="0.2">
      <c r="A1068" t="s">
        <v>2769</v>
      </c>
      <c r="B1068">
        <v>2092</v>
      </c>
      <c r="C1068">
        <v>2120</v>
      </c>
      <c r="D1068" s="6">
        <v>12</v>
      </c>
      <c r="E1068" s="19">
        <v>2.0000000000000002E-5</v>
      </c>
      <c r="F1068">
        <v>26.1</v>
      </c>
      <c r="G1068" t="s">
        <v>2776</v>
      </c>
      <c r="H1068">
        <v>0</v>
      </c>
      <c r="I1068" s="19">
        <v>1.6000000000000001E-4</v>
      </c>
      <c r="J1068">
        <v>2.3079999999999998</v>
      </c>
      <c r="K1068">
        <v>1.764</v>
      </c>
      <c r="L1068">
        <v>13</v>
      </c>
      <c r="M1068">
        <v>17</v>
      </c>
      <c r="N1068" s="19">
        <v>30</v>
      </c>
      <c r="O1068" s="19">
        <v>7.6999999999999999E-2</v>
      </c>
      <c r="P1068">
        <v>-4.9156199999999997</v>
      </c>
      <c r="Q1068">
        <v>4</v>
      </c>
      <c r="R1068">
        <v>-5.41</v>
      </c>
      <c r="S1068" s="21">
        <f t="shared" si="81"/>
        <v>2091.2359999999999</v>
      </c>
      <c r="T1068" s="21">
        <f t="shared" si="82"/>
        <v>69847.514729999952</v>
      </c>
      <c r="U1068" s="24">
        <f t="shared" si="83"/>
        <v>69847.514729999952</v>
      </c>
      <c r="V1068" t="s">
        <v>2769</v>
      </c>
      <c r="W1068" t="s">
        <v>2674</v>
      </c>
      <c r="X1068" t="s">
        <v>3133</v>
      </c>
      <c r="Y1068">
        <v>26.15</v>
      </c>
      <c r="Z1068">
        <v>18.443999999999999</v>
      </c>
      <c r="AA1068" t="s">
        <v>2891</v>
      </c>
    </row>
    <row r="1069" spans="1:27" x14ac:dyDescent="0.2">
      <c r="A1069" t="s">
        <v>2627</v>
      </c>
      <c r="B1069">
        <v>2099</v>
      </c>
      <c r="C1069">
        <v>2121</v>
      </c>
      <c r="D1069">
        <v>9</v>
      </c>
      <c r="E1069" s="19">
        <v>6.9999999999999997E-7</v>
      </c>
      <c r="F1069">
        <v>28.5</v>
      </c>
      <c r="G1069" t="s">
        <v>2669</v>
      </c>
      <c r="H1069">
        <v>1</v>
      </c>
      <c r="I1069" s="19">
        <v>7.2000000000000002E-5</v>
      </c>
      <c r="J1069">
        <v>0.93200000000000005</v>
      </c>
      <c r="K1069">
        <v>13.637</v>
      </c>
      <c r="L1069">
        <v>161</v>
      </c>
      <c r="M1069">
        <v>11</v>
      </c>
      <c r="N1069" s="19">
        <v>150</v>
      </c>
      <c r="O1069" s="19">
        <v>0.05</v>
      </c>
      <c r="P1069">
        <v>-5.4405799999999997</v>
      </c>
      <c r="Q1069">
        <v>2</v>
      </c>
      <c r="R1069">
        <v>-8.17</v>
      </c>
      <c r="S1069" s="21">
        <f t="shared" si="81"/>
        <v>2086.3629999999998</v>
      </c>
      <c r="T1069" s="21">
        <f t="shared" si="82"/>
        <v>68067.688027499942</v>
      </c>
      <c r="U1069" s="24">
        <f t="shared" si="83"/>
        <v>68067.688027499942</v>
      </c>
      <c r="V1069" t="s">
        <v>2627</v>
      </c>
      <c r="W1069" t="s">
        <v>2674</v>
      </c>
      <c r="X1069" t="s">
        <v>2726</v>
      </c>
      <c r="Y1069">
        <v>28.51</v>
      </c>
      <c r="Z1069">
        <v>21.427</v>
      </c>
      <c r="AA1069" t="s">
        <v>2727</v>
      </c>
    </row>
    <row r="1070" spans="1:27" x14ac:dyDescent="0.2">
      <c r="A1070" t="s">
        <v>3087</v>
      </c>
      <c r="B1070">
        <v>2100</v>
      </c>
      <c r="C1070">
        <v>2120</v>
      </c>
      <c r="D1070" s="6">
        <v>61</v>
      </c>
      <c r="E1070" s="19">
        <v>2.0000000000000002E-5</v>
      </c>
      <c r="F1070">
        <v>26.3</v>
      </c>
      <c r="G1070" t="s">
        <v>3096</v>
      </c>
      <c r="H1070">
        <v>0</v>
      </c>
      <c r="I1070" s="19">
        <v>7.1000000000000005E-5</v>
      </c>
      <c r="J1070">
        <v>0.83499999999999996</v>
      </c>
      <c r="K1070">
        <v>5.0730000000000004</v>
      </c>
      <c r="L1070">
        <v>79</v>
      </c>
      <c r="M1070">
        <v>13</v>
      </c>
      <c r="N1070" s="19">
        <v>66</v>
      </c>
      <c r="O1070" s="19">
        <v>6.8000000000000005E-2</v>
      </c>
      <c r="P1070">
        <v>-5.3175800000000004</v>
      </c>
      <c r="Q1070">
        <v>2</v>
      </c>
      <c r="R1070">
        <v>-5.61</v>
      </c>
      <c r="S1070" s="21">
        <f t="shared" si="81"/>
        <v>2095.9270000000001</v>
      </c>
      <c r="T1070" s="21">
        <f t="shared" si="82"/>
        <v>71560.867297500052</v>
      </c>
      <c r="U1070" s="24">
        <f t="shared" si="83"/>
        <v>71560.867297500052</v>
      </c>
      <c r="V1070" t="s">
        <v>3087</v>
      </c>
      <c r="W1070" t="s">
        <v>2674</v>
      </c>
      <c r="X1070" t="s">
        <v>3102</v>
      </c>
      <c r="Y1070">
        <v>26.347000000000001</v>
      </c>
      <c r="Z1070">
        <v>18.994</v>
      </c>
      <c r="AA1070" t="s">
        <v>3103</v>
      </c>
    </row>
    <row r="1071" spans="1:27" x14ac:dyDescent="0.2">
      <c r="A1071" s="21" t="s">
        <v>2544</v>
      </c>
      <c r="B1071">
        <v>2100</v>
      </c>
      <c r="C1071">
        <v>2100</v>
      </c>
      <c r="D1071">
        <v>1</v>
      </c>
      <c r="E1071" s="19">
        <v>2.0000000000000002E-5</v>
      </c>
      <c r="F1071">
        <v>24.5</v>
      </c>
      <c r="G1071" t="s">
        <v>2594</v>
      </c>
      <c r="H1071">
        <v>0</v>
      </c>
      <c r="I1071" s="19">
        <v>3.5E-4</v>
      </c>
      <c r="J1071">
        <v>3.391</v>
      </c>
      <c r="K1071">
        <v>1.4179999999999999</v>
      </c>
      <c r="L1071">
        <v>5</v>
      </c>
      <c r="M1071">
        <v>12</v>
      </c>
      <c r="N1071" s="19">
        <v>17</v>
      </c>
      <c r="O1071" s="19">
        <v>7.0000000000000007E-2</v>
      </c>
      <c r="P1071">
        <v>-4.6078400000000004</v>
      </c>
      <c r="Q1071">
        <v>10</v>
      </c>
      <c r="R1071" s="6">
        <v>-4.67</v>
      </c>
      <c r="S1071" s="21">
        <f t="shared" si="81"/>
        <v>2099.5819999999999</v>
      </c>
      <c r="T1071" s="21">
        <f t="shared" si="82"/>
        <v>72895.828634999954</v>
      </c>
      <c r="U1071" s="24">
        <f t="shared" si="83"/>
        <v>72895.828634999954</v>
      </c>
      <c r="V1071" t="s">
        <v>2544</v>
      </c>
      <c r="W1071" t="s">
        <v>2674</v>
      </c>
      <c r="X1071" t="s">
        <v>2734</v>
      </c>
      <c r="Y1071">
        <v>24.48</v>
      </c>
      <c r="Z1071">
        <v>17.518000000000001</v>
      </c>
      <c r="AA1071" t="s">
        <v>2905</v>
      </c>
    </row>
    <row r="1072" spans="1:27" x14ac:dyDescent="0.2">
      <c r="A1072" t="s">
        <v>2649</v>
      </c>
      <c r="B1072">
        <v>2104</v>
      </c>
      <c r="C1072">
        <v>2120</v>
      </c>
      <c r="D1072" s="6">
        <v>37</v>
      </c>
      <c r="E1072" s="32">
        <v>4.0000000000000002E-4</v>
      </c>
      <c r="F1072">
        <v>25.6</v>
      </c>
      <c r="G1072" t="s">
        <v>2664</v>
      </c>
      <c r="H1072">
        <v>0</v>
      </c>
      <c r="I1072" s="19">
        <v>6.4000000000000005E-4</v>
      </c>
      <c r="J1072">
        <v>1.982</v>
      </c>
      <c r="K1072">
        <v>2.0179999999999998</v>
      </c>
      <c r="L1072">
        <v>1</v>
      </c>
      <c r="M1072">
        <v>1</v>
      </c>
      <c r="N1072" s="19">
        <v>1.98</v>
      </c>
      <c r="O1072" s="19">
        <v>8.1000000000000003E-2</v>
      </c>
      <c r="P1072">
        <v>-4.2848600000000001</v>
      </c>
      <c r="Q1072">
        <v>19</v>
      </c>
      <c r="R1072" s="6">
        <v>-4.04</v>
      </c>
      <c r="S1072" s="21">
        <f t="shared" si="81"/>
        <v>2102.982</v>
      </c>
      <c r="T1072" s="21">
        <f t="shared" si="82"/>
        <v>74137.653134999986</v>
      </c>
      <c r="U1072" s="24">
        <f t="shared" si="83"/>
        <v>74137.653134999986</v>
      </c>
      <c r="V1072" t="s">
        <v>2649</v>
      </c>
      <c r="W1072" t="s">
        <v>2674</v>
      </c>
      <c r="X1072" t="s">
        <v>2900</v>
      </c>
      <c r="Y1072">
        <v>25.57</v>
      </c>
      <c r="Z1072">
        <v>18.98</v>
      </c>
      <c r="AA1072" t="s">
        <v>3067</v>
      </c>
    </row>
    <row r="1073" spans="1:27" x14ac:dyDescent="0.2">
      <c r="A1073" t="s">
        <v>2821</v>
      </c>
      <c r="B1073">
        <v>2106</v>
      </c>
      <c r="C1073">
        <v>2118</v>
      </c>
      <c r="D1073">
        <v>2</v>
      </c>
      <c r="E1073" s="19">
        <v>4.9999999999999998E-7</v>
      </c>
      <c r="F1073">
        <v>25.2</v>
      </c>
      <c r="G1073" t="s">
        <v>2845</v>
      </c>
      <c r="H1073">
        <v>0</v>
      </c>
      <c r="I1073" s="19">
        <v>2.9999999999999997E-4</v>
      </c>
      <c r="J1073">
        <v>2.9470000000000001</v>
      </c>
      <c r="K1073">
        <v>1.514</v>
      </c>
      <c r="L1073">
        <v>1</v>
      </c>
      <c r="M1073">
        <v>2</v>
      </c>
      <c r="N1073" s="19">
        <v>2.95</v>
      </c>
      <c r="O1073" s="19">
        <v>4.3999999999999997E-2</v>
      </c>
      <c r="P1073">
        <v>-4.8809100000000001</v>
      </c>
      <c r="Q1073">
        <v>9</v>
      </c>
      <c r="R1073">
        <v>-6.76</v>
      </c>
      <c r="S1073" s="21">
        <f t="shared" si="81"/>
        <v>2105.4859999999999</v>
      </c>
      <c r="T1073" s="21">
        <f t="shared" si="82"/>
        <v>75052.220354999954</v>
      </c>
      <c r="U1073" s="24">
        <f t="shared" si="83"/>
        <v>75052.220354999954</v>
      </c>
      <c r="V1073" t="s">
        <v>2821</v>
      </c>
      <c r="W1073" t="s">
        <v>2674</v>
      </c>
      <c r="X1073" t="s">
        <v>3125</v>
      </c>
      <c r="Y1073">
        <v>25.16</v>
      </c>
      <c r="Z1073">
        <v>21.736999999999998</v>
      </c>
      <c r="AA1073" t="s">
        <v>3126</v>
      </c>
    </row>
    <row r="1074" spans="1:27" x14ac:dyDescent="0.2">
      <c r="A1074" t="s">
        <v>2933</v>
      </c>
      <c r="B1074">
        <v>2120</v>
      </c>
      <c r="C1074">
        <v>2120</v>
      </c>
      <c r="D1074">
        <v>1</v>
      </c>
      <c r="E1074" s="19">
        <v>4.0000000000000001E-8</v>
      </c>
      <c r="F1074">
        <v>29.6</v>
      </c>
      <c r="G1074" t="s">
        <v>2945</v>
      </c>
      <c r="H1074">
        <v>0</v>
      </c>
      <c r="I1074" s="19">
        <v>1.3999999999999999E-4</v>
      </c>
      <c r="J1074">
        <v>0.79500000000000004</v>
      </c>
      <c r="K1074">
        <v>3.879</v>
      </c>
      <c r="L1074">
        <v>39</v>
      </c>
      <c r="M1074">
        <v>8</v>
      </c>
      <c r="N1074" s="19">
        <v>31</v>
      </c>
      <c r="O1074" s="19">
        <v>2.5999999999999999E-2</v>
      </c>
      <c r="P1074">
        <v>-5.4287799999999997</v>
      </c>
      <c r="Q1074">
        <v>5</v>
      </c>
      <c r="R1074">
        <v>-10.18</v>
      </c>
      <c r="S1074" s="21">
        <f t="shared" si="81"/>
        <v>2117.1210000000001</v>
      </c>
      <c r="T1074" s="21">
        <f t="shared" si="82"/>
        <v>79301.816842500033</v>
      </c>
      <c r="U1074" s="24">
        <f t="shared" si="83"/>
        <v>79301.816842500033</v>
      </c>
      <c r="V1074" t="s">
        <v>2933</v>
      </c>
      <c r="W1074" t="s">
        <v>2674</v>
      </c>
      <c r="X1074" t="s">
        <v>3057</v>
      </c>
      <c r="Y1074">
        <v>29.62</v>
      </c>
      <c r="Z1074">
        <v>21.562999999999999</v>
      </c>
      <c r="AA1074" t="s">
        <v>2960</v>
      </c>
    </row>
    <row r="1077" spans="1:27" ht="17" customHeight="1" x14ac:dyDescent="0.2">
      <c r="A1077" s="17"/>
      <c r="B1077" s="17"/>
      <c r="C1077" s="17"/>
      <c r="D1077" s="17"/>
      <c r="E1077" s="17"/>
      <c r="F1077" s="17"/>
      <c r="G1077" s="17"/>
    </row>
    <row r="1079" spans="1:27" x14ac:dyDescent="0.2">
      <c r="A1079" t="s">
        <v>113</v>
      </c>
    </row>
    <row r="1080" spans="1:27" x14ac:dyDescent="0.2">
      <c r="A1080" t="s">
        <v>114</v>
      </c>
      <c r="B1080">
        <v>211121</v>
      </c>
      <c r="C1080" t="s">
        <v>115</v>
      </c>
    </row>
    <row r="1081" spans="1:27" x14ac:dyDescent="0.2">
      <c r="A1081" t="s">
        <v>116</v>
      </c>
      <c r="B1081" t="s">
        <v>117</v>
      </c>
      <c r="C1081" t="s">
        <v>118</v>
      </c>
      <c r="D1081" t="s">
        <v>119</v>
      </c>
      <c r="E1081" t="s">
        <v>2842</v>
      </c>
      <c r="F1081" t="s">
        <v>3215</v>
      </c>
      <c r="G1081" s="18">
        <v>0.31527777777777777</v>
      </c>
    </row>
    <row r="1082" spans="1:27" x14ac:dyDescent="0.2">
      <c r="A1082" t="s">
        <v>122</v>
      </c>
      <c r="B1082" t="s">
        <v>123</v>
      </c>
      <c r="C1082" t="s">
        <v>124</v>
      </c>
      <c r="D1082" t="s">
        <v>125</v>
      </c>
      <c r="E1082" t="s">
        <v>126</v>
      </c>
    </row>
    <row r="1083" spans="1:27" x14ac:dyDescent="0.2">
      <c r="A1083" t="s">
        <v>127</v>
      </c>
      <c r="B1083">
        <v>211121</v>
      </c>
      <c r="C1083" t="s">
        <v>115</v>
      </c>
    </row>
    <row r="1084" spans="1:27" x14ac:dyDescent="0.2">
      <c r="A1084" t="s">
        <v>128</v>
      </c>
      <c r="B1084" t="s">
        <v>129</v>
      </c>
      <c r="C1084" t="s">
        <v>130</v>
      </c>
    </row>
    <row r="1085" spans="1:27" x14ac:dyDescent="0.2">
      <c r="A1085" t="s">
        <v>131</v>
      </c>
      <c r="B1085" t="s">
        <v>132</v>
      </c>
      <c r="C1085">
        <v>11121</v>
      </c>
      <c r="D1085" t="s">
        <v>133</v>
      </c>
    </row>
    <row r="1087" spans="1:27" x14ac:dyDescent="0.2">
      <c r="A1087" t="s">
        <v>134</v>
      </c>
      <c r="B1087" t="s">
        <v>135</v>
      </c>
      <c r="C1087" t="s">
        <v>136</v>
      </c>
      <c r="D1087" t="s">
        <v>137</v>
      </c>
      <c r="E1087" t="s">
        <v>138</v>
      </c>
      <c r="F1087" t="s">
        <v>139</v>
      </c>
      <c r="G1087" t="s">
        <v>140</v>
      </c>
      <c r="H1087" t="s">
        <v>141</v>
      </c>
      <c r="I1087" t="s">
        <v>142</v>
      </c>
      <c r="J1087" t="s">
        <v>143</v>
      </c>
      <c r="K1087" t="s">
        <v>144</v>
      </c>
      <c r="L1087" t="s">
        <v>145</v>
      </c>
      <c r="M1087" t="s">
        <v>146</v>
      </c>
      <c r="N1087" t="s">
        <v>147</v>
      </c>
      <c r="O1087" t="s">
        <v>148</v>
      </c>
      <c r="P1087" t="s">
        <v>149</v>
      </c>
      <c r="Q1087" t="s">
        <v>150</v>
      </c>
      <c r="R1087" t="s">
        <v>151</v>
      </c>
    </row>
    <row r="1089" spans="1:27" x14ac:dyDescent="0.2">
      <c r="A1089" t="s">
        <v>113</v>
      </c>
    </row>
    <row r="1090" spans="1:27" x14ac:dyDescent="0.2">
      <c r="A1090" t="s">
        <v>114</v>
      </c>
      <c r="B1090" t="s">
        <v>3231</v>
      </c>
      <c r="C1090" t="s">
        <v>2462</v>
      </c>
    </row>
    <row r="1091" spans="1:27" x14ac:dyDescent="0.2">
      <c r="A1091" t="s">
        <v>116</v>
      </c>
      <c r="B1091" t="s">
        <v>2656</v>
      </c>
      <c r="C1091" t="s">
        <v>2657</v>
      </c>
      <c r="D1091" t="s">
        <v>119</v>
      </c>
      <c r="E1091" t="s">
        <v>2842</v>
      </c>
      <c r="F1091" t="s">
        <v>3215</v>
      </c>
      <c r="G1091" s="18">
        <v>0.31527777777777777</v>
      </c>
    </row>
    <row r="1092" spans="1:27" x14ac:dyDescent="0.2">
      <c r="A1092" t="s">
        <v>122</v>
      </c>
      <c r="B1092" t="s">
        <v>2659</v>
      </c>
      <c r="C1092" t="s">
        <v>2660</v>
      </c>
      <c r="D1092" t="s">
        <v>125</v>
      </c>
      <c r="E1092" t="s">
        <v>126</v>
      </c>
    </row>
    <row r="1093" spans="1:27" x14ac:dyDescent="0.2">
      <c r="A1093" t="s">
        <v>127</v>
      </c>
      <c r="B1093" t="s">
        <v>3231</v>
      </c>
      <c r="C1093" t="s">
        <v>2462</v>
      </c>
    </row>
    <row r="1094" spans="1:27" x14ac:dyDescent="0.2">
      <c r="A1094" t="s">
        <v>128</v>
      </c>
      <c r="B1094" t="s">
        <v>2661</v>
      </c>
      <c r="C1094" t="s">
        <v>2471</v>
      </c>
    </row>
    <row r="1095" spans="1:27" x14ac:dyDescent="0.2">
      <c r="A1095" t="s">
        <v>131</v>
      </c>
      <c r="B1095" t="s">
        <v>2662</v>
      </c>
      <c r="C1095">
        <v>1121</v>
      </c>
      <c r="D1095" t="s">
        <v>133</v>
      </c>
    </row>
    <row r="1097" spans="1:27" x14ac:dyDescent="0.2">
      <c r="A1097" t="s">
        <v>134</v>
      </c>
      <c r="B1097" t="s">
        <v>2474</v>
      </c>
      <c r="C1097" t="s">
        <v>2663</v>
      </c>
      <c r="D1097" t="s">
        <v>137</v>
      </c>
      <c r="E1097" t="s">
        <v>138</v>
      </c>
      <c r="F1097" t="s">
        <v>139</v>
      </c>
      <c r="G1097" t="s">
        <v>140</v>
      </c>
      <c r="H1097" t="s">
        <v>141</v>
      </c>
      <c r="I1097" t="s">
        <v>142</v>
      </c>
      <c r="J1097" t="s">
        <v>143</v>
      </c>
      <c r="K1097" t="s">
        <v>144</v>
      </c>
      <c r="L1097" t="s">
        <v>145</v>
      </c>
      <c r="M1097" t="s">
        <v>146</v>
      </c>
      <c r="N1097" t="s">
        <v>147</v>
      </c>
      <c r="O1097" t="s">
        <v>148</v>
      </c>
      <c r="P1097" t="s">
        <v>3232</v>
      </c>
      <c r="Q1097" t="s">
        <v>3233</v>
      </c>
      <c r="R1097" t="s">
        <v>151</v>
      </c>
    </row>
    <row r="1099" spans="1:27" x14ac:dyDescent="0.2">
      <c r="A1099" s="4" t="s">
        <v>3155</v>
      </c>
      <c r="B1099" s="4">
        <v>2028</v>
      </c>
      <c r="C1099">
        <v>2121</v>
      </c>
      <c r="D1099">
        <v>81</v>
      </c>
      <c r="E1099" s="19">
        <v>3.0000000000000001E-5</v>
      </c>
      <c r="F1099">
        <v>28.5</v>
      </c>
      <c r="G1099" t="s">
        <v>3230</v>
      </c>
      <c r="H1099">
        <v>0</v>
      </c>
      <c r="I1099" s="19">
        <v>5.4000000000000001E-4</v>
      </c>
      <c r="J1099">
        <v>2.0409999999999999</v>
      </c>
      <c r="K1099">
        <v>1.9610000000000001</v>
      </c>
      <c r="L1099">
        <v>1</v>
      </c>
      <c r="M1099">
        <v>1</v>
      </c>
      <c r="N1099" s="19">
        <v>2.04</v>
      </c>
      <c r="O1099" s="19">
        <v>1.1000000000000001</v>
      </c>
      <c r="P1099" s="6">
        <v>-3.24444</v>
      </c>
      <c r="Q1099">
        <v>1</v>
      </c>
      <c r="R1099">
        <v>-6.57</v>
      </c>
      <c r="S1099" s="21">
        <f t="shared" ref="S1099:S1134" si="84">B1099+1-K1099</f>
        <v>2027.039</v>
      </c>
      <c r="T1099" s="21">
        <f t="shared" ref="T1099:T1134" si="85">(S1099-1900)*365.2425</f>
        <v>46400.041957499998</v>
      </c>
      <c r="U1099" s="24">
        <f t="shared" ref="U1099:U1134" si="86">T1099</f>
        <v>46400.041957499998</v>
      </c>
      <c r="V1099" t="s">
        <v>3243</v>
      </c>
      <c r="W1099" t="s">
        <v>3361</v>
      </c>
      <c r="X1099" t="s">
        <v>3244</v>
      </c>
      <c r="Y1099">
        <v>28.684999999999999</v>
      </c>
      <c r="Z1099">
        <v>30.77</v>
      </c>
      <c r="AA1099" t="s">
        <v>3245</v>
      </c>
    </row>
    <row r="1100" spans="1:27" x14ac:dyDescent="0.2">
      <c r="A1100" s="4" t="s">
        <v>3183</v>
      </c>
      <c r="B1100" s="4">
        <v>2028</v>
      </c>
      <c r="C1100">
        <v>2118</v>
      </c>
      <c r="D1100">
        <v>98</v>
      </c>
      <c r="E1100" s="32">
        <v>2.0000000000000001E-4</v>
      </c>
      <c r="F1100">
        <v>31.8</v>
      </c>
      <c r="G1100" t="s">
        <v>3220</v>
      </c>
      <c r="H1100">
        <v>1</v>
      </c>
      <c r="I1100" s="19">
        <v>1.1E-4</v>
      </c>
      <c r="J1100">
        <v>1.218</v>
      </c>
      <c r="K1100">
        <v>5.5869999999999997</v>
      </c>
      <c r="L1100">
        <v>55</v>
      </c>
      <c r="M1100">
        <v>12</v>
      </c>
      <c r="N1100" s="19">
        <v>67</v>
      </c>
      <c r="O1100" s="19">
        <v>1.2</v>
      </c>
      <c r="P1100" s="6">
        <v>-3.8747400000000001</v>
      </c>
      <c r="Q1100">
        <v>0.2</v>
      </c>
      <c r="R1100">
        <v>-6.72</v>
      </c>
      <c r="S1100" s="21">
        <f t="shared" si="84"/>
        <v>2023.413</v>
      </c>
      <c r="T1100" s="21">
        <f t="shared" si="85"/>
        <v>45075.672652500005</v>
      </c>
      <c r="U1100" s="24">
        <f t="shared" si="86"/>
        <v>45075.672652500005</v>
      </c>
      <c r="V1100" t="s">
        <v>3240</v>
      </c>
      <c r="W1100" t="s">
        <v>3361</v>
      </c>
      <c r="X1100" t="s">
        <v>3241</v>
      </c>
      <c r="Y1100">
        <v>31.765000000000001</v>
      </c>
      <c r="Z1100">
        <v>31.384</v>
      </c>
      <c r="AA1100" s="4" t="s">
        <v>3242</v>
      </c>
    </row>
    <row r="1101" spans="1:27" x14ac:dyDescent="0.2">
      <c r="A1101" s="6" t="s">
        <v>3172</v>
      </c>
      <c r="B1101" s="6">
        <v>2030</v>
      </c>
      <c r="C1101">
        <v>2120</v>
      </c>
      <c r="D1101">
        <v>24</v>
      </c>
      <c r="E1101" s="19">
        <v>6.9999999999999994E-5</v>
      </c>
      <c r="F1101">
        <v>26.5</v>
      </c>
      <c r="G1101" t="s">
        <v>3223</v>
      </c>
      <c r="H1101">
        <v>1</v>
      </c>
      <c r="I1101" s="19">
        <v>1.9E-3</v>
      </c>
      <c r="J1101">
        <v>1.1299999999999999</v>
      </c>
      <c r="K1101">
        <v>8.7159999999999993</v>
      </c>
      <c r="L1101">
        <v>54</v>
      </c>
      <c r="M1101">
        <v>7</v>
      </c>
      <c r="N1101" s="19">
        <v>61</v>
      </c>
      <c r="O1101" s="19">
        <v>0.82</v>
      </c>
      <c r="P1101" s="4">
        <v>-2.80192</v>
      </c>
      <c r="Q1101">
        <v>5</v>
      </c>
      <c r="R1101">
        <v>-5.22</v>
      </c>
      <c r="S1101" s="21">
        <f t="shared" si="84"/>
        <v>2022.2840000000001</v>
      </c>
      <c r="T1101" s="21">
        <f t="shared" si="85"/>
        <v>44663.313870000042</v>
      </c>
      <c r="U1101" s="24">
        <f t="shared" si="86"/>
        <v>44663.313870000042</v>
      </c>
      <c r="V1101" t="s">
        <v>3234</v>
      </c>
      <c r="W1101" t="s">
        <v>3361</v>
      </c>
      <c r="X1101" t="s">
        <v>3235</v>
      </c>
      <c r="Y1101">
        <v>26.492999999999999</v>
      </c>
      <c r="Z1101">
        <v>28.802</v>
      </c>
      <c r="AA1101" s="4" t="s">
        <v>3236</v>
      </c>
    </row>
    <row r="1102" spans="1:27" x14ac:dyDescent="0.2">
      <c r="A1102" s="6" t="s">
        <v>2770</v>
      </c>
      <c r="B1102" s="6">
        <v>2034</v>
      </c>
      <c r="C1102">
        <v>2119</v>
      </c>
      <c r="D1102">
        <v>102</v>
      </c>
      <c r="E1102" s="32">
        <v>1E-4</v>
      </c>
      <c r="F1102">
        <v>29.3</v>
      </c>
      <c r="G1102" t="s">
        <v>2855</v>
      </c>
      <c r="H1102">
        <v>1</v>
      </c>
      <c r="I1102" s="19">
        <v>7.3999999999999999E-4</v>
      </c>
      <c r="J1102">
        <v>0.82</v>
      </c>
      <c r="K1102">
        <v>4.5460000000000003</v>
      </c>
      <c r="L1102">
        <v>61</v>
      </c>
      <c r="M1102">
        <v>11</v>
      </c>
      <c r="N1102" s="19">
        <v>50</v>
      </c>
      <c r="O1102" s="19">
        <v>0.54</v>
      </c>
      <c r="P1102" s="6">
        <v>-3.3999899999999998</v>
      </c>
      <c r="Q1102">
        <v>3</v>
      </c>
      <c r="R1102">
        <v>-6.13</v>
      </c>
      <c r="S1102" s="21">
        <f t="shared" si="84"/>
        <v>2030.454</v>
      </c>
      <c r="T1102" s="21">
        <f t="shared" si="85"/>
        <v>47647.345094999982</v>
      </c>
      <c r="U1102" s="24">
        <f t="shared" si="86"/>
        <v>47647.345094999982</v>
      </c>
      <c r="V1102" t="s">
        <v>3250</v>
      </c>
      <c r="W1102" t="s">
        <v>3361</v>
      </c>
      <c r="X1102" t="s">
        <v>3131</v>
      </c>
      <c r="Y1102">
        <v>29.27</v>
      </c>
      <c r="Z1102">
        <v>29.867000000000001</v>
      </c>
      <c r="AA1102" s="4" t="s">
        <v>3132</v>
      </c>
    </row>
    <row r="1103" spans="1:27" x14ac:dyDescent="0.2">
      <c r="A1103" s="6" t="s">
        <v>2632</v>
      </c>
      <c r="B1103" s="6">
        <v>2035</v>
      </c>
      <c r="C1103">
        <v>2087</v>
      </c>
      <c r="D1103">
        <v>30</v>
      </c>
      <c r="E1103" s="19">
        <v>1.0000000000000001E-5</v>
      </c>
      <c r="F1103">
        <v>28.8</v>
      </c>
      <c r="G1103" t="s">
        <v>2673</v>
      </c>
      <c r="H1103">
        <v>1</v>
      </c>
      <c r="I1103" s="19">
        <v>2.3000000000000001E-4</v>
      </c>
      <c r="J1103">
        <v>0.86199999999999999</v>
      </c>
      <c r="K1103">
        <v>6.2450000000000001</v>
      </c>
      <c r="L1103">
        <v>29</v>
      </c>
      <c r="M1103">
        <v>4</v>
      </c>
      <c r="N1103" s="19">
        <v>25</v>
      </c>
      <c r="O1103" s="19">
        <v>0.42</v>
      </c>
      <c r="P1103">
        <v>-4.01736</v>
      </c>
      <c r="Q1103">
        <v>1</v>
      </c>
      <c r="R1103">
        <v>-6.02</v>
      </c>
      <c r="S1103" s="21">
        <f t="shared" si="84"/>
        <v>2029.7550000000001</v>
      </c>
      <c r="T1103" s="21">
        <f t="shared" si="85"/>
        <v>47392.040587500043</v>
      </c>
      <c r="U1103" s="24">
        <f t="shared" si="86"/>
        <v>47392.040587500043</v>
      </c>
      <c r="V1103" t="s">
        <v>3249</v>
      </c>
      <c r="W1103" t="s">
        <v>3361</v>
      </c>
      <c r="X1103" t="s">
        <v>2677</v>
      </c>
      <c r="Y1103">
        <v>28.76</v>
      </c>
      <c r="Z1103">
        <v>23.986999999999998</v>
      </c>
      <c r="AA1103" t="s">
        <v>2678</v>
      </c>
    </row>
    <row r="1104" spans="1:27" x14ac:dyDescent="0.2">
      <c r="A1104" s="6" t="s">
        <v>3152</v>
      </c>
      <c r="B1104" s="6">
        <v>2044</v>
      </c>
      <c r="C1104">
        <v>2119</v>
      </c>
      <c r="D1104">
        <v>15</v>
      </c>
      <c r="E1104" s="19">
        <v>3.0000000000000001E-6</v>
      </c>
      <c r="F1104">
        <v>29.4</v>
      </c>
      <c r="G1104" t="s">
        <v>3228</v>
      </c>
      <c r="H1104">
        <v>1</v>
      </c>
      <c r="I1104" s="19">
        <v>1.2999999999999999E-4</v>
      </c>
      <c r="J1104">
        <v>1.3540000000000001</v>
      </c>
      <c r="K1104">
        <v>3.8250000000000002</v>
      </c>
      <c r="L1104">
        <v>48</v>
      </c>
      <c r="M1104">
        <v>17</v>
      </c>
      <c r="N1104" s="19">
        <v>65</v>
      </c>
      <c r="O1104" s="19">
        <v>0.22</v>
      </c>
      <c r="P1104">
        <v>-4.5541</v>
      </c>
      <c r="Q1104">
        <v>1</v>
      </c>
      <c r="R1104">
        <v>-7.44</v>
      </c>
      <c r="S1104" s="21">
        <f t="shared" si="84"/>
        <v>2041.175</v>
      </c>
      <c r="T1104" s="21">
        <f t="shared" si="85"/>
        <v>51563.109937499983</v>
      </c>
      <c r="U1104" s="24">
        <f t="shared" si="86"/>
        <v>51563.109937499983</v>
      </c>
      <c r="V1104" t="s">
        <v>3256</v>
      </c>
      <c r="W1104" t="s">
        <v>3361</v>
      </c>
      <c r="X1104" t="s">
        <v>3257</v>
      </c>
      <c r="Y1104">
        <v>29.335999999999999</v>
      </c>
      <c r="Z1104">
        <v>28.097999999999999</v>
      </c>
      <c r="AA1104" t="s">
        <v>3258</v>
      </c>
    </row>
    <row r="1105" spans="1:27" x14ac:dyDescent="0.2">
      <c r="A1105" s="6" t="s">
        <v>2822</v>
      </c>
      <c r="B1105" s="6">
        <v>2046</v>
      </c>
      <c r="C1105">
        <v>2059</v>
      </c>
      <c r="D1105">
        <v>3</v>
      </c>
      <c r="E1105" s="19">
        <v>3.0000000000000001E-6</v>
      </c>
      <c r="F1105">
        <v>28.8</v>
      </c>
      <c r="G1105" t="s">
        <v>2844</v>
      </c>
      <c r="H1105">
        <v>0</v>
      </c>
      <c r="I1105" s="19">
        <v>1.2E-4</v>
      </c>
      <c r="J1105">
        <v>3.14</v>
      </c>
      <c r="K1105">
        <v>1.4670000000000001</v>
      </c>
      <c r="L1105">
        <v>7</v>
      </c>
      <c r="M1105">
        <v>15</v>
      </c>
      <c r="N1105" s="19">
        <v>22</v>
      </c>
      <c r="O1105" s="19">
        <v>0.19</v>
      </c>
      <c r="P1105">
        <v>-4.6452400000000003</v>
      </c>
      <c r="Q1105">
        <v>1</v>
      </c>
      <c r="R1105">
        <v>-6.68</v>
      </c>
      <c r="S1105" s="21">
        <f t="shared" si="84"/>
        <v>2045.5329999999999</v>
      </c>
      <c r="T1105" s="21">
        <f t="shared" si="85"/>
        <v>53154.836752499963</v>
      </c>
      <c r="U1105" s="24">
        <f t="shared" si="86"/>
        <v>53154.836752499963</v>
      </c>
      <c r="V1105" t="s">
        <v>3259</v>
      </c>
      <c r="W1105" t="s">
        <v>3361</v>
      </c>
      <c r="X1105" t="s">
        <v>3124</v>
      </c>
      <c r="Y1105">
        <v>28.76</v>
      </c>
      <c r="Z1105">
        <v>27.696999999999999</v>
      </c>
      <c r="AA1105" t="s">
        <v>2867</v>
      </c>
    </row>
    <row r="1106" spans="1:27" x14ac:dyDescent="0.2">
      <c r="A1106" s="6" t="s">
        <v>2537</v>
      </c>
      <c r="B1106" s="6">
        <v>2048</v>
      </c>
      <c r="C1106">
        <v>2048</v>
      </c>
      <c r="D1106">
        <v>1</v>
      </c>
      <c r="E1106" s="19">
        <v>4.0000000000000003E-5</v>
      </c>
      <c r="F1106">
        <v>26.2</v>
      </c>
      <c r="G1106" t="s">
        <v>2599</v>
      </c>
      <c r="H1106">
        <v>0</v>
      </c>
      <c r="I1106" s="19">
        <v>6.4999999999999997E-4</v>
      </c>
      <c r="J1106">
        <v>2.0339999999999998</v>
      </c>
      <c r="K1106">
        <v>1.9670000000000001</v>
      </c>
      <c r="L1106">
        <v>1</v>
      </c>
      <c r="M1106">
        <v>1</v>
      </c>
      <c r="N1106" s="19">
        <v>2.0299999999999998</v>
      </c>
      <c r="O1106" s="19">
        <v>0.22</v>
      </c>
      <c r="P1106" s="6">
        <v>-3.8366199999999999</v>
      </c>
      <c r="Q1106">
        <v>6</v>
      </c>
      <c r="R1106" s="6">
        <v>-4.58</v>
      </c>
      <c r="S1106" s="21">
        <f t="shared" si="84"/>
        <v>2047.0329999999999</v>
      </c>
      <c r="T1106" s="21">
        <f t="shared" si="85"/>
        <v>53702.700502499967</v>
      </c>
      <c r="U1106" s="24">
        <f t="shared" si="86"/>
        <v>53702.700502499967</v>
      </c>
      <c r="V1106" t="s">
        <v>3262</v>
      </c>
      <c r="W1106" t="s">
        <v>3361</v>
      </c>
      <c r="X1106" t="s">
        <v>2679</v>
      </c>
      <c r="Y1106">
        <v>26.24</v>
      </c>
      <c r="Z1106">
        <v>24.413</v>
      </c>
      <c r="AA1106" t="s">
        <v>2680</v>
      </c>
    </row>
    <row r="1107" spans="1:27" x14ac:dyDescent="0.2">
      <c r="A1107" s="6" t="s">
        <v>2315</v>
      </c>
      <c r="B1107" s="6">
        <v>2049</v>
      </c>
      <c r="C1107">
        <v>2054</v>
      </c>
      <c r="D1107">
        <v>6</v>
      </c>
      <c r="E1107" s="32">
        <v>2.0000000000000001E-4</v>
      </c>
      <c r="F1107">
        <v>29</v>
      </c>
      <c r="G1107" t="s">
        <v>2347</v>
      </c>
      <c r="H1107">
        <v>0</v>
      </c>
      <c r="I1107" s="19">
        <v>2.1000000000000001E-4</v>
      </c>
      <c r="J1107">
        <v>1.532</v>
      </c>
      <c r="K1107">
        <v>2.8809999999999998</v>
      </c>
      <c r="L1107">
        <v>15</v>
      </c>
      <c r="M1107">
        <v>8</v>
      </c>
      <c r="N1107" s="19">
        <v>23</v>
      </c>
      <c r="O1107" s="19">
        <v>0.24</v>
      </c>
      <c r="P1107">
        <v>-4.2903200000000004</v>
      </c>
      <c r="Q1107">
        <v>2</v>
      </c>
      <c r="R1107">
        <v>-5.41</v>
      </c>
      <c r="S1107" s="21">
        <f t="shared" si="84"/>
        <v>2047.1189999999999</v>
      </c>
      <c r="T1107" s="21">
        <f t="shared" si="85"/>
        <v>53734.111357499969</v>
      </c>
      <c r="U1107" s="24">
        <f t="shared" si="86"/>
        <v>53734.111357499969</v>
      </c>
      <c r="V1107" t="s">
        <v>3263</v>
      </c>
      <c r="W1107" t="s">
        <v>3361</v>
      </c>
      <c r="X1107" t="s">
        <v>2413</v>
      </c>
      <c r="Y1107">
        <v>28.97</v>
      </c>
      <c r="Z1107">
        <v>25.187000000000001</v>
      </c>
      <c r="AA1107" t="s">
        <v>2681</v>
      </c>
    </row>
    <row r="1108" spans="1:27" x14ac:dyDescent="0.2">
      <c r="A1108" s="6" t="s">
        <v>2645</v>
      </c>
      <c r="B1108" s="6">
        <v>2050</v>
      </c>
      <c r="C1108">
        <v>2089</v>
      </c>
      <c r="D1108">
        <v>27</v>
      </c>
      <c r="E1108" s="19">
        <v>4.0000000000000003E-5</v>
      </c>
      <c r="F1108">
        <v>28.9</v>
      </c>
      <c r="G1108" t="s">
        <v>2665</v>
      </c>
      <c r="H1108">
        <v>0</v>
      </c>
      <c r="I1108" s="19">
        <v>1E-4</v>
      </c>
      <c r="J1108">
        <v>3.1429999999999998</v>
      </c>
      <c r="K1108">
        <v>1.4670000000000001</v>
      </c>
      <c r="L1108">
        <v>7</v>
      </c>
      <c r="M1108">
        <v>15</v>
      </c>
      <c r="N1108" s="19">
        <v>22</v>
      </c>
      <c r="O1108" s="19">
        <v>0.21</v>
      </c>
      <c r="P1108">
        <v>-4.68222</v>
      </c>
      <c r="Q1108">
        <v>1</v>
      </c>
      <c r="R1108">
        <v>-6.1</v>
      </c>
      <c r="S1108" s="21">
        <f t="shared" si="84"/>
        <v>2049.5329999999999</v>
      </c>
      <c r="T1108" s="21">
        <f t="shared" si="85"/>
        <v>54615.806752499964</v>
      </c>
      <c r="U1108" s="24">
        <f t="shared" si="86"/>
        <v>54615.806752499964</v>
      </c>
      <c r="V1108" t="s">
        <v>3267</v>
      </c>
      <c r="W1108" t="s">
        <v>3361</v>
      </c>
      <c r="X1108" t="s">
        <v>2682</v>
      </c>
      <c r="Y1108">
        <v>28.85</v>
      </c>
      <c r="Z1108">
        <v>28.558</v>
      </c>
      <c r="AA1108" t="s">
        <v>2683</v>
      </c>
    </row>
    <row r="1109" spans="1:27" x14ac:dyDescent="0.2">
      <c r="A1109" s="6" t="s">
        <v>2752</v>
      </c>
      <c r="B1109" s="6">
        <v>2053</v>
      </c>
      <c r="C1109">
        <v>2120</v>
      </c>
      <c r="D1109">
        <v>13</v>
      </c>
      <c r="E1109" s="19">
        <v>5.0000000000000004E-6</v>
      </c>
      <c r="F1109">
        <v>29.3</v>
      </c>
      <c r="G1109" t="s">
        <v>2783</v>
      </c>
      <c r="H1109">
        <v>0</v>
      </c>
      <c r="I1109" s="19">
        <v>1.4E-3</v>
      </c>
      <c r="J1109">
        <v>1.1419999999999999</v>
      </c>
      <c r="K1109">
        <v>8.0410000000000004</v>
      </c>
      <c r="L1109">
        <v>7</v>
      </c>
      <c r="M1109">
        <v>1</v>
      </c>
      <c r="N1109" s="19">
        <v>7.99</v>
      </c>
      <c r="O1109" s="19">
        <v>0.16</v>
      </c>
      <c r="P1109" s="6">
        <v>-3.6735500000000001</v>
      </c>
      <c r="Q1109">
        <v>15</v>
      </c>
      <c r="R1109">
        <v>-7.3</v>
      </c>
      <c r="S1109" s="21">
        <f t="shared" si="84"/>
        <v>2045.9590000000001</v>
      </c>
      <c r="T1109" s="21">
        <f t="shared" si="85"/>
        <v>53310.430057500023</v>
      </c>
      <c r="U1109" s="24">
        <f t="shared" si="86"/>
        <v>53310.430057500023</v>
      </c>
      <c r="V1109" t="s">
        <v>3260</v>
      </c>
      <c r="W1109" t="s">
        <v>3361</v>
      </c>
      <c r="X1109" t="s">
        <v>3261</v>
      </c>
      <c r="Y1109">
        <v>29.32</v>
      </c>
      <c r="Z1109">
        <v>22.622</v>
      </c>
      <c r="AA1109" t="s">
        <v>2799</v>
      </c>
    </row>
    <row r="1110" spans="1:27" x14ac:dyDescent="0.2">
      <c r="A1110" s="6" t="s">
        <v>2820</v>
      </c>
      <c r="B1110" s="6">
        <v>2055</v>
      </c>
      <c r="C1110">
        <v>2110</v>
      </c>
      <c r="D1110">
        <v>6</v>
      </c>
      <c r="E1110" s="32">
        <v>2.0000000000000001E-4</v>
      </c>
      <c r="F1110">
        <v>28.2</v>
      </c>
      <c r="G1110" t="s">
        <v>2846</v>
      </c>
      <c r="H1110">
        <v>0</v>
      </c>
      <c r="I1110" s="19">
        <v>6.8000000000000005E-4</v>
      </c>
      <c r="J1110">
        <v>3.0819999999999999</v>
      </c>
      <c r="K1110">
        <v>1.48</v>
      </c>
      <c r="L1110">
        <v>1</v>
      </c>
      <c r="M1110">
        <v>2</v>
      </c>
      <c r="N1110" s="19">
        <v>3.08</v>
      </c>
      <c r="O1110" s="19">
        <v>0.2</v>
      </c>
      <c r="P1110" s="6">
        <v>-3.8705099999999999</v>
      </c>
      <c r="Q1110">
        <v>8</v>
      </c>
      <c r="R1110" s="6">
        <v>-4.92</v>
      </c>
      <c r="S1110" s="21">
        <f t="shared" si="84"/>
        <v>2054.52</v>
      </c>
      <c r="T1110" s="21">
        <f t="shared" si="85"/>
        <v>56437.271099999991</v>
      </c>
      <c r="U1110" s="24">
        <f t="shared" si="86"/>
        <v>56437.271099999991</v>
      </c>
      <c r="V1110" t="s">
        <v>3269</v>
      </c>
      <c r="W1110" t="s">
        <v>3361</v>
      </c>
      <c r="X1110" t="s">
        <v>3127</v>
      </c>
      <c r="Y1110">
        <v>28.25</v>
      </c>
      <c r="Z1110">
        <v>28.838000000000001</v>
      </c>
      <c r="AA1110" t="s">
        <v>3071</v>
      </c>
    </row>
    <row r="1111" spans="1:27" x14ac:dyDescent="0.2">
      <c r="A1111" s="6" t="s">
        <v>2630</v>
      </c>
      <c r="B1111" s="6">
        <v>2056</v>
      </c>
      <c r="C1111">
        <v>2075</v>
      </c>
      <c r="D1111">
        <v>2</v>
      </c>
      <c r="E1111" s="19">
        <v>6.0000000000000002E-6</v>
      </c>
      <c r="F1111">
        <v>28.4</v>
      </c>
      <c r="G1111" t="s">
        <v>2667</v>
      </c>
      <c r="H1111">
        <v>0</v>
      </c>
      <c r="I1111" s="19">
        <v>8.2999999999999998E-5</v>
      </c>
      <c r="J1111">
        <v>2.7389999999999999</v>
      </c>
      <c r="K1111">
        <v>1.575</v>
      </c>
      <c r="L1111">
        <v>4</v>
      </c>
      <c r="M1111">
        <v>7</v>
      </c>
      <c r="N1111" s="19">
        <v>11</v>
      </c>
      <c r="O1111" s="19">
        <v>0.14000000000000001</v>
      </c>
      <c r="P1111">
        <v>-4.9213100000000001</v>
      </c>
      <c r="Q1111">
        <v>1</v>
      </c>
      <c r="R1111">
        <v>-6.66</v>
      </c>
      <c r="S1111" s="21">
        <f t="shared" si="84"/>
        <v>2055.4250000000002</v>
      </c>
      <c r="T1111" s="21">
        <f t="shared" si="85"/>
        <v>56767.815562500065</v>
      </c>
      <c r="U1111" s="24">
        <f t="shared" si="86"/>
        <v>56767.815562500065</v>
      </c>
      <c r="V1111" t="s">
        <v>3270</v>
      </c>
      <c r="W1111" t="s">
        <v>3361</v>
      </c>
      <c r="X1111" t="s">
        <v>2686</v>
      </c>
      <c r="Y1111">
        <v>28.41</v>
      </c>
      <c r="Z1111">
        <v>25.193000000000001</v>
      </c>
      <c r="AA1111" t="s">
        <v>2687</v>
      </c>
    </row>
    <row r="1112" spans="1:27" x14ac:dyDescent="0.2">
      <c r="A1112" s="6" t="s">
        <v>3085</v>
      </c>
      <c r="B1112" s="6">
        <v>2058</v>
      </c>
      <c r="C1112">
        <v>2108</v>
      </c>
      <c r="D1112">
        <v>3</v>
      </c>
      <c r="E1112" s="19">
        <v>3.0000000000000001E-6</v>
      </c>
      <c r="F1112">
        <v>27.1</v>
      </c>
      <c r="G1112" t="s">
        <v>3098</v>
      </c>
      <c r="H1112">
        <v>0</v>
      </c>
      <c r="I1112" s="19">
        <v>3.1E-4</v>
      </c>
      <c r="J1112">
        <v>3.347</v>
      </c>
      <c r="K1112">
        <v>1.4259999999999999</v>
      </c>
      <c r="L1112">
        <v>3</v>
      </c>
      <c r="M1112">
        <v>7</v>
      </c>
      <c r="N1112" s="19">
        <v>10</v>
      </c>
      <c r="O1112" s="19">
        <v>0.13</v>
      </c>
      <c r="P1112">
        <v>-4.4048400000000001</v>
      </c>
      <c r="Q1112">
        <v>4</v>
      </c>
      <c r="R1112">
        <v>-6.26</v>
      </c>
      <c r="S1112" s="21">
        <f t="shared" si="84"/>
        <v>2057.5740000000001</v>
      </c>
      <c r="T1112" s="21">
        <f t="shared" si="85"/>
        <v>57552.721695000029</v>
      </c>
      <c r="U1112" s="24">
        <f t="shared" si="86"/>
        <v>57552.721695000029</v>
      </c>
      <c r="V1112" t="s">
        <v>3273</v>
      </c>
      <c r="W1112" t="s">
        <v>3361</v>
      </c>
      <c r="X1112" t="s">
        <v>3106</v>
      </c>
      <c r="Y1112">
        <v>27.088999999999999</v>
      </c>
      <c r="Z1112">
        <v>25.974</v>
      </c>
      <c r="AA1112" t="s">
        <v>3274</v>
      </c>
    </row>
    <row r="1113" spans="1:27" x14ac:dyDescent="0.2">
      <c r="A1113" s="6" t="s">
        <v>2580</v>
      </c>
      <c r="B1113" s="6">
        <v>2058</v>
      </c>
      <c r="C1113">
        <v>2101</v>
      </c>
      <c r="D1113">
        <v>3</v>
      </c>
      <c r="E1113" s="19">
        <v>3.0000000000000001E-6</v>
      </c>
      <c r="F1113">
        <v>27.8</v>
      </c>
      <c r="G1113" t="s">
        <v>2591</v>
      </c>
      <c r="H1113">
        <v>0</v>
      </c>
      <c r="I1113" s="19">
        <v>6.2E-4</v>
      </c>
      <c r="J1113">
        <v>3.6680000000000001</v>
      </c>
      <c r="K1113">
        <v>1.375</v>
      </c>
      <c r="L1113">
        <v>3</v>
      </c>
      <c r="M1113">
        <v>8</v>
      </c>
      <c r="N1113" s="19">
        <v>11</v>
      </c>
      <c r="O1113" s="19">
        <v>0.13</v>
      </c>
      <c r="P1113">
        <v>-4.0979700000000001</v>
      </c>
      <c r="Q1113">
        <v>8</v>
      </c>
      <c r="R1113">
        <v>-6.87</v>
      </c>
      <c r="S1113" s="21">
        <f t="shared" si="84"/>
        <v>2057.625</v>
      </c>
      <c r="T1113" s="21">
        <f t="shared" si="85"/>
        <v>57571.349062499998</v>
      </c>
      <c r="U1113" s="24">
        <f t="shared" si="86"/>
        <v>57571.349062499998</v>
      </c>
      <c r="V1113" t="s">
        <v>3275</v>
      </c>
      <c r="W1113" t="s">
        <v>3361</v>
      </c>
      <c r="X1113" t="s">
        <v>2692</v>
      </c>
      <c r="Y1113">
        <v>27.76</v>
      </c>
      <c r="Z1113">
        <v>28.972000000000001</v>
      </c>
      <c r="AA1113" t="s">
        <v>2693</v>
      </c>
    </row>
    <row r="1114" spans="1:27" x14ac:dyDescent="0.2">
      <c r="A1114" s="6" t="s">
        <v>2814</v>
      </c>
      <c r="B1114" s="6">
        <v>2060</v>
      </c>
      <c r="C1114">
        <v>2121</v>
      </c>
      <c r="D1114">
        <v>33</v>
      </c>
      <c r="E1114" s="32">
        <v>2.9999999999999997E-4</v>
      </c>
      <c r="F1114">
        <v>27.1</v>
      </c>
      <c r="G1114" t="s">
        <v>2850</v>
      </c>
      <c r="H1114">
        <v>0</v>
      </c>
      <c r="I1114" s="19">
        <v>1E-3</v>
      </c>
      <c r="J1114">
        <v>2.2930000000000001</v>
      </c>
      <c r="K1114">
        <v>1.7729999999999999</v>
      </c>
      <c r="L1114">
        <v>7</v>
      </c>
      <c r="M1114">
        <v>9</v>
      </c>
      <c r="N1114" s="19">
        <v>16.100000000000001</v>
      </c>
      <c r="O1114" s="19">
        <v>0.18</v>
      </c>
      <c r="P1114" s="6">
        <v>-3.7404199999999999</v>
      </c>
      <c r="Q1114">
        <v>14</v>
      </c>
      <c r="R1114" s="6">
        <v>-4.68</v>
      </c>
      <c r="S1114" s="21">
        <f t="shared" si="84"/>
        <v>2059.2269999999999</v>
      </c>
      <c r="T1114" s="21">
        <f t="shared" si="85"/>
        <v>58156.467547499953</v>
      </c>
      <c r="U1114" s="24">
        <f t="shared" si="86"/>
        <v>58156.467547499953</v>
      </c>
      <c r="V1114" t="s">
        <v>3276</v>
      </c>
      <c r="W1114" t="s">
        <v>3361</v>
      </c>
      <c r="X1114" t="s">
        <v>3128</v>
      </c>
      <c r="Y1114">
        <v>26.99</v>
      </c>
      <c r="Z1114">
        <v>25.475000000000001</v>
      </c>
      <c r="AA1114" t="s">
        <v>3277</v>
      </c>
    </row>
    <row r="1115" spans="1:27" x14ac:dyDescent="0.2">
      <c r="A1115" s="6" t="s">
        <v>2503</v>
      </c>
      <c r="B1115" s="6">
        <v>2062</v>
      </c>
      <c r="C1115">
        <v>2071</v>
      </c>
      <c r="D1115">
        <v>5</v>
      </c>
      <c r="E1115" s="32">
        <v>2.9999999999999997E-4</v>
      </c>
      <c r="F1115">
        <v>28.4</v>
      </c>
      <c r="G1115" t="s">
        <v>2608</v>
      </c>
      <c r="H1115">
        <v>0</v>
      </c>
      <c r="I1115" s="19">
        <v>1.3999999999999999E-4</v>
      </c>
      <c r="J1115">
        <v>1.208</v>
      </c>
      <c r="K1115">
        <v>5.8029999999999999</v>
      </c>
      <c r="L1115">
        <v>24</v>
      </c>
      <c r="M1115">
        <v>5</v>
      </c>
      <c r="N1115" s="19">
        <v>29</v>
      </c>
      <c r="O1115" s="19">
        <v>0.16</v>
      </c>
      <c r="P1115">
        <v>-4.6400800000000002</v>
      </c>
      <c r="Q1115">
        <v>2</v>
      </c>
      <c r="R1115">
        <v>-5.21</v>
      </c>
      <c r="S1115" s="21">
        <f t="shared" si="84"/>
        <v>2057.1970000000001</v>
      </c>
      <c r="T1115" s="21">
        <f t="shared" si="85"/>
        <v>57415.025272500046</v>
      </c>
      <c r="U1115" s="24">
        <f t="shared" si="86"/>
        <v>57415.025272500046</v>
      </c>
      <c r="V1115" t="s">
        <v>3272</v>
      </c>
      <c r="W1115" t="s">
        <v>3361</v>
      </c>
      <c r="X1115" t="s">
        <v>2690</v>
      </c>
      <c r="Y1115">
        <v>28.41</v>
      </c>
      <c r="Z1115">
        <v>23.571000000000002</v>
      </c>
      <c r="AA1115" t="s">
        <v>2691</v>
      </c>
    </row>
    <row r="1116" spans="1:27" x14ac:dyDescent="0.2">
      <c r="A1116" s="6" t="s">
        <v>2979</v>
      </c>
      <c r="B1116" s="6">
        <v>2063</v>
      </c>
      <c r="C1116">
        <v>2119</v>
      </c>
      <c r="D1116">
        <v>27</v>
      </c>
      <c r="E1116" s="32">
        <v>2.9999999999999997E-4</v>
      </c>
      <c r="F1116">
        <v>25.7</v>
      </c>
      <c r="G1116" t="s">
        <v>3006</v>
      </c>
      <c r="H1116">
        <v>0</v>
      </c>
      <c r="I1116" s="19">
        <v>7.5000000000000002E-4</v>
      </c>
      <c r="J1116">
        <v>2.6480000000000001</v>
      </c>
      <c r="K1116">
        <v>1.607</v>
      </c>
      <c r="L1116">
        <v>3</v>
      </c>
      <c r="M1116">
        <v>5</v>
      </c>
      <c r="N1116" s="19">
        <v>7.94</v>
      </c>
      <c r="O1116" s="19">
        <v>0.16</v>
      </c>
      <c r="P1116" s="6">
        <v>-3.9216500000000001</v>
      </c>
      <c r="Q1116">
        <v>11</v>
      </c>
      <c r="R1116" s="6">
        <v>-4.32</v>
      </c>
      <c r="S1116" s="21">
        <f t="shared" si="84"/>
        <v>2062.393</v>
      </c>
      <c r="T1116" s="21">
        <f t="shared" si="85"/>
        <v>59312.825302500009</v>
      </c>
      <c r="U1116" s="24">
        <f t="shared" si="86"/>
        <v>59312.825302500009</v>
      </c>
      <c r="V1116" t="s">
        <v>3279</v>
      </c>
      <c r="W1116" t="s">
        <v>3361</v>
      </c>
      <c r="X1116" t="s">
        <v>3280</v>
      </c>
      <c r="Y1116">
        <v>25.74</v>
      </c>
      <c r="Z1116">
        <v>24.495000000000001</v>
      </c>
      <c r="AA1116" t="s">
        <v>3281</v>
      </c>
    </row>
    <row r="1117" spans="1:27" x14ac:dyDescent="0.2">
      <c r="A1117" s="6" t="s">
        <v>2582</v>
      </c>
      <c r="B1117" s="6">
        <v>2068</v>
      </c>
      <c r="C1117">
        <v>2078</v>
      </c>
      <c r="D1117">
        <v>17</v>
      </c>
      <c r="E1117" s="19">
        <v>1.0000000000000001E-5</v>
      </c>
      <c r="F1117">
        <v>27.8</v>
      </c>
      <c r="G1117" t="s">
        <v>2589</v>
      </c>
      <c r="H1117">
        <v>0</v>
      </c>
      <c r="I1117" s="19">
        <v>1.2E-4</v>
      </c>
      <c r="J1117">
        <v>1.8819999999999999</v>
      </c>
      <c r="K1117">
        <v>2.133</v>
      </c>
      <c r="L1117">
        <v>17</v>
      </c>
      <c r="M1117">
        <v>15</v>
      </c>
      <c r="N1117" s="19">
        <v>32</v>
      </c>
      <c r="O1117" s="19">
        <v>0.11</v>
      </c>
      <c r="P1117">
        <v>-4.8675499999999996</v>
      </c>
      <c r="Q1117">
        <v>2</v>
      </c>
      <c r="R1117">
        <v>-6.32</v>
      </c>
      <c r="S1117" s="21">
        <f t="shared" si="84"/>
        <v>2066.8670000000002</v>
      </c>
      <c r="T1117" s="21">
        <f t="shared" si="85"/>
        <v>60946.920247500071</v>
      </c>
      <c r="U1117" s="24">
        <f t="shared" si="86"/>
        <v>60946.920247500071</v>
      </c>
      <c r="V1117" t="s">
        <v>3285</v>
      </c>
      <c r="W1117" t="s">
        <v>3361</v>
      </c>
      <c r="X1117" t="s">
        <v>2698</v>
      </c>
      <c r="Y1117">
        <v>27.81</v>
      </c>
      <c r="Z1117">
        <v>26.443000000000001</v>
      </c>
      <c r="AA1117" t="s">
        <v>2699</v>
      </c>
    </row>
    <row r="1118" spans="1:27" x14ac:dyDescent="0.2">
      <c r="A1118" s="6" t="s">
        <v>3173</v>
      </c>
      <c r="B1118" s="6">
        <v>2069</v>
      </c>
      <c r="C1118">
        <v>2106</v>
      </c>
      <c r="D1118">
        <v>7</v>
      </c>
      <c r="E1118" s="19">
        <v>9.9999999999999995E-7</v>
      </c>
      <c r="F1118">
        <v>28.1</v>
      </c>
      <c r="G1118" t="s">
        <v>3222</v>
      </c>
      <c r="H1118">
        <v>0</v>
      </c>
      <c r="I1118" s="19">
        <v>1.2E-4</v>
      </c>
      <c r="J1118">
        <v>2.4089999999999998</v>
      </c>
      <c r="K1118">
        <v>1.71</v>
      </c>
      <c r="L1118">
        <v>5</v>
      </c>
      <c r="M1118">
        <v>7</v>
      </c>
      <c r="N1118" s="19">
        <v>12</v>
      </c>
      <c r="O1118" s="19">
        <v>8.5999999999999993E-2</v>
      </c>
      <c r="P1118">
        <v>-4.9885200000000003</v>
      </c>
      <c r="Q1118">
        <v>2</v>
      </c>
      <c r="R1118">
        <v>-7.61</v>
      </c>
      <c r="S1118" s="21">
        <f t="shared" si="84"/>
        <v>2068.29</v>
      </c>
      <c r="T1118" s="21">
        <f t="shared" si="85"/>
        <v>61466.66032499999</v>
      </c>
      <c r="U1118" s="24">
        <f t="shared" si="86"/>
        <v>61466.66032499999</v>
      </c>
      <c r="V1118" t="s">
        <v>3289</v>
      </c>
      <c r="W1118" t="s">
        <v>3361</v>
      </c>
      <c r="X1118" t="s">
        <v>3290</v>
      </c>
      <c r="Y1118">
        <v>28.117000000000001</v>
      </c>
      <c r="Z1118">
        <v>26.934999999999999</v>
      </c>
      <c r="AA1118" t="s">
        <v>3291</v>
      </c>
    </row>
    <row r="1119" spans="1:27" x14ac:dyDescent="0.2">
      <c r="A1119" s="6" t="s">
        <v>2628</v>
      </c>
      <c r="B1119" s="6">
        <v>2069</v>
      </c>
      <c r="C1119">
        <v>2069</v>
      </c>
      <c r="D1119">
        <v>1</v>
      </c>
      <c r="E1119" s="19">
        <v>3E-10</v>
      </c>
      <c r="F1119">
        <v>28.9</v>
      </c>
      <c r="G1119" t="s">
        <v>2668</v>
      </c>
      <c r="H1119">
        <v>0</v>
      </c>
      <c r="I1119" s="19">
        <v>1.2E-4</v>
      </c>
      <c r="J1119">
        <v>2.7909999999999999</v>
      </c>
      <c r="K1119">
        <v>1.5580000000000001</v>
      </c>
      <c r="L1119">
        <v>5</v>
      </c>
      <c r="M1119">
        <v>9</v>
      </c>
      <c r="N1119" s="19">
        <v>14</v>
      </c>
      <c r="O1119" s="19">
        <v>0.01</v>
      </c>
      <c r="P1119">
        <v>-5.9105100000000004</v>
      </c>
      <c r="Q1119">
        <v>2</v>
      </c>
      <c r="R1119">
        <v>-11.35</v>
      </c>
      <c r="S1119" s="21">
        <f t="shared" si="84"/>
        <v>2068.442</v>
      </c>
      <c r="T1119" s="21">
        <f t="shared" si="85"/>
        <v>61522.177185</v>
      </c>
      <c r="U1119" s="24">
        <f t="shared" si="86"/>
        <v>61522.177185</v>
      </c>
      <c r="V1119" t="s">
        <v>3292</v>
      </c>
      <c r="W1119" t="s">
        <v>3361</v>
      </c>
      <c r="X1119" t="s">
        <v>2702</v>
      </c>
      <c r="Y1119">
        <v>28.88</v>
      </c>
      <c r="Z1119">
        <v>25.427</v>
      </c>
      <c r="AA1119" t="s">
        <v>2703</v>
      </c>
    </row>
    <row r="1120" spans="1:27" x14ac:dyDescent="0.2">
      <c r="A1120" s="6" t="s">
        <v>2757</v>
      </c>
      <c r="B1120" s="6">
        <v>2071</v>
      </c>
      <c r="C1120">
        <v>2121</v>
      </c>
      <c r="D1120">
        <v>18</v>
      </c>
      <c r="E1120" s="19">
        <v>5.0000000000000004E-6</v>
      </c>
      <c r="F1120">
        <v>31.8</v>
      </c>
      <c r="G1120" t="s">
        <v>2781</v>
      </c>
      <c r="H1120">
        <v>1</v>
      </c>
      <c r="I1120" s="19">
        <v>5.7000000000000003E-5</v>
      </c>
      <c r="J1120">
        <v>0.97399999999999998</v>
      </c>
      <c r="K1120">
        <v>36.984000000000002</v>
      </c>
      <c r="L1120">
        <v>38</v>
      </c>
      <c r="M1120">
        <v>1</v>
      </c>
      <c r="N1120" s="19">
        <v>37</v>
      </c>
      <c r="O1120" s="19">
        <v>9.9000000000000005E-2</v>
      </c>
      <c r="P1120">
        <v>-5.2512400000000001</v>
      </c>
      <c r="Q1120">
        <v>1</v>
      </c>
      <c r="R1120">
        <v>-8.66</v>
      </c>
      <c r="S1120" s="21">
        <f t="shared" si="84"/>
        <v>2035.0160000000001</v>
      </c>
      <c r="T1120" s="21">
        <f t="shared" si="85"/>
        <v>49313.581380000032</v>
      </c>
      <c r="U1120" s="24">
        <f t="shared" si="86"/>
        <v>49313.581380000032</v>
      </c>
      <c r="V1120" t="s">
        <v>3255</v>
      </c>
      <c r="W1120" t="s">
        <v>3361</v>
      </c>
      <c r="X1120" t="s">
        <v>2794</v>
      </c>
      <c r="Y1120">
        <v>31.84</v>
      </c>
      <c r="Z1120">
        <v>28.908999999999999</v>
      </c>
      <c r="AA1120" t="s">
        <v>2795</v>
      </c>
    </row>
    <row r="1121" spans="1:27" x14ac:dyDescent="0.2">
      <c r="A1121" s="6" t="s">
        <v>3034</v>
      </c>
      <c r="B1121" s="6">
        <v>2072</v>
      </c>
      <c r="C1121">
        <v>2083</v>
      </c>
      <c r="D1121">
        <v>3</v>
      </c>
      <c r="E1121" s="19">
        <v>9.0000000000000006E-5</v>
      </c>
      <c r="F1121">
        <v>28.3</v>
      </c>
      <c r="G1121" t="s">
        <v>3051</v>
      </c>
      <c r="H1121">
        <v>0</v>
      </c>
      <c r="I1121" s="19">
        <v>1.1E-4</v>
      </c>
      <c r="J1121">
        <v>2.0379999999999998</v>
      </c>
      <c r="K1121">
        <v>1.964</v>
      </c>
      <c r="L1121">
        <v>1</v>
      </c>
      <c r="M1121">
        <v>1</v>
      </c>
      <c r="N1121" s="19">
        <v>2.04</v>
      </c>
      <c r="O1121" s="19">
        <v>0.12</v>
      </c>
      <c r="P1121">
        <v>-4.8690600000000002</v>
      </c>
      <c r="Q1121">
        <v>2</v>
      </c>
      <c r="R1121">
        <v>-5.76</v>
      </c>
      <c r="S1121" s="21">
        <f t="shared" si="84"/>
        <v>2071.0360000000001</v>
      </c>
      <c r="T1121" s="21">
        <f t="shared" si="85"/>
        <v>62469.616230000021</v>
      </c>
      <c r="U1121" s="24">
        <f t="shared" si="86"/>
        <v>62469.616230000021</v>
      </c>
      <c r="V1121" t="s">
        <v>3299</v>
      </c>
      <c r="W1121" t="s">
        <v>3361</v>
      </c>
      <c r="X1121" t="s">
        <v>3300</v>
      </c>
      <c r="Y1121">
        <v>28.21</v>
      </c>
      <c r="Z1121">
        <v>25.574000000000002</v>
      </c>
      <c r="AA1121" s="4" t="s">
        <v>3301</v>
      </c>
    </row>
    <row r="1122" spans="1:27" x14ac:dyDescent="0.2">
      <c r="A1122" s="9" t="s">
        <v>2811</v>
      </c>
      <c r="B1122" s="9">
        <v>2075</v>
      </c>
      <c r="C1122">
        <v>2119</v>
      </c>
      <c r="D1122">
        <v>13</v>
      </c>
      <c r="E1122" s="19">
        <v>1.9999999999999999E-6</v>
      </c>
      <c r="F1122">
        <v>27.9</v>
      </c>
      <c r="G1122" t="s">
        <v>2854</v>
      </c>
      <c r="H1122">
        <v>0</v>
      </c>
      <c r="I1122" s="19">
        <v>2.1000000000000001E-4</v>
      </c>
      <c r="J1122">
        <v>2.431</v>
      </c>
      <c r="K1122">
        <v>1.6990000000000001</v>
      </c>
      <c r="L1122">
        <v>7</v>
      </c>
      <c r="M1122">
        <v>10</v>
      </c>
      <c r="N1122" s="19">
        <v>17</v>
      </c>
      <c r="O1122" s="19">
        <v>8.4000000000000005E-2</v>
      </c>
      <c r="P1122">
        <v>-4.7528699999999997</v>
      </c>
      <c r="Q1122">
        <v>4</v>
      </c>
      <c r="R1122">
        <v>-7.18</v>
      </c>
      <c r="S1122" s="21">
        <f t="shared" si="84"/>
        <v>2074.3009999999999</v>
      </c>
      <c r="T1122" s="21">
        <f t="shared" si="85"/>
        <v>63662.132992499974</v>
      </c>
      <c r="U1122" s="24">
        <f t="shared" si="86"/>
        <v>63662.132992499974</v>
      </c>
      <c r="V1122" t="s">
        <v>3305</v>
      </c>
      <c r="W1122" t="s">
        <v>3361</v>
      </c>
      <c r="X1122" t="s">
        <v>3130</v>
      </c>
      <c r="Y1122">
        <v>27.92</v>
      </c>
      <c r="Z1122">
        <v>25.43</v>
      </c>
      <c r="AA1122" t="s">
        <v>2887</v>
      </c>
    </row>
    <row r="1123" spans="1:27" x14ac:dyDescent="0.2">
      <c r="A1123" s="9" t="s">
        <v>2818</v>
      </c>
      <c r="B1123" s="9">
        <v>2075</v>
      </c>
      <c r="C1123">
        <v>2096</v>
      </c>
      <c r="D1123">
        <v>4</v>
      </c>
      <c r="E1123" s="32">
        <v>2.0000000000000001E-4</v>
      </c>
      <c r="F1123">
        <v>28.3</v>
      </c>
      <c r="G1123" t="s">
        <v>2848</v>
      </c>
      <c r="H1123">
        <v>0</v>
      </c>
      <c r="I1123" s="19">
        <v>2.1000000000000001E-4</v>
      </c>
      <c r="J1123">
        <v>2.367</v>
      </c>
      <c r="K1123">
        <v>1.732</v>
      </c>
      <c r="L1123">
        <v>8</v>
      </c>
      <c r="M1123">
        <v>11</v>
      </c>
      <c r="N1123" s="19">
        <v>18.899999999999999</v>
      </c>
      <c r="O1123" s="19">
        <v>0.12</v>
      </c>
      <c r="P1123">
        <v>-4.5981199999999998</v>
      </c>
      <c r="Q1123">
        <v>4</v>
      </c>
      <c r="R1123">
        <v>-5.49</v>
      </c>
      <c r="S1123" s="21">
        <f t="shared" si="84"/>
        <v>2074.268</v>
      </c>
      <c r="T1123" s="21">
        <f t="shared" si="85"/>
        <v>63650.079990000013</v>
      </c>
      <c r="U1123" s="24">
        <f t="shared" si="86"/>
        <v>63650.079990000013</v>
      </c>
      <c r="V1123" t="s">
        <v>3304</v>
      </c>
      <c r="W1123" t="s">
        <v>3361</v>
      </c>
      <c r="X1123" t="s">
        <v>2874</v>
      </c>
      <c r="Y1123">
        <v>28.32</v>
      </c>
      <c r="Z1123">
        <v>27.186</v>
      </c>
      <c r="AA1123" t="s">
        <v>3021</v>
      </c>
    </row>
    <row r="1124" spans="1:27" x14ac:dyDescent="0.2">
      <c r="A1124" s="9" t="s">
        <v>3035</v>
      </c>
      <c r="B1124" s="9">
        <v>2075</v>
      </c>
      <c r="C1124">
        <v>2121</v>
      </c>
      <c r="D1124">
        <v>88</v>
      </c>
      <c r="E1124" s="19">
        <v>3.0000000000000001E-5</v>
      </c>
      <c r="F1124">
        <v>28.7</v>
      </c>
      <c r="G1124" t="s">
        <v>3050</v>
      </c>
      <c r="H1124">
        <v>1</v>
      </c>
      <c r="I1124" s="19">
        <v>7.3999999999999999E-4</v>
      </c>
      <c r="J1124">
        <v>1.0189999999999999</v>
      </c>
      <c r="K1124">
        <v>53.277999999999999</v>
      </c>
      <c r="L1124">
        <v>0</v>
      </c>
      <c r="M1124">
        <v>0</v>
      </c>
      <c r="N1124" s="19">
        <v>10000000</v>
      </c>
      <c r="O1124" s="19">
        <v>0.1</v>
      </c>
      <c r="P1124">
        <v>-4.1129100000000003</v>
      </c>
      <c r="Q1124">
        <v>14</v>
      </c>
      <c r="R1124">
        <v>-6.73</v>
      </c>
      <c r="S1124" s="21">
        <f t="shared" si="84"/>
        <v>2022.722</v>
      </c>
      <c r="T1124" s="21">
        <f t="shared" si="85"/>
        <v>44823.290084999993</v>
      </c>
      <c r="U1124" s="24">
        <f t="shared" si="86"/>
        <v>44823.290084999993</v>
      </c>
      <c r="V1124" t="s">
        <v>3237</v>
      </c>
      <c r="W1124" t="s">
        <v>3361</v>
      </c>
      <c r="X1124" t="s">
        <v>3238</v>
      </c>
      <c r="Y1124">
        <v>28.66</v>
      </c>
      <c r="Z1124">
        <v>24.120999999999999</v>
      </c>
      <c r="AA1124" s="4" t="s">
        <v>3239</v>
      </c>
    </row>
    <row r="1125" spans="1:27" x14ac:dyDescent="0.2">
      <c r="A1125" s="9" t="s">
        <v>2626</v>
      </c>
      <c r="B1125" s="9">
        <v>2078</v>
      </c>
      <c r="C1125">
        <v>2120</v>
      </c>
      <c r="D1125">
        <v>21</v>
      </c>
      <c r="E1125" s="19">
        <v>1.9999999999999999E-6</v>
      </c>
      <c r="F1125">
        <v>28.2</v>
      </c>
      <c r="G1125" t="s">
        <v>2670</v>
      </c>
      <c r="H1125">
        <v>1</v>
      </c>
      <c r="I1125" s="19">
        <v>2.9999999999999997E-4</v>
      </c>
      <c r="J1125">
        <v>1.2889999999999999</v>
      </c>
      <c r="K1125">
        <v>4.4630000000000001</v>
      </c>
      <c r="L1125">
        <v>45</v>
      </c>
      <c r="M1125">
        <v>13</v>
      </c>
      <c r="N1125" s="19">
        <v>58</v>
      </c>
      <c r="O1125" s="19">
        <v>7.6999999999999999E-2</v>
      </c>
      <c r="P1125">
        <v>-4.6405099999999999</v>
      </c>
      <c r="Q1125">
        <v>6</v>
      </c>
      <c r="R1125">
        <v>-7.51</v>
      </c>
      <c r="S1125" s="21">
        <f t="shared" si="84"/>
        <v>2074.5369999999998</v>
      </c>
      <c r="T1125" s="21">
        <f t="shared" si="85"/>
        <v>63748.330222499928</v>
      </c>
      <c r="U1125" s="24">
        <f t="shared" si="86"/>
        <v>63748.330222499928</v>
      </c>
      <c r="V1125" t="s">
        <v>3306</v>
      </c>
      <c r="W1125" t="s">
        <v>3361</v>
      </c>
      <c r="X1125" t="s">
        <v>2710</v>
      </c>
      <c r="Y1125">
        <v>28.23</v>
      </c>
      <c r="Z1125">
        <v>23.366</v>
      </c>
      <c r="AA1125" t="s">
        <v>2711</v>
      </c>
    </row>
    <row r="1126" spans="1:27" x14ac:dyDescent="0.2">
      <c r="A1126" s="9" t="s">
        <v>2758</v>
      </c>
      <c r="B1126" s="9">
        <v>2083</v>
      </c>
      <c r="C1126">
        <v>2083</v>
      </c>
      <c r="D1126">
        <v>1</v>
      </c>
      <c r="E1126" s="19">
        <v>4.0000000000000002E-9</v>
      </c>
      <c r="F1126">
        <v>31.7</v>
      </c>
      <c r="G1126" t="s">
        <v>2780</v>
      </c>
      <c r="H1126">
        <v>0</v>
      </c>
      <c r="I1126" s="19">
        <v>4.6E-5</v>
      </c>
      <c r="J1126">
        <v>1.482</v>
      </c>
      <c r="K1126">
        <v>3.0750000000000002</v>
      </c>
      <c r="L1126">
        <v>27</v>
      </c>
      <c r="M1126">
        <v>13</v>
      </c>
      <c r="N1126" s="19">
        <v>40</v>
      </c>
      <c r="O1126" s="19">
        <v>2.5999999999999999E-2</v>
      </c>
      <c r="P1126">
        <v>-5.9218799999999998</v>
      </c>
      <c r="Q1126">
        <v>1</v>
      </c>
      <c r="R1126">
        <v>-11.89</v>
      </c>
      <c r="S1126" s="21">
        <f t="shared" si="84"/>
        <v>2080.9250000000002</v>
      </c>
      <c r="T1126" s="21">
        <f t="shared" si="85"/>
        <v>66081.499312500062</v>
      </c>
      <c r="U1126" s="24">
        <f t="shared" si="86"/>
        <v>66081.499312500062</v>
      </c>
      <c r="V1126" t="s">
        <v>3314</v>
      </c>
      <c r="W1126" t="s">
        <v>3361</v>
      </c>
      <c r="X1126" t="s">
        <v>2792</v>
      </c>
      <c r="Y1126">
        <v>31.66</v>
      </c>
      <c r="Z1126">
        <v>27</v>
      </c>
      <c r="AA1126" t="s">
        <v>2793</v>
      </c>
    </row>
    <row r="1127" spans="1:27" x14ac:dyDescent="0.2">
      <c r="A1127" s="9" t="s">
        <v>3153</v>
      </c>
      <c r="B1127" s="9">
        <v>2089</v>
      </c>
      <c r="C1127">
        <v>2096</v>
      </c>
      <c r="D1127">
        <v>2</v>
      </c>
      <c r="E1127" s="19">
        <v>2.9999999999999997E-8</v>
      </c>
      <c r="F1127">
        <v>30.3</v>
      </c>
      <c r="G1127" t="s">
        <v>3227</v>
      </c>
      <c r="H1127">
        <v>0</v>
      </c>
      <c r="I1127" s="19">
        <v>4.1E-5</v>
      </c>
      <c r="J1127">
        <v>1.3520000000000001</v>
      </c>
      <c r="K1127">
        <v>3.8380000000000001</v>
      </c>
      <c r="L1127">
        <v>17</v>
      </c>
      <c r="M1127">
        <v>6</v>
      </c>
      <c r="N1127" s="19">
        <v>23</v>
      </c>
      <c r="O1127" s="19">
        <v>3.7999999999999999E-2</v>
      </c>
      <c r="P1127">
        <v>-5.7997399999999999</v>
      </c>
      <c r="Q1127">
        <v>1</v>
      </c>
      <c r="R1127">
        <v>-10.15</v>
      </c>
      <c r="S1127" s="21">
        <f t="shared" si="84"/>
        <v>2086.1619999999998</v>
      </c>
      <c r="T1127" s="21">
        <f t="shared" si="85"/>
        <v>67994.274284999934</v>
      </c>
      <c r="U1127" s="24">
        <f t="shared" si="86"/>
        <v>67994.274284999934</v>
      </c>
      <c r="V1127" t="s">
        <v>3326</v>
      </c>
      <c r="W1127" t="s">
        <v>3361</v>
      </c>
      <c r="X1127" t="s">
        <v>3327</v>
      </c>
      <c r="Y1127">
        <v>30.257999999999999</v>
      </c>
      <c r="Z1127">
        <v>24.966000000000001</v>
      </c>
      <c r="AA1127" t="s">
        <v>3328</v>
      </c>
    </row>
    <row r="1128" spans="1:27" x14ac:dyDescent="0.2">
      <c r="A1128" s="9" t="s">
        <v>3196</v>
      </c>
      <c r="B1128" s="9">
        <v>2090</v>
      </c>
      <c r="C1128">
        <v>2109</v>
      </c>
      <c r="D1128">
        <v>4</v>
      </c>
      <c r="E1128" s="19">
        <v>3.0000000000000001E-5</v>
      </c>
      <c r="F1128">
        <v>27.4</v>
      </c>
      <c r="G1128" t="s">
        <v>3219</v>
      </c>
      <c r="H1128">
        <v>0</v>
      </c>
      <c r="I1128" s="19">
        <v>8.2000000000000001E-5</v>
      </c>
      <c r="J1128">
        <v>3.6389999999999998</v>
      </c>
      <c r="K1128">
        <v>1.379</v>
      </c>
      <c r="L1128">
        <v>3</v>
      </c>
      <c r="M1128">
        <v>8</v>
      </c>
      <c r="N1128" s="19">
        <v>10.9</v>
      </c>
      <c r="O1128" s="19">
        <v>8.2000000000000003E-2</v>
      </c>
      <c r="P1128">
        <v>-5.1722900000000003</v>
      </c>
      <c r="Q1128">
        <v>2</v>
      </c>
      <c r="R1128">
        <v>-5.86</v>
      </c>
      <c r="S1128" s="21">
        <f t="shared" si="84"/>
        <v>2089.6210000000001</v>
      </c>
      <c r="T1128" s="21">
        <f t="shared" si="85"/>
        <v>69257.648092500036</v>
      </c>
      <c r="U1128" s="24">
        <f t="shared" si="86"/>
        <v>69257.648092500036</v>
      </c>
      <c r="V1128" t="s">
        <v>3331</v>
      </c>
      <c r="W1128" t="s">
        <v>3361</v>
      </c>
      <c r="X1128" t="s">
        <v>3332</v>
      </c>
      <c r="Y1128">
        <v>27.387</v>
      </c>
      <c r="Z1128">
        <v>23.346</v>
      </c>
      <c r="AA1128" t="s">
        <v>3333</v>
      </c>
    </row>
    <row r="1129" spans="1:27" x14ac:dyDescent="0.2">
      <c r="A1129" s="9" t="s">
        <v>2617</v>
      </c>
      <c r="B1129" s="9">
        <v>2091</v>
      </c>
      <c r="C1129">
        <v>2091</v>
      </c>
      <c r="D1129">
        <v>1</v>
      </c>
      <c r="E1129" s="19">
        <v>2.9999999999999997E-8</v>
      </c>
      <c r="F1129">
        <v>26.8</v>
      </c>
      <c r="G1129" t="s">
        <v>3052</v>
      </c>
      <c r="H1129">
        <v>0</v>
      </c>
      <c r="I1129" s="19">
        <v>9.6000000000000002E-4</v>
      </c>
      <c r="J1129">
        <v>3.9049999999999998</v>
      </c>
      <c r="K1129">
        <v>1.3440000000000001</v>
      </c>
      <c r="L1129">
        <v>1</v>
      </c>
      <c r="M1129">
        <v>3</v>
      </c>
      <c r="N1129" s="19">
        <v>3.9</v>
      </c>
      <c r="O1129" s="19">
        <v>3.6999999999999998E-2</v>
      </c>
      <c r="P1129">
        <v>-4.4454200000000004</v>
      </c>
      <c r="Q1129">
        <v>24</v>
      </c>
      <c r="R1129">
        <v>-8.59</v>
      </c>
      <c r="S1129" s="21">
        <f t="shared" si="84"/>
        <v>2090.6559999999999</v>
      </c>
      <c r="T1129" s="21">
        <f t="shared" si="85"/>
        <v>69635.674079999982</v>
      </c>
      <c r="U1129" s="24">
        <f t="shared" si="86"/>
        <v>69635.674079999982</v>
      </c>
      <c r="V1129" t="s">
        <v>3334</v>
      </c>
      <c r="W1129" t="s">
        <v>3361</v>
      </c>
      <c r="X1129" t="s">
        <v>3075</v>
      </c>
      <c r="Y1129">
        <v>26.78</v>
      </c>
      <c r="Z1129">
        <v>25.411000000000001</v>
      </c>
      <c r="AA1129" t="s">
        <v>3076</v>
      </c>
    </row>
    <row r="1130" spans="1:27" x14ac:dyDescent="0.2">
      <c r="A1130" s="9" t="s">
        <v>2616</v>
      </c>
      <c r="B1130" s="9">
        <v>2096</v>
      </c>
      <c r="C1130">
        <v>2116</v>
      </c>
      <c r="D1130">
        <v>8</v>
      </c>
      <c r="E1130" s="19">
        <v>6.0000000000000002E-6</v>
      </c>
      <c r="F1130">
        <v>28.1</v>
      </c>
      <c r="G1130" t="s">
        <v>2671</v>
      </c>
      <c r="H1130">
        <v>1</v>
      </c>
      <c r="I1130" s="19">
        <v>2.5999999999999998E-4</v>
      </c>
      <c r="J1130">
        <v>0.93700000000000006</v>
      </c>
      <c r="K1130">
        <v>14.805</v>
      </c>
      <c r="L1130">
        <v>79</v>
      </c>
      <c r="M1130">
        <v>5</v>
      </c>
      <c r="N1130" s="19">
        <v>74</v>
      </c>
      <c r="O1130" s="19">
        <v>6.5000000000000002E-2</v>
      </c>
      <c r="P1130">
        <v>-4.7661800000000003</v>
      </c>
      <c r="Q1130">
        <v>7</v>
      </c>
      <c r="R1130">
        <v>-7.09</v>
      </c>
      <c r="S1130" s="21">
        <f t="shared" si="84"/>
        <v>2082.1950000000002</v>
      </c>
      <c r="T1130" s="21">
        <f t="shared" si="85"/>
        <v>66545.357287500068</v>
      </c>
      <c r="U1130" s="24">
        <f t="shared" si="86"/>
        <v>66545.357287500068</v>
      </c>
      <c r="V1130" t="s">
        <v>3315</v>
      </c>
      <c r="W1130" t="s">
        <v>3361</v>
      </c>
      <c r="X1130" t="s">
        <v>2802</v>
      </c>
      <c r="Y1130">
        <v>28.14</v>
      </c>
      <c r="Z1130">
        <v>23.701000000000001</v>
      </c>
      <c r="AA1130" t="s">
        <v>2803</v>
      </c>
    </row>
    <row r="1131" spans="1:27" x14ac:dyDescent="0.2">
      <c r="A1131" s="9" t="s">
        <v>3197</v>
      </c>
      <c r="B1131" s="9">
        <v>2100</v>
      </c>
      <c r="C1131">
        <v>2121</v>
      </c>
      <c r="D1131">
        <v>17</v>
      </c>
      <c r="E1131" s="19">
        <v>2.0000000000000002E-5</v>
      </c>
      <c r="F1131">
        <v>30.3</v>
      </c>
      <c r="G1131" t="s">
        <v>3218</v>
      </c>
      <c r="H1131">
        <v>1</v>
      </c>
      <c r="I1131" s="19">
        <v>3.6000000000000001E-5</v>
      </c>
      <c r="J1131">
        <v>1.0149999999999999</v>
      </c>
      <c r="K1131">
        <v>67.616</v>
      </c>
      <c r="L1131">
        <v>0</v>
      </c>
      <c r="M1131">
        <v>0</v>
      </c>
      <c r="N1131" s="19">
        <v>10000000</v>
      </c>
      <c r="O1131" s="19">
        <v>6.9000000000000006E-2</v>
      </c>
      <c r="P1131">
        <v>-5.6107100000000001</v>
      </c>
      <c r="Q1131">
        <v>1</v>
      </c>
      <c r="R1131">
        <v>-7.7</v>
      </c>
      <c r="S1131" s="21">
        <f t="shared" si="84"/>
        <v>2033.384</v>
      </c>
      <c r="T1131" s="21">
        <f t="shared" si="85"/>
        <v>48717.505620000004</v>
      </c>
      <c r="U1131" s="24">
        <f t="shared" si="86"/>
        <v>48717.505620000004</v>
      </c>
      <c r="V1131" t="s">
        <v>3252</v>
      </c>
      <c r="W1131" t="s">
        <v>3361</v>
      </c>
      <c r="X1131" t="s">
        <v>3253</v>
      </c>
      <c r="Y1131">
        <v>30.23</v>
      </c>
      <c r="Z1131">
        <v>27.952999999999999</v>
      </c>
      <c r="AA1131" s="4" t="s">
        <v>3254</v>
      </c>
    </row>
    <row r="1132" spans="1:27" x14ac:dyDescent="0.2">
      <c r="A1132" s="9" t="s">
        <v>2524</v>
      </c>
      <c r="B1132" s="9">
        <v>2103</v>
      </c>
      <c r="C1132">
        <v>2115</v>
      </c>
      <c r="D1132">
        <v>4</v>
      </c>
      <c r="E1132" s="19">
        <v>9.0000000000000002E-6</v>
      </c>
      <c r="F1132">
        <v>27</v>
      </c>
      <c r="G1132" t="s">
        <v>2603</v>
      </c>
      <c r="H1132">
        <v>0</v>
      </c>
      <c r="I1132" s="19">
        <v>8.4999999999999995E-4</v>
      </c>
      <c r="J1132">
        <v>3.964</v>
      </c>
      <c r="K1132">
        <v>1.337</v>
      </c>
      <c r="L1132">
        <v>1</v>
      </c>
      <c r="M1132">
        <v>3</v>
      </c>
      <c r="N1132" s="19">
        <v>3.96</v>
      </c>
      <c r="O1132" s="19">
        <v>6.2E-2</v>
      </c>
      <c r="P1132">
        <v>-4.2753899999999998</v>
      </c>
      <c r="Q1132">
        <v>25</v>
      </c>
      <c r="R1132">
        <v>-6.35</v>
      </c>
      <c r="S1132" s="21">
        <f t="shared" si="84"/>
        <v>2102.663</v>
      </c>
      <c r="T1132" s="21">
        <f t="shared" si="85"/>
        <v>74021.140777500012</v>
      </c>
      <c r="U1132" s="24">
        <f t="shared" si="86"/>
        <v>74021.140777500012</v>
      </c>
      <c r="V1132" t="s">
        <v>3346</v>
      </c>
      <c r="W1132" t="s">
        <v>3361</v>
      </c>
      <c r="X1132" t="s">
        <v>2736</v>
      </c>
      <c r="Y1132">
        <v>26.99</v>
      </c>
      <c r="Z1132">
        <v>24.864999999999998</v>
      </c>
      <c r="AA1132" t="s">
        <v>2737</v>
      </c>
    </row>
    <row r="1133" spans="1:27" x14ac:dyDescent="0.2">
      <c r="A1133" s="9" t="s">
        <v>2765</v>
      </c>
      <c r="B1133" s="9">
        <v>2111</v>
      </c>
      <c r="C1133">
        <v>2117</v>
      </c>
      <c r="D1133">
        <v>4</v>
      </c>
      <c r="E1133" s="19">
        <v>3.9999999999999998E-6</v>
      </c>
      <c r="F1133">
        <v>27.4</v>
      </c>
      <c r="G1133" t="s">
        <v>2777</v>
      </c>
      <c r="H1133">
        <v>0</v>
      </c>
      <c r="I1133" s="19">
        <v>3.4000000000000002E-4</v>
      </c>
      <c r="J1133">
        <v>2.8759999999999999</v>
      </c>
      <c r="K1133">
        <v>1.5329999999999999</v>
      </c>
      <c r="L1133">
        <v>8</v>
      </c>
      <c r="M1133">
        <v>15</v>
      </c>
      <c r="N1133" s="19">
        <v>23</v>
      </c>
      <c r="O1133" s="19">
        <v>5.2999999999999999E-2</v>
      </c>
      <c r="P1133">
        <v>-4.7443999999999997</v>
      </c>
      <c r="Q1133">
        <v>11</v>
      </c>
      <c r="R1133">
        <v>-6.82</v>
      </c>
      <c r="S1133" s="21">
        <f t="shared" si="84"/>
        <v>2110.4670000000001</v>
      </c>
      <c r="T1133" s="21">
        <f t="shared" si="85"/>
        <v>76871.493247500039</v>
      </c>
      <c r="U1133" s="24">
        <f t="shared" si="86"/>
        <v>76871.493247500039</v>
      </c>
      <c r="V1133" t="s">
        <v>3354</v>
      </c>
      <c r="W1133" t="s">
        <v>3361</v>
      </c>
      <c r="X1133" t="s">
        <v>2892</v>
      </c>
      <c r="Y1133">
        <v>27.39</v>
      </c>
      <c r="Z1133">
        <v>24.89</v>
      </c>
      <c r="AA1133" t="s">
        <v>3064</v>
      </c>
    </row>
    <row r="1134" spans="1:27" x14ac:dyDescent="0.2">
      <c r="A1134" s="9" t="s">
        <v>2990</v>
      </c>
      <c r="B1134" s="9">
        <v>2117</v>
      </c>
      <c r="C1134">
        <v>2117</v>
      </c>
      <c r="D1134">
        <v>1</v>
      </c>
      <c r="E1134" s="19">
        <v>2.9999999999999999E-7</v>
      </c>
      <c r="F1134">
        <v>29.7</v>
      </c>
      <c r="G1134" t="s">
        <v>3003</v>
      </c>
      <c r="H1134">
        <v>1</v>
      </c>
      <c r="I1134" s="19">
        <v>1.7000000000000001E-4</v>
      </c>
      <c r="J1134">
        <v>0.96</v>
      </c>
      <c r="K1134">
        <v>23.835999999999999</v>
      </c>
      <c r="L1134">
        <v>149</v>
      </c>
      <c r="M1134">
        <v>6</v>
      </c>
      <c r="N1134" s="19">
        <v>143</v>
      </c>
      <c r="O1134" s="19">
        <v>3.6999999999999998E-2</v>
      </c>
      <c r="P1134">
        <v>-5.1887100000000004</v>
      </c>
      <c r="Q1134">
        <v>6</v>
      </c>
      <c r="R1134">
        <v>-9.24</v>
      </c>
      <c r="S1134" s="21">
        <f t="shared" si="84"/>
        <v>2094.1640000000002</v>
      </c>
      <c r="T1134" s="21">
        <f t="shared" si="85"/>
        <v>70916.944770000075</v>
      </c>
      <c r="U1134" s="24">
        <f t="shared" si="86"/>
        <v>70916.944770000075</v>
      </c>
      <c r="V1134" t="s">
        <v>3336</v>
      </c>
      <c r="W1134" t="s">
        <v>3361</v>
      </c>
      <c r="X1134" t="s">
        <v>3337</v>
      </c>
      <c r="Y1134">
        <v>29.7</v>
      </c>
      <c r="Z1134">
        <v>25.431000000000001</v>
      </c>
      <c r="AA1134" t="s">
        <v>3008</v>
      </c>
    </row>
    <row r="1135" spans="1:27" x14ac:dyDescent="0.2">
      <c r="E1135" s="19"/>
      <c r="I1135" s="19"/>
      <c r="N1135" s="19"/>
      <c r="O1135" s="19"/>
      <c r="S1135" s="21"/>
      <c r="T1135" s="21"/>
      <c r="U1135" s="24"/>
    </row>
    <row r="1136" spans="1:27" x14ac:dyDescent="0.2">
      <c r="E1136" s="19"/>
      <c r="I1136" s="19"/>
      <c r="N1136" s="19"/>
      <c r="O1136" s="19"/>
      <c r="S1136" s="21"/>
      <c r="T1136" s="21"/>
      <c r="U1136" s="24"/>
    </row>
    <row r="1137" spans="1:27" x14ac:dyDescent="0.2">
      <c r="E1137" s="19"/>
      <c r="I1137" s="19"/>
      <c r="N1137" s="19"/>
      <c r="O1137" s="19"/>
      <c r="S1137" s="21"/>
      <c r="T1137" s="21"/>
      <c r="U1137" s="24"/>
    </row>
    <row r="1138" spans="1:27" x14ac:dyDescent="0.2">
      <c r="A1138" s="12" t="s">
        <v>3174</v>
      </c>
      <c r="B1138" s="12">
        <v>2032</v>
      </c>
      <c r="C1138">
        <v>2117</v>
      </c>
      <c r="D1138">
        <v>76</v>
      </c>
      <c r="E1138" s="19">
        <v>6.9999999999999999E-6</v>
      </c>
      <c r="F1138">
        <v>27.2</v>
      </c>
      <c r="G1138" t="s">
        <v>3221</v>
      </c>
      <c r="H1138">
        <v>0</v>
      </c>
      <c r="I1138" s="19">
        <v>2.9999999999999997E-4</v>
      </c>
      <c r="J1138">
        <v>1.3340000000000001</v>
      </c>
      <c r="K1138">
        <v>3.9940000000000002</v>
      </c>
      <c r="L1138">
        <v>3</v>
      </c>
      <c r="M1138">
        <v>1</v>
      </c>
      <c r="N1138" s="19">
        <v>4</v>
      </c>
      <c r="O1138" s="19">
        <v>0.53</v>
      </c>
      <c r="P1138" s="6">
        <v>-3.7962799999999999</v>
      </c>
      <c r="Q1138">
        <v>1</v>
      </c>
      <c r="R1138">
        <v>-6.11</v>
      </c>
      <c r="S1138" s="21">
        <f t="shared" ref="S1138:S1173" si="87">B1138+1-K1138</f>
        <v>2029.0060000000001</v>
      </c>
      <c r="T1138" s="21">
        <f t="shared" ref="T1138:T1173" si="88">(S1138-1900)*365.2425</f>
        <v>47118.47395500003</v>
      </c>
      <c r="U1138" s="24">
        <f t="shared" ref="U1138:U1173" si="89">T1138</f>
        <v>47118.47395500003</v>
      </c>
      <c r="V1138" t="s">
        <v>3246</v>
      </c>
      <c r="W1138" t="s">
        <v>3361</v>
      </c>
      <c r="X1138" t="s">
        <v>3247</v>
      </c>
      <c r="Y1138">
        <v>27.175000000000001</v>
      </c>
      <c r="Z1138">
        <v>21.42</v>
      </c>
      <c r="AA1138" t="s">
        <v>3248</v>
      </c>
    </row>
    <row r="1139" spans="1:27" x14ac:dyDescent="0.2">
      <c r="A1139" s="12" t="s">
        <v>2764</v>
      </c>
      <c r="B1139" s="12">
        <v>2038</v>
      </c>
      <c r="C1139">
        <v>2107</v>
      </c>
      <c r="D1139">
        <v>23</v>
      </c>
      <c r="E1139" s="19">
        <v>1.0000000000000001E-5</v>
      </c>
      <c r="F1139">
        <v>28</v>
      </c>
      <c r="G1139" t="s">
        <v>2779</v>
      </c>
      <c r="H1139">
        <v>0</v>
      </c>
      <c r="I1139" s="19">
        <v>5.4000000000000001E-4</v>
      </c>
      <c r="J1139">
        <v>0.88900000000000001</v>
      </c>
      <c r="K1139">
        <v>7.9930000000000003</v>
      </c>
      <c r="L1139">
        <v>9</v>
      </c>
      <c r="M1139">
        <v>1</v>
      </c>
      <c r="N1139" s="19">
        <v>8</v>
      </c>
      <c r="O1139" s="19">
        <v>0.34</v>
      </c>
      <c r="P1139" s="6">
        <v>-3.7324899999999999</v>
      </c>
      <c r="Q1139">
        <v>3</v>
      </c>
      <c r="R1139">
        <v>-5.82</v>
      </c>
      <c r="S1139" s="21">
        <f t="shared" si="87"/>
        <v>2031.0070000000001</v>
      </c>
      <c r="T1139" s="21">
        <f t="shared" si="88"/>
        <v>47849.32419750002</v>
      </c>
      <c r="U1139" s="24">
        <f t="shared" si="89"/>
        <v>47849.32419750002</v>
      </c>
      <c r="V1139" t="s">
        <v>3251</v>
      </c>
      <c r="W1139" t="s">
        <v>3361</v>
      </c>
      <c r="X1139" t="s">
        <v>3136</v>
      </c>
      <c r="Y1139">
        <v>28.03</v>
      </c>
      <c r="Z1139">
        <v>20.398</v>
      </c>
      <c r="AA1139" t="s">
        <v>2791</v>
      </c>
    </row>
    <row r="1140" spans="1:27" x14ac:dyDescent="0.2">
      <c r="A1140" s="12" t="s">
        <v>2525</v>
      </c>
      <c r="B1140" s="12">
        <v>2054</v>
      </c>
      <c r="C1140">
        <v>2120</v>
      </c>
      <c r="D1140">
        <v>60</v>
      </c>
      <c r="E1140" s="32">
        <v>8.0000000000000004E-4</v>
      </c>
      <c r="F1140">
        <v>26.6</v>
      </c>
      <c r="G1140" t="s">
        <v>2602</v>
      </c>
      <c r="H1140">
        <v>1</v>
      </c>
      <c r="I1140" s="19">
        <v>1.9E-3</v>
      </c>
      <c r="J1140">
        <v>0.77600000000000002</v>
      </c>
      <c r="K1140">
        <v>3.456</v>
      </c>
      <c r="L1140">
        <v>49</v>
      </c>
      <c r="M1140">
        <v>11</v>
      </c>
      <c r="N1140" s="19">
        <v>38</v>
      </c>
      <c r="O1140" s="19">
        <v>0.22</v>
      </c>
      <c r="P1140" s="6">
        <v>-3.36558</v>
      </c>
      <c r="Q1140">
        <v>22</v>
      </c>
      <c r="R1140" s="4">
        <v>-3.82</v>
      </c>
      <c r="S1140" s="21">
        <f t="shared" si="87"/>
        <v>2051.5439999999999</v>
      </c>
      <c r="T1140" s="21">
        <f t="shared" si="88"/>
        <v>55350.309419999954</v>
      </c>
      <c r="U1140" s="24">
        <f t="shared" si="89"/>
        <v>55350.309419999954</v>
      </c>
      <c r="V1140" t="s">
        <v>3268</v>
      </c>
      <c r="W1140" t="s">
        <v>3361</v>
      </c>
      <c r="X1140" t="s">
        <v>2684</v>
      </c>
      <c r="Y1140">
        <v>26.54</v>
      </c>
      <c r="Z1140">
        <v>21.149000000000001</v>
      </c>
      <c r="AA1140" t="s">
        <v>2906</v>
      </c>
    </row>
    <row r="1141" spans="1:27" x14ac:dyDescent="0.2">
      <c r="A1141" s="12" t="s">
        <v>2931</v>
      </c>
      <c r="B1141" s="12">
        <v>2057</v>
      </c>
      <c r="C1141">
        <v>2121</v>
      </c>
      <c r="D1141">
        <v>215</v>
      </c>
      <c r="E1141" s="32">
        <v>1E-4</v>
      </c>
      <c r="F1141">
        <v>25.8</v>
      </c>
      <c r="G1141" t="s">
        <v>2948</v>
      </c>
      <c r="H1141">
        <v>1</v>
      </c>
      <c r="I1141" s="19">
        <v>1.4E-3</v>
      </c>
      <c r="J1141">
        <v>1.123</v>
      </c>
      <c r="K1141">
        <v>9.16</v>
      </c>
      <c r="L1141">
        <v>49</v>
      </c>
      <c r="M1141">
        <v>6</v>
      </c>
      <c r="N1141" s="19">
        <v>55</v>
      </c>
      <c r="O1141" s="19">
        <v>0.18</v>
      </c>
      <c r="P1141" s="6">
        <v>-3.58447</v>
      </c>
      <c r="Q1141">
        <v>18</v>
      </c>
      <c r="R1141" s="6">
        <v>-4.66</v>
      </c>
      <c r="S1141" s="21">
        <f t="shared" si="87"/>
        <v>2048.84</v>
      </c>
      <c r="T1141" s="21">
        <f t="shared" si="88"/>
        <v>54362.693700000054</v>
      </c>
      <c r="U1141" s="24">
        <f t="shared" si="89"/>
        <v>54362.693700000054</v>
      </c>
      <c r="V1141" t="s">
        <v>3264</v>
      </c>
      <c r="W1141" t="s">
        <v>3361</v>
      </c>
      <c r="X1141" t="s">
        <v>3265</v>
      </c>
      <c r="Y1141">
        <v>25.9</v>
      </c>
      <c r="Z1141">
        <v>20.981999999999999</v>
      </c>
      <c r="AA1141" t="s">
        <v>3266</v>
      </c>
    </row>
    <row r="1142" spans="1:27" x14ac:dyDescent="0.2">
      <c r="A1142" s="12" t="s">
        <v>2535</v>
      </c>
      <c r="B1142" s="12">
        <v>2060</v>
      </c>
      <c r="C1142">
        <v>2060</v>
      </c>
      <c r="D1142">
        <v>1</v>
      </c>
      <c r="E1142" s="19">
        <v>5.9999999999999995E-8</v>
      </c>
      <c r="F1142">
        <v>27.9</v>
      </c>
      <c r="G1142" t="s">
        <v>2601</v>
      </c>
      <c r="H1142">
        <v>0</v>
      </c>
      <c r="I1142" s="19">
        <v>5.1999999999999995E-4</v>
      </c>
      <c r="J1142">
        <v>2.794</v>
      </c>
      <c r="K1142">
        <v>1.5569999999999999</v>
      </c>
      <c r="L1142">
        <v>5</v>
      </c>
      <c r="M1142">
        <v>9</v>
      </c>
      <c r="N1142" s="19">
        <v>14</v>
      </c>
      <c r="O1142" s="19">
        <v>7.5999999999999998E-2</v>
      </c>
      <c r="P1142">
        <v>-4.4083500000000004</v>
      </c>
      <c r="Q1142">
        <v>7</v>
      </c>
      <c r="R1142">
        <v>-8.35</v>
      </c>
      <c r="S1142" s="21">
        <f t="shared" si="87"/>
        <v>2059.4430000000002</v>
      </c>
      <c r="T1142" s="21">
        <f t="shared" si="88"/>
        <v>58235.359927500082</v>
      </c>
      <c r="U1142" s="24">
        <f t="shared" si="89"/>
        <v>58235.359927500082</v>
      </c>
      <c r="V1142" t="s">
        <v>3278</v>
      </c>
      <c r="W1142" t="s">
        <v>3361</v>
      </c>
      <c r="X1142" t="s">
        <v>2694</v>
      </c>
      <c r="Y1142">
        <v>27.92</v>
      </c>
      <c r="Z1142">
        <v>19.690000000000001</v>
      </c>
      <c r="AA1142" t="s">
        <v>2695</v>
      </c>
    </row>
    <row r="1143" spans="1:27" x14ac:dyDescent="0.2">
      <c r="A1143" s="12" t="s">
        <v>2508</v>
      </c>
      <c r="B1143" s="12">
        <v>2068</v>
      </c>
      <c r="C1143">
        <v>2118</v>
      </c>
      <c r="D1143">
        <v>10</v>
      </c>
      <c r="E1143" s="19">
        <v>3.0000000000000001E-6</v>
      </c>
      <c r="F1143">
        <v>26</v>
      </c>
      <c r="G1143" t="s">
        <v>2607</v>
      </c>
      <c r="H1143">
        <v>0</v>
      </c>
      <c r="I1143" s="19">
        <v>7.9000000000000001E-4</v>
      </c>
      <c r="J1143">
        <v>2.9489999999999998</v>
      </c>
      <c r="K1143">
        <v>1.5129999999999999</v>
      </c>
      <c r="L1143">
        <v>1</v>
      </c>
      <c r="M1143">
        <v>2</v>
      </c>
      <c r="N1143" s="19">
        <v>2.95</v>
      </c>
      <c r="O1143" s="19">
        <v>9.8000000000000004E-2</v>
      </c>
      <c r="P1143">
        <v>-4.11226</v>
      </c>
      <c r="Q1143">
        <v>13</v>
      </c>
      <c r="R1143">
        <v>-6.34</v>
      </c>
      <c r="S1143" s="21">
        <f t="shared" si="87"/>
        <v>2067.4870000000001</v>
      </c>
      <c r="T1143" s="21">
        <f t="shared" si="88"/>
        <v>61173.370597500034</v>
      </c>
      <c r="U1143" s="24">
        <f t="shared" si="89"/>
        <v>61173.370597500034</v>
      </c>
      <c r="V1143" t="s">
        <v>3287</v>
      </c>
      <c r="W1143" t="s">
        <v>3361</v>
      </c>
      <c r="X1143" t="s">
        <v>2700</v>
      </c>
      <c r="Y1143">
        <v>25.99</v>
      </c>
      <c r="Z1143">
        <v>19.643000000000001</v>
      </c>
      <c r="AA1143" t="s">
        <v>3288</v>
      </c>
    </row>
    <row r="1144" spans="1:27" x14ac:dyDescent="0.2">
      <c r="A1144" s="12" t="s">
        <v>3039</v>
      </c>
      <c r="B1144" s="12">
        <v>2069</v>
      </c>
      <c r="C1144">
        <v>2096</v>
      </c>
      <c r="D1144">
        <v>2</v>
      </c>
      <c r="E1144" s="19">
        <v>2.9999999999999999E-7</v>
      </c>
      <c r="F1144">
        <v>30.6</v>
      </c>
      <c r="G1144" t="s">
        <v>3048</v>
      </c>
      <c r="H1144">
        <v>0</v>
      </c>
      <c r="I1144" s="19">
        <v>1.2E-4</v>
      </c>
      <c r="J1144">
        <v>0.74199999999999999</v>
      </c>
      <c r="K1144">
        <v>2.8780000000000001</v>
      </c>
      <c r="L1144">
        <v>31</v>
      </c>
      <c r="M1144">
        <v>8</v>
      </c>
      <c r="N1144" s="19">
        <v>23</v>
      </c>
      <c r="O1144" s="19">
        <v>7.5999999999999998E-2</v>
      </c>
      <c r="P1144">
        <v>-5.0427799999999996</v>
      </c>
      <c r="Q1144">
        <v>2</v>
      </c>
      <c r="R1144">
        <v>-9.23</v>
      </c>
      <c r="S1144" s="21">
        <f t="shared" si="87"/>
        <v>2067.1219999999998</v>
      </c>
      <c r="T1144" s="21">
        <f t="shared" si="88"/>
        <v>61040.057084999942</v>
      </c>
      <c r="U1144" s="24">
        <f t="shared" si="89"/>
        <v>61040.057084999942</v>
      </c>
      <c r="V1144" t="s">
        <v>3286</v>
      </c>
      <c r="W1144" t="s">
        <v>3361</v>
      </c>
      <c r="X1144" t="s">
        <v>3110</v>
      </c>
      <c r="Y1144">
        <v>30.57</v>
      </c>
      <c r="Z1144">
        <v>20.236000000000001</v>
      </c>
      <c r="AA1144" t="s">
        <v>3054</v>
      </c>
    </row>
    <row r="1145" spans="1:27" x14ac:dyDescent="0.2">
      <c r="A1145" s="12" t="s">
        <v>2538</v>
      </c>
      <c r="B1145" s="12">
        <v>2072</v>
      </c>
      <c r="C1145">
        <v>2104</v>
      </c>
      <c r="D1145">
        <v>4</v>
      </c>
      <c r="E1145" s="19">
        <v>3.0000000000000001E-6</v>
      </c>
      <c r="F1145">
        <v>28.2</v>
      </c>
      <c r="G1145" t="s">
        <v>2598</v>
      </c>
      <c r="H1145">
        <v>0</v>
      </c>
      <c r="I1145" s="19">
        <v>6.0999999999999997E-4</v>
      </c>
      <c r="J1145">
        <v>3.3239999999999998</v>
      </c>
      <c r="K1145">
        <v>1.43</v>
      </c>
      <c r="L1145">
        <v>3</v>
      </c>
      <c r="M1145">
        <v>7</v>
      </c>
      <c r="N1145" s="19">
        <v>9.9700000000000006</v>
      </c>
      <c r="O1145" s="19">
        <v>9.0999999999999998E-2</v>
      </c>
      <c r="P1145">
        <v>-4.25115</v>
      </c>
      <c r="Q1145">
        <v>11</v>
      </c>
      <c r="R1145">
        <v>-7.13</v>
      </c>
      <c r="S1145" s="21">
        <f t="shared" si="87"/>
        <v>2071.5700000000002</v>
      </c>
      <c r="T1145" s="21">
        <f t="shared" si="88"/>
        <v>62664.655725000062</v>
      </c>
      <c r="U1145" s="24">
        <f t="shared" si="89"/>
        <v>62664.655725000062</v>
      </c>
      <c r="V1145" t="s">
        <v>3302</v>
      </c>
      <c r="W1145" t="s">
        <v>3361</v>
      </c>
      <c r="X1145" t="s">
        <v>2705</v>
      </c>
      <c r="Y1145">
        <v>28.2</v>
      </c>
      <c r="Z1145">
        <v>19.541</v>
      </c>
      <c r="AA1145" t="s">
        <v>2706</v>
      </c>
    </row>
    <row r="1146" spans="1:27" x14ac:dyDescent="0.2">
      <c r="A1146" s="12" t="s">
        <v>3198</v>
      </c>
      <c r="B1146" s="12">
        <v>2072</v>
      </c>
      <c r="C1146">
        <v>2120</v>
      </c>
      <c r="D1146">
        <v>29</v>
      </c>
      <c r="E1146" s="19">
        <v>3.0000000000000001E-5</v>
      </c>
      <c r="F1146">
        <v>28.3</v>
      </c>
      <c r="G1146" t="s">
        <v>3217</v>
      </c>
      <c r="H1146">
        <v>0</v>
      </c>
      <c r="I1146" s="19">
        <v>5.5999999999999999E-5</v>
      </c>
      <c r="J1146">
        <v>1.6839999999999999</v>
      </c>
      <c r="K1146">
        <v>2.4620000000000002</v>
      </c>
      <c r="L1146">
        <v>19</v>
      </c>
      <c r="M1146">
        <v>13</v>
      </c>
      <c r="N1146" s="19">
        <v>32</v>
      </c>
      <c r="O1146" s="19">
        <v>0.11</v>
      </c>
      <c r="P1146">
        <v>-5.2010899999999998</v>
      </c>
      <c r="Q1146">
        <v>1</v>
      </c>
      <c r="R1146">
        <v>-6.39</v>
      </c>
      <c r="S1146" s="21">
        <f t="shared" si="87"/>
        <v>2070.538</v>
      </c>
      <c r="T1146" s="21">
        <f t="shared" si="88"/>
        <v>62287.725465000003</v>
      </c>
      <c r="U1146" s="24">
        <f t="shared" si="89"/>
        <v>62287.725465000003</v>
      </c>
      <c r="V1146" t="s">
        <v>3296</v>
      </c>
      <c r="W1146" t="s">
        <v>3361</v>
      </c>
      <c r="X1146" t="s">
        <v>3297</v>
      </c>
      <c r="Y1146">
        <v>28.29</v>
      </c>
      <c r="Z1146">
        <v>21</v>
      </c>
      <c r="AA1146" t="s">
        <v>3298</v>
      </c>
    </row>
    <row r="1147" spans="1:27" x14ac:dyDescent="0.2">
      <c r="A1147" t="s">
        <v>3171</v>
      </c>
      <c r="B1147">
        <v>2073</v>
      </c>
      <c r="C1147">
        <v>2120</v>
      </c>
      <c r="D1147">
        <v>37</v>
      </c>
      <c r="E1147" s="32">
        <v>2.0000000000000001E-4</v>
      </c>
      <c r="F1147">
        <v>26.3</v>
      </c>
      <c r="G1147" t="s">
        <v>3224</v>
      </c>
      <c r="H1147">
        <v>0</v>
      </c>
      <c r="I1147" s="19">
        <v>1.1E-4</v>
      </c>
      <c r="J1147">
        <v>0.79600000000000004</v>
      </c>
      <c r="K1147">
        <v>3.9079999999999999</v>
      </c>
      <c r="L1147">
        <v>54</v>
      </c>
      <c r="M1147">
        <v>11</v>
      </c>
      <c r="N1147" s="19">
        <v>43</v>
      </c>
      <c r="O1147" s="19">
        <v>0.13</v>
      </c>
      <c r="P1147">
        <v>-4.8635299999999999</v>
      </c>
      <c r="Q1147">
        <v>2</v>
      </c>
      <c r="R1147" s="6">
        <v>-4.71</v>
      </c>
      <c r="S1147" s="21">
        <f t="shared" si="87"/>
        <v>2070.0920000000001</v>
      </c>
      <c r="T1147" s="21">
        <f t="shared" si="88"/>
        <v>62124.827310000037</v>
      </c>
      <c r="U1147" s="24">
        <f t="shared" si="89"/>
        <v>62124.827310000037</v>
      </c>
      <c r="V1147" t="s">
        <v>3293</v>
      </c>
      <c r="W1147" t="s">
        <v>3361</v>
      </c>
      <c r="X1147" t="s">
        <v>3294</v>
      </c>
      <c r="Y1147">
        <v>26.209</v>
      </c>
      <c r="Z1147">
        <v>22.073</v>
      </c>
      <c r="AA1147" t="s">
        <v>3295</v>
      </c>
    </row>
    <row r="1148" spans="1:27" x14ac:dyDescent="0.2">
      <c r="A1148" t="s">
        <v>2609</v>
      </c>
      <c r="B1148">
        <v>2073</v>
      </c>
      <c r="C1148">
        <v>2073</v>
      </c>
      <c r="D1148">
        <v>1</v>
      </c>
      <c r="E1148" s="19">
        <v>1.0000000000000001E-9</v>
      </c>
      <c r="F1148">
        <v>28.6</v>
      </c>
      <c r="G1148" t="s">
        <v>2672</v>
      </c>
      <c r="H1148">
        <v>0</v>
      </c>
      <c r="I1148" s="19">
        <v>2.2000000000000001E-4</v>
      </c>
      <c r="J1148">
        <v>2.9710000000000001</v>
      </c>
      <c r="K1148">
        <v>1.5069999999999999</v>
      </c>
      <c r="L1148">
        <v>1</v>
      </c>
      <c r="M1148">
        <v>2</v>
      </c>
      <c r="N1148" s="19">
        <v>2.97</v>
      </c>
      <c r="O1148" s="19">
        <v>2.1000000000000001E-2</v>
      </c>
      <c r="P1148">
        <v>-5.3427600000000002</v>
      </c>
      <c r="Q1148">
        <v>4</v>
      </c>
      <c r="R1148">
        <v>-10.81</v>
      </c>
      <c r="S1148" s="21">
        <f t="shared" si="87"/>
        <v>2072.4929999999999</v>
      </c>
      <c r="T1148" s="21">
        <f t="shared" si="88"/>
        <v>63001.774552499977</v>
      </c>
      <c r="U1148" s="24">
        <f t="shared" si="89"/>
        <v>63001.774552499977</v>
      </c>
      <c r="V1148" t="s">
        <v>3303</v>
      </c>
      <c r="W1148" t="s">
        <v>3361</v>
      </c>
      <c r="X1148" t="s">
        <v>2707</v>
      </c>
      <c r="Y1148">
        <v>28.56</v>
      </c>
      <c r="Z1148">
        <v>21.722000000000001</v>
      </c>
      <c r="AA1148" s="4" t="s">
        <v>2708</v>
      </c>
    </row>
    <row r="1149" spans="1:27" x14ac:dyDescent="0.2">
      <c r="A1149" t="s">
        <v>2314</v>
      </c>
      <c r="B1149">
        <v>2074</v>
      </c>
      <c r="C1149">
        <v>2121</v>
      </c>
      <c r="D1149">
        <v>30</v>
      </c>
      <c r="E1149" s="32">
        <v>1E-4</v>
      </c>
      <c r="F1149">
        <v>26.9</v>
      </c>
      <c r="G1149" t="s">
        <v>2349</v>
      </c>
      <c r="H1149">
        <v>1</v>
      </c>
      <c r="I1149" s="19">
        <v>3.0999999999999999E-3</v>
      </c>
      <c r="J1149">
        <v>1.0980000000000001</v>
      </c>
      <c r="K1149">
        <v>11.177</v>
      </c>
      <c r="L1149">
        <v>173</v>
      </c>
      <c r="M1149">
        <v>17</v>
      </c>
      <c r="N1149" s="19">
        <v>190</v>
      </c>
      <c r="O1149" s="19">
        <v>0.12</v>
      </c>
      <c r="P1149" s="6">
        <v>-3.4323199999999998</v>
      </c>
      <c r="Q1149">
        <v>58</v>
      </c>
      <c r="R1149">
        <v>-5.29</v>
      </c>
      <c r="S1149" s="21">
        <f t="shared" si="87"/>
        <v>2063.8229999999999</v>
      </c>
      <c r="T1149" s="21">
        <f t="shared" si="88"/>
        <v>59835.122077499953</v>
      </c>
      <c r="U1149" s="24">
        <f t="shared" si="89"/>
        <v>59835.122077499953</v>
      </c>
      <c r="V1149" t="s">
        <v>3282</v>
      </c>
      <c r="W1149" t="s">
        <v>3361</v>
      </c>
      <c r="X1149" t="s">
        <v>3283</v>
      </c>
      <c r="Y1149">
        <v>26.91</v>
      </c>
      <c r="Z1149">
        <v>19.766999999999999</v>
      </c>
      <c r="AA1149" t="s">
        <v>3284</v>
      </c>
    </row>
    <row r="1150" spans="1:27" x14ac:dyDescent="0.2">
      <c r="A1150" t="s">
        <v>2523</v>
      </c>
      <c r="B1150">
        <v>2077</v>
      </c>
      <c r="C1150">
        <v>2121</v>
      </c>
      <c r="D1150">
        <v>18</v>
      </c>
      <c r="E1150" s="19">
        <v>4.0000000000000003E-5</v>
      </c>
      <c r="F1150">
        <v>25.5</v>
      </c>
      <c r="G1150" t="s">
        <v>2604</v>
      </c>
      <c r="H1150">
        <v>0</v>
      </c>
      <c r="I1150" s="19">
        <v>9.6000000000000002E-4</v>
      </c>
      <c r="J1150">
        <v>1.6990000000000001</v>
      </c>
      <c r="K1150">
        <v>2.431</v>
      </c>
      <c r="L1150">
        <v>10</v>
      </c>
      <c r="M1150">
        <v>7</v>
      </c>
      <c r="N1150" s="19">
        <v>17</v>
      </c>
      <c r="O1150" s="19">
        <v>0.1</v>
      </c>
      <c r="P1150">
        <v>-4.0056000000000003</v>
      </c>
      <c r="Q1150">
        <v>19</v>
      </c>
      <c r="R1150" s="6">
        <v>-4.95</v>
      </c>
      <c r="S1150" s="21">
        <f t="shared" si="87"/>
        <v>2075.569</v>
      </c>
      <c r="T1150" s="21">
        <f t="shared" si="88"/>
        <v>64125.260482499987</v>
      </c>
      <c r="U1150" s="24">
        <f t="shared" si="89"/>
        <v>64125.260482499987</v>
      </c>
      <c r="V1150" t="s">
        <v>3307</v>
      </c>
      <c r="W1150" t="s">
        <v>3361</v>
      </c>
      <c r="X1150" t="s">
        <v>3140</v>
      </c>
      <c r="Y1150">
        <v>25.53</v>
      </c>
      <c r="Z1150">
        <v>22.327999999999999</v>
      </c>
      <c r="AA1150" t="s">
        <v>2713</v>
      </c>
    </row>
    <row r="1151" spans="1:27" x14ac:dyDescent="0.2">
      <c r="A1151" t="s">
        <v>2988</v>
      </c>
      <c r="B1151">
        <v>2077</v>
      </c>
      <c r="C1151">
        <v>2077</v>
      </c>
      <c r="D1151">
        <v>1</v>
      </c>
      <c r="E1151" s="19">
        <v>9.9999999999999995E-8</v>
      </c>
      <c r="F1151">
        <v>26.2</v>
      </c>
      <c r="G1151" t="s">
        <v>3005</v>
      </c>
      <c r="H1151">
        <v>0</v>
      </c>
      <c r="I1151" s="19">
        <v>3.5E-4</v>
      </c>
      <c r="J1151">
        <v>3.8069999999999999</v>
      </c>
      <c r="K1151">
        <v>1.3560000000000001</v>
      </c>
      <c r="L1151">
        <v>5</v>
      </c>
      <c r="M1151">
        <v>14</v>
      </c>
      <c r="N1151" s="19">
        <v>19</v>
      </c>
      <c r="O1151" s="19">
        <v>5.8000000000000003E-2</v>
      </c>
      <c r="P1151">
        <v>-4.6862599999999999</v>
      </c>
      <c r="Q1151">
        <v>7</v>
      </c>
      <c r="R1151">
        <v>-7.49</v>
      </c>
      <c r="S1151" s="21">
        <f t="shared" si="87"/>
        <v>2076.6439999999998</v>
      </c>
      <c r="T1151" s="21">
        <f t="shared" si="88"/>
        <v>64517.89616999992</v>
      </c>
      <c r="U1151" s="24">
        <f t="shared" si="89"/>
        <v>64517.89616999992</v>
      </c>
      <c r="V1151" t="s">
        <v>3308</v>
      </c>
      <c r="W1151" t="s">
        <v>3361</v>
      </c>
      <c r="X1151" t="s">
        <v>3117</v>
      </c>
      <c r="Y1151">
        <v>26.2</v>
      </c>
      <c r="Z1151">
        <v>21.466999999999999</v>
      </c>
      <c r="AA1151" t="s">
        <v>3309</v>
      </c>
    </row>
    <row r="1152" spans="1:27" x14ac:dyDescent="0.2">
      <c r="A1152" t="s">
        <v>2539</v>
      </c>
      <c r="B1152">
        <v>2079</v>
      </c>
      <c r="C1152">
        <v>2121</v>
      </c>
      <c r="D1152">
        <v>110</v>
      </c>
      <c r="E1152" s="32">
        <v>2.0000000000000001E-4</v>
      </c>
      <c r="F1152">
        <v>25.7</v>
      </c>
      <c r="G1152" t="s">
        <v>2597</v>
      </c>
      <c r="H1152">
        <v>1</v>
      </c>
      <c r="I1152" s="19">
        <v>2.2000000000000001E-3</v>
      </c>
      <c r="J1152">
        <v>1.4319999999999999</v>
      </c>
      <c r="K1152">
        <v>3.3159999999999998</v>
      </c>
      <c r="L1152">
        <v>44</v>
      </c>
      <c r="M1152">
        <v>19</v>
      </c>
      <c r="N1152" s="19">
        <v>63</v>
      </c>
      <c r="O1152" s="19">
        <v>0.11</v>
      </c>
      <c r="P1152" s="6">
        <v>-3.6095799999999998</v>
      </c>
      <c r="Q1152">
        <v>45</v>
      </c>
      <c r="R1152" s="6">
        <v>-4.5199999999999996</v>
      </c>
      <c r="S1152" s="21">
        <f t="shared" si="87"/>
        <v>2076.6840000000002</v>
      </c>
      <c r="T1152" s="21">
        <f t="shared" si="88"/>
        <v>64532.505870000074</v>
      </c>
      <c r="U1152" s="24">
        <f t="shared" si="89"/>
        <v>64532.505870000074</v>
      </c>
      <c r="V1152" t="s">
        <v>3310</v>
      </c>
      <c r="W1152" t="s">
        <v>3361</v>
      </c>
      <c r="X1152" t="s">
        <v>2716</v>
      </c>
      <c r="Y1152">
        <v>25.72</v>
      </c>
      <c r="Z1152">
        <v>19.635999999999999</v>
      </c>
      <c r="AA1152" t="s">
        <v>3139</v>
      </c>
    </row>
    <row r="1153" spans="1:27" x14ac:dyDescent="0.2">
      <c r="A1153" t="s">
        <v>2989</v>
      </c>
      <c r="B1153">
        <v>2081</v>
      </c>
      <c r="C1153">
        <v>2102</v>
      </c>
      <c r="D1153">
        <v>18</v>
      </c>
      <c r="E1153" s="19">
        <v>8.0000000000000007E-5</v>
      </c>
      <c r="F1153">
        <v>25.8</v>
      </c>
      <c r="G1153" t="s">
        <v>3004</v>
      </c>
      <c r="H1153">
        <v>0</v>
      </c>
      <c r="I1153" s="19">
        <v>5.1999999999999995E-4</v>
      </c>
      <c r="J1153">
        <v>1.7470000000000001</v>
      </c>
      <c r="K1153">
        <v>2.339</v>
      </c>
      <c r="L1153">
        <v>4</v>
      </c>
      <c r="M1153">
        <v>3</v>
      </c>
      <c r="N1153" s="19">
        <v>6.99</v>
      </c>
      <c r="O1153" s="19">
        <v>0.1</v>
      </c>
      <c r="P1153">
        <v>-4.2778200000000002</v>
      </c>
      <c r="Q1153">
        <v>11</v>
      </c>
      <c r="R1153" s="6">
        <v>-4.57</v>
      </c>
      <c r="S1153" s="21">
        <f t="shared" si="87"/>
        <v>2079.6610000000001</v>
      </c>
      <c r="T1153" s="21">
        <f t="shared" si="88"/>
        <v>65619.832792500019</v>
      </c>
      <c r="U1153" s="24">
        <f t="shared" si="89"/>
        <v>65619.832792500019</v>
      </c>
      <c r="V1153" t="s">
        <v>3311</v>
      </c>
      <c r="W1153" t="s">
        <v>3361</v>
      </c>
      <c r="X1153" t="s">
        <v>3312</v>
      </c>
      <c r="Y1153">
        <v>25.95</v>
      </c>
      <c r="Z1153">
        <v>20.048999999999999</v>
      </c>
      <c r="AA1153" t="s">
        <v>3313</v>
      </c>
    </row>
    <row r="1154" spans="1:27" x14ac:dyDescent="0.2">
      <c r="A1154" t="s">
        <v>3199</v>
      </c>
      <c r="B1154">
        <v>2083</v>
      </c>
      <c r="C1154">
        <v>2097</v>
      </c>
      <c r="D1154">
        <v>2</v>
      </c>
      <c r="E1154" s="19">
        <v>3E-9</v>
      </c>
      <c r="F1154" s="4">
        <v>22.7</v>
      </c>
      <c r="G1154" t="s">
        <v>3216</v>
      </c>
      <c r="H1154">
        <v>0</v>
      </c>
      <c r="I1154" s="19">
        <v>4.6E-5</v>
      </c>
      <c r="J1154">
        <v>3.371</v>
      </c>
      <c r="K1154">
        <v>1.4219999999999999</v>
      </c>
      <c r="L1154">
        <v>3</v>
      </c>
      <c r="M1154">
        <v>7</v>
      </c>
      <c r="N1154" s="19">
        <v>10.1</v>
      </c>
      <c r="O1154" s="19">
        <v>2.4E-2</v>
      </c>
      <c r="P1154">
        <v>-5.9599599999999997</v>
      </c>
      <c r="Q1154">
        <v>1</v>
      </c>
      <c r="R1154">
        <v>-7.41</v>
      </c>
      <c r="S1154" s="21">
        <f t="shared" si="87"/>
        <v>2082.578</v>
      </c>
      <c r="T1154" s="21">
        <f t="shared" si="88"/>
        <v>66685.245164999986</v>
      </c>
      <c r="U1154" s="24">
        <f t="shared" si="89"/>
        <v>66685.245164999986</v>
      </c>
      <c r="V1154" t="s">
        <v>3316</v>
      </c>
      <c r="W1154" t="s">
        <v>3361</v>
      </c>
      <c r="X1154" t="s">
        <v>3317</v>
      </c>
      <c r="Y1154">
        <v>22.666</v>
      </c>
      <c r="Z1154">
        <v>22.221</v>
      </c>
      <c r="AA1154" t="s">
        <v>3318</v>
      </c>
    </row>
    <row r="1155" spans="1:27" x14ac:dyDescent="0.2">
      <c r="A1155" t="s">
        <v>3088</v>
      </c>
      <c r="B1155">
        <v>2084</v>
      </c>
      <c r="C1155">
        <v>2118</v>
      </c>
      <c r="D1155">
        <v>18</v>
      </c>
      <c r="E1155" s="19">
        <v>6.0000000000000002E-6</v>
      </c>
      <c r="F1155">
        <v>29</v>
      </c>
      <c r="G1155" t="s">
        <v>3095</v>
      </c>
      <c r="H1155">
        <v>0</v>
      </c>
      <c r="I1155" s="19">
        <v>4.5000000000000003E-5</v>
      </c>
      <c r="J1155">
        <v>1.7470000000000001</v>
      </c>
      <c r="K1155">
        <v>2.339</v>
      </c>
      <c r="L1155">
        <v>4</v>
      </c>
      <c r="M1155">
        <v>3</v>
      </c>
      <c r="N1155" s="19">
        <v>6.99</v>
      </c>
      <c r="O1155" s="19">
        <v>7.8E-2</v>
      </c>
      <c r="P1155">
        <v>-5.4542599999999997</v>
      </c>
      <c r="Q1155">
        <v>1</v>
      </c>
      <c r="R1155">
        <v>-7.16</v>
      </c>
      <c r="S1155" s="21">
        <f t="shared" si="87"/>
        <v>2082.6610000000001</v>
      </c>
      <c r="T1155" s="21">
        <f t="shared" si="88"/>
        <v>66715.560292500028</v>
      </c>
      <c r="U1155" s="24">
        <f t="shared" si="89"/>
        <v>66715.560292500028</v>
      </c>
      <c r="V1155" t="s">
        <v>3319</v>
      </c>
      <c r="W1155" t="s">
        <v>3361</v>
      </c>
      <c r="X1155" t="s">
        <v>3100</v>
      </c>
      <c r="Y1155">
        <v>28.949000000000002</v>
      </c>
      <c r="Z1155">
        <v>19.928999999999998</v>
      </c>
      <c r="AA1155" t="s">
        <v>3101</v>
      </c>
    </row>
    <row r="1156" spans="1:27" x14ac:dyDescent="0.2">
      <c r="A1156" t="s">
        <v>2581</v>
      </c>
      <c r="B1156">
        <v>2087</v>
      </c>
      <c r="C1156">
        <v>2120</v>
      </c>
      <c r="D1156">
        <v>3</v>
      </c>
      <c r="E1156" s="19">
        <v>2E-8</v>
      </c>
      <c r="F1156">
        <v>25.6</v>
      </c>
      <c r="G1156" t="s">
        <v>2590</v>
      </c>
      <c r="H1156">
        <v>1</v>
      </c>
      <c r="I1156" s="19">
        <v>3.4000000000000002E-4</v>
      </c>
      <c r="J1156">
        <v>1.032</v>
      </c>
      <c r="K1156">
        <v>32.47</v>
      </c>
      <c r="L1156">
        <v>0</v>
      </c>
      <c r="M1156">
        <v>0</v>
      </c>
      <c r="N1156" s="19">
        <v>10000000</v>
      </c>
      <c r="O1156" s="19">
        <v>3.6999999999999998E-2</v>
      </c>
      <c r="P1156">
        <v>-4.89351</v>
      </c>
      <c r="Q1156">
        <v>8</v>
      </c>
      <c r="R1156">
        <v>-8.2200000000000006</v>
      </c>
      <c r="S1156" s="21">
        <f t="shared" si="87"/>
        <v>2055.5300000000002</v>
      </c>
      <c r="T1156" s="21">
        <f t="shared" si="88"/>
        <v>56806.166025000071</v>
      </c>
      <c r="U1156" s="24">
        <f t="shared" si="89"/>
        <v>56806.166025000071</v>
      </c>
      <c r="V1156" t="s">
        <v>3271</v>
      </c>
      <c r="W1156" t="s">
        <v>3361</v>
      </c>
      <c r="X1156" t="s">
        <v>3138</v>
      </c>
      <c r="Y1156">
        <v>25.58</v>
      </c>
      <c r="Z1156">
        <v>22.111999999999998</v>
      </c>
      <c r="AA1156" t="s">
        <v>2725</v>
      </c>
    </row>
    <row r="1157" spans="1:27" x14ac:dyDescent="0.2">
      <c r="A1157" t="s">
        <v>2932</v>
      </c>
      <c r="B1157">
        <v>2087</v>
      </c>
      <c r="C1157">
        <v>2115</v>
      </c>
      <c r="D1157">
        <v>58</v>
      </c>
      <c r="E1157" s="19">
        <v>5.0000000000000002E-5</v>
      </c>
      <c r="F1157">
        <v>25.8</v>
      </c>
      <c r="G1157" t="s">
        <v>2946</v>
      </c>
      <c r="H1157">
        <v>0</v>
      </c>
      <c r="I1157" s="19">
        <v>4.6999999999999999E-4</v>
      </c>
      <c r="J1157">
        <v>1.3260000000000001</v>
      </c>
      <c r="K1157">
        <v>4.0659999999999998</v>
      </c>
      <c r="L1157">
        <v>46</v>
      </c>
      <c r="M1157">
        <v>15</v>
      </c>
      <c r="N1157" s="19">
        <v>61</v>
      </c>
      <c r="O1157" s="19">
        <v>8.8999999999999996E-2</v>
      </c>
      <c r="P1157">
        <v>-4.3799200000000003</v>
      </c>
      <c r="Q1157">
        <v>11</v>
      </c>
      <c r="R1157">
        <v>-5.09</v>
      </c>
      <c r="S1157" s="21">
        <f t="shared" si="87"/>
        <v>2083.9340000000002</v>
      </c>
      <c r="T1157" s="21">
        <f t="shared" si="88"/>
        <v>67180.513995000074</v>
      </c>
      <c r="U1157" s="24">
        <f t="shared" si="89"/>
        <v>67180.513995000074</v>
      </c>
      <c r="V1157" t="s">
        <v>3320</v>
      </c>
      <c r="W1157" t="s">
        <v>3361</v>
      </c>
      <c r="X1157" t="s">
        <v>3321</v>
      </c>
      <c r="Y1157">
        <v>25.77</v>
      </c>
      <c r="Z1157">
        <v>22.111999999999998</v>
      </c>
      <c r="AA1157" t="s">
        <v>3014</v>
      </c>
    </row>
    <row r="1158" spans="1:27" x14ac:dyDescent="0.2">
      <c r="A1158" t="s">
        <v>2768</v>
      </c>
      <c r="B1158">
        <v>2087</v>
      </c>
      <c r="C1158">
        <v>2120</v>
      </c>
      <c r="D1158">
        <v>7</v>
      </c>
      <c r="E1158" s="19">
        <v>5.0000000000000004E-6</v>
      </c>
      <c r="F1158">
        <v>27.7</v>
      </c>
      <c r="G1158" t="s">
        <v>2778</v>
      </c>
      <c r="H1158">
        <v>0</v>
      </c>
      <c r="I1158" s="19">
        <v>6.4000000000000005E-4</v>
      </c>
      <c r="J1158">
        <v>1.3520000000000001</v>
      </c>
      <c r="K1158">
        <v>3.839</v>
      </c>
      <c r="L1158">
        <v>17</v>
      </c>
      <c r="M1158">
        <v>6</v>
      </c>
      <c r="N1158" s="19">
        <v>23</v>
      </c>
      <c r="O1158" s="19">
        <v>7.2999999999999995E-2</v>
      </c>
      <c r="P1158">
        <v>-4.3299799999999999</v>
      </c>
      <c r="Q1158">
        <v>15</v>
      </c>
      <c r="R1158">
        <v>-7.05</v>
      </c>
      <c r="S1158" s="21">
        <f t="shared" si="87"/>
        <v>2084.1610000000001</v>
      </c>
      <c r="T1158" s="21">
        <f t="shared" si="88"/>
        <v>67263.424042500017</v>
      </c>
      <c r="U1158" s="24">
        <f t="shared" si="89"/>
        <v>67263.424042500017</v>
      </c>
      <c r="V1158" t="s">
        <v>3322</v>
      </c>
      <c r="W1158" t="s">
        <v>3361</v>
      </c>
      <c r="X1158" t="s">
        <v>3323</v>
      </c>
      <c r="Y1158">
        <v>27.79</v>
      </c>
      <c r="Z1158">
        <v>18.163</v>
      </c>
      <c r="AA1158" t="s">
        <v>3324</v>
      </c>
    </row>
    <row r="1159" spans="1:27" x14ac:dyDescent="0.2">
      <c r="A1159" t="s">
        <v>2808</v>
      </c>
      <c r="B1159">
        <v>2088</v>
      </c>
      <c r="C1159">
        <v>2119</v>
      </c>
      <c r="D1159">
        <v>17</v>
      </c>
      <c r="E1159" s="19">
        <v>3.9999999999999998E-7</v>
      </c>
      <c r="F1159">
        <v>26.8</v>
      </c>
      <c r="G1159" t="s">
        <v>2852</v>
      </c>
      <c r="H1159">
        <v>0</v>
      </c>
      <c r="I1159" s="19">
        <v>4.6000000000000001E-4</v>
      </c>
      <c r="J1159">
        <v>1.476</v>
      </c>
      <c r="K1159">
        <v>3.101</v>
      </c>
      <c r="L1159">
        <v>21</v>
      </c>
      <c r="M1159">
        <v>10</v>
      </c>
      <c r="N1159" s="19">
        <v>31</v>
      </c>
      <c r="O1159" s="19">
        <v>5.6000000000000001E-2</v>
      </c>
      <c r="P1159">
        <v>-4.58697</v>
      </c>
      <c r="Q1159">
        <v>11</v>
      </c>
      <c r="R1159">
        <v>-7.43</v>
      </c>
      <c r="S1159" s="21">
        <f t="shared" si="87"/>
        <v>2085.8989999999999</v>
      </c>
      <c r="T1159" s="21">
        <f t="shared" si="88"/>
        <v>67898.215507499961</v>
      </c>
      <c r="U1159" s="24">
        <f t="shared" si="89"/>
        <v>67898.215507499961</v>
      </c>
      <c r="V1159" t="s">
        <v>3325</v>
      </c>
      <c r="W1159" t="s">
        <v>3361</v>
      </c>
      <c r="X1159" t="s">
        <v>3068</v>
      </c>
      <c r="Y1159">
        <v>26.82</v>
      </c>
      <c r="Z1159">
        <v>22.317</v>
      </c>
      <c r="AA1159" t="s">
        <v>3069</v>
      </c>
    </row>
    <row r="1160" spans="1:27" x14ac:dyDescent="0.2">
      <c r="A1160" t="s">
        <v>2518</v>
      </c>
      <c r="B1160">
        <v>2090</v>
      </c>
      <c r="C1160">
        <v>2121</v>
      </c>
      <c r="D1160">
        <v>10</v>
      </c>
      <c r="E1160" s="19">
        <v>1.9999999999999999E-6</v>
      </c>
      <c r="F1160">
        <v>27.2</v>
      </c>
      <c r="G1160" t="s">
        <v>2605</v>
      </c>
      <c r="H1160">
        <v>0</v>
      </c>
      <c r="I1160" s="19">
        <v>5.6999999999999998E-4</v>
      </c>
      <c r="J1160">
        <v>1.2849999999999999</v>
      </c>
      <c r="K1160">
        <v>4.5110000000000001</v>
      </c>
      <c r="L1160">
        <v>7</v>
      </c>
      <c r="M1160">
        <v>2</v>
      </c>
      <c r="N1160" s="19">
        <v>8.99</v>
      </c>
      <c r="O1160" s="19">
        <v>6.3E-2</v>
      </c>
      <c r="P1160">
        <v>-4.4463600000000003</v>
      </c>
      <c r="Q1160">
        <v>14</v>
      </c>
      <c r="R1160">
        <v>-7.33</v>
      </c>
      <c r="S1160" s="21">
        <f t="shared" si="87"/>
        <v>2086.489</v>
      </c>
      <c r="T1160" s="21">
        <f t="shared" si="88"/>
        <v>68113.70858250001</v>
      </c>
      <c r="U1160" s="24">
        <f t="shared" si="89"/>
        <v>68113.70858250001</v>
      </c>
      <c r="V1160" t="s">
        <v>3330</v>
      </c>
      <c r="W1160" t="s">
        <v>3361</v>
      </c>
      <c r="X1160" t="s">
        <v>2907</v>
      </c>
      <c r="Y1160">
        <v>27.18</v>
      </c>
      <c r="Z1160">
        <v>22.175999999999998</v>
      </c>
      <c r="AA1160" t="s">
        <v>2721</v>
      </c>
    </row>
    <row r="1161" spans="1:27" x14ac:dyDescent="0.2">
      <c r="A1161" t="s">
        <v>2769</v>
      </c>
      <c r="B1161">
        <v>2092</v>
      </c>
      <c r="C1161">
        <v>2120</v>
      </c>
      <c r="D1161">
        <v>12</v>
      </c>
      <c r="E1161" s="19">
        <v>2.0000000000000002E-5</v>
      </c>
      <c r="F1161">
        <v>26.1</v>
      </c>
      <c r="G1161" t="s">
        <v>2776</v>
      </c>
      <c r="H1161">
        <v>0</v>
      </c>
      <c r="I1161" s="19">
        <v>1.6000000000000001E-4</v>
      </c>
      <c r="J1161">
        <v>2.3079999999999998</v>
      </c>
      <c r="K1161">
        <v>1.764</v>
      </c>
      <c r="L1161">
        <v>13</v>
      </c>
      <c r="M1161">
        <v>17</v>
      </c>
      <c r="N1161" s="19">
        <v>30</v>
      </c>
      <c r="O1161" s="19">
        <v>7.6999999999999999E-2</v>
      </c>
      <c r="P1161">
        <v>-4.9152500000000003</v>
      </c>
      <c r="Q1161">
        <v>4</v>
      </c>
      <c r="R1161">
        <v>-5.41</v>
      </c>
      <c r="S1161" s="21">
        <f t="shared" si="87"/>
        <v>2091.2359999999999</v>
      </c>
      <c r="T1161" s="21">
        <f t="shared" si="88"/>
        <v>69847.514729999952</v>
      </c>
      <c r="U1161" s="24">
        <f t="shared" si="89"/>
        <v>69847.514729999952</v>
      </c>
      <c r="V1161" t="s">
        <v>3335</v>
      </c>
      <c r="W1161" t="s">
        <v>3361</v>
      </c>
      <c r="X1161" t="s">
        <v>3133</v>
      </c>
      <c r="Y1161">
        <v>26.15</v>
      </c>
      <c r="Z1161">
        <v>18.443999999999999</v>
      </c>
      <c r="AA1161" t="s">
        <v>2891</v>
      </c>
    </row>
    <row r="1162" spans="1:27" x14ac:dyDescent="0.2">
      <c r="A1162" t="s">
        <v>2627</v>
      </c>
      <c r="B1162">
        <v>2099</v>
      </c>
      <c r="C1162">
        <v>2121</v>
      </c>
      <c r="D1162">
        <v>9</v>
      </c>
      <c r="E1162" s="19">
        <v>6.9999999999999997E-7</v>
      </c>
      <c r="F1162">
        <v>28.5</v>
      </c>
      <c r="G1162" t="s">
        <v>2669</v>
      </c>
      <c r="H1162">
        <v>1</v>
      </c>
      <c r="I1162" s="19">
        <v>7.2000000000000002E-5</v>
      </c>
      <c r="J1162">
        <v>0.93200000000000005</v>
      </c>
      <c r="K1162">
        <v>13.637</v>
      </c>
      <c r="L1162">
        <v>161</v>
      </c>
      <c r="M1162">
        <v>11</v>
      </c>
      <c r="N1162" s="19">
        <v>150</v>
      </c>
      <c r="O1162" s="19">
        <v>0.05</v>
      </c>
      <c r="P1162">
        <v>-5.4402400000000002</v>
      </c>
      <c r="Q1162">
        <v>2</v>
      </c>
      <c r="R1162">
        <v>-8.17</v>
      </c>
      <c r="S1162" s="21">
        <f t="shared" si="87"/>
        <v>2086.3629999999998</v>
      </c>
      <c r="T1162" s="21">
        <f t="shared" si="88"/>
        <v>68067.688027499942</v>
      </c>
      <c r="U1162" s="24">
        <f t="shared" si="89"/>
        <v>68067.688027499942</v>
      </c>
      <c r="V1162" t="s">
        <v>3329</v>
      </c>
      <c r="W1162" t="s">
        <v>3361</v>
      </c>
      <c r="X1162" t="s">
        <v>2726</v>
      </c>
      <c r="Y1162">
        <v>28.51</v>
      </c>
      <c r="Z1162">
        <v>21.427</v>
      </c>
      <c r="AA1162" t="s">
        <v>2727</v>
      </c>
    </row>
    <row r="1163" spans="1:27" x14ac:dyDescent="0.2">
      <c r="A1163" t="s">
        <v>2544</v>
      </c>
      <c r="B1163">
        <v>2100</v>
      </c>
      <c r="C1163">
        <v>2100</v>
      </c>
      <c r="D1163">
        <v>1</v>
      </c>
      <c r="E1163" s="19">
        <v>1.9999999999999999E-7</v>
      </c>
      <c r="F1163">
        <v>24.4</v>
      </c>
      <c r="G1163" t="s">
        <v>2594</v>
      </c>
      <c r="H1163">
        <v>0</v>
      </c>
      <c r="I1163" s="19">
        <v>1.1999999999999999E-3</v>
      </c>
      <c r="J1163">
        <v>3.4209999999999998</v>
      </c>
      <c r="K1163">
        <v>1.413</v>
      </c>
      <c r="L1163">
        <v>5</v>
      </c>
      <c r="M1163">
        <v>12</v>
      </c>
      <c r="N1163" s="19">
        <v>17.100000000000001</v>
      </c>
      <c r="O1163" s="19">
        <v>4.2999999999999997E-2</v>
      </c>
      <c r="P1163">
        <v>-4.2812700000000001</v>
      </c>
      <c r="Q1163">
        <v>34</v>
      </c>
      <c r="R1163">
        <v>-6.66</v>
      </c>
      <c r="S1163" s="21">
        <f t="shared" si="87"/>
        <v>2099.587</v>
      </c>
      <c r="T1163" s="21">
        <f t="shared" si="88"/>
        <v>72897.654847500002</v>
      </c>
      <c r="U1163" s="24">
        <f t="shared" si="89"/>
        <v>72897.654847500002</v>
      </c>
      <c r="V1163" t="s">
        <v>3340</v>
      </c>
      <c r="W1163" t="s">
        <v>3361</v>
      </c>
      <c r="X1163" t="s">
        <v>3341</v>
      </c>
      <c r="Y1163">
        <v>24.48</v>
      </c>
      <c r="Z1163">
        <v>19.97</v>
      </c>
      <c r="AA1163" t="s">
        <v>3342</v>
      </c>
    </row>
    <row r="1164" spans="1:27" x14ac:dyDescent="0.2">
      <c r="A1164" t="s">
        <v>3084</v>
      </c>
      <c r="B1164">
        <v>2102</v>
      </c>
      <c r="C1164">
        <v>2117</v>
      </c>
      <c r="D1164">
        <v>3</v>
      </c>
      <c r="E1164" s="19">
        <v>1.9999999999999999E-7</v>
      </c>
      <c r="F1164">
        <v>26.6</v>
      </c>
      <c r="G1164" t="s">
        <v>3099</v>
      </c>
      <c r="H1164">
        <v>0</v>
      </c>
      <c r="I1164" s="19">
        <v>1.3999999999999999E-4</v>
      </c>
      <c r="J1164">
        <v>1.923</v>
      </c>
      <c r="K1164">
        <v>2.0830000000000002</v>
      </c>
      <c r="L1164">
        <v>13</v>
      </c>
      <c r="M1164">
        <v>12</v>
      </c>
      <c r="N1164" s="19">
        <v>25</v>
      </c>
      <c r="O1164" s="19">
        <v>4.2000000000000003E-2</v>
      </c>
      <c r="P1164">
        <v>-5.23834</v>
      </c>
      <c r="Q1164">
        <v>4</v>
      </c>
      <c r="R1164">
        <v>-7.84</v>
      </c>
      <c r="S1164" s="21">
        <f t="shared" si="87"/>
        <v>2100.9169999999999</v>
      </c>
      <c r="T1164" s="21">
        <f t="shared" si="88"/>
        <v>73383.427372499966</v>
      </c>
      <c r="U1164" s="24">
        <f t="shared" si="89"/>
        <v>73383.427372499966</v>
      </c>
      <c r="V1164" t="s">
        <v>3343</v>
      </c>
      <c r="W1164" t="s">
        <v>3361</v>
      </c>
      <c r="X1164" t="s">
        <v>3344</v>
      </c>
      <c r="Y1164">
        <v>26.558</v>
      </c>
      <c r="Z1164">
        <v>22.085000000000001</v>
      </c>
      <c r="AA1164" t="s">
        <v>3345</v>
      </c>
    </row>
    <row r="1165" spans="1:27" x14ac:dyDescent="0.2">
      <c r="A1165" t="s">
        <v>3087</v>
      </c>
      <c r="B1165">
        <v>2103</v>
      </c>
      <c r="C1165">
        <v>2121</v>
      </c>
      <c r="D1165">
        <v>59</v>
      </c>
      <c r="E1165" s="19">
        <v>3.0000000000000001E-5</v>
      </c>
      <c r="F1165">
        <v>26.4</v>
      </c>
      <c r="G1165" t="s">
        <v>3096</v>
      </c>
      <c r="H1165">
        <v>0</v>
      </c>
      <c r="I1165" s="19">
        <v>1E-4</v>
      </c>
      <c r="J1165">
        <v>0.83499999999999996</v>
      </c>
      <c r="K1165">
        <v>5.0720000000000001</v>
      </c>
      <c r="L1165">
        <v>85</v>
      </c>
      <c r="M1165">
        <v>14</v>
      </c>
      <c r="N1165" s="19">
        <v>71</v>
      </c>
      <c r="O1165" s="19">
        <v>6.9000000000000006E-2</v>
      </c>
      <c r="P1165">
        <v>-5.15</v>
      </c>
      <c r="Q1165">
        <v>3</v>
      </c>
      <c r="R1165">
        <v>-5.35</v>
      </c>
      <c r="S1165" s="21">
        <f t="shared" si="87"/>
        <v>2098.9279999999999</v>
      </c>
      <c r="T1165" s="21">
        <f t="shared" si="88"/>
        <v>72656.960039999962</v>
      </c>
      <c r="U1165" s="24">
        <f t="shared" si="89"/>
        <v>72656.960039999962</v>
      </c>
      <c r="V1165" t="s">
        <v>3338</v>
      </c>
      <c r="W1165" t="s">
        <v>3361</v>
      </c>
      <c r="X1165" t="s">
        <v>3339</v>
      </c>
      <c r="Y1165">
        <v>26.420999999999999</v>
      </c>
      <c r="Z1165">
        <v>17.114000000000001</v>
      </c>
      <c r="AA1165" t="s">
        <v>3103</v>
      </c>
    </row>
    <row r="1166" spans="1:27" x14ac:dyDescent="0.2">
      <c r="A1166" t="s">
        <v>2649</v>
      </c>
      <c r="B1166">
        <v>2104</v>
      </c>
      <c r="C1166">
        <v>2120</v>
      </c>
      <c r="D1166">
        <v>37</v>
      </c>
      <c r="E1166" s="32">
        <v>4.0000000000000002E-4</v>
      </c>
      <c r="F1166">
        <v>25.6</v>
      </c>
      <c r="G1166" t="s">
        <v>2664</v>
      </c>
      <c r="H1166">
        <v>0</v>
      </c>
      <c r="I1166" s="19">
        <v>6.4000000000000005E-4</v>
      </c>
      <c r="J1166">
        <v>1.982</v>
      </c>
      <c r="K1166">
        <v>2.0179999999999998</v>
      </c>
      <c r="L1166">
        <v>1</v>
      </c>
      <c r="M1166">
        <v>1</v>
      </c>
      <c r="N1166" s="19">
        <v>1.98</v>
      </c>
      <c r="O1166" s="19">
        <v>8.1000000000000003E-2</v>
      </c>
      <c r="P1166">
        <v>-4.2845300000000002</v>
      </c>
      <c r="Q1166">
        <v>19</v>
      </c>
      <c r="R1166" s="6">
        <v>-4.04</v>
      </c>
      <c r="S1166" s="21">
        <f t="shared" si="87"/>
        <v>2102.982</v>
      </c>
      <c r="T1166" s="21">
        <f t="shared" si="88"/>
        <v>74137.653134999986</v>
      </c>
      <c r="U1166" s="24">
        <f t="shared" si="89"/>
        <v>74137.653134999986</v>
      </c>
      <c r="V1166" t="s">
        <v>3347</v>
      </c>
      <c r="W1166" t="s">
        <v>3361</v>
      </c>
      <c r="X1166" t="s">
        <v>2900</v>
      </c>
      <c r="Y1166">
        <v>25.57</v>
      </c>
      <c r="Z1166">
        <v>18.98</v>
      </c>
      <c r="AA1166" t="s">
        <v>3067</v>
      </c>
    </row>
    <row r="1167" spans="1:27" x14ac:dyDescent="0.2">
      <c r="A1167" t="s">
        <v>2821</v>
      </c>
      <c r="B1167">
        <v>2106</v>
      </c>
      <c r="C1167">
        <v>2118</v>
      </c>
      <c r="D1167">
        <v>2</v>
      </c>
      <c r="E1167" s="19">
        <v>4.9999999999999998E-7</v>
      </c>
      <c r="F1167">
        <v>25.2</v>
      </c>
      <c r="G1167" t="s">
        <v>2845</v>
      </c>
      <c r="H1167">
        <v>0</v>
      </c>
      <c r="I1167" s="19">
        <v>4.2999999999999999E-4</v>
      </c>
      <c r="J1167">
        <v>2.9470000000000001</v>
      </c>
      <c r="K1167">
        <v>1.514</v>
      </c>
      <c r="L1167">
        <v>1</v>
      </c>
      <c r="M1167">
        <v>2</v>
      </c>
      <c r="N1167" s="19">
        <v>2.95</v>
      </c>
      <c r="O1167" s="19">
        <v>4.4999999999999998E-2</v>
      </c>
      <c r="P1167">
        <v>-4.7159599999999999</v>
      </c>
      <c r="Q1167">
        <v>13</v>
      </c>
      <c r="R1167">
        <v>-6.74</v>
      </c>
      <c r="S1167" s="21">
        <f t="shared" si="87"/>
        <v>2105.4859999999999</v>
      </c>
      <c r="T1167" s="21">
        <f t="shared" si="88"/>
        <v>75052.220354999954</v>
      </c>
      <c r="U1167" s="24">
        <f t="shared" si="89"/>
        <v>75052.220354999954</v>
      </c>
      <c r="V1167" t="s">
        <v>3348</v>
      </c>
      <c r="W1167" t="s">
        <v>3361</v>
      </c>
      <c r="X1167" t="s">
        <v>3125</v>
      </c>
      <c r="Y1167">
        <v>25.16</v>
      </c>
      <c r="Z1167">
        <v>19.695</v>
      </c>
      <c r="AA1167" t="s">
        <v>3349</v>
      </c>
    </row>
    <row r="1168" spans="1:27" x14ac:dyDescent="0.2">
      <c r="A1168" t="s">
        <v>3078</v>
      </c>
      <c r="B1168">
        <v>2110</v>
      </c>
      <c r="C1168">
        <v>2110</v>
      </c>
      <c r="D1168">
        <v>1</v>
      </c>
      <c r="E1168" s="19">
        <v>5.0000000000000001E-9</v>
      </c>
      <c r="F1168">
        <v>24.7</v>
      </c>
      <c r="G1168" t="s">
        <v>3229</v>
      </c>
      <c r="H1168">
        <v>0</v>
      </c>
      <c r="I1168" s="19">
        <v>1.6000000000000001E-4</v>
      </c>
      <c r="J1168">
        <v>3.57</v>
      </c>
      <c r="K1168">
        <v>1.389</v>
      </c>
      <c r="L1168">
        <v>7</v>
      </c>
      <c r="M1168">
        <v>18</v>
      </c>
      <c r="N1168" s="19">
        <v>25</v>
      </c>
      <c r="O1168" s="19">
        <v>0.02</v>
      </c>
      <c r="P1168">
        <v>-5.5071399999999997</v>
      </c>
      <c r="Q1168">
        <v>5</v>
      </c>
      <c r="R1168">
        <v>-8</v>
      </c>
      <c r="S1168" s="21">
        <f t="shared" si="87"/>
        <v>2109.6109999999999</v>
      </c>
      <c r="T1168" s="21">
        <f t="shared" si="88"/>
        <v>76558.845667499962</v>
      </c>
      <c r="U1168" s="24">
        <f t="shared" si="89"/>
        <v>76558.845667499962</v>
      </c>
      <c r="V1168" t="s">
        <v>3350</v>
      </c>
      <c r="W1168" t="s">
        <v>3361</v>
      </c>
      <c r="X1168" t="s">
        <v>3351</v>
      </c>
      <c r="Y1168">
        <v>24.68</v>
      </c>
      <c r="Z1168">
        <v>19.878</v>
      </c>
      <c r="AA1168" t="s">
        <v>3352</v>
      </c>
    </row>
    <row r="1169" spans="1:27" x14ac:dyDescent="0.2">
      <c r="A1169" t="s">
        <v>2311</v>
      </c>
      <c r="B1169">
        <v>2111</v>
      </c>
      <c r="C1169">
        <v>2117</v>
      </c>
      <c r="D1169">
        <v>2</v>
      </c>
      <c r="E1169" s="19">
        <v>2.9999999999999999E-7</v>
      </c>
      <c r="F1169">
        <v>28.2</v>
      </c>
      <c r="G1169" t="s">
        <v>2348</v>
      </c>
      <c r="H1169">
        <v>0</v>
      </c>
      <c r="I1169" s="19">
        <v>6.2000000000000003E-5</v>
      </c>
      <c r="J1169">
        <v>2.8079999999999998</v>
      </c>
      <c r="K1169">
        <v>1.5529999999999999</v>
      </c>
      <c r="L1169">
        <v>5</v>
      </c>
      <c r="M1169">
        <v>9</v>
      </c>
      <c r="N1169" s="19">
        <v>14</v>
      </c>
      <c r="O1169" s="19">
        <v>3.9E-2</v>
      </c>
      <c r="P1169">
        <v>-5.6161399999999997</v>
      </c>
      <c r="Q1169">
        <v>2</v>
      </c>
      <c r="R1169">
        <v>-8.3800000000000008</v>
      </c>
      <c r="S1169" s="21">
        <f t="shared" si="87"/>
        <v>2110.4470000000001</v>
      </c>
      <c r="T1169" s="21">
        <f t="shared" si="88"/>
        <v>76864.188397500038</v>
      </c>
      <c r="U1169" s="24">
        <f t="shared" si="89"/>
        <v>76864.188397500038</v>
      </c>
      <c r="V1169" t="s">
        <v>3353</v>
      </c>
      <c r="W1169" t="s">
        <v>3361</v>
      </c>
      <c r="X1169" t="s">
        <v>2378</v>
      </c>
      <c r="Y1169">
        <v>28.16</v>
      </c>
      <c r="Z1169">
        <v>20.468</v>
      </c>
      <c r="AA1169" t="s">
        <v>2379</v>
      </c>
    </row>
    <row r="1170" spans="1:27" x14ac:dyDescent="0.2">
      <c r="A1170" t="s">
        <v>2316</v>
      </c>
      <c r="B1170">
        <v>2114</v>
      </c>
      <c r="C1170">
        <v>2118</v>
      </c>
      <c r="D1170">
        <v>3</v>
      </c>
      <c r="E1170" s="19">
        <v>4.0000000000000001E-8</v>
      </c>
      <c r="F1170">
        <v>26.5</v>
      </c>
      <c r="G1170" t="s">
        <v>2346</v>
      </c>
      <c r="H1170">
        <v>0</v>
      </c>
      <c r="I1170" s="19">
        <v>8.9999999999999998E-4</v>
      </c>
      <c r="J1170">
        <v>1.286</v>
      </c>
      <c r="K1170">
        <v>4.5</v>
      </c>
      <c r="L1170">
        <v>7</v>
      </c>
      <c r="M1170">
        <v>2</v>
      </c>
      <c r="N1170" s="19">
        <v>9</v>
      </c>
      <c r="O1170" s="19">
        <v>2.9000000000000001E-2</v>
      </c>
      <c r="P1170">
        <v>-4.5808200000000001</v>
      </c>
      <c r="Q1170">
        <v>30</v>
      </c>
      <c r="R1170">
        <v>-8.51</v>
      </c>
      <c r="S1170" s="21">
        <f t="shared" si="87"/>
        <v>2110.5</v>
      </c>
      <c r="T1170" s="21">
        <f t="shared" si="88"/>
        <v>76883.546249999999</v>
      </c>
      <c r="U1170" s="24">
        <f t="shared" si="89"/>
        <v>76883.546249999999</v>
      </c>
      <c r="V1170" t="s">
        <v>3355</v>
      </c>
      <c r="W1170" t="s">
        <v>3361</v>
      </c>
      <c r="X1170" t="s">
        <v>2739</v>
      </c>
      <c r="Y1170">
        <v>26.52</v>
      </c>
      <c r="Z1170">
        <v>19.114000000000001</v>
      </c>
      <c r="AA1170" t="s">
        <v>2740</v>
      </c>
    </row>
    <row r="1171" spans="1:27" x14ac:dyDescent="0.2">
      <c r="A1171" t="s">
        <v>3225</v>
      </c>
      <c r="B1171">
        <v>2114</v>
      </c>
      <c r="C1171">
        <v>2114</v>
      </c>
      <c r="D1171">
        <v>1</v>
      </c>
      <c r="E1171" s="19">
        <v>3E-9</v>
      </c>
      <c r="F1171">
        <v>27.1</v>
      </c>
      <c r="G1171" t="s">
        <v>3226</v>
      </c>
      <c r="H1171">
        <v>0</v>
      </c>
      <c r="I1171" s="19">
        <v>1.2E-4</v>
      </c>
      <c r="J1171">
        <v>1.4159999999999999</v>
      </c>
      <c r="K1171">
        <v>3.403</v>
      </c>
      <c r="L1171">
        <v>12</v>
      </c>
      <c r="M1171">
        <v>5</v>
      </c>
      <c r="N1171" s="19">
        <v>17</v>
      </c>
      <c r="O1171" s="19">
        <v>1.6E-2</v>
      </c>
      <c r="P1171">
        <v>-5.7102399999999998</v>
      </c>
      <c r="Q1171">
        <v>4</v>
      </c>
      <c r="R1171">
        <v>-9.91</v>
      </c>
      <c r="S1171" s="21">
        <f t="shared" si="87"/>
        <v>2111.5970000000002</v>
      </c>
      <c r="T1171" s="21">
        <f t="shared" si="88"/>
        <v>77284.217272500071</v>
      </c>
      <c r="U1171" s="24">
        <f t="shared" si="89"/>
        <v>77284.217272500071</v>
      </c>
      <c r="V1171" t="s">
        <v>3356</v>
      </c>
      <c r="W1171" t="s">
        <v>3361</v>
      </c>
      <c r="X1171" t="s">
        <v>3357</v>
      </c>
      <c r="Y1171">
        <v>27.038</v>
      </c>
      <c r="Z1171">
        <v>21.209</v>
      </c>
      <c r="AA1171" t="s">
        <v>3358</v>
      </c>
    </row>
    <row r="1172" spans="1:27" x14ac:dyDescent="0.2">
      <c r="A1172" t="s">
        <v>2540</v>
      </c>
      <c r="B1172">
        <v>2115</v>
      </c>
      <c r="C1172">
        <v>2118</v>
      </c>
      <c r="D1172">
        <v>2</v>
      </c>
      <c r="E1172" s="19">
        <v>1.9999999999999999E-7</v>
      </c>
      <c r="F1172">
        <v>25.2</v>
      </c>
      <c r="G1172" t="s">
        <v>2596</v>
      </c>
      <c r="H1172">
        <v>0</v>
      </c>
      <c r="I1172" s="19">
        <v>5.9000000000000003E-4</v>
      </c>
      <c r="J1172">
        <v>2.6629999999999998</v>
      </c>
      <c r="K1172">
        <v>1.601</v>
      </c>
      <c r="L1172">
        <v>3</v>
      </c>
      <c r="M1172">
        <v>5</v>
      </c>
      <c r="N1172" s="19">
        <v>7.99</v>
      </c>
      <c r="O1172" s="19">
        <v>3.5000000000000003E-2</v>
      </c>
      <c r="P1172">
        <v>-4.6775799999999998</v>
      </c>
      <c r="Q1172">
        <v>20</v>
      </c>
      <c r="R1172">
        <v>-7.15</v>
      </c>
      <c r="S1172" s="21">
        <f t="shared" si="87"/>
        <v>2114.3989999999999</v>
      </c>
      <c r="T1172" s="21">
        <f t="shared" si="88"/>
        <v>78307.626757499966</v>
      </c>
      <c r="U1172" s="24">
        <f t="shared" si="89"/>
        <v>78307.626757499966</v>
      </c>
      <c r="V1172" t="s">
        <v>3359</v>
      </c>
      <c r="W1172" t="s">
        <v>3361</v>
      </c>
      <c r="X1172" t="s">
        <v>2741</v>
      </c>
      <c r="Y1172">
        <v>25.21</v>
      </c>
      <c r="Z1172">
        <v>21.367999999999999</v>
      </c>
      <c r="AA1172" t="s">
        <v>2742</v>
      </c>
    </row>
    <row r="1173" spans="1:27" x14ac:dyDescent="0.2">
      <c r="A1173" t="s">
        <v>2933</v>
      </c>
      <c r="B1173">
        <v>2120</v>
      </c>
      <c r="C1173">
        <v>2120</v>
      </c>
      <c r="D1173">
        <v>1</v>
      </c>
      <c r="E1173" s="19">
        <v>4.0000000000000001E-8</v>
      </c>
      <c r="F1173">
        <v>29.6</v>
      </c>
      <c r="G1173" t="s">
        <v>2945</v>
      </c>
      <c r="H1173">
        <v>0</v>
      </c>
      <c r="I1173" s="19">
        <v>1.3999999999999999E-4</v>
      </c>
      <c r="J1173">
        <v>0.79500000000000004</v>
      </c>
      <c r="K1173">
        <v>3.879</v>
      </c>
      <c r="L1173">
        <v>39</v>
      </c>
      <c r="M1173">
        <v>8</v>
      </c>
      <c r="N1173" s="19">
        <v>31</v>
      </c>
      <c r="O1173" s="19">
        <v>2.5999999999999999E-2</v>
      </c>
      <c r="P1173">
        <v>-5.4285100000000002</v>
      </c>
      <c r="Q1173">
        <v>5</v>
      </c>
      <c r="R1173">
        <v>-10.18</v>
      </c>
      <c r="S1173" s="21">
        <f t="shared" si="87"/>
        <v>2117.1210000000001</v>
      </c>
      <c r="T1173" s="21">
        <f t="shared" si="88"/>
        <v>79301.816842500033</v>
      </c>
      <c r="U1173" s="24">
        <f t="shared" si="89"/>
        <v>79301.816842500033</v>
      </c>
      <c r="V1173" t="s">
        <v>3360</v>
      </c>
      <c r="W1173" t="s">
        <v>3361</v>
      </c>
      <c r="X1173" t="s">
        <v>3057</v>
      </c>
      <c r="Y1173">
        <v>29.62</v>
      </c>
      <c r="Z1173">
        <v>21.562999999999999</v>
      </c>
      <c r="AA1173" t="s">
        <v>2960</v>
      </c>
    </row>
    <row r="1177" spans="1:27" ht="17" customHeight="1" x14ac:dyDescent="0.2">
      <c r="A1177" s="17"/>
      <c r="B1177" s="17"/>
      <c r="C1177" s="17"/>
      <c r="D1177" s="17"/>
      <c r="E1177" s="17"/>
      <c r="F1177" s="17"/>
      <c r="G1177" s="17"/>
    </row>
    <row r="1179" spans="1:27" x14ac:dyDescent="0.2">
      <c r="A1179" t="s">
        <v>113</v>
      </c>
    </row>
    <row r="1180" spans="1:27" x14ac:dyDescent="0.2">
      <c r="A1180" t="s">
        <v>114</v>
      </c>
      <c r="B1180">
        <v>211130</v>
      </c>
      <c r="C1180" t="s">
        <v>115</v>
      </c>
    </row>
    <row r="1181" spans="1:27" x14ac:dyDescent="0.2">
      <c r="A1181" t="s">
        <v>116</v>
      </c>
      <c r="B1181" t="s">
        <v>117</v>
      </c>
      <c r="C1181" t="s">
        <v>118</v>
      </c>
      <c r="D1181" t="s">
        <v>119</v>
      </c>
      <c r="E1181" t="s">
        <v>2842</v>
      </c>
      <c r="F1181" t="s">
        <v>3399</v>
      </c>
      <c r="G1181" s="18">
        <v>0.25347222222222221</v>
      </c>
    </row>
    <row r="1182" spans="1:27" x14ac:dyDescent="0.2">
      <c r="A1182" t="s">
        <v>122</v>
      </c>
      <c r="B1182" t="s">
        <v>123</v>
      </c>
      <c r="C1182" t="s">
        <v>124</v>
      </c>
      <c r="D1182" t="s">
        <v>125</v>
      </c>
      <c r="E1182" t="s">
        <v>126</v>
      </c>
    </row>
    <row r="1183" spans="1:27" x14ac:dyDescent="0.2">
      <c r="A1183" t="s">
        <v>127</v>
      </c>
      <c r="B1183">
        <v>211130</v>
      </c>
      <c r="C1183" t="s">
        <v>115</v>
      </c>
    </row>
    <row r="1184" spans="1:27" x14ac:dyDescent="0.2">
      <c r="A1184" t="s">
        <v>128</v>
      </c>
      <c r="B1184" t="s">
        <v>129</v>
      </c>
      <c r="C1184" t="s">
        <v>130</v>
      </c>
    </row>
    <row r="1185" spans="1:27" x14ac:dyDescent="0.2">
      <c r="A1185" t="s">
        <v>131</v>
      </c>
      <c r="B1185" t="s">
        <v>132</v>
      </c>
      <c r="C1185">
        <v>11130</v>
      </c>
      <c r="D1185" t="s">
        <v>133</v>
      </c>
    </row>
    <row r="1187" spans="1:27" x14ac:dyDescent="0.2">
      <c r="A1187" t="s">
        <v>134</v>
      </c>
      <c r="B1187" t="s">
        <v>135</v>
      </c>
      <c r="C1187" t="s">
        <v>136</v>
      </c>
      <c r="D1187" t="s">
        <v>137</v>
      </c>
      <c r="E1187" t="s">
        <v>138</v>
      </c>
      <c r="F1187" t="s">
        <v>139</v>
      </c>
      <c r="G1187" t="s">
        <v>140</v>
      </c>
      <c r="H1187" t="s">
        <v>141</v>
      </c>
      <c r="I1187" t="s">
        <v>142</v>
      </c>
      <c r="J1187" t="s">
        <v>143</v>
      </c>
      <c r="K1187" t="s">
        <v>144</v>
      </c>
      <c r="L1187" t="s">
        <v>145</v>
      </c>
      <c r="M1187" t="s">
        <v>146</v>
      </c>
      <c r="N1187" t="s">
        <v>147</v>
      </c>
      <c r="O1187" t="s">
        <v>148</v>
      </c>
      <c r="P1187" t="s">
        <v>2864</v>
      </c>
      <c r="Q1187" t="s">
        <v>2865</v>
      </c>
      <c r="R1187" t="s">
        <v>151</v>
      </c>
    </row>
    <row r="1188" spans="1:27" x14ac:dyDescent="0.2">
      <c r="V1188" s="21" t="s">
        <v>152</v>
      </c>
      <c r="W1188" s="21" t="s">
        <v>153</v>
      </c>
      <c r="X1188" s="21" t="s">
        <v>154</v>
      </c>
      <c r="Y1188" s="21" t="s">
        <v>155</v>
      </c>
      <c r="Z1188" s="21" t="s">
        <v>156</v>
      </c>
      <c r="AA1188" s="21" t="s">
        <v>157</v>
      </c>
    </row>
    <row r="1189" spans="1:27" x14ac:dyDescent="0.2">
      <c r="A1189" s="4" t="s">
        <v>3183</v>
      </c>
      <c r="B1189" s="6">
        <v>2028</v>
      </c>
      <c r="C1189">
        <v>2118</v>
      </c>
      <c r="D1189" s="4">
        <v>98</v>
      </c>
      <c r="E1189" s="32">
        <v>2.0000000000000001E-4</v>
      </c>
      <c r="F1189">
        <v>31.8</v>
      </c>
      <c r="G1189" t="s">
        <v>3220</v>
      </c>
      <c r="H1189">
        <v>1</v>
      </c>
      <c r="I1189" s="19">
        <v>1.1E-4</v>
      </c>
      <c r="J1189">
        <v>1.218</v>
      </c>
      <c r="K1189">
        <v>5.5869999999999997</v>
      </c>
      <c r="L1189">
        <v>55</v>
      </c>
      <c r="M1189">
        <v>12</v>
      </c>
      <c r="N1189" s="19">
        <v>67</v>
      </c>
      <c r="O1189" s="19">
        <v>1.3</v>
      </c>
      <c r="P1189" s="6">
        <v>-3.8705500000000002</v>
      </c>
      <c r="Q1189">
        <v>0.2</v>
      </c>
      <c r="R1189">
        <v>-6.72</v>
      </c>
      <c r="S1189" s="4">
        <f t="shared" ref="S1189:S1207" si="90">B1189+1-K1189</f>
        <v>2023.413</v>
      </c>
      <c r="T1189" s="21">
        <f t="shared" ref="T1189:T1207" si="91">(S1189-1900)*365.2425</f>
        <v>45075.672652500005</v>
      </c>
      <c r="U1189" s="24">
        <f t="shared" ref="U1189:U1207" si="92">T1189</f>
        <v>45075.672652500005</v>
      </c>
      <c r="V1189" t="s">
        <v>3183</v>
      </c>
      <c r="W1189" t="s">
        <v>3361</v>
      </c>
      <c r="X1189" t="s">
        <v>3241</v>
      </c>
      <c r="Y1189">
        <v>31.765000000000001</v>
      </c>
      <c r="Z1189">
        <v>31.384</v>
      </c>
      <c r="AA1189" t="s">
        <v>3242</v>
      </c>
    </row>
    <row r="1190" spans="1:27" x14ac:dyDescent="0.2">
      <c r="A1190" s="4" t="s">
        <v>3172</v>
      </c>
      <c r="B1190" s="6">
        <v>2030</v>
      </c>
      <c r="C1190">
        <v>2120</v>
      </c>
      <c r="D1190" s="6">
        <v>25</v>
      </c>
      <c r="E1190" s="19">
        <v>8.0000000000000007E-5</v>
      </c>
      <c r="F1190">
        <v>26.6</v>
      </c>
      <c r="G1190" t="s">
        <v>3223</v>
      </c>
      <c r="H1190">
        <v>1</v>
      </c>
      <c r="I1190" s="19">
        <v>6.6E-3</v>
      </c>
      <c r="J1190">
        <v>1.129</v>
      </c>
      <c r="K1190">
        <v>8.7260000000000009</v>
      </c>
      <c r="L1190">
        <v>85</v>
      </c>
      <c r="M1190">
        <v>11</v>
      </c>
      <c r="N1190" s="19">
        <v>96</v>
      </c>
      <c r="O1190" s="19">
        <v>0.83</v>
      </c>
      <c r="P1190" s="4">
        <v>-2.2613300000000001</v>
      </c>
      <c r="Q1190">
        <v>17</v>
      </c>
      <c r="R1190">
        <v>-5.21</v>
      </c>
      <c r="S1190" s="4">
        <f t="shared" si="90"/>
        <v>2022.2739999999999</v>
      </c>
      <c r="T1190" s="21">
        <f t="shared" si="91"/>
        <v>44659.661444999962</v>
      </c>
      <c r="U1190" s="24">
        <f t="shared" si="92"/>
        <v>44659.661444999962</v>
      </c>
      <c r="V1190" t="s">
        <v>3172</v>
      </c>
      <c r="W1190" t="s">
        <v>3361</v>
      </c>
      <c r="X1190" t="s">
        <v>3410</v>
      </c>
      <c r="Y1190">
        <v>26.635999999999999</v>
      </c>
      <c r="Z1190">
        <v>28.945</v>
      </c>
      <c r="AA1190" t="s">
        <v>3236</v>
      </c>
    </row>
    <row r="1191" spans="1:27" x14ac:dyDescent="0.2">
      <c r="A1191" s="6" t="s">
        <v>3152</v>
      </c>
      <c r="B1191" s="6">
        <v>2044</v>
      </c>
      <c r="C1191">
        <v>2119</v>
      </c>
      <c r="D1191" s="6">
        <v>15</v>
      </c>
      <c r="E1191" s="19">
        <v>3.0000000000000001E-6</v>
      </c>
      <c r="F1191">
        <v>29.4</v>
      </c>
      <c r="G1191" t="s">
        <v>3228</v>
      </c>
      <c r="H1191">
        <v>1</v>
      </c>
      <c r="I1191" s="19">
        <v>1.2999999999999999E-4</v>
      </c>
      <c r="J1191">
        <v>1.3540000000000001</v>
      </c>
      <c r="K1191">
        <v>3.8250000000000002</v>
      </c>
      <c r="L1191">
        <v>48</v>
      </c>
      <c r="M1191">
        <v>17</v>
      </c>
      <c r="N1191" s="19">
        <v>65</v>
      </c>
      <c r="O1191" s="19">
        <v>0.22</v>
      </c>
      <c r="P1191">
        <v>-4.5530900000000001</v>
      </c>
      <c r="Q1191">
        <v>1</v>
      </c>
      <c r="R1191">
        <v>-7.44</v>
      </c>
      <c r="S1191" s="21">
        <f t="shared" si="90"/>
        <v>2041.175</v>
      </c>
      <c r="T1191" s="21">
        <f t="shared" si="91"/>
        <v>51563.109937499983</v>
      </c>
      <c r="U1191" s="24">
        <f t="shared" si="92"/>
        <v>51563.109937499983</v>
      </c>
      <c r="V1191" t="s">
        <v>3152</v>
      </c>
      <c r="W1191" t="s">
        <v>3361</v>
      </c>
      <c r="X1191" t="s">
        <v>3257</v>
      </c>
      <c r="Y1191">
        <v>29.335999999999999</v>
      </c>
      <c r="Z1191">
        <v>28.097999999999999</v>
      </c>
      <c r="AA1191" t="s">
        <v>3258</v>
      </c>
    </row>
    <row r="1192" spans="1:27" x14ac:dyDescent="0.2">
      <c r="A1192" s="6" t="s">
        <v>3381</v>
      </c>
      <c r="B1192" s="6">
        <v>2048</v>
      </c>
      <c r="C1192">
        <v>2119</v>
      </c>
      <c r="D1192" s="4">
        <v>223</v>
      </c>
      <c r="E1192" s="32">
        <v>8.0000000000000004E-4</v>
      </c>
      <c r="F1192">
        <v>28.6</v>
      </c>
      <c r="G1192" t="s">
        <v>3406</v>
      </c>
      <c r="H1192">
        <v>1</v>
      </c>
      <c r="I1192" s="19">
        <v>3.3E-4</v>
      </c>
      <c r="J1192">
        <v>1.08</v>
      </c>
      <c r="K1192">
        <v>13.494</v>
      </c>
      <c r="L1192">
        <v>25</v>
      </c>
      <c r="M1192">
        <v>2</v>
      </c>
      <c r="N1192" s="19">
        <v>27</v>
      </c>
      <c r="O1192" s="19">
        <v>0.27</v>
      </c>
      <c r="P1192">
        <v>-4.0459399999999999</v>
      </c>
      <c r="Q1192">
        <v>3</v>
      </c>
      <c r="R1192">
        <v>-5.03</v>
      </c>
      <c r="S1192" s="21">
        <f t="shared" si="90"/>
        <v>2035.5060000000001</v>
      </c>
      <c r="T1192" s="21">
        <f t="shared" si="91"/>
        <v>49492.550205000029</v>
      </c>
      <c r="U1192" s="24">
        <f t="shared" si="92"/>
        <v>49492.550205000029</v>
      </c>
      <c r="V1192" t="s">
        <v>3381</v>
      </c>
      <c r="W1192" t="s">
        <v>3361</v>
      </c>
      <c r="X1192" t="s">
        <v>3411</v>
      </c>
      <c r="Y1192">
        <v>28.58</v>
      </c>
      <c r="Z1192">
        <v>24.97</v>
      </c>
      <c r="AA1192" t="s">
        <v>3412</v>
      </c>
    </row>
    <row r="1193" spans="1:27" x14ac:dyDescent="0.2">
      <c r="A1193" s="6" t="s">
        <v>3388</v>
      </c>
      <c r="B1193" s="6">
        <v>2051</v>
      </c>
      <c r="C1193">
        <v>2118</v>
      </c>
      <c r="D1193" s="6">
        <v>24</v>
      </c>
      <c r="E1193" s="19">
        <v>3.0000000000000001E-5</v>
      </c>
      <c r="F1193">
        <v>29.4</v>
      </c>
      <c r="G1193" t="s">
        <v>3400</v>
      </c>
      <c r="H1193">
        <v>0</v>
      </c>
      <c r="I1193" s="19">
        <v>1.9000000000000001E-4</v>
      </c>
      <c r="J1193">
        <v>1.768</v>
      </c>
      <c r="K1193">
        <v>2.3029999999999999</v>
      </c>
      <c r="L1193">
        <v>13</v>
      </c>
      <c r="M1193">
        <v>10</v>
      </c>
      <c r="N1193" s="19">
        <v>23</v>
      </c>
      <c r="O1193" s="19">
        <v>0.2</v>
      </c>
      <c r="P1193">
        <v>-4.41995</v>
      </c>
      <c r="Q1193">
        <v>2</v>
      </c>
      <c r="R1193">
        <v>-6.74</v>
      </c>
      <c r="S1193" s="21">
        <f t="shared" si="90"/>
        <v>2049.6970000000001</v>
      </c>
      <c r="T1193" s="21">
        <f t="shared" si="91"/>
        <v>54675.706522500041</v>
      </c>
      <c r="U1193" s="24">
        <f t="shared" si="92"/>
        <v>54675.706522500041</v>
      </c>
      <c r="V1193" t="s">
        <v>3388</v>
      </c>
      <c r="W1193" t="s">
        <v>3361</v>
      </c>
      <c r="X1193" t="s">
        <v>3417</v>
      </c>
      <c r="Y1193">
        <v>29.428000000000001</v>
      </c>
      <c r="Z1193">
        <v>27.742999999999999</v>
      </c>
      <c r="AA1193" t="s">
        <v>3418</v>
      </c>
    </row>
    <row r="1194" spans="1:27" x14ac:dyDescent="0.2">
      <c r="A1194" s="6" t="s">
        <v>3085</v>
      </c>
      <c r="B1194" s="6">
        <v>2058</v>
      </c>
      <c r="C1194">
        <v>2108</v>
      </c>
      <c r="D1194">
        <v>3</v>
      </c>
      <c r="E1194" s="19">
        <v>3.0000000000000001E-6</v>
      </c>
      <c r="F1194">
        <v>27.1</v>
      </c>
      <c r="G1194" t="s">
        <v>3098</v>
      </c>
      <c r="H1194">
        <v>0</v>
      </c>
      <c r="I1194" s="19">
        <v>3.1E-4</v>
      </c>
      <c r="J1194">
        <v>3.347</v>
      </c>
      <c r="K1194">
        <v>1.4259999999999999</v>
      </c>
      <c r="L1194">
        <v>3</v>
      </c>
      <c r="M1194">
        <v>7</v>
      </c>
      <c r="N1194" s="19">
        <v>10</v>
      </c>
      <c r="O1194" s="19">
        <v>0.13</v>
      </c>
      <c r="P1194">
        <v>-4.4042300000000001</v>
      </c>
      <c r="Q1194">
        <v>4</v>
      </c>
      <c r="R1194">
        <v>-6.26</v>
      </c>
      <c r="S1194" s="21">
        <f t="shared" si="90"/>
        <v>2057.5740000000001</v>
      </c>
      <c r="T1194" s="21">
        <f t="shared" si="91"/>
        <v>57552.721695000029</v>
      </c>
      <c r="U1194" s="24">
        <f t="shared" si="92"/>
        <v>57552.721695000029</v>
      </c>
      <c r="V1194" t="s">
        <v>3085</v>
      </c>
      <c r="W1194" t="s">
        <v>3361</v>
      </c>
      <c r="X1194" t="s">
        <v>3106</v>
      </c>
      <c r="Y1194">
        <v>27.088999999999999</v>
      </c>
      <c r="Z1194">
        <v>25.974</v>
      </c>
      <c r="AA1194" t="s">
        <v>3274</v>
      </c>
    </row>
    <row r="1195" spans="1:27" x14ac:dyDescent="0.2">
      <c r="A1195" s="6" t="s">
        <v>2814</v>
      </c>
      <c r="B1195" s="6">
        <v>2060</v>
      </c>
      <c r="C1195">
        <v>2121</v>
      </c>
      <c r="D1195" s="6">
        <v>33</v>
      </c>
      <c r="E1195" s="32">
        <v>2.9999999999999997E-4</v>
      </c>
      <c r="F1195">
        <v>27.1</v>
      </c>
      <c r="G1195" t="s">
        <v>2850</v>
      </c>
      <c r="H1195">
        <v>0</v>
      </c>
      <c r="I1195" s="19">
        <v>1E-3</v>
      </c>
      <c r="J1195">
        <v>2.2930000000000001</v>
      </c>
      <c r="K1195">
        <v>1.7729999999999999</v>
      </c>
      <c r="L1195">
        <v>7</v>
      </c>
      <c r="M1195">
        <v>9</v>
      </c>
      <c r="N1195" s="19">
        <v>16.100000000000001</v>
      </c>
      <c r="O1195" s="19">
        <v>0.18</v>
      </c>
      <c r="P1195" s="6">
        <v>-3.7398400000000001</v>
      </c>
      <c r="Q1195">
        <v>14</v>
      </c>
      <c r="R1195" s="6">
        <v>-4.68</v>
      </c>
      <c r="S1195" s="21">
        <f t="shared" si="90"/>
        <v>2059.2269999999999</v>
      </c>
      <c r="T1195" s="21">
        <f t="shared" si="91"/>
        <v>58156.467547499953</v>
      </c>
      <c r="U1195" s="24">
        <f t="shared" si="92"/>
        <v>58156.467547499953</v>
      </c>
      <c r="V1195" t="s">
        <v>2814</v>
      </c>
      <c r="W1195" t="s">
        <v>3361</v>
      </c>
      <c r="X1195" t="s">
        <v>3128</v>
      </c>
      <c r="Y1195">
        <v>26.99</v>
      </c>
      <c r="Z1195">
        <v>25.475000000000001</v>
      </c>
      <c r="AA1195" t="s">
        <v>3277</v>
      </c>
    </row>
    <row r="1196" spans="1:27" x14ac:dyDescent="0.2">
      <c r="A1196" s="6" t="s">
        <v>3378</v>
      </c>
      <c r="B1196" s="6">
        <v>2063</v>
      </c>
      <c r="C1196">
        <v>2079</v>
      </c>
      <c r="D1196">
        <v>8</v>
      </c>
      <c r="E1196" s="19">
        <v>3.0000000000000001E-6</v>
      </c>
      <c r="F1196">
        <v>28.5</v>
      </c>
      <c r="G1196" t="s">
        <v>3408</v>
      </c>
      <c r="H1196">
        <v>0</v>
      </c>
      <c r="I1196" s="19">
        <v>6.7999999999999999E-5</v>
      </c>
      <c r="J1196">
        <v>1.6140000000000001</v>
      </c>
      <c r="K1196">
        <v>2.629</v>
      </c>
      <c r="L1196">
        <v>13</v>
      </c>
      <c r="M1196">
        <v>8</v>
      </c>
      <c r="N1196" s="19">
        <v>21</v>
      </c>
      <c r="O1196" s="19">
        <v>0.11</v>
      </c>
      <c r="P1196">
        <v>-5.1236199999999998</v>
      </c>
      <c r="Q1196">
        <v>1</v>
      </c>
      <c r="R1196">
        <v>-7.31</v>
      </c>
      <c r="S1196" s="21">
        <f t="shared" si="90"/>
        <v>2061.3710000000001</v>
      </c>
      <c r="T1196" s="21">
        <f t="shared" si="91"/>
        <v>58939.547467500037</v>
      </c>
      <c r="U1196" s="24">
        <f t="shared" si="92"/>
        <v>58939.547467500037</v>
      </c>
      <c r="V1196" t="s">
        <v>3378</v>
      </c>
      <c r="W1196" t="s">
        <v>3361</v>
      </c>
      <c r="X1196" t="s">
        <v>3421</v>
      </c>
      <c r="Y1196">
        <v>28.478000000000002</v>
      </c>
      <c r="Z1196">
        <v>26.395</v>
      </c>
      <c r="AA1196" t="s">
        <v>3422</v>
      </c>
    </row>
    <row r="1197" spans="1:27" x14ac:dyDescent="0.2">
      <c r="A1197" s="6" t="s">
        <v>2979</v>
      </c>
      <c r="B1197" s="6">
        <v>2063</v>
      </c>
      <c r="C1197">
        <v>2119</v>
      </c>
      <c r="D1197" s="6">
        <v>27</v>
      </c>
      <c r="E1197" s="32">
        <v>2.9999999999999997E-4</v>
      </c>
      <c r="F1197">
        <v>25.7</v>
      </c>
      <c r="G1197" t="s">
        <v>3006</v>
      </c>
      <c r="H1197">
        <v>0</v>
      </c>
      <c r="I1197" s="19">
        <v>7.5000000000000002E-4</v>
      </c>
      <c r="J1197">
        <v>2.6480000000000001</v>
      </c>
      <c r="K1197">
        <v>1.607</v>
      </c>
      <c r="L1197">
        <v>3</v>
      </c>
      <c r="M1197">
        <v>5</v>
      </c>
      <c r="N1197" s="19">
        <v>7.94</v>
      </c>
      <c r="O1197" s="19">
        <v>0.16</v>
      </c>
      <c r="P1197" s="6">
        <v>-3.9211200000000002</v>
      </c>
      <c r="Q1197">
        <v>11</v>
      </c>
      <c r="R1197" s="6">
        <v>-4.32</v>
      </c>
      <c r="S1197" s="21">
        <f t="shared" si="90"/>
        <v>2062.393</v>
      </c>
      <c r="T1197" s="21">
        <f t="shared" si="91"/>
        <v>59312.825302500009</v>
      </c>
      <c r="U1197" s="24">
        <f t="shared" si="92"/>
        <v>59312.825302500009</v>
      </c>
      <c r="V1197" t="s">
        <v>2979</v>
      </c>
      <c r="W1197" t="s">
        <v>3361</v>
      </c>
      <c r="X1197" t="s">
        <v>3280</v>
      </c>
      <c r="Y1197">
        <v>25.74</v>
      </c>
      <c r="Z1197">
        <v>24.495000000000001</v>
      </c>
      <c r="AA1197" t="s">
        <v>3281</v>
      </c>
    </row>
    <row r="1198" spans="1:27" x14ac:dyDescent="0.2">
      <c r="A1198" s="6" t="s">
        <v>3380</v>
      </c>
      <c r="B1198" s="6">
        <v>2067</v>
      </c>
      <c r="C1198">
        <v>2105</v>
      </c>
      <c r="D1198">
        <v>8</v>
      </c>
      <c r="E1198" s="19">
        <v>3.9999999999999998E-6</v>
      </c>
      <c r="F1198">
        <v>25.6</v>
      </c>
      <c r="G1198" t="s">
        <v>3407</v>
      </c>
      <c r="H1198">
        <v>0</v>
      </c>
      <c r="I1198" s="19">
        <v>2.5000000000000001E-4</v>
      </c>
      <c r="J1198">
        <v>2.8849999999999998</v>
      </c>
      <c r="K1198">
        <v>1.5309999999999999</v>
      </c>
      <c r="L1198">
        <v>8</v>
      </c>
      <c r="M1198">
        <v>15</v>
      </c>
      <c r="N1198" s="19">
        <v>23.1</v>
      </c>
      <c r="O1198" s="19">
        <v>0.11</v>
      </c>
      <c r="P1198">
        <v>-4.5831999999999997</v>
      </c>
      <c r="Q1198">
        <v>4</v>
      </c>
      <c r="R1198">
        <v>-5.78</v>
      </c>
      <c r="S1198" s="21">
        <f t="shared" si="90"/>
        <v>2066.4690000000001</v>
      </c>
      <c r="T1198" s="21">
        <f t="shared" si="91"/>
        <v>60801.553732500019</v>
      </c>
      <c r="U1198" s="24">
        <f t="shared" si="92"/>
        <v>60801.553732500019</v>
      </c>
      <c r="V1198" t="s">
        <v>3380</v>
      </c>
      <c r="W1198" t="s">
        <v>3361</v>
      </c>
      <c r="X1198" t="s">
        <v>3423</v>
      </c>
      <c r="Y1198">
        <v>25.591000000000001</v>
      </c>
      <c r="Z1198">
        <v>23.856999999999999</v>
      </c>
      <c r="AA1198" t="s">
        <v>3424</v>
      </c>
    </row>
    <row r="1199" spans="1:27" x14ac:dyDescent="0.2">
      <c r="A1199" s="6" t="s">
        <v>3173</v>
      </c>
      <c r="B1199" s="6">
        <v>2069</v>
      </c>
      <c r="C1199">
        <v>2106</v>
      </c>
      <c r="D1199">
        <v>7</v>
      </c>
      <c r="E1199" s="19">
        <v>9.9999999999999995E-7</v>
      </c>
      <c r="F1199">
        <v>28.1</v>
      </c>
      <c r="G1199" t="s">
        <v>3222</v>
      </c>
      <c r="H1199">
        <v>0</v>
      </c>
      <c r="I1199" s="19">
        <v>1.2E-4</v>
      </c>
      <c r="J1199">
        <v>2.4089999999999998</v>
      </c>
      <c r="K1199">
        <v>1.71</v>
      </c>
      <c r="L1199">
        <v>5</v>
      </c>
      <c r="M1199">
        <v>7</v>
      </c>
      <c r="N1199" s="19">
        <v>12</v>
      </c>
      <c r="O1199" s="19">
        <v>8.6999999999999994E-2</v>
      </c>
      <c r="P1199">
        <v>-4.9880599999999999</v>
      </c>
      <c r="Q1199">
        <v>2</v>
      </c>
      <c r="R1199">
        <v>-7.61</v>
      </c>
      <c r="S1199" s="21">
        <f t="shared" si="90"/>
        <v>2068.29</v>
      </c>
      <c r="T1199" s="21">
        <f t="shared" si="91"/>
        <v>61466.66032499999</v>
      </c>
      <c r="U1199" s="24">
        <f t="shared" si="92"/>
        <v>61466.66032499999</v>
      </c>
      <c r="V1199" t="s">
        <v>3173</v>
      </c>
      <c r="W1199" t="s">
        <v>3361</v>
      </c>
      <c r="X1199" t="s">
        <v>3290</v>
      </c>
      <c r="Y1199">
        <v>28.117000000000001</v>
      </c>
      <c r="Z1199">
        <v>26.934999999999999</v>
      </c>
      <c r="AA1199" t="s">
        <v>3291</v>
      </c>
    </row>
    <row r="1200" spans="1:27" x14ac:dyDescent="0.2">
      <c r="A1200" s="6" t="s">
        <v>3386</v>
      </c>
      <c r="B1200" s="6">
        <v>2070</v>
      </c>
      <c r="C1200">
        <v>2120</v>
      </c>
      <c r="D1200" s="4">
        <v>58</v>
      </c>
      <c r="E1200" s="19">
        <v>4.0000000000000003E-5</v>
      </c>
      <c r="F1200">
        <v>28.7</v>
      </c>
      <c r="G1200" t="s">
        <v>3402</v>
      </c>
      <c r="H1200">
        <v>1</v>
      </c>
      <c r="I1200" s="19">
        <v>1.2E-4</v>
      </c>
      <c r="J1200">
        <v>1.087</v>
      </c>
      <c r="K1200">
        <v>12.446</v>
      </c>
      <c r="L1200">
        <v>103</v>
      </c>
      <c r="M1200">
        <v>9</v>
      </c>
      <c r="N1200" s="19">
        <v>112</v>
      </c>
      <c r="O1200" s="19">
        <v>0.12</v>
      </c>
      <c r="P1200">
        <v>-4.8589799999999999</v>
      </c>
      <c r="Q1200">
        <v>2</v>
      </c>
      <c r="R1200">
        <v>-6.38</v>
      </c>
      <c r="S1200" s="21">
        <f t="shared" si="90"/>
        <v>2058.5540000000001</v>
      </c>
      <c r="T1200" s="21">
        <f t="shared" si="91"/>
        <v>57910.659345000036</v>
      </c>
      <c r="U1200" s="24">
        <f t="shared" si="92"/>
        <v>57910.659345000036</v>
      </c>
      <c r="V1200" t="s">
        <v>3386</v>
      </c>
      <c r="W1200" t="s">
        <v>3361</v>
      </c>
      <c r="X1200" t="s">
        <v>3419</v>
      </c>
      <c r="Y1200">
        <v>28.702000000000002</v>
      </c>
      <c r="Z1200">
        <v>25.466000000000001</v>
      </c>
      <c r="AA1200" t="s">
        <v>3420</v>
      </c>
    </row>
    <row r="1201" spans="1:27" x14ac:dyDescent="0.2">
      <c r="A1201" s="6" t="s">
        <v>3034</v>
      </c>
      <c r="B1201" s="6">
        <v>2072</v>
      </c>
      <c r="C1201">
        <v>2083</v>
      </c>
      <c r="D1201">
        <v>3</v>
      </c>
      <c r="E1201" s="19">
        <v>9.0000000000000006E-5</v>
      </c>
      <c r="F1201">
        <v>28.3</v>
      </c>
      <c r="G1201" t="s">
        <v>3051</v>
      </c>
      <c r="H1201">
        <v>0</v>
      </c>
      <c r="I1201" s="19">
        <v>1.1E-4</v>
      </c>
      <c r="J1201">
        <v>2.0379999999999998</v>
      </c>
      <c r="K1201">
        <v>1.964</v>
      </c>
      <c r="L1201">
        <v>1</v>
      </c>
      <c r="M1201">
        <v>1</v>
      </c>
      <c r="N1201" s="19">
        <v>2.04</v>
      </c>
      <c r="O1201" s="19">
        <v>0.12</v>
      </c>
      <c r="P1201">
        <v>-4.8686299999999996</v>
      </c>
      <c r="Q1201">
        <v>2</v>
      </c>
      <c r="R1201">
        <v>-5.76</v>
      </c>
      <c r="S1201" s="21">
        <f t="shared" si="90"/>
        <v>2071.0360000000001</v>
      </c>
      <c r="T1201" s="21">
        <f t="shared" si="91"/>
        <v>62469.616230000021</v>
      </c>
      <c r="U1201" s="24">
        <f t="shared" si="92"/>
        <v>62469.616230000021</v>
      </c>
      <c r="V1201" t="s">
        <v>3034</v>
      </c>
      <c r="W1201" t="s">
        <v>3361</v>
      </c>
      <c r="X1201" t="s">
        <v>3300</v>
      </c>
      <c r="Y1201">
        <v>28.21</v>
      </c>
      <c r="Z1201">
        <v>25.574000000000002</v>
      </c>
      <c r="AA1201" t="s">
        <v>3301</v>
      </c>
    </row>
    <row r="1202" spans="1:27" x14ac:dyDescent="0.2">
      <c r="A1202" s="4" t="s">
        <v>3035</v>
      </c>
      <c r="B1202" s="9">
        <v>2075</v>
      </c>
      <c r="C1202">
        <v>2121</v>
      </c>
      <c r="D1202" s="4">
        <v>88</v>
      </c>
      <c r="E1202" s="19">
        <v>3.0000000000000001E-5</v>
      </c>
      <c r="F1202">
        <v>28.7</v>
      </c>
      <c r="G1202" t="s">
        <v>3050</v>
      </c>
      <c r="H1202">
        <v>1</v>
      </c>
      <c r="I1202" s="19">
        <v>7.3999999999999999E-4</v>
      </c>
      <c r="J1202">
        <v>1.0189999999999999</v>
      </c>
      <c r="K1202">
        <v>53.277999999999999</v>
      </c>
      <c r="L1202">
        <v>0</v>
      </c>
      <c r="M1202">
        <v>0</v>
      </c>
      <c r="N1202" s="19">
        <v>10000000</v>
      </c>
      <c r="O1202" s="19">
        <v>0.1</v>
      </c>
      <c r="P1202">
        <v>-4.1124999999999998</v>
      </c>
      <c r="Q1202">
        <v>14</v>
      </c>
      <c r="R1202">
        <v>-6.73</v>
      </c>
      <c r="S1202" s="4">
        <f t="shared" si="90"/>
        <v>2022.722</v>
      </c>
      <c r="T1202" s="21">
        <f t="shared" si="91"/>
        <v>44823.290084999993</v>
      </c>
      <c r="U1202" s="24">
        <f t="shared" si="92"/>
        <v>44823.290084999993</v>
      </c>
      <c r="V1202" t="s">
        <v>3035</v>
      </c>
      <c r="W1202" t="s">
        <v>3361</v>
      </c>
      <c r="X1202" t="s">
        <v>3238</v>
      </c>
      <c r="Y1202">
        <v>28.66</v>
      </c>
      <c r="Z1202">
        <v>24.120999999999999</v>
      </c>
      <c r="AA1202" t="s">
        <v>3239</v>
      </c>
    </row>
    <row r="1203" spans="1:27" x14ac:dyDescent="0.2">
      <c r="A1203" s="9" t="s">
        <v>3153</v>
      </c>
      <c r="B1203" s="9">
        <v>2089</v>
      </c>
      <c r="C1203">
        <v>2096</v>
      </c>
      <c r="D1203">
        <v>2</v>
      </c>
      <c r="E1203" s="19">
        <v>2.9999999999999997E-8</v>
      </c>
      <c r="F1203">
        <v>30.3</v>
      </c>
      <c r="G1203" t="s">
        <v>3227</v>
      </c>
      <c r="H1203">
        <v>0</v>
      </c>
      <c r="I1203" s="19">
        <v>4.1E-5</v>
      </c>
      <c r="J1203">
        <v>1.3520000000000001</v>
      </c>
      <c r="K1203">
        <v>3.8380000000000001</v>
      </c>
      <c r="L1203">
        <v>17</v>
      </c>
      <c r="M1203">
        <v>6</v>
      </c>
      <c r="N1203" s="19">
        <v>23</v>
      </c>
      <c r="O1203" s="19">
        <v>3.7999999999999999E-2</v>
      </c>
      <c r="P1203">
        <v>-5.7994199999999996</v>
      </c>
      <c r="Q1203">
        <v>1</v>
      </c>
      <c r="R1203">
        <v>-10.15</v>
      </c>
      <c r="S1203" s="21">
        <f t="shared" si="90"/>
        <v>2086.1619999999998</v>
      </c>
      <c r="T1203" s="21">
        <f t="shared" si="91"/>
        <v>67994.274284999934</v>
      </c>
      <c r="U1203" s="24">
        <f t="shared" si="92"/>
        <v>67994.274284999934</v>
      </c>
      <c r="V1203" t="s">
        <v>3153</v>
      </c>
      <c r="W1203" t="s">
        <v>3361</v>
      </c>
      <c r="X1203" t="s">
        <v>3327</v>
      </c>
      <c r="Y1203">
        <v>30.257999999999999</v>
      </c>
      <c r="Z1203">
        <v>24.966000000000001</v>
      </c>
      <c r="AA1203" t="s">
        <v>3328</v>
      </c>
    </row>
    <row r="1204" spans="1:27" x14ac:dyDescent="0.2">
      <c r="A1204" s="9" t="s">
        <v>3196</v>
      </c>
      <c r="B1204" s="9">
        <v>2090</v>
      </c>
      <c r="C1204">
        <v>2109</v>
      </c>
      <c r="D1204">
        <v>4</v>
      </c>
      <c r="E1204" s="19">
        <v>3.0000000000000001E-5</v>
      </c>
      <c r="F1204">
        <v>27.4</v>
      </c>
      <c r="G1204" t="s">
        <v>3219</v>
      </c>
      <c r="H1204">
        <v>0</v>
      </c>
      <c r="I1204" s="19">
        <v>8.2000000000000001E-5</v>
      </c>
      <c r="J1204">
        <v>3.6389999999999998</v>
      </c>
      <c r="K1204">
        <v>1.379</v>
      </c>
      <c r="L1204">
        <v>3</v>
      </c>
      <c r="M1204">
        <v>8</v>
      </c>
      <c r="N1204" s="19">
        <v>10.9</v>
      </c>
      <c r="O1204" s="19">
        <v>8.2000000000000003E-2</v>
      </c>
      <c r="P1204">
        <v>-5.17197</v>
      </c>
      <c r="Q1204">
        <v>2</v>
      </c>
      <c r="R1204">
        <v>-5.86</v>
      </c>
      <c r="S1204" s="21">
        <f t="shared" si="90"/>
        <v>2089.6210000000001</v>
      </c>
      <c r="T1204" s="21">
        <f t="shared" si="91"/>
        <v>69257.648092500036</v>
      </c>
      <c r="U1204" s="24">
        <f t="shared" si="92"/>
        <v>69257.648092500036</v>
      </c>
      <c r="V1204" t="s">
        <v>3196</v>
      </c>
      <c r="W1204" t="s">
        <v>3361</v>
      </c>
      <c r="X1204" t="s">
        <v>3332</v>
      </c>
      <c r="Y1204">
        <v>27.387</v>
      </c>
      <c r="Z1204">
        <v>23.346</v>
      </c>
      <c r="AA1204" t="s">
        <v>3333</v>
      </c>
    </row>
    <row r="1205" spans="1:27" x14ac:dyDescent="0.2">
      <c r="A1205" s="9" t="s">
        <v>3197</v>
      </c>
      <c r="B1205" s="9">
        <v>2100</v>
      </c>
      <c r="C1205">
        <v>2121</v>
      </c>
      <c r="D1205" s="6">
        <v>17</v>
      </c>
      <c r="E1205" s="19">
        <v>2.0000000000000002E-5</v>
      </c>
      <c r="F1205">
        <v>30.3</v>
      </c>
      <c r="G1205" t="s">
        <v>3218</v>
      </c>
      <c r="H1205">
        <v>1</v>
      </c>
      <c r="I1205" s="19">
        <v>3.6000000000000001E-5</v>
      </c>
      <c r="J1205">
        <v>1.0149999999999999</v>
      </c>
      <c r="K1205">
        <v>67.616</v>
      </c>
      <c r="L1205">
        <v>0</v>
      </c>
      <c r="M1205">
        <v>0</v>
      </c>
      <c r="N1205" s="19">
        <v>10000000</v>
      </c>
      <c r="O1205" s="19">
        <v>6.9000000000000006E-2</v>
      </c>
      <c r="P1205">
        <v>-5.6104399999999996</v>
      </c>
      <c r="Q1205">
        <v>1</v>
      </c>
      <c r="R1205">
        <v>-7.7</v>
      </c>
      <c r="S1205" s="21">
        <f t="shared" si="90"/>
        <v>2033.384</v>
      </c>
      <c r="T1205" s="21">
        <f t="shared" si="91"/>
        <v>48717.505620000004</v>
      </c>
      <c r="U1205" s="24">
        <f t="shared" si="92"/>
        <v>48717.505620000004</v>
      </c>
      <c r="V1205" t="s">
        <v>3197</v>
      </c>
      <c r="W1205" t="s">
        <v>3361</v>
      </c>
      <c r="X1205" t="s">
        <v>3253</v>
      </c>
      <c r="Y1205">
        <v>30.23</v>
      </c>
      <c r="Z1205">
        <v>27.952999999999999</v>
      </c>
      <c r="AA1205" t="s">
        <v>3254</v>
      </c>
    </row>
    <row r="1206" spans="1:27" x14ac:dyDescent="0.2">
      <c r="A1206" s="4" t="s">
        <v>3377</v>
      </c>
      <c r="B1206" s="9">
        <v>2116</v>
      </c>
      <c r="C1206">
        <v>2117</v>
      </c>
      <c r="D1206">
        <v>2</v>
      </c>
      <c r="E1206" s="32">
        <v>4.0000000000000002E-4</v>
      </c>
      <c r="F1206">
        <v>27.7</v>
      </c>
      <c r="G1206" t="s">
        <v>3409</v>
      </c>
      <c r="H1206">
        <v>1</v>
      </c>
      <c r="I1206" s="19">
        <v>8.7999999999999998E-5</v>
      </c>
      <c r="J1206">
        <v>0.99</v>
      </c>
      <c r="K1206">
        <v>103.764</v>
      </c>
      <c r="L1206">
        <v>0</v>
      </c>
      <c r="M1206">
        <v>0</v>
      </c>
      <c r="N1206" s="19">
        <v>10000000</v>
      </c>
      <c r="O1206" s="19">
        <v>7.0999999999999994E-2</v>
      </c>
      <c r="P1206">
        <v>-5.2057799999999999</v>
      </c>
      <c r="Q1206">
        <v>3</v>
      </c>
      <c r="R1206" s="6">
        <v>-4.8899999999999997</v>
      </c>
      <c r="S1206" s="4">
        <f t="shared" si="90"/>
        <v>2013.2360000000001</v>
      </c>
      <c r="T1206" s="21">
        <f t="shared" si="91"/>
        <v>41358.599730000038</v>
      </c>
      <c r="U1206" s="24">
        <f t="shared" si="92"/>
        <v>41358.599730000038</v>
      </c>
    </row>
    <row r="1207" spans="1:27" x14ac:dyDescent="0.2">
      <c r="A1207" s="9" t="s">
        <v>2990</v>
      </c>
      <c r="B1207" s="9">
        <v>2117</v>
      </c>
      <c r="C1207">
        <v>2117</v>
      </c>
      <c r="D1207">
        <v>1</v>
      </c>
      <c r="E1207" s="19">
        <v>2.9999999999999999E-7</v>
      </c>
      <c r="F1207">
        <v>29.7</v>
      </c>
      <c r="G1207" t="s">
        <v>3003</v>
      </c>
      <c r="H1207">
        <v>1</v>
      </c>
      <c r="I1207" s="19">
        <v>1.7000000000000001E-4</v>
      </c>
      <c r="J1207">
        <v>0.96</v>
      </c>
      <c r="K1207">
        <v>23.835999999999999</v>
      </c>
      <c r="L1207">
        <v>149</v>
      </c>
      <c r="M1207">
        <v>6</v>
      </c>
      <c r="N1207" s="19">
        <v>143</v>
      </c>
      <c r="O1207" s="19">
        <v>3.6999999999999998E-2</v>
      </c>
      <c r="P1207">
        <v>-5.1884800000000002</v>
      </c>
      <c r="Q1207">
        <v>6</v>
      </c>
      <c r="R1207">
        <v>-9.24</v>
      </c>
      <c r="S1207" s="21">
        <f t="shared" si="90"/>
        <v>2094.1640000000002</v>
      </c>
      <c r="T1207" s="21">
        <f t="shared" si="91"/>
        <v>70916.944770000075</v>
      </c>
      <c r="U1207" s="24">
        <f t="shared" si="92"/>
        <v>70916.944770000075</v>
      </c>
      <c r="V1207" t="s">
        <v>2990</v>
      </c>
      <c r="W1207" t="s">
        <v>3361</v>
      </c>
      <c r="X1207" t="s">
        <v>3337</v>
      </c>
      <c r="Y1207">
        <v>29.7</v>
      </c>
      <c r="Z1207">
        <v>25.431000000000001</v>
      </c>
      <c r="AA1207" t="s">
        <v>3008</v>
      </c>
    </row>
    <row r="1208" spans="1:27" s="21" customFormat="1" x14ac:dyDescent="0.2">
      <c r="E1208" s="22"/>
      <c r="I1208" s="22"/>
      <c r="N1208" s="22"/>
      <c r="O1208" s="22"/>
      <c r="U1208" s="24"/>
    </row>
    <row r="1209" spans="1:27" s="21" customFormat="1" x14ac:dyDescent="0.2">
      <c r="E1209" s="22"/>
      <c r="I1209" s="22"/>
      <c r="N1209" s="22"/>
      <c r="O1209" s="22"/>
      <c r="U1209" s="24"/>
    </row>
    <row r="1210" spans="1:27" s="21" customFormat="1" x14ac:dyDescent="0.2">
      <c r="E1210" s="22"/>
      <c r="I1210" s="22"/>
      <c r="N1210" s="22"/>
      <c r="O1210" s="22"/>
      <c r="U1210" s="24"/>
    </row>
    <row r="1211" spans="1:27" x14ac:dyDescent="0.2">
      <c r="A1211" s="4" t="s">
        <v>3174</v>
      </c>
      <c r="B1211" s="12">
        <v>2032</v>
      </c>
      <c r="C1211">
        <v>2117</v>
      </c>
      <c r="D1211" s="4">
        <v>76</v>
      </c>
      <c r="E1211" s="19">
        <v>6.9999999999999999E-6</v>
      </c>
      <c r="F1211">
        <v>27.2</v>
      </c>
      <c r="G1211" t="s">
        <v>3221</v>
      </c>
      <c r="H1211">
        <v>0</v>
      </c>
      <c r="I1211" s="19">
        <v>2.9999999999999997E-4</v>
      </c>
      <c r="J1211">
        <v>1.3340000000000001</v>
      </c>
      <c r="K1211">
        <v>3.9940000000000002</v>
      </c>
      <c r="L1211">
        <v>3</v>
      </c>
      <c r="M1211">
        <v>1</v>
      </c>
      <c r="N1211" s="19">
        <v>4</v>
      </c>
      <c r="O1211" s="19">
        <v>0.53</v>
      </c>
      <c r="P1211" s="6">
        <v>-3.79393</v>
      </c>
      <c r="Q1211">
        <v>1</v>
      </c>
      <c r="R1211">
        <v>-6.11</v>
      </c>
      <c r="S1211" s="4">
        <f t="shared" ref="S1211:S1233" si="93">B1211+1-K1211</f>
        <v>2029.0060000000001</v>
      </c>
      <c r="T1211" s="21">
        <f t="shared" ref="T1211:T1233" si="94">(S1211-1900)*365.2425</f>
        <v>47118.47395500003</v>
      </c>
      <c r="U1211" s="24">
        <f t="shared" ref="U1211:U1233" si="95">T1211</f>
        <v>47118.47395500003</v>
      </c>
      <c r="V1211" t="s">
        <v>3174</v>
      </c>
      <c r="W1211" t="s">
        <v>3361</v>
      </c>
      <c r="X1211" t="s">
        <v>3247</v>
      </c>
      <c r="Y1211">
        <v>27.175000000000001</v>
      </c>
      <c r="Z1211">
        <v>21.42</v>
      </c>
      <c r="AA1211" t="s">
        <v>3248</v>
      </c>
    </row>
    <row r="1212" spans="1:27" x14ac:dyDescent="0.2">
      <c r="A1212" s="12" t="s">
        <v>2931</v>
      </c>
      <c r="B1212" s="12">
        <v>2057</v>
      </c>
      <c r="C1212">
        <v>2121</v>
      </c>
      <c r="D1212" s="4">
        <v>166</v>
      </c>
      <c r="E1212" s="32">
        <v>1E-4</v>
      </c>
      <c r="F1212">
        <v>25.8</v>
      </c>
      <c r="G1212" t="s">
        <v>2948</v>
      </c>
      <c r="H1212">
        <v>1</v>
      </c>
      <c r="I1212" s="19">
        <v>2.7000000000000001E-3</v>
      </c>
      <c r="J1212">
        <v>1.123</v>
      </c>
      <c r="K1212">
        <v>9.157</v>
      </c>
      <c r="L1212">
        <v>106</v>
      </c>
      <c r="M1212">
        <v>13</v>
      </c>
      <c r="N1212" s="19">
        <v>119</v>
      </c>
      <c r="O1212" s="19">
        <v>0.18</v>
      </c>
      <c r="P1212" s="6">
        <v>-3.3253499999999998</v>
      </c>
      <c r="Q1212">
        <v>33</v>
      </c>
      <c r="R1212" s="6">
        <v>-4.74</v>
      </c>
      <c r="S1212" s="21">
        <f t="shared" si="93"/>
        <v>2048.8429999999998</v>
      </c>
      <c r="T1212" s="21">
        <f t="shared" si="94"/>
        <v>54363.789427499942</v>
      </c>
      <c r="U1212" s="24">
        <f t="shared" si="95"/>
        <v>54363.789427499942</v>
      </c>
      <c r="V1212" t="s">
        <v>2931</v>
      </c>
      <c r="W1212" t="s">
        <v>3361</v>
      </c>
      <c r="X1212" t="s">
        <v>3415</v>
      </c>
      <c r="Y1212">
        <v>25.9</v>
      </c>
      <c r="Z1212">
        <v>20.632999999999999</v>
      </c>
      <c r="AA1212" t="s">
        <v>3416</v>
      </c>
    </row>
    <row r="1213" spans="1:27" x14ac:dyDescent="0.2">
      <c r="A1213" s="12" t="s">
        <v>3382</v>
      </c>
      <c r="B1213" s="12">
        <v>2068</v>
      </c>
      <c r="C1213">
        <v>2118</v>
      </c>
      <c r="D1213">
        <v>7</v>
      </c>
      <c r="E1213" s="19">
        <v>1.9999999999999999E-6</v>
      </c>
      <c r="F1213">
        <v>26.7</v>
      </c>
      <c r="G1213" t="s">
        <v>3405</v>
      </c>
      <c r="H1213">
        <v>0</v>
      </c>
      <c r="I1213" s="19">
        <v>1.2E-4</v>
      </c>
      <c r="J1213">
        <v>2.9350000000000001</v>
      </c>
      <c r="K1213">
        <v>1.5169999999999999</v>
      </c>
      <c r="L1213">
        <v>1</v>
      </c>
      <c r="M1213">
        <v>2</v>
      </c>
      <c r="N1213" s="19">
        <v>2.94</v>
      </c>
      <c r="O1213" s="19">
        <v>9.6000000000000002E-2</v>
      </c>
      <c r="P1213">
        <v>-4.9339199999999996</v>
      </c>
      <c r="Q1213">
        <v>2</v>
      </c>
      <c r="R1213">
        <v>-6.57</v>
      </c>
      <c r="S1213" s="21">
        <f t="shared" si="93"/>
        <v>2067.4830000000002</v>
      </c>
      <c r="T1213" s="21">
        <f t="shared" si="94"/>
        <v>61171.909627500063</v>
      </c>
      <c r="U1213" s="24">
        <f t="shared" si="95"/>
        <v>61171.909627500063</v>
      </c>
      <c r="V1213" t="s">
        <v>3382</v>
      </c>
      <c r="W1213" t="s">
        <v>3361</v>
      </c>
      <c r="X1213" t="s">
        <v>3425</v>
      </c>
      <c r="Y1213">
        <v>26.68</v>
      </c>
      <c r="Z1213">
        <v>15.48</v>
      </c>
      <c r="AA1213" t="s">
        <v>3426</v>
      </c>
    </row>
    <row r="1214" spans="1:27" x14ac:dyDescent="0.2">
      <c r="A1214" s="12" t="s">
        <v>3039</v>
      </c>
      <c r="B1214" s="12">
        <v>2069</v>
      </c>
      <c r="C1214">
        <v>2096</v>
      </c>
      <c r="D1214">
        <v>2</v>
      </c>
      <c r="E1214" s="19">
        <v>2.9999999999999999E-7</v>
      </c>
      <c r="F1214">
        <v>30.6</v>
      </c>
      <c r="G1214" t="s">
        <v>3048</v>
      </c>
      <c r="H1214">
        <v>0</v>
      </c>
      <c r="I1214" s="19">
        <v>1.2E-4</v>
      </c>
      <c r="J1214">
        <v>0.74199999999999999</v>
      </c>
      <c r="K1214">
        <v>2.8780000000000001</v>
      </c>
      <c r="L1214">
        <v>31</v>
      </c>
      <c r="M1214">
        <v>8</v>
      </c>
      <c r="N1214" s="19">
        <v>23</v>
      </c>
      <c r="O1214" s="19">
        <v>7.5999999999999998E-2</v>
      </c>
      <c r="P1214">
        <v>-5.0423200000000001</v>
      </c>
      <c r="Q1214">
        <v>2</v>
      </c>
      <c r="R1214">
        <v>-9.23</v>
      </c>
      <c r="S1214" s="21">
        <f t="shared" si="93"/>
        <v>2067.1219999999998</v>
      </c>
      <c r="T1214" s="21">
        <f t="shared" si="94"/>
        <v>61040.057084999942</v>
      </c>
      <c r="U1214" s="24">
        <f t="shared" si="95"/>
        <v>61040.057084999942</v>
      </c>
      <c r="V1214" t="s">
        <v>3039</v>
      </c>
      <c r="W1214" t="s">
        <v>3361</v>
      </c>
      <c r="X1214" t="s">
        <v>3110</v>
      </c>
      <c r="Y1214">
        <v>30.57</v>
      </c>
      <c r="Z1214">
        <v>20.236000000000001</v>
      </c>
      <c r="AA1214" t="s">
        <v>3054</v>
      </c>
    </row>
    <row r="1215" spans="1:27" x14ac:dyDescent="0.2">
      <c r="A1215" s="12" t="s">
        <v>3384</v>
      </c>
      <c r="B1215" s="12">
        <v>2069</v>
      </c>
      <c r="C1215">
        <v>2111</v>
      </c>
      <c r="D1215">
        <v>7</v>
      </c>
      <c r="E1215" s="19">
        <v>4.0000000000000001E-8</v>
      </c>
      <c r="F1215">
        <v>26.8</v>
      </c>
      <c r="G1215" t="s">
        <v>3403</v>
      </c>
      <c r="H1215">
        <v>1</v>
      </c>
      <c r="I1215" s="19">
        <v>5.8999999999999998E-5</v>
      </c>
      <c r="J1215">
        <v>1.032</v>
      </c>
      <c r="K1215">
        <v>32.226999999999997</v>
      </c>
      <c r="L1215">
        <v>0</v>
      </c>
      <c r="M1215">
        <v>0</v>
      </c>
      <c r="N1215" s="19">
        <v>10000000</v>
      </c>
      <c r="O1215" s="19">
        <v>5.6000000000000001E-2</v>
      </c>
      <c r="P1215">
        <v>-5.4762300000000002</v>
      </c>
      <c r="Q1215">
        <v>1</v>
      </c>
      <c r="R1215">
        <v>-8.52</v>
      </c>
      <c r="S1215" s="21">
        <f t="shared" si="93"/>
        <v>2037.7729999999999</v>
      </c>
      <c r="T1215" s="21">
        <f t="shared" si="94"/>
        <v>50320.554952499966</v>
      </c>
      <c r="U1215" s="24">
        <f t="shared" si="95"/>
        <v>50320.554952499966</v>
      </c>
      <c r="V1215" t="s">
        <v>3384</v>
      </c>
      <c r="W1215" t="s">
        <v>3361</v>
      </c>
      <c r="X1215" t="s">
        <v>3413</v>
      </c>
      <c r="Y1215">
        <v>26.686</v>
      </c>
      <c r="Z1215">
        <v>17.920999999999999</v>
      </c>
      <c r="AA1215" t="s">
        <v>3414</v>
      </c>
    </row>
    <row r="1216" spans="1:27" x14ac:dyDescent="0.2">
      <c r="A1216" s="12" t="s">
        <v>3198</v>
      </c>
      <c r="B1216" s="12">
        <v>2072</v>
      </c>
      <c r="C1216">
        <v>2120</v>
      </c>
      <c r="D1216" s="6">
        <v>29</v>
      </c>
      <c r="E1216" s="19">
        <v>3.0000000000000001E-5</v>
      </c>
      <c r="F1216">
        <v>28.3</v>
      </c>
      <c r="G1216" t="s">
        <v>3217</v>
      </c>
      <c r="H1216">
        <v>0</v>
      </c>
      <c r="I1216" s="19">
        <v>5.5999999999999999E-5</v>
      </c>
      <c r="J1216">
        <v>1.6839999999999999</v>
      </c>
      <c r="K1216">
        <v>2.4620000000000002</v>
      </c>
      <c r="L1216">
        <v>19</v>
      </c>
      <c r="M1216">
        <v>13</v>
      </c>
      <c r="N1216" s="19">
        <v>32</v>
      </c>
      <c r="O1216" s="19">
        <v>0.11</v>
      </c>
      <c r="P1216">
        <v>-5.2006600000000001</v>
      </c>
      <c r="Q1216">
        <v>1</v>
      </c>
      <c r="R1216">
        <v>-6.39</v>
      </c>
      <c r="S1216" s="21">
        <f t="shared" si="93"/>
        <v>2070.538</v>
      </c>
      <c r="T1216" s="21">
        <f t="shared" si="94"/>
        <v>62287.725465000003</v>
      </c>
      <c r="U1216" s="24">
        <f t="shared" si="95"/>
        <v>62287.725465000003</v>
      </c>
      <c r="V1216" t="s">
        <v>3198</v>
      </c>
      <c r="W1216" t="s">
        <v>3361</v>
      </c>
      <c r="X1216" t="s">
        <v>3297</v>
      </c>
      <c r="Y1216">
        <v>28.29</v>
      </c>
      <c r="Z1216">
        <v>21</v>
      </c>
      <c r="AA1216" t="s">
        <v>3298</v>
      </c>
    </row>
    <row r="1217" spans="1:27" x14ac:dyDescent="0.2">
      <c r="A1217" t="s">
        <v>3171</v>
      </c>
      <c r="B1217">
        <v>2073</v>
      </c>
      <c r="C1217">
        <v>2121</v>
      </c>
      <c r="D1217" s="6">
        <v>37</v>
      </c>
      <c r="E1217" s="32">
        <v>2.0000000000000001E-4</v>
      </c>
      <c r="F1217">
        <v>26.2</v>
      </c>
      <c r="G1217" t="s">
        <v>3224</v>
      </c>
      <c r="H1217">
        <v>0</v>
      </c>
      <c r="I1217" s="19">
        <v>8.1999999999999998E-4</v>
      </c>
      <c r="J1217">
        <v>0.79600000000000004</v>
      </c>
      <c r="K1217">
        <v>3.907</v>
      </c>
      <c r="L1217">
        <v>54</v>
      </c>
      <c r="M1217">
        <v>11</v>
      </c>
      <c r="N1217" s="19">
        <v>43</v>
      </c>
      <c r="O1217" s="19">
        <v>0.12</v>
      </c>
      <c r="P1217" s="6">
        <v>-3.9932300000000001</v>
      </c>
      <c r="Q1217">
        <v>15</v>
      </c>
      <c r="R1217" s="6">
        <v>-4.79</v>
      </c>
      <c r="S1217" s="21">
        <f t="shared" si="93"/>
        <v>2070.0929999999998</v>
      </c>
      <c r="T1217" s="21">
        <f t="shared" si="94"/>
        <v>62125.192552499946</v>
      </c>
      <c r="U1217" s="24">
        <f t="shared" si="95"/>
        <v>62125.192552499946</v>
      </c>
      <c r="V1217" t="s">
        <v>3171</v>
      </c>
      <c r="W1217" t="s">
        <v>3361</v>
      </c>
      <c r="X1217" t="s">
        <v>3427</v>
      </c>
      <c r="Y1217">
        <v>26.192</v>
      </c>
      <c r="Z1217">
        <v>22.058</v>
      </c>
      <c r="AA1217" t="s">
        <v>3295</v>
      </c>
    </row>
    <row r="1218" spans="1:27" x14ac:dyDescent="0.2">
      <c r="A1218" t="s">
        <v>2523</v>
      </c>
      <c r="B1218">
        <v>2077</v>
      </c>
      <c r="C1218">
        <v>2121</v>
      </c>
      <c r="D1218" s="6">
        <v>18</v>
      </c>
      <c r="E1218" s="19">
        <v>4.0000000000000003E-5</v>
      </c>
      <c r="F1218">
        <v>25.5</v>
      </c>
      <c r="G1218" t="s">
        <v>2604</v>
      </c>
      <c r="H1218">
        <v>0</v>
      </c>
      <c r="I1218" s="19">
        <v>9.6000000000000002E-4</v>
      </c>
      <c r="J1218">
        <v>1.6990000000000001</v>
      </c>
      <c r="K1218">
        <v>2.431</v>
      </c>
      <c r="L1218">
        <v>10</v>
      </c>
      <c r="M1218">
        <v>7</v>
      </c>
      <c r="N1218" s="19">
        <v>17</v>
      </c>
      <c r="O1218" s="19">
        <v>0.1</v>
      </c>
      <c r="P1218">
        <v>-4.0052000000000003</v>
      </c>
      <c r="Q1218">
        <v>19</v>
      </c>
      <c r="R1218" s="6">
        <v>-4.95</v>
      </c>
      <c r="S1218" s="21">
        <f t="shared" si="93"/>
        <v>2075.569</v>
      </c>
      <c r="T1218" s="21">
        <f t="shared" si="94"/>
        <v>64125.260482499987</v>
      </c>
      <c r="U1218" s="24">
        <f t="shared" si="95"/>
        <v>64125.260482499987</v>
      </c>
      <c r="V1218" t="s">
        <v>2523</v>
      </c>
      <c r="W1218" t="s">
        <v>3361</v>
      </c>
      <c r="X1218" t="s">
        <v>3140</v>
      </c>
      <c r="Y1218">
        <v>25.53</v>
      </c>
      <c r="Z1218">
        <v>22.327999999999999</v>
      </c>
      <c r="AA1218" t="s">
        <v>2713</v>
      </c>
    </row>
    <row r="1219" spans="1:27" x14ac:dyDescent="0.2">
      <c r="A1219" t="s">
        <v>2988</v>
      </c>
      <c r="B1219">
        <v>2077</v>
      </c>
      <c r="C1219">
        <v>2077</v>
      </c>
      <c r="D1219">
        <v>1</v>
      </c>
      <c r="E1219" s="19">
        <v>9.9999999999999995E-8</v>
      </c>
      <c r="F1219">
        <v>26.2</v>
      </c>
      <c r="G1219" t="s">
        <v>3005</v>
      </c>
      <c r="H1219">
        <v>0</v>
      </c>
      <c r="I1219" s="19">
        <v>3.5E-4</v>
      </c>
      <c r="J1219">
        <v>3.8069999999999999</v>
      </c>
      <c r="K1219">
        <v>1.3560000000000001</v>
      </c>
      <c r="L1219">
        <v>5</v>
      </c>
      <c r="M1219">
        <v>14</v>
      </c>
      <c r="N1219" s="19">
        <v>19</v>
      </c>
      <c r="O1219" s="19">
        <v>5.8000000000000003E-2</v>
      </c>
      <c r="P1219">
        <v>-4.6858700000000004</v>
      </c>
      <c r="Q1219">
        <v>7</v>
      </c>
      <c r="R1219">
        <v>-7.49</v>
      </c>
      <c r="S1219" s="21">
        <f t="shared" si="93"/>
        <v>2076.6439999999998</v>
      </c>
      <c r="T1219" s="21">
        <f t="shared" si="94"/>
        <v>64517.89616999992</v>
      </c>
      <c r="U1219" s="24">
        <f t="shared" si="95"/>
        <v>64517.89616999992</v>
      </c>
      <c r="V1219" t="s">
        <v>2988</v>
      </c>
      <c r="W1219" t="s">
        <v>3361</v>
      </c>
      <c r="X1219" t="s">
        <v>3117</v>
      </c>
      <c r="Y1219">
        <v>26.2</v>
      </c>
      <c r="Z1219">
        <v>21.466999999999999</v>
      </c>
      <c r="AA1219" t="s">
        <v>3309</v>
      </c>
    </row>
    <row r="1220" spans="1:27" x14ac:dyDescent="0.2">
      <c r="A1220" t="s">
        <v>2539</v>
      </c>
      <c r="B1220">
        <v>2079</v>
      </c>
      <c r="C1220">
        <v>2121</v>
      </c>
      <c r="D1220" s="4">
        <v>110</v>
      </c>
      <c r="E1220" s="32">
        <v>2.0000000000000001E-4</v>
      </c>
      <c r="F1220">
        <v>25.7</v>
      </c>
      <c r="G1220" t="s">
        <v>2597</v>
      </c>
      <c r="H1220">
        <v>1</v>
      </c>
      <c r="I1220" s="19">
        <v>2.2000000000000001E-3</v>
      </c>
      <c r="J1220">
        <v>1.4319999999999999</v>
      </c>
      <c r="K1220">
        <v>3.3159999999999998</v>
      </c>
      <c r="L1220">
        <v>44</v>
      </c>
      <c r="M1220">
        <v>19</v>
      </c>
      <c r="N1220" s="19">
        <v>63</v>
      </c>
      <c r="O1220" s="19">
        <v>0.11</v>
      </c>
      <c r="P1220" s="6">
        <v>-3.6092</v>
      </c>
      <c r="Q1220">
        <v>45</v>
      </c>
      <c r="R1220" s="6">
        <v>-4.5199999999999996</v>
      </c>
      <c r="S1220" s="21">
        <f t="shared" si="93"/>
        <v>2076.6840000000002</v>
      </c>
      <c r="T1220" s="21">
        <f t="shared" si="94"/>
        <v>64532.505870000074</v>
      </c>
      <c r="U1220" s="24">
        <f t="shared" si="95"/>
        <v>64532.505870000074</v>
      </c>
      <c r="V1220" t="s">
        <v>2539</v>
      </c>
      <c r="W1220" t="s">
        <v>3361</v>
      </c>
      <c r="X1220" t="s">
        <v>2716</v>
      </c>
      <c r="Y1220">
        <v>25.72</v>
      </c>
      <c r="Z1220">
        <v>19.635999999999999</v>
      </c>
      <c r="AA1220" t="s">
        <v>3139</v>
      </c>
    </row>
    <row r="1221" spans="1:27" x14ac:dyDescent="0.2">
      <c r="A1221" t="s">
        <v>2989</v>
      </c>
      <c r="B1221">
        <v>2081</v>
      </c>
      <c r="C1221">
        <v>2102</v>
      </c>
      <c r="D1221" s="6">
        <v>18</v>
      </c>
      <c r="E1221" s="19">
        <v>8.0000000000000007E-5</v>
      </c>
      <c r="F1221">
        <v>25.8</v>
      </c>
      <c r="G1221" t="s">
        <v>3004</v>
      </c>
      <c r="H1221">
        <v>0</v>
      </c>
      <c r="I1221" s="19">
        <v>5.1999999999999995E-4</v>
      </c>
      <c r="J1221">
        <v>1.7470000000000001</v>
      </c>
      <c r="K1221">
        <v>2.339</v>
      </c>
      <c r="L1221">
        <v>4</v>
      </c>
      <c r="M1221">
        <v>3</v>
      </c>
      <c r="N1221" s="19">
        <v>6.99</v>
      </c>
      <c r="O1221" s="19">
        <v>0.1</v>
      </c>
      <c r="P1221">
        <v>-4.2774599999999996</v>
      </c>
      <c r="Q1221">
        <v>11</v>
      </c>
      <c r="R1221" s="6">
        <v>-4.57</v>
      </c>
      <c r="S1221" s="21">
        <f t="shared" si="93"/>
        <v>2079.6610000000001</v>
      </c>
      <c r="T1221" s="21">
        <f t="shared" si="94"/>
        <v>65619.832792500019</v>
      </c>
      <c r="U1221" s="24">
        <f t="shared" si="95"/>
        <v>65619.832792500019</v>
      </c>
      <c r="V1221" t="s">
        <v>2989</v>
      </c>
      <c r="W1221" t="s">
        <v>3361</v>
      </c>
      <c r="X1221" t="s">
        <v>3312</v>
      </c>
      <c r="Y1221">
        <v>25.95</v>
      </c>
      <c r="Z1221">
        <v>20.048999999999999</v>
      </c>
      <c r="AA1221" t="s">
        <v>3313</v>
      </c>
    </row>
    <row r="1222" spans="1:27" x14ac:dyDescent="0.2">
      <c r="A1222" t="s">
        <v>3088</v>
      </c>
      <c r="B1222">
        <v>2084</v>
      </c>
      <c r="C1222">
        <v>2118</v>
      </c>
      <c r="D1222" s="6">
        <v>18</v>
      </c>
      <c r="E1222" s="19">
        <v>6.0000000000000002E-6</v>
      </c>
      <c r="F1222">
        <v>29</v>
      </c>
      <c r="G1222" t="s">
        <v>3095</v>
      </c>
      <c r="H1222">
        <v>0</v>
      </c>
      <c r="I1222" s="19">
        <v>4.5000000000000003E-5</v>
      </c>
      <c r="J1222">
        <v>1.7470000000000001</v>
      </c>
      <c r="K1222">
        <v>2.339</v>
      </c>
      <c r="L1222">
        <v>4</v>
      </c>
      <c r="M1222">
        <v>3</v>
      </c>
      <c r="N1222" s="19">
        <v>6.99</v>
      </c>
      <c r="O1222" s="19">
        <v>7.8E-2</v>
      </c>
      <c r="P1222">
        <v>-5.4539099999999996</v>
      </c>
      <c r="Q1222">
        <v>1</v>
      </c>
      <c r="R1222">
        <v>-7.16</v>
      </c>
      <c r="S1222" s="21">
        <f t="shared" si="93"/>
        <v>2082.6610000000001</v>
      </c>
      <c r="T1222" s="21">
        <f t="shared" si="94"/>
        <v>66715.560292500028</v>
      </c>
      <c r="U1222" s="24">
        <f t="shared" si="95"/>
        <v>66715.560292500028</v>
      </c>
      <c r="V1222" t="s">
        <v>3088</v>
      </c>
      <c r="W1222" t="s">
        <v>3361</v>
      </c>
      <c r="X1222" t="s">
        <v>3100</v>
      </c>
      <c r="Y1222">
        <v>28.949000000000002</v>
      </c>
      <c r="Z1222">
        <v>19.928999999999998</v>
      </c>
      <c r="AA1222" t="s">
        <v>3101</v>
      </c>
    </row>
    <row r="1223" spans="1:27" x14ac:dyDescent="0.2">
      <c r="A1223" t="s">
        <v>2581</v>
      </c>
      <c r="B1223">
        <v>2087</v>
      </c>
      <c r="C1223">
        <v>2120</v>
      </c>
      <c r="D1223">
        <v>3</v>
      </c>
      <c r="E1223" s="19">
        <v>2E-8</v>
      </c>
      <c r="F1223">
        <v>25.6</v>
      </c>
      <c r="G1223" t="s">
        <v>2590</v>
      </c>
      <c r="H1223">
        <v>1</v>
      </c>
      <c r="I1223" s="19">
        <v>3.4000000000000002E-4</v>
      </c>
      <c r="J1223">
        <v>1.032</v>
      </c>
      <c r="K1223">
        <v>32.47</v>
      </c>
      <c r="L1223">
        <v>0</v>
      </c>
      <c r="M1223">
        <v>0</v>
      </c>
      <c r="N1223" s="19">
        <v>10000000</v>
      </c>
      <c r="O1223" s="19">
        <v>3.6999999999999998E-2</v>
      </c>
      <c r="P1223">
        <v>-4.8931699999999996</v>
      </c>
      <c r="Q1223">
        <v>8</v>
      </c>
      <c r="R1223">
        <v>-8.2200000000000006</v>
      </c>
      <c r="S1223" s="21">
        <f t="shared" si="93"/>
        <v>2055.5300000000002</v>
      </c>
      <c r="T1223" s="21">
        <f t="shared" si="94"/>
        <v>56806.166025000071</v>
      </c>
      <c r="U1223" s="24">
        <f t="shared" si="95"/>
        <v>56806.166025000071</v>
      </c>
      <c r="V1223" t="s">
        <v>2581</v>
      </c>
      <c r="W1223" t="s">
        <v>3361</v>
      </c>
      <c r="X1223" t="s">
        <v>3138</v>
      </c>
      <c r="Y1223">
        <v>25.58</v>
      </c>
      <c r="Z1223">
        <v>22.111999999999998</v>
      </c>
      <c r="AA1223" t="s">
        <v>2725</v>
      </c>
    </row>
    <row r="1224" spans="1:27" x14ac:dyDescent="0.2">
      <c r="A1224" t="s">
        <v>2932</v>
      </c>
      <c r="B1224">
        <v>2087</v>
      </c>
      <c r="C1224">
        <v>2115</v>
      </c>
      <c r="D1224" s="6">
        <v>58</v>
      </c>
      <c r="E1224" s="19">
        <v>5.0000000000000002E-5</v>
      </c>
      <c r="F1224">
        <v>25.8</v>
      </c>
      <c r="G1224" t="s">
        <v>2946</v>
      </c>
      <c r="H1224">
        <v>0</v>
      </c>
      <c r="I1224" s="19">
        <v>4.6999999999999999E-4</v>
      </c>
      <c r="J1224">
        <v>1.3260000000000001</v>
      </c>
      <c r="K1224">
        <v>4.0659999999999998</v>
      </c>
      <c r="L1224">
        <v>46</v>
      </c>
      <c r="M1224">
        <v>15</v>
      </c>
      <c r="N1224" s="19">
        <v>61</v>
      </c>
      <c r="O1224" s="19">
        <v>8.8999999999999996E-2</v>
      </c>
      <c r="P1224">
        <v>-4.3795799999999998</v>
      </c>
      <c r="Q1224">
        <v>11</v>
      </c>
      <c r="R1224">
        <v>-5.09</v>
      </c>
      <c r="S1224" s="21">
        <f t="shared" si="93"/>
        <v>2083.9340000000002</v>
      </c>
      <c r="T1224" s="21">
        <f t="shared" si="94"/>
        <v>67180.513995000074</v>
      </c>
      <c r="U1224" s="24">
        <f t="shared" si="95"/>
        <v>67180.513995000074</v>
      </c>
      <c r="V1224" t="s">
        <v>2932</v>
      </c>
      <c r="W1224" t="s">
        <v>3361</v>
      </c>
      <c r="X1224" t="s">
        <v>3321</v>
      </c>
      <c r="Y1224">
        <v>25.77</v>
      </c>
      <c r="Z1224">
        <v>22.111999999999998</v>
      </c>
      <c r="AA1224" t="s">
        <v>3014</v>
      </c>
    </row>
    <row r="1225" spans="1:27" x14ac:dyDescent="0.2">
      <c r="A1225" t="s">
        <v>2768</v>
      </c>
      <c r="B1225">
        <v>2087</v>
      </c>
      <c r="C1225">
        <v>2120</v>
      </c>
      <c r="D1225">
        <v>7</v>
      </c>
      <c r="E1225" s="19">
        <v>5.0000000000000004E-6</v>
      </c>
      <c r="F1225">
        <v>27.7</v>
      </c>
      <c r="G1225" t="s">
        <v>2778</v>
      </c>
      <c r="H1225">
        <v>0</v>
      </c>
      <c r="I1225" s="19">
        <v>6.4000000000000005E-4</v>
      </c>
      <c r="J1225">
        <v>1.3520000000000001</v>
      </c>
      <c r="K1225">
        <v>3.839</v>
      </c>
      <c r="L1225">
        <v>17</v>
      </c>
      <c r="M1225">
        <v>6</v>
      </c>
      <c r="N1225" s="19">
        <v>23</v>
      </c>
      <c r="O1225" s="19">
        <v>7.2999999999999995E-2</v>
      </c>
      <c r="P1225">
        <v>-4.32965</v>
      </c>
      <c r="Q1225">
        <v>15</v>
      </c>
      <c r="R1225">
        <v>-7.05</v>
      </c>
      <c r="S1225" s="21">
        <f t="shared" si="93"/>
        <v>2084.1610000000001</v>
      </c>
      <c r="T1225" s="21">
        <f t="shared" si="94"/>
        <v>67263.424042500017</v>
      </c>
      <c r="U1225" s="24">
        <f t="shared" si="95"/>
        <v>67263.424042500017</v>
      </c>
      <c r="V1225" t="s">
        <v>2768</v>
      </c>
      <c r="W1225" t="s">
        <v>3361</v>
      </c>
      <c r="X1225" t="s">
        <v>3323</v>
      </c>
      <c r="Y1225">
        <v>27.79</v>
      </c>
      <c r="Z1225">
        <v>18.163</v>
      </c>
      <c r="AA1225" t="s">
        <v>3324</v>
      </c>
    </row>
    <row r="1226" spans="1:27" x14ac:dyDescent="0.2">
      <c r="A1226" t="s">
        <v>3387</v>
      </c>
      <c r="B1226">
        <v>2088</v>
      </c>
      <c r="C1226">
        <v>2117</v>
      </c>
      <c r="D1226">
        <v>6</v>
      </c>
      <c r="E1226" s="19">
        <v>1.9999999999999999E-7</v>
      </c>
      <c r="F1226">
        <v>25.2</v>
      </c>
      <c r="G1226" t="s">
        <v>3401</v>
      </c>
      <c r="H1226">
        <v>0</v>
      </c>
      <c r="I1226" s="19">
        <v>8.3999999999999995E-5</v>
      </c>
      <c r="J1226">
        <v>0.83599999999999997</v>
      </c>
      <c r="K1226">
        <v>5.1109999999999998</v>
      </c>
      <c r="L1226">
        <v>55</v>
      </c>
      <c r="M1226">
        <v>9</v>
      </c>
      <c r="N1226" s="19">
        <v>46</v>
      </c>
      <c r="O1226" s="19">
        <v>5.0999999999999997E-2</v>
      </c>
      <c r="P1226">
        <v>-5.3644600000000002</v>
      </c>
      <c r="Q1226">
        <v>2</v>
      </c>
      <c r="R1226">
        <v>-6.9</v>
      </c>
      <c r="S1226" s="21">
        <f t="shared" si="93"/>
        <v>2083.8890000000001</v>
      </c>
      <c r="T1226" s="21">
        <f t="shared" si="94"/>
        <v>67164.07808250004</v>
      </c>
      <c r="U1226" s="24">
        <f t="shared" si="95"/>
        <v>67164.07808250004</v>
      </c>
      <c r="V1226" t="s">
        <v>3387</v>
      </c>
      <c r="W1226" t="s">
        <v>3361</v>
      </c>
      <c r="X1226" t="s">
        <v>3428</v>
      </c>
      <c r="Y1226">
        <v>25.177</v>
      </c>
      <c r="Z1226">
        <v>20.701000000000001</v>
      </c>
      <c r="AA1226" t="s">
        <v>3429</v>
      </c>
    </row>
    <row r="1227" spans="1:27" x14ac:dyDescent="0.2">
      <c r="A1227" t="s">
        <v>3383</v>
      </c>
      <c r="B1227">
        <v>2095</v>
      </c>
      <c r="C1227">
        <v>2121</v>
      </c>
      <c r="D1227">
        <v>5</v>
      </c>
      <c r="E1227" s="19">
        <v>1.9999999999999999E-6</v>
      </c>
      <c r="F1227">
        <v>27.1</v>
      </c>
      <c r="G1227" t="s">
        <v>3404</v>
      </c>
      <c r="H1227">
        <v>0</v>
      </c>
      <c r="I1227" s="19">
        <v>1.1E-4</v>
      </c>
      <c r="J1227">
        <v>2.8290000000000002</v>
      </c>
      <c r="K1227">
        <v>1.5469999999999999</v>
      </c>
      <c r="L1227">
        <v>6</v>
      </c>
      <c r="M1227">
        <v>11</v>
      </c>
      <c r="N1227" s="19">
        <v>17</v>
      </c>
      <c r="O1227" s="19">
        <v>0.06</v>
      </c>
      <c r="P1227">
        <v>-5.16343</v>
      </c>
      <c r="Q1227">
        <v>3</v>
      </c>
      <c r="R1227">
        <v>-6.9</v>
      </c>
      <c r="S1227" s="21">
        <f t="shared" si="93"/>
        <v>2094.453</v>
      </c>
      <c r="T1227" s="21">
        <f t="shared" si="94"/>
        <v>71022.499852499997</v>
      </c>
      <c r="U1227" s="24">
        <f t="shared" si="95"/>
        <v>71022.499852499997</v>
      </c>
      <c r="V1227" t="s">
        <v>3383</v>
      </c>
      <c r="W1227" t="s">
        <v>3361</v>
      </c>
      <c r="X1227" t="s">
        <v>3430</v>
      </c>
      <c r="Y1227">
        <v>26.747</v>
      </c>
      <c r="Z1227">
        <v>20.056999999999999</v>
      </c>
      <c r="AA1227" t="s">
        <v>3431</v>
      </c>
    </row>
    <row r="1228" spans="1:27" x14ac:dyDescent="0.2">
      <c r="A1228" s="21" t="s">
        <v>2544</v>
      </c>
      <c r="B1228">
        <v>2100</v>
      </c>
      <c r="C1228">
        <v>2100</v>
      </c>
      <c r="D1228">
        <v>1</v>
      </c>
      <c r="E1228" s="19">
        <v>1.9999999999999999E-7</v>
      </c>
      <c r="F1228">
        <v>24.4</v>
      </c>
      <c r="G1228" t="s">
        <v>2594</v>
      </c>
      <c r="H1228">
        <v>0</v>
      </c>
      <c r="I1228" s="19">
        <v>1.1999999999999999E-3</v>
      </c>
      <c r="J1228">
        <v>3.4209999999999998</v>
      </c>
      <c r="K1228">
        <v>1.413</v>
      </c>
      <c r="L1228">
        <v>5</v>
      </c>
      <c r="M1228">
        <v>12</v>
      </c>
      <c r="N1228" s="19">
        <v>17.100000000000001</v>
      </c>
      <c r="O1228" s="19">
        <v>4.2999999999999997E-2</v>
      </c>
      <c r="P1228">
        <v>-4.2809900000000001</v>
      </c>
      <c r="Q1228">
        <v>34</v>
      </c>
      <c r="R1228">
        <v>-6.66</v>
      </c>
      <c r="S1228" s="21">
        <f t="shared" si="93"/>
        <v>2099.587</v>
      </c>
      <c r="T1228" s="21">
        <f t="shared" si="94"/>
        <v>72897.654847500002</v>
      </c>
      <c r="U1228" s="24">
        <f t="shared" si="95"/>
        <v>72897.654847500002</v>
      </c>
      <c r="V1228" t="s">
        <v>2544</v>
      </c>
      <c r="W1228" t="s">
        <v>3361</v>
      </c>
      <c r="X1228" t="s">
        <v>3341</v>
      </c>
      <c r="Y1228">
        <v>24.48</v>
      </c>
      <c r="Z1228">
        <v>19.97</v>
      </c>
      <c r="AA1228" t="s">
        <v>3342</v>
      </c>
    </row>
    <row r="1229" spans="1:27" x14ac:dyDescent="0.2">
      <c r="A1229" t="s">
        <v>3087</v>
      </c>
      <c r="B1229">
        <v>2103</v>
      </c>
      <c r="C1229">
        <v>2121</v>
      </c>
      <c r="D1229" s="6">
        <v>59</v>
      </c>
      <c r="E1229" s="19">
        <v>3.0000000000000001E-5</v>
      </c>
      <c r="F1229">
        <v>26.4</v>
      </c>
      <c r="G1229" t="s">
        <v>3096</v>
      </c>
      <c r="H1229">
        <v>0</v>
      </c>
      <c r="I1229" s="19">
        <v>1E-4</v>
      </c>
      <c r="J1229">
        <v>0.83499999999999996</v>
      </c>
      <c r="K1229">
        <v>5.0720000000000001</v>
      </c>
      <c r="L1229">
        <v>85</v>
      </c>
      <c r="M1229">
        <v>14</v>
      </c>
      <c r="N1229" s="19">
        <v>71</v>
      </c>
      <c r="O1229" s="19">
        <v>6.9000000000000006E-2</v>
      </c>
      <c r="P1229">
        <v>-5.1497299999999999</v>
      </c>
      <c r="Q1229">
        <v>3</v>
      </c>
      <c r="R1229">
        <v>-5.35</v>
      </c>
      <c r="S1229" s="21">
        <f t="shared" si="93"/>
        <v>2098.9279999999999</v>
      </c>
      <c r="T1229" s="21">
        <f t="shared" si="94"/>
        <v>72656.960039999962</v>
      </c>
      <c r="U1229" s="24">
        <f t="shared" si="95"/>
        <v>72656.960039999962</v>
      </c>
      <c r="V1229" t="s">
        <v>3087</v>
      </c>
      <c r="W1229" t="s">
        <v>3361</v>
      </c>
      <c r="X1229" t="s">
        <v>3339</v>
      </c>
      <c r="Y1229">
        <v>26.420999999999999</v>
      </c>
      <c r="Z1229">
        <v>17.114000000000001</v>
      </c>
      <c r="AA1229" t="s">
        <v>3103</v>
      </c>
    </row>
    <row r="1230" spans="1:27" x14ac:dyDescent="0.2">
      <c r="A1230" t="s">
        <v>2649</v>
      </c>
      <c r="B1230">
        <v>2104</v>
      </c>
      <c r="C1230">
        <v>2120</v>
      </c>
      <c r="D1230" s="6">
        <v>35</v>
      </c>
      <c r="E1230" s="19">
        <v>8.0000000000000007E-5</v>
      </c>
      <c r="F1230">
        <v>25.6</v>
      </c>
      <c r="G1230" t="s">
        <v>2664</v>
      </c>
      <c r="H1230">
        <v>0</v>
      </c>
      <c r="I1230" s="19">
        <v>1.2999999999999999E-3</v>
      </c>
      <c r="J1230">
        <v>1.9550000000000001</v>
      </c>
      <c r="K1230">
        <v>2.0470000000000002</v>
      </c>
      <c r="L1230">
        <v>1</v>
      </c>
      <c r="M1230">
        <v>1</v>
      </c>
      <c r="N1230" s="19">
        <v>1.96</v>
      </c>
      <c r="O1230" s="19">
        <v>7.2999999999999995E-2</v>
      </c>
      <c r="P1230">
        <v>-4.0304200000000003</v>
      </c>
      <c r="Q1230">
        <v>38</v>
      </c>
      <c r="R1230" s="6">
        <v>-4.74</v>
      </c>
      <c r="S1230" s="21">
        <f t="shared" si="93"/>
        <v>2102.953</v>
      </c>
      <c r="T1230" s="21">
        <f t="shared" si="94"/>
        <v>74127.061102499996</v>
      </c>
      <c r="U1230" s="24">
        <f t="shared" si="95"/>
        <v>74127.061102499996</v>
      </c>
      <c r="V1230" t="s">
        <v>2649</v>
      </c>
      <c r="W1230" t="s">
        <v>3361</v>
      </c>
      <c r="X1230" t="s">
        <v>3432</v>
      </c>
      <c r="Y1230">
        <v>25.57</v>
      </c>
      <c r="Z1230">
        <v>14.885</v>
      </c>
      <c r="AA1230" t="s">
        <v>3433</v>
      </c>
    </row>
    <row r="1231" spans="1:27" x14ac:dyDescent="0.2">
      <c r="A1231" t="s">
        <v>2821</v>
      </c>
      <c r="B1231">
        <v>2106</v>
      </c>
      <c r="C1231">
        <v>2118</v>
      </c>
      <c r="D1231">
        <v>2</v>
      </c>
      <c r="E1231" s="19">
        <v>4.9999999999999998E-7</v>
      </c>
      <c r="F1231">
        <v>25.2</v>
      </c>
      <c r="G1231" t="s">
        <v>2845</v>
      </c>
      <c r="H1231">
        <v>0</v>
      </c>
      <c r="I1231" s="19">
        <v>4.2999999999999999E-4</v>
      </c>
      <c r="J1231">
        <v>2.9470000000000001</v>
      </c>
      <c r="K1231">
        <v>1.514</v>
      </c>
      <c r="L1231">
        <v>1</v>
      </c>
      <c r="M1231">
        <v>2</v>
      </c>
      <c r="N1231" s="19">
        <v>2.95</v>
      </c>
      <c r="O1231" s="19">
        <v>4.4999999999999998E-2</v>
      </c>
      <c r="P1231">
        <v>-4.7157</v>
      </c>
      <c r="Q1231">
        <v>13</v>
      </c>
      <c r="R1231">
        <v>-6.74</v>
      </c>
      <c r="S1231" s="21">
        <f t="shared" si="93"/>
        <v>2105.4859999999999</v>
      </c>
      <c r="T1231" s="21">
        <f t="shared" si="94"/>
        <v>75052.220354999954</v>
      </c>
      <c r="U1231" s="24">
        <f t="shared" si="95"/>
        <v>75052.220354999954</v>
      </c>
      <c r="V1231" t="s">
        <v>2821</v>
      </c>
      <c r="W1231" t="s">
        <v>3361</v>
      </c>
      <c r="X1231" t="s">
        <v>3125</v>
      </c>
      <c r="Y1231">
        <v>25.16</v>
      </c>
      <c r="Z1231">
        <v>19.695</v>
      </c>
      <c r="AA1231" t="s">
        <v>3349</v>
      </c>
    </row>
    <row r="1232" spans="1:27" x14ac:dyDescent="0.2">
      <c r="A1232" t="s">
        <v>3225</v>
      </c>
      <c r="B1232">
        <v>2114</v>
      </c>
      <c r="C1232">
        <v>2114</v>
      </c>
      <c r="D1232">
        <v>1</v>
      </c>
      <c r="E1232" s="19">
        <v>3E-9</v>
      </c>
      <c r="F1232">
        <v>27.1</v>
      </c>
      <c r="G1232" t="s">
        <v>3226</v>
      </c>
      <c r="H1232">
        <v>0</v>
      </c>
      <c r="I1232" s="19">
        <v>1.2E-4</v>
      </c>
      <c r="J1232">
        <v>1.4159999999999999</v>
      </c>
      <c r="K1232">
        <v>3.403</v>
      </c>
      <c r="L1232">
        <v>12</v>
      </c>
      <c r="M1232">
        <v>5</v>
      </c>
      <c r="N1232" s="19">
        <v>17</v>
      </c>
      <c r="O1232" s="19">
        <v>1.6E-2</v>
      </c>
      <c r="P1232">
        <v>-5.7100099999999996</v>
      </c>
      <c r="Q1232">
        <v>4</v>
      </c>
      <c r="R1232">
        <v>-9.91</v>
      </c>
      <c r="S1232" s="21">
        <f t="shared" si="93"/>
        <v>2111.5970000000002</v>
      </c>
      <c r="T1232" s="21">
        <f t="shared" si="94"/>
        <v>77284.217272500071</v>
      </c>
      <c r="U1232" s="24">
        <f t="shared" si="95"/>
        <v>77284.217272500071</v>
      </c>
      <c r="V1232" t="s">
        <v>3225</v>
      </c>
      <c r="W1232" t="s">
        <v>3361</v>
      </c>
      <c r="X1232" t="s">
        <v>3357</v>
      </c>
      <c r="Y1232">
        <v>27.038</v>
      </c>
      <c r="Z1232">
        <v>21.209</v>
      </c>
      <c r="AA1232" t="s">
        <v>3358</v>
      </c>
    </row>
    <row r="1233" spans="1:27" x14ac:dyDescent="0.2">
      <c r="A1233" t="s">
        <v>2933</v>
      </c>
      <c r="B1233">
        <v>2120</v>
      </c>
      <c r="C1233">
        <v>2120</v>
      </c>
      <c r="D1233">
        <v>1</v>
      </c>
      <c r="E1233" s="19">
        <v>4.0000000000000001E-8</v>
      </c>
      <c r="F1233">
        <v>29.6</v>
      </c>
      <c r="G1233" t="s">
        <v>2945</v>
      </c>
      <c r="H1233">
        <v>0</v>
      </c>
      <c r="I1233" s="19">
        <v>1.3999999999999999E-4</v>
      </c>
      <c r="J1233">
        <v>0.79500000000000004</v>
      </c>
      <c r="K1233">
        <v>3.879</v>
      </c>
      <c r="L1233">
        <v>39</v>
      </c>
      <c r="M1233">
        <v>8</v>
      </c>
      <c r="N1233" s="19">
        <v>31</v>
      </c>
      <c r="O1233" s="19">
        <v>2.5999999999999999E-2</v>
      </c>
      <c r="P1233">
        <v>-5.4282899999999996</v>
      </c>
      <c r="Q1233">
        <v>5</v>
      </c>
      <c r="R1233">
        <v>-10.18</v>
      </c>
      <c r="S1233" s="21">
        <f t="shared" si="93"/>
        <v>2117.1210000000001</v>
      </c>
      <c r="T1233" s="21">
        <f t="shared" si="94"/>
        <v>79301.816842500033</v>
      </c>
      <c r="U1233" s="24">
        <f t="shared" si="95"/>
        <v>79301.816842500033</v>
      </c>
      <c r="V1233" t="s">
        <v>2933</v>
      </c>
      <c r="W1233" t="s">
        <v>3361</v>
      </c>
      <c r="X1233" t="s">
        <v>3057</v>
      </c>
      <c r="Y1233">
        <v>29.62</v>
      </c>
      <c r="Z1233">
        <v>21.562999999999999</v>
      </c>
      <c r="AA1233" t="s">
        <v>2960</v>
      </c>
    </row>
    <row r="1236" spans="1:27" ht="17" customHeight="1" x14ac:dyDescent="0.2">
      <c r="A1236" s="17"/>
      <c r="B1236" s="17"/>
      <c r="C1236" s="17"/>
      <c r="D1236" s="17"/>
      <c r="E1236" s="17"/>
      <c r="F1236" s="17"/>
      <c r="G1236" s="17"/>
    </row>
    <row r="1238" spans="1:27" x14ac:dyDescent="0.2">
      <c r="A1238" t="s">
        <v>380</v>
      </c>
      <c r="B1238" t="s">
        <v>381</v>
      </c>
    </row>
    <row r="1239" spans="1:27" x14ac:dyDescent="0.2">
      <c r="A1239" t="s">
        <v>382</v>
      </c>
      <c r="B1239">
        <v>211201</v>
      </c>
      <c r="C1239" t="s">
        <v>115</v>
      </c>
    </row>
    <row r="1240" spans="1:27" x14ac:dyDescent="0.2">
      <c r="A1240" t="s">
        <v>383</v>
      </c>
      <c r="B1240" t="s">
        <v>384</v>
      </c>
      <c r="C1240" t="s">
        <v>118</v>
      </c>
      <c r="D1240" t="s">
        <v>119</v>
      </c>
      <c r="E1240" t="s">
        <v>3467</v>
      </c>
      <c r="F1240" t="s">
        <v>3468</v>
      </c>
      <c r="G1240" s="18">
        <v>7.1527777777777787E-2</v>
      </c>
    </row>
    <row r="1241" spans="1:27" x14ac:dyDescent="0.2">
      <c r="A1241" t="s">
        <v>386</v>
      </c>
      <c r="B1241" t="s">
        <v>387</v>
      </c>
      <c r="C1241" t="s">
        <v>124</v>
      </c>
      <c r="D1241" t="s">
        <v>125</v>
      </c>
      <c r="E1241" t="s">
        <v>126</v>
      </c>
    </row>
    <row r="1242" spans="1:27" x14ac:dyDescent="0.2">
      <c r="A1242" t="s">
        <v>388</v>
      </c>
      <c r="B1242">
        <v>211201</v>
      </c>
      <c r="C1242" t="s">
        <v>115</v>
      </c>
    </row>
    <row r="1243" spans="1:27" x14ac:dyDescent="0.2">
      <c r="A1243" t="s">
        <v>389</v>
      </c>
      <c r="B1243" t="s">
        <v>390</v>
      </c>
      <c r="C1243" t="s">
        <v>130</v>
      </c>
    </row>
    <row r="1244" spans="1:27" x14ac:dyDescent="0.2">
      <c r="A1244" t="s">
        <v>391</v>
      </c>
      <c r="B1244" t="s">
        <v>392</v>
      </c>
      <c r="C1244">
        <v>11201</v>
      </c>
      <c r="D1244" t="s">
        <v>133</v>
      </c>
    </row>
    <row r="1246" spans="1:27" x14ac:dyDescent="0.2">
      <c r="A1246" t="s">
        <v>134</v>
      </c>
      <c r="B1246" t="s">
        <v>135</v>
      </c>
      <c r="C1246" t="s">
        <v>136</v>
      </c>
      <c r="D1246" t="s">
        <v>137</v>
      </c>
      <c r="E1246" t="s">
        <v>138</v>
      </c>
      <c r="F1246" t="s">
        <v>139</v>
      </c>
      <c r="G1246" t="s">
        <v>140</v>
      </c>
      <c r="H1246" t="s">
        <v>141</v>
      </c>
      <c r="I1246" t="s">
        <v>142</v>
      </c>
      <c r="J1246" t="s">
        <v>143</v>
      </c>
      <c r="K1246" t="s">
        <v>144</v>
      </c>
      <c r="L1246" t="s">
        <v>145</v>
      </c>
      <c r="M1246" t="s">
        <v>146</v>
      </c>
      <c r="N1246" t="s">
        <v>147</v>
      </c>
      <c r="O1246" t="s">
        <v>148</v>
      </c>
      <c r="P1246" t="s">
        <v>149</v>
      </c>
      <c r="Q1246" t="s">
        <v>150</v>
      </c>
      <c r="R1246" t="s">
        <v>151</v>
      </c>
      <c r="V1246" t="s">
        <v>152</v>
      </c>
      <c r="W1246" t="s">
        <v>153</v>
      </c>
      <c r="X1246" t="s">
        <v>154</v>
      </c>
      <c r="Y1246" t="s">
        <v>155</v>
      </c>
      <c r="Z1246" t="s">
        <v>156</v>
      </c>
      <c r="AA1246" t="s">
        <v>157</v>
      </c>
    </row>
    <row r="1247" spans="1:27" x14ac:dyDescent="0.2">
      <c r="A1247" s="4" t="s">
        <v>3183</v>
      </c>
      <c r="B1247" s="6">
        <v>2028</v>
      </c>
      <c r="C1247">
        <v>2118</v>
      </c>
      <c r="D1247" s="4">
        <v>98</v>
      </c>
      <c r="E1247" s="32">
        <v>2.0000000000000001E-4</v>
      </c>
      <c r="F1247">
        <v>31.8</v>
      </c>
      <c r="G1247" t="s">
        <v>3220</v>
      </c>
      <c r="H1247">
        <v>1</v>
      </c>
      <c r="I1247" s="19">
        <v>1.1E-4</v>
      </c>
      <c r="J1247">
        <v>1.218</v>
      </c>
      <c r="K1247">
        <v>5.5869999999999997</v>
      </c>
      <c r="L1247">
        <v>55</v>
      </c>
      <c r="M1247">
        <v>12</v>
      </c>
      <c r="N1247" s="19">
        <v>67</v>
      </c>
      <c r="O1247" s="19">
        <v>1.3</v>
      </c>
      <c r="P1247" s="6">
        <v>-3.8696100000000002</v>
      </c>
      <c r="Q1247">
        <v>0.2</v>
      </c>
      <c r="R1247">
        <v>-6.72</v>
      </c>
      <c r="S1247" s="4">
        <f t="shared" ref="S1247:S1268" si="96">B1247+1-K1247</f>
        <v>2023.413</v>
      </c>
      <c r="T1247" s="21">
        <f t="shared" ref="T1247:T1268" si="97">(S1247-1900)*365.2425</f>
        <v>45075.672652500005</v>
      </c>
      <c r="U1247" s="24">
        <f t="shared" ref="U1247:U1268" si="98">T1247</f>
        <v>45075.672652500005</v>
      </c>
      <c r="V1247" t="s">
        <v>3183</v>
      </c>
      <c r="W1247" t="s">
        <v>3474</v>
      </c>
      <c r="X1247" t="s">
        <v>3241</v>
      </c>
      <c r="Y1247">
        <v>31.765000000000001</v>
      </c>
      <c r="Z1247">
        <v>31.384</v>
      </c>
      <c r="AA1247" t="s">
        <v>3242</v>
      </c>
    </row>
    <row r="1248" spans="1:27" x14ac:dyDescent="0.2">
      <c r="A1248" s="4" t="s">
        <v>3172</v>
      </c>
      <c r="B1248" s="6">
        <v>2030</v>
      </c>
      <c r="C1248">
        <v>2120</v>
      </c>
      <c r="D1248" s="6">
        <v>25</v>
      </c>
      <c r="E1248" s="19">
        <v>8.0000000000000007E-5</v>
      </c>
      <c r="F1248">
        <v>26.6</v>
      </c>
      <c r="G1248" t="s">
        <v>3223</v>
      </c>
      <c r="H1248">
        <v>1</v>
      </c>
      <c r="I1248" s="19">
        <v>6.6E-3</v>
      </c>
      <c r="J1248">
        <v>1.129</v>
      </c>
      <c r="K1248">
        <v>8.7260000000000009</v>
      </c>
      <c r="L1248">
        <v>85</v>
      </c>
      <c r="M1248">
        <v>11</v>
      </c>
      <c r="N1248" s="19">
        <v>96</v>
      </c>
      <c r="O1248" s="19">
        <v>0.83</v>
      </c>
      <c r="P1248" s="4">
        <v>-2.2606600000000001</v>
      </c>
      <c r="Q1248">
        <v>17</v>
      </c>
      <c r="R1248">
        <v>-5.21</v>
      </c>
      <c r="S1248" s="4">
        <f t="shared" si="96"/>
        <v>2022.2739999999999</v>
      </c>
      <c r="T1248" s="21">
        <f t="shared" si="97"/>
        <v>44659.661444999962</v>
      </c>
      <c r="U1248" s="24">
        <f t="shared" si="98"/>
        <v>44659.661444999962</v>
      </c>
      <c r="V1248" t="s">
        <v>3172</v>
      </c>
      <c r="W1248" t="s">
        <v>3474</v>
      </c>
      <c r="X1248" t="s">
        <v>3410</v>
      </c>
      <c r="Y1248">
        <v>26.635999999999999</v>
      </c>
      <c r="Z1248">
        <v>27.393000000000001</v>
      </c>
      <c r="AA1248" t="s">
        <v>3475</v>
      </c>
    </row>
    <row r="1249" spans="1:27" x14ac:dyDescent="0.2">
      <c r="A1249" s="6" t="s">
        <v>3436</v>
      </c>
      <c r="B1249" s="6">
        <v>2038</v>
      </c>
      <c r="C1249">
        <v>2121</v>
      </c>
      <c r="D1249" s="6">
        <v>47</v>
      </c>
      <c r="E1249" s="19">
        <v>1.9999999999999999E-6</v>
      </c>
      <c r="F1249">
        <v>24.9</v>
      </c>
      <c r="G1249" t="s">
        <v>3469</v>
      </c>
      <c r="H1249">
        <v>0</v>
      </c>
      <c r="I1249" s="19">
        <v>3.6000000000000002E-4</v>
      </c>
      <c r="J1249">
        <v>1.605</v>
      </c>
      <c r="K1249">
        <v>2.6539999999999999</v>
      </c>
      <c r="L1249">
        <v>5</v>
      </c>
      <c r="M1249">
        <v>3</v>
      </c>
      <c r="N1249" s="19">
        <v>8.02</v>
      </c>
      <c r="O1249" s="19">
        <v>0.28999999999999998</v>
      </c>
      <c r="P1249" s="6">
        <v>-3.9847600000000001</v>
      </c>
      <c r="Q1249">
        <v>2</v>
      </c>
      <c r="R1249">
        <v>-5.23</v>
      </c>
      <c r="S1249" s="21">
        <f t="shared" si="96"/>
        <v>2036.346</v>
      </c>
      <c r="T1249" s="21">
        <f t="shared" si="97"/>
        <v>49799.353905000004</v>
      </c>
      <c r="U1249" s="24">
        <f t="shared" si="98"/>
        <v>49799.353905000004</v>
      </c>
      <c r="V1249" t="s">
        <v>3436</v>
      </c>
      <c r="W1249" t="s">
        <v>3474</v>
      </c>
      <c r="X1249" t="s">
        <v>3478</v>
      </c>
      <c r="Y1249">
        <v>24.902000000000001</v>
      </c>
      <c r="Z1249">
        <v>24.86</v>
      </c>
      <c r="AA1249" t="s">
        <v>3479</v>
      </c>
    </row>
    <row r="1250" spans="1:27" x14ac:dyDescent="0.2">
      <c r="A1250" s="6" t="s">
        <v>3152</v>
      </c>
      <c r="B1250" s="6">
        <v>2044</v>
      </c>
      <c r="C1250">
        <v>2119</v>
      </c>
      <c r="D1250">
        <v>15</v>
      </c>
      <c r="E1250" s="19">
        <v>3.0000000000000001E-6</v>
      </c>
      <c r="F1250">
        <v>29.4</v>
      </c>
      <c r="G1250" t="s">
        <v>3228</v>
      </c>
      <c r="H1250">
        <v>1</v>
      </c>
      <c r="I1250" s="19">
        <v>1.2999999999999999E-4</v>
      </c>
      <c r="J1250">
        <v>1.3540000000000001</v>
      </c>
      <c r="K1250">
        <v>3.8250000000000002</v>
      </c>
      <c r="L1250">
        <v>48</v>
      </c>
      <c r="M1250">
        <v>17</v>
      </c>
      <c r="N1250" s="19">
        <v>65</v>
      </c>
      <c r="O1250" s="19">
        <v>0.22</v>
      </c>
      <c r="P1250">
        <v>-4.5528599999999999</v>
      </c>
      <c r="Q1250">
        <v>1</v>
      </c>
      <c r="R1250">
        <v>-7.44</v>
      </c>
      <c r="S1250" s="21">
        <f t="shared" si="96"/>
        <v>2041.175</v>
      </c>
      <c r="T1250" s="21">
        <f t="shared" si="97"/>
        <v>51563.109937499983</v>
      </c>
      <c r="U1250" s="24">
        <f t="shared" si="98"/>
        <v>51563.109937499983</v>
      </c>
      <c r="V1250" t="s">
        <v>3152</v>
      </c>
      <c r="W1250" t="s">
        <v>3474</v>
      </c>
      <c r="X1250" t="s">
        <v>3257</v>
      </c>
      <c r="Y1250">
        <v>29.335999999999999</v>
      </c>
      <c r="Z1250">
        <v>28.097999999999999</v>
      </c>
      <c r="AA1250" t="s">
        <v>3258</v>
      </c>
    </row>
    <row r="1251" spans="1:27" x14ac:dyDescent="0.2">
      <c r="A1251" s="6" t="s">
        <v>3381</v>
      </c>
      <c r="B1251" s="6">
        <v>2048</v>
      </c>
      <c r="C1251">
        <v>2120</v>
      </c>
      <c r="D1251" s="4">
        <v>232</v>
      </c>
      <c r="E1251" s="32">
        <v>6.9999999999999999E-4</v>
      </c>
      <c r="F1251">
        <v>28.6</v>
      </c>
      <c r="G1251" t="s">
        <v>3406</v>
      </c>
      <c r="H1251">
        <v>1</v>
      </c>
      <c r="I1251" s="19">
        <v>3.3E-4</v>
      </c>
      <c r="J1251">
        <v>1.08</v>
      </c>
      <c r="K1251">
        <v>13.494</v>
      </c>
      <c r="L1251">
        <v>25</v>
      </c>
      <c r="M1251">
        <v>2</v>
      </c>
      <c r="N1251" s="19">
        <v>27</v>
      </c>
      <c r="O1251" s="19">
        <v>0.27</v>
      </c>
      <c r="P1251">
        <v>-4.0491200000000003</v>
      </c>
      <c r="Q1251">
        <v>3</v>
      </c>
      <c r="R1251" s="6">
        <v>-4.95</v>
      </c>
      <c r="S1251" s="21">
        <f t="shared" si="96"/>
        <v>2035.5060000000001</v>
      </c>
      <c r="T1251" s="21">
        <f t="shared" si="97"/>
        <v>49492.550205000029</v>
      </c>
      <c r="U1251" s="24">
        <f t="shared" si="98"/>
        <v>49492.550205000029</v>
      </c>
      <c r="V1251" t="s">
        <v>3381</v>
      </c>
      <c r="W1251" t="s">
        <v>3474</v>
      </c>
      <c r="X1251" t="s">
        <v>3411</v>
      </c>
      <c r="Y1251">
        <v>28.58</v>
      </c>
      <c r="Z1251">
        <v>24.97</v>
      </c>
      <c r="AA1251" t="s">
        <v>3412</v>
      </c>
    </row>
    <row r="1252" spans="1:27" x14ac:dyDescent="0.2">
      <c r="A1252" s="6" t="s">
        <v>3388</v>
      </c>
      <c r="B1252" s="6">
        <v>2051</v>
      </c>
      <c r="C1252">
        <v>2118</v>
      </c>
      <c r="D1252" s="6">
        <v>29</v>
      </c>
      <c r="E1252" s="19">
        <v>3.0000000000000001E-5</v>
      </c>
      <c r="F1252">
        <v>29.4</v>
      </c>
      <c r="G1252" t="s">
        <v>3400</v>
      </c>
      <c r="H1252">
        <v>0</v>
      </c>
      <c r="I1252" s="19">
        <v>2.9E-4</v>
      </c>
      <c r="J1252">
        <v>1.7669999999999999</v>
      </c>
      <c r="K1252">
        <v>2.3039999999999998</v>
      </c>
      <c r="L1252">
        <v>13</v>
      </c>
      <c r="M1252">
        <v>10</v>
      </c>
      <c r="N1252" s="19">
        <v>23</v>
      </c>
      <c r="O1252" s="19">
        <v>0.2</v>
      </c>
      <c r="P1252">
        <v>-4.24369</v>
      </c>
      <c r="Q1252">
        <v>3</v>
      </c>
      <c r="R1252">
        <v>-6.74</v>
      </c>
      <c r="S1252" s="21">
        <f t="shared" si="96"/>
        <v>2049.6959999999999</v>
      </c>
      <c r="T1252" s="21">
        <f t="shared" si="97"/>
        <v>54675.341279999971</v>
      </c>
      <c r="U1252" s="24">
        <f t="shared" si="98"/>
        <v>54675.341279999971</v>
      </c>
      <c r="V1252" t="s">
        <v>3388</v>
      </c>
      <c r="W1252" t="s">
        <v>3474</v>
      </c>
      <c r="X1252" t="s">
        <v>3480</v>
      </c>
      <c r="Y1252">
        <v>29.396999999999998</v>
      </c>
      <c r="Z1252">
        <v>27.771999999999998</v>
      </c>
      <c r="AA1252" t="s">
        <v>3481</v>
      </c>
    </row>
    <row r="1253" spans="1:27" x14ac:dyDescent="0.2">
      <c r="A1253" s="6" t="s">
        <v>3085</v>
      </c>
      <c r="B1253" s="6">
        <v>2058</v>
      </c>
      <c r="C1253">
        <v>2108</v>
      </c>
      <c r="D1253">
        <v>3</v>
      </c>
      <c r="E1253" s="19">
        <v>3.0000000000000001E-6</v>
      </c>
      <c r="F1253">
        <v>27.1</v>
      </c>
      <c r="G1253" t="s">
        <v>3098</v>
      </c>
      <c r="H1253">
        <v>0</v>
      </c>
      <c r="I1253" s="19">
        <v>3.1E-4</v>
      </c>
      <c r="J1253">
        <v>3.347</v>
      </c>
      <c r="K1253">
        <v>1.4259999999999999</v>
      </c>
      <c r="L1253">
        <v>3</v>
      </c>
      <c r="M1253">
        <v>7</v>
      </c>
      <c r="N1253" s="19">
        <v>10</v>
      </c>
      <c r="O1253" s="19">
        <v>0.13</v>
      </c>
      <c r="P1253">
        <v>-4.4040999999999997</v>
      </c>
      <c r="Q1253">
        <v>4</v>
      </c>
      <c r="R1253">
        <v>-6.26</v>
      </c>
      <c r="S1253" s="21">
        <f t="shared" si="96"/>
        <v>2057.5740000000001</v>
      </c>
      <c r="T1253" s="21">
        <f t="shared" si="97"/>
        <v>57552.721695000029</v>
      </c>
      <c r="U1253" s="24">
        <f t="shared" si="98"/>
        <v>57552.721695000029</v>
      </c>
      <c r="V1253" t="s">
        <v>3085</v>
      </c>
      <c r="W1253" t="s">
        <v>3474</v>
      </c>
      <c r="X1253" t="s">
        <v>3106</v>
      </c>
      <c r="Y1253">
        <v>27.088999999999999</v>
      </c>
      <c r="Z1253">
        <v>25.974</v>
      </c>
      <c r="AA1253" t="s">
        <v>3274</v>
      </c>
    </row>
    <row r="1254" spans="1:27" x14ac:dyDescent="0.2">
      <c r="A1254" s="6" t="s">
        <v>2814</v>
      </c>
      <c r="B1254" s="6">
        <v>2060</v>
      </c>
      <c r="C1254">
        <v>2121</v>
      </c>
      <c r="D1254" s="6">
        <v>33</v>
      </c>
      <c r="E1254" s="32">
        <v>2.9999999999999997E-4</v>
      </c>
      <c r="F1254">
        <v>27.1</v>
      </c>
      <c r="G1254" t="s">
        <v>2850</v>
      </c>
      <c r="H1254">
        <v>0</v>
      </c>
      <c r="I1254" s="19">
        <v>1E-3</v>
      </c>
      <c r="J1254">
        <v>2.2930000000000001</v>
      </c>
      <c r="K1254">
        <v>1.7729999999999999</v>
      </c>
      <c r="L1254">
        <v>7</v>
      </c>
      <c r="M1254">
        <v>9</v>
      </c>
      <c r="N1254" s="19">
        <v>16.100000000000001</v>
      </c>
      <c r="O1254" s="19">
        <v>0.18</v>
      </c>
      <c r="P1254" s="6">
        <v>-3.7397200000000002</v>
      </c>
      <c r="Q1254">
        <v>14</v>
      </c>
      <c r="R1254" s="6">
        <v>-4.68</v>
      </c>
      <c r="S1254" s="21">
        <f t="shared" si="96"/>
        <v>2059.2269999999999</v>
      </c>
      <c r="T1254" s="21">
        <f t="shared" si="97"/>
        <v>58156.467547499953</v>
      </c>
      <c r="U1254" s="24">
        <f t="shared" si="98"/>
        <v>58156.467547499953</v>
      </c>
      <c r="V1254" t="s">
        <v>2814</v>
      </c>
      <c r="W1254" t="s">
        <v>3474</v>
      </c>
      <c r="X1254" t="s">
        <v>3128</v>
      </c>
      <c r="Y1254">
        <v>26.99</v>
      </c>
      <c r="Z1254">
        <v>25.396999999999998</v>
      </c>
      <c r="AA1254" t="s">
        <v>3482</v>
      </c>
    </row>
    <row r="1255" spans="1:27" x14ac:dyDescent="0.2">
      <c r="A1255" s="6" t="s">
        <v>3378</v>
      </c>
      <c r="B1255" s="6">
        <v>2063</v>
      </c>
      <c r="C1255">
        <v>2079</v>
      </c>
      <c r="D1255">
        <v>8</v>
      </c>
      <c r="E1255" s="19">
        <v>3.0000000000000001E-6</v>
      </c>
      <c r="F1255">
        <v>28.5</v>
      </c>
      <c r="G1255" t="s">
        <v>3408</v>
      </c>
      <c r="H1255">
        <v>0</v>
      </c>
      <c r="I1255" s="19">
        <v>6.7999999999999999E-5</v>
      </c>
      <c r="J1255">
        <v>1.6140000000000001</v>
      </c>
      <c r="K1255">
        <v>2.629</v>
      </c>
      <c r="L1255">
        <v>13</v>
      </c>
      <c r="M1255">
        <v>8</v>
      </c>
      <c r="N1255" s="19">
        <v>21</v>
      </c>
      <c r="O1255" s="19">
        <v>0.11</v>
      </c>
      <c r="P1255">
        <v>-5.1234999999999999</v>
      </c>
      <c r="Q1255">
        <v>1</v>
      </c>
      <c r="R1255">
        <v>-7.31</v>
      </c>
      <c r="S1255" s="21">
        <f t="shared" si="96"/>
        <v>2061.3710000000001</v>
      </c>
      <c r="T1255" s="21">
        <f t="shared" si="97"/>
        <v>58939.547467500037</v>
      </c>
      <c r="U1255" s="24">
        <f t="shared" si="98"/>
        <v>58939.547467500037</v>
      </c>
      <c r="V1255" t="s">
        <v>3378</v>
      </c>
      <c r="W1255" t="s">
        <v>3474</v>
      </c>
      <c r="X1255" t="s">
        <v>3421</v>
      </c>
      <c r="Y1255">
        <v>28.478000000000002</v>
      </c>
      <c r="Z1255">
        <v>26.395</v>
      </c>
      <c r="AA1255" t="s">
        <v>3422</v>
      </c>
    </row>
    <row r="1256" spans="1:27" x14ac:dyDescent="0.2">
      <c r="A1256" s="6" t="s">
        <v>2979</v>
      </c>
      <c r="B1256" s="6">
        <v>2063</v>
      </c>
      <c r="C1256">
        <v>2119</v>
      </c>
      <c r="D1256" s="6">
        <v>27</v>
      </c>
      <c r="E1256" s="32">
        <v>2.9999999999999997E-4</v>
      </c>
      <c r="F1256">
        <v>25.7</v>
      </c>
      <c r="G1256" t="s">
        <v>3006</v>
      </c>
      <c r="H1256">
        <v>0</v>
      </c>
      <c r="I1256" s="19">
        <v>7.5000000000000002E-4</v>
      </c>
      <c r="J1256">
        <v>2.6480000000000001</v>
      </c>
      <c r="K1256">
        <v>1.607</v>
      </c>
      <c r="L1256">
        <v>3</v>
      </c>
      <c r="M1256">
        <v>5</v>
      </c>
      <c r="N1256" s="19">
        <v>7.94</v>
      </c>
      <c r="O1256" s="19">
        <v>0.16</v>
      </c>
      <c r="P1256" s="6">
        <v>-3.9209999999999998</v>
      </c>
      <c r="Q1256">
        <v>11</v>
      </c>
      <c r="R1256" s="6">
        <v>-4.32</v>
      </c>
      <c r="S1256" s="21">
        <f t="shared" si="96"/>
        <v>2062.393</v>
      </c>
      <c r="T1256" s="21">
        <f t="shared" si="97"/>
        <v>59312.825302500009</v>
      </c>
      <c r="U1256" s="24">
        <f t="shared" si="98"/>
        <v>59312.825302500009</v>
      </c>
      <c r="V1256" t="s">
        <v>2979</v>
      </c>
      <c r="W1256" t="s">
        <v>3474</v>
      </c>
      <c r="X1256" t="s">
        <v>3280</v>
      </c>
      <c r="Y1256">
        <v>25.74</v>
      </c>
      <c r="Z1256">
        <v>24.495000000000001</v>
      </c>
      <c r="AA1256" t="s">
        <v>3281</v>
      </c>
    </row>
    <row r="1257" spans="1:27" x14ac:dyDescent="0.2">
      <c r="A1257" s="6" t="s">
        <v>3380</v>
      </c>
      <c r="B1257" s="6">
        <v>2067</v>
      </c>
      <c r="C1257">
        <v>2105</v>
      </c>
      <c r="D1257">
        <v>8</v>
      </c>
      <c r="E1257" s="19">
        <v>3.9999999999999998E-6</v>
      </c>
      <c r="F1257">
        <v>25.6</v>
      </c>
      <c r="G1257" t="s">
        <v>3407</v>
      </c>
      <c r="H1257">
        <v>0</v>
      </c>
      <c r="I1257" s="19">
        <v>2.5000000000000001E-4</v>
      </c>
      <c r="J1257">
        <v>2.8849999999999998</v>
      </c>
      <c r="K1257">
        <v>1.5309999999999999</v>
      </c>
      <c r="L1257">
        <v>8</v>
      </c>
      <c r="M1257">
        <v>15</v>
      </c>
      <c r="N1257" s="19">
        <v>23.1</v>
      </c>
      <c r="O1257" s="19">
        <v>0.11</v>
      </c>
      <c r="P1257">
        <v>-4.5831</v>
      </c>
      <c r="Q1257">
        <v>4</v>
      </c>
      <c r="R1257">
        <v>-5.78</v>
      </c>
      <c r="S1257" s="21">
        <f t="shared" si="96"/>
        <v>2066.4690000000001</v>
      </c>
      <c r="T1257" s="21">
        <f t="shared" si="97"/>
        <v>60801.553732500019</v>
      </c>
      <c r="U1257" s="24">
        <f t="shared" si="98"/>
        <v>60801.553732500019</v>
      </c>
      <c r="V1257" t="s">
        <v>3380</v>
      </c>
      <c r="W1257" t="s">
        <v>3474</v>
      </c>
      <c r="X1257" t="s">
        <v>3423</v>
      </c>
      <c r="Y1257">
        <v>25.591000000000001</v>
      </c>
      <c r="Z1257">
        <v>23.856999999999999</v>
      </c>
      <c r="AA1257" t="s">
        <v>3424</v>
      </c>
    </row>
    <row r="1258" spans="1:27" x14ac:dyDescent="0.2">
      <c r="A1258" s="6" t="s">
        <v>3173</v>
      </c>
      <c r="B1258" s="6">
        <v>2069</v>
      </c>
      <c r="C1258">
        <v>2106</v>
      </c>
      <c r="D1258">
        <v>7</v>
      </c>
      <c r="E1258" s="19">
        <v>9.9999999999999995E-7</v>
      </c>
      <c r="F1258">
        <v>28.1</v>
      </c>
      <c r="G1258" t="s">
        <v>3222</v>
      </c>
      <c r="H1258">
        <v>0</v>
      </c>
      <c r="I1258" s="19">
        <v>1.2E-4</v>
      </c>
      <c r="J1258">
        <v>2.4089999999999998</v>
      </c>
      <c r="K1258">
        <v>1.71</v>
      </c>
      <c r="L1258">
        <v>5</v>
      </c>
      <c r="M1258">
        <v>7</v>
      </c>
      <c r="N1258" s="19">
        <v>12</v>
      </c>
      <c r="O1258" s="19">
        <v>8.6999999999999994E-2</v>
      </c>
      <c r="P1258">
        <v>-4.9879499999999997</v>
      </c>
      <c r="Q1258">
        <v>2</v>
      </c>
      <c r="R1258">
        <v>-7.61</v>
      </c>
      <c r="S1258" s="21">
        <f t="shared" si="96"/>
        <v>2068.29</v>
      </c>
      <c r="T1258" s="21">
        <f t="shared" si="97"/>
        <v>61466.66032499999</v>
      </c>
      <c r="U1258" s="24">
        <f t="shared" si="98"/>
        <v>61466.66032499999</v>
      </c>
      <c r="V1258" t="s">
        <v>3173</v>
      </c>
      <c r="W1258" t="s">
        <v>3474</v>
      </c>
      <c r="X1258" t="s">
        <v>3290</v>
      </c>
      <c r="Y1258">
        <v>28.117000000000001</v>
      </c>
      <c r="Z1258">
        <v>26.934999999999999</v>
      </c>
      <c r="AA1258" t="s">
        <v>3291</v>
      </c>
    </row>
    <row r="1259" spans="1:27" x14ac:dyDescent="0.2">
      <c r="A1259" s="6" t="s">
        <v>3435</v>
      </c>
      <c r="B1259" s="6">
        <v>2070</v>
      </c>
      <c r="C1259">
        <v>2116</v>
      </c>
      <c r="D1259">
        <v>14</v>
      </c>
      <c r="E1259" s="19">
        <v>1.9999999999999999E-6</v>
      </c>
      <c r="F1259">
        <v>30.3</v>
      </c>
      <c r="G1259" t="s">
        <v>3470</v>
      </c>
      <c r="H1259">
        <v>1</v>
      </c>
      <c r="I1259" s="19">
        <v>1.2E-4</v>
      </c>
      <c r="J1259">
        <v>1.4510000000000001</v>
      </c>
      <c r="K1259">
        <v>3.2160000000000002</v>
      </c>
      <c r="L1259">
        <v>31</v>
      </c>
      <c r="M1259">
        <v>14</v>
      </c>
      <c r="N1259" s="19">
        <v>45</v>
      </c>
      <c r="O1259" s="19">
        <v>0.09</v>
      </c>
      <c r="P1259">
        <v>-4.9808399999999997</v>
      </c>
      <c r="Q1259">
        <v>2</v>
      </c>
      <c r="R1259">
        <v>-8.77</v>
      </c>
      <c r="S1259" s="21">
        <f t="shared" si="96"/>
        <v>2067.7840000000001</v>
      </c>
      <c r="T1259" s="21">
        <f t="shared" si="97"/>
        <v>61281.847620000037</v>
      </c>
      <c r="U1259" s="24">
        <f t="shared" si="98"/>
        <v>61281.847620000037</v>
      </c>
      <c r="V1259" t="s">
        <v>3435</v>
      </c>
      <c r="W1259" t="s">
        <v>3474</v>
      </c>
      <c r="X1259" t="s">
        <v>3483</v>
      </c>
      <c r="Y1259">
        <v>30.311</v>
      </c>
      <c r="Z1259">
        <v>24.256</v>
      </c>
      <c r="AA1259" t="s">
        <v>3484</v>
      </c>
    </row>
    <row r="1260" spans="1:27" x14ac:dyDescent="0.2">
      <c r="A1260" s="6" t="s">
        <v>3034</v>
      </c>
      <c r="B1260" s="6">
        <v>2072</v>
      </c>
      <c r="C1260">
        <v>2083</v>
      </c>
      <c r="D1260">
        <v>3</v>
      </c>
      <c r="E1260" s="19">
        <v>9.0000000000000006E-5</v>
      </c>
      <c r="F1260">
        <v>28.3</v>
      </c>
      <c r="G1260" t="s">
        <v>3051</v>
      </c>
      <c r="H1260">
        <v>0</v>
      </c>
      <c r="I1260" s="19">
        <v>1.1E-4</v>
      </c>
      <c r="J1260">
        <v>2.0379999999999998</v>
      </c>
      <c r="K1260">
        <v>1.964</v>
      </c>
      <c r="L1260">
        <v>1</v>
      </c>
      <c r="M1260">
        <v>1</v>
      </c>
      <c r="N1260" s="19">
        <v>2.04</v>
      </c>
      <c r="O1260" s="19">
        <v>0.12</v>
      </c>
      <c r="P1260">
        <v>-4.8685299999999998</v>
      </c>
      <c r="Q1260">
        <v>2</v>
      </c>
      <c r="R1260">
        <v>-5.76</v>
      </c>
      <c r="S1260" s="21">
        <f t="shared" si="96"/>
        <v>2071.0360000000001</v>
      </c>
      <c r="T1260" s="21">
        <f t="shared" si="97"/>
        <v>62469.616230000021</v>
      </c>
      <c r="U1260" s="24">
        <f t="shared" si="98"/>
        <v>62469.616230000021</v>
      </c>
      <c r="V1260" t="s">
        <v>3034</v>
      </c>
      <c r="W1260" t="s">
        <v>3474</v>
      </c>
      <c r="X1260" t="s">
        <v>3300</v>
      </c>
      <c r="Y1260">
        <v>28.21</v>
      </c>
      <c r="Z1260">
        <v>25.574000000000002</v>
      </c>
      <c r="AA1260" t="s">
        <v>3301</v>
      </c>
    </row>
    <row r="1261" spans="1:27" x14ac:dyDescent="0.2">
      <c r="A1261" s="9" t="s">
        <v>3385</v>
      </c>
      <c r="B1261" s="9">
        <v>2073</v>
      </c>
      <c r="C1261">
        <v>2073</v>
      </c>
      <c r="D1261">
        <v>1</v>
      </c>
      <c r="E1261" s="19">
        <v>1E-8</v>
      </c>
      <c r="F1261">
        <v>25.1</v>
      </c>
      <c r="G1261" t="s">
        <v>3473</v>
      </c>
      <c r="H1261">
        <v>0</v>
      </c>
      <c r="I1261" s="19">
        <v>2.7E-4</v>
      </c>
      <c r="J1261">
        <v>3.6890000000000001</v>
      </c>
      <c r="K1261">
        <v>1.3720000000000001</v>
      </c>
      <c r="L1261">
        <v>3</v>
      </c>
      <c r="M1261">
        <v>8</v>
      </c>
      <c r="N1261" s="19">
        <v>11.1</v>
      </c>
      <c r="O1261" s="19">
        <v>3.9E-2</v>
      </c>
      <c r="P1261">
        <v>-4.9667700000000004</v>
      </c>
      <c r="Q1261">
        <v>5</v>
      </c>
      <c r="R1261">
        <v>-7.93</v>
      </c>
      <c r="S1261" s="21">
        <f t="shared" si="96"/>
        <v>2072.6280000000002</v>
      </c>
      <c r="T1261" s="21">
        <f t="shared" si="97"/>
        <v>63051.082290000057</v>
      </c>
      <c r="U1261" s="24">
        <f t="shared" si="98"/>
        <v>63051.082290000057</v>
      </c>
      <c r="V1261" t="s">
        <v>3385</v>
      </c>
      <c r="W1261" t="s">
        <v>3474</v>
      </c>
      <c r="X1261" t="s">
        <v>3485</v>
      </c>
      <c r="Y1261">
        <v>25.023</v>
      </c>
      <c r="Z1261">
        <v>23.6</v>
      </c>
      <c r="AA1261" t="s">
        <v>3486</v>
      </c>
    </row>
    <row r="1262" spans="1:27" x14ac:dyDescent="0.2">
      <c r="A1262" s="4" t="s">
        <v>3035</v>
      </c>
      <c r="B1262" s="9">
        <v>2075</v>
      </c>
      <c r="C1262">
        <v>2121</v>
      </c>
      <c r="D1262" s="4">
        <v>88</v>
      </c>
      <c r="E1262" s="19">
        <v>3.0000000000000001E-5</v>
      </c>
      <c r="F1262">
        <v>28.7</v>
      </c>
      <c r="G1262" t="s">
        <v>3050</v>
      </c>
      <c r="H1262">
        <v>1</v>
      </c>
      <c r="I1262" s="19">
        <v>7.3999999999999999E-4</v>
      </c>
      <c r="J1262">
        <v>1.0189999999999999</v>
      </c>
      <c r="K1262">
        <v>53.277999999999999</v>
      </c>
      <c r="L1262">
        <v>0</v>
      </c>
      <c r="M1262">
        <v>0</v>
      </c>
      <c r="N1262" s="19">
        <v>10000000</v>
      </c>
      <c r="O1262" s="19">
        <v>0.1</v>
      </c>
      <c r="P1262">
        <v>-4.1124099999999997</v>
      </c>
      <c r="Q1262">
        <v>14</v>
      </c>
      <c r="R1262">
        <v>-6.73</v>
      </c>
      <c r="S1262" s="4">
        <f t="shared" si="96"/>
        <v>2022.722</v>
      </c>
      <c r="T1262" s="21">
        <f t="shared" si="97"/>
        <v>44823.290084999993</v>
      </c>
      <c r="U1262" s="24">
        <f t="shared" si="98"/>
        <v>44823.290084999993</v>
      </c>
      <c r="V1262" t="s">
        <v>3035</v>
      </c>
      <c r="W1262" t="s">
        <v>3474</v>
      </c>
      <c r="X1262" t="s">
        <v>3238</v>
      </c>
      <c r="Y1262">
        <v>28.66</v>
      </c>
      <c r="Z1262">
        <v>24.120999999999999</v>
      </c>
      <c r="AA1262" t="s">
        <v>3239</v>
      </c>
    </row>
    <row r="1263" spans="1:27" x14ac:dyDescent="0.2">
      <c r="A1263" s="9" t="s">
        <v>3434</v>
      </c>
      <c r="B1263" s="9">
        <v>2075</v>
      </c>
      <c r="C1263">
        <v>2085</v>
      </c>
      <c r="D1263" s="6">
        <v>18</v>
      </c>
      <c r="E1263" s="19">
        <v>5.0000000000000004E-6</v>
      </c>
      <c r="F1263">
        <v>27.7</v>
      </c>
      <c r="G1263" t="s">
        <v>3471</v>
      </c>
      <c r="H1263">
        <v>0</v>
      </c>
      <c r="I1263" s="19">
        <v>5.3000000000000001E-5</v>
      </c>
      <c r="J1263">
        <v>1.7789999999999999</v>
      </c>
      <c r="K1263">
        <v>2.2829999999999999</v>
      </c>
      <c r="L1263">
        <v>9</v>
      </c>
      <c r="M1263">
        <v>7</v>
      </c>
      <c r="N1263" s="19">
        <v>16</v>
      </c>
      <c r="O1263" s="19">
        <v>0.09</v>
      </c>
      <c r="P1263">
        <v>-5.32728</v>
      </c>
      <c r="Q1263">
        <v>1</v>
      </c>
      <c r="R1263">
        <v>-6.55</v>
      </c>
      <c r="S1263" s="21">
        <f t="shared" si="96"/>
        <v>2073.7170000000001</v>
      </c>
      <c r="T1263" s="21">
        <f t="shared" si="97"/>
        <v>63448.831372500033</v>
      </c>
      <c r="U1263" s="24">
        <f t="shared" si="98"/>
        <v>63448.831372500033</v>
      </c>
      <c r="V1263" t="s">
        <v>3434</v>
      </c>
      <c r="W1263" t="s">
        <v>3474</v>
      </c>
      <c r="X1263" t="s">
        <v>3487</v>
      </c>
      <c r="Y1263">
        <v>27.62</v>
      </c>
      <c r="Z1263">
        <v>23.911000000000001</v>
      </c>
      <c r="AA1263" t="s">
        <v>3488</v>
      </c>
    </row>
    <row r="1264" spans="1:27" x14ac:dyDescent="0.2">
      <c r="A1264" s="9" t="s">
        <v>3153</v>
      </c>
      <c r="B1264" s="9">
        <v>2089</v>
      </c>
      <c r="C1264">
        <v>2096</v>
      </c>
      <c r="D1264">
        <v>2</v>
      </c>
      <c r="E1264" s="19">
        <v>2.9999999999999997E-8</v>
      </c>
      <c r="F1264">
        <v>30.3</v>
      </c>
      <c r="G1264" t="s">
        <v>3227</v>
      </c>
      <c r="H1264">
        <v>0</v>
      </c>
      <c r="I1264" s="19">
        <v>4.1E-5</v>
      </c>
      <c r="J1264">
        <v>1.3520000000000001</v>
      </c>
      <c r="K1264">
        <v>3.8380000000000001</v>
      </c>
      <c r="L1264">
        <v>17</v>
      </c>
      <c r="M1264">
        <v>6</v>
      </c>
      <c r="N1264" s="19">
        <v>23</v>
      </c>
      <c r="O1264" s="19">
        <v>3.7999999999999999E-2</v>
      </c>
      <c r="P1264">
        <v>-5.7993499999999996</v>
      </c>
      <c r="Q1264">
        <v>1</v>
      </c>
      <c r="R1264">
        <v>-10.15</v>
      </c>
      <c r="S1264" s="21">
        <f t="shared" si="96"/>
        <v>2086.1619999999998</v>
      </c>
      <c r="T1264" s="21">
        <f t="shared" si="97"/>
        <v>67994.274284999934</v>
      </c>
      <c r="U1264" s="24">
        <f t="shared" si="98"/>
        <v>67994.274284999934</v>
      </c>
      <c r="V1264" t="s">
        <v>3153</v>
      </c>
      <c r="W1264" t="s">
        <v>3474</v>
      </c>
      <c r="X1264" t="s">
        <v>3327</v>
      </c>
      <c r="Y1264">
        <v>30.257999999999999</v>
      </c>
      <c r="Z1264">
        <v>24.966000000000001</v>
      </c>
      <c r="AA1264" t="s">
        <v>3328</v>
      </c>
    </row>
    <row r="1265" spans="1:27" x14ac:dyDescent="0.2">
      <c r="A1265" s="9" t="s">
        <v>3196</v>
      </c>
      <c r="B1265" s="9">
        <v>2090</v>
      </c>
      <c r="C1265">
        <v>2109</v>
      </c>
      <c r="D1265">
        <v>4</v>
      </c>
      <c r="E1265" s="19">
        <v>3.0000000000000001E-5</v>
      </c>
      <c r="F1265">
        <v>27.4</v>
      </c>
      <c r="G1265" t="s">
        <v>3219</v>
      </c>
      <c r="H1265">
        <v>0</v>
      </c>
      <c r="I1265" s="19">
        <v>8.2000000000000001E-5</v>
      </c>
      <c r="J1265">
        <v>3.6389999999999998</v>
      </c>
      <c r="K1265">
        <v>1.379</v>
      </c>
      <c r="L1265">
        <v>3</v>
      </c>
      <c r="M1265">
        <v>8</v>
      </c>
      <c r="N1265" s="19">
        <v>10.9</v>
      </c>
      <c r="O1265" s="19">
        <v>8.2000000000000003E-2</v>
      </c>
      <c r="P1265">
        <v>-5.1718999999999999</v>
      </c>
      <c r="Q1265">
        <v>2</v>
      </c>
      <c r="R1265">
        <v>-5.86</v>
      </c>
      <c r="S1265" s="21">
        <f t="shared" si="96"/>
        <v>2089.6210000000001</v>
      </c>
      <c r="T1265" s="21">
        <f t="shared" si="97"/>
        <v>69257.648092500036</v>
      </c>
      <c r="U1265" s="24">
        <f t="shared" si="98"/>
        <v>69257.648092500036</v>
      </c>
      <c r="V1265" t="s">
        <v>3196</v>
      </c>
      <c r="W1265" t="s">
        <v>3474</v>
      </c>
      <c r="X1265" t="s">
        <v>3332</v>
      </c>
      <c r="Y1265">
        <v>27.387</v>
      </c>
      <c r="Z1265">
        <v>23.346</v>
      </c>
      <c r="AA1265" t="s">
        <v>3333</v>
      </c>
    </row>
    <row r="1266" spans="1:27" x14ac:dyDescent="0.2">
      <c r="A1266" s="9" t="s">
        <v>3197</v>
      </c>
      <c r="B1266" s="9">
        <v>2100</v>
      </c>
      <c r="C1266">
        <v>2121</v>
      </c>
      <c r="D1266" s="6">
        <v>17</v>
      </c>
      <c r="E1266" s="19">
        <v>2.0000000000000002E-5</v>
      </c>
      <c r="F1266">
        <v>30.3</v>
      </c>
      <c r="G1266" t="s">
        <v>3218</v>
      </c>
      <c r="H1266">
        <v>1</v>
      </c>
      <c r="I1266" s="19">
        <v>3.6000000000000001E-5</v>
      </c>
      <c r="J1266">
        <v>1.0149999999999999</v>
      </c>
      <c r="K1266">
        <v>67.616</v>
      </c>
      <c r="L1266">
        <v>0</v>
      </c>
      <c r="M1266">
        <v>0</v>
      </c>
      <c r="N1266" s="19">
        <v>10000000</v>
      </c>
      <c r="O1266" s="19">
        <v>6.9000000000000006E-2</v>
      </c>
      <c r="P1266">
        <v>-5.6103699999999996</v>
      </c>
      <c r="Q1266">
        <v>1</v>
      </c>
      <c r="R1266">
        <v>-7.7</v>
      </c>
      <c r="S1266" s="21">
        <f t="shared" si="96"/>
        <v>2033.384</v>
      </c>
      <c r="T1266" s="21">
        <f t="shared" si="97"/>
        <v>48717.505620000004</v>
      </c>
      <c r="U1266" s="24">
        <f t="shared" si="98"/>
        <v>48717.505620000004</v>
      </c>
      <c r="V1266" t="s">
        <v>3197</v>
      </c>
      <c r="W1266" t="s">
        <v>3474</v>
      </c>
      <c r="X1266" t="s">
        <v>3253</v>
      </c>
      <c r="Y1266">
        <v>30.23</v>
      </c>
      <c r="Z1266">
        <v>27.952999999999999</v>
      </c>
      <c r="AA1266" t="s">
        <v>3254</v>
      </c>
    </row>
    <row r="1267" spans="1:27" x14ac:dyDescent="0.2">
      <c r="A1267" s="9" t="s">
        <v>3379</v>
      </c>
      <c r="B1267" s="9">
        <v>2116</v>
      </c>
      <c r="C1267">
        <v>2116</v>
      </c>
      <c r="D1267">
        <v>1</v>
      </c>
      <c r="E1267" s="19">
        <v>1.9999999999999999E-7</v>
      </c>
      <c r="F1267">
        <v>26.3</v>
      </c>
      <c r="G1267" t="s">
        <v>3472</v>
      </c>
      <c r="H1267">
        <v>0</v>
      </c>
      <c r="I1267" s="19">
        <v>8.7999999999999998E-5</v>
      </c>
      <c r="J1267">
        <v>4.1040000000000001</v>
      </c>
      <c r="K1267">
        <v>1.3220000000000001</v>
      </c>
      <c r="L1267">
        <v>1</v>
      </c>
      <c r="M1267">
        <v>3</v>
      </c>
      <c r="N1267" s="19">
        <v>4.0999999999999996</v>
      </c>
      <c r="O1267" s="19">
        <v>3.5999999999999997E-2</v>
      </c>
      <c r="P1267">
        <v>-5.5017500000000004</v>
      </c>
      <c r="Q1267">
        <v>3</v>
      </c>
      <c r="R1267">
        <v>-7.7</v>
      </c>
      <c r="S1267" s="21">
        <f t="shared" si="96"/>
        <v>2115.6779999999999</v>
      </c>
      <c r="T1267" s="21">
        <f t="shared" si="97"/>
        <v>78774.771914999961</v>
      </c>
      <c r="U1267" s="24">
        <f t="shared" si="98"/>
        <v>78774.771914999961</v>
      </c>
      <c r="V1267" t="s">
        <v>3379</v>
      </c>
      <c r="W1267" t="s">
        <v>3474</v>
      </c>
      <c r="X1267" t="s">
        <v>3491</v>
      </c>
      <c r="Y1267">
        <v>26.29</v>
      </c>
      <c r="Z1267">
        <v>23.922000000000001</v>
      </c>
      <c r="AA1267" t="s">
        <v>3492</v>
      </c>
    </row>
    <row r="1268" spans="1:27" x14ac:dyDescent="0.2">
      <c r="A1268" s="9" t="s">
        <v>2990</v>
      </c>
      <c r="B1268" s="9">
        <v>2117</v>
      </c>
      <c r="C1268">
        <v>2117</v>
      </c>
      <c r="D1268">
        <v>1</v>
      </c>
      <c r="E1268" s="19">
        <v>2.9999999999999999E-7</v>
      </c>
      <c r="F1268">
        <v>29.7</v>
      </c>
      <c r="G1268" t="s">
        <v>3003</v>
      </c>
      <c r="H1268">
        <v>1</v>
      </c>
      <c r="I1268" s="19">
        <v>1.7000000000000001E-4</v>
      </c>
      <c r="J1268">
        <v>0.96</v>
      </c>
      <c r="K1268">
        <v>23.835999999999999</v>
      </c>
      <c r="L1268">
        <v>149</v>
      </c>
      <c r="M1268">
        <v>6</v>
      </c>
      <c r="N1268" s="19">
        <v>143</v>
      </c>
      <c r="O1268" s="19">
        <v>3.6999999999999998E-2</v>
      </c>
      <c r="P1268">
        <v>-5.1884300000000003</v>
      </c>
      <c r="Q1268">
        <v>6</v>
      </c>
      <c r="R1268">
        <v>-9.24</v>
      </c>
      <c r="S1268" s="21">
        <f t="shared" si="96"/>
        <v>2094.1640000000002</v>
      </c>
      <c r="T1268" s="21">
        <f t="shared" si="97"/>
        <v>70916.944770000075</v>
      </c>
      <c r="U1268" s="24">
        <f t="shared" si="98"/>
        <v>70916.944770000075</v>
      </c>
      <c r="V1268" t="s">
        <v>2990</v>
      </c>
      <c r="W1268" t="s">
        <v>3474</v>
      </c>
      <c r="X1268" t="s">
        <v>3337</v>
      </c>
      <c r="Y1268">
        <v>29.7</v>
      </c>
      <c r="Z1268">
        <v>25.431000000000001</v>
      </c>
      <c r="AA1268" t="s">
        <v>3008</v>
      </c>
    </row>
    <row r="1269" spans="1:27" x14ac:dyDescent="0.2">
      <c r="E1269" s="19"/>
      <c r="I1269" s="19"/>
      <c r="N1269" s="19"/>
      <c r="O1269" s="19"/>
      <c r="S1269" s="21"/>
      <c r="T1269" s="21"/>
      <c r="U1269" s="24"/>
    </row>
    <row r="1270" spans="1:27" x14ac:dyDescent="0.2">
      <c r="E1270" s="19"/>
      <c r="I1270" s="19"/>
      <c r="N1270" s="19"/>
      <c r="O1270" s="19"/>
      <c r="S1270" s="21"/>
      <c r="T1270" s="21"/>
      <c r="U1270" s="24"/>
    </row>
    <row r="1271" spans="1:27" x14ac:dyDescent="0.2">
      <c r="E1271" s="19"/>
      <c r="I1271" s="19"/>
      <c r="N1271" s="19"/>
      <c r="O1271" s="19"/>
      <c r="S1271" s="21"/>
      <c r="T1271" s="21"/>
      <c r="U1271" s="24"/>
    </row>
    <row r="1272" spans="1:27" x14ac:dyDescent="0.2">
      <c r="A1272" s="4" t="s">
        <v>3174</v>
      </c>
      <c r="B1272" s="12">
        <v>2032</v>
      </c>
      <c r="C1272">
        <v>2117</v>
      </c>
      <c r="D1272" s="4">
        <v>76</v>
      </c>
      <c r="E1272" s="19">
        <v>6.9999999999999999E-6</v>
      </c>
      <c r="F1272">
        <v>27.2</v>
      </c>
      <c r="G1272" t="s">
        <v>3221</v>
      </c>
      <c r="H1272">
        <v>0</v>
      </c>
      <c r="I1272" s="19">
        <v>2.9999999999999997E-4</v>
      </c>
      <c r="J1272">
        <v>1.3340000000000001</v>
      </c>
      <c r="K1272">
        <v>3.9940000000000002</v>
      </c>
      <c r="L1272">
        <v>3</v>
      </c>
      <c r="M1272">
        <v>1</v>
      </c>
      <c r="N1272" s="19">
        <v>4</v>
      </c>
      <c r="O1272" s="19">
        <v>0.53</v>
      </c>
      <c r="P1272" s="6">
        <v>-3.7934000000000001</v>
      </c>
      <c r="Q1272">
        <v>1</v>
      </c>
      <c r="R1272">
        <v>-6.11</v>
      </c>
      <c r="S1272" s="4">
        <f t="shared" ref="S1272:S1295" si="99">B1272+1-K1272</f>
        <v>2029.0060000000001</v>
      </c>
      <c r="T1272" s="21">
        <f t="shared" ref="T1272:T1295" si="100">(S1272-1900)*365.2425</f>
        <v>47118.47395500003</v>
      </c>
      <c r="U1272" s="24">
        <f t="shared" ref="U1272:U1295" si="101">T1272</f>
        <v>47118.47395500003</v>
      </c>
      <c r="V1272" t="s">
        <v>3174</v>
      </c>
      <c r="W1272" t="s">
        <v>3474</v>
      </c>
      <c r="X1272" t="s">
        <v>3247</v>
      </c>
      <c r="Y1272">
        <v>27.175000000000001</v>
      </c>
      <c r="Z1272">
        <v>21.42</v>
      </c>
      <c r="AA1272" t="s">
        <v>3248</v>
      </c>
    </row>
    <row r="1273" spans="1:27" x14ac:dyDescent="0.2">
      <c r="A1273" s="12" t="s">
        <v>2931</v>
      </c>
      <c r="B1273" s="12">
        <v>2057</v>
      </c>
      <c r="C1273">
        <v>2121</v>
      </c>
      <c r="D1273" s="4">
        <v>156</v>
      </c>
      <c r="E1273" s="32">
        <v>1E-4</v>
      </c>
      <c r="F1273">
        <v>25.8</v>
      </c>
      <c r="G1273" t="s">
        <v>2948</v>
      </c>
      <c r="H1273">
        <v>1</v>
      </c>
      <c r="I1273" s="19">
        <v>2.7000000000000001E-3</v>
      </c>
      <c r="J1273">
        <v>1.123</v>
      </c>
      <c r="K1273">
        <v>9.157</v>
      </c>
      <c r="L1273">
        <v>106</v>
      </c>
      <c r="M1273">
        <v>13</v>
      </c>
      <c r="N1273" s="19">
        <v>119</v>
      </c>
      <c r="O1273" s="19">
        <v>0.18</v>
      </c>
      <c r="P1273" s="6">
        <v>-3.32274</v>
      </c>
      <c r="Q1273">
        <v>33</v>
      </c>
      <c r="R1273" s="6">
        <v>-4.7</v>
      </c>
      <c r="S1273" s="21">
        <f t="shared" si="99"/>
        <v>2048.8429999999998</v>
      </c>
      <c r="T1273" s="21">
        <f t="shared" si="100"/>
        <v>54363.789427499942</v>
      </c>
      <c r="U1273" s="24">
        <f t="shared" si="101"/>
        <v>54363.789427499942</v>
      </c>
      <c r="V1273" t="s">
        <v>2931</v>
      </c>
      <c r="W1273" t="s">
        <v>3474</v>
      </c>
      <c r="X1273" t="s">
        <v>3415</v>
      </c>
      <c r="Y1273">
        <v>25.9</v>
      </c>
      <c r="Z1273">
        <v>20.632999999999999</v>
      </c>
      <c r="AA1273" t="s">
        <v>3416</v>
      </c>
    </row>
    <row r="1274" spans="1:27" x14ac:dyDescent="0.2">
      <c r="A1274" s="12" t="s">
        <v>3384</v>
      </c>
      <c r="B1274" s="12">
        <v>2064</v>
      </c>
      <c r="C1274">
        <v>2111</v>
      </c>
      <c r="D1274">
        <v>5</v>
      </c>
      <c r="E1274" s="19">
        <v>9.9999999999999995E-8</v>
      </c>
      <c r="F1274">
        <v>26.7</v>
      </c>
      <c r="G1274" t="s">
        <v>3403</v>
      </c>
      <c r="H1274">
        <v>1</v>
      </c>
      <c r="I1274" s="19">
        <v>2.0000000000000001E-4</v>
      </c>
      <c r="J1274">
        <v>1.0309999999999999</v>
      </c>
      <c r="K1274">
        <v>32.938000000000002</v>
      </c>
      <c r="L1274">
        <v>0</v>
      </c>
      <c r="M1274">
        <v>0</v>
      </c>
      <c r="N1274" s="19">
        <v>10000000</v>
      </c>
      <c r="O1274" s="19">
        <v>7.6999999999999999E-2</v>
      </c>
      <c r="P1274">
        <v>-4.8108199999999997</v>
      </c>
      <c r="Q1274">
        <v>3</v>
      </c>
      <c r="R1274">
        <v>-7.72</v>
      </c>
      <c r="S1274" s="21">
        <f t="shared" si="99"/>
        <v>2032.0619999999999</v>
      </c>
      <c r="T1274" s="21">
        <f t="shared" si="100"/>
        <v>48234.655034999967</v>
      </c>
      <c r="U1274" s="24">
        <f t="shared" si="101"/>
        <v>48234.655034999967</v>
      </c>
      <c r="V1274" t="s">
        <v>3384</v>
      </c>
      <c r="W1274" t="s">
        <v>3474</v>
      </c>
      <c r="X1274" t="s">
        <v>3476</v>
      </c>
      <c r="Y1274">
        <v>26.66</v>
      </c>
      <c r="Z1274">
        <v>20.92</v>
      </c>
      <c r="AA1274" t="s">
        <v>3477</v>
      </c>
    </row>
    <row r="1275" spans="1:27" x14ac:dyDescent="0.2">
      <c r="A1275" s="12" t="s">
        <v>3382</v>
      </c>
      <c r="B1275" s="12">
        <v>2068</v>
      </c>
      <c r="C1275">
        <v>2109</v>
      </c>
      <c r="D1275">
        <v>8</v>
      </c>
      <c r="E1275" s="19">
        <v>1.9999999999999999E-6</v>
      </c>
      <c r="F1275">
        <v>26.6</v>
      </c>
      <c r="G1275" t="s">
        <v>3405</v>
      </c>
      <c r="H1275">
        <v>0</v>
      </c>
      <c r="I1275" s="19">
        <v>1.8000000000000001E-4</v>
      </c>
      <c r="J1275">
        <v>2.9359999999999999</v>
      </c>
      <c r="K1275">
        <v>1.5169999999999999</v>
      </c>
      <c r="L1275">
        <v>1</v>
      </c>
      <c r="M1275">
        <v>2</v>
      </c>
      <c r="N1275" s="19">
        <v>2.94</v>
      </c>
      <c r="O1275" s="19">
        <v>9.5000000000000001E-2</v>
      </c>
      <c r="P1275">
        <v>-4.7621099999999998</v>
      </c>
      <c r="Q1275">
        <v>3</v>
      </c>
      <c r="R1275">
        <v>-6.56</v>
      </c>
      <c r="S1275" s="21">
        <f t="shared" si="99"/>
        <v>2067.4830000000002</v>
      </c>
      <c r="T1275" s="21">
        <f t="shared" si="100"/>
        <v>61171.909627500063</v>
      </c>
      <c r="U1275" s="24">
        <f t="shared" si="101"/>
        <v>61171.909627500063</v>
      </c>
      <c r="V1275" t="s">
        <v>3382</v>
      </c>
      <c r="W1275" t="s">
        <v>3474</v>
      </c>
      <c r="X1275" t="s">
        <v>3425</v>
      </c>
      <c r="Y1275">
        <v>26.577999999999999</v>
      </c>
      <c r="Z1275">
        <v>20.334</v>
      </c>
      <c r="AA1275" t="s">
        <v>3426</v>
      </c>
    </row>
    <row r="1276" spans="1:27" x14ac:dyDescent="0.2">
      <c r="A1276" s="12" t="s">
        <v>3039</v>
      </c>
      <c r="B1276" s="12">
        <v>2069</v>
      </c>
      <c r="C1276">
        <v>2096</v>
      </c>
      <c r="D1276">
        <v>2</v>
      </c>
      <c r="E1276" s="19">
        <v>2.9999999999999999E-7</v>
      </c>
      <c r="F1276">
        <v>30.6</v>
      </c>
      <c r="G1276" t="s">
        <v>3048</v>
      </c>
      <c r="H1276">
        <v>0</v>
      </c>
      <c r="I1276" s="19">
        <v>1.2E-4</v>
      </c>
      <c r="J1276">
        <v>0.74199999999999999</v>
      </c>
      <c r="K1276">
        <v>2.8780000000000001</v>
      </c>
      <c r="L1276">
        <v>31</v>
      </c>
      <c r="M1276">
        <v>8</v>
      </c>
      <c r="N1276" s="19">
        <v>23</v>
      </c>
      <c r="O1276" s="19">
        <v>7.5999999999999998E-2</v>
      </c>
      <c r="P1276">
        <v>-5.0422099999999999</v>
      </c>
      <c r="Q1276">
        <v>2</v>
      </c>
      <c r="R1276">
        <v>-9.23</v>
      </c>
      <c r="S1276" s="21">
        <f t="shared" si="99"/>
        <v>2067.1219999999998</v>
      </c>
      <c r="T1276" s="21">
        <f t="shared" si="100"/>
        <v>61040.057084999942</v>
      </c>
      <c r="U1276" s="24">
        <f t="shared" si="101"/>
        <v>61040.057084999942</v>
      </c>
      <c r="V1276" t="s">
        <v>3039</v>
      </c>
      <c r="W1276" t="s">
        <v>3474</v>
      </c>
      <c r="X1276" t="s">
        <v>3110</v>
      </c>
      <c r="Y1276">
        <v>30.57</v>
      </c>
      <c r="Z1276">
        <v>20.236000000000001</v>
      </c>
      <c r="AA1276" t="s">
        <v>3054</v>
      </c>
    </row>
    <row r="1277" spans="1:27" x14ac:dyDescent="0.2">
      <c r="A1277" s="12" t="s">
        <v>3198</v>
      </c>
      <c r="B1277" s="12">
        <v>2072</v>
      </c>
      <c r="C1277">
        <v>2120</v>
      </c>
      <c r="D1277" s="6">
        <v>29</v>
      </c>
      <c r="E1277" s="19">
        <v>3.0000000000000001E-5</v>
      </c>
      <c r="F1277">
        <v>28.3</v>
      </c>
      <c r="G1277" t="s">
        <v>3217</v>
      </c>
      <c r="H1277">
        <v>0</v>
      </c>
      <c r="I1277" s="19">
        <v>5.5999999999999999E-5</v>
      </c>
      <c r="J1277">
        <v>1.6839999999999999</v>
      </c>
      <c r="K1277">
        <v>2.4620000000000002</v>
      </c>
      <c r="L1277">
        <v>19</v>
      </c>
      <c r="M1277">
        <v>13</v>
      </c>
      <c r="N1277" s="19">
        <v>32</v>
      </c>
      <c r="O1277" s="19">
        <v>0.11</v>
      </c>
      <c r="P1277">
        <v>-5.2005600000000003</v>
      </c>
      <c r="Q1277">
        <v>1</v>
      </c>
      <c r="R1277">
        <v>-6.39</v>
      </c>
      <c r="S1277" s="21">
        <f t="shared" si="99"/>
        <v>2070.538</v>
      </c>
      <c r="T1277" s="21">
        <f t="shared" si="100"/>
        <v>62287.725465000003</v>
      </c>
      <c r="U1277" s="24">
        <f t="shared" si="101"/>
        <v>62287.725465000003</v>
      </c>
      <c r="V1277" t="s">
        <v>3198</v>
      </c>
      <c r="W1277" t="s">
        <v>3474</v>
      </c>
      <c r="X1277" t="s">
        <v>3297</v>
      </c>
      <c r="Y1277">
        <v>28.29</v>
      </c>
      <c r="Z1277">
        <v>21</v>
      </c>
      <c r="AA1277" t="s">
        <v>3298</v>
      </c>
    </row>
    <row r="1278" spans="1:27" x14ac:dyDescent="0.2">
      <c r="A1278" t="s">
        <v>3171</v>
      </c>
      <c r="B1278">
        <v>2073</v>
      </c>
      <c r="C1278">
        <v>2121</v>
      </c>
      <c r="D1278" s="6">
        <v>17</v>
      </c>
      <c r="E1278" s="19">
        <v>6.9999999999999994E-5</v>
      </c>
      <c r="F1278">
        <v>26.2</v>
      </c>
      <c r="G1278" t="s">
        <v>3224</v>
      </c>
      <c r="H1278">
        <v>0</v>
      </c>
      <c r="I1278" s="19">
        <v>8.1999999999999998E-4</v>
      </c>
      <c r="J1278">
        <v>0.79600000000000004</v>
      </c>
      <c r="K1278">
        <v>3.907</v>
      </c>
      <c r="L1278">
        <v>54</v>
      </c>
      <c r="M1278">
        <v>11</v>
      </c>
      <c r="N1278" s="19">
        <v>43</v>
      </c>
      <c r="O1278" s="19">
        <v>0.12</v>
      </c>
      <c r="P1278">
        <v>-4.0209299999999999</v>
      </c>
      <c r="Q1278">
        <v>15</v>
      </c>
      <c r="R1278">
        <v>-5.16</v>
      </c>
      <c r="S1278" s="21">
        <f t="shared" si="99"/>
        <v>2070.0929999999998</v>
      </c>
      <c r="T1278" s="21">
        <f t="shared" si="100"/>
        <v>62125.192552499946</v>
      </c>
      <c r="U1278" s="24">
        <f t="shared" si="101"/>
        <v>62125.192552499946</v>
      </c>
      <c r="V1278" t="s">
        <v>3171</v>
      </c>
      <c r="W1278" t="s">
        <v>3474</v>
      </c>
      <c r="X1278" t="s">
        <v>3427</v>
      </c>
      <c r="Y1278">
        <v>26.192</v>
      </c>
      <c r="Z1278">
        <v>22.058</v>
      </c>
      <c r="AA1278" t="s">
        <v>3295</v>
      </c>
    </row>
    <row r="1279" spans="1:27" x14ac:dyDescent="0.2">
      <c r="A1279" s="21" t="s">
        <v>2523</v>
      </c>
      <c r="B1279">
        <v>2077</v>
      </c>
      <c r="C1279">
        <v>2121</v>
      </c>
      <c r="D1279" s="6">
        <v>18</v>
      </c>
      <c r="E1279" s="19">
        <v>4.0000000000000003E-5</v>
      </c>
      <c r="F1279">
        <v>25.5</v>
      </c>
      <c r="G1279" t="s">
        <v>2604</v>
      </c>
      <c r="H1279">
        <v>0</v>
      </c>
      <c r="I1279" s="19">
        <v>9.6000000000000002E-4</v>
      </c>
      <c r="J1279">
        <v>1.6990000000000001</v>
      </c>
      <c r="K1279">
        <v>2.431</v>
      </c>
      <c r="L1279">
        <v>10</v>
      </c>
      <c r="M1279">
        <v>7</v>
      </c>
      <c r="N1279" s="19">
        <v>17</v>
      </c>
      <c r="O1279" s="19">
        <v>0.1</v>
      </c>
      <c r="P1279">
        <v>-4.0051100000000002</v>
      </c>
      <c r="Q1279">
        <v>19</v>
      </c>
      <c r="R1279" s="6">
        <v>-4.95</v>
      </c>
      <c r="S1279" s="21">
        <f t="shared" si="99"/>
        <v>2075.569</v>
      </c>
      <c r="T1279" s="21">
        <f t="shared" si="100"/>
        <v>64125.260482499987</v>
      </c>
      <c r="U1279" s="24">
        <f t="shared" si="101"/>
        <v>64125.260482499987</v>
      </c>
      <c r="V1279" t="s">
        <v>2523</v>
      </c>
      <c r="W1279" t="s">
        <v>3474</v>
      </c>
      <c r="X1279" t="s">
        <v>3140</v>
      </c>
      <c r="Y1279">
        <v>25.53</v>
      </c>
      <c r="Z1279">
        <v>22.327999999999999</v>
      </c>
      <c r="AA1279" t="s">
        <v>2713</v>
      </c>
    </row>
    <row r="1280" spans="1:27" x14ac:dyDescent="0.2">
      <c r="A1280" t="s">
        <v>2988</v>
      </c>
      <c r="B1280">
        <v>2077</v>
      </c>
      <c r="C1280">
        <v>2077</v>
      </c>
      <c r="D1280">
        <v>1</v>
      </c>
      <c r="E1280" s="19">
        <v>9.9999999999999995E-8</v>
      </c>
      <c r="F1280">
        <v>26.2</v>
      </c>
      <c r="G1280" t="s">
        <v>3005</v>
      </c>
      <c r="H1280">
        <v>0</v>
      </c>
      <c r="I1280" s="19">
        <v>3.5E-4</v>
      </c>
      <c r="J1280">
        <v>3.8069999999999999</v>
      </c>
      <c r="K1280">
        <v>1.3560000000000001</v>
      </c>
      <c r="L1280">
        <v>5</v>
      </c>
      <c r="M1280">
        <v>14</v>
      </c>
      <c r="N1280" s="19">
        <v>19</v>
      </c>
      <c r="O1280" s="19">
        <v>5.8000000000000003E-2</v>
      </c>
      <c r="P1280">
        <v>-4.6857800000000003</v>
      </c>
      <c r="Q1280">
        <v>7</v>
      </c>
      <c r="R1280">
        <v>-7.49</v>
      </c>
      <c r="S1280" s="21">
        <f t="shared" si="99"/>
        <v>2076.6439999999998</v>
      </c>
      <c r="T1280" s="21">
        <f t="shared" si="100"/>
        <v>64517.89616999992</v>
      </c>
      <c r="U1280" s="24">
        <f t="shared" si="101"/>
        <v>64517.89616999992</v>
      </c>
      <c r="V1280" t="s">
        <v>2988</v>
      </c>
      <c r="W1280" t="s">
        <v>3474</v>
      </c>
      <c r="X1280" t="s">
        <v>3117</v>
      </c>
      <c r="Y1280">
        <v>26.2</v>
      </c>
      <c r="Z1280">
        <v>21.466999999999999</v>
      </c>
      <c r="AA1280" t="s">
        <v>3309</v>
      </c>
    </row>
    <row r="1281" spans="1:27" x14ac:dyDescent="0.2">
      <c r="A1281" s="21" t="s">
        <v>2539</v>
      </c>
      <c r="B1281">
        <v>2079</v>
      </c>
      <c r="C1281">
        <v>2121</v>
      </c>
      <c r="D1281" s="4">
        <v>110</v>
      </c>
      <c r="E1281" s="32">
        <v>2.0000000000000001E-4</v>
      </c>
      <c r="F1281">
        <v>25.7</v>
      </c>
      <c r="G1281" t="s">
        <v>2597</v>
      </c>
      <c r="H1281">
        <v>1</v>
      </c>
      <c r="I1281" s="19">
        <v>2.2000000000000001E-3</v>
      </c>
      <c r="J1281">
        <v>1.4319999999999999</v>
      </c>
      <c r="K1281">
        <v>3.3159999999999998</v>
      </c>
      <c r="L1281">
        <v>44</v>
      </c>
      <c r="M1281">
        <v>19</v>
      </c>
      <c r="N1281" s="19">
        <v>63</v>
      </c>
      <c r="O1281" s="19">
        <v>0.11</v>
      </c>
      <c r="P1281" s="6">
        <v>-3.6091099999999998</v>
      </c>
      <c r="Q1281">
        <v>45</v>
      </c>
      <c r="R1281" s="6">
        <v>-4.5199999999999996</v>
      </c>
      <c r="S1281" s="21">
        <f t="shared" si="99"/>
        <v>2076.6840000000002</v>
      </c>
      <c r="T1281" s="21">
        <f t="shared" si="100"/>
        <v>64532.505870000074</v>
      </c>
      <c r="U1281" s="24">
        <f t="shared" si="101"/>
        <v>64532.505870000074</v>
      </c>
      <c r="V1281" t="s">
        <v>2539</v>
      </c>
      <c r="W1281" t="s">
        <v>3474</v>
      </c>
      <c r="X1281" t="s">
        <v>2716</v>
      </c>
      <c r="Y1281">
        <v>25.72</v>
      </c>
      <c r="Z1281">
        <v>19.635999999999999</v>
      </c>
      <c r="AA1281" t="s">
        <v>3139</v>
      </c>
    </row>
    <row r="1282" spans="1:27" x14ac:dyDescent="0.2">
      <c r="A1282" t="s">
        <v>2989</v>
      </c>
      <c r="B1282">
        <v>2081</v>
      </c>
      <c r="C1282">
        <v>2102</v>
      </c>
      <c r="D1282" s="6">
        <v>18</v>
      </c>
      <c r="E1282" s="19">
        <v>8.0000000000000007E-5</v>
      </c>
      <c r="F1282">
        <v>25.8</v>
      </c>
      <c r="G1282" t="s">
        <v>3004</v>
      </c>
      <c r="H1282">
        <v>0</v>
      </c>
      <c r="I1282" s="19">
        <v>5.1999999999999995E-4</v>
      </c>
      <c r="J1282">
        <v>1.7470000000000001</v>
      </c>
      <c r="K1282">
        <v>2.339</v>
      </c>
      <c r="L1282">
        <v>4</v>
      </c>
      <c r="M1282">
        <v>3</v>
      </c>
      <c r="N1282" s="19">
        <v>6.99</v>
      </c>
      <c r="O1282" s="19">
        <v>0.1</v>
      </c>
      <c r="P1282">
        <v>-4.2773700000000003</v>
      </c>
      <c r="Q1282">
        <v>11</v>
      </c>
      <c r="R1282" s="6">
        <v>-4.57</v>
      </c>
      <c r="S1282" s="21">
        <f t="shared" si="99"/>
        <v>2079.6610000000001</v>
      </c>
      <c r="T1282" s="21">
        <f t="shared" si="100"/>
        <v>65619.832792500019</v>
      </c>
      <c r="U1282" s="24">
        <f t="shared" si="101"/>
        <v>65619.832792500019</v>
      </c>
      <c r="V1282" t="s">
        <v>2989</v>
      </c>
      <c r="W1282" t="s">
        <v>3474</v>
      </c>
      <c r="X1282" t="s">
        <v>3312</v>
      </c>
      <c r="Y1282">
        <v>25.95</v>
      </c>
      <c r="Z1282">
        <v>20.048999999999999</v>
      </c>
      <c r="AA1282" t="s">
        <v>3313</v>
      </c>
    </row>
    <row r="1283" spans="1:27" x14ac:dyDescent="0.2">
      <c r="A1283" t="s">
        <v>3088</v>
      </c>
      <c r="B1283">
        <v>2084</v>
      </c>
      <c r="C1283">
        <v>2118</v>
      </c>
      <c r="D1283" s="6">
        <v>18</v>
      </c>
      <c r="E1283" s="19">
        <v>6.0000000000000002E-6</v>
      </c>
      <c r="F1283">
        <v>29</v>
      </c>
      <c r="G1283" t="s">
        <v>3095</v>
      </c>
      <c r="H1283">
        <v>0</v>
      </c>
      <c r="I1283" s="19">
        <v>4.5000000000000003E-5</v>
      </c>
      <c r="J1283">
        <v>1.7470000000000001</v>
      </c>
      <c r="K1283">
        <v>2.339</v>
      </c>
      <c r="L1283">
        <v>4</v>
      </c>
      <c r="M1283">
        <v>3</v>
      </c>
      <c r="N1283" s="19">
        <v>6.99</v>
      </c>
      <c r="O1283" s="19">
        <v>7.8E-2</v>
      </c>
      <c r="P1283">
        <v>-5.45383</v>
      </c>
      <c r="Q1283">
        <v>1</v>
      </c>
      <c r="R1283">
        <v>-7.16</v>
      </c>
      <c r="S1283" s="21">
        <f t="shared" si="99"/>
        <v>2082.6610000000001</v>
      </c>
      <c r="T1283" s="21">
        <f t="shared" si="100"/>
        <v>66715.560292500028</v>
      </c>
      <c r="U1283" s="24">
        <f t="shared" si="101"/>
        <v>66715.560292500028</v>
      </c>
      <c r="V1283" t="s">
        <v>3088</v>
      </c>
      <c r="W1283" t="s">
        <v>3474</v>
      </c>
      <c r="X1283" t="s">
        <v>3100</v>
      </c>
      <c r="Y1283">
        <v>28.949000000000002</v>
      </c>
      <c r="Z1283">
        <v>19.928999999999998</v>
      </c>
      <c r="AA1283" t="s">
        <v>3101</v>
      </c>
    </row>
    <row r="1284" spans="1:27" x14ac:dyDescent="0.2">
      <c r="A1284" s="21" t="s">
        <v>2581</v>
      </c>
      <c r="B1284">
        <v>2087</v>
      </c>
      <c r="C1284">
        <v>2120</v>
      </c>
      <c r="D1284">
        <v>3</v>
      </c>
      <c r="E1284" s="19">
        <v>2E-8</v>
      </c>
      <c r="F1284">
        <v>25.6</v>
      </c>
      <c r="G1284" t="s">
        <v>2590</v>
      </c>
      <c r="H1284">
        <v>1</v>
      </c>
      <c r="I1284" s="19">
        <v>3.4000000000000002E-4</v>
      </c>
      <c r="J1284">
        <v>1.032</v>
      </c>
      <c r="K1284">
        <v>32.47</v>
      </c>
      <c r="L1284">
        <v>0</v>
      </c>
      <c r="M1284">
        <v>0</v>
      </c>
      <c r="N1284" s="19">
        <v>10000000</v>
      </c>
      <c r="O1284" s="19">
        <v>3.6999999999999998E-2</v>
      </c>
      <c r="P1284">
        <v>-4.8930999999999996</v>
      </c>
      <c r="Q1284">
        <v>8</v>
      </c>
      <c r="R1284">
        <v>-8.2200000000000006</v>
      </c>
      <c r="S1284" s="21">
        <f t="shared" si="99"/>
        <v>2055.5300000000002</v>
      </c>
      <c r="T1284" s="21">
        <f t="shared" si="100"/>
        <v>56806.166025000071</v>
      </c>
      <c r="U1284" s="24">
        <f t="shared" si="101"/>
        <v>56806.166025000071</v>
      </c>
      <c r="V1284" t="s">
        <v>2581</v>
      </c>
      <c r="W1284" t="s">
        <v>3474</v>
      </c>
      <c r="X1284" t="s">
        <v>3138</v>
      </c>
      <c r="Y1284">
        <v>25.58</v>
      </c>
      <c r="Z1284">
        <v>22.111999999999998</v>
      </c>
      <c r="AA1284" t="s">
        <v>2725</v>
      </c>
    </row>
    <row r="1285" spans="1:27" x14ac:dyDescent="0.2">
      <c r="A1285" t="s">
        <v>2932</v>
      </c>
      <c r="B1285">
        <v>2087</v>
      </c>
      <c r="C1285">
        <v>2115</v>
      </c>
      <c r="D1285" s="4">
        <v>58</v>
      </c>
      <c r="E1285" s="19">
        <v>5.0000000000000002E-5</v>
      </c>
      <c r="F1285">
        <v>25.8</v>
      </c>
      <c r="G1285" t="s">
        <v>2946</v>
      </c>
      <c r="H1285">
        <v>0</v>
      </c>
      <c r="I1285" s="19">
        <v>4.6999999999999999E-4</v>
      </c>
      <c r="J1285">
        <v>1.3260000000000001</v>
      </c>
      <c r="K1285">
        <v>4.0659999999999998</v>
      </c>
      <c r="L1285">
        <v>46</v>
      </c>
      <c r="M1285">
        <v>15</v>
      </c>
      <c r="N1285" s="19">
        <v>61</v>
      </c>
      <c r="O1285" s="19">
        <v>8.8999999999999996E-2</v>
      </c>
      <c r="P1285">
        <v>-4.3795099999999998</v>
      </c>
      <c r="Q1285">
        <v>11</v>
      </c>
      <c r="R1285">
        <v>-5.09</v>
      </c>
      <c r="S1285" s="21">
        <f t="shared" si="99"/>
        <v>2083.9340000000002</v>
      </c>
      <c r="T1285" s="21">
        <f t="shared" si="100"/>
        <v>67180.513995000074</v>
      </c>
      <c r="U1285" s="24">
        <f t="shared" si="101"/>
        <v>67180.513995000074</v>
      </c>
      <c r="V1285" t="s">
        <v>2932</v>
      </c>
      <c r="W1285" t="s">
        <v>3474</v>
      </c>
      <c r="X1285" t="s">
        <v>3321</v>
      </c>
      <c r="Y1285">
        <v>25.77</v>
      </c>
      <c r="Z1285">
        <v>22.111999999999998</v>
      </c>
      <c r="AA1285" t="s">
        <v>3014</v>
      </c>
    </row>
    <row r="1286" spans="1:27" x14ac:dyDescent="0.2">
      <c r="A1286" s="21" t="s">
        <v>2768</v>
      </c>
      <c r="B1286">
        <v>2087</v>
      </c>
      <c r="C1286">
        <v>2120</v>
      </c>
      <c r="D1286">
        <v>7</v>
      </c>
      <c r="E1286" s="19">
        <v>5.0000000000000004E-6</v>
      </c>
      <c r="F1286">
        <v>27.7</v>
      </c>
      <c r="G1286" t="s">
        <v>2778</v>
      </c>
      <c r="H1286">
        <v>0</v>
      </c>
      <c r="I1286" s="19">
        <v>6.4000000000000005E-4</v>
      </c>
      <c r="J1286">
        <v>1.3520000000000001</v>
      </c>
      <c r="K1286">
        <v>3.839</v>
      </c>
      <c r="L1286">
        <v>17</v>
      </c>
      <c r="M1286">
        <v>6</v>
      </c>
      <c r="N1286" s="19">
        <v>23</v>
      </c>
      <c r="O1286" s="19">
        <v>7.2999999999999995E-2</v>
      </c>
      <c r="P1286">
        <v>-4.3295700000000004</v>
      </c>
      <c r="Q1286">
        <v>15</v>
      </c>
      <c r="R1286">
        <v>-7.05</v>
      </c>
      <c r="S1286" s="21">
        <f t="shared" si="99"/>
        <v>2084.1610000000001</v>
      </c>
      <c r="T1286" s="21">
        <f t="shared" si="100"/>
        <v>67263.424042500017</v>
      </c>
      <c r="U1286" s="24">
        <f t="shared" si="101"/>
        <v>67263.424042500017</v>
      </c>
      <c r="V1286" t="s">
        <v>2768</v>
      </c>
      <c r="W1286" t="s">
        <v>3474</v>
      </c>
      <c r="X1286" t="s">
        <v>3323</v>
      </c>
      <c r="Y1286">
        <v>27.79</v>
      </c>
      <c r="Z1286">
        <v>18.163</v>
      </c>
      <c r="AA1286" t="s">
        <v>3324</v>
      </c>
    </row>
    <row r="1287" spans="1:27" x14ac:dyDescent="0.2">
      <c r="A1287" t="s">
        <v>3387</v>
      </c>
      <c r="B1287">
        <v>2088</v>
      </c>
      <c r="C1287">
        <v>2117</v>
      </c>
      <c r="D1287">
        <v>6</v>
      </c>
      <c r="E1287" s="19">
        <v>1.9999999999999999E-7</v>
      </c>
      <c r="F1287">
        <v>25.2</v>
      </c>
      <c r="G1287" t="s">
        <v>3401</v>
      </c>
      <c r="H1287">
        <v>0</v>
      </c>
      <c r="I1287" s="19">
        <v>8.3999999999999995E-5</v>
      </c>
      <c r="J1287">
        <v>0.83599999999999997</v>
      </c>
      <c r="K1287">
        <v>5.1109999999999998</v>
      </c>
      <c r="L1287">
        <v>55</v>
      </c>
      <c r="M1287">
        <v>9</v>
      </c>
      <c r="N1287" s="19">
        <v>46</v>
      </c>
      <c r="O1287" s="19">
        <v>5.0999999999999997E-2</v>
      </c>
      <c r="P1287">
        <v>-5.3643900000000002</v>
      </c>
      <c r="Q1287">
        <v>2</v>
      </c>
      <c r="R1287">
        <v>-6.9</v>
      </c>
      <c r="S1287" s="21">
        <f t="shared" si="99"/>
        <v>2083.8890000000001</v>
      </c>
      <c r="T1287" s="21">
        <f t="shared" si="100"/>
        <v>67164.07808250004</v>
      </c>
      <c r="U1287" s="24">
        <f t="shared" si="101"/>
        <v>67164.07808250004</v>
      </c>
      <c r="V1287" t="s">
        <v>3387</v>
      </c>
      <c r="W1287" t="s">
        <v>3474</v>
      </c>
      <c r="X1287" t="s">
        <v>3428</v>
      </c>
      <c r="Y1287">
        <v>25.177</v>
      </c>
      <c r="Z1287">
        <v>20.701000000000001</v>
      </c>
      <c r="AA1287" t="s">
        <v>3429</v>
      </c>
    </row>
    <row r="1288" spans="1:27" x14ac:dyDescent="0.2">
      <c r="A1288" t="s">
        <v>3386</v>
      </c>
      <c r="B1288">
        <v>2094</v>
      </c>
      <c r="C1288">
        <v>2121</v>
      </c>
      <c r="D1288" s="6">
        <v>40</v>
      </c>
      <c r="E1288" s="19">
        <v>4.0000000000000003E-5</v>
      </c>
      <c r="F1288">
        <v>28.7</v>
      </c>
      <c r="G1288" t="s">
        <v>3402</v>
      </c>
      <c r="H1288">
        <v>1</v>
      </c>
      <c r="I1288" s="19">
        <v>1.2E-4</v>
      </c>
      <c r="J1288">
        <v>1.087</v>
      </c>
      <c r="K1288">
        <v>12.472</v>
      </c>
      <c r="L1288">
        <v>195</v>
      </c>
      <c r="M1288">
        <v>17</v>
      </c>
      <c r="N1288" s="19">
        <v>212</v>
      </c>
      <c r="O1288" s="19">
        <v>7.9000000000000001E-2</v>
      </c>
      <c r="P1288">
        <v>-5.0389699999999999</v>
      </c>
      <c r="Q1288">
        <v>3</v>
      </c>
      <c r="R1288">
        <v>-6.35</v>
      </c>
      <c r="S1288" s="21">
        <f t="shared" si="99"/>
        <v>2082.5279999999998</v>
      </c>
      <c r="T1288" s="21">
        <f t="shared" si="100"/>
        <v>66666.983039999919</v>
      </c>
      <c r="U1288" s="24">
        <f t="shared" si="101"/>
        <v>66666.983039999919</v>
      </c>
      <c r="V1288" t="s">
        <v>3386</v>
      </c>
      <c r="W1288" t="s">
        <v>3474</v>
      </c>
      <c r="X1288" t="s">
        <v>3489</v>
      </c>
      <c r="Y1288">
        <v>28.673999999999999</v>
      </c>
      <c r="Z1288">
        <v>21.891999999999999</v>
      </c>
      <c r="AA1288" t="s">
        <v>3490</v>
      </c>
    </row>
    <row r="1289" spans="1:27" x14ac:dyDescent="0.2">
      <c r="A1289" t="s">
        <v>3383</v>
      </c>
      <c r="B1289">
        <v>2095</v>
      </c>
      <c r="C1289">
        <v>2121</v>
      </c>
      <c r="D1289">
        <v>5</v>
      </c>
      <c r="E1289" s="19">
        <v>1.9999999999999999E-6</v>
      </c>
      <c r="F1289">
        <v>27.1</v>
      </c>
      <c r="G1289" t="s">
        <v>3404</v>
      </c>
      <c r="H1289">
        <v>0</v>
      </c>
      <c r="I1289" s="19">
        <v>1.1E-4</v>
      </c>
      <c r="J1289">
        <v>2.8290000000000002</v>
      </c>
      <c r="K1289">
        <v>1.5469999999999999</v>
      </c>
      <c r="L1289">
        <v>6</v>
      </c>
      <c r="M1289">
        <v>11</v>
      </c>
      <c r="N1289" s="19">
        <v>17</v>
      </c>
      <c r="O1289" s="19">
        <v>0.06</v>
      </c>
      <c r="P1289">
        <v>-5.1633599999999999</v>
      </c>
      <c r="Q1289">
        <v>3</v>
      </c>
      <c r="R1289">
        <v>-6.9</v>
      </c>
      <c r="S1289" s="21">
        <f t="shared" si="99"/>
        <v>2094.453</v>
      </c>
      <c r="T1289" s="21">
        <f t="shared" si="100"/>
        <v>71022.499852499997</v>
      </c>
      <c r="U1289" s="24">
        <f t="shared" si="101"/>
        <v>71022.499852499997</v>
      </c>
      <c r="V1289" t="s">
        <v>3383</v>
      </c>
      <c r="W1289" t="s">
        <v>3474</v>
      </c>
      <c r="X1289" t="s">
        <v>3430</v>
      </c>
      <c r="Y1289">
        <v>26.747</v>
      </c>
      <c r="Z1289">
        <v>20.056999999999999</v>
      </c>
      <c r="AA1289" t="s">
        <v>3431</v>
      </c>
    </row>
    <row r="1290" spans="1:27" x14ac:dyDescent="0.2">
      <c r="A1290" t="s">
        <v>3087</v>
      </c>
      <c r="B1290">
        <v>2103</v>
      </c>
      <c r="C1290">
        <v>2121</v>
      </c>
      <c r="D1290" s="4">
        <v>59</v>
      </c>
      <c r="E1290" s="19">
        <v>3.0000000000000001E-5</v>
      </c>
      <c r="F1290">
        <v>26.4</v>
      </c>
      <c r="G1290" t="s">
        <v>3096</v>
      </c>
      <c r="H1290">
        <v>0</v>
      </c>
      <c r="I1290" s="19">
        <v>1E-4</v>
      </c>
      <c r="J1290">
        <v>0.83499999999999996</v>
      </c>
      <c r="K1290">
        <v>5.0720000000000001</v>
      </c>
      <c r="L1290">
        <v>85</v>
      </c>
      <c r="M1290">
        <v>14</v>
      </c>
      <c r="N1290" s="19">
        <v>71</v>
      </c>
      <c r="O1290" s="19">
        <v>6.9000000000000006E-2</v>
      </c>
      <c r="P1290">
        <v>-5.1496700000000004</v>
      </c>
      <c r="Q1290">
        <v>3</v>
      </c>
      <c r="R1290">
        <v>-5.35</v>
      </c>
      <c r="S1290" s="21">
        <f t="shared" si="99"/>
        <v>2098.9279999999999</v>
      </c>
      <c r="T1290" s="21">
        <f t="shared" si="100"/>
        <v>72656.960039999962</v>
      </c>
      <c r="U1290" s="24">
        <f t="shared" si="101"/>
        <v>72656.960039999962</v>
      </c>
      <c r="V1290" t="s">
        <v>3087</v>
      </c>
      <c r="W1290" t="s">
        <v>3474</v>
      </c>
      <c r="X1290" t="s">
        <v>3339</v>
      </c>
      <c r="Y1290">
        <v>26.420999999999999</v>
      </c>
      <c r="Z1290">
        <v>17.114000000000001</v>
      </c>
      <c r="AA1290" t="s">
        <v>3103</v>
      </c>
    </row>
    <row r="1291" spans="1:27" x14ac:dyDescent="0.2">
      <c r="A1291" s="21" t="s">
        <v>2649</v>
      </c>
      <c r="B1291">
        <v>2104</v>
      </c>
      <c r="C1291">
        <v>2120</v>
      </c>
      <c r="D1291" s="6">
        <v>35</v>
      </c>
      <c r="E1291" s="19">
        <v>8.0000000000000007E-5</v>
      </c>
      <c r="F1291">
        <v>25.6</v>
      </c>
      <c r="G1291" t="s">
        <v>2664</v>
      </c>
      <c r="H1291">
        <v>0</v>
      </c>
      <c r="I1291" s="19">
        <v>1.2999999999999999E-3</v>
      </c>
      <c r="J1291">
        <v>1.9550000000000001</v>
      </c>
      <c r="K1291">
        <v>2.0470000000000002</v>
      </c>
      <c r="L1291">
        <v>1</v>
      </c>
      <c r="M1291">
        <v>1</v>
      </c>
      <c r="N1291" s="19">
        <v>1.96</v>
      </c>
      <c r="O1291" s="19">
        <v>7.2999999999999995E-2</v>
      </c>
      <c r="P1291">
        <v>-4.0303599999999999</v>
      </c>
      <c r="Q1291">
        <v>38</v>
      </c>
      <c r="R1291" s="6">
        <v>-4.74</v>
      </c>
      <c r="S1291" s="21">
        <f t="shared" si="99"/>
        <v>2102.953</v>
      </c>
      <c r="T1291" s="21">
        <f t="shared" si="100"/>
        <v>74127.061102499996</v>
      </c>
      <c r="U1291" s="24">
        <f t="shared" si="101"/>
        <v>74127.061102499996</v>
      </c>
      <c r="V1291" t="s">
        <v>2649</v>
      </c>
      <c r="W1291" t="s">
        <v>3474</v>
      </c>
      <c r="X1291" t="s">
        <v>3432</v>
      </c>
      <c r="Y1291">
        <v>25.57</v>
      </c>
      <c r="Z1291">
        <v>14.885</v>
      </c>
      <c r="AA1291" t="s">
        <v>3433</v>
      </c>
    </row>
    <row r="1292" spans="1:27" x14ac:dyDescent="0.2">
      <c r="A1292" s="21" t="s">
        <v>2821</v>
      </c>
      <c r="B1292">
        <v>2106</v>
      </c>
      <c r="C1292">
        <v>2118</v>
      </c>
      <c r="D1292">
        <v>2</v>
      </c>
      <c r="E1292" s="19">
        <v>4.9999999999999998E-7</v>
      </c>
      <c r="F1292">
        <v>25.2</v>
      </c>
      <c r="G1292" t="s">
        <v>2845</v>
      </c>
      <c r="H1292">
        <v>0</v>
      </c>
      <c r="I1292" s="19">
        <v>4.2999999999999999E-4</v>
      </c>
      <c r="J1292">
        <v>2.9470000000000001</v>
      </c>
      <c r="K1292">
        <v>1.514</v>
      </c>
      <c r="L1292">
        <v>1</v>
      </c>
      <c r="M1292">
        <v>2</v>
      </c>
      <c r="N1292" s="19">
        <v>2.95</v>
      </c>
      <c r="O1292" s="19">
        <v>4.4999999999999998E-2</v>
      </c>
      <c r="P1292">
        <v>-4.7156500000000001</v>
      </c>
      <c r="Q1292">
        <v>13</v>
      </c>
      <c r="R1292">
        <v>-6.74</v>
      </c>
      <c r="S1292" s="21">
        <f t="shared" si="99"/>
        <v>2105.4859999999999</v>
      </c>
      <c r="T1292" s="21">
        <f t="shared" si="100"/>
        <v>75052.220354999954</v>
      </c>
      <c r="U1292" s="24">
        <f t="shared" si="101"/>
        <v>75052.220354999954</v>
      </c>
      <c r="V1292" t="s">
        <v>2821</v>
      </c>
      <c r="W1292" t="s">
        <v>3474</v>
      </c>
      <c r="X1292" t="s">
        <v>3125</v>
      </c>
      <c r="Y1292">
        <v>25.16</v>
      </c>
      <c r="Z1292">
        <v>19.695</v>
      </c>
      <c r="AA1292" t="s">
        <v>3349</v>
      </c>
    </row>
    <row r="1293" spans="1:27" x14ac:dyDescent="0.2">
      <c r="A1293" t="s">
        <v>3225</v>
      </c>
      <c r="B1293">
        <v>2114</v>
      </c>
      <c r="C1293">
        <v>2114</v>
      </c>
      <c r="D1293">
        <v>1</v>
      </c>
      <c r="E1293" s="19">
        <v>3E-9</v>
      </c>
      <c r="F1293">
        <v>27.1</v>
      </c>
      <c r="G1293" t="s">
        <v>3226</v>
      </c>
      <c r="H1293">
        <v>0</v>
      </c>
      <c r="I1293" s="19">
        <v>1.2E-4</v>
      </c>
      <c r="J1293">
        <v>1.4159999999999999</v>
      </c>
      <c r="K1293">
        <v>3.403</v>
      </c>
      <c r="L1293">
        <v>12</v>
      </c>
      <c r="M1293">
        <v>5</v>
      </c>
      <c r="N1293" s="19">
        <v>17</v>
      </c>
      <c r="O1293" s="19">
        <v>1.6E-2</v>
      </c>
      <c r="P1293">
        <v>-5.7099500000000001</v>
      </c>
      <c r="Q1293">
        <v>4</v>
      </c>
      <c r="R1293">
        <v>-9.91</v>
      </c>
      <c r="S1293" s="21">
        <f t="shared" si="99"/>
        <v>2111.5970000000002</v>
      </c>
      <c r="T1293" s="21">
        <f t="shared" si="100"/>
        <v>77284.217272500071</v>
      </c>
      <c r="U1293" s="24">
        <f t="shared" si="101"/>
        <v>77284.217272500071</v>
      </c>
      <c r="V1293" t="s">
        <v>3225</v>
      </c>
      <c r="W1293" t="s">
        <v>3474</v>
      </c>
      <c r="X1293" t="s">
        <v>3357</v>
      </c>
      <c r="Y1293">
        <v>27.038</v>
      </c>
      <c r="Z1293">
        <v>21.209</v>
      </c>
      <c r="AA1293" t="s">
        <v>3358</v>
      </c>
    </row>
    <row r="1294" spans="1:27" x14ac:dyDescent="0.2">
      <c r="A1294" s="4" t="s">
        <v>3377</v>
      </c>
      <c r="B1294">
        <v>2116</v>
      </c>
      <c r="C1294">
        <v>2117</v>
      </c>
      <c r="D1294">
        <v>2</v>
      </c>
      <c r="E1294" s="32">
        <v>4.0000000000000002E-4</v>
      </c>
      <c r="F1294">
        <v>27.7</v>
      </c>
      <c r="G1294" t="s">
        <v>3409</v>
      </c>
      <c r="H1294">
        <v>1</v>
      </c>
      <c r="I1294" s="19">
        <v>1.2E-4</v>
      </c>
      <c r="J1294">
        <v>0.99</v>
      </c>
      <c r="K1294">
        <v>103.762</v>
      </c>
      <c r="L1294">
        <v>0</v>
      </c>
      <c r="M1294">
        <v>0</v>
      </c>
      <c r="N1294" s="19">
        <v>10000000</v>
      </c>
      <c r="O1294" s="19">
        <v>7.0000000000000007E-2</v>
      </c>
      <c r="P1294">
        <v>-5.0815799999999998</v>
      </c>
      <c r="Q1294">
        <v>4</v>
      </c>
      <c r="R1294" s="6">
        <v>-4.9000000000000004</v>
      </c>
      <c r="S1294" s="4">
        <f t="shared" si="99"/>
        <v>2013.2380000000001</v>
      </c>
      <c r="T1294" s="21">
        <f t="shared" si="100"/>
        <v>41359.330215000024</v>
      </c>
      <c r="U1294" s="24">
        <f t="shared" si="101"/>
        <v>41359.330215000024</v>
      </c>
    </row>
    <row r="1295" spans="1:27" x14ac:dyDescent="0.2">
      <c r="A1295" t="s">
        <v>2933</v>
      </c>
      <c r="B1295">
        <v>2120</v>
      </c>
      <c r="C1295">
        <v>2120</v>
      </c>
      <c r="D1295">
        <v>1</v>
      </c>
      <c r="E1295" s="19">
        <v>4.0000000000000001E-8</v>
      </c>
      <c r="F1295">
        <v>29.6</v>
      </c>
      <c r="G1295" t="s">
        <v>2945</v>
      </c>
      <c r="H1295">
        <v>0</v>
      </c>
      <c r="I1295" s="19">
        <v>1.3999999999999999E-4</v>
      </c>
      <c r="J1295">
        <v>0.79500000000000004</v>
      </c>
      <c r="K1295">
        <v>3.879</v>
      </c>
      <c r="L1295">
        <v>39</v>
      </c>
      <c r="M1295">
        <v>8</v>
      </c>
      <c r="N1295" s="19">
        <v>31</v>
      </c>
      <c r="O1295" s="19">
        <v>2.5999999999999999E-2</v>
      </c>
      <c r="P1295">
        <v>-5.4282500000000002</v>
      </c>
      <c r="Q1295">
        <v>5</v>
      </c>
      <c r="R1295">
        <v>-10.18</v>
      </c>
      <c r="S1295" s="21">
        <f t="shared" si="99"/>
        <v>2117.1210000000001</v>
      </c>
      <c r="T1295" s="21">
        <f t="shared" si="100"/>
        <v>79301.816842500033</v>
      </c>
      <c r="U1295" s="24">
        <f t="shared" si="101"/>
        <v>79301.816842500033</v>
      </c>
      <c r="V1295" t="s">
        <v>2933</v>
      </c>
      <c r="W1295" t="s">
        <v>3474</v>
      </c>
      <c r="X1295" t="s">
        <v>3057</v>
      </c>
      <c r="Y1295">
        <v>29.62</v>
      </c>
      <c r="Z1295">
        <v>21.562999999999999</v>
      </c>
      <c r="AA1295" t="s">
        <v>2960</v>
      </c>
    </row>
    <row r="1300" spans="1:18" x14ac:dyDescent="0.2">
      <c r="A1300" t="s">
        <v>3155</v>
      </c>
      <c r="B1300">
        <v>2028</v>
      </c>
      <c r="C1300">
        <v>2121</v>
      </c>
      <c r="D1300">
        <v>81</v>
      </c>
      <c r="E1300" s="19">
        <v>3.0000000000000001E-5</v>
      </c>
      <c r="F1300">
        <v>28.5</v>
      </c>
      <c r="G1300" t="s">
        <v>3230</v>
      </c>
      <c r="H1300">
        <v>0</v>
      </c>
      <c r="I1300" s="19">
        <v>5.4000000000000001E-4</v>
      </c>
      <c r="J1300">
        <v>2.0409999999999999</v>
      </c>
      <c r="K1300">
        <v>1.9610000000000001</v>
      </c>
      <c r="L1300">
        <v>1</v>
      </c>
      <c r="M1300">
        <v>1</v>
      </c>
      <c r="N1300" s="19">
        <v>2.04</v>
      </c>
      <c r="O1300" s="19">
        <v>1.1000000000000001</v>
      </c>
      <c r="P1300">
        <v>-3.2393100000000001</v>
      </c>
      <c r="Q1300">
        <v>1</v>
      </c>
      <c r="R1300">
        <v>-6.57</v>
      </c>
    </row>
    <row r="1301" spans="1:18" x14ac:dyDescent="0.2">
      <c r="A1301" t="s">
        <v>2822</v>
      </c>
      <c r="B1301">
        <v>2046</v>
      </c>
      <c r="C1301">
        <v>2059</v>
      </c>
      <c r="D1301">
        <v>3</v>
      </c>
      <c r="E1301" s="19">
        <v>3.0000000000000001E-6</v>
      </c>
      <c r="F1301">
        <v>28.8</v>
      </c>
      <c r="G1301" t="s">
        <v>2844</v>
      </c>
      <c r="H1301">
        <v>0</v>
      </c>
      <c r="I1301" s="19">
        <v>1.2E-4</v>
      </c>
      <c r="J1301">
        <v>3.14</v>
      </c>
      <c r="K1301">
        <v>1.4670000000000001</v>
      </c>
      <c r="L1301">
        <v>7</v>
      </c>
      <c r="M1301">
        <v>15</v>
      </c>
      <c r="N1301" s="19">
        <v>22</v>
      </c>
      <c r="O1301" s="19">
        <v>0.19</v>
      </c>
      <c r="P1301">
        <v>-4.6441100000000004</v>
      </c>
      <c r="Q1301">
        <v>1</v>
      </c>
      <c r="R1301">
        <v>-6.68</v>
      </c>
    </row>
    <row r="1302" spans="1:18" x14ac:dyDescent="0.2">
      <c r="A1302" t="s">
        <v>2820</v>
      </c>
      <c r="B1302">
        <v>2055</v>
      </c>
      <c r="C1302">
        <v>2110</v>
      </c>
      <c r="D1302">
        <v>6</v>
      </c>
      <c r="E1302" s="19">
        <v>2.0000000000000001E-4</v>
      </c>
      <c r="F1302">
        <v>28.2</v>
      </c>
      <c r="G1302" t="s">
        <v>2846</v>
      </c>
      <c r="H1302">
        <v>0</v>
      </c>
      <c r="I1302" s="19">
        <v>6.8000000000000005E-4</v>
      </c>
      <c r="J1302">
        <v>3.0819999999999999</v>
      </c>
      <c r="K1302">
        <v>1.48</v>
      </c>
      <c r="L1302">
        <v>1</v>
      </c>
      <c r="M1302">
        <v>2</v>
      </c>
      <c r="N1302" s="19">
        <v>3.08</v>
      </c>
      <c r="O1302" s="19">
        <v>0.2</v>
      </c>
      <c r="P1302">
        <v>-3.8696999999999999</v>
      </c>
      <c r="Q1302">
        <v>8</v>
      </c>
      <c r="R1302">
        <v>-4.92</v>
      </c>
    </row>
    <row r="1303" spans="1:18" x14ac:dyDescent="0.2">
      <c r="A1303" t="s">
        <v>2818</v>
      </c>
      <c r="B1303">
        <v>2075</v>
      </c>
      <c r="C1303">
        <v>2096</v>
      </c>
      <c r="D1303">
        <v>6</v>
      </c>
      <c r="E1303" s="19">
        <v>2.0000000000000001E-4</v>
      </c>
      <c r="F1303">
        <v>28.4</v>
      </c>
      <c r="G1303" t="s">
        <v>2848</v>
      </c>
      <c r="H1303">
        <v>0</v>
      </c>
      <c r="I1303" s="19">
        <v>5.2999999999999998E-4</v>
      </c>
      <c r="J1303">
        <v>2.3439999999999999</v>
      </c>
      <c r="K1303">
        <v>1.744</v>
      </c>
      <c r="L1303">
        <v>3</v>
      </c>
      <c r="M1303">
        <v>4</v>
      </c>
      <c r="N1303" s="19">
        <v>7.03</v>
      </c>
      <c r="O1303" s="19">
        <v>0.12</v>
      </c>
      <c r="P1303">
        <v>-4.1923500000000002</v>
      </c>
      <c r="Q1303">
        <v>10</v>
      </c>
      <c r="R1303">
        <v>-5.41</v>
      </c>
    </row>
    <row r="1304" spans="1:18" x14ac:dyDescent="0.2">
      <c r="A1304" t="s">
        <v>2808</v>
      </c>
      <c r="B1304">
        <v>2088</v>
      </c>
      <c r="C1304">
        <v>2119</v>
      </c>
      <c r="D1304">
        <v>17</v>
      </c>
      <c r="E1304" s="19">
        <v>3.9999999999999998E-7</v>
      </c>
      <c r="F1304">
        <v>26.8</v>
      </c>
      <c r="G1304" t="s">
        <v>2852</v>
      </c>
      <c r="H1304">
        <v>0</v>
      </c>
      <c r="I1304" s="19">
        <v>4.6000000000000001E-4</v>
      </c>
      <c r="J1304">
        <v>1.476</v>
      </c>
      <c r="K1304">
        <v>3.101</v>
      </c>
      <c r="L1304">
        <v>21</v>
      </c>
      <c r="M1304">
        <v>10</v>
      </c>
      <c r="N1304" s="19">
        <v>31</v>
      </c>
      <c r="O1304" s="19">
        <v>5.6000000000000001E-2</v>
      </c>
      <c r="P1304">
        <v>-4.58657</v>
      </c>
      <c r="Q1304">
        <v>11</v>
      </c>
      <c r="R1304">
        <v>-7.43</v>
      </c>
    </row>
    <row r="1305" spans="1:18" x14ac:dyDescent="0.2">
      <c r="A1305" t="s">
        <v>2811</v>
      </c>
      <c r="B1305">
        <v>2075</v>
      </c>
      <c r="C1305">
        <v>2119</v>
      </c>
      <c r="D1305">
        <v>13</v>
      </c>
      <c r="E1305" s="19">
        <v>1.9999999999999999E-6</v>
      </c>
      <c r="F1305">
        <v>27.9</v>
      </c>
      <c r="G1305" t="s">
        <v>2854</v>
      </c>
      <c r="H1305">
        <v>0</v>
      </c>
      <c r="I1305" s="19">
        <v>2.1000000000000001E-4</v>
      </c>
      <c r="J1305">
        <v>2.431</v>
      </c>
      <c r="K1305">
        <v>1.6990000000000001</v>
      </c>
      <c r="L1305">
        <v>7</v>
      </c>
      <c r="M1305">
        <v>10</v>
      </c>
      <c r="N1305" s="19">
        <v>17</v>
      </c>
      <c r="O1305" s="19">
        <v>8.4000000000000005E-2</v>
      </c>
      <c r="P1305">
        <v>-4.75237</v>
      </c>
      <c r="Q1305">
        <v>4</v>
      </c>
      <c r="R1305">
        <v>-7.18</v>
      </c>
    </row>
    <row r="1306" spans="1:18" x14ac:dyDescent="0.2">
      <c r="A1306" t="s">
        <v>2770</v>
      </c>
      <c r="B1306">
        <v>2034</v>
      </c>
      <c r="C1306">
        <v>2119</v>
      </c>
      <c r="D1306">
        <v>102</v>
      </c>
      <c r="E1306" s="19">
        <v>1E-4</v>
      </c>
      <c r="F1306">
        <v>29.3</v>
      </c>
      <c r="G1306" t="s">
        <v>2855</v>
      </c>
      <c r="H1306">
        <v>1</v>
      </c>
      <c r="I1306" s="19">
        <v>7.3999999999999999E-4</v>
      </c>
      <c r="J1306">
        <v>0.82</v>
      </c>
      <c r="K1306">
        <v>4.5460000000000003</v>
      </c>
      <c r="L1306">
        <v>61</v>
      </c>
      <c r="M1306">
        <v>11</v>
      </c>
      <c r="N1306" s="19">
        <v>50</v>
      </c>
      <c r="O1306" s="19">
        <v>0.54</v>
      </c>
      <c r="P1306">
        <v>-3.39764</v>
      </c>
      <c r="Q1306">
        <v>3</v>
      </c>
      <c r="R1306">
        <v>-6.13</v>
      </c>
    </row>
    <row r="1307" spans="1:18" x14ac:dyDescent="0.2">
      <c r="A1307" t="s">
        <v>2769</v>
      </c>
      <c r="B1307">
        <v>2092</v>
      </c>
      <c r="C1307">
        <v>2120</v>
      </c>
      <c r="D1307">
        <v>12</v>
      </c>
      <c r="E1307" s="19">
        <v>2.0000000000000002E-5</v>
      </c>
      <c r="F1307">
        <v>26.1</v>
      </c>
      <c r="G1307" t="s">
        <v>2776</v>
      </c>
      <c r="H1307">
        <v>0</v>
      </c>
      <c r="I1307" s="19">
        <v>1.6000000000000001E-4</v>
      </c>
      <c r="J1307">
        <v>2.3079999999999998</v>
      </c>
      <c r="K1307">
        <v>1.764</v>
      </c>
      <c r="L1307">
        <v>13</v>
      </c>
      <c r="M1307">
        <v>17</v>
      </c>
      <c r="N1307" s="19">
        <v>30</v>
      </c>
      <c r="O1307" s="19">
        <v>7.6999999999999999E-2</v>
      </c>
      <c r="P1307">
        <v>-4.9148699999999996</v>
      </c>
      <c r="Q1307">
        <v>4</v>
      </c>
      <c r="R1307">
        <v>-5.41</v>
      </c>
    </row>
    <row r="1308" spans="1:18" x14ac:dyDescent="0.2">
      <c r="A1308" t="s">
        <v>2765</v>
      </c>
      <c r="B1308">
        <v>2111</v>
      </c>
      <c r="C1308">
        <v>2117</v>
      </c>
      <c r="D1308">
        <v>4</v>
      </c>
      <c r="E1308" s="19">
        <v>3.9999999999999998E-6</v>
      </c>
      <c r="F1308">
        <v>27.4</v>
      </c>
      <c r="G1308" t="s">
        <v>2777</v>
      </c>
      <c r="H1308">
        <v>0</v>
      </c>
      <c r="I1308" s="19">
        <v>3.4000000000000002E-4</v>
      </c>
      <c r="J1308">
        <v>2.8759999999999999</v>
      </c>
      <c r="K1308">
        <v>1.5329999999999999</v>
      </c>
      <c r="L1308">
        <v>8</v>
      </c>
      <c r="M1308">
        <v>15</v>
      </c>
      <c r="N1308" s="19">
        <v>23</v>
      </c>
      <c r="O1308" s="19">
        <v>5.2999999999999999E-2</v>
      </c>
      <c r="P1308">
        <v>-4.74411</v>
      </c>
      <c r="Q1308">
        <v>11</v>
      </c>
      <c r="R1308">
        <v>-6.82</v>
      </c>
    </row>
    <row r="1309" spans="1:18" x14ac:dyDescent="0.2">
      <c r="A1309" t="s">
        <v>2764</v>
      </c>
      <c r="B1309">
        <v>2038</v>
      </c>
      <c r="C1309">
        <v>2107</v>
      </c>
      <c r="D1309">
        <v>23</v>
      </c>
      <c r="E1309" s="19">
        <v>1.0000000000000001E-5</v>
      </c>
      <c r="F1309">
        <v>28</v>
      </c>
      <c r="G1309" t="s">
        <v>2779</v>
      </c>
      <c r="H1309">
        <v>0</v>
      </c>
      <c r="I1309" s="19">
        <v>5.4000000000000001E-4</v>
      </c>
      <c r="J1309">
        <v>0.88900000000000001</v>
      </c>
      <c r="K1309">
        <v>7.9930000000000003</v>
      </c>
      <c r="L1309">
        <v>9</v>
      </c>
      <c r="M1309">
        <v>1</v>
      </c>
      <c r="N1309" s="19">
        <v>8</v>
      </c>
      <c r="O1309" s="19">
        <v>0.34</v>
      </c>
      <c r="P1309">
        <v>-3.7307600000000001</v>
      </c>
      <c r="Q1309">
        <v>3</v>
      </c>
      <c r="R1309">
        <v>-5.82</v>
      </c>
    </row>
    <row r="1310" spans="1:18" x14ac:dyDescent="0.2">
      <c r="A1310" t="s">
        <v>2758</v>
      </c>
      <c r="B1310">
        <v>2083</v>
      </c>
      <c r="C1310">
        <v>2083</v>
      </c>
      <c r="D1310">
        <v>1</v>
      </c>
      <c r="E1310" s="19">
        <v>4.0000000000000002E-9</v>
      </c>
      <c r="F1310">
        <v>31.7</v>
      </c>
      <c r="G1310" t="s">
        <v>2780</v>
      </c>
      <c r="H1310">
        <v>0</v>
      </c>
      <c r="I1310" s="19">
        <v>4.6E-5</v>
      </c>
      <c r="J1310">
        <v>1.482</v>
      </c>
      <c r="K1310">
        <v>3.0750000000000002</v>
      </c>
      <c r="L1310">
        <v>27</v>
      </c>
      <c r="M1310">
        <v>13</v>
      </c>
      <c r="N1310" s="19">
        <v>40</v>
      </c>
      <c r="O1310" s="19">
        <v>2.5999999999999999E-2</v>
      </c>
      <c r="P1310">
        <v>-5.9214399999999996</v>
      </c>
      <c r="Q1310">
        <v>1</v>
      </c>
      <c r="R1310">
        <v>-11.89</v>
      </c>
    </row>
    <row r="1311" spans="1:18" x14ac:dyDescent="0.2">
      <c r="A1311" t="s">
        <v>2757</v>
      </c>
      <c r="B1311">
        <v>2071</v>
      </c>
      <c r="C1311">
        <v>2121</v>
      </c>
      <c r="D1311">
        <v>18</v>
      </c>
      <c r="E1311" s="19">
        <v>5.0000000000000004E-6</v>
      </c>
      <c r="F1311">
        <v>31.8</v>
      </c>
      <c r="G1311" t="s">
        <v>2781</v>
      </c>
      <c r="H1311">
        <v>1</v>
      </c>
      <c r="I1311" s="19">
        <v>5.7000000000000003E-5</v>
      </c>
      <c r="J1311">
        <v>0.97399999999999998</v>
      </c>
      <c r="K1311">
        <v>36.984000000000002</v>
      </c>
      <c r="L1311">
        <v>38</v>
      </c>
      <c r="M1311">
        <v>1</v>
      </c>
      <c r="N1311" s="19">
        <v>37</v>
      </c>
      <c r="O1311" s="19">
        <v>9.9000000000000005E-2</v>
      </c>
      <c r="P1311">
        <v>-5.2507000000000001</v>
      </c>
      <c r="Q1311">
        <v>1</v>
      </c>
      <c r="R1311">
        <v>-8.66</v>
      </c>
    </row>
    <row r="1312" spans="1:18" x14ac:dyDescent="0.2">
      <c r="A1312" t="s">
        <v>2752</v>
      </c>
      <c r="B1312">
        <v>2053</v>
      </c>
      <c r="C1312">
        <v>2120</v>
      </c>
      <c r="D1312">
        <v>13</v>
      </c>
      <c r="E1312" s="19">
        <v>5.0000000000000004E-6</v>
      </c>
      <c r="F1312">
        <v>29.3</v>
      </c>
      <c r="G1312" t="s">
        <v>2783</v>
      </c>
      <c r="H1312">
        <v>0</v>
      </c>
      <c r="I1312" s="19">
        <v>1.4E-3</v>
      </c>
      <c r="J1312">
        <v>1.1419999999999999</v>
      </c>
      <c r="K1312">
        <v>8.0410000000000004</v>
      </c>
      <c r="L1312">
        <v>7</v>
      </c>
      <c r="M1312">
        <v>1</v>
      </c>
      <c r="N1312" s="19">
        <v>7.99</v>
      </c>
      <c r="O1312" s="19">
        <v>0.16</v>
      </c>
      <c r="P1312">
        <v>-3.6726800000000002</v>
      </c>
      <c r="Q1312">
        <v>15</v>
      </c>
      <c r="R1312">
        <v>-7.3</v>
      </c>
    </row>
    <row r="1313" spans="1:18" x14ac:dyDescent="0.2">
      <c r="A1313" t="s">
        <v>2645</v>
      </c>
      <c r="B1313">
        <v>2050</v>
      </c>
      <c r="C1313">
        <v>2089</v>
      </c>
      <c r="D1313">
        <v>27</v>
      </c>
      <c r="E1313" s="19">
        <v>4.0000000000000003E-5</v>
      </c>
      <c r="F1313">
        <v>28.9</v>
      </c>
      <c r="G1313" t="s">
        <v>2665</v>
      </c>
      <c r="H1313">
        <v>0</v>
      </c>
      <c r="I1313" s="19">
        <v>1E-4</v>
      </c>
      <c r="J1313">
        <v>3.1429999999999998</v>
      </c>
      <c r="K1313">
        <v>1.4670000000000001</v>
      </c>
      <c r="L1313">
        <v>7</v>
      </c>
      <c r="M1313">
        <v>15</v>
      </c>
      <c r="N1313" s="19">
        <v>22</v>
      </c>
      <c r="O1313" s="19">
        <v>0.21</v>
      </c>
      <c r="P1313">
        <v>-4.6812500000000004</v>
      </c>
      <c r="Q1313">
        <v>1</v>
      </c>
      <c r="R1313">
        <v>-6.1</v>
      </c>
    </row>
    <row r="1314" spans="1:18" x14ac:dyDescent="0.2">
      <c r="A1314" t="s">
        <v>2630</v>
      </c>
      <c r="B1314">
        <v>2056</v>
      </c>
      <c r="C1314">
        <v>2075</v>
      </c>
      <c r="D1314">
        <v>2</v>
      </c>
      <c r="E1314" s="19">
        <v>6.0000000000000002E-6</v>
      </c>
      <c r="F1314">
        <v>28.4</v>
      </c>
      <c r="G1314" t="s">
        <v>2667</v>
      </c>
      <c r="H1314">
        <v>0</v>
      </c>
      <c r="I1314" s="19">
        <v>8.2999999999999998E-5</v>
      </c>
      <c r="J1314">
        <v>2.7389999999999999</v>
      </c>
      <c r="K1314">
        <v>1.575</v>
      </c>
      <c r="L1314">
        <v>4</v>
      </c>
      <c r="M1314">
        <v>7</v>
      </c>
      <c r="N1314" s="19">
        <v>11</v>
      </c>
      <c r="O1314" s="19">
        <v>0.15</v>
      </c>
      <c r="P1314">
        <v>-4.9205199999999998</v>
      </c>
      <c r="Q1314">
        <v>1</v>
      </c>
      <c r="R1314">
        <v>-6.66</v>
      </c>
    </row>
    <row r="1315" spans="1:18" x14ac:dyDescent="0.2">
      <c r="A1315" t="s">
        <v>2628</v>
      </c>
      <c r="B1315">
        <v>2069</v>
      </c>
      <c r="C1315">
        <v>2069</v>
      </c>
      <c r="D1315">
        <v>1</v>
      </c>
      <c r="E1315" s="19">
        <v>3E-10</v>
      </c>
      <c r="F1315">
        <v>28.9</v>
      </c>
      <c r="G1315" t="s">
        <v>2668</v>
      </c>
      <c r="H1315">
        <v>0</v>
      </c>
      <c r="I1315" s="19">
        <v>1.2E-4</v>
      </c>
      <c r="J1315">
        <v>2.7909999999999999</v>
      </c>
      <c r="K1315">
        <v>1.5580000000000001</v>
      </c>
      <c r="L1315">
        <v>5</v>
      </c>
      <c r="M1315">
        <v>9</v>
      </c>
      <c r="N1315" s="19">
        <v>14</v>
      </c>
      <c r="O1315" s="19">
        <v>0.01</v>
      </c>
      <c r="P1315">
        <v>-5.9099500000000003</v>
      </c>
      <c r="Q1315">
        <v>2</v>
      </c>
      <c r="R1315">
        <v>-11.35</v>
      </c>
    </row>
    <row r="1316" spans="1:18" x14ac:dyDescent="0.2">
      <c r="A1316" t="s">
        <v>2627</v>
      </c>
      <c r="B1316">
        <v>2099</v>
      </c>
      <c r="C1316">
        <v>2121</v>
      </c>
      <c r="D1316">
        <v>9</v>
      </c>
      <c r="E1316" s="19">
        <v>6.9999999999999997E-7</v>
      </c>
      <c r="F1316">
        <v>28.5</v>
      </c>
      <c r="G1316" t="s">
        <v>2669</v>
      </c>
      <c r="H1316">
        <v>1</v>
      </c>
      <c r="I1316" s="19">
        <v>7.2000000000000002E-5</v>
      </c>
      <c r="J1316">
        <v>0.93200000000000005</v>
      </c>
      <c r="K1316">
        <v>13.637</v>
      </c>
      <c r="L1316">
        <v>161</v>
      </c>
      <c r="M1316">
        <v>11</v>
      </c>
      <c r="N1316" s="19">
        <v>150</v>
      </c>
      <c r="O1316" s="19">
        <v>0.05</v>
      </c>
      <c r="P1316">
        <v>-5.4398900000000001</v>
      </c>
      <c r="Q1316">
        <v>2</v>
      </c>
      <c r="R1316">
        <v>-8.17</v>
      </c>
    </row>
    <row r="1317" spans="1:18" x14ac:dyDescent="0.2">
      <c r="A1317" t="s">
        <v>2626</v>
      </c>
      <c r="B1317">
        <v>2078</v>
      </c>
      <c r="C1317">
        <v>2120</v>
      </c>
      <c r="D1317">
        <v>21</v>
      </c>
      <c r="E1317" s="19">
        <v>1.9999999999999999E-6</v>
      </c>
      <c r="F1317">
        <v>28.2</v>
      </c>
      <c r="G1317" t="s">
        <v>2670</v>
      </c>
      <c r="H1317">
        <v>1</v>
      </c>
      <c r="I1317" s="19">
        <v>2.9999999999999997E-4</v>
      </c>
      <c r="J1317">
        <v>1.2889999999999999</v>
      </c>
      <c r="K1317">
        <v>4.4630000000000001</v>
      </c>
      <c r="L1317">
        <v>45</v>
      </c>
      <c r="M1317">
        <v>13</v>
      </c>
      <c r="N1317" s="19">
        <v>58</v>
      </c>
      <c r="O1317" s="19">
        <v>7.6999999999999999E-2</v>
      </c>
      <c r="P1317">
        <v>-4.6400300000000003</v>
      </c>
      <c r="Q1317">
        <v>6</v>
      </c>
      <c r="R1317">
        <v>-7.51</v>
      </c>
    </row>
    <row r="1318" spans="1:18" x14ac:dyDescent="0.2">
      <c r="A1318" t="s">
        <v>2616</v>
      </c>
      <c r="B1318">
        <v>2096</v>
      </c>
      <c r="C1318">
        <v>2116</v>
      </c>
      <c r="D1318">
        <v>8</v>
      </c>
      <c r="E1318" s="19">
        <v>6.0000000000000002E-6</v>
      </c>
      <c r="F1318">
        <v>28.1</v>
      </c>
      <c r="G1318" t="s">
        <v>2671</v>
      </c>
      <c r="H1318">
        <v>1</v>
      </c>
      <c r="I1318" s="19">
        <v>2.5999999999999998E-4</v>
      </c>
      <c r="J1318">
        <v>0.93700000000000006</v>
      </c>
      <c r="K1318">
        <v>14.805</v>
      </c>
      <c r="L1318">
        <v>79</v>
      </c>
      <c r="M1318">
        <v>5</v>
      </c>
      <c r="N1318" s="19">
        <v>74</v>
      </c>
      <c r="O1318" s="19">
        <v>6.5000000000000002E-2</v>
      </c>
      <c r="P1318">
        <v>-4.7658199999999997</v>
      </c>
      <c r="Q1318">
        <v>7</v>
      </c>
      <c r="R1318">
        <v>-7.09</v>
      </c>
    </row>
    <row r="1319" spans="1:18" x14ac:dyDescent="0.2">
      <c r="A1319" t="s">
        <v>2609</v>
      </c>
      <c r="B1319">
        <v>2073</v>
      </c>
      <c r="C1319">
        <v>2073</v>
      </c>
      <c r="D1319">
        <v>1</v>
      </c>
      <c r="E1319" s="19">
        <v>1.0000000000000001E-9</v>
      </c>
      <c r="F1319">
        <v>28.6</v>
      </c>
      <c r="G1319" t="s">
        <v>2672</v>
      </c>
      <c r="H1319">
        <v>0</v>
      </c>
      <c r="I1319" s="19">
        <v>2.2000000000000001E-4</v>
      </c>
      <c r="J1319">
        <v>2.9710000000000001</v>
      </c>
      <c r="K1319">
        <v>1.5069999999999999</v>
      </c>
      <c r="L1319">
        <v>1</v>
      </c>
      <c r="M1319">
        <v>2</v>
      </c>
      <c r="N1319" s="19">
        <v>2.97</v>
      </c>
      <c r="O1319" s="19">
        <v>2.1000000000000001E-2</v>
      </c>
      <c r="P1319">
        <v>-5.3422299999999998</v>
      </c>
      <c r="Q1319">
        <v>4</v>
      </c>
      <c r="R1319">
        <v>-10.81</v>
      </c>
    </row>
    <row r="1320" spans="1:18" x14ac:dyDescent="0.2">
      <c r="A1320" t="s">
        <v>2582</v>
      </c>
      <c r="B1320">
        <v>2068</v>
      </c>
      <c r="C1320">
        <v>2078</v>
      </c>
      <c r="D1320">
        <v>17</v>
      </c>
      <c r="E1320" s="19">
        <v>1.0000000000000001E-5</v>
      </c>
      <c r="F1320">
        <v>27.8</v>
      </c>
      <c r="G1320" t="s">
        <v>2589</v>
      </c>
      <c r="H1320">
        <v>0</v>
      </c>
      <c r="I1320" s="19">
        <v>1.2E-4</v>
      </c>
      <c r="J1320">
        <v>1.8819999999999999</v>
      </c>
      <c r="K1320">
        <v>2.133</v>
      </c>
      <c r="L1320">
        <v>17</v>
      </c>
      <c r="M1320">
        <v>15</v>
      </c>
      <c r="N1320" s="19">
        <v>32</v>
      </c>
      <c r="O1320" s="19">
        <v>0.11</v>
      </c>
      <c r="P1320">
        <v>-4.8669700000000002</v>
      </c>
      <c r="Q1320">
        <v>2</v>
      </c>
      <c r="R1320">
        <v>-6.32</v>
      </c>
    </row>
    <row r="1321" spans="1:18" x14ac:dyDescent="0.2">
      <c r="A1321" t="s">
        <v>2580</v>
      </c>
      <c r="B1321">
        <v>2058</v>
      </c>
      <c r="C1321">
        <v>2101</v>
      </c>
      <c r="D1321">
        <v>3</v>
      </c>
      <c r="E1321" s="19">
        <v>3.0000000000000001E-6</v>
      </c>
      <c r="F1321">
        <v>27.8</v>
      </c>
      <c r="G1321" t="s">
        <v>2591</v>
      </c>
      <c r="H1321">
        <v>0</v>
      </c>
      <c r="I1321" s="19">
        <v>6.2E-4</v>
      </c>
      <c r="J1321">
        <v>3.6680000000000001</v>
      </c>
      <c r="K1321">
        <v>1.375</v>
      </c>
      <c r="L1321">
        <v>3</v>
      </c>
      <c r="M1321">
        <v>8</v>
      </c>
      <c r="N1321" s="19">
        <v>11</v>
      </c>
      <c r="O1321" s="19">
        <v>0.13</v>
      </c>
      <c r="P1321">
        <v>-4.0972299999999997</v>
      </c>
      <c r="Q1321">
        <v>8</v>
      </c>
      <c r="R1321">
        <v>-6.87</v>
      </c>
    </row>
    <row r="1322" spans="1:18" x14ac:dyDescent="0.2">
      <c r="A1322" t="s">
        <v>2544</v>
      </c>
      <c r="B1322">
        <v>2100</v>
      </c>
      <c r="C1322">
        <v>2100</v>
      </c>
      <c r="D1322">
        <v>1</v>
      </c>
      <c r="E1322" s="19">
        <v>1.9999999999999999E-7</v>
      </c>
      <c r="F1322">
        <v>24.4</v>
      </c>
      <c r="G1322" t="s">
        <v>2594</v>
      </c>
      <c r="H1322">
        <v>0</v>
      </c>
      <c r="I1322" s="19">
        <v>1.1999999999999999E-3</v>
      </c>
      <c r="J1322">
        <v>3.4209999999999998</v>
      </c>
      <c r="K1322">
        <v>1.413</v>
      </c>
      <c r="L1322">
        <v>5</v>
      </c>
      <c r="M1322">
        <v>12</v>
      </c>
      <c r="N1322" s="19">
        <v>17.100000000000001</v>
      </c>
      <c r="O1322" s="19">
        <v>4.2999999999999997E-2</v>
      </c>
      <c r="P1322">
        <v>-4.2809299999999997</v>
      </c>
      <c r="Q1322">
        <v>34</v>
      </c>
      <c r="R1322">
        <v>-6.66</v>
      </c>
    </row>
    <row r="1323" spans="1:18" x14ac:dyDescent="0.2">
      <c r="A1323" t="s">
        <v>2540</v>
      </c>
      <c r="B1323">
        <v>2115</v>
      </c>
      <c r="C1323">
        <v>2118</v>
      </c>
      <c r="D1323">
        <v>2</v>
      </c>
      <c r="E1323" s="19">
        <v>1.9999999999999999E-7</v>
      </c>
      <c r="F1323">
        <v>25.2</v>
      </c>
      <c r="G1323" t="s">
        <v>2596</v>
      </c>
      <c r="H1323">
        <v>0</v>
      </c>
      <c r="I1323" s="19">
        <v>5.9000000000000003E-4</v>
      </c>
      <c r="J1323">
        <v>2.6629999999999998</v>
      </c>
      <c r="K1323">
        <v>1.601</v>
      </c>
      <c r="L1323">
        <v>3</v>
      </c>
      <c r="M1323">
        <v>5</v>
      </c>
      <c r="N1323" s="19">
        <v>7.99</v>
      </c>
      <c r="O1323" s="19">
        <v>3.5000000000000003E-2</v>
      </c>
      <c r="P1323">
        <v>-4.6772999999999998</v>
      </c>
      <c r="Q1323">
        <v>20</v>
      </c>
      <c r="R1323">
        <v>-7.15</v>
      </c>
    </row>
    <row r="1324" spans="1:18" x14ac:dyDescent="0.2">
      <c r="A1324" t="s">
        <v>2538</v>
      </c>
      <c r="B1324">
        <v>2072</v>
      </c>
      <c r="C1324">
        <v>2104</v>
      </c>
      <c r="D1324">
        <v>4</v>
      </c>
      <c r="E1324" s="19">
        <v>3.0000000000000001E-6</v>
      </c>
      <c r="F1324">
        <v>28.2</v>
      </c>
      <c r="G1324" t="s">
        <v>2598</v>
      </c>
      <c r="H1324">
        <v>0</v>
      </c>
      <c r="I1324" s="19">
        <v>6.0999999999999997E-4</v>
      </c>
      <c r="J1324">
        <v>3.3239999999999998</v>
      </c>
      <c r="K1324">
        <v>1.43</v>
      </c>
      <c r="L1324">
        <v>3</v>
      </c>
      <c r="M1324">
        <v>7</v>
      </c>
      <c r="N1324" s="19">
        <v>9.9700000000000006</v>
      </c>
      <c r="O1324" s="19">
        <v>9.1999999999999998E-2</v>
      </c>
      <c r="P1324">
        <v>-4.2506199999999996</v>
      </c>
      <c r="Q1324">
        <v>11</v>
      </c>
      <c r="R1324">
        <v>-7.13</v>
      </c>
    </row>
    <row r="1325" spans="1:18" x14ac:dyDescent="0.2">
      <c r="A1325" t="s">
        <v>2537</v>
      </c>
      <c r="B1325">
        <v>2048</v>
      </c>
      <c r="C1325">
        <v>2048</v>
      </c>
      <c r="D1325">
        <v>1</v>
      </c>
      <c r="E1325" s="19">
        <v>4.0000000000000003E-5</v>
      </c>
      <c r="F1325">
        <v>26.2</v>
      </c>
      <c r="G1325" t="s">
        <v>2599</v>
      </c>
      <c r="H1325">
        <v>0</v>
      </c>
      <c r="I1325" s="19">
        <v>6.6E-4</v>
      </c>
      <c r="J1325">
        <v>2.0339999999999998</v>
      </c>
      <c r="K1325">
        <v>1.9670000000000001</v>
      </c>
      <c r="L1325">
        <v>1</v>
      </c>
      <c r="M1325">
        <v>1</v>
      </c>
      <c r="N1325" s="19">
        <v>2.0299999999999998</v>
      </c>
      <c r="O1325" s="19">
        <v>0.22</v>
      </c>
      <c r="P1325">
        <v>-3.8355800000000002</v>
      </c>
      <c r="Q1325">
        <v>6</v>
      </c>
      <c r="R1325">
        <v>-4.58</v>
      </c>
    </row>
    <row r="1326" spans="1:18" x14ac:dyDescent="0.2">
      <c r="A1326" t="s">
        <v>2535</v>
      </c>
      <c r="B1326">
        <v>2060</v>
      </c>
      <c r="C1326">
        <v>2060</v>
      </c>
      <c r="D1326">
        <v>1</v>
      </c>
      <c r="E1326" s="19">
        <v>5.9999999999999995E-8</v>
      </c>
      <c r="F1326">
        <v>27.9</v>
      </c>
      <c r="G1326" t="s">
        <v>2601</v>
      </c>
      <c r="H1326">
        <v>0</v>
      </c>
      <c r="I1326" s="19">
        <v>5.1999999999999995E-4</v>
      </c>
      <c r="J1326">
        <v>2.794</v>
      </c>
      <c r="K1326">
        <v>1.5569999999999999</v>
      </c>
      <c r="L1326">
        <v>5</v>
      </c>
      <c r="M1326">
        <v>9</v>
      </c>
      <c r="N1326" s="19">
        <v>14</v>
      </c>
      <c r="O1326" s="19">
        <v>7.5999999999999998E-2</v>
      </c>
      <c r="P1326">
        <v>-4.4076399999999998</v>
      </c>
      <c r="Q1326">
        <v>7</v>
      </c>
      <c r="R1326">
        <v>-8.35</v>
      </c>
    </row>
    <row r="1327" spans="1:18" x14ac:dyDescent="0.2">
      <c r="A1327" t="s">
        <v>2525</v>
      </c>
      <c r="B1327">
        <v>2054</v>
      </c>
      <c r="C1327">
        <v>2120</v>
      </c>
      <c r="D1327">
        <v>60</v>
      </c>
      <c r="E1327" s="19">
        <v>8.0000000000000004E-4</v>
      </c>
      <c r="F1327">
        <v>26.6</v>
      </c>
      <c r="G1327" t="s">
        <v>2602</v>
      </c>
      <c r="H1327">
        <v>1</v>
      </c>
      <c r="I1327" s="19">
        <v>1.9E-3</v>
      </c>
      <c r="J1327">
        <v>0.77600000000000002</v>
      </c>
      <c r="K1327">
        <v>3.456</v>
      </c>
      <c r="L1327">
        <v>49</v>
      </c>
      <c r="M1327">
        <v>11</v>
      </c>
      <c r="N1327" s="19">
        <v>38</v>
      </c>
      <c r="O1327" s="19">
        <v>0.22</v>
      </c>
      <c r="P1327">
        <v>-3.3647399999999998</v>
      </c>
      <c r="Q1327">
        <v>22</v>
      </c>
      <c r="R1327">
        <v>-3.82</v>
      </c>
    </row>
    <row r="1328" spans="1:18" x14ac:dyDescent="0.2">
      <c r="A1328" t="s">
        <v>2524</v>
      </c>
      <c r="B1328">
        <v>2103</v>
      </c>
      <c r="C1328">
        <v>2115</v>
      </c>
      <c r="D1328">
        <v>4</v>
      </c>
      <c r="E1328" s="19">
        <v>9.0000000000000002E-6</v>
      </c>
      <c r="F1328">
        <v>27</v>
      </c>
      <c r="G1328" t="s">
        <v>2603</v>
      </c>
      <c r="H1328">
        <v>0</v>
      </c>
      <c r="I1328" s="19">
        <v>8.4999999999999995E-4</v>
      </c>
      <c r="J1328">
        <v>3.964</v>
      </c>
      <c r="K1328">
        <v>1.337</v>
      </c>
      <c r="L1328">
        <v>1</v>
      </c>
      <c r="M1328">
        <v>3</v>
      </c>
      <c r="N1328" s="19">
        <v>3.96</v>
      </c>
      <c r="O1328" s="19">
        <v>6.2E-2</v>
      </c>
      <c r="P1328">
        <v>-4.2750599999999999</v>
      </c>
      <c r="Q1328">
        <v>25</v>
      </c>
      <c r="R1328">
        <v>-6.35</v>
      </c>
    </row>
    <row r="1333" spans="1:27" ht="17" customHeight="1" x14ac:dyDescent="0.2">
      <c r="A1333" s="17"/>
      <c r="B1333" s="17"/>
      <c r="C1333" s="17"/>
      <c r="D1333" s="17"/>
      <c r="E1333" s="17"/>
      <c r="F1333" s="17"/>
      <c r="G1333" s="17"/>
    </row>
    <row r="1335" spans="1:27" x14ac:dyDescent="0.2">
      <c r="A1335" t="s">
        <v>113</v>
      </c>
    </row>
    <row r="1336" spans="1:27" x14ac:dyDescent="0.2">
      <c r="A1336" t="s">
        <v>114</v>
      </c>
      <c r="B1336">
        <v>211205</v>
      </c>
      <c r="C1336" t="s">
        <v>115</v>
      </c>
    </row>
    <row r="1337" spans="1:27" x14ac:dyDescent="0.2">
      <c r="A1337" t="s">
        <v>116</v>
      </c>
      <c r="B1337" t="s">
        <v>117</v>
      </c>
      <c r="C1337" t="s">
        <v>118</v>
      </c>
      <c r="D1337" t="s">
        <v>119</v>
      </c>
      <c r="E1337" t="s">
        <v>3467</v>
      </c>
      <c r="F1337" t="s">
        <v>3519</v>
      </c>
      <c r="G1337" s="18">
        <v>0.10277777777777779</v>
      </c>
    </row>
    <row r="1338" spans="1:27" x14ac:dyDescent="0.2">
      <c r="A1338" t="s">
        <v>122</v>
      </c>
      <c r="B1338" t="s">
        <v>123</v>
      </c>
      <c r="C1338" t="s">
        <v>124</v>
      </c>
      <c r="D1338" t="s">
        <v>125</v>
      </c>
      <c r="E1338" t="s">
        <v>126</v>
      </c>
    </row>
    <row r="1339" spans="1:27" x14ac:dyDescent="0.2">
      <c r="A1339" t="s">
        <v>127</v>
      </c>
      <c r="B1339">
        <v>211205</v>
      </c>
      <c r="C1339" t="s">
        <v>115</v>
      </c>
    </row>
    <row r="1340" spans="1:27" x14ac:dyDescent="0.2">
      <c r="A1340" t="s">
        <v>128</v>
      </c>
      <c r="B1340" t="s">
        <v>129</v>
      </c>
      <c r="C1340" t="s">
        <v>130</v>
      </c>
    </row>
    <row r="1341" spans="1:27" x14ac:dyDescent="0.2">
      <c r="A1341" t="s">
        <v>131</v>
      </c>
      <c r="B1341" t="s">
        <v>132</v>
      </c>
      <c r="C1341">
        <v>11205</v>
      </c>
      <c r="D1341" t="s">
        <v>133</v>
      </c>
    </row>
    <row r="1343" spans="1:27" x14ac:dyDescent="0.2">
      <c r="A1343" t="s">
        <v>134</v>
      </c>
      <c r="B1343" t="s">
        <v>135</v>
      </c>
      <c r="C1343" t="s">
        <v>136</v>
      </c>
      <c r="D1343" t="s">
        <v>137</v>
      </c>
      <c r="E1343" t="s">
        <v>138</v>
      </c>
      <c r="F1343" t="s">
        <v>139</v>
      </c>
      <c r="G1343" t="s">
        <v>140</v>
      </c>
      <c r="H1343" t="s">
        <v>141</v>
      </c>
      <c r="I1343" t="s">
        <v>142</v>
      </c>
      <c r="J1343" t="s">
        <v>143</v>
      </c>
      <c r="K1343" t="s">
        <v>144</v>
      </c>
      <c r="L1343" t="s">
        <v>145</v>
      </c>
      <c r="M1343" t="s">
        <v>146</v>
      </c>
      <c r="N1343" t="s">
        <v>147</v>
      </c>
      <c r="O1343" t="s">
        <v>148</v>
      </c>
      <c r="P1343" t="s">
        <v>149</v>
      </c>
      <c r="Q1343" t="s">
        <v>150</v>
      </c>
      <c r="R1343" t="s">
        <v>151</v>
      </c>
      <c r="V1343" t="s">
        <v>152</v>
      </c>
      <c r="W1343" t="s">
        <v>153</v>
      </c>
      <c r="X1343" t="s">
        <v>154</v>
      </c>
      <c r="Y1343" t="s">
        <v>155</v>
      </c>
      <c r="Z1343" t="s">
        <v>156</v>
      </c>
      <c r="AA1343" t="s">
        <v>157</v>
      </c>
    </row>
    <row r="1344" spans="1:27" x14ac:dyDescent="0.2">
      <c r="A1344" s="4" t="s">
        <v>3172</v>
      </c>
      <c r="B1344" s="6">
        <v>2030</v>
      </c>
      <c r="C1344">
        <v>2120</v>
      </c>
      <c r="D1344" s="6">
        <v>25</v>
      </c>
      <c r="E1344" s="19">
        <v>8.0000000000000007E-5</v>
      </c>
      <c r="F1344">
        <v>26.6</v>
      </c>
      <c r="G1344" t="s">
        <v>3223</v>
      </c>
      <c r="H1344">
        <v>1</v>
      </c>
      <c r="I1344" s="19">
        <v>6.6E-3</v>
      </c>
      <c r="J1344">
        <v>1.129</v>
      </c>
      <c r="K1344">
        <v>8.7260000000000009</v>
      </c>
      <c r="L1344">
        <v>85</v>
      </c>
      <c r="M1344">
        <v>11</v>
      </c>
      <c r="N1344" s="19">
        <v>96</v>
      </c>
      <c r="O1344" s="19">
        <v>0.84</v>
      </c>
      <c r="P1344" s="4">
        <v>-2.2596500000000002</v>
      </c>
      <c r="Q1344">
        <v>17</v>
      </c>
      <c r="R1344">
        <v>-5.21</v>
      </c>
      <c r="S1344" s="21">
        <f t="shared" ref="S1344:S1364" si="102">B1344+1-K1344</f>
        <v>2022.2739999999999</v>
      </c>
      <c r="T1344" s="21">
        <f t="shared" ref="T1344:T1364" si="103">(S1344-1900)*365.2425</f>
        <v>44659.661444999962</v>
      </c>
      <c r="U1344" s="31">
        <f t="shared" ref="U1344:U1364" si="104">T1344</f>
        <v>44659.661444999962</v>
      </c>
      <c r="V1344" t="s">
        <v>3172</v>
      </c>
      <c r="W1344" t="s">
        <v>3474</v>
      </c>
      <c r="X1344" t="s">
        <v>3410</v>
      </c>
      <c r="Y1344">
        <v>26.635999999999999</v>
      </c>
      <c r="Z1344">
        <v>27.393000000000001</v>
      </c>
      <c r="AA1344" s="4" t="s">
        <v>3475</v>
      </c>
    </row>
    <row r="1345" spans="1:27" x14ac:dyDescent="0.2">
      <c r="A1345" s="4" t="s">
        <v>3503</v>
      </c>
      <c r="B1345" s="6">
        <v>2045</v>
      </c>
      <c r="C1345">
        <v>2071</v>
      </c>
      <c r="D1345" s="6">
        <v>37</v>
      </c>
      <c r="E1345" s="32">
        <v>8.0000000000000004E-4</v>
      </c>
      <c r="F1345">
        <v>30.1</v>
      </c>
      <c r="G1345" t="s">
        <v>3524</v>
      </c>
      <c r="H1345">
        <v>1</v>
      </c>
      <c r="I1345" s="19">
        <v>1.2E-4</v>
      </c>
      <c r="J1345">
        <v>1.044</v>
      </c>
      <c r="K1345">
        <v>23.986000000000001</v>
      </c>
      <c r="L1345">
        <v>23</v>
      </c>
      <c r="M1345">
        <v>1</v>
      </c>
      <c r="N1345" s="19">
        <v>24</v>
      </c>
      <c r="O1345" s="19">
        <v>0.31</v>
      </c>
      <c r="P1345">
        <v>-4.41052</v>
      </c>
      <c r="Q1345">
        <v>1</v>
      </c>
      <c r="R1345">
        <v>-5.24</v>
      </c>
      <c r="S1345" s="21">
        <f t="shared" si="102"/>
        <v>2022.0139999999999</v>
      </c>
      <c r="T1345" s="21">
        <f t="shared" si="103"/>
        <v>44564.698394999963</v>
      </c>
      <c r="U1345" s="31">
        <f t="shared" si="104"/>
        <v>44564.698394999963</v>
      </c>
    </row>
    <row r="1346" spans="1:27" x14ac:dyDescent="0.2">
      <c r="A1346" s="4" t="s">
        <v>3381</v>
      </c>
      <c r="B1346" s="6">
        <v>2048</v>
      </c>
      <c r="C1346">
        <v>2120</v>
      </c>
      <c r="D1346" s="4">
        <v>195</v>
      </c>
      <c r="E1346" s="32">
        <v>5.9999999999999995E-4</v>
      </c>
      <c r="F1346">
        <v>28.5</v>
      </c>
      <c r="G1346" t="s">
        <v>3406</v>
      </c>
      <c r="H1346">
        <v>1</v>
      </c>
      <c r="I1346" s="19">
        <v>7.6000000000000004E-4</v>
      </c>
      <c r="J1346">
        <v>1.08</v>
      </c>
      <c r="K1346">
        <v>13.528</v>
      </c>
      <c r="L1346">
        <v>0</v>
      </c>
      <c r="M1346">
        <v>0</v>
      </c>
      <c r="N1346" s="19">
        <v>10000000</v>
      </c>
      <c r="O1346" s="19">
        <v>0.27</v>
      </c>
      <c r="P1346" s="6">
        <v>-3.6833800000000001</v>
      </c>
      <c r="Q1346">
        <v>7</v>
      </c>
      <c r="R1346" s="6">
        <v>-4.95</v>
      </c>
      <c r="S1346" s="21">
        <f t="shared" si="102"/>
        <v>2035.472</v>
      </c>
      <c r="T1346" s="21">
        <f t="shared" si="103"/>
        <v>49480.131959999992</v>
      </c>
      <c r="U1346" s="24">
        <f t="shared" si="104"/>
        <v>49480.131959999992</v>
      </c>
      <c r="V1346" t="s">
        <v>3381</v>
      </c>
      <c r="W1346" t="s">
        <v>3474</v>
      </c>
      <c r="X1346" t="s">
        <v>3528</v>
      </c>
      <c r="Y1346">
        <v>28.526</v>
      </c>
      <c r="Z1346">
        <v>24.911000000000001</v>
      </c>
      <c r="AA1346" s="4" t="s">
        <v>3412</v>
      </c>
    </row>
    <row r="1347" spans="1:27" x14ac:dyDescent="0.2">
      <c r="A1347" s="4" t="s">
        <v>3436</v>
      </c>
      <c r="B1347" s="6">
        <v>2056</v>
      </c>
      <c r="C1347">
        <v>2118</v>
      </c>
      <c r="D1347">
        <v>5</v>
      </c>
      <c r="E1347" s="19">
        <v>8.9999999999999999E-8</v>
      </c>
      <c r="F1347">
        <v>24.9</v>
      </c>
      <c r="G1347" t="s">
        <v>3469</v>
      </c>
      <c r="H1347">
        <v>0</v>
      </c>
      <c r="I1347" s="19">
        <v>3.3E-4</v>
      </c>
      <c r="J1347">
        <v>1.603</v>
      </c>
      <c r="K1347">
        <v>2.657</v>
      </c>
      <c r="L1347">
        <v>5</v>
      </c>
      <c r="M1347">
        <v>3</v>
      </c>
      <c r="N1347" s="19">
        <v>8.02</v>
      </c>
      <c r="O1347" s="19">
        <v>8.8999999999999996E-2</v>
      </c>
      <c r="P1347">
        <v>-4.5304200000000003</v>
      </c>
      <c r="Q1347">
        <v>4</v>
      </c>
      <c r="R1347">
        <v>-6.81</v>
      </c>
      <c r="S1347" s="21">
        <f t="shared" si="102"/>
        <v>2054.3429999999998</v>
      </c>
      <c r="T1347" s="21">
        <f t="shared" si="103"/>
        <v>56372.623177499947</v>
      </c>
      <c r="U1347" s="24">
        <f t="shared" si="104"/>
        <v>56372.623177499947</v>
      </c>
      <c r="V1347" t="s">
        <v>3436</v>
      </c>
      <c r="W1347" t="s">
        <v>3474</v>
      </c>
      <c r="X1347" t="s">
        <v>3531</v>
      </c>
      <c r="Y1347">
        <v>24.859000000000002</v>
      </c>
      <c r="Z1347">
        <v>23.533000000000001</v>
      </c>
      <c r="AA1347" s="4" t="s">
        <v>3532</v>
      </c>
    </row>
    <row r="1348" spans="1:27" x14ac:dyDescent="0.2">
      <c r="A1348" s="4" t="s">
        <v>2814</v>
      </c>
      <c r="B1348" s="6">
        <v>2060</v>
      </c>
      <c r="C1348">
        <v>2121</v>
      </c>
      <c r="D1348" s="6">
        <v>27</v>
      </c>
      <c r="E1348" s="32">
        <v>2.9999999999999997E-4</v>
      </c>
      <c r="F1348">
        <v>27.1</v>
      </c>
      <c r="G1348" t="s">
        <v>2850</v>
      </c>
      <c r="H1348">
        <v>0</v>
      </c>
      <c r="I1348" s="19">
        <v>1E-3</v>
      </c>
      <c r="J1348">
        <v>2.2930000000000001</v>
      </c>
      <c r="K1348">
        <v>1.7729999999999999</v>
      </c>
      <c r="L1348">
        <v>7</v>
      </c>
      <c r="M1348">
        <v>9</v>
      </c>
      <c r="N1348" s="19">
        <v>16.100000000000001</v>
      </c>
      <c r="O1348" s="19">
        <v>0.17</v>
      </c>
      <c r="P1348" s="6">
        <v>-3.7451699999999999</v>
      </c>
      <c r="Q1348">
        <v>14</v>
      </c>
      <c r="R1348" s="6">
        <v>-4.7699999999999996</v>
      </c>
      <c r="S1348" s="21">
        <f t="shared" si="102"/>
        <v>2059.2269999999999</v>
      </c>
      <c r="T1348" s="21">
        <f t="shared" si="103"/>
        <v>58156.467547499953</v>
      </c>
      <c r="U1348" s="24">
        <f t="shared" si="104"/>
        <v>58156.467547499953</v>
      </c>
      <c r="V1348" t="s">
        <v>2814</v>
      </c>
      <c r="W1348" t="s">
        <v>3474</v>
      </c>
      <c r="X1348" t="s">
        <v>3128</v>
      </c>
      <c r="Y1348">
        <v>26.99</v>
      </c>
      <c r="Z1348">
        <v>25.396999999999998</v>
      </c>
      <c r="AA1348" s="4" t="s">
        <v>3482</v>
      </c>
    </row>
    <row r="1349" spans="1:27" x14ac:dyDescent="0.2">
      <c r="A1349" s="6" t="s">
        <v>3378</v>
      </c>
      <c r="B1349" s="6">
        <v>2063</v>
      </c>
      <c r="C1349">
        <v>2079</v>
      </c>
      <c r="D1349">
        <v>8</v>
      </c>
      <c r="E1349" s="19">
        <v>3.0000000000000001E-6</v>
      </c>
      <c r="F1349">
        <v>28.5</v>
      </c>
      <c r="G1349" t="s">
        <v>3408</v>
      </c>
      <c r="H1349">
        <v>0</v>
      </c>
      <c r="I1349" s="19">
        <v>6.7999999999999999E-5</v>
      </c>
      <c r="J1349">
        <v>1.6140000000000001</v>
      </c>
      <c r="K1349">
        <v>2.629</v>
      </c>
      <c r="L1349">
        <v>13</v>
      </c>
      <c r="M1349">
        <v>8</v>
      </c>
      <c r="N1349" s="19">
        <v>21</v>
      </c>
      <c r="O1349" s="19">
        <v>0.11</v>
      </c>
      <c r="P1349">
        <v>-5.1233300000000002</v>
      </c>
      <c r="Q1349">
        <v>1</v>
      </c>
      <c r="R1349">
        <v>-7.31</v>
      </c>
      <c r="S1349" s="21">
        <f t="shared" si="102"/>
        <v>2061.3710000000001</v>
      </c>
      <c r="T1349" s="21">
        <f t="shared" si="103"/>
        <v>58939.547467500037</v>
      </c>
      <c r="U1349" s="24">
        <f t="shared" si="104"/>
        <v>58939.547467500037</v>
      </c>
      <c r="V1349" t="s">
        <v>3378</v>
      </c>
      <c r="W1349" t="s">
        <v>3474</v>
      </c>
      <c r="X1349" t="s">
        <v>3421</v>
      </c>
      <c r="Y1349">
        <v>28.478000000000002</v>
      </c>
      <c r="Z1349">
        <v>26.395</v>
      </c>
      <c r="AA1349" t="s">
        <v>3422</v>
      </c>
    </row>
    <row r="1350" spans="1:27" x14ac:dyDescent="0.2">
      <c r="A1350" s="6" t="s">
        <v>2979</v>
      </c>
      <c r="B1350" s="6">
        <v>2063</v>
      </c>
      <c r="C1350">
        <v>2119</v>
      </c>
      <c r="D1350" s="6">
        <v>27</v>
      </c>
      <c r="E1350" s="32">
        <v>2.9999999999999997E-4</v>
      </c>
      <c r="F1350">
        <v>25.7</v>
      </c>
      <c r="G1350" t="s">
        <v>3006</v>
      </c>
      <c r="H1350">
        <v>0</v>
      </c>
      <c r="I1350" s="19">
        <v>7.5000000000000002E-4</v>
      </c>
      <c r="J1350">
        <v>2.6480000000000001</v>
      </c>
      <c r="K1350">
        <v>1.607</v>
      </c>
      <c r="L1350">
        <v>3</v>
      </c>
      <c r="M1350">
        <v>5</v>
      </c>
      <c r="N1350" s="19">
        <v>7.94</v>
      </c>
      <c r="O1350" s="19">
        <v>0.16</v>
      </c>
      <c r="P1350" s="6">
        <v>-3.92082</v>
      </c>
      <c r="Q1350">
        <v>11</v>
      </c>
      <c r="R1350" s="6">
        <v>-4.32</v>
      </c>
      <c r="S1350" s="21">
        <f t="shared" si="102"/>
        <v>2062.393</v>
      </c>
      <c r="T1350" s="21">
        <f t="shared" si="103"/>
        <v>59312.825302500009</v>
      </c>
      <c r="U1350" s="24">
        <f t="shared" si="104"/>
        <v>59312.825302500009</v>
      </c>
      <c r="V1350" t="s">
        <v>2979</v>
      </c>
      <c r="W1350" t="s">
        <v>3474</v>
      </c>
      <c r="X1350" t="s">
        <v>3280</v>
      </c>
      <c r="Y1350">
        <v>25.74</v>
      </c>
      <c r="Z1350">
        <v>24.495000000000001</v>
      </c>
      <c r="AA1350" t="s">
        <v>3281</v>
      </c>
    </row>
    <row r="1351" spans="1:27" x14ac:dyDescent="0.2">
      <c r="A1351" s="6" t="s">
        <v>3435</v>
      </c>
      <c r="B1351" s="6">
        <v>2064</v>
      </c>
      <c r="C1351">
        <v>2120</v>
      </c>
      <c r="D1351" s="6">
        <v>17</v>
      </c>
      <c r="E1351" s="19">
        <v>9.9999999999999995E-7</v>
      </c>
      <c r="F1351">
        <v>30.4</v>
      </c>
      <c r="G1351" t="s">
        <v>3470</v>
      </c>
      <c r="H1351">
        <v>0</v>
      </c>
      <c r="I1351" s="19">
        <v>2.0000000000000001E-4</v>
      </c>
      <c r="J1351">
        <v>1.45</v>
      </c>
      <c r="K1351">
        <v>3.2240000000000002</v>
      </c>
      <c r="L1351">
        <v>20</v>
      </c>
      <c r="M1351">
        <v>9</v>
      </c>
      <c r="N1351" s="19">
        <v>29</v>
      </c>
      <c r="O1351" s="19">
        <v>9.7000000000000003E-2</v>
      </c>
      <c r="P1351">
        <v>-4.7124100000000002</v>
      </c>
      <c r="Q1351">
        <v>3</v>
      </c>
      <c r="R1351">
        <v>-9.0399999999999991</v>
      </c>
      <c r="S1351" s="21">
        <f t="shared" si="102"/>
        <v>2061.7759999999998</v>
      </c>
      <c r="T1351" s="21">
        <f t="shared" si="103"/>
        <v>59087.47067999994</v>
      </c>
      <c r="U1351" s="24">
        <f t="shared" si="104"/>
        <v>59087.47067999994</v>
      </c>
      <c r="V1351" t="s">
        <v>3435</v>
      </c>
      <c r="W1351" t="s">
        <v>3474</v>
      </c>
      <c r="X1351" t="s">
        <v>3535</v>
      </c>
      <c r="Y1351">
        <v>30.413</v>
      </c>
      <c r="Z1351">
        <v>24.327999999999999</v>
      </c>
      <c r="AA1351" t="s">
        <v>3536</v>
      </c>
    </row>
    <row r="1352" spans="1:27" x14ac:dyDescent="0.2">
      <c r="A1352" s="6" t="s">
        <v>3380</v>
      </c>
      <c r="B1352" s="6">
        <v>2067</v>
      </c>
      <c r="C1352">
        <v>2108</v>
      </c>
      <c r="D1352">
        <v>9</v>
      </c>
      <c r="E1352" s="19">
        <v>3.9999999999999998E-6</v>
      </c>
      <c r="F1352">
        <v>25.6</v>
      </c>
      <c r="G1352" t="s">
        <v>3407</v>
      </c>
      <c r="H1352">
        <v>0</v>
      </c>
      <c r="I1352" s="19">
        <v>5.5999999999999995E-4</v>
      </c>
      <c r="J1352">
        <v>2.8860000000000001</v>
      </c>
      <c r="K1352">
        <v>1.53</v>
      </c>
      <c r="L1352">
        <v>8</v>
      </c>
      <c r="M1352">
        <v>15</v>
      </c>
      <c r="N1352" s="19">
        <v>23.1</v>
      </c>
      <c r="O1352" s="19">
        <v>0.11</v>
      </c>
      <c r="P1352">
        <v>-4.2307499999999996</v>
      </c>
      <c r="Q1352">
        <v>9</v>
      </c>
      <c r="R1352">
        <v>-5.8</v>
      </c>
      <c r="S1352" s="21">
        <f t="shared" si="102"/>
        <v>2066.4699999999998</v>
      </c>
      <c r="T1352" s="21">
        <f t="shared" si="103"/>
        <v>60801.918974999928</v>
      </c>
      <c r="U1352" s="24">
        <f t="shared" si="104"/>
        <v>60801.918974999928</v>
      </c>
      <c r="V1352" t="s">
        <v>3380</v>
      </c>
      <c r="W1352" t="s">
        <v>3474</v>
      </c>
      <c r="X1352" t="s">
        <v>3537</v>
      </c>
      <c r="Y1352">
        <v>25.631</v>
      </c>
      <c r="Z1352">
        <v>22.936</v>
      </c>
      <c r="AA1352" t="s">
        <v>3538</v>
      </c>
    </row>
    <row r="1353" spans="1:27" x14ac:dyDescent="0.2">
      <c r="A1353" s="6" t="s">
        <v>3508</v>
      </c>
      <c r="B1353" s="6">
        <v>2069</v>
      </c>
      <c r="C1353">
        <v>2103</v>
      </c>
      <c r="D1353" s="6">
        <v>33</v>
      </c>
      <c r="E1353" s="19">
        <v>1.0000000000000001E-5</v>
      </c>
      <c r="F1353">
        <v>29.8</v>
      </c>
      <c r="G1353" t="s">
        <v>3521</v>
      </c>
      <c r="H1353">
        <v>0</v>
      </c>
      <c r="I1353" s="19">
        <v>5.8999999999999998E-5</v>
      </c>
      <c r="J1353">
        <v>2.1960000000000002</v>
      </c>
      <c r="K1353">
        <v>1.8360000000000001</v>
      </c>
      <c r="L1353">
        <v>5</v>
      </c>
      <c r="M1353">
        <v>6</v>
      </c>
      <c r="N1353" s="19">
        <v>11</v>
      </c>
      <c r="O1353" s="19">
        <v>0.11</v>
      </c>
      <c r="P1353">
        <v>-5.19048</v>
      </c>
      <c r="Q1353">
        <v>1</v>
      </c>
      <c r="R1353">
        <v>-7.5</v>
      </c>
      <c r="S1353" s="21">
        <f t="shared" si="102"/>
        <v>2068.1640000000002</v>
      </c>
      <c r="T1353" s="21">
        <f t="shared" si="103"/>
        <v>61420.639770000082</v>
      </c>
      <c r="U1353" s="24">
        <f t="shared" si="104"/>
        <v>61420.639770000082</v>
      </c>
      <c r="V1353" t="s">
        <v>3508</v>
      </c>
      <c r="W1353" t="s">
        <v>3474</v>
      </c>
      <c r="X1353" t="s">
        <v>3543</v>
      </c>
      <c r="Y1353">
        <v>29.77</v>
      </c>
      <c r="Z1353">
        <v>27.48</v>
      </c>
      <c r="AA1353" t="s">
        <v>3544</v>
      </c>
    </row>
    <row r="1354" spans="1:27" x14ac:dyDescent="0.2">
      <c r="A1354" s="6" t="s">
        <v>3386</v>
      </c>
      <c r="B1354" s="6">
        <v>2070</v>
      </c>
      <c r="C1354">
        <v>2121</v>
      </c>
      <c r="D1354" s="6">
        <v>32</v>
      </c>
      <c r="E1354" s="19">
        <v>3.0000000000000001E-5</v>
      </c>
      <c r="F1354">
        <v>28.6</v>
      </c>
      <c r="G1354" t="s">
        <v>3402</v>
      </c>
      <c r="H1354">
        <v>1</v>
      </c>
      <c r="I1354" s="19">
        <v>2.3000000000000001E-4</v>
      </c>
      <c r="J1354">
        <v>1.087</v>
      </c>
      <c r="K1354">
        <v>12.468999999999999</v>
      </c>
      <c r="L1354">
        <v>172</v>
      </c>
      <c r="M1354">
        <v>15</v>
      </c>
      <c r="N1354" s="19">
        <v>187</v>
      </c>
      <c r="O1354" s="19">
        <v>0.12</v>
      </c>
      <c r="P1354">
        <v>-4.5698699999999999</v>
      </c>
      <c r="Q1354">
        <v>4</v>
      </c>
      <c r="R1354">
        <v>-6.47</v>
      </c>
      <c r="S1354" s="21">
        <f t="shared" si="102"/>
        <v>2058.5309999999999</v>
      </c>
      <c r="T1354" s="21">
        <f t="shared" si="103"/>
        <v>57902.258767499981</v>
      </c>
      <c r="U1354" s="24">
        <f t="shared" si="104"/>
        <v>57902.258767499981</v>
      </c>
      <c r="V1354" t="s">
        <v>3386</v>
      </c>
      <c r="W1354" t="s">
        <v>3474</v>
      </c>
      <c r="X1354" t="s">
        <v>3533</v>
      </c>
      <c r="Y1354">
        <v>28.556999999999999</v>
      </c>
      <c r="Z1354">
        <v>25.486000000000001</v>
      </c>
      <c r="AA1354" t="s">
        <v>3534</v>
      </c>
    </row>
    <row r="1355" spans="1:27" x14ac:dyDescent="0.2">
      <c r="A1355" s="9" t="s">
        <v>3506</v>
      </c>
      <c r="B1355" s="9">
        <v>2073</v>
      </c>
      <c r="C1355">
        <v>2095</v>
      </c>
      <c r="D1355">
        <v>8</v>
      </c>
      <c r="E1355" s="19">
        <v>1.9999999999999999E-6</v>
      </c>
      <c r="F1355">
        <v>29.5</v>
      </c>
      <c r="G1355" t="s">
        <v>3523</v>
      </c>
      <c r="H1355">
        <v>0</v>
      </c>
      <c r="I1355" s="19">
        <v>5.5000000000000002E-5</v>
      </c>
      <c r="J1355">
        <v>1.8540000000000001</v>
      </c>
      <c r="K1355">
        <v>2.1709999999999998</v>
      </c>
      <c r="L1355">
        <v>7</v>
      </c>
      <c r="M1355">
        <v>6</v>
      </c>
      <c r="N1355" s="19">
        <v>13</v>
      </c>
      <c r="O1355" s="19">
        <v>8.5999999999999993E-2</v>
      </c>
      <c r="P1355">
        <v>-5.3281900000000002</v>
      </c>
      <c r="Q1355">
        <v>1</v>
      </c>
      <c r="R1355">
        <v>-8.0500000000000007</v>
      </c>
      <c r="S1355" s="21">
        <f t="shared" si="102"/>
        <v>2071.8290000000002</v>
      </c>
      <c r="T1355" s="21">
        <f t="shared" si="103"/>
        <v>62759.253532500064</v>
      </c>
      <c r="U1355" s="24">
        <f t="shared" si="104"/>
        <v>62759.253532500064</v>
      </c>
      <c r="V1355" t="s">
        <v>3506</v>
      </c>
      <c r="W1355" t="s">
        <v>3474</v>
      </c>
      <c r="X1355" t="s">
        <v>3546</v>
      </c>
      <c r="Y1355">
        <v>29.52</v>
      </c>
      <c r="Z1355">
        <v>27.978000000000002</v>
      </c>
      <c r="AA1355" t="s">
        <v>3547</v>
      </c>
    </row>
    <row r="1356" spans="1:27" x14ac:dyDescent="0.2">
      <c r="A1356" s="9" t="s">
        <v>3385</v>
      </c>
      <c r="B1356" s="9">
        <v>2073</v>
      </c>
      <c r="C1356">
        <v>2073</v>
      </c>
      <c r="D1356">
        <v>1</v>
      </c>
      <c r="E1356" s="19">
        <v>1E-8</v>
      </c>
      <c r="F1356">
        <v>25.1</v>
      </c>
      <c r="G1356" t="s">
        <v>3473</v>
      </c>
      <c r="H1356">
        <v>0</v>
      </c>
      <c r="I1356" s="19">
        <v>2.7E-4</v>
      </c>
      <c r="J1356">
        <v>3.6890000000000001</v>
      </c>
      <c r="K1356">
        <v>1.3720000000000001</v>
      </c>
      <c r="L1356">
        <v>3</v>
      </c>
      <c r="M1356">
        <v>8</v>
      </c>
      <c r="N1356" s="19">
        <v>11.1</v>
      </c>
      <c r="O1356" s="19">
        <v>3.9E-2</v>
      </c>
      <c r="P1356">
        <v>-4.9666300000000003</v>
      </c>
      <c r="Q1356">
        <v>5</v>
      </c>
      <c r="R1356">
        <v>-7.93</v>
      </c>
      <c r="S1356" s="21">
        <f t="shared" si="102"/>
        <v>2072.6280000000002</v>
      </c>
      <c r="T1356" s="21">
        <f t="shared" si="103"/>
        <v>63051.082290000057</v>
      </c>
      <c r="U1356" s="24">
        <f t="shared" si="104"/>
        <v>63051.082290000057</v>
      </c>
      <c r="V1356" t="s">
        <v>3385</v>
      </c>
      <c r="W1356" t="s">
        <v>3474</v>
      </c>
      <c r="X1356" t="s">
        <v>3485</v>
      </c>
      <c r="Y1356">
        <v>25.023</v>
      </c>
      <c r="Z1356">
        <v>23.6</v>
      </c>
      <c r="AA1356" t="s">
        <v>3486</v>
      </c>
    </row>
    <row r="1357" spans="1:27" x14ac:dyDescent="0.2">
      <c r="A1357" s="9" t="s">
        <v>3388</v>
      </c>
      <c r="B1357" s="9">
        <v>2074</v>
      </c>
      <c r="C1357">
        <v>2120</v>
      </c>
      <c r="D1357" s="6">
        <v>13</v>
      </c>
      <c r="E1357" s="19">
        <v>3.0000000000000001E-5</v>
      </c>
      <c r="F1357">
        <v>29.4</v>
      </c>
      <c r="G1357" t="s">
        <v>3400</v>
      </c>
      <c r="H1357">
        <v>0</v>
      </c>
      <c r="I1357" s="19">
        <v>1.6000000000000001E-4</v>
      </c>
      <c r="J1357">
        <v>1.7669999999999999</v>
      </c>
      <c r="K1357">
        <v>2.3039999999999998</v>
      </c>
      <c r="L1357">
        <v>13</v>
      </c>
      <c r="M1357">
        <v>10</v>
      </c>
      <c r="N1357" s="19">
        <v>23</v>
      </c>
      <c r="O1357" s="19">
        <v>0.11</v>
      </c>
      <c r="P1357">
        <v>-4.76105</v>
      </c>
      <c r="Q1357">
        <v>3</v>
      </c>
      <c r="R1357">
        <v>-6.71</v>
      </c>
      <c r="S1357" s="21">
        <f t="shared" si="102"/>
        <v>2072.6959999999999</v>
      </c>
      <c r="T1357" s="21">
        <f t="shared" si="103"/>
        <v>63075.918779999971</v>
      </c>
      <c r="U1357" s="24">
        <f t="shared" si="104"/>
        <v>63075.918779999971</v>
      </c>
      <c r="V1357" t="s">
        <v>3388</v>
      </c>
      <c r="W1357" t="s">
        <v>3474</v>
      </c>
      <c r="X1357" t="s">
        <v>3550</v>
      </c>
      <c r="Y1357">
        <v>29.387</v>
      </c>
      <c r="Z1357">
        <v>25.004999999999999</v>
      </c>
      <c r="AA1357" t="s">
        <v>3551</v>
      </c>
    </row>
    <row r="1358" spans="1:27" x14ac:dyDescent="0.2">
      <c r="A1358" s="9" t="s">
        <v>3434</v>
      </c>
      <c r="B1358" s="9">
        <v>2075</v>
      </c>
      <c r="C1358">
        <v>2090</v>
      </c>
      <c r="D1358">
        <v>10</v>
      </c>
      <c r="E1358" s="19">
        <v>1.9999999999999999E-6</v>
      </c>
      <c r="F1358">
        <v>27.7</v>
      </c>
      <c r="G1358" t="s">
        <v>3471</v>
      </c>
      <c r="H1358">
        <v>0</v>
      </c>
      <c r="I1358" s="19">
        <v>1.1E-4</v>
      </c>
      <c r="J1358">
        <v>1.7789999999999999</v>
      </c>
      <c r="K1358">
        <v>2.2839999999999998</v>
      </c>
      <c r="L1358">
        <v>9</v>
      </c>
      <c r="M1358">
        <v>7</v>
      </c>
      <c r="N1358" s="19">
        <v>16</v>
      </c>
      <c r="O1358" s="19">
        <v>8.2000000000000003E-2</v>
      </c>
      <c r="P1358">
        <v>-5.0634399999999999</v>
      </c>
      <c r="Q1358">
        <v>2</v>
      </c>
      <c r="R1358">
        <v>-6.97</v>
      </c>
      <c r="S1358" s="21">
        <f t="shared" si="102"/>
        <v>2073.7159999999999</v>
      </c>
      <c r="T1358" s="21">
        <f t="shared" si="103"/>
        <v>63448.466129999964</v>
      </c>
      <c r="U1358" s="24">
        <f t="shared" si="104"/>
        <v>63448.466129999964</v>
      </c>
      <c r="V1358" t="s">
        <v>3434</v>
      </c>
      <c r="W1358" t="s">
        <v>3474</v>
      </c>
      <c r="X1358" t="s">
        <v>3552</v>
      </c>
      <c r="Y1358">
        <v>27.687999999999999</v>
      </c>
      <c r="Z1358">
        <v>23.518999999999998</v>
      </c>
      <c r="AA1358" t="s">
        <v>3553</v>
      </c>
    </row>
    <row r="1359" spans="1:27" x14ac:dyDescent="0.2">
      <c r="A1359" s="9" t="s">
        <v>3497</v>
      </c>
      <c r="B1359" s="9">
        <v>2076</v>
      </c>
      <c r="C1359">
        <v>2119</v>
      </c>
      <c r="D1359">
        <v>4</v>
      </c>
      <c r="E1359" s="19">
        <v>5.0000000000000004E-6</v>
      </c>
      <c r="F1359">
        <v>25.9</v>
      </c>
      <c r="G1359" t="s">
        <v>3526</v>
      </c>
      <c r="H1359">
        <v>0</v>
      </c>
      <c r="I1359" s="19">
        <v>1.4999999999999999E-4</v>
      </c>
      <c r="J1359">
        <v>3.8980000000000001</v>
      </c>
      <c r="K1359">
        <v>1.345</v>
      </c>
      <c r="L1359">
        <v>1</v>
      </c>
      <c r="M1359">
        <v>3</v>
      </c>
      <c r="N1359" s="19">
        <v>3.9</v>
      </c>
      <c r="O1359" s="19">
        <v>8.7999999999999995E-2</v>
      </c>
      <c r="P1359">
        <v>-4.8648300000000004</v>
      </c>
      <c r="Q1359">
        <v>3</v>
      </c>
      <c r="R1359">
        <v>-5.9</v>
      </c>
      <c r="S1359" s="21">
        <f t="shared" si="102"/>
        <v>2075.6550000000002</v>
      </c>
      <c r="T1359" s="21">
        <f t="shared" si="103"/>
        <v>64156.671337500076</v>
      </c>
      <c r="U1359" s="24">
        <f t="shared" si="104"/>
        <v>64156.671337500076</v>
      </c>
      <c r="V1359" t="s">
        <v>3497</v>
      </c>
      <c r="W1359" t="s">
        <v>3474</v>
      </c>
      <c r="X1359" t="s">
        <v>3554</v>
      </c>
      <c r="Y1359">
        <v>25.818000000000001</v>
      </c>
      <c r="Z1359">
        <v>23.484000000000002</v>
      </c>
      <c r="AA1359" t="s">
        <v>3555</v>
      </c>
    </row>
    <row r="1360" spans="1:27" x14ac:dyDescent="0.2">
      <c r="A1360" s="9" t="s">
        <v>3196</v>
      </c>
      <c r="B1360" s="9">
        <v>2090</v>
      </c>
      <c r="C1360">
        <v>2109</v>
      </c>
      <c r="D1360">
        <v>4</v>
      </c>
      <c r="E1360" s="19">
        <v>3.0000000000000001E-5</v>
      </c>
      <c r="F1360">
        <v>27.4</v>
      </c>
      <c r="G1360" t="s">
        <v>3219</v>
      </c>
      <c r="H1360">
        <v>0</v>
      </c>
      <c r="I1360" s="19">
        <v>8.2000000000000001E-5</v>
      </c>
      <c r="J1360">
        <v>3.6389999999999998</v>
      </c>
      <c r="K1360">
        <v>1.379</v>
      </c>
      <c r="L1360">
        <v>3</v>
      </c>
      <c r="M1360">
        <v>8</v>
      </c>
      <c r="N1360" s="19">
        <v>10.9</v>
      </c>
      <c r="O1360" s="19">
        <v>8.2000000000000003E-2</v>
      </c>
      <c r="P1360">
        <v>-5.1717899999999997</v>
      </c>
      <c r="Q1360">
        <v>2</v>
      </c>
      <c r="R1360">
        <v>-5.86</v>
      </c>
      <c r="S1360" s="21">
        <f t="shared" si="102"/>
        <v>2089.6210000000001</v>
      </c>
      <c r="T1360" s="21">
        <f t="shared" si="103"/>
        <v>69257.648092500036</v>
      </c>
      <c r="U1360" s="24">
        <f t="shared" si="104"/>
        <v>69257.648092500036</v>
      </c>
      <c r="V1360" t="s">
        <v>3196</v>
      </c>
      <c r="W1360" t="s">
        <v>3474</v>
      </c>
      <c r="X1360" t="s">
        <v>3332</v>
      </c>
      <c r="Y1360">
        <v>27.387</v>
      </c>
      <c r="Z1360">
        <v>23.346</v>
      </c>
      <c r="AA1360" t="s">
        <v>3333</v>
      </c>
    </row>
    <row r="1361" spans="1:27" x14ac:dyDescent="0.2">
      <c r="A1361" s="4" t="s">
        <v>3384</v>
      </c>
      <c r="B1361" s="9">
        <v>2100</v>
      </c>
      <c r="C1361">
        <v>2119</v>
      </c>
      <c r="D1361">
        <v>5</v>
      </c>
      <c r="E1361" s="19">
        <v>7.0000000000000005E-8</v>
      </c>
      <c r="F1361">
        <v>26.7</v>
      </c>
      <c r="G1361" t="s">
        <v>3403</v>
      </c>
      <c r="H1361">
        <v>1</v>
      </c>
      <c r="I1361" s="19">
        <v>1.3999999999999999E-4</v>
      </c>
      <c r="J1361">
        <v>1.0309999999999999</v>
      </c>
      <c r="K1361">
        <v>32.765999999999998</v>
      </c>
      <c r="L1361">
        <v>0</v>
      </c>
      <c r="M1361">
        <v>0</v>
      </c>
      <c r="N1361" s="19">
        <v>10000000</v>
      </c>
      <c r="O1361" s="19">
        <v>3.6999999999999998E-2</v>
      </c>
      <c r="P1361">
        <v>-5.2811700000000004</v>
      </c>
      <c r="Q1361">
        <v>4</v>
      </c>
      <c r="R1361">
        <v>-8.33</v>
      </c>
      <c r="S1361" s="21">
        <f t="shared" si="102"/>
        <v>2068.2339999999999</v>
      </c>
      <c r="T1361" s="21">
        <f t="shared" si="103"/>
        <v>61446.206744999974</v>
      </c>
      <c r="U1361" s="24">
        <f t="shared" si="104"/>
        <v>61446.206744999974</v>
      </c>
      <c r="V1361" t="s">
        <v>3384</v>
      </c>
      <c r="W1361" t="s">
        <v>3474</v>
      </c>
      <c r="X1361" t="s">
        <v>3545</v>
      </c>
      <c r="Y1361">
        <v>26.658999999999999</v>
      </c>
      <c r="Z1361">
        <v>21.091999999999999</v>
      </c>
      <c r="AA1361" s="4" t="s">
        <v>3477</v>
      </c>
    </row>
    <row r="1362" spans="1:27" x14ac:dyDescent="0.2">
      <c r="A1362" s="4" t="s">
        <v>3197</v>
      </c>
      <c r="B1362" s="9">
        <v>2100</v>
      </c>
      <c r="C1362">
        <v>2121</v>
      </c>
      <c r="D1362" s="6">
        <v>17</v>
      </c>
      <c r="E1362" s="19">
        <v>2.0000000000000002E-5</v>
      </c>
      <c r="F1362">
        <v>30.3</v>
      </c>
      <c r="G1362" t="s">
        <v>3218</v>
      </c>
      <c r="H1362">
        <v>1</v>
      </c>
      <c r="I1362" s="19">
        <v>3.6000000000000001E-5</v>
      </c>
      <c r="J1362">
        <v>1.0149999999999999</v>
      </c>
      <c r="K1362">
        <v>67.616</v>
      </c>
      <c r="L1362">
        <v>0</v>
      </c>
      <c r="M1362">
        <v>0</v>
      </c>
      <c r="N1362" s="19">
        <v>10000000</v>
      </c>
      <c r="O1362" s="19">
        <v>6.9000000000000006E-2</v>
      </c>
      <c r="P1362">
        <v>-5.6102800000000004</v>
      </c>
      <c r="Q1362">
        <v>1</v>
      </c>
      <c r="R1362">
        <v>-7.7</v>
      </c>
      <c r="S1362" s="21">
        <f t="shared" si="102"/>
        <v>2033.384</v>
      </c>
      <c r="T1362" s="21">
        <f t="shared" si="103"/>
        <v>48717.505620000004</v>
      </c>
      <c r="U1362" s="24">
        <f t="shared" si="104"/>
        <v>48717.505620000004</v>
      </c>
      <c r="V1362" t="s">
        <v>3197</v>
      </c>
      <c r="W1362" t="s">
        <v>3474</v>
      </c>
      <c r="X1362" t="s">
        <v>3253</v>
      </c>
      <c r="Y1362">
        <v>30.23</v>
      </c>
      <c r="Z1362">
        <v>27.952999999999999</v>
      </c>
      <c r="AA1362" s="4" t="s">
        <v>3254</v>
      </c>
    </row>
    <row r="1363" spans="1:27" x14ac:dyDescent="0.2">
      <c r="A1363" s="9" t="s">
        <v>3379</v>
      </c>
      <c r="B1363" s="9">
        <v>2116</v>
      </c>
      <c r="C1363">
        <v>2116</v>
      </c>
      <c r="D1363">
        <v>1</v>
      </c>
      <c r="E1363" s="19">
        <v>9.9999999999999995E-8</v>
      </c>
      <c r="F1363">
        <v>26.3</v>
      </c>
      <c r="G1363" t="s">
        <v>3472</v>
      </c>
      <c r="H1363">
        <v>0</v>
      </c>
      <c r="I1363" s="19">
        <v>1.8000000000000001E-4</v>
      </c>
      <c r="J1363">
        <v>4.1029999999999998</v>
      </c>
      <c r="K1363">
        <v>1.3220000000000001</v>
      </c>
      <c r="L1363">
        <v>1</v>
      </c>
      <c r="M1363">
        <v>3</v>
      </c>
      <c r="N1363" s="19">
        <v>4.0999999999999996</v>
      </c>
      <c r="O1363" s="19">
        <v>3.4000000000000002E-2</v>
      </c>
      <c r="P1363">
        <v>-5.22018</v>
      </c>
      <c r="Q1363">
        <v>6</v>
      </c>
      <c r="R1363">
        <v>-7.85</v>
      </c>
      <c r="S1363" s="21">
        <f t="shared" si="102"/>
        <v>2115.6779999999999</v>
      </c>
      <c r="T1363" s="21">
        <f t="shared" si="103"/>
        <v>78774.771914999961</v>
      </c>
      <c r="U1363" s="24">
        <f t="shared" si="104"/>
        <v>78774.771914999961</v>
      </c>
      <c r="V1363" t="s">
        <v>3379</v>
      </c>
      <c r="W1363" t="s">
        <v>3474</v>
      </c>
      <c r="X1363" t="s">
        <v>3491</v>
      </c>
      <c r="Y1363">
        <v>26.295999999999999</v>
      </c>
      <c r="Z1363">
        <v>24.56</v>
      </c>
      <c r="AA1363" t="s">
        <v>3562</v>
      </c>
    </row>
    <row r="1364" spans="1:27" x14ac:dyDescent="0.2">
      <c r="A1364" s="4" t="s">
        <v>3377</v>
      </c>
      <c r="B1364" s="9">
        <v>2116</v>
      </c>
      <c r="C1364">
        <v>2117</v>
      </c>
      <c r="D1364">
        <v>2</v>
      </c>
      <c r="E1364" s="32">
        <v>2.9999999999999997E-4</v>
      </c>
      <c r="F1364">
        <v>27.7</v>
      </c>
      <c r="G1364" t="s">
        <v>3409</v>
      </c>
      <c r="H1364">
        <v>1</v>
      </c>
      <c r="I1364" s="19">
        <v>2.1000000000000001E-4</v>
      </c>
      <c r="J1364">
        <v>0.99</v>
      </c>
      <c r="K1364">
        <v>103.76900000000001</v>
      </c>
      <c r="L1364">
        <v>0</v>
      </c>
      <c r="M1364">
        <v>0</v>
      </c>
      <c r="N1364" s="19">
        <v>10000000</v>
      </c>
      <c r="O1364" s="19">
        <v>7.0000000000000007E-2</v>
      </c>
      <c r="P1364">
        <v>-4.8401100000000001</v>
      </c>
      <c r="Q1364">
        <v>7</v>
      </c>
      <c r="R1364" s="6">
        <v>-4.91</v>
      </c>
      <c r="S1364" s="21">
        <f t="shared" si="102"/>
        <v>2013.231</v>
      </c>
      <c r="T1364" s="21">
        <f t="shared" si="103"/>
        <v>41356.773517499998</v>
      </c>
      <c r="U1364" s="31">
        <f t="shared" si="104"/>
        <v>41356.773517499998</v>
      </c>
    </row>
    <row r="1365" spans="1:27" x14ac:dyDescent="0.2">
      <c r="E1365" s="19"/>
      <c r="I1365" s="19"/>
      <c r="N1365" s="19"/>
      <c r="O1365" s="19"/>
      <c r="S1365" s="21"/>
      <c r="T1365" s="21"/>
      <c r="U1365" s="24"/>
    </row>
    <row r="1366" spans="1:27" x14ac:dyDescent="0.2">
      <c r="E1366" s="19"/>
      <c r="I1366" s="19"/>
      <c r="N1366" s="19"/>
      <c r="O1366" s="19"/>
      <c r="S1366" s="21"/>
      <c r="T1366" s="21"/>
      <c r="U1366" s="24"/>
    </row>
    <row r="1367" spans="1:27" x14ac:dyDescent="0.2">
      <c r="E1367" s="19"/>
      <c r="I1367" s="19"/>
      <c r="N1367" s="19"/>
      <c r="O1367" s="19"/>
      <c r="S1367" s="21"/>
      <c r="T1367" s="21"/>
      <c r="U1367" s="24"/>
    </row>
    <row r="1368" spans="1:27" x14ac:dyDescent="0.2">
      <c r="A1368" s="12" t="s">
        <v>2931</v>
      </c>
      <c r="B1368" s="12">
        <v>2057</v>
      </c>
      <c r="C1368">
        <v>2121</v>
      </c>
      <c r="D1368" s="4">
        <v>163</v>
      </c>
      <c r="E1368" s="32">
        <v>1E-4</v>
      </c>
      <c r="F1368">
        <v>25.8</v>
      </c>
      <c r="G1368" t="s">
        <v>2948</v>
      </c>
      <c r="H1368">
        <v>1</v>
      </c>
      <c r="I1368" s="19">
        <v>3.0999999999999999E-3</v>
      </c>
      <c r="J1368">
        <v>1.123</v>
      </c>
      <c r="K1368">
        <v>9.1530000000000005</v>
      </c>
      <c r="L1368">
        <v>106</v>
      </c>
      <c r="M1368">
        <v>13</v>
      </c>
      <c r="N1368" s="19">
        <v>119</v>
      </c>
      <c r="O1368" s="19">
        <v>0.18</v>
      </c>
      <c r="P1368" s="6">
        <v>-3.2664399999999998</v>
      </c>
      <c r="Q1368">
        <v>38</v>
      </c>
      <c r="R1368" s="6">
        <v>-4.7699999999999996</v>
      </c>
      <c r="S1368" s="21">
        <f t="shared" ref="S1368:S1384" si="105">B1368+1-K1368</f>
        <v>2048.8470000000002</v>
      </c>
      <c r="T1368" s="21">
        <f t="shared" ref="T1368:T1384" si="106">(S1368-1900)*365.2425</f>
        <v>54365.25039750008</v>
      </c>
      <c r="U1368" s="24">
        <f t="shared" ref="U1368:U1384" si="107">T1368</f>
        <v>54365.25039750008</v>
      </c>
      <c r="V1368" t="s">
        <v>2931</v>
      </c>
      <c r="W1368" t="s">
        <v>3474</v>
      </c>
      <c r="X1368" t="s">
        <v>3529</v>
      </c>
      <c r="Y1368">
        <v>25.9</v>
      </c>
      <c r="Z1368">
        <v>20.884</v>
      </c>
      <c r="AA1368" t="s">
        <v>3530</v>
      </c>
    </row>
    <row r="1369" spans="1:27" x14ac:dyDescent="0.2">
      <c r="A1369" s="12" t="s">
        <v>3382</v>
      </c>
      <c r="B1369" s="12">
        <v>2068</v>
      </c>
      <c r="C1369">
        <v>2118</v>
      </c>
      <c r="D1369">
        <v>7</v>
      </c>
      <c r="E1369" s="19">
        <v>9.9999999999999995E-7</v>
      </c>
      <c r="F1369">
        <v>26.7</v>
      </c>
      <c r="G1369" t="s">
        <v>3405</v>
      </c>
      <c r="H1369">
        <v>0</v>
      </c>
      <c r="I1369" s="19">
        <v>2.9999999999999997E-4</v>
      </c>
      <c r="J1369">
        <v>2.94</v>
      </c>
      <c r="K1369">
        <v>1.5149999999999999</v>
      </c>
      <c r="L1369">
        <v>1</v>
      </c>
      <c r="M1369">
        <v>2</v>
      </c>
      <c r="N1369" s="19">
        <v>2.94</v>
      </c>
      <c r="O1369" s="19">
        <v>9.0999999999999998E-2</v>
      </c>
      <c r="P1369">
        <v>-4.5571599999999997</v>
      </c>
      <c r="Q1369">
        <v>5</v>
      </c>
      <c r="R1369">
        <v>-6.76</v>
      </c>
      <c r="S1369" s="21">
        <f t="shared" si="105"/>
        <v>2067.4850000000001</v>
      </c>
      <c r="T1369" s="21">
        <f t="shared" si="106"/>
        <v>61172.640112500048</v>
      </c>
      <c r="U1369" s="24">
        <f t="shared" si="107"/>
        <v>61172.640112500048</v>
      </c>
      <c r="V1369" t="s">
        <v>3382</v>
      </c>
      <c r="W1369" t="s">
        <v>3474</v>
      </c>
      <c r="X1369" t="s">
        <v>3539</v>
      </c>
      <c r="Y1369">
        <v>26.678999999999998</v>
      </c>
      <c r="Z1369">
        <v>18.599</v>
      </c>
      <c r="AA1369" t="s">
        <v>3540</v>
      </c>
    </row>
    <row r="1370" spans="1:27" x14ac:dyDescent="0.2">
      <c r="A1370" s="12" t="s">
        <v>3198</v>
      </c>
      <c r="B1370" s="12">
        <v>2072</v>
      </c>
      <c r="C1370">
        <v>2120</v>
      </c>
      <c r="D1370" s="6">
        <v>29</v>
      </c>
      <c r="E1370" s="19">
        <v>3.0000000000000001E-5</v>
      </c>
      <c r="F1370">
        <v>28.3</v>
      </c>
      <c r="G1370" t="s">
        <v>3217</v>
      </c>
      <c r="H1370">
        <v>0</v>
      </c>
      <c r="I1370" s="19">
        <v>5.5999999999999999E-5</v>
      </c>
      <c r="J1370">
        <v>1.6839999999999999</v>
      </c>
      <c r="K1370">
        <v>2.4620000000000002</v>
      </c>
      <c r="L1370">
        <v>19</v>
      </c>
      <c r="M1370">
        <v>13</v>
      </c>
      <c r="N1370" s="19">
        <v>32</v>
      </c>
      <c r="O1370" s="19">
        <v>0.11</v>
      </c>
      <c r="P1370">
        <v>-5.2004099999999998</v>
      </c>
      <c r="Q1370">
        <v>1</v>
      </c>
      <c r="R1370">
        <v>-6.39</v>
      </c>
      <c r="S1370" s="21">
        <f t="shared" si="105"/>
        <v>2070.538</v>
      </c>
      <c r="T1370" s="21">
        <f t="shared" si="106"/>
        <v>62287.725465000003</v>
      </c>
      <c r="U1370" s="24">
        <f t="shared" si="107"/>
        <v>62287.725465000003</v>
      </c>
      <c r="V1370" t="s">
        <v>3198</v>
      </c>
      <c r="W1370" t="s">
        <v>3474</v>
      </c>
      <c r="X1370" t="s">
        <v>3297</v>
      </c>
      <c r="Y1370">
        <v>28.29</v>
      </c>
      <c r="Z1370">
        <v>21</v>
      </c>
      <c r="AA1370" t="s">
        <v>3298</v>
      </c>
    </row>
    <row r="1371" spans="1:27" x14ac:dyDescent="0.2">
      <c r="A1371" s="21" t="s">
        <v>2523</v>
      </c>
      <c r="B1371">
        <v>2077</v>
      </c>
      <c r="C1371">
        <v>2121</v>
      </c>
      <c r="D1371" s="6">
        <v>18</v>
      </c>
      <c r="E1371" s="19">
        <v>4.0000000000000003E-5</v>
      </c>
      <c r="F1371">
        <v>25.5</v>
      </c>
      <c r="G1371" t="s">
        <v>2604</v>
      </c>
      <c r="H1371">
        <v>0</v>
      </c>
      <c r="I1371" s="19">
        <v>9.6000000000000002E-4</v>
      </c>
      <c r="J1371">
        <v>1.6990000000000001</v>
      </c>
      <c r="K1371">
        <v>2.431</v>
      </c>
      <c r="L1371">
        <v>10</v>
      </c>
      <c r="M1371">
        <v>7</v>
      </c>
      <c r="N1371" s="19">
        <v>17</v>
      </c>
      <c r="O1371" s="19">
        <v>0.1</v>
      </c>
      <c r="P1371">
        <v>-4.0049799999999998</v>
      </c>
      <c r="Q1371">
        <v>19</v>
      </c>
      <c r="R1371" s="6">
        <v>-4.95</v>
      </c>
      <c r="S1371" s="21">
        <f t="shared" si="105"/>
        <v>2075.569</v>
      </c>
      <c r="T1371" s="21">
        <f t="shared" si="106"/>
        <v>64125.260482499987</v>
      </c>
      <c r="U1371" s="24">
        <f t="shared" si="107"/>
        <v>64125.260482499987</v>
      </c>
      <c r="V1371" t="s">
        <v>2523</v>
      </c>
      <c r="W1371" t="s">
        <v>3474</v>
      </c>
      <c r="X1371" t="s">
        <v>3140</v>
      </c>
      <c r="Y1371">
        <v>25.53</v>
      </c>
      <c r="Z1371">
        <v>22.327999999999999</v>
      </c>
      <c r="AA1371" t="s">
        <v>2713</v>
      </c>
    </row>
    <row r="1372" spans="1:27" x14ac:dyDescent="0.2">
      <c r="A1372" s="21" t="s">
        <v>2539</v>
      </c>
      <c r="B1372">
        <v>2079</v>
      </c>
      <c r="C1372">
        <v>2121</v>
      </c>
      <c r="D1372" s="4">
        <v>110</v>
      </c>
      <c r="E1372" s="32">
        <v>2.0000000000000001E-4</v>
      </c>
      <c r="F1372">
        <v>25.7</v>
      </c>
      <c r="G1372" t="s">
        <v>2597</v>
      </c>
      <c r="H1372">
        <v>1</v>
      </c>
      <c r="I1372" s="19">
        <v>2.2000000000000001E-3</v>
      </c>
      <c r="J1372">
        <v>1.4319999999999999</v>
      </c>
      <c r="K1372">
        <v>3.3159999999999998</v>
      </c>
      <c r="L1372">
        <v>44</v>
      </c>
      <c r="M1372">
        <v>19</v>
      </c>
      <c r="N1372" s="19">
        <v>63</v>
      </c>
      <c r="O1372" s="19">
        <v>0.11</v>
      </c>
      <c r="P1372" s="6">
        <v>-3.6089799999999999</v>
      </c>
      <c r="Q1372">
        <v>45</v>
      </c>
      <c r="R1372" s="6">
        <v>-4.5199999999999996</v>
      </c>
      <c r="S1372" s="21">
        <f t="shared" si="105"/>
        <v>2076.6840000000002</v>
      </c>
      <c r="T1372" s="21">
        <f t="shared" si="106"/>
        <v>64532.505870000074</v>
      </c>
      <c r="U1372" s="24">
        <f t="shared" si="107"/>
        <v>64532.505870000074</v>
      </c>
      <c r="V1372" t="s">
        <v>2539</v>
      </c>
      <c r="W1372" t="s">
        <v>3474</v>
      </c>
      <c r="X1372" t="s">
        <v>2716</v>
      </c>
      <c r="Y1372">
        <v>25.72</v>
      </c>
      <c r="Z1372">
        <v>19.635999999999999</v>
      </c>
      <c r="AA1372" t="s">
        <v>3139</v>
      </c>
    </row>
    <row r="1373" spans="1:27" x14ac:dyDescent="0.2">
      <c r="A1373" s="4" t="s">
        <v>3509</v>
      </c>
      <c r="B1373">
        <v>2096</v>
      </c>
      <c r="C1373">
        <v>2096</v>
      </c>
      <c r="D1373">
        <v>1</v>
      </c>
      <c r="E1373" s="19">
        <v>1.9999999999999999E-7</v>
      </c>
      <c r="F1373" s="4">
        <v>20.8</v>
      </c>
      <c r="G1373" t="s">
        <v>3527</v>
      </c>
      <c r="H1373">
        <v>0</v>
      </c>
      <c r="I1373" s="19">
        <v>2.5999999999999998E-4</v>
      </c>
      <c r="J1373">
        <v>3.9929999999999999</v>
      </c>
      <c r="K1373">
        <v>1.3340000000000001</v>
      </c>
      <c r="L1373">
        <v>1</v>
      </c>
      <c r="M1373">
        <v>3</v>
      </c>
      <c r="N1373" s="19">
        <v>3.99</v>
      </c>
      <c r="O1373" s="19">
        <v>4.3999999999999997E-2</v>
      </c>
      <c r="P1373">
        <v>-4.9357199999999999</v>
      </c>
      <c r="Q1373">
        <v>7</v>
      </c>
      <c r="R1373" s="6">
        <v>-4.4000000000000004</v>
      </c>
      <c r="S1373" s="21">
        <f t="shared" si="105"/>
        <v>2095.6660000000002</v>
      </c>
      <c r="T1373" s="21">
        <f t="shared" si="106"/>
        <v>71465.539005000057</v>
      </c>
      <c r="U1373" s="24">
        <f t="shared" si="107"/>
        <v>71465.539005000057</v>
      </c>
      <c r="V1373" t="s">
        <v>3509</v>
      </c>
      <c r="W1373" t="s">
        <v>3474</v>
      </c>
      <c r="X1373" t="s">
        <v>3560</v>
      </c>
      <c r="Y1373">
        <v>20.8</v>
      </c>
      <c r="Z1373">
        <v>19.065000000000001</v>
      </c>
      <c r="AA1373" t="s">
        <v>3561</v>
      </c>
    </row>
    <row r="1374" spans="1:27" x14ac:dyDescent="0.2">
      <c r="A1374" s="21" t="s">
        <v>2649</v>
      </c>
      <c r="B1374">
        <v>2104</v>
      </c>
      <c r="C1374">
        <v>2120</v>
      </c>
      <c r="D1374" s="6">
        <v>35</v>
      </c>
      <c r="E1374" s="19">
        <v>8.0000000000000007E-5</v>
      </c>
      <c r="F1374">
        <v>25.6</v>
      </c>
      <c r="G1374" t="s">
        <v>2664</v>
      </c>
      <c r="H1374">
        <v>0</v>
      </c>
      <c r="I1374" s="19">
        <v>1.2999999999999999E-3</v>
      </c>
      <c r="J1374">
        <v>1.9550000000000001</v>
      </c>
      <c r="K1374">
        <v>2.0470000000000002</v>
      </c>
      <c r="L1374">
        <v>1</v>
      </c>
      <c r="M1374">
        <v>1</v>
      </c>
      <c r="N1374" s="19">
        <v>1.96</v>
      </c>
      <c r="O1374" s="19">
        <v>7.2999999999999995E-2</v>
      </c>
      <c r="P1374">
        <v>-4.0302699999999998</v>
      </c>
      <c r="Q1374">
        <v>38</v>
      </c>
      <c r="R1374" s="6">
        <v>-4.74</v>
      </c>
      <c r="S1374" s="21">
        <f t="shared" si="105"/>
        <v>2102.953</v>
      </c>
      <c r="T1374" s="21">
        <f t="shared" si="106"/>
        <v>74127.061102499996</v>
      </c>
      <c r="U1374" s="24">
        <f t="shared" si="107"/>
        <v>74127.061102499996</v>
      </c>
      <c r="V1374" t="s">
        <v>2649</v>
      </c>
      <c r="W1374" t="s">
        <v>3474</v>
      </c>
      <c r="X1374" t="s">
        <v>3432</v>
      </c>
      <c r="Y1374">
        <v>25.57</v>
      </c>
      <c r="Z1374">
        <v>14.885</v>
      </c>
      <c r="AA1374" t="s">
        <v>3433</v>
      </c>
    </row>
    <row r="1375" spans="1:27" x14ac:dyDescent="0.2">
      <c r="A1375" s="21" t="s">
        <v>2988</v>
      </c>
      <c r="B1375">
        <v>2077</v>
      </c>
      <c r="C1375">
        <v>2077</v>
      </c>
      <c r="D1375">
        <v>1</v>
      </c>
      <c r="E1375" s="19">
        <v>9.9999999999999995E-8</v>
      </c>
      <c r="F1375">
        <v>26.2</v>
      </c>
      <c r="G1375" t="s">
        <v>3005</v>
      </c>
      <c r="H1375">
        <v>0</v>
      </c>
      <c r="I1375" s="19">
        <v>3.5E-4</v>
      </c>
      <c r="J1375">
        <v>3.8069999999999999</v>
      </c>
      <c r="K1375">
        <v>1.3560000000000001</v>
      </c>
      <c r="L1375">
        <v>5</v>
      </c>
      <c r="M1375">
        <v>14</v>
      </c>
      <c r="N1375" s="19">
        <v>19</v>
      </c>
      <c r="O1375" s="19">
        <v>5.8000000000000003E-2</v>
      </c>
      <c r="P1375">
        <v>-4.6856499999999999</v>
      </c>
      <c r="Q1375">
        <v>7</v>
      </c>
      <c r="R1375">
        <v>-7.49</v>
      </c>
      <c r="S1375" s="21">
        <f t="shared" si="105"/>
        <v>2076.6439999999998</v>
      </c>
      <c r="T1375" s="21">
        <f t="shared" si="106"/>
        <v>64517.89616999992</v>
      </c>
      <c r="U1375" s="24">
        <f t="shared" si="107"/>
        <v>64517.89616999992</v>
      </c>
      <c r="V1375" t="s">
        <v>2988</v>
      </c>
      <c r="W1375" t="s">
        <v>3474</v>
      </c>
      <c r="X1375" t="s">
        <v>3117</v>
      </c>
      <c r="Y1375">
        <v>26.2</v>
      </c>
      <c r="Z1375">
        <v>21.466999999999999</v>
      </c>
      <c r="AA1375" t="s">
        <v>3309</v>
      </c>
    </row>
    <row r="1376" spans="1:27" x14ac:dyDescent="0.2">
      <c r="A1376" t="s">
        <v>3498</v>
      </c>
      <c r="B1376">
        <v>2077</v>
      </c>
      <c r="C1376">
        <v>2081</v>
      </c>
      <c r="D1376">
        <v>2</v>
      </c>
      <c r="E1376" s="19">
        <v>3E-9</v>
      </c>
      <c r="F1376">
        <v>28.8</v>
      </c>
      <c r="G1376" t="s">
        <v>3525</v>
      </c>
      <c r="H1376">
        <v>1</v>
      </c>
      <c r="I1376" s="19">
        <v>3.5E-4</v>
      </c>
      <c r="J1376">
        <v>1.113</v>
      </c>
      <c r="K1376">
        <v>9.8710000000000004</v>
      </c>
      <c r="L1376">
        <v>71</v>
      </c>
      <c r="M1376">
        <v>8</v>
      </c>
      <c r="N1376" s="19">
        <v>79</v>
      </c>
      <c r="O1376" s="19">
        <v>2.7E-2</v>
      </c>
      <c r="P1376">
        <v>-5.0229100000000004</v>
      </c>
      <c r="Q1376">
        <v>7</v>
      </c>
      <c r="R1376">
        <v>-10.66</v>
      </c>
      <c r="S1376" s="21">
        <f t="shared" si="105"/>
        <v>2068.1289999999999</v>
      </c>
      <c r="T1376" s="21">
        <f t="shared" si="106"/>
        <v>61407.856282499968</v>
      </c>
      <c r="U1376" s="24">
        <f t="shared" si="107"/>
        <v>61407.856282499968</v>
      </c>
      <c r="V1376" t="s">
        <v>3498</v>
      </c>
      <c r="W1376" t="s">
        <v>3474</v>
      </c>
      <c r="X1376" t="s">
        <v>3541</v>
      </c>
      <c r="Y1376">
        <v>28.751000000000001</v>
      </c>
      <c r="Z1376">
        <v>21.376999999999999</v>
      </c>
      <c r="AA1376" t="s">
        <v>3542</v>
      </c>
    </row>
    <row r="1377" spans="1:27" x14ac:dyDescent="0.2">
      <c r="A1377" t="s">
        <v>3514</v>
      </c>
      <c r="B1377">
        <v>2081</v>
      </c>
      <c r="C1377">
        <v>2120</v>
      </c>
      <c r="D1377" s="6">
        <v>13</v>
      </c>
      <c r="E1377" s="19">
        <v>1.0000000000000001E-5</v>
      </c>
      <c r="F1377">
        <v>25.7</v>
      </c>
      <c r="G1377" t="s">
        <v>3520</v>
      </c>
      <c r="H1377">
        <v>0</v>
      </c>
      <c r="I1377" s="19">
        <v>4.6999999999999997E-5</v>
      </c>
      <c r="J1377">
        <v>2.375</v>
      </c>
      <c r="K1377">
        <v>1.7270000000000001</v>
      </c>
      <c r="L1377">
        <v>8</v>
      </c>
      <c r="M1377">
        <v>11</v>
      </c>
      <c r="N1377" s="19">
        <v>19</v>
      </c>
      <c r="O1377" s="19">
        <v>8.8999999999999996E-2</v>
      </c>
      <c r="P1377">
        <v>-5.3790300000000002</v>
      </c>
      <c r="Q1377">
        <v>1</v>
      </c>
      <c r="R1377">
        <v>-5.55</v>
      </c>
      <c r="S1377" s="21">
        <f t="shared" si="105"/>
        <v>2080.2730000000001</v>
      </c>
      <c r="T1377" s="21">
        <f t="shared" si="106"/>
        <v>65843.361202500048</v>
      </c>
      <c r="U1377" s="24">
        <f t="shared" si="107"/>
        <v>65843.361202500048</v>
      </c>
      <c r="V1377" t="s">
        <v>3514</v>
      </c>
      <c r="W1377" t="s">
        <v>3474</v>
      </c>
      <c r="X1377" t="s">
        <v>3556</v>
      </c>
      <c r="Y1377">
        <v>25.626000000000001</v>
      </c>
      <c r="Z1377">
        <v>20.135000000000002</v>
      </c>
      <c r="AA1377" t="s">
        <v>3557</v>
      </c>
    </row>
    <row r="1378" spans="1:27" x14ac:dyDescent="0.2">
      <c r="A1378" t="s">
        <v>3507</v>
      </c>
      <c r="B1378">
        <v>2081</v>
      </c>
      <c r="C1378">
        <v>2112</v>
      </c>
      <c r="D1378" s="6">
        <v>15</v>
      </c>
      <c r="E1378" s="19">
        <v>1.9999999999999999E-6</v>
      </c>
      <c r="F1378">
        <v>26.4</v>
      </c>
      <c r="G1378" t="s">
        <v>3522</v>
      </c>
      <c r="H1378">
        <v>1</v>
      </c>
      <c r="I1378" s="19">
        <v>1.3999999999999999E-4</v>
      </c>
      <c r="J1378">
        <v>1.119</v>
      </c>
      <c r="K1378">
        <v>9.42</v>
      </c>
      <c r="L1378">
        <v>101</v>
      </c>
      <c r="M1378">
        <v>12</v>
      </c>
      <c r="N1378" s="19">
        <v>113</v>
      </c>
      <c r="O1378" s="19">
        <v>7.4999999999999997E-2</v>
      </c>
      <c r="P1378">
        <v>-4.9718999999999998</v>
      </c>
      <c r="Q1378">
        <v>3</v>
      </c>
      <c r="R1378">
        <v>-6.61</v>
      </c>
      <c r="S1378" s="21">
        <f t="shared" si="105"/>
        <v>2072.58</v>
      </c>
      <c r="T1378" s="21">
        <f t="shared" si="106"/>
        <v>63033.550649999976</v>
      </c>
      <c r="U1378" s="24">
        <f t="shared" si="107"/>
        <v>63033.550649999976</v>
      </c>
      <c r="V1378" t="s">
        <v>3507</v>
      </c>
      <c r="W1378" t="s">
        <v>3474</v>
      </c>
      <c r="X1378" t="s">
        <v>3548</v>
      </c>
      <c r="Y1378">
        <v>26.396000000000001</v>
      </c>
      <c r="Z1378">
        <v>19.318000000000001</v>
      </c>
      <c r="AA1378" t="s">
        <v>3549</v>
      </c>
    </row>
    <row r="1379" spans="1:27" x14ac:dyDescent="0.2">
      <c r="A1379" s="21" t="s">
        <v>2932</v>
      </c>
      <c r="B1379">
        <v>2087</v>
      </c>
      <c r="C1379">
        <v>2115</v>
      </c>
      <c r="D1379" s="4">
        <v>58</v>
      </c>
      <c r="E1379" s="19">
        <v>5.0000000000000002E-5</v>
      </c>
      <c r="F1379">
        <v>25.8</v>
      </c>
      <c r="G1379" t="s">
        <v>2946</v>
      </c>
      <c r="H1379">
        <v>0</v>
      </c>
      <c r="I1379" s="19">
        <v>4.6999999999999999E-4</v>
      </c>
      <c r="J1379">
        <v>1.3260000000000001</v>
      </c>
      <c r="K1379">
        <v>4.0659999999999998</v>
      </c>
      <c r="L1379">
        <v>46</v>
      </c>
      <c r="M1379">
        <v>15</v>
      </c>
      <c r="N1379" s="19">
        <v>61</v>
      </c>
      <c r="O1379" s="19">
        <v>8.8999999999999996E-2</v>
      </c>
      <c r="P1379">
        <v>-4.3794000000000004</v>
      </c>
      <c r="Q1379">
        <v>11</v>
      </c>
      <c r="R1379">
        <v>-5.09</v>
      </c>
      <c r="S1379" s="21">
        <f t="shared" si="105"/>
        <v>2083.9340000000002</v>
      </c>
      <c r="T1379" s="21">
        <f t="shared" si="106"/>
        <v>67180.513995000074</v>
      </c>
      <c r="U1379" s="24">
        <f t="shared" si="107"/>
        <v>67180.513995000074</v>
      </c>
      <c r="V1379" t="s">
        <v>2932</v>
      </c>
      <c r="W1379" t="s">
        <v>3474</v>
      </c>
      <c r="X1379" t="s">
        <v>3321</v>
      </c>
      <c r="Y1379">
        <v>25.77</v>
      </c>
      <c r="Z1379">
        <v>22.111999999999998</v>
      </c>
      <c r="AA1379" t="s">
        <v>3014</v>
      </c>
    </row>
    <row r="1380" spans="1:27" x14ac:dyDescent="0.2">
      <c r="A1380" s="21" t="s">
        <v>2768</v>
      </c>
      <c r="B1380">
        <v>2087</v>
      </c>
      <c r="C1380">
        <v>2120</v>
      </c>
      <c r="D1380">
        <v>7</v>
      </c>
      <c r="E1380" s="19">
        <v>5.0000000000000004E-6</v>
      </c>
      <c r="F1380">
        <v>27.7</v>
      </c>
      <c r="G1380" t="s">
        <v>2778</v>
      </c>
      <c r="H1380">
        <v>0</v>
      </c>
      <c r="I1380" s="19">
        <v>6.4000000000000005E-4</v>
      </c>
      <c r="J1380">
        <v>1.3520000000000001</v>
      </c>
      <c r="K1380">
        <v>3.839</v>
      </c>
      <c r="L1380">
        <v>17</v>
      </c>
      <c r="M1380">
        <v>6</v>
      </c>
      <c r="N1380" s="19">
        <v>23</v>
      </c>
      <c r="O1380" s="19">
        <v>7.2999999999999995E-2</v>
      </c>
      <c r="P1380">
        <v>-4.3294600000000001</v>
      </c>
      <c r="Q1380">
        <v>15</v>
      </c>
      <c r="R1380">
        <v>-7.05</v>
      </c>
      <c r="S1380" s="21">
        <f t="shared" si="105"/>
        <v>2084.1610000000001</v>
      </c>
      <c r="T1380" s="21">
        <f t="shared" si="106"/>
        <v>67263.424042500017</v>
      </c>
      <c r="U1380" s="24">
        <f t="shared" si="107"/>
        <v>67263.424042500017</v>
      </c>
      <c r="V1380" t="s">
        <v>2768</v>
      </c>
      <c r="W1380" t="s">
        <v>3474</v>
      </c>
      <c r="X1380" t="s">
        <v>3323</v>
      </c>
      <c r="Y1380">
        <v>27.79</v>
      </c>
      <c r="Z1380">
        <v>18.163</v>
      </c>
      <c r="AA1380" t="s">
        <v>3324</v>
      </c>
    </row>
    <row r="1381" spans="1:27" x14ac:dyDescent="0.2">
      <c r="A1381" t="s">
        <v>3387</v>
      </c>
      <c r="B1381">
        <v>2088</v>
      </c>
      <c r="C1381">
        <v>2117</v>
      </c>
      <c r="D1381">
        <v>6</v>
      </c>
      <c r="E1381" s="19">
        <v>1.9999999999999999E-7</v>
      </c>
      <c r="F1381">
        <v>25.2</v>
      </c>
      <c r="G1381" t="s">
        <v>3401</v>
      </c>
      <c r="H1381">
        <v>0</v>
      </c>
      <c r="I1381" s="19">
        <v>8.3999999999999995E-5</v>
      </c>
      <c r="J1381">
        <v>0.83599999999999997</v>
      </c>
      <c r="K1381">
        <v>5.1109999999999998</v>
      </c>
      <c r="L1381">
        <v>55</v>
      </c>
      <c r="M1381">
        <v>9</v>
      </c>
      <c r="N1381" s="19">
        <v>46</v>
      </c>
      <c r="O1381" s="19">
        <v>5.0999999999999997E-2</v>
      </c>
      <c r="P1381">
        <v>-5.3642799999999999</v>
      </c>
      <c r="Q1381">
        <v>2</v>
      </c>
      <c r="R1381">
        <v>-6.9</v>
      </c>
      <c r="S1381" s="21">
        <f t="shared" si="105"/>
        <v>2083.8890000000001</v>
      </c>
      <c r="T1381" s="21">
        <f t="shared" si="106"/>
        <v>67164.07808250004</v>
      </c>
      <c r="U1381" s="24">
        <f t="shared" si="107"/>
        <v>67164.07808250004</v>
      </c>
      <c r="V1381" t="s">
        <v>3387</v>
      </c>
      <c r="W1381" t="s">
        <v>3474</v>
      </c>
      <c r="X1381" t="s">
        <v>3428</v>
      </c>
      <c r="Y1381">
        <v>25.177</v>
      </c>
      <c r="Z1381">
        <v>20.701000000000001</v>
      </c>
      <c r="AA1381" t="s">
        <v>3429</v>
      </c>
    </row>
    <row r="1382" spans="1:27" x14ac:dyDescent="0.2">
      <c r="A1382" t="s">
        <v>3383</v>
      </c>
      <c r="B1382">
        <v>2092</v>
      </c>
      <c r="C1382">
        <v>2118</v>
      </c>
      <c r="D1382">
        <v>5</v>
      </c>
      <c r="E1382" s="19">
        <v>1.9999999999999999E-6</v>
      </c>
      <c r="F1382">
        <v>27.1</v>
      </c>
      <c r="G1382" t="s">
        <v>3404</v>
      </c>
      <c r="H1382">
        <v>0</v>
      </c>
      <c r="I1382" s="19">
        <v>2.4000000000000001E-4</v>
      </c>
      <c r="J1382">
        <v>2.8319999999999999</v>
      </c>
      <c r="K1382">
        <v>1.546</v>
      </c>
      <c r="L1382">
        <v>6</v>
      </c>
      <c r="M1382">
        <v>11</v>
      </c>
      <c r="N1382" s="19">
        <v>17</v>
      </c>
      <c r="O1382" s="19">
        <v>6.3E-2</v>
      </c>
      <c r="P1382">
        <v>-4.8253000000000004</v>
      </c>
      <c r="Q1382">
        <v>6</v>
      </c>
      <c r="R1382">
        <v>-6.95</v>
      </c>
      <c r="S1382" s="21">
        <f t="shared" si="105"/>
        <v>2091.4540000000002</v>
      </c>
      <c r="T1382" s="21">
        <f t="shared" si="106"/>
        <v>69927.137595000066</v>
      </c>
      <c r="U1382" s="24">
        <f t="shared" si="107"/>
        <v>69927.137595000066</v>
      </c>
      <c r="V1382" t="s">
        <v>3383</v>
      </c>
      <c r="W1382" t="s">
        <v>3474</v>
      </c>
      <c r="X1382" t="s">
        <v>3558</v>
      </c>
      <c r="Y1382">
        <v>26.844000000000001</v>
      </c>
      <c r="Z1382">
        <v>19.059999999999999</v>
      </c>
      <c r="AA1382" t="s">
        <v>3559</v>
      </c>
    </row>
    <row r="1383" spans="1:27" x14ac:dyDescent="0.2">
      <c r="A1383" s="21" t="s">
        <v>2821</v>
      </c>
      <c r="B1383">
        <v>2106</v>
      </c>
      <c r="C1383">
        <v>2118</v>
      </c>
      <c r="D1383">
        <v>2</v>
      </c>
      <c r="E1383" s="19">
        <v>4.9999999999999998E-7</v>
      </c>
      <c r="F1383">
        <v>25.2</v>
      </c>
      <c r="G1383" t="s">
        <v>2845</v>
      </c>
      <c r="H1383">
        <v>0</v>
      </c>
      <c r="I1383" s="19">
        <v>4.2999999999999999E-4</v>
      </c>
      <c r="J1383">
        <v>2.9470000000000001</v>
      </c>
      <c r="K1383">
        <v>1.514</v>
      </c>
      <c r="L1383">
        <v>1</v>
      </c>
      <c r="M1383">
        <v>2</v>
      </c>
      <c r="N1383" s="19">
        <v>2.95</v>
      </c>
      <c r="O1383" s="19">
        <v>4.4999999999999998E-2</v>
      </c>
      <c r="P1383">
        <v>-4.71556</v>
      </c>
      <c r="Q1383">
        <v>13</v>
      </c>
      <c r="R1383">
        <v>-6.74</v>
      </c>
      <c r="S1383" s="21">
        <f t="shared" si="105"/>
        <v>2105.4859999999999</v>
      </c>
      <c r="T1383" s="21">
        <f t="shared" si="106"/>
        <v>75052.220354999954</v>
      </c>
      <c r="U1383" s="24">
        <f t="shared" si="107"/>
        <v>75052.220354999954</v>
      </c>
      <c r="V1383" t="s">
        <v>2821</v>
      </c>
      <c r="W1383" t="s">
        <v>3474</v>
      </c>
      <c r="X1383" t="s">
        <v>3125</v>
      </c>
      <c r="Y1383">
        <v>25.16</v>
      </c>
      <c r="Z1383">
        <v>19.695</v>
      </c>
      <c r="AA1383" t="s">
        <v>3349</v>
      </c>
    </row>
    <row r="1384" spans="1:27" x14ac:dyDescent="0.2">
      <c r="A1384" s="21" t="s">
        <v>3225</v>
      </c>
      <c r="B1384">
        <v>2114</v>
      </c>
      <c r="C1384">
        <v>2114</v>
      </c>
      <c r="D1384">
        <v>1</v>
      </c>
      <c r="E1384" s="19">
        <v>3E-9</v>
      </c>
      <c r="F1384">
        <v>27.1</v>
      </c>
      <c r="G1384" t="s">
        <v>3226</v>
      </c>
      <c r="H1384">
        <v>0</v>
      </c>
      <c r="I1384" s="19">
        <v>1.2E-4</v>
      </c>
      <c r="J1384">
        <v>1.4159999999999999</v>
      </c>
      <c r="K1384">
        <v>3.403</v>
      </c>
      <c r="L1384">
        <v>12</v>
      </c>
      <c r="M1384">
        <v>5</v>
      </c>
      <c r="N1384" s="19">
        <v>17</v>
      </c>
      <c r="O1384" s="19">
        <v>1.6E-2</v>
      </c>
      <c r="P1384">
        <v>-5.7098800000000001</v>
      </c>
      <c r="Q1384">
        <v>4</v>
      </c>
      <c r="R1384">
        <v>-9.91</v>
      </c>
      <c r="S1384" s="21">
        <f t="shared" si="105"/>
        <v>2111.5970000000002</v>
      </c>
      <c r="T1384" s="21">
        <f t="shared" si="106"/>
        <v>77284.217272500071</v>
      </c>
      <c r="U1384" s="24">
        <f t="shared" si="107"/>
        <v>77284.217272500071</v>
      </c>
      <c r="V1384" t="s">
        <v>3225</v>
      </c>
      <c r="W1384" t="s">
        <v>3474</v>
      </c>
      <c r="X1384" t="s">
        <v>3357</v>
      </c>
      <c r="Y1384">
        <v>27.038</v>
      </c>
      <c r="Z1384">
        <v>21.209</v>
      </c>
      <c r="AA1384" t="s">
        <v>3358</v>
      </c>
    </row>
    <row r="1385" spans="1:27" s="21" customFormat="1" x14ac:dyDescent="0.2">
      <c r="E1385" s="22"/>
      <c r="I1385" s="22"/>
      <c r="N1385" s="22"/>
      <c r="O1385" s="22"/>
    </row>
    <row r="1386" spans="1:27" s="21" customFormat="1" x14ac:dyDescent="0.2">
      <c r="E1386" s="22"/>
      <c r="I1386" s="22"/>
      <c r="N1386" s="22"/>
      <c r="O1386" s="22"/>
    </row>
    <row r="1387" spans="1:27" s="21" customFormat="1" x14ac:dyDescent="0.2">
      <c r="E1387" s="22"/>
      <c r="I1387" s="22"/>
      <c r="N1387" s="22"/>
      <c r="O1387" s="22"/>
    </row>
    <row r="1388" spans="1:27" x14ac:dyDescent="0.2">
      <c r="A1388" t="s">
        <v>3152</v>
      </c>
      <c r="B1388">
        <v>2044</v>
      </c>
      <c r="C1388">
        <v>2119</v>
      </c>
      <c r="D1388">
        <v>15</v>
      </c>
      <c r="E1388" s="19">
        <v>3.0000000000000001E-6</v>
      </c>
      <c r="F1388">
        <v>29.4</v>
      </c>
      <c r="G1388" t="s">
        <v>3228</v>
      </c>
      <c r="H1388">
        <v>1</v>
      </c>
      <c r="I1388" s="19">
        <v>1.2999999999999999E-4</v>
      </c>
      <c r="J1388">
        <v>1.3540000000000001</v>
      </c>
      <c r="K1388">
        <v>3.8250000000000002</v>
      </c>
      <c r="L1388">
        <v>48</v>
      </c>
      <c r="M1388">
        <v>17</v>
      </c>
      <c r="N1388" s="19">
        <v>65</v>
      </c>
      <c r="O1388" s="19">
        <v>0.22</v>
      </c>
      <c r="P1388">
        <v>-4.5525200000000003</v>
      </c>
      <c r="Q1388">
        <v>1</v>
      </c>
      <c r="R1388">
        <v>-7.44</v>
      </c>
    </row>
    <row r="1389" spans="1:27" x14ac:dyDescent="0.2">
      <c r="A1389" t="s">
        <v>3087</v>
      </c>
      <c r="B1389">
        <v>2103</v>
      </c>
      <c r="C1389">
        <v>2121</v>
      </c>
      <c r="D1389">
        <v>59</v>
      </c>
      <c r="E1389" s="19">
        <v>3.0000000000000001E-5</v>
      </c>
      <c r="F1389">
        <v>26.4</v>
      </c>
      <c r="G1389" t="s">
        <v>3096</v>
      </c>
      <c r="H1389">
        <v>0</v>
      </c>
      <c r="I1389" s="19">
        <v>1E-4</v>
      </c>
      <c r="J1389">
        <v>0.83499999999999996</v>
      </c>
      <c r="K1389">
        <v>5.0720000000000001</v>
      </c>
      <c r="L1389">
        <v>85</v>
      </c>
      <c r="M1389">
        <v>14</v>
      </c>
      <c r="N1389" s="19">
        <v>71</v>
      </c>
      <c r="O1389" s="19">
        <v>6.9000000000000006E-2</v>
      </c>
      <c r="P1389">
        <v>-5.1495800000000003</v>
      </c>
      <c r="Q1389">
        <v>3</v>
      </c>
      <c r="R1389">
        <v>-5.35</v>
      </c>
    </row>
    <row r="1390" spans="1:27" x14ac:dyDescent="0.2">
      <c r="A1390" t="s">
        <v>3088</v>
      </c>
      <c r="B1390">
        <v>2084</v>
      </c>
      <c r="C1390">
        <v>2118</v>
      </c>
      <c r="D1390">
        <v>18</v>
      </c>
      <c r="E1390" s="19">
        <v>6.0000000000000002E-6</v>
      </c>
      <c r="F1390">
        <v>29</v>
      </c>
      <c r="G1390" t="s">
        <v>3095</v>
      </c>
      <c r="H1390">
        <v>0</v>
      </c>
      <c r="I1390" s="19">
        <v>4.5000000000000003E-5</v>
      </c>
      <c r="J1390">
        <v>1.7470000000000001</v>
      </c>
      <c r="K1390">
        <v>2.339</v>
      </c>
      <c r="L1390">
        <v>4</v>
      </c>
      <c r="M1390">
        <v>3</v>
      </c>
      <c r="N1390" s="19">
        <v>6.99</v>
      </c>
      <c r="O1390" s="19">
        <v>7.8E-2</v>
      </c>
      <c r="P1390">
        <v>-5.4537100000000001</v>
      </c>
      <c r="Q1390">
        <v>1</v>
      </c>
      <c r="R1390">
        <v>-7.16</v>
      </c>
    </row>
    <row r="1391" spans="1:27" x14ac:dyDescent="0.2">
      <c r="A1391" t="s">
        <v>3085</v>
      </c>
      <c r="B1391">
        <v>2058</v>
      </c>
      <c r="C1391">
        <v>2108</v>
      </c>
      <c r="D1391">
        <v>3</v>
      </c>
      <c r="E1391" s="19">
        <v>3.0000000000000001E-6</v>
      </c>
      <c r="F1391">
        <v>27.1</v>
      </c>
      <c r="G1391" t="s">
        <v>3098</v>
      </c>
      <c r="H1391">
        <v>0</v>
      </c>
      <c r="I1391" s="19">
        <v>3.1E-4</v>
      </c>
      <c r="J1391">
        <v>3.347</v>
      </c>
      <c r="K1391">
        <v>1.4259999999999999</v>
      </c>
      <c r="L1391">
        <v>3</v>
      </c>
      <c r="M1391">
        <v>7</v>
      </c>
      <c r="N1391" s="19">
        <v>10</v>
      </c>
      <c r="O1391" s="19">
        <v>0.13</v>
      </c>
      <c r="P1391">
        <v>-4.4038899999999996</v>
      </c>
      <c r="Q1391">
        <v>4</v>
      </c>
      <c r="R1391">
        <v>-6.26</v>
      </c>
    </row>
    <row r="1392" spans="1:27" x14ac:dyDescent="0.2">
      <c r="A1392" t="s">
        <v>2990</v>
      </c>
      <c r="B1392">
        <v>2117</v>
      </c>
      <c r="C1392">
        <v>2117</v>
      </c>
      <c r="D1392">
        <v>1</v>
      </c>
      <c r="E1392" s="19">
        <v>2.9999999999999999E-7</v>
      </c>
      <c r="F1392">
        <v>29.7</v>
      </c>
      <c r="G1392" t="s">
        <v>3003</v>
      </c>
      <c r="H1392">
        <v>1</v>
      </c>
      <c r="I1392" s="19">
        <v>1.7000000000000001E-4</v>
      </c>
      <c r="J1392">
        <v>0.96</v>
      </c>
      <c r="K1392">
        <v>23.835999999999999</v>
      </c>
      <c r="L1392">
        <v>149</v>
      </c>
      <c r="M1392">
        <v>6</v>
      </c>
      <c r="N1392" s="19">
        <v>143</v>
      </c>
      <c r="O1392" s="19">
        <v>3.6999999999999998E-2</v>
      </c>
      <c r="P1392">
        <v>-5.1883600000000003</v>
      </c>
      <c r="Q1392">
        <v>6</v>
      </c>
      <c r="R1392">
        <v>-9.24</v>
      </c>
    </row>
    <row r="1393" spans="1:18" x14ac:dyDescent="0.2">
      <c r="A1393" t="s">
        <v>3174</v>
      </c>
      <c r="B1393">
        <v>2032</v>
      </c>
      <c r="C1393">
        <v>2117</v>
      </c>
      <c r="D1393">
        <v>76</v>
      </c>
      <c r="E1393" s="19">
        <v>6.9999999999999999E-6</v>
      </c>
      <c r="F1393">
        <v>27.2</v>
      </c>
      <c r="G1393" t="s">
        <v>3221</v>
      </c>
      <c r="H1393">
        <v>0</v>
      </c>
      <c r="I1393" s="19">
        <v>2.9999999999999997E-4</v>
      </c>
      <c r="J1393">
        <v>1.3340000000000001</v>
      </c>
      <c r="K1393">
        <v>3.9940000000000002</v>
      </c>
      <c r="L1393">
        <v>3</v>
      </c>
      <c r="M1393">
        <v>1</v>
      </c>
      <c r="N1393" s="19">
        <v>4</v>
      </c>
      <c r="O1393" s="19">
        <v>0.53</v>
      </c>
      <c r="P1393">
        <v>-3.7926199999999999</v>
      </c>
      <c r="Q1393">
        <v>1</v>
      </c>
      <c r="R1393">
        <v>-6.11</v>
      </c>
    </row>
    <row r="1394" spans="1:18" x14ac:dyDescent="0.2">
      <c r="A1394" t="s">
        <v>3171</v>
      </c>
      <c r="B1394">
        <v>2073</v>
      </c>
      <c r="C1394">
        <v>2121</v>
      </c>
      <c r="D1394">
        <v>17</v>
      </c>
      <c r="E1394" s="19">
        <v>6.9999999999999994E-5</v>
      </c>
      <c r="F1394">
        <v>26.2</v>
      </c>
      <c r="G1394" t="s">
        <v>3224</v>
      </c>
      <c r="H1394">
        <v>0</v>
      </c>
      <c r="I1394" s="19">
        <v>8.1999999999999998E-4</v>
      </c>
      <c r="J1394">
        <v>0.79600000000000004</v>
      </c>
      <c r="K1394">
        <v>3.907</v>
      </c>
      <c r="L1394">
        <v>54</v>
      </c>
      <c r="M1394">
        <v>11</v>
      </c>
      <c r="N1394" s="19">
        <v>43</v>
      </c>
      <c r="O1394" s="19">
        <v>0.12</v>
      </c>
      <c r="P1394">
        <v>-4.0207899999999999</v>
      </c>
      <c r="Q1394">
        <v>15</v>
      </c>
      <c r="R1394">
        <v>-5.16</v>
      </c>
    </row>
    <row r="1395" spans="1:18" x14ac:dyDescent="0.2">
      <c r="A1395" t="s">
        <v>3183</v>
      </c>
      <c r="B1395">
        <v>2028</v>
      </c>
      <c r="C1395">
        <v>2118</v>
      </c>
      <c r="D1395">
        <v>98</v>
      </c>
      <c r="E1395" s="19">
        <v>2.0000000000000001E-4</v>
      </c>
      <c r="F1395">
        <v>31.8</v>
      </c>
      <c r="G1395" t="s">
        <v>3220</v>
      </c>
      <c r="H1395">
        <v>1</v>
      </c>
      <c r="I1395" s="19">
        <v>1.1E-4</v>
      </c>
      <c r="J1395">
        <v>1.218</v>
      </c>
      <c r="K1395">
        <v>5.5869999999999997</v>
      </c>
      <c r="L1395">
        <v>55</v>
      </c>
      <c r="M1395">
        <v>12</v>
      </c>
      <c r="N1395" s="19">
        <v>67</v>
      </c>
      <c r="O1395" s="19">
        <v>1.3</v>
      </c>
      <c r="P1395">
        <v>-3.8681999999999999</v>
      </c>
      <c r="Q1395">
        <v>0.2</v>
      </c>
      <c r="R1395">
        <v>-6.72</v>
      </c>
    </row>
    <row r="1396" spans="1:18" x14ac:dyDescent="0.2">
      <c r="A1396" t="s">
        <v>3039</v>
      </c>
      <c r="B1396">
        <v>2069</v>
      </c>
      <c r="C1396">
        <v>2096</v>
      </c>
      <c r="D1396">
        <v>2</v>
      </c>
      <c r="E1396" s="19">
        <v>2.9999999999999999E-7</v>
      </c>
      <c r="F1396">
        <v>30.6</v>
      </c>
      <c r="G1396" t="s">
        <v>3048</v>
      </c>
      <c r="H1396">
        <v>0</v>
      </c>
      <c r="I1396" s="19">
        <v>1.2E-4</v>
      </c>
      <c r="J1396">
        <v>0.74199999999999999</v>
      </c>
      <c r="K1396">
        <v>2.8780000000000001</v>
      </c>
      <c r="L1396">
        <v>31</v>
      </c>
      <c r="M1396">
        <v>8</v>
      </c>
      <c r="N1396" s="19">
        <v>23</v>
      </c>
      <c r="O1396" s="19">
        <v>7.5999999999999998E-2</v>
      </c>
      <c r="P1396">
        <v>-5.0420600000000002</v>
      </c>
      <c r="Q1396">
        <v>2</v>
      </c>
      <c r="R1396">
        <v>-9.23</v>
      </c>
    </row>
    <row r="1397" spans="1:18" x14ac:dyDescent="0.2">
      <c r="A1397" t="s">
        <v>3173</v>
      </c>
      <c r="B1397">
        <v>2069</v>
      </c>
      <c r="C1397">
        <v>2106</v>
      </c>
      <c r="D1397">
        <v>7</v>
      </c>
      <c r="E1397" s="19">
        <v>9.9999999999999995E-7</v>
      </c>
      <c r="F1397">
        <v>28.1</v>
      </c>
      <c r="G1397" t="s">
        <v>3222</v>
      </c>
      <c r="H1397">
        <v>0</v>
      </c>
      <c r="I1397" s="19">
        <v>1.2E-4</v>
      </c>
      <c r="J1397">
        <v>2.4089999999999998</v>
      </c>
      <c r="K1397">
        <v>1.71</v>
      </c>
      <c r="L1397">
        <v>5</v>
      </c>
      <c r="M1397">
        <v>7</v>
      </c>
      <c r="N1397" s="19">
        <v>12</v>
      </c>
      <c r="O1397" s="19">
        <v>8.6999999999999994E-2</v>
      </c>
      <c r="P1397">
        <v>-4.9878</v>
      </c>
      <c r="Q1397">
        <v>2</v>
      </c>
      <c r="R1397">
        <v>-7.61</v>
      </c>
    </row>
    <row r="1398" spans="1:18" x14ac:dyDescent="0.2">
      <c r="A1398" t="s">
        <v>2989</v>
      </c>
      <c r="B1398">
        <v>2081</v>
      </c>
      <c r="C1398">
        <v>2102</v>
      </c>
      <c r="D1398">
        <v>18</v>
      </c>
      <c r="E1398" s="19">
        <v>8.0000000000000007E-5</v>
      </c>
      <c r="F1398">
        <v>25.8</v>
      </c>
      <c r="G1398" t="s">
        <v>3004</v>
      </c>
      <c r="H1398">
        <v>0</v>
      </c>
      <c r="I1398" s="19">
        <v>5.1999999999999995E-4</v>
      </c>
      <c r="J1398">
        <v>1.7470000000000001</v>
      </c>
      <c r="K1398">
        <v>2.339</v>
      </c>
      <c r="L1398">
        <v>4</v>
      </c>
      <c r="M1398">
        <v>3</v>
      </c>
      <c r="N1398" s="19">
        <v>6.99</v>
      </c>
      <c r="O1398" s="19">
        <v>0.1</v>
      </c>
      <c r="P1398">
        <v>-4.2772500000000004</v>
      </c>
      <c r="Q1398">
        <v>11</v>
      </c>
      <c r="R1398">
        <v>-4.57</v>
      </c>
    </row>
    <row r="1399" spans="1:18" x14ac:dyDescent="0.2">
      <c r="A1399" t="s">
        <v>3035</v>
      </c>
      <c r="B1399">
        <v>2075</v>
      </c>
      <c r="C1399">
        <v>2121</v>
      </c>
      <c r="D1399">
        <v>88</v>
      </c>
      <c r="E1399" s="19">
        <v>3.0000000000000001E-5</v>
      </c>
      <c r="F1399">
        <v>28.7</v>
      </c>
      <c r="G1399" t="s">
        <v>3050</v>
      </c>
      <c r="H1399">
        <v>1</v>
      </c>
      <c r="I1399" s="19">
        <v>7.3999999999999999E-4</v>
      </c>
      <c r="J1399">
        <v>1.0189999999999999</v>
      </c>
      <c r="K1399">
        <v>53.277999999999999</v>
      </c>
      <c r="L1399">
        <v>0</v>
      </c>
      <c r="M1399">
        <v>0</v>
      </c>
      <c r="N1399" s="19">
        <v>10000000</v>
      </c>
      <c r="O1399" s="19">
        <v>0.1</v>
      </c>
      <c r="P1399">
        <v>-4.1122699999999996</v>
      </c>
      <c r="Q1399">
        <v>14</v>
      </c>
      <c r="R1399">
        <v>-6.73</v>
      </c>
    </row>
    <row r="1400" spans="1:18" x14ac:dyDescent="0.2">
      <c r="A1400" t="s">
        <v>2933</v>
      </c>
      <c r="B1400">
        <v>2120</v>
      </c>
      <c r="C1400">
        <v>2120</v>
      </c>
      <c r="D1400">
        <v>1</v>
      </c>
      <c r="E1400" s="19">
        <v>4.0000000000000001E-8</v>
      </c>
      <c r="F1400">
        <v>29.6</v>
      </c>
      <c r="G1400" t="s">
        <v>2945</v>
      </c>
      <c r="H1400">
        <v>0</v>
      </c>
      <c r="I1400" s="19">
        <v>1.3999999999999999E-4</v>
      </c>
      <c r="J1400">
        <v>0.79500000000000004</v>
      </c>
      <c r="K1400">
        <v>3.879</v>
      </c>
      <c r="L1400">
        <v>39</v>
      </c>
      <c r="M1400">
        <v>8</v>
      </c>
      <c r="N1400" s="19">
        <v>31</v>
      </c>
      <c r="O1400" s="19">
        <v>2.5999999999999999E-2</v>
      </c>
      <c r="P1400">
        <v>-5.4281699999999997</v>
      </c>
      <c r="Q1400">
        <v>5</v>
      </c>
      <c r="R1400">
        <v>-10.18</v>
      </c>
    </row>
    <row r="1401" spans="1:18" x14ac:dyDescent="0.2">
      <c r="A1401" t="s">
        <v>3153</v>
      </c>
      <c r="B1401">
        <v>2089</v>
      </c>
      <c r="C1401">
        <v>2096</v>
      </c>
      <c r="D1401">
        <v>2</v>
      </c>
      <c r="E1401" s="19">
        <v>2.9999999999999997E-8</v>
      </c>
      <c r="F1401">
        <v>30.3</v>
      </c>
      <c r="G1401" t="s">
        <v>3227</v>
      </c>
      <c r="H1401">
        <v>0</v>
      </c>
      <c r="I1401" s="19">
        <v>4.1E-5</v>
      </c>
      <c r="J1401">
        <v>1.3520000000000001</v>
      </c>
      <c r="K1401">
        <v>3.8380000000000001</v>
      </c>
      <c r="L1401">
        <v>17</v>
      </c>
      <c r="M1401">
        <v>6</v>
      </c>
      <c r="N1401" s="19">
        <v>23</v>
      </c>
      <c r="O1401" s="19">
        <v>3.7999999999999999E-2</v>
      </c>
      <c r="P1401">
        <v>-5.7992400000000002</v>
      </c>
      <c r="Q1401">
        <v>1</v>
      </c>
      <c r="R1401">
        <v>-10.15</v>
      </c>
    </row>
    <row r="1402" spans="1:18" x14ac:dyDescent="0.2">
      <c r="A1402" t="s">
        <v>3034</v>
      </c>
      <c r="B1402">
        <v>2072</v>
      </c>
      <c r="C1402">
        <v>2083</v>
      </c>
      <c r="D1402">
        <v>3</v>
      </c>
      <c r="E1402" s="19">
        <v>9.0000000000000006E-5</v>
      </c>
      <c r="F1402">
        <v>28.3</v>
      </c>
      <c r="G1402" t="s">
        <v>3051</v>
      </c>
      <c r="H1402">
        <v>0</v>
      </c>
      <c r="I1402" s="19">
        <v>1.1E-4</v>
      </c>
      <c r="J1402">
        <v>2.0379999999999998</v>
      </c>
      <c r="K1402">
        <v>1.964</v>
      </c>
      <c r="L1402">
        <v>1</v>
      </c>
      <c r="M1402">
        <v>1</v>
      </c>
      <c r="N1402" s="19">
        <v>2.04</v>
      </c>
      <c r="O1402" s="19">
        <v>0.12</v>
      </c>
      <c r="P1402">
        <v>-4.8683899999999998</v>
      </c>
      <c r="Q1402">
        <v>2</v>
      </c>
      <c r="R1402">
        <v>-5.76</v>
      </c>
    </row>
    <row r="1403" spans="1:18" x14ac:dyDescent="0.2">
      <c r="A1403" t="s">
        <v>2770</v>
      </c>
      <c r="B1403">
        <v>2034</v>
      </c>
      <c r="C1403">
        <v>2119</v>
      </c>
      <c r="D1403">
        <v>102</v>
      </c>
      <c r="E1403" s="19">
        <v>1E-4</v>
      </c>
      <c r="F1403">
        <v>29.3</v>
      </c>
      <c r="G1403" t="s">
        <v>2855</v>
      </c>
      <c r="H1403">
        <v>1</v>
      </c>
      <c r="I1403" s="19">
        <v>7.3999999999999999E-4</v>
      </c>
      <c r="J1403">
        <v>0.82</v>
      </c>
      <c r="K1403">
        <v>4.5460000000000003</v>
      </c>
      <c r="L1403">
        <v>61</v>
      </c>
      <c r="M1403">
        <v>11</v>
      </c>
      <c r="N1403" s="19">
        <v>50</v>
      </c>
      <c r="O1403" s="19">
        <v>0.54</v>
      </c>
      <c r="P1403">
        <v>-3.3969900000000002</v>
      </c>
      <c r="Q1403">
        <v>3</v>
      </c>
      <c r="R1403">
        <v>-6.13</v>
      </c>
    </row>
    <row r="1404" spans="1:18" x14ac:dyDescent="0.2">
      <c r="A1404" t="s">
        <v>2769</v>
      </c>
      <c r="B1404">
        <v>2092</v>
      </c>
      <c r="C1404">
        <v>2120</v>
      </c>
      <c r="D1404">
        <v>12</v>
      </c>
      <c r="E1404" s="19">
        <v>2.0000000000000002E-5</v>
      </c>
      <c r="F1404">
        <v>26.1</v>
      </c>
      <c r="G1404" t="s">
        <v>2776</v>
      </c>
      <c r="H1404">
        <v>0</v>
      </c>
      <c r="I1404" s="19">
        <v>1.6000000000000001E-4</v>
      </c>
      <c r="J1404">
        <v>2.3079999999999998</v>
      </c>
      <c r="K1404">
        <v>1.764</v>
      </c>
      <c r="L1404">
        <v>13</v>
      </c>
      <c r="M1404">
        <v>17</v>
      </c>
      <c r="N1404" s="19">
        <v>30</v>
      </c>
      <c r="O1404" s="19">
        <v>7.6999999999999999E-2</v>
      </c>
      <c r="P1404">
        <v>-4.9147600000000002</v>
      </c>
      <c r="Q1404">
        <v>4</v>
      </c>
      <c r="R1404">
        <v>-5.41</v>
      </c>
    </row>
    <row r="1405" spans="1:18" x14ac:dyDescent="0.2">
      <c r="A1405" t="s">
        <v>2765</v>
      </c>
      <c r="B1405">
        <v>2111</v>
      </c>
      <c r="C1405">
        <v>2117</v>
      </c>
      <c r="D1405">
        <v>4</v>
      </c>
      <c r="E1405" s="19">
        <v>5.0000000000000004E-6</v>
      </c>
      <c r="F1405">
        <v>27.4</v>
      </c>
      <c r="G1405" t="s">
        <v>2777</v>
      </c>
      <c r="H1405">
        <v>0</v>
      </c>
      <c r="I1405" s="19">
        <v>3.4000000000000002E-4</v>
      </c>
      <c r="J1405">
        <v>2.911</v>
      </c>
      <c r="K1405">
        <v>1.5229999999999999</v>
      </c>
      <c r="L1405">
        <v>1</v>
      </c>
      <c r="M1405">
        <v>2</v>
      </c>
      <c r="N1405" s="19">
        <v>2.91</v>
      </c>
      <c r="O1405" s="19">
        <v>5.2999999999999999E-2</v>
      </c>
      <c r="P1405">
        <v>-4.7422199999999997</v>
      </c>
      <c r="Q1405">
        <v>11</v>
      </c>
      <c r="R1405">
        <v>-6.79</v>
      </c>
    </row>
    <row r="1406" spans="1:18" x14ac:dyDescent="0.2">
      <c r="A1406" t="s">
        <v>2818</v>
      </c>
      <c r="B1406">
        <v>2075</v>
      </c>
      <c r="C1406">
        <v>2096</v>
      </c>
      <c r="D1406">
        <v>6</v>
      </c>
      <c r="E1406" s="19">
        <v>2.0000000000000001E-4</v>
      </c>
      <c r="F1406">
        <v>28.4</v>
      </c>
      <c r="G1406" t="s">
        <v>2848</v>
      </c>
      <c r="H1406">
        <v>0</v>
      </c>
      <c r="I1406" s="19">
        <v>5.2999999999999998E-4</v>
      </c>
      <c r="J1406">
        <v>2.3439999999999999</v>
      </c>
      <c r="K1406">
        <v>1.744</v>
      </c>
      <c r="L1406">
        <v>3</v>
      </c>
      <c r="M1406">
        <v>4</v>
      </c>
      <c r="N1406" s="19">
        <v>7.03</v>
      </c>
      <c r="O1406" s="19">
        <v>0.12</v>
      </c>
      <c r="P1406">
        <v>-4.1922100000000002</v>
      </c>
      <c r="Q1406">
        <v>10</v>
      </c>
      <c r="R1406">
        <v>-5.41</v>
      </c>
    </row>
    <row r="1407" spans="1:18" x14ac:dyDescent="0.2">
      <c r="A1407" t="s">
        <v>2752</v>
      </c>
      <c r="B1407">
        <v>2053</v>
      </c>
      <c r="C1407">
        <v>2120</v>
      </c>
      <c r="D1407">
        <v>13</v>
      </c>
      <c r="E1407" s="19">
        <v>5.0000000000000004E-6</v>
      </c>
      <c r="F1407">
        <v>29.3</v>
      </c>
      <c r="G1407" t="s">
        <v>2783</v>
      </c>
      <c r="H1407">
        <v>0</v>
      </c>
      <c r="I1407" s="19">
        <v>1.4E-3</v>
      </c>
      <c r="J1407">
        <v>1.1419999999999999</v>
      </c>
      <c r="K1407">
        <v>8.0410000000000004</v>
      </c>
      <c r="L1407">
        <v>7</v>
      </c>
      <c r="M1407">
        <v>1</v>
      </c>
      <c r="N1407" s="19">
        <v>7.99</v>
      </c>
      <c r="O1407" s="19">
        <v>0.16</v>
      </c>
      <c r="P1407">
        <v>-3.6724399999999999</v>
      </c>
      <c r="Q1407">
        <v>15</v>
      </c>
      <c r="R1407">
        <v>-7.3</v>
      </c>
    </row>
    <row r="1408" spans="1:18" x14ac:dyDescent="0.2">
      <c r="A1408" t="s">
        <v>2764</v>
      </c>
      <c r="B1408">
        <v>2038</v>
      </c>
      <c r="C1408">
        <v>2107</v>
      </c>
      <c r="D1408">
        <v>23</v>
      </c>
      <c r="E1408" s="19">
        <v>1.0000000000000001E-5</v>
      </c>
      <c r="F1408">
        <v>28</v>
      </c>
      <c r="G1408" t="s">
        <v>2779</v>
      </c>
      <c r="H1408">
        <v>0</v>
      </c>
      <c r="I1408" s="19">
        <v>5.4000000000000001E-4</v>
      </c>
      <c r="J1408">
        <v>0.88900000000000001</v>
      </c>
      <c r="K1408">
        <v>7.9930000000000003</v>
      </c>
      <c r="L1408">
        <v>9</v>
      </c>
      <c r="M1408">
        <v>1</v>
      </c>
      <c r="N1408" s="19">
        <v>8</v>
      </c>
      <c r="O1408" s="19">
        <v>0.34</v>
      </c>
      <c r="P1408">
        <v>-3.73028</v>
      </c>
      <c r="Q1408">
        <v>3</v>
      </c>
      <c r="R1408">
        <v>-5.82</v>
      </c>
    </row>
    <row r="1409" spans="1:18" x14ac:dyDescent="0.2">
      <c r="A1409" t="s">
        <v>2645</v>
      </c>
      <c r="B1409">
        <v>2050</v>
      </c>
      <c r="C1409">
        <v>2089</v>
      </c>
      <c r="D1409">
        <v>27</v>
      </c>
      <c r="E1409" s="19">
        <v>4.0000000000000003E-5</v>
      </c>
      <c r="F1409">
        <v>28.9</v>
      </c>
      <c r="G1409" t="s">
        <v>2665</v>
      </c>
      <c r="H1409">
        <v>0</v>
      </c>
      <c r="I1409" s="19">
        <v>1E-4</v>
      </c>
      <c r="J1409">
        <v>3.1429999999999998</v>
      </c>
      <c r="K1409">
        <v>1.4670000000000001</v>
      </c>
      <c r="L1409">
        <v>7</v>
      </c>
      <c r="M1409">
        <v>15</v>
      </c>
      <c r="N1409" s="19">
        <v>22</v>
      </c>
      <c r="O1409" s="19">
        <v>0.21</v>
      </c>
      <c r="P1409">
        <v>-4.6809900000000004</v>
      </c>
      <c r="Q1409">
        <v>1</v>
      </c>
      <c r="R1409">
        <v>-6.1</v>
      </c>
    </row>
    <row r="1410" spans="1:18" x14ac:dyDescent="0.2">
      <c r="A1410" t="s">
        <v>3155</v>
      </c>
      <c r="B1410">
        <v>2028</v>
      </c>
      <c r="C1410">
        <v>2121</v>
      </c>
      <c r="D1410">
        <v>81</v>
      </c>
      <c r="E1410" s="19">
        <v>3.0000000000000001E-5</v>
      </c>
      <c r="F1410">
        <v>28.5</v>
      </c>
      <c r="G1410" t="s">
        <v>3230</v>
      </c>
      <c r="H1410">
        <v>0</v>
      </c>
      <c r="I1410" s="19">
        <v>5.4000000000000001E-4</v>
      </c>
      <c r="J1410">
        <v>2.0409999999999999</v>
      </c>
      <c r="K1410">
        <v>1.9610000000000001</v>
      </c>
      <c r="L1410">
        <v>1</v>
      </c>
      <c r="M1410">
        <v>1</v>
      </c>
      <c r="N1410" s="19">
        <v>2.04</v>
      </c>
      <c r="O1410" s="19">
        <v>1.1000000000000001</v>
      </c>
      <c r="P1410">
        <v>-3.2378999999999998</v>
      </c>
      <c r="Q1410">
        <v>1</v>
      </c>
      <c r="R1410">
        <v>-6.57</v>
      </c>
    </row>
    <row r="1411" spans="1:18" x14ac:dyDescent="0.2">
      <c r="A1411" t="s">
        <v>2808</v>
      </c>
      <c r="B1411">
        <v>2088</v>
      </c>
      <c r="C1411">
        <v>2119</v>
      </c>
      <c r="D1411">
        <v>17</v>
      </c>
      <c r="E1411" s="19">
        <v>3.9999999999999998E-7</v>
      </c>
      <c r="F1411">
        <v>26.8</v>
      </c>
      <c r="G1411" t="s">
        <v>2852</v>
      </c>
      <c r="H1411">
        <v>0</v>
      </c>
      <c r="I1411" s="19">
        <v>4.6000000000000001E-4</v>
      </c>
      <c r="J1411">
        <v>1.476</v>
      </c>
      <c r="K1411">
        <v>3.101</v>
      </c>
      <c r="L1411">
        <v>21</v>
      </c>
      <c r="M1411">
        <v>10</v>
      </c>
      <c r="N1411" s="19">
        <v>31</v>
      </c>
      <c r="O1411" s="19">
        <v>5.6000000000000001E-2</v>
      </c>
      <c r="P1411">
        <v>-4.5864599999999998</v>
      </c>
      <c r="Q1411">
        <v>11</v>
      </c>
      <c r="R1411">
        <v>-7.43</v>
      </c>
    </row>
    <row r="1412" spans="1:18" x14ac:dyDescent="0.2">
      <c r="A1412" t="s">
        <v>2820</v>
      </c>
      <c r="B1412">
        <v>2055</v>
      </c>
      <c r="C1412">
        <v>2110</v>
      </c>
      <c r="D1412">
        <v>6</v>
      </c>
      <c r="E1412" s="19">
        <v>2.0000000000000001E-4</v>
      </c>
      <c r="F1412">
        <v>28.2</v>
      </c>
      <c r="G1412" t="s">
        <v>2846</v>
      </c>
      <c r="H1412">
        <v>0</v>
      </c>
      <c r="I1412" s="19">
        <v>6.8000000000000005E-4</v>
      </c>
      <c r="J1412">
        <v>3.0819999999999999</v>
      </c>
      <c r="K1412">
        <v>1.48</v>
      </c>
      <c r="L1412">
        <v>1</v>
      </c>
      <c r="M1412">
        <v>2</v>
      </c>
      <c r="N1412" s="19">
        <v>3.08</v>
      </c>
      <c r="O1412" s="19">
        <v>0.2</v>
      </c>
      <c r="P1412">
        <v>-3.8694799999999998</v>
      </c>
      <c r="Q1412">
        <v>8</v>
      </c>
      <c r="R1412">
        <v>-4.92</v>
      </c>
    </row>
    <row r="1413" spans="1:18" x14ac:dyDescent="0.2">
      <c r="A1413" t="s">
        <v>2758</v>
      </c>
      <c r="B1413">
        <v>2083</v>
      </c>
      <c r="C1413">
        <v>2083</v>
      </c>
      <c r="D1413">
        <v>1</v>
      </c>
      <c r="E1413" s="19">
        <v>4.0000000000000002E-9</v>
      </c>
      <c r="F1413">
        <v>31.7</v>
      </c>
      <c r="G1413" t="s">
        <v>2780</v>
      </c>
      <c r="H1413">
        <v>0</v>
      </c>
      <c r="I1413" s="19">
        <v>4.6E-5</v>
      </c>
      <c r="J1413">
        <v>1.482</v>
      </c>
      <c r="K1413">
        <v>3.0750000000000002</v>
      </c>
      <c r="L1413">
        <v>27</v>
      </c>
      <c r="M1413">
        <v>13</v>
      </c>
      <c r="N1413" s="19">
        <v>40</v>
      </c>
      <c r="O1413" s="19">
        <v>2.5999999999999999E-2</v>
      </c>
      <c r="P1413">
        <v>-5.9213300000000002</v>
      </c>
      <c r="Q1413">
        <v>1</v>
      </c>
      <c r="R1413">
        <v>-11.89</v>
      </c>
    </row>
    <row r="1414" spans="1:18" x14ac:dyDescent="0.2">
      <c r="A1414" t="s">
        <v>2811</v>
      </c>
      <c r="B1414">
        <v>2075</v>
      </c>
      <c r="C1414">
        <v>2119</v>
      </c>
      <c r="D1414">
        <v>13</v>
      </c>
      <c r="E1414" s="19">
        <v>1.9999999999999999E-6</v>
      </c>
      <c r="F1414">
        <v>27.9</v>
      </c>
      <c r="G1414" t="s">
        <v>2854</v>
      </c>
      <c r="H1414">
        <v>0</v>
      </c>
      <c r="I1414" s="19">
        <v>2.1000000000000001E-4</v>
      </c>
      <c r="J1414">
        <v>2.431</v>
      </c>
      <c r="K1414">
        <v>1.6990000000000001</v>
      </c>
      <c r="L1414">
        <v>7</v>
      </c>
      <c r="M1414">
        <v>10</v>
      </c>
      <c r="N1414" s="19">
        <v>17</v>
      </c>
      <c r="O1414" s="19">
        <v>8.4000000000000005E-2</v>
      </c>
      <c r="P1414">
        <v>-4.75223</v>
      </c>
      <c r="Q1414">
        <v>4</v>
      </c>
      <c r="R1414">
        <v>-7.18</v>
      </c>
    </row>
    <row r="1415" spans="1:18" x14ac:dyDescent="0.2">
      <c r="A1415" t="s">
        <v>2822</v>
      </c>
      <c r="B1415">
        <v>2046</v>
      </c>
      <c r="C1415">
        <v>2059</v>
      </c>
      <c r="D1415">
        <v>3</v>
      </c>
      <c r="E1415" s="19">
        <v>3.0000000000000001E-6</v>
      </c>
      <c r="F1415">
        <v>28.8</v>
      </c>
      <c r="G1415" t="s">
        <v>2844</v>
      </c>
      <c r="H1415">
        <v>0</v>
      </c>
      <c r="I1415" s="19">
        <v>1.2E-4</v>
      </c>
      <c r="J1415">
        <v>3.14</v>
      </c>
      <c r="K1415">
        <v>1.4670000000000001</v>
      </c>
      <c r="L1415">
        <v>7</v>
      </c>
      <c r="M1415">
        <v>15</v>
      </c>
      <c r="N1415" s="19">
        <v>22</v>
      </c>
      <c r="O1415" s="19">
        <v>0.19</v>
      </c>
      <c r="P1415">
        <v>-4.6437999999999997</v>
      </c>
      <c r="Q1415">
        <v>1</v>
      </c>
      <c r="R1415">
        <v>-6.68</v>
      </c>
    </row>
    <row r="1416" spans="1:18" x14ac:dyDescent="0.2">
      <c r="A1416" t="s">
        <v>2757</v>
      </c>
      <c r="B1416">
        <v>2071</v>
      </c>
      <c r="C1416">
        <v>2121</v>
      </c>
      <c r="D1416">
        <v>18</v>
      </c>
      <c r="E1416" s="19">
        <v>5.0000000000000004E-6</v>
      </c>
      <c r="F1416">
        <v>31.8</v>
      </c>
      <c r="G1416" t="s">
        <v>2781</v>
      </c>
      <c r="H1416">
        <v>1</v>
      </c>
      <c r="I1416" s="19">
        <v>5.7000000000000003E-5</v>
      </c>
      <c r="J1416">
        <v>0.97399999999999998</v>
      </c>
      <c r="K1416">
        <v>36.984000000000002</v>
      </c>
      <c r="L1416">
        <v>38</v>
      </c>
      <c r="M1416">
        <v>1</v>
      </c>
      <c r="N1416" s="19">
        <v>37</v>
      </c>
      <c r="O1416" s="19">
        <v>9.9000000000000005E-2</v>
      </c>
      <c r="P1416">
        <v>-5.2505499999999996</v>
      </c>
      <c r="Q1416">
        <v>1</v>
      </c>
      <c r="R1416">
        <v>-8.66</v>
      </c>
    </row>
    <row r="1417" spans="1:18" x14ac:dyDescent="0.2">
      <c r="A1417" t="s">
        <v>2540</v>
      </c>
      <c r="B1417">
        <v>2115</v>
      </c>
      <c r="C1417">
        <v>2118</v>
      </c>
      <c r="D1417">
        <v>2</v>
      </c>
      <c r="E1417" s="19">
        <v>1.9999999999999999E-7</v>
      </c>
      <c r="F1417">
        <v>25.2</v>
      </c>
      <c r="G1417" t="s">
        <v>2596</v>
      </c>
      <c r="H1417">
        <v>0</v>
      </c>
      <c r="I1417" s="19">
        <v>5.9000000000000003E-4</v>
      </c>
      <c r="J1417">
        <v>2.6629999999999998</v>
      </c>
      <c r="K1417">
        <v>1.601</v>
      </c>
      <c r="L1417">
        <v>3</v>
      </c>
      <c r="M1417">
        <v>5</v>
      </c>
      <c r="N1417" s="19">
        <v>7.99</v>
      </c>
      <c r="O1417" s="19">
        <v>3.5000000000000003E-2</v>
      </c>
      <c r="P1417">
        <v>-4.6772200000000002</v>
      </c>
      <c r="Q1417">
        <v>20</v>
      </c>
      <c r="R1417">
        <v>-7.15</v>
      </c>
    </row>
    <row r="1418" spans="1:18" x14ac:dyDescent="0.2">
      <c r="A1418" t="s">
        <v>2582</v>
      </c>
      <c r="B1418">
        <v>2068</v>
      </c>
      <c r="C1418">
        <v>2078</v>
      </c>
      <c r="D1418">
        <v>17</v>
      </c>
      <c r="E1418" s="19">
        <v>1.0000000000000001E-5</v>
      </c>
      <c r="F1418">
        <v>27.8</v>
      </c>
      <c r="G1418" t="s">
        <v>2589</v>
      </c>
      <c r="H1418">
        <v>0</v>
      </c>
      <c r="I1418" s="19">
        <v>1.2E-4</v>
      </c>
      <c r="J1418">
        <v>1.8819999999999999</v>
      </c>
      <c r="K1418">
        <v>2.133</v>
      </c>
      <c r="L1418">
        <v>17</v>
      </c>
      <c r="M1418">
        <v>15</v>
      </c>
      <c r="N1418" s="19">
        <v>32</v>
      </c>
      <c r="O1418" s="19">
        <v>0.11</v>
      </c>
      <c r="P1418">
        <v>-4.8668100000000001</v>
      </c>
      <c r="Q1418">
        <v>2</v>
      </c>
      <c r="R1418">
        <v>-6.32</v>
      </c>
    </row>
    <row r="1419" spans="1:18" x14ac:dyDescent="0.2">
      <c r="A1419" t="s">
        <v>2538</v>
      </c>
      <c r="B1419">
        <v>2072</v>
      </c>
      <c r="C1419">
        <v>2104</v>
      </c>
      <c r="D1419">
        <v>4</v>
      </c>
      <c r="E1419" s="19">
        <v>3.0000000000000001E-6</v>
      </c>
      <c r="F1419">
        <v>28.2</v>
      </c>
      <c r="G1419" t="s">
        <v>2598</v>
      </c>
      <c r="H1419">
        <v>0</v>
      </c>
      <c r="I1419" s="19">
        <v>6.0999999999999997E-4</v>
      </c>
      <c r="J1419">
        <v>3.3239999999999998</v>
      </c>
      <c r="K1419">
        <v>1.43</v>
      </c>
      <c r="L1419">
        <v>3</v>
      </c>
      <c r="M1419">
        <v>7</v>
      </c>
      <c r="N1419" s="19">
        <v>9.9700000000000006</v>
      </c>
      <c r="O1419" s="19">
        <v>9.1999999999999998E-2</v>
      </c>
      <c r="P1419">
        <v>-4.25047</v>
      </c>
      <c r="Q1419">
        <v>11</v>
      </c>
      <c r="R1419">
        <v>-7.13</v>
      </c>
    </row>
    <row r="1420" spans="1:18" x14ac:dyDescent="0.2">
      <c r="A1420" t="s">
        <v>2537</v>
      </c>
      <c r="B1420">
        <v>2048</v>
      </c>
      <c r="C1420">
        <v>2048</v>
      </c>
      <c r="D1420">
        <v>1</v>
      </c>
      <c r="E1420" s="19">
        <v>4.0000000000000003E-5</v>
      </c>
      <c r="F1420">
        <v>26.2</v>
      </c>
      <c r="G1420" t="s">
        <v>2599</v>
      </c>
      <c r="H1420">
        <v>0</v>
      </c>
      <c r="I1420" s="19">
        <v>6.6E-4</v>
      </c>
      <c r="J1420">
        <v>2.0339999999999998</v>
      </c>
      <c r="K1420">
        <v>1.9670000000000001</v>
      </c>
      <c r="L1420">
        <v>1</v>
      </c>
      <c r="M1420">
        <v>1</v>
      </c>
      <c r="N1420" s="19">
        <v>2.0299999999999998</v>
      </c>
      <c r="O1420" s="19">
        <v>0.22</v>
      </c>
      <c r="P1420">
        <v>-3.8352900000000001</v>
      </c>
      <c r="Q1420">
        <v>6</v>
      </c>
      <c r="R1420">
        <v>-4.58</v>
      </c>
    </row>
    <row r="1421" spans="1:18" x14ac:dyDescent="0.2">
      <c r="A1421" t="s">
        <v>2535</v>
      </c>
      <c r="B1421">
        <v>2060</v>
      </c>
      <c r="C1421">
        <v>2060</v>
      </c>
      <c r="D1421">
        <v>1</v>
      </c>
      <c r="E1421" s="19">
        <v>5.9999999999999995E-8</v>
      </c>
      <c r="F1421">
        <v>27.9</v>
      </c>
      <c r="G1421" t="s">
        <v>2601</v>
      </c>
      <c r="H1421">
        <v>0</v>
      </c>
      <c r="I1421" s="19">
        <v>5.1999999999999995E-4</v>
      </c>
      <c r="J1421">
        <v>2.794</v>
      </c>
      <c r="K1421">
        <v>1.5569999999999999</v>
      </c>
      <c r="L1421">
        <v>5</v>
      </c>
      <c r="M1421">
        <v>9</v>
      </c>
      <c r="N1421" s="19">
        <v>14</v>
      </c>
      <c r="O1421" s="19">
        <v>7.5999999999999998E-2</v>
      </c>
      <c r="P1421">
        <v>-4.4074499999999999</v>
      </c>
      <c r="Q1421">
        <v>7</v>
      </c>
      <c r="R1421">
        <v>-8.35</v>
      </c>
    </row>
    <row r="1422" spans="1:18" x14ac:dyDescent="0.2">
      <c r="A1422" t="s">
        <v>2581</v>
      </c>
      <c r="B1422">
        <v>2087</v>
      </c>
      <c r="C1422">
        <v>2120</v>
      </c>
      <c r="D1422">
        <v>3</v>
      </c>
      <c r="E1422" s="19">
        <v>2E-8</v>
      </c>
      <c r="F1422">
        <v>25.6</v>
      </c>
      <c r="G1422" t="s">
        <v>2590</v>
      </c>
      <c r="H1422">
        <v>1</v>
      </c>
      <c r="I1422" s="19">
        <v>3.4000000000000002E-4</v>
      </c>
      <c r="J1422">
        <v>1.032</v>
      </c>
      <c r="K1422">
        <v>32.47</v>
      </c>
      <c r="L1422">
        <v>0</v>
      </c>
      <c r="M1422">
        <v>0</v>
      </c>
      <c r="N1422" s="19">
        <v>10000000</v>
      </c>
      <c r="O1422" s="19">
        <v>3.6999999999999998E-2</v>
      </c>
      <c r="P1422">
        <v>-4.8929900000000002</v>
      </c>
      <c r="Q1422">
        <v>8</v>
      </c>
      <c r="R1422">
        <v>-8.2200000000000006</v>
      </c>
    </row>
    <row r="1423" spans="1:18" x14ac:dyDescent="0.2">
      <c r="A1423" t="s">
        <v>2544</v>
      </c>
      <c r="B1423">
        <v>2100</v>
      </c>
      <c r="C1423">
        <v>2100</v>
      </c>
      <c r="D1423">
        <v>1</v>
      </c>
      <c r="E1423" s="19">
        <v>1.9999999999999999E-7</v>
      </c>
      <c r="F1423">
        <v>24.4</v>
      </c>
      <c r="G1423" t="s">
        <v>2594</v>
      </c>
      <c r="H1423">
        <v>0</v>
      </c>
      <c r="I1423" s="19">
        <v>1.1999999999999999E-3</v>
      </c>
      <c r="J1423">
        <v>3.4209999999999998</v>
      </c>
      <c r="K1423">
        <v>1.413</v>
      </c>
      <c r="L1423">
        <v>5</v>
      </c>
      <c r="M1423">
        <v>12</v>
      </c>
      <c r="N1423" s="19">
        <v>17.100000000000001</v>
      </c>
      <c r="O1423" s="19">
        <v>4.2999999999999997E-2</v>
      </c>
      <c r="P1423">
        <v>-4.2808299999999999</v>
      </c>
      <c r="Q1423">
        <v>34</v>
      </c>
      <c r="R1423">
        <v>-6.66</v>
      </c>
    </row>
    <row r="1424" spans="1:18" x14ac:dyDescent="0.2">
      <c r="A1424" t="s">
        <v>2627</v>
      </c>
      <c r="B1424">
        <v>2099</v>
      </c>
      <c r="C1424">
        <v>2121</v>
      </c>
      <c r="D1424">
        <v>9</v>
      </c>
      <c r="E1424" s="19">
        <v>6.9999999999999997E-7</v>
      </c>
      <c r="F1424">
        <v>28.5</v>
      </c>
      <c r="G1424" t="s">
        <v>2669</v>
      </c>
      <c r="H1424">
        <v>1</v>
      </c>
      <c r="I1424" s="19">
        <v>7.2000000000000002E-5</v>
      </c>
      <c r="J1424">
        <v>0.93200000000000005</v>
      </c>
      <c r="K1424">
        <v>13.637</v>
      </c>
      <c r="L1424">
        <v>161</v>
      </c>
      <c r="M1424">
        <v>11</v>
      </c>
      <c r="N1424" s="19">
        <v>150</v>
      </c>
      <c r="O1424" s="19">
        <v>0.05</v>
      </c>
      <c r="P1424">
        <v>-5.4398</v>
      </c>
      <c r="Q1424">
        <v>2</v>
      </c>
      <c r="R1424">
        <v>-8.17</v>
      </c>
    </row>
    <row r="1425" spans="1:18" x14ac:dyDescent="0.2">
      <c r="A1425" t="s">
        <v>2609</v>
      </c>
      <c r="B1425">
        <v>2073</v>
      </c>
      <c r="C1425">
        <v>2073</v>
      </c>
      <c r="D1425">
        <v>1</v>
      </c>
      <c r="E1425" s="19">
        <v>1.0000000000000001E-9</v>
      </c>
      <c r="F1425">
        <v>28.6</v>
      </c>
      <c r="G1425" t="s">
        <v>2672</v>
      </c>
      <c r="H1425">
        <v>0</v>
      </c>
      <c r="I1425" s="19">
        <v>2.2000000000000001E-4</v>
      </c>
      <c r="J1425">
        <v>2.9710000000000001</v>
      </c>
      <c r="K1425">
        <v>1.5069999999999999</v>
      </c>
      <c r="L1425">
        <v>1</v>
      </c>
      <c r="M1425">
        <v>2</v>
      </c>
      <c r="N1425" s="19">
        <v>2.97</v>
      </c>
      <c r="O1425" s="19">
        <v>2.1000000000000001E-2</v>
      </c>
      <c r="P1425">
        <v>-5.3420899999999998</v>
      </c>
      <c r="Q1425">
        <v>4</v>
      </c>
      <c r="R1425">
        <v>-10.81</v>
      </c>
    </row>
    <row r="1426" spans="1:18" x14ac:dyDescent="0.2">
      <c r="A1426" t="s">
        <v>2630</v>
      </c>
      <c r="B1426">
        <v>2056</v>
      </c>
      <c r="C1426">
        <v>2075</v>
      </c>
      <c r="D1426">
        <v>2</v>
      </c>
      <c r="E1426" s="19">
        <v>6.0000000000000002E-6</v>
      </c>
      <c r="F1426">
        <v>28.4</v>
      </c>
      <c r="G1426" t="s">
        <v>2667</v>
      </c>
      <c r="H1426">
        <v>0</v>
      </c>
      <c r="I1426" s="19">
        <v>8.2999999999999998E-5</v>
      </c>
      <c r="J1426">
        <v>2.7389999999999999</v>
      </c>
      <c r="K1426">
        <v>1.575</v>
      </c>
      <c r="L1426">
        <v>4</v>
      </c>
      <c r="M1426">
        <v>7</v>
      </c>
      <c r="N1426" s="19">
        <v>11</v>
      </c>
      <c r="O1426" s="19">
        <v>0.15</v>
      </c>
      <c r="P1426">
        <v>-4.9203099999999997</v>
      </c>
      <c r="Q1426">
        <v>1</v>
      </c>
      <c r="R1426">
        <v>-6.66</v>
      </c>
    </row>
    <row r="1427" spans="1:18" x14ac:dyDescent="0.2">
      <c r="A1427" t="s">
        <v>2628</v>
      </c>
      <c r="B1427">
        <v>2069</v>
      </c>
      <c r="C1427">
        <v>2069</v>
      </c>
      <c r="D1427">
        <v>1</v>
      </c>
      <c r="E1427" s="19">
        <v>3E-10</v>
      </c>
      <c r="F1427">
        <v>28.9</v>
      </c>
      <c r="G1427" t="s">
        <v>2668</v>
      </c>
      <c r="H1427">
        <v>0</v>
      </c>
      <c r="I1427" s="19">
        <v>1.2E-4</v>
      </c>
      <c r="J1427">
        <v>2.7909999999999999</v>
      </c>
      <c r="K1427">
        <v>1.5580000000000001</v>
      </c>
      <c r="L1427">
        <v>5</v>
      </c>
      <c r="M1427">
        <v>9</v>
      </c>
      <c r="N1427" s="19">
        <v>14</v>
      </c>
      <c r="O1427" s="19">
        <v>0.01</v>
      </c>
      <c r="P1427">
        <v>-5.9097900000000001</v>
      </c>
      <c r="Q1427">
        <v>2</v>
      </c>
      <c r="R1427">
        <v>-11.35</v>
      </c>
    </row>
    <row r="1428" spans="1:18" x14ac:dyDescent="0.2">
      <c r="A1428" t="s">
        <v>2616</v>
      </c>
      <c r="B1428">
        <v>2096</v>
      </c>
      <c r="C1428">
        <v>2116</v>
      </c>
      <c r="D1428">
        <v>8</v>
      </c>
      <c r="E1428" s="19">
        <v>6.0000000000000002E-6</v>
      </c>
      <c r="F1428">
        <v>28.1</v>
      </c>
      <c r="G1428" t="s">
        <v>2671</v>
      </c>
      <c r="H1428">
        <v>1</v>
      </c>
      <c r="I1428" s="19">
        <v>2.5999999999999998E-4</v>
      </c>
      <c r="J1428">
        <v>0.93700000000000006</v>
      </c>
      <c r="K1428">
        <v>14.805</v>
      </c>
      <c r="L1428">
        <v>79</v>
      </c>
      <c r="M1428">
        <v>5</v>
      </c>
      <c r="N1428" s="19">
        <v>74</v>
      </c>
      <c r="O1428" s="19">
        <v>6.5000000000000002E-2</v>
      </c>
      <c r="P1428">
        <v>-4.76572</v>
      </c>
      <c r="Q1428">
        <v>7</v>
      </c>
      <c r="R1428">
        <v>-7.09</v>
      </c>
    </row>
    <row r="1429" spans="1:18" x14ac:dyDescent="0.2">
      <c r="A1429" t="s">
        <v>2626</v>
      </c>
      <c r="B1429">
        <v>2078</v>
      </c>
      <c r="C1429">
        <v>2120</v>
      </c>
      <c r="D1429">
        <v>21</v>
      </c>
      <c r="E1429" s="19">
        <v>1.9999999999999999E-6</v>
      </c>
      <c r="F1429">
        <v>28.2</v>
      </c>
      <c r="G1429" t="s">
        <v>2670</v>
      </c>
      <c r="H1429">
        <v>1</v>
      </c>
      <c r="I1429" s="19">
        <v>2.9999999999999997E-4</v>
      </c>
      <c r="J1429">
        <v>1.2889999999999999</v>
      </c>
      <c r="K1429">
        <v>4.4630000000000001</v>
      </c>
      <c r="L1429">
        <v>45</v>
      </c>
      <c r="M1429">
        <v>13</v>
      </c>
      <c r="N1429" s="19">
        <v>58</v>
      </c>
      <c r="O1429" s="19">
        <v>7.6999999999999999E-2</v>
      </c>
      <c r="P1429">
        <v>-4.6398999999999999</v>
      </c>
      <c r="Q1429">
        <v>6</v>
      </c>
      <c r="R1429">
        <v>-7.51</v>
      </c>
    </row>
    <row r="1430" spans="1:18" x14ac:dyDescent="0.2">
      <c r="A1430" t="s">
        <v>2580</v>
      </c>
      <c r="B1430">
        <v>2058</v>
      </c>
      <c r="C1430">
        <v>2101</v>
      </c>
      <c r="D1430">
        <v>3</v>
      </c>
      <c r="E1430" s="19">
        <v>3.0000000000000001E-6</v>
      </c>
      <c r="F1430">
        <v>27.8</v>
      </c>
      <c r="G1430" t="s">
        <v>2591</v>
      </c>
      <c r="H1430">
        <v>0</v>
      </c>
      <c r="I1430" s="19">
        <v>6.2E-4</v>
      </c>
      <c r="J1430">
        <v>3.6680000000000001</v>
      </c>
      <c r="K1430">
        <v>1.375</v>
      </c>
      <c r="L1430">
        <v>3</v>
      </c>
      <c r="M1430">
        <v>8</v>
      </c>
      <c r="N1430" s="19">
        <v>11</v>
      </c>
      <c r="O1430" s="19">
        <v>0.13</v>
      </c>
      <c r="P1430">
        <v>-4.0970199999999997</v>
      </c>
      <c r="Q1430">
        <v>8</v>
      </c>
      <c r="R1430">
        <v>-6.87</v>
      </c>
    </row>
    <row r="1431" spans="1:18" x14ac:dyDescent="0.2">
      <c r="A1431" t="s">
        <v>2525</v>
      </c>
      <c r="B1431">
        <v>2054</v>
      </c>
      <c r="C1431">
        <v>2120</v>
      </c>
      <c r="D1431">
        <v>60</v>
      </c>
      <c r="E1431" s="19">
        <v>8.0000000000000004E-4</v>
      </c>
      <c r="F1431">
        <v>26.6</v>
      </c>
      <c r="G1431" t="s">
        <v>2602</v>
      </c>
      <c r="H1431">
        <v>1</v>
      </c>
      <c r="I1431" s="19">
        <v>1.9E-3</v>
      </c>
      <c r="J1431">
        <v>0.77600000000000002</v>
      </c>
      <c r="K1431">
        <v>3.456</v>
      </c>
      <c r="L1431">
        <v>49</v>
      </c>
      <c r="M1431">
        <v>11</v>
      </c>
      <c r="N1431" s="19">
        <v>38</v>
      </c>
      <c r="O1431" s="19">
        <v>0.22</v>
      </c>
      <c r="P1431">
        <v>-3.3645100000000001</v>
      </c>
      <c r="Q1431">
        <v>22</v>
      </c>
      <c r="R1431">
        <v>-3.82</v>
      </c>
    </row>
    <row r="1432" spans="1:18" x14ac:dyDescent="0.2">
      <c r="A1432" t="s">
        <v>2524</v>
      </c>
      <c r="B1432">
        <v>2103</v>
      </c>
      <c r="C1432">
        <v>2115</v>
      </c>
      <c r="D1432">
        <v>4</v>
      </c>
      <c r="E1432" s="19">
        <v>9.0000000000000002E-6</v>
      </c>
      <c r="F1432">
        <v>27</v>
      </c>
      <c r="G1432" t="s">
        <v>2603</v>
      </c>
      <c r="H1432">
        <v>0</v>
      </c>
      <c r="I1432" s="19">
        <v>8.4999999999999995E-4</v>
      </c>
      <c r="J1432">
        <v>3.964</v>
      </c>
      <c r="K1432">
        <v>1.337</v>
      </c>
      <c r="L1432">
        <v>1</v>
      </c>
      <c r="M1432">
        <v>3</v>
      </c>
      <c r="N1432" s="19">
        <v>3.96</v>
      </c>
      <c r="O1432" s="19">
        <v>6.2E-2</v>
      </c>
      <c r="P1432">
        <v>-4.2749699999999997</v>
      </c>
      <c r="Q1432">
        <v>25</v>
      </c>
      <c r="R1432">
        <v>-6.35</v>
      </c>
    </row>
    <row r="1435" spans="1:18" ht="17" customHeight="1" x14ac:dyDescent="0.2">
      <c r="A1435" s="17"/>
      <c r="B1435" s="17"/>
      <c r="C1435" s="17"/>
      <c r="D1435" s="17"/>
      <c r="E1435" s="17"/>
      <c r="F1435" s="17"/>
      <c r="G1435" s="17"/>
    </row>
    <row r="1437" spans="1:18" x14ac:dyDescent="0.2">
      <c r="A1437" t="s">
        <v>113</v>
      </c>
    </row>
    <row r="1438" spans="1:18" x14ac:dyDescent="0.2">
      <c r="A1438" t="s">
        <v>114</v>
      </c>
      <c r="B1438">
        <v>211210</v>
      </c>
      <c r="C1438" t="s">
        <v>115</v>
      </c>
    </row>
    <row r="1439" spans="1:18" x14ac:dyDescent="0.2">
      <c r="A1439" t="s">
        <v>116</v>
      </c>
      <c r="B1439" t="s">
        <v>117</v>
      </c>
      <c r="C1439" t="s">
        <v>118</v>
      </c>
      <c r="D1439" t="s">
        <v>119</v>
      </c>
      <c r="E1439" t="s">
        <v>3467</v>
      </c>
      <c r="F1439" t="s">
        <v>3592</v>
      </c>
      <c r="G1439" s="18">
        <v>7.7083333333333337E-2</v>
      </c>
    </row>
    <row r="1440" spans="1:18" x14ac:dyDescent="0.2">
      <c r="A1440" t="s">
        <v>122</v>
      </c>
      <c r="B1440" t="s">
        <v>123</v>
      </c>
      <c r="C1440" t="s">
        <v>124</v>
      </c>
      <c r="D1440" t="s">
        <v>125</v>
      </c>
      <c r="E1440" t="s">
        <v>126</v>
      </c>
    </row>
    <row r="1441" spans="1:27" x14ac:dyDescent="0.2">
      <c r="A1441" t="s">
        <v>127</v>
      </c>
      <c r="B1441">
        <v>211210</v>
      </c>
      <c r="C1441" t="s">
        <v>115</v>
      </c>
    </row>
    <row r="1442" spans="1:27" x14ac:dyDescent="0.2">
      <c r="A1442" t="s">
        <v>128</v>
      </c>
      <c r="B1442" t="s">
        <v>129</v>
      </c>
      <c r="C1442" t="s">
        <v>130</v>
      </c>
    </row>
    <row r="1443" spans="1:27" x14ac:dyDescent="0.2">
      <c r="A1443" t="s">
        <v>131</v>
      </c>
      <c r="B1443" t="s">
        <v>132</v>
      </c>
      <c r="C1443">
        <v>11210</v>
      </c>
      <c r="D1443" t="s">
        <v>133</v>
      </c>
    </row>
    <row r="1445" spans="1:27" x14ac:dyDescent="0.2">
      <c r="A1445" t="s">
        <v>134</v>
      </c>
      <c r="B1445" t="s">
        <v>135</v>
      </c>
      <c r="C1445" t="s">
        <v>136</v>
      </c>
      <c r="D1445" t="s">
        <v>137</v>
      </c>
      <c r="E1445" t="s">
        <v>138</v>
      </c>
      <c r="F1445" t="s">
        <v>139</v>
      </c>
      <c r="G1445" t="s">
        <v>140</v>
      </c>
      <c r="H1445" t="s">
        <v>141</v>
      </c>
      <c r="I1445" t="s">
        <v>142</v>
      </c>
      <c r="J1445" t="s">
        <v>143</v>
      </c>
      <c r="K1445" t="s">
        <v>144</v>
      </c>
      <c r="L1445" t="s">
        <v>145</v>
      </c>
      <c r="M1445" t="s">
        <v>146</v>
      </c>
      <c r="N1445" t="s">
        <v>147</v>
      </c>
      <c r="O1445" t="s">
        <v>148</v>
      </c>
      <c r="P1445" t="s">
        <v>149</v>
      </c>
      <c r="Q1445" t="s">
        <v>150</v>
      </c>
      <c r="R1445" t="s">
        <v>151</v>
      </c>
    </row>
    <row r="1446" spans="1:27" x14ac:dyDescent="0.2">
      <c r="V1446" t="s">
        <v>152</v>
      </c>
      <c r="W1446" t="s">
        <v>153</v>
      </c>
      <c r="X1446" t="s">
        <v>154</v>
      </c>
      <c r="Y1446" t="s">
        <v>155</v>
      </c>
      <c r="Z1446" t="s">
        <v>156</v>
      </c>
      <c r="AA1446" t="s">
        <v>157</v>
      </c>
    </row>
    <row r="1447" spans="1:27" x14ac:dyDescent="0.2">
      <c r="A1447" s="4" t="s">
        <v>3172</v>
      </c>
      <c r="B1447" s="6">
        <v>2030</v>
      </c>
      <c r="C1447">
        <v>2120</v>
      </c>
      <c r="D1447">
        <v>25</v>
      </c>
      <c r="E1447" s="19">
        <v>8.0000000000000007E-5</v>
      </c>
      <c r="F1447">
        <v>26.6</v>
      </c>
      <c r="G1447" t="s">
        <v>3223</v>
      </c>
      <c r="H1447">
        <v>1</v>
      </c>
      <c r="I1447" s="19">
        <v>6.6E-3</v>
      </c>
      <c r="J1447">
        <v>1.129</v>
      </c>
      <c r="K1447">
        <v>8.7260000000000009</v>
      </c>
      <c r="L1447">
        <v>85</v>
      </c>
      <c r="M1447">
        <v>11</v>
      </c>
      <c r="N1447" s="19">
        <v>96</v>
      </c>
      <c r="O1447" s="19">
        <v>0.84</v>
      </c>
      <c r="P1447" s="4">
        <v>-2.2579699999999998</v>
      </c>
      <c r="Q1447">
        <v>17</v>
      </c>
      <c r="R1447">
        <v>-5.21</v>
      </c>
      <c r="S1447" s="21">
        <f t="shared" ref="S1447:S1469" si="108">B1447+1-K1447</f>
        <v>2022.2739999999999</v>
      </c>
      <c r="T1447" s="21">
        <f t="shared" ref="T1447:T1469" si="109">(S1447-1900)*365.2425</f>
        <v>44659.661444999962</v>
      </c>
      <c r="U1447" s="31">
        <f t="shared" ref="U1447:U1469" si="110">T1447</f>
        <v>44659.661444999962</v>
      </c>
      <c r="V1447" t="s">
        <v>3172</v>
      </c>
      <c r="W1447" t="s">
        <v>411</v>
      </c>
      <c r="X1447" t="s">
        <v>3410</v>
      </c>
      <c r="Y1447">
        <v>26.635999999999999</v>
      </c>
      <c r="Z1447">
        <v>25.821000000000002</v>
      </c>
      <c r="AA1447" t="s">
        <v>413</v>
      </c>
    </row>
    <row r="1448" spans="1:27" x14ac:dyDescent="0.2">
      <c r="A1448" s="6" t="s">
        <v>3579</v>
      </c>
      <c r="B1448" s="6">
        <v>2045</v>
      </c>
      <c r="C1448">
        <v>2119</v>
      </c>
      <c r="D1448">
        <v>8</v>
      </c>
      <c r="E1448" s="19">
        <v>1.9999999999999999E-7</v>
      </c>
      <c r="F1448">
        <v>26.5</v>
      </c>
      <c r="G1448" t="s">
        <v>3595</v>
      </c>
      <c r="H1448">
        <v>0</v>
      </c>
      <c r="I1448" s="19">
        <v>1.2E-4</v>
      </c>
      <c r="J1448">
        <v>1.7170000000000001</v>
      </c>
      <c r="K1448">
        <v>2.395</v>
      </c>
      <c r="L1448">
        <v>7</v>
      </c>
      <c r="M1448">
        <v>5</v>
      </c>
      <c r="N1448" s="19">
        <v>12</v>
      </c>
      <c r="O1448" s="19">
        <v>0.15</v>
      </c>
      <c r="P1448">
        <v>-4.7439900000000002</v>
      </c>
      <c r="Q1448">
        <v>1</v>
      </c>
      <c r="R1448">
        <v>-7.14</v>
      </c>
      <c r="S1448" s="21">
        <f t="shared" si="108"/>
        <v>2043.605</v>
      </c>
      <c r="T1448" s="21">
        <f t="shared" si="109"/>
        <v>52450.649212500008</v>
      </c>
      <c r="U1448" s="24">
        <f t="shared" si="110"/>
        <v>52450.649212500008</v>
      </c>
      <c r="V1448" t="s">
        <v>3631</v>
      </c>
      <c r="W1448" t="s">
        <v>3361</v>
      </c>
      <c r="X1448" t="s">
        <v>3603</v>
      </c>
      <c r="Y1448">
        <v>26.515000000000001</v>
      </c>
      <c r="Z1448">
        <v>25.515999999999998</v>
      </c>
      <c r="AA1448" t="s">
        <v>3632</v>
      </c>
    </row>
    <row r="1449" spans="1:27" x14ac:dyDescent="0.2">
      <c r="A1449" s="4" t="s">
        <v>3503</v>
      </c>
      <c r="B1449" s="6">
        <v>2045</v>
      </c>
      <c r="C1449">
        <v>2071</v>
      </c>
      <c r="D1449">
        <v>37</v>
      </c>
      <c r="E1449" s="32">
        <v>8.0000000000000004E-4</v>
      </c>
      <c r="F1449">
        <v>30.1</v>
      </c>
      <c r="G1449" t="s">
        <v>3524</v>
      </c>
      <c r="H1449">
        <v>1</v>
      </c>
      <c r="I1449" s="19">
        <v>1.2E-4</v>
      </c>
      <c r="J1449">
        <v>1.044</v>
      </c>
      <c r="K1449">
        <v>23.986000000000001</v>
      </c>
      <c r="L1449">
        <v>23</v>
      </c>
      <c r="M1449">
        <v>1</v>
      </c>
      <c r="N1449" s="19">
        <v>24</v>
      </c>
      <c r="O1449" s="19">
        <v>0.31</v>
      </c>
      <c r="P1449">
        <v>-4.40998</v>
      </c>
      <c r="Q1449">
        <v>1</v>
      </c>
      <c r="R1449">
        <v>-5.24</v>
      </c>
      <c r="S1449" s="21">
        <f t="shared" si="108"/>
        <v>2022.0139999999999</v>
      </c>
      <c r="T1449" s="21">
        <f t="shared" si="109"/>
        <v>44564.698394999963</v>
      </c>
      <c r="U1449" s="31">
        <f t="shared" si="110"/>
        <v>44564.698394999963</v>
      </c>
      <c r="V1449" t="s">
        <v>3503</v>
      </c>
      <c r="W1449" t="s">
        <v>411</v>
      </c>
      <c r="X1449" t="s">
        <v>3601</v>
      </c>
      <c r="Y1449">
        <v>30.061</v>
      </c>
      <c r="Z1449">
        <v>28.393999999999998</v>
      </c>
      <c r="AA1449" t="s">
        <v>413</v>
      </c>
    </row>
    <row r="1450" spans="1:27" x14ac:dyDescent="0.2">
      <c r="A1450" s="6" t="s">
        <v>3381</v>
      </c>
      <c r="B1450" s="6">
        <v>2048</v>
      </c>
      <c r="C1450">
        <v>2121</v>
      </c>
      <c r="D1450">
        <v>168</v>
      </c>
      <c r="E1450" s="32">
        <v>2.9999999999999997E-4</v>
      </c>
      <c r="F1450">
        <v>28.5</v>
      </c>
      <c r="G1450" t="s">
        <v>3406</v>
      </c>
      <c r="H1450">
        <v>1</v>
      </c>
      <c r="I1450" s="19">
        <v>1.1000000000000001E-3</v>
      </c>
      <c r="J1450">
        <v>1.08</v>
      </c>
      <c r="K1450">
        <v>13.535</v>
      </c>
      <c r="L1450">
        <v>163</v>
      </c>
      <c r="M1450">
        <v>13</v>
      </c>
      <c r="N1450" s="19">
        <v>176</v>
      </c>
      <c r="O1450" s="19">
        <v>0.26</v>
      </c>
      <c r="P1450" s="6">
        <v>-3.5510999999999999</v>
      </c>
      <c r="Q1450">
        <v>10</v>
      </c>
      <c r="R1450">
        <v>-5.38</v>
      </c>
      <c r="S1450" s="21">
        <f t="shared" si="108"/>
        <v>2035.4649999999999</v>
      </c>
      <c r="T1450" s="21">
        <f t="shared" si="109"/>
        <v>49477.575262499973</v>
      </c>
      <c r="U1450" s="24">
        <f t="shared" si="110"/>
        <v>49477.575262499973</v>
      </c>
      <c r="V1450" t="s">
        <v>3381</v>
      </c>
      <c r="W1450" t="s">
        <v>411</v>
      </c>
      <c r="X1450" t="s">
        <v>3602</v>
      </c>
      <c r="Y1450">
        <v>28.483000000000001</v>
      </c>
      <c r="Z1450">
        <v>24.867999999999999</v>
      </c>
      <c r="AA1450" t="s">
        <v>3412</v>
      </c>
    </row>
    <row r="1451" spans="1:27" x14ac:dyDescent="0.2">
      <c r="A1451" s="6" t="s">
        <v>3436</v>
      </c>
      <c r="B1451" s="6">
        <v>2056</v>
      </c>
      <c r="C1451">
        <v>2118</v>
      </c>
      <c r="D1451">
        <v>5</v>
      </c>
      <c r="E1451" s="19">
        <v>8.9999999999999999E-8</v>
      </c>
      <c r="F1451">
        <v>24.9</v>
      </c>
      <c r="G1451" t="s">
        <v>3469</v>
      </c>
      <c r="H1451">
        <v>0</v>
      </c>
      <c r="I1451" s="19">
        <v>3.3E-4</v>
      </c>
      <c r="J1451">
        <v>1.603</v>
      </c>
      <c r="K1451">
        <v>2.657</v>
      </c>
      <c r="L1451">
        <v>5</v>
      </c>
      <c r="M1451">
        <v>3</v>
      </c>
      <c r="N1451" s="19">
        <v>8.02</v>
      </c>
      <c r="O1451" s="19">
        <v>8.8999999999999996E-2</v>
      </c>
      <c r="P1451">
        <v>-4.5300599999999998</v>
      </c>
      <c r="Q1451">
        <v>4</v>
      </c>
      <c r="R1451">
        <v>-6.81</v>
      </c>
      <c r="S1451" s="21">
        <f t="shared" si="108"/>
        <v>2054.3429999999998</v>
      </c>
      <c r="T1451" s="21">
        <f t="shared" si="109"/>
        <v>56372.623177499947</v>
      </c>
      <c r="U1451" s="24">
        <f t="shared" si="110"/>
        <v>56372.623177499947</v>
      </c>
      <c r="V1451" t="s">
        <v>3436</v>
      </c>
      <c r="W1451" t="s">
        <v>411</v>
      </c>
      <c r="X1451" t="s">
        <v>3531</v>
      </c>
      <c r="Y1451">
        <v>24.859000000000002</v>
      </c>
      <c r="Z1451">
        <v>23.533000000000001</v>
      </c>
      <c r="AA1451" t="s">
        <v>3532</v>
      </c>
    </row>
    <row r="1452" spans="1:27" x14ac:dyDescent="0.2">
      <c r="A1452" s="6" t="s">
        <v>3577</v>
      </c>
      <c r="B1452" s="6">
        <v>2060</v>
      </c>
      <c r="C1452">
        <v>2072</v>
      </c>
      <c r="D1452">
        <v>2</v>
      </c>
      <c r="E1452" s="19">
        <v>8.0000000000000002E-8</v>
      </c>
      <c r="F1452">
        <v>26.6</v>
      </c>
      <c r="G1452" t="s">
        <v>3597</v>
      </c>
      <c r="H1452">
        <v>0</v>
      </c>
      <c r="I1452" s="19">
        <v>7.3999999999999996E-5</v>
      </c>
      <c r="J1452">
        <v>2.3239999999999998</v>
      </c>
      <c r="K1452">
        <v>1.7549999999999999</v>
      </c>
      <c r="L1452">
        <v>3</v>
      </c>
      <c r="M1452">
        <v>4</v>
      </c>
      <c r="N1452" s="19">
        <v>6.97</v>
      </c>
      <c r="O1452" s="19">
        <v>7.8E-2</v>
      </c>
      <c r="P1452">
        <v>-5.2408299999999999</v>
      </c>
      <c r="Q1452">
        <v>1</v>
      </c>
      <c r="R1452">
        <v>-7.73</v>
      </c>
      <c r="S1452" s="21">
        <f t="shared" si="108"/>
        <v>2059.2449999999999</v>
      </c>
      <c r="T1452" s="21">
        <f t="shared" si="109"/>
        <v>58163.041912499961</v>
      </c>
      <c r="U1452" s="24">
        <f t="shared" si="110"/>
        <v>58163.041912499961</v>
      </c>
      <c r="V1452" t="s">
        <v>3577</v>
      </c>
      <c r="W1452" t="s">
        <v>411</v>
      </c>
      <c r="X1452" t="s">
        <v>3606</v>
      </c>
      <c r="Y1452">
        <v>26.57</v>
      </c>
      <c r="Z1452">
        <v>23.187000000000001</v>
      </c>
      <c r="AA1452" t="s">
        <v>3607</v>
      </c>
    </row>
    <row r="1453" spans="1:27" ht="15" customHeight="1" x14ac:dyDescent="0.2">
      <c r="A1453" s="6" t="s">
        <v>2814</v>
      </c>
      <c r="B1453" s="6">
        <v>2060</v>
      </c>
      <c r="C1453">
        <v>2121</v>
      </c>
      <c r="D1453">
        <v>27</v>
      </c>
      <c r="E1453" s="32">
        <v>2.9999999999999997E-4</v>
      </c>
      <c r="F1453">
        <v>27.1</v>
      </c>
      <c r="G1453" t="s">
        <v>2850</v>
      </c>
      <c r="H1453">
        <v>0</v>
      </c>
      <c r="I1453" s="19">
        <v>1E-3</v>
      </c>
      <c r="J1453">
        <v>2.2930000000000001</v>
      </c>
      <c r="K1453">
        <v>1.7729999999999999</v>
      </c>
      <c r="L1453">
        <v>7</v>
      </c>
      <c r="M1453">
        <v>9</v>
      </c>
      <c r="N1453" s="19">
        <v>16.100000000000001</v>
      </c>
      <c r="O1453" s="19">
        <v>0.17</v>
      </c>
      <c r="P1453" s="6">
        <v>-3.74485</v>
      </c>
      <c r="Q1453">
        <v>14</v>
      </c>
      <c r="R1453" s="6">
        <v>-4.7699999999999996</v>
      </c>
      <c r="S1453" s="21">
        <f t="shared" si="108"/>
        <v>2059.2269999999999</v>
      </c>
      <c r="T1453" s="21">
        <f t="shared" si="109"/>
        <v>58156.467547499953</v>
      </c>
      <c r="U1453" s="24">
        <f t="shared" si="110"/>
        <v>58156.467547499953</v>
      </c>
      <c r="V1453" t="s">
        <v>3276</v>
      </c>
      <c r="W1453" t="s">
        <v>2674</v>
      </c>
      <c r="X1453" t="s">
        <v>3128</v>
      </c>
      <c r="Y1453">
        <v>26.99</v>
      </c>
      <c r="Z1453">
        <v>25.465</v>
      </c>
      <c r="AA1453" t="s">
        <v>3277</v>
      </c>
    </row>
    <row r="1454" spans="1:27" x14ac:dyDescent="0.2">
      <c r="A1454" s="6" t="s">
        <v>3378</v>
      </c>
      <c r="B1454" s="6">
        <v>2063</v>
      </c>
      <c r="C1454">
        <v>2079</v>
      </c>
      <c r="D1454">
        <v>8</v>
      </c>
      <c r="E1454" s="19">
        <v>3.0000000000000001E-6</v>
      </c>
      <c r="F1454">
        <v>28.5</v>
      </c>
      <c r="G1454" t="s">
        <v>3408</v>
      </c>
      <c r="H1454">
        <v>0</v>
      </c>
      <c r="I1454" s="19">
        <v>6.7999999999999999E-5</v>
      </c>
      <c r="J1454">
        <v>1.6140000000000001</v>
      </c>
      <c r="K1454">
        <v>2.629</v>
      </c>
      <c r="L1454">
        <v>13</v>
      </c>
      <c r="M1454">
        <v>8</v>
      </c>
      <c r="N1454" s="19">
        <v>21</v>
      </c>
      <c r="O1454" s="19">
        <v>0.11</v>
      </c>
      <c r="P1454">
        <v>-5.12303</v>
      </c>
      <c r="Q1454">
        <v>1</v>
      </c>
      <c r="R1454">
        <v>-7.31</v>
      </c>
      <c r="S1454" s="21">
        <f t="shared" si="108"/>
        <v>2061.3710000000001</v>
      </c>
      <c r="T1454" s="21">
        <f t="shared" si="109"/>
        <v>58939.547467500037</v>
      </c>
      <c r="U1454" s="24">
        <f t="shared" si="110"/>
        <v>58939.547467500037</v>
      </c>
      <c r="V1454" t="s">
        <v>3378</v>
      </c>
      <c r="W1454" t="s">
        <v>411</v>
      </c>
      <c r="X1454" t="s">
        <v>3421</v>
      </c>
      <c r="Y1454">
        <v>28.478000000000002</v>
      </c>
      <c r="Z1454">
        <v>26.395</v>
      </c>
      <c r="AA1454" t="s">
        <v>3422</v>
      </c>
    </row>
    <row r="1455" spans="1:27" x14ac:dyDescent="0.2">
      <c r="A1455" s="6" t="s">
        <v>2979</v>
      </c>
      <c r="B1455" s="6">
        <v>2063</v>
      </c>
      <c r="C1455">
        <v>2111</v>
      </c>
      <c r="D1455">
        <v>4</v>
      </c>
      <c r="E1455" s="19">
        <v>3.0000000000000001E-5</v>
      </c>
      <c r="F1455">
        <v>25.7</v>
      </c>
      <c r="G1455" t="s">
        <v>3006</v>
      </c>
      <c r="H1455">
        <v>0</v>
      </c>
      <c r="I1455" s="19">
        <v>2.3E-3</v>
      </c>
      <c r="J1455">
        <v>2.6419999999999999</v>
      </c>
      <c r="K1455">
        <v>1.609</v>
      </c>
      <c r="L1455">
        <v>3</v>
      </c>
      <c r="M1455">
        <v>5</v>
      </c>
      <c r="N1455" s="19">
        <v>7.93</v>
      </c>
      <c r="O1455" s="19">
        <v>0.14000000000000001</v>
      </c>
      <c r="P1455" s="6">
        <v>-3.4946600000000001</v>
      </c>
      <c r="Q1455">
        <v>34</v>
      </c>
      <c r="R1455">
        <v>-5.25</v>
      </c>
      <c r="S1455" s="21">
        <f t="shared" si="108"/>
        <v>2062.3910000000001</v>
      </c>
      <c r="T1455" s="21">
        <f t="shared" si="109"/>
        <v>59312.09481750003</v>
      </c>
      <c r="U1455" s="24">
        <f t="shared" si="110"/>
        <v>59312.09481750003</v>
      </c>
      <c r="V1455" t="s">
        <v>2979</v>
      </c>
      <c r="W1455" t="s">
        <v>411</v>
      </c>
      <c r="X1455" t="s">
        <v>3608</v>
      </c>
      <c r="Y1455">
        <v>25.74</v>
      </c>
      <c r="Z1455">
        <v>23.687999999999999</v>
      </c>
      <c r="AA1455" t="s">
        <v>3609</v>
      </c>
    </row>
    <row r="1456" spans="1:27" x14ac:dyDescent="0.2">
      <c r="A1456" s="6" t="s">
        <v>3435</v>
      </c>
      <c r="B1456" s="6">
        <v>2064</v>
      </c>
      <c r="C1456">
        <v>2120</v>
      </c>
      <c r="D1456">
        <v>17</v>
      </c>
      <c r="E1456" s="19">
        <v>9.9999999999999995E-7</v>
      </c>
      <c r="F1456">
        <v>30.4</v>
      </c>
      <c r="G1456" t="s">
        <v>3470</v>
      </c>
      <c r="H1456">
        <v>0</v>
      </c>
      <c r="I1456" s="19">
        <v>2.0000000000000001E-4</v>
      </c>
      <c r="J1456">
        <v>1.45</v>
      </c>
      <c r="K1456">
        <v>3.2240000000000002</v>
      </c>
      <c r="L1456">
        <v>20</v>
      </c>
      <c r="M1456">
        <v>9</v>
      </c>
      <c r="N1456" s="19">
        <v>29</v>
      </c>
      <c r="O1456" s="19">
        <v>9.7000000000000003E-2</v>
      </c>
      <c r="P1456">
        <v>-4.7121199999999996</v>
      </c>
      <c r="Q1456">
        <v>3</v>
      </c>
      <c r="R1456">
        <v>-9.0399999999999991</v>
      </c>
      <c r="S1456" s="21">
        <f t="shared" si="108"/>
        <v>2061.7759999999998</v>
      </c>
      <c r="T1456" s="21">
        <f t="shared" si="109"/>
        <v>59087.47067999994</v>
      </c>
      <c r="U1456" s="24">
        <f t="shared" si="110"/>
        <v>59087.47067999994</v>
      </c>
      <c r="V1456" t="s">
        <v>3435</v>
      </c>
      <c r="W1456" t="s">
        <v>411</v>
      </c>
      <c r="X1456" t="s">
        <v>3535</v>
      </c>
      <c r="Y1456">
        <v>30.413</v>
      </c>
      <c r="Z1456">
        <v>24.327999999999999</v>
      </c>
      <c r="AA1456" t="s">
        <v>3536</v>
      </c>
    </row>
    <row r="1457" spans="1:27" x14ac:dyDescent="0.2">
      <c r="A1457" s="6" t="s">
        <v>3380</v>
      </c>
      <c r="B1457" s="6">
        <v>2067</v>
      </c>
      <c r="C1457">
        <v>2105</v>
      </c>
      <c r="D1457">
        <v>5</v>
      </c>
      <c r="E1457" s="19">
        <v>6.0000000000000002E-6</v>
      </c>
      <c r="F1457">
        <v>25.6</v>
      </c>
      <c r="G1457" t="s">
        <v>3407</v>
      </c>
      <c r="H1457">
        <v>0</v>
      </c>
      <c r="I1457" s="19">
        <v>8.0999999999999996E-4</v>
      </c>
      <c r="J1457">
        <v>2.8820000000000001</v>
      </c>
      <c r="K1457">
        <v>1.5309999999999999</v>
      </c>
      <c r="L1457">
        <v>8</v>
      </c>
      <c r="M1457">
        <v>15</v>
      </c>
      <c r="N1457" s="19">
        <v>23.1</v>
      </c>
      <c r="O1457" s="19">
        <v>0.11</v>
      </c>
      <c r="P1457">
        <v>-4.0594599999999996</v>
      </c>
      <c r="Q1457">
        <v>13</v>
      </c>
      <c r="R1457">
        <v>-5.68</v>
      </c>
      <c r="S1457" s="21">
        <f t="shared" si="108"/>
        <v>2066.4690000000001</v>
      </c>
      <c r="T1457" s="21">
        <f t="shared" si="109"/>
        <v>60801.553732500019</v>
      </c>
      <c r="U1457" s="24">
        <f t="shared" si="110"/>
        <v>60801.553732500019</v>
      </c>
      <c r="V1457" t="s">
        <v>3380</v>
      </c>
      <c r="W1457" t="s">
        <v>411</v>
      </c>
      <c r="X1457" t="s">
        <v>3423</v>
      </c>
      <c r="Y1457">
        <v>25.635999999999999</v>
      </c>
      <c r="Z1457">
        <v>23.353999999999999</v>
      </c>
      <c r="AA1457" t="s">
        <v>3611</v>
      </c>
    </row>
    <row r="1458" spans="1:27" x14ac:dyDescent="0.2">
      <c r="A1458" s="6" t="s">
        <v>3508</v>
      </c>
      <c r="B1458" s="6">
        <v>2069</v>
      </c>
      <c r="C1458">
        <v>2103</v>
      </c>
      <c r="D1458">
        <v>33</v>
      </c>
      <c r="E1458" s="19">
        <v>1.0000000000000001E-5</v>
      </c>
      <c r="F1458">
        <v>29.8</v>
      </c>
      <c r="G1458" t="s">
        <v>3521</v>
      </c>
      <c r="H1458">
        <v>0</v>
      </c>
      <c r="I1458" s="19">
        <v>5.8999999999999998E-5</v>
      </c>
      <c r="J1458">
        <v>2.1960000000000002</v>
      </c>
      <c r="K1458">
        <v>1.8360000000000001</v>
      </c>
      <c r="L1458">
        <v>5</v>
      </c>
      <c r="M1458">
        <v>6</v>
      </c>
      <c r="N1458" s="19">
        <v>11</v>
      </c>
      <c r="O1458" s="19">
        <v>0.11</v>
      </c>
      <c r="P1458">
        <v>-5.1902200000000001</v>
      </c>
      <c r="Q1458">
        <v>1</v>
      </c>
      <c r="R1458">
        <v>-7.49</v>
      </c>
      <c r="S1458" s="21">
        <f t="shared" si="108"/>
        <v>2068.1640000000002</v>
      </c>
      <c r="T1458" s="21">
        <f t="shared" si="109"/>
        <v>61420.639770000082</v>
      </c>
      <c r="U1458" s="24">
        <f t="shared" si="110"/>
        <v>61420.639770000082</v>
      </c>
      <c r="V1458" t="s">
        <v>3508</v>
      </c>
      <c r="W1458" t="s">
        <v>411</v>
      </c>
      <c r="X1458" t="s">
        <v>3543</v>
      </c>
      <c r="Y1458">
        <v>29.77</v>
      </c>
      <c r="Z1458">
        <v>27.48</v>
      </c>
      <c r="AA1458" t="s">
        <v>3544</v>
      </c>
    </row>
    <row r="1459" spans="1:27" x14ac:dyDescent="0.2">
      <c r="A1459" s="6" t="s">
        <v>3386</v>
      </c>
      <c r="B1459" s="6">
        <v>2070</v>
      </c>
      <c r="C1459">
        <v>2121</v>
      </c>
      <c r="D1459">
        <v>35</v>
      </c>
      <c r="E1459" s="19">
        <v>3.0000000000000001E-5</v>
      </c>
      <c r="F1459">
        <v>28.6</v>
      </c>
      <c r="G1459" t="s">
        <v>3402</v>
      </c>
      <c r="H1459">
        <v>1</v>
      </c>
      <c r="I1459" s="19">
        <v>2.3000000000000001E-4</v>
      </c>
      <c r="J1459">
        <v>1.087</v>
      </c>
      <c r="K1459">
        <v>12.468999999999999</v>
      </c>
      <c r="L1459">
        <v>172</v>
      </c>
      <c r="M1459">
        <v>15</v>
      </c>
      <c r="N1459" s="19">
        <v>187</v>
      </c>
      <c r="O1459" s="19">
        <v>0.12</v>
      </c>
      <c r="P1459">
        <v>-4.5650199999999996</v>
      </c>
      <c r="Q1459">
        <v>4</v>
      </c>
      <c r="R1459">
        <v>-6.42</v>
      </c>
      <c r="S1459" s="21">
        <f t="shared" si="108"/>
        <v>2058.5309999999999</v>
      </c>
      <c r="T1459" s="21">
        <f t="shared" si="109"/>
        <v>57902.258767499981</v>
      </c>
      <c r="U1459" s="24">
        <f t="shared" si="110"/>
        <v>57902.258767499981</v>
      </c>
      <c r="V1459" t="s">
        <v>3386</v>
      </c>
      <c r="W1459" t="s">
        <v>411</v>
      </c>
      <c r="X1459" t="s">
        <v>3533</v>
      </c>
      <c r="Y1459">
        <v>28.556999999999999</v>
      </c>
      <c r="Z1459">
        <v>25.486000000000001</v>
      </c>
      <c r="AA1459" t="s">
        <v>3534</v>
      </c>
    </row>
    <row r="1460" spans="1:27" x14ac:dyDescent="0.2">
      <c r="A1460" s="9" t="s">
        <v>3385</v>
      </c>
      <c r="B1460" s="9">
        <v>2073</v>
      </c>
      <c r="C1460">
        <v>2073</v>
      </c>
      <c r="D1460">
        <v>1</v>
      </c>
      <c r="E1460" s="19">
        <v>1E-8</v>
      </c>
      <c r="F1460">
        <v>25.1</v>
      </c>
      <c r="G1460" t="s">
        <v>3473</v>
      </c>
      <c r="H1460">
        <v>0</v>
      </c>
      <c r="I1460" s="19">
        <v>2.7E-4</v>
      </c>
      <c r="J1460">
        <v>3.6890000000000001</v>
      </c>
      <c r="K1460">
        <v>1.3720000000000001</v>
      </c>
      <c r="L1460">
        <v>3</v>
      </c>
      <c r="M1460">
        <v>8</v>
      </c>
      <c r="N1460" s="19">
        <v>11.1</v>
      </c>
      <c r="O1460" s="19">
        <v>0.04</v>
      </c>
      <c r="P1460">
        <v>-4.9663899999999996</v>
      </c>
      <c r="Q1460">
        <v>5</v>
      </c>
      <c r="R1460">
        <v>-7.93</v>
      </c>
      <c r="S1460" s="21">
        <f t="shared" si="108"/>
        <v>2072.6280000000002</v>
      </c>
      <c r="T1460" s="21">
        <f t="shared" si="109"/>
        <v>63051.082290000057</v>
      </c>
      <c r="U1460" s="24">
        <f t="shared" si="110"/>
        <v>63051.082290000057</v>
      </c>
      <c r="V1460" t="s">
        <v>3385</v>
      </c>
      <c r="W1460" t="s">
        <v>411</v>
      </c>
      <c r="X1460" t="s">
        <v>3485</v>
      </c>
      <c r="Y1460">
        <v>25.023</v>
      </c>
      <c r="Z1460">
        <v>23.6</v>
      </c>
      <c r="AA1460" t="s">
        <v>3486</v>
      </c>
    </row>
    <row r="1461" spans="1:27" x14ac:dyDescent="0.2">
      <c r="A1461" s="9" t="s">
        <v>3506</v>
      </c>
      <c r="B1461" s="9">
        <v>2073</v>
      </c>
      <c r="C1461">
        <v>2095</v>
      </c>
      <c r="D1461">
        <v>8</v>
      </c>
      <c r="E1461" s="19">
        <v>1.9999999999999999E-6</v>
      </c>
      <c r="F1461">
        <v>29.5</v>
      </c>
      <c r="G1461" t="s">
        <v>3523</v>
      </c>
      <c r="H1461">
        <v>0</v>
      </c>
      <c r="I1461" s="19">
        <v>5.5000000000000002E-5</v>
      </c>
      <c r="J1461">
        <v>1.8540000000000001</v>
      </c>
      <c r="K1461">
        <v>2.1709999999999998</v>
      </c>
      <c r="L1461">
        <v>7</v>
      </c>
      <c r="M1461">
        <v>6</v>
      </c>
      <c r="N1461" s="19">
        <v>13</v>
      </c>
      <c r="O1461" s="19">
        <v>8.5999999999999993E-2</v>
      </c>
      <c r="P1461">
        <v>-5.32796</v>
      </c>
      <c r="Q1461">
        <v>1</v>
      </c>
      <c r="R1461">
        <v>-8.0399999999999991</v>
      </c>
      <c r="S1461" s="21">
        <f t="shared" si="108"/>
        <v>2071.8290000000002</v>
      </c>
      <c r="T1461" s="21">
        <f t="shared" si="109"/>
        <v>62759.253532500064</v>
      </c>
      <c r="U1461" s="24">
        <f t="shared" si="110"/>
        <v>62759.253532500064</v>
      </c>
      <c r="V1461" t="s">
        <v>3506</v>
      </c>
      <c r="W1461" t="s">
        <v>411</v>
      </c>
      <c r="X1461" t="s">
        <v>3546</v>
      </c>
      <c r="Y1461">
        <v>29.52</v>
      </c>
      <c r="Z1461">
        <v>27.978000000000002</v>
      </c>
      <c r="AA1461" t="s">
        <v>3547</v>
      </c>
    </row>
    <row r="1462" spans="1:27" x14ac:dyDescent="0.2">
      <c r="A1462" s="9" t="s">
        <v>3388</v>
      </c>
      <c r="B1462" s="9">
        <v>2074</v>
      </c>
      <c r="C1462">
        <v>2120</v>
      </c>
      <c r="D1462">
        <v>13</v>
      </c>
      <c r="E1462" s="19">
        <v>3.0000000000000001E-5</v>
      </c>
      <c r="F1462">
        <v>29.4</v>
      </c>
      <c r="G1462" t="s">
        <v>3400</v>
      </c>
      <c r="H1462">
        <v>0</v>
      </c>
      <c r="I1462" s="19">
        <v>1.6000000000000001E-4</v>
      </c>
      <c r="J1462">
        <v>1.7669999999999999</v>
      </c>
      <c r="K1462">
        <v>2.3039999999999998</v>
      </c>
      <c r="L1462">
        <v>13</v>
      </c>
      <c r="M1462">
        <v>10</v>
      </c>
      <c r="N1462" s="19">
        <v>23</v>
      </c>
      <c r="O1462" s="19">
        <v>0.11</v>
      </c>
      <c r="P1462">
        <v>-4.7608199999999998</v>
      </c>
      <c r="Q1462">
        <v>3</v>
      </c>
      <c r="R1462">
        <v>-6.71</v>
      </c>
      <c r="S1462" s="21">
        <f t="shared" si="108"/>
        <v>2072.6959999999999</v>
      </c>
      <c r="T1462" s="21">
        <f t="shared" si="109"/>
        <v>63075.918779999971</v>
      </c>
      <c r="U1462" s="24">
        <f t="shared" si="110"/>
        <v>63075.918779999971</v>
      </c>
      <c r="V1462" t="s">
        <v>3388</v>
      </c>
      <c r="W1462" t="s">
        <v>411</v>
      </c>
      <c r="X1462" t="s">
        <v>3550</v>
      </c>
      <c r="Y1462">
        <v>29.387</v>
      </c>
      <c r="Z1462">
        <v>25.004999999999999</v>
      </c>
      <c r="AA1462" t="s">
        <v>3551</v>
      </c>
    </row>
    <row r="1463" spans="1:27" x14ac:dyDescent="0.2">
      <c r="A1463" s="9" t="s">
        <v>3434</v>
      </c>
      <c r="B1463" s="9">
        <v>2075</v>
      </c>
      <c r="C1463">
        <v>2090</v>
      </c>
      <c r="D1463">
        <v>10</v>
      </c>
      <c r="E1463" s="19">
        <v>1.9999999999999999E-6</v>
      </c>
      <c r="F1463">
        <v>27.7</v>
      </c>
      <c r="G1463" t="s">
        <v>3471</v>
      </c>
      <c r="H1463">
        <v>0</v>
      </c>
      <c r="I1463" s="19">
        <v>1.1E-4</v>
      </c>
      <c r="J1463">
        <v>1.7789999999999999</v>
      </c>
      <c r="K1463">
        <v>2.2839999999999998</v>
      </c>
      <c r="L1463">
        <v>9</v>
      </c>
      <c r="M1463">
        <v>7</v>
      </c>
      <c r="N1463" s="19">
        <v>16</v>
      </c>
      <c r="O1463" s="19">
        <v>8.2000000000000003E-2</v>
      </c>
      <c r="P1463">
        <v>-5.0632099999999998</v>
      </c>
      <c r="Q1463">
        <v>2</v>
      </c>
      <c r="R1463">
        <v>-6.97</v>
      </c>
      <c r="S1463" s="21">
        <f t="shared" si="108"/>
        <v>2073.7159999999999</v>
      </c>
      <c r="T1463" s="21">
        <f t="shared" si="109"/>
        <v>63448.466129999964</v>
      </c>
      <c r="U1463" s="24">
        <f t="shared" si="110"/>
        <v>63448.466129999964</v>
      </c>
      <c r="V1463" t="s">
        <v>3434</v>
      </c>
      <c r="W1463" t="s">
        <v>411</v>
      </c>
      <c r="X1463" t="s">
        <v>3552</v>
      </c>
      <c r="Y1463">
        <v>27.687999999999999</v>
      </c>
      <c r="Z1463">
        <v>23.518999999999998</v>
      </c>
      <c r="AA1463" t="s">
        <v>3553</v>
      </c>
    </row>
    <row r="1464" spans="1:27" x14ac:dyDescent="0.2">
      <c r="A1464" s="9" t="s">
        <v>3587</v>
      </c>
      <c r="B1464" s="9">
        <v>2090</v>
      </c>
      <c r="C1464">
        <v>2103</v>
      </c>
      <c r="D1464">
        <v>6</v>
      </c>
      <c r="E1464" s="19">
        <v>4.9999999999999998E-7</v>
      </c>
      <c r="F1464">
        <v>28.6</v>
      </c>
      <c r="G1464" t="s">
        <v>3594</v>
      </c>
      <c r="H1464">
        <v>0</v>
      </c>
      <c r="I1464" s="19">
        <v>8.2000000000000001E-5</v>
      </c>
      <c r="J1464">
        <v>3.0880000000000001</v>
      </c>
      <c r="K1464">
        <v>1.4790000000000001</v>
      </c>
      <c r="L1464">
        <v>1</v>
      </c>
      <c r="M1464">
        <v>2</v>
      </c>
      <c r="N1464" s="19">
        <v>3.09</v>
      </c>
      <c r="O1464" s="19">
        <v>5.5E-2</v>
      </c>
      <c r="P1464">
        <v>-5.3463700000000003</v>
      </c>
      <c r="Q1464">
        <v>2</v>
      </c>
      <c r="R1464">
        <v>-7.97</v>
      </c>
      <c r="S1464" s="21">
        <f t="shared" si="108"/>
        <v>2089.5210000000002</v>
      </c>
      <c r="T1464" s="21">
        <f t="shared" si="109"/>
        <v>69221.123842500063</v>
      </c>
      <c r="U1464" s="24">
        <f t="shared" si="110"/>
        <v>69221.123842500063</v>
      </c>
      <c r="V1464" t="s">
        <v>3587</v>
      </c>
      <c r="W1464" t="s">
        <v>411</v>
      </c>
      <c r="X1464" t="s">
        <v>3617</v>
      </c>
      <c r="Y1464">
        <v>28.559000000000001</v>
      </c>
      <c r="Z1464">
        <v>26.231000000000002</v>
      </c>
      <c r="AA1464" t="s">
        <v>3618</v>
      </c>
    </row>
    <row r="1465" spans="1:27" x14ac:dyDescent="0.2">
      <c r="A1465" s="9" t="s">
        <v>3196</v>
      </c>
      <c r="B1465" s="9">
        <v>2090</v>
      </c>
      <c r="C1465">
        <v>2109</v>
      </c>
      <c r="D1465">
        <v>4</v>
      </c>
      <c r="E1465" s="19">
        <v>3.0000000000000001E-5</v>
      </c>
      <c r="F1465">
        <v>27.4</v>
      </c>
      <c r="G1465" t="s">
        <v>3219</v>
      </c>
      <c r="H1465">
        <v>0</v>
      </c>
      <c r="I1465" s="19">
        <v>8.2000000000000001E-5</v>
      </c>
      <c r="J1465">
        <v>3.6389999999999998</v>
      </c>
      <c r="K1465">
        <v>1.379</v>
      </c>
      <c r="L1465">
        <v>3</v>
      </c>
      <c r="M1465">
        <v>8</v>
      </c>
      <c r="N1465" s="19">
        <v>10.9</v>
      </c>
      <c r="O1465" s="19">
        <v>8.2000000000000003E-2</v>
      </c>
      <c r="P1465">
        <v>-5.1716100000000003</v>
      </c>
      <c r="Q1465">
        <v>2</v>
      </c>
      <c r="R1465">
        <v>-5.86</v>
      </c>
      <c r="S1465" s="21">
        <f t="shared" si="108"/>
        <v>2089.6210000000001</v>
      </c>
      <c r="T1465" s="21">
        <f t="shared" si="109"/>
        <v>69257.648092500036</v>
      </c>
      <c r="U1465" s="24">
        <f t="shared" si="110"/>
        <v>69257.648092500036</v>
      </c>
      <c r="V1465" t="s">
        <v>3196</v>
      </c>
      <c r="W1465" t="s">
        <v>411</v>
      </c>
      <c r="X1465" t="s">
        <v>3332</v>
      </c>
      <c r="Y1465">
        <v>27.387</v>
      </c>
      <c r="Z1465">
        <v>23.346</v>
      </c>
      <c r="AA1465" t="s">
        <v>3333</v>
      </c>
    </row>
    <row r="1466" spans="1:27" x14ac:dyDescent="0.2">
      <c r="A1466" s="9" t="s">
        <v>3588</v>
      </c>
      <c r="B1466" s="9">
        <v>2095</v>
      </c>
      <c r="C1466">
        <v>2120</v>
      </c>
      <c r="D1466">
        <v>10</v>
      </c>
      <c r="E1466" s="19">
        <v>5.0000000000000004E-6</v>
      </c>
      <c r="F1466">
        <v>28.6</v>
      </c>
      <c r="G1466" t="s">
        <v>3593</v>
      </c>
      <c r="H1466">
        <v>0</v>
      </c>
      <c r="I1466" s="19">
        <v>7.6000000000000004E-5</v>
      </c>
      <c r="J1466">
        <v>2.4790000000000001</v>
      </c>
      <c r="K1466">
        <v>1.6759999999999999</v>
      </c>
      <c r="L1466">
        <v>2</v>
      </c>
      <c r="M1466">
        <v>3</v>
      </c>
      <c r="N1466" s="19">
        <v>4.96</v>
      </c>
      <c r="O1466" s="19">
        <v>6.5000000000000002E-2</v>
      </c>
      <c r="P1466">
        <v>-5.3082799999999999</v>
      </c>
      <c r="Q1466">
        <v>2</v>
      </c>
      <c r="R1466">
        <v>-7.29</v>
      </c>
      <c r="S1466" s="21">
        <f t="shared" si="108"/>
        <v>2094.3240000000001</v>
      </c>
      <c r="T1466" s="21">
        <f t="shared" si="109"/>
        <v>70975.38357000002</v>
      </c>
      <c r="U1466" s="24">
        <f t="shared" si="110"/>
        <v>70975.38357000002</v>
      </c>
      <c r="V1466" t="s">
        <v>3588</v>
      </c>
      <c r="W1466" t="s">
        <v>411</v>
      </c>
      <c r="X1466" t="s">
        <v>3619</v>
      </c>
      <c r="Y1466">
        <v>28.548999999999999</v>
      </c>
      <c r="Z1466">
        <v>22.602</v>
      </c>
      <c r="AA1466" t="s">
        <v>3620</v>
      </c>
    </row>
    <row r="1467" spans="1:27" x14ac:dyDescent="0.2">
      <c r="A1467" s="9" t="s">
        <v>3580</v>
      </c>
      <c r="B1467" s="9">
        <v>2097</v>
      </c>
      <c r="C1467">
        <v>2119</v>
      </c>
      <c r="D1467">
        <v>2</v>
      </c>
      <c r="E1467" s="19">
        <v>5.0000000000000001E-9</v>
      </c>
      <c r="F1467">
        <v>26.2</v>
      </c>
      <c r="G1467" t="s">
        <v>3596</v>
      </c>
      <c r="H1467">
        <v>0</v>
      </c>
      <c r="I1467" s="19">
        <v>3.6999999999999998E-5</v>
      </c>
      <c r="J1467">
        <v>1.6830000000000001</v>
      </c>
      <c r="K1467">
        <v>2.464</v>
      </c>
      <c r="L1467">
        <v>19</v>
      </c>
      <c r="M1467">
        <v>13</v>
      </c>
      <c r="N1467" s="19">
        <v>32</v>
      </c>
      <c r="O1467" s="19">
        <v>2.3E-2</v>
      </c>
      <c r="P1467">
        <v>-6.0715399999999997</v>
      </c>
      <c r="Q1467">
        <v>1</v>
      </c>
      <c r="R1467">
        <v>-9.0299999999999994</v>
      </c>
      <c r="S1467" s="21">
        <f t="shared" si="108"/>
        <v>2095.5360000000001</v>
      </c>
      <c r="T1467" s="21">
        <f t="shared" si="109"/>
        <v>71418.057480000018</v>
      </c>
      <c r="U1467" s="24">
        <f t="shared" si="110"/>
        <v>71418.057480000018</v>
      </c>
      <c r="V1467" t="s">
        <v>3580</v>
      </c>
      <c r="W1467" t="s">
        <v>411</v>
      </c>
      <c r="X1467" t="s">
        <v>3623</v>
      </c>
      <c r="Y1467">
        <v>26.201000000000001</v>
      </c>
      <c r="Z1467">
        <v>22.663</v>
      </c>
      <c r="AA1467" t="s">
        <v>3624</v>
      </c>
    </row>
    <row r="1468" spans="1:27" x14ac:dyDescent="0.2">
      <c r="A1468" s="9" t="s">
        <v>3567</v>
      </c>
      <c r="B1468" s="9">
        <v>2113</v>
      </c>
      <c r="C1468">
        <v>2116</v>
      </c>
      <c r="D1468">
        <v>3</v>
      </c>
      <c r="E1468" s="19">
        <v>9.9999999999999995E-7</v>
      </c>
      <c r="F1468">
        <v>26.1</v>
      </c>
      <c r="G1468" t="s">
        <v>3599</v>
      </c>
      <c r="H1468">
        <v>0</v>
      </c>
      <c r="I1468" s="19">
        <v>9.1000000000000003E-5</v>
      </c>
      <c r="J1468">
        <v>3.5</v>
      </c>
      <c r="K1468">
        <v>1.4</v>
      </c>
      <c r="L1468">
        <v>2</v>
      </c>
      <c r="M1468">
        <v>5</v>
      </c>
      <c r="N1468" s="19">
        <v>7</v>
      </c>
      <c r="O1468" s="19">
        <v>4.4999999999999998E-2</v>
      </c>
      <c r="P1468">
        <v>-5.3839399999999999</v>
      </c>
      <c r="Q1468">
        <v>3</v>
      </c>
      <c r="R1468">
        <v>-6.51</v>
      </c>
      <c r="S1468" s="21">
        <f t="shared" si="108"/>
        <v>2112.6</v>
      </c>
      <c r="T1468" s="21">
        <f t="shared" si="109"/>
        <v>77650.555499999973</v>
      </c>
      <c r="U1468" s="24">
        <f t="shared" si="110"/>
        <v>77650.555499999973</v>
      </c>
      <c r="V1468" t="s">
        <v>3567</v>
      </c>
      <c r="W1468" t="s">
        <v>411</v>
      </c>
      <c r="X1468" t="s">
        <v>3627</v>
      </c>
      <c r="Y1468">
        <v>26.106999999999999</v>
      </c>
      <c r="Z1468">
        <v>23.995999999999999</v>
      </c>
      <c r="AA1468" t="s">
        <v>3628</v>
      </c>
    </row>
    <row r="1469" spans="1:27" x14ac:dyDescent="0.2">
      <c r="A1469" s="4" t="s">
        <v>3377</v>
      </c>
      <c r="B1469" s="9">
        <v>2116</v>
      </c>
      <c r="C1469">
        <v>2117</v>
      </c>
      <c r="D1469">
        <v>2</v>
      </c>
      <c r="E1469" s="32">
        <v>2.9999999999999997E-4</v>
      </c>
      <c r="F1469">
        <v>27.7</v>
      </c>
      <c r="G1469" t="s">
        <v>3409</v>
      </c>
      <c r="H1469">
        <v>1</v>
      </c>
      <c r="I1469" s="19">
        <v>2.1000000000000001E-4</v>
      </c>
      <c r="J1469">
        <v>0.99</v>
      </c>
      <c r="K1469">
        <v>103.76900000000001</v>
      </c>
      <c r="L1469">
        <v>0</v>
      </c>
      <c r="M1469">
        <v>0</v>
      </c>
      <c r="N1469" s="19">
        <v>10000000</v>
      </c>
      <c r="O1469" s="19">
        <v>7.0000000000000007E-2</v>
      </c>
      <c r="P1469">
        <v>-4.8391500000000001</v>
      </c>
      <c r="Q1469">
        <v>7</v>
      </c>
      <c r="R1469" s="6">
        <v>-4.9000000000000004</v>
      </c>
      <c r="S1469" s="21">
        <f t="shared" si="108"/>
        <v>2013.231</v>
      </c>
      <c r="T1469" s="21">
        <f t="shared" si="109"/>
        <v>41356.773517499998</v>
      </c>
      <c r="U1469" s="31">
        <f t="shared" si="110"/>
        <v>41356.773517499998</v>
      </c>
    </row>
    <row r="1470" spans="1:27" x14ac:dyDescent="0.2">
      <c r="E1470" s="19"/>
      <c r="I1470" s="19"/>
      <c r="N1470" s="19"/>
      <c r="O1470" s="19"/>
      <c r="S1470" s="21"/>
      <c r="T1470" s="21"/>
      <c r="U1470" s="24"/>
    </row>
    <row r="1471" spans="1:27" x14ac:dyDescent="0.2">
      <c r="E1471" s="19"/>
      <c r="I1471" s="19"/>
      <c r="N1471" s="19"/>
      <c r="O1471" s="19"/>
      <c r="S1471" s="21"/>
      <c r="T1471" s="21"/>
      <c r="U1471" s="24"/>
    </row>
    <row r="1472" spans="1:27" x14ac:dyDescent="0.2">
      <c r="E1472" s="19"/>
      <c r="I1472" s="19"/>
      <c r="N1472" s="19"/>
      <c r="O1472" s="19"/>
      <c r="S1472" s="21"/>
      <c r="T1472" s="21"/>
      <c r="U1472" s="24"/>
    </row>
    <row r="1473" spans="1:27" x14ac:dyDescent="0.2">
      <c r="A1473" s="12" t="s">
        <v>3572</v>
      </c>
      <c r="B1473" s="12">
        <v>2046</v>
      </c>
      <c r="C1473">
        <v>2062</v>
      </c>
      <c r="D1473">
        <v>4</v>
      </c>
      <c r="E1473" s="19">
        <v>3.0000000000000001E-6</v>
      </c>
      <c r="F1473">
        <v>27.2</v>
      </c>
      <c r="G1473" t="s">
        <v>3598</v>
      </c>
      <c r="H1473">
        <v>1</v>
      </c>
      <c r="I1473" s="19">
        <v>4.6999999999999999E-4</v>
      </c>
      <c r="J1473">
        <v>2.3010000000000002</v>
      </c>
      <c r="K1473">
        <v>1.768</v>
      </c>
      <c r="L1473">
        <v>10</v>
      </c>
      <c r="M1473">
        <v>13</v>
      </c>
      <c r="N1473" s="19">
        <v>23</v>
      </c>
      <c r="O1473" s="19">
        <v>0.19</v>
      </c>
      <c r="P1473">
        <v>-4.0351600000000003</v>
      </c>
      <c r="Q1473">
        <v>4</v>
      </c>
      <c r="R1473">
        <v>-6.46</v>
      </c>
      <c r="S1473" s="21">
        <f t="shared" ref="S1473:S1488" si="111">B1473+1-K1473</f>
        <v>2045.232</v>
      </c>
      <c r="T1473" s="21">
        <f t="shared" ref="T1473:T1488" si="112">(S1473-1900)*365.2425</f>
        <v>53044.898759999989</v>
      </c>
      <c r="U1473" s="24">
        <f t="shared" ref="U1473:U1488" si="113">T1473</f>
        <v>53044.898759999989</v>
      </c>
      <c r="V1473" t="s">
        <v>3572</v>
      </c>
      <c r="W1473" t="s">
        <v>411</v>
      </c>
      <c r="X1473" t="s">
        <v>3604</v>
      </c>
      <c r="Y1473">
        <v>27.155999999999999</v>
      </c>
      <c r="Z1473">
        <v>21.521000000000001</v>
      </c>
      <c r="AA1473" t="s">
        <v>3605</v>
      </c>
    </row>
    <row r="1474" spans="1:27" x14ac:dyDescent="0.2">
      <c r="A1474" s="12" t="s">
        <v>3382</v>
      </c>
      <c r="B1474" s="12">
        <v>2068</v>
      </c>
      <c r="C1474">
        <v>2118</v>
      </c>
      <c r="D1474">
        <v>7</v>
      </c>
      <c r="E1474" s="19">
        <v>9.9999999999999995E-7</v>
      </c>
      <c r="F1474">
        <v>26.7</v>
      </c>
      <c r="G1474" t="s">
        <v>3405</v>
      </c>
      <c r="H1474">
        <v>0</v>
      </c>
      <c r="I1474" s="19">
        <v>2.9999999999999997E-4</v>
      </c>
      <c r="J1474">
        <v>2.94</v>
      </c>
      <c r="K1474">
        <v>1.5149999999999999</v>
      </c>
      <c r="L1474">
        <v>1</v>
      </c>
      <c r="M1474">
        <v>2</v>
      </c>
      <c r="N1474" s="19">
        <v>2.94</v>
      </c>
      <c r="O1474" s="19">
        <v>9.0999999999999998E-2</v>
      </c>
      <c r="P1474">
        <v>-4.5568999999999997</v>
      </c>
      <c r="Q1474">
        <v>5</v>
      </c>
      <c r="R1474">
        <v>-6.76</v>
      </c>
      <c r="S1474" s="21">
        <f t="shared" si="111"/>
        <v>2067.4850000000001</v>
      </c>
      <c r="T1474" s="21">
        <f t="shared" si="112"/>
        <v>61172.640112500048</v>
      </c>
      <c r="U1474" s="24">
        <f t="shared" si="113"/>
        <v>61172.640112500048</v>
      </c>
      <c r="V1474" t="s">
        <v>3382</v>
      </c>
      <c r="W1474" t="s">
        <v>411</v>
      </c>
      <c r="X1474" t="s">
        <v>3539</v>
      </c>
      <c r="Y1474">
        <v>26.678999999999998</v>
      </c>
      <c r="Z1474">
        <v>18.599</v>
      </c>
      <c r="AA1474" t="s">
        <v>3540</v>
      </c>
    </row>
    <row r="1475" spans="1:27" x14ac:dyDescent="0.2">
      <c r="A1475" s="12" t="s">
        <v>2931</v>
      </c>
      <c r="B1475" s="12">
        <v>2071</v>
      </c>
      <c r="C1475">
        <v>2121</v>
      </c>
      <c r="D1475">
        <v>142</v>
      </c>
      <c r="E1475" s="32">
        <v>1E-4</v>
      </c>
      <c r="F1475">
        <v>25.8</v>
      </c>
      <c r="G1475" t="s">
        <v>2948</v>
      </c>
      <c r="H1475">
        <v>1</v>
      </c>
      <c r="I1475" s="19">
        <v>2.2000000000000001E-3</v>
      </c>
      <c r="J1475">
        <v>1.123</v>
      </c>
      <c r="K1475">
        <v>9.1530000000000005</v>
      </c>
      <c r="L1475">
        <v>106</v>
      </c>
      <c r="M1475">
        <v>13</v>
      </c>
      <c r="N1475" s="19">
        <v>119</v>
      </c>
      <c r="O1475" s="19">
        <v>0.12</v>
      </c>
      <c r="P1475" s="6">
        <v>-3.5681799999999999</v>
      </c>
      <c r="Q1475">
        <v>38</v>
      </c>
      <c r="R1475" s="6">
        <v>-4.79</v>
      </c>
      <c r="S1475" s="21">
        <f t="shared" si="111"/>
        <v>2062.8470000000002</v>
      </c>
      <c r="T1475" s="21">
        <f t="shared" si="112"/>
        <v>59478.645397500077</v>
      </c>
      <c r="U1475" s="24">
        <f t="shared" si="113"/>
        <v>59478.645397500077</v>
      </c>
      <c r="V1475" t="s">
        <v>2931</v>
      </c>
      <c r="W1475" t="s">
        <v>411</v>
      </c>
      <c r="X1475" t="s">
        <v>3610</v>
      </c>
      <c r="Y1475">
        <v>25.9</v>
      </c>
      <c r="Z1475">
        <v>20.95</v>
      </c>
      <c r="AA1475" t="s">
        <v>3530</v>
      </c>
    </row>
    <row r="1476" spans="1:27" x14ac:dyDescent="0.2">
      <c r="A1476" t="s">
        <v>3497</v>
      </c>
      <c r="B1476">
        <v>2076</v>
      </c>
      <c r="C1476">
        <v>2119</v>
      </c>
      <c r="D1476">
        <v>4</v>
      </c>
      <c r="E1476" s="19">
        <v>7.9999999999999996E-6</v>
      </c>
      <c r="F1476">
        <v>25.9</v>
      </c>
      <c r="G1476" t="s">
        <v>3526</v>
      </c>
      <c r="H1476">
        <v>0</v>
      </c>
      <c r="I1476" s="19">
        <v>3.6000000000000002E-4</v>
      </c>
      <c r="J1476">
        <v>3.9420000000000002</v>
      </c>
      <c r="K1476">
        <v>1.34</v>
      </c>
      <c r="L1476">
        <v>1</v>
      </c>
      <c r="M1476">
        <v>3</v>
      </c>
      <c r="N1476" s="19">
        <v>3.94</v>
      </c>
      <c r="O1476" s="19">
        <v>9.1999999999999998E-2</v>
      </c>
      <c r="P1476">
        <v>-4.4779900000000001</v>
      </c>
      <c r="Q1476">
        <v>7</v>
      </c>
      <c r="R1476">
        <v>-5.71</v>
      </c>
      <c r="S1476" s="21">
        <f t="shared" si="111"/>
        <v>2075.66</v>
      </c>
      <c r="T1476" s="21">
        <f t="shared" si="112"/>
        <v>64158.497549999949</v>
      </c>
      <c r="U1476" s="24">
        <f t="shared" si="113"/>
        <v>64158.497549999949</v>
      </c>
      <c r="V1476" t="s">
        <v>3497</v>
      </c>
      <c r="W1476" t="s">
        <v>411</v>
      </c>
      <c r="X1476" t="s">
        <v>3612</v>
      </c>
      <c r="Y1476">
        <v>25.8</v>
      </c>
      <c r="Z1476">
        <v>21.058</v>
      </c>
      <c r="AA1476" t="s">
        <v>3613</v>
      </c>
    </row>
    <row r="1477" spans="1:27" x14ac:dyDescent="0.2">
      <c r="A1477" t="s">
        <v>3498</v>
      </c>
      <c r="B1477">
        <v>2077</v>
      </c>
      <c r="C1477">
        <v>2081</v>
      </c>
      <c r="D1477">
        <v>2</v>
      </c>
      <c r="E1477" s="19">
        <v>3E-9</v>
      </c>
      <c r="F1477">
        <v>28.8</v>
      </c>
      <c r="G1477" t="s">
        <v>3525</v>
      </c>
      <c r="H1477">
        <v>1</v>
      </c>
      <c r="I1477" s="19">
        <v>3.5E-4</v>
      </c>
      <c r="J1477">
        <v>1.113</v>
      </c>
      <c r="K1477">
        <v>9.8710000000000004</v>
      </c>
      <c r="L1477">
        <v>71</v>
      </c>
      <c r="M1477">
        <v>8</v>
      </c>
      <c r="N1477" s="19">
        <v>79</v>
      </c>
      <c r="O1477" s="19">
        <v>2.7E-2</v>
      </c>
      <c r="P1477">
        <v>-5.0226899999999999</v>
      </c>
      <c r="Q1477">
        <v>7</v>
      </c>
      <c r="R1477">
        <v>-10.66</v>
      </c>
      <c r="S1477" s="21">
        <f t="shared" si="111"/>
        <v>2068.1289999999999</v>
      </c>
      <c r="T1477" s="21">
        <f t="shared" si="112"/>
        <v>61407.856282499968</v>
      </c>
      <c r="U1477" s="24">
        <f t="shared" si="113"/>
        <v>61407.856282499968</v>
      </c>
      <c r="V1477" t="s">
        <v>3498</v>
      </c>
      <c r="W1477" t="s">
        <v>411</v>
      </c>
      <c r="X1477" t="s">
        <v>3541</v>
      </c>
      <c r="Y1477">
        <v>28.751000000000001</v>
      </c>
      <c r="Z1477">
        <v>21.376999999999999</v>
      </c>
      <c r="AA1477" t="s">
        <v>3542</v>
      </c>
    </row>
    <row r="1478" spans="1:27" x14ac:dyDescent="0.2">
      <c r="A1478" s="21" t="s">
        <v>2988</v>
      </c>
      <c r="B1478">
        <v>2077</v>
      </c>
      <c r="C1478">
        <v>2077</v>
      </c>
      <c r="D1478">
        <v>1</v>
      </c>
      <c r="E1478" s="19">
        <v>9.9999999999999995E-8</v>
      </c>
      <c r="F1478">
        <v>26.2</v>
      </c>
      <c r="G1478" t="s">
        <v>3005</v>
      </c>
      <c r="H1478">
        <v>0</v>
      </c>
      <c r="I1478" s="19">
        <v>3.5E-4</v>
      </c>
      <c r="J1478">
        <v>3.8069999999999999</v>
      </c>
      <c r="K1478">
        <v>1.3560000000000001</v>
      </c>
      <c r="L1478">
        <v>5</v>
      </c>
      <c r="M1478">
        <v>14</v>
      </c>
      <c r="N1478" s="19">
        <v>19</v>
      </c>
      <c r="O1478" s="19">
        <v>5.8000000000000003E-2</v>
      </c>
      <c r="P1478">
        <v>-4.6854300000000002</v>
      </c>
      <c r="Q1478">
        <v>7</v>
      </c>
      <c r="R1478">
        <v>-7.49</v>
      </c>
      <c r="S1478" s="21">
        <f t="shared" si="111"/>
        <v>2076.6439999999998</v>
      </c>
      <c r="T1478" s="21">
        <f t="shared" si="112"/>
        <v>64517.89616999992</v>
      </c>
      <c r="U1478" s="24">
        <f t="shared" si="113"/>
        <v>64517.89616999992</v>
      </c>
      <c r="V1478" t="s">
        <v>2988</v>
      </c>
      <c r="W1478" t="s">
        <v>411</v>
      </c>
      <c r="X1478" t="s">
        <v>3117</v>
      </c>
      <c r="Y1478">
        <v>26.2</v>
      </c>
      <c r="Z1478">
        <v>21.466999999999999</v>
      </c>
      <c r="AA1478" t="s">
        <v>3309</v>
      </c>
    </row>
    <row r="1479" spans="1:27" x14ac:dyDescent="0.2">
      <c r="A1479" s="21" t="s">
        <v>2539</v>
      </c>
      <c r="B1479">
        <v>2079</v>
      </c>
      <c r="C1479">
        <v>2121</v>
      </c>
      <c r="D1479">
        <v>94</v>
      </c>
      <c r="E1479" s="32">
        <v>2.0000000000000001E-4</v>
      </c>
      <c r="F1479">
        <v>25.7</v>
      </c>
      <c r="G1479" t="s">
        <v>2597</v>
      </c>
      <c r="H1479">
        <v>0</v>
      </c>
      <c r="I1479" s="19">
        <v>2.2000000000000001E-3</v>
      </c>
      <c r="J1479">
        <v>1.42</v>
      </c>
      <c r="K1479">
        <v>3.38</v>
      </c>
      <c r="L1479">
        <v>19</v>
      </c>
      <c r="M1479">
        <v>8</v>
      </c>
      <c r="N1479" s="19">
        <v>27</v>
      </c>
      <c r="O1479" s="19">
        <v>0.11</v>
      </c>
      <c r="P1479" s="6">
        <v>-3.6087699999999998</v>
      </c>
      <c r="Q1479">
        <v>45</v>
      </c>
      <c r="R1479" s="6">
        <v>-4.5199999999999996</v>
      </c>
      <c r="S1479" s="21">
        <f t="shared" si="111"/>
        <v>2076.62</v>
      </c>
      <c r="T1479" s="21">
        <f t="shared" si="112"/>
        <v>64509.130349999963</v>
      </c>
      <c r="U1479" s="24">
        <f t="shared" si="113"/>
        <v>64509.130349999963</v>
      </c>
      <c r="V1479" t="s">
        <v>2539</v>
      </c>
      <c r="W1479" t="s">
        <v>411</v>
      </c>
      <c r="X1479" t="s">
        <v>3614</v>
      </c>
      <c r="Y1479">
        <v>25.72</v>
      </c>
      <c r="Z1479">
        <v>19.678999999999998</v>
      </c>
      <c r="AA1479" t="s">
        <v>3139</v>
      </c>
    </row>
    <row r="1480" spans="1:27" x14ac:dyDescent="0.2">
      <c r="A1480" t="s">
        <v>3514</v>
      </c>
      <c r="B1480">
        <v>2081</v>
      </c>
      <c r="C1480">
        <v>2120</v>
      </c>
      <c r="D1480">
        <v>17</v>
      </c>
      <c r="E1480" s="19">
        <v>7.9999999999999996E-6</v>
      </c>
      <c r="F1480">
        <v>25.6</v>
      </c>
      <c r="G1480" t="s">
        <v>3520</v>
      </c>
      <c r="H1480">
        <v>0</v>
      </c>
      <c r="I1480" s="19">
        <v>2.4000000000000001E-4</v>
      </c>
      <c r="J1480">
        <v>2.3759999999999999</v>
      </c>
      <c r="K1480">
        <v>1.7270000000000001</v>
      </c>
      <c r="L1480">
        <v>8</v>
      </c>
      <c r="M1480">
        <v>11</v>
      </c>
      <c r="N1480" s="19">
        <v>19</v>
      </c>
      <c r="O1480" s="19">
        <v>8.4000000000000005E-2</v>
      </c>
      <c r="P1480">
        <v>-4.7013499999999997</v>
      </c>
      <c r="Q1480">
        <v>5</v>
      </c>
      <c r="R1480">
        <v>-5.73</v>
      </c>
      <c r="S1480" s="21">
        <f t="shared" si="111"/>
        <v>2080.2730000000001</v>
      </c>
      <c r="T1480" s="21">
        <f t="shared" si="112"/>
        <v>65843.361202500048</v>
      </c>
      <c r="U1480" s="24">
        <f t="shared" si="113"/>
        <v>65843.361202500048</v>
      </c>
      <c r="V1480" t="s">
        <v>3514</v>
      </c>
      <c r="W1480" t="s">
        <v>411</v>
      </c>
      <c r="X1480" t="s">
        <v>3556</v>
      </c>
      <c r="Y1480">
        <v>25.539000000000001</v>
      </c>
      <c r="Z1480">
        <v>20.989000000000001</v>
      </c>
      <c r="AA1480" t="s">
        <v>3615</v>
      </c>
    </row>
    <row r="1481" spans="1:27" x14ac:dyDescent="0.2">
      <c r="A1481" s="21" t="s">
        <v>2768</v>
      </c>
      <c r="B1481">
        <v>2087</v>
      </c>
      <c r="C1481">
        <v>2120</v>
      </c>
      <c r="D1481">
        <v>7</v>
      </c>
      <c r="E1481" s="19">
        <v>5.0000000000000004E-6</v>
      </c>
      <c r="F1481">
        <v>27.7</v>
      </c>
      <c r="G1481" t="s">
        <v>2778</v>
      </c>
      <c r="H1481">
        <v>0</v>
      </c>
      <c r="I1481" s="19">
        <v>6.4000000000000005E-4</v>
      </c>
      <c r="J1481">
        <v>1.3520000000000001</v>
      </c>
      <c r="K1481">
        <v>3.839</v>
      </c>
      <c r="L1481">
        <v>17</v>
      </c>
      <c r="M1481">
        <v>6</v>
      </c>
      <c r="N1481" s="19">
        <v>23</v>
      </c>
      <c r="O1481" s="19">
        <v>7.2999999999999995E-2</v>
      </c>
      <c r="P1481">
        <v>-4.3292799999999998</v>
      </c>
      <c r="Q1481">
        <v>15</v>
      </c>
      <c r="R1481">
        <v>-7.05</v>
      </c>
      <c r="S1481" s="21">
        <f t="shared" si="111"/>
        <v>2084.1610000000001</v>
      </c>
      <c r="T1481" s="21">
        <f t="shared" si="112"/>
        <v>67263.424042500017</v>
      </c>
      <c r="U1481" s="24">
        <f t="shared" si="113"/>
        <v>67263.424042500017</v>
      </c>
      <c r="V1481" t="s">
        <v>2768</v>
      </c>
      <c r="W1481" t="s">
        <v>411</v>
      </c>
      <c r="X1481" t="s">
        <v>3323</v>
      </c>
      <c r="Y1481">
        <v>27.79</v>
      </c>
      <c r="Z1481">
        <v>18.163</v>
      </c>
      <c r="AA1481" t="s">
        <v>3324</v>
      </c>
    </row>
    <row r="1482" spans="1:27" x14ac:dyDescent="0.2">
      <c r="A1482" t="s">
        <v>3507</v>
      </c>
      <c r="B1482">
        <v>2089</v>
      </c>
      <c r="C1482">
        <v>2121</v>
      </c>
      <c r="D1482">
        <v>7</v>
      </c>
      <c r="E1482" s="19">
        <v>9.9999999999999995E-7</v>
      </c>
      <c r="F1482">
        <v>26.3</v>
      </c>
      <c r="G1482" t="s">
        <v>3522</v>
      </c>
      <c r="H1482">
        <v>1</v>
      </c>
      <c r="I1482" s="19">
        <v>2.5000000000000001E-4</v>
      </c>
      <c r="J1482">
        <v>1.119</v>
      </c>
      <c r="K1482">
        <v>9.4179999999999993</v>
      </c>
      <c r="L1482">
        <v>101</v>
      </c>
      <c r="M1482">
        <v>12</v>
      </c>
      <c r="N1482" s="19">
        <v>113</v>
      </c>
      <c r="O1482" s="19">
        <v>6.0999999999999999E-2</v>
      </c>
      <c r="P1482">
        <v>-4.8177500000000002</v>
      </c>
      <c r="Q1482">
        <v>6</v>
      </c>
      <c r="R1482">
        <v>-6.88</v>
      </c>
      <c r="S1482" s="21">
        <f t="shared" si="111"/>
        <v>2080.5819999999999</v>
      </c>
      <c r="T1482" s="21">
        <f t="shared" si="112"/>
        <v>65956.221134999956</v>
      </c>
      <c r="U1482" s="24">
        <f t="shared" si="113"/>
        <v>65956.221134999956</v>
      </c>
      <c r="V1482" t="s">
        <v>3507</v>
      </c>
      <c r="W1482" t="s">
        <v>411</v>
      </c>
      <c r="X1482" t="s">
        <v>3616</v>
      </c>
      <c r="Y1482">
        <v>26.292000000000002</v>
      </c>
      <c r="Z1482">
        <v>18.582999999999998</v>
      </c>
      <c r="AA1482" t="s">
        <v>3549</v>
      </c>
    </row>
    <row r="1483" spans="1:27" x14ac:dyDescent="0.2">
      <c r="A1483" t="s">
        <v>3383</v>
      </c>
      <c r="B1483">
        <v>2095</v>
      </c>
      <c r="C1483">
        <v>2121</v>
      </c>
      <c r="D1483">
        <v>4</v>
      </c>
      <c r="E1483" s="19">
        <v>1.9999999999999999E-6</v>
      </c>
      <c r="F1483">
        <v>27.1</v>
      </c>
      <c r="G1483" t="s">
        <v>3404</v>
      </c>
      <c r="H1483">
        <v>0</v>
      </c>
      <c r="I1483" s="19">
        <v>4.6000000000000001E-4</v>
      </c>
      <c r="J1483">
        <v>2.8330000000000002</v>
      </c>
      <c r="K1483">
        <v>1.546</v>
      </c>
      <c r="L1483">
        <v>6</v>
      </c>
      <c r="M1483">
        <v>11</v>
      </c>
      <c r="N1483" s="19">
        <v>17</v>
      </c>
      <c r="O1483" s="19">
        <v>6.0999999999999999E-2</v>
      </c>
      <c r="P1483">
        <v>-4.5591100000000004</v>
      </c>
      <c r="Q1483">
        <v>12</v>
      </c>
      <c r="R1483">
        <v>-6.92</v>
      </c>
      <c r="S1483" s="21">
        <f t="shared" si="111"/>
        <v>2094.4540000000002</v>
      </c>
      <c r="T1483" s="21">
        <f t="shared" si="112"/>
        <v>71022.865095000059</v>
      </c>
      <c r="U1483" s="24">
        <f t="shared" si="113"/>
        <v>71022.865095000059</v>
      </c>
      <c r="V1483" t="s">
        <v>3383</v>
      </c>
      <c r="W1483" t="s">
        <v>411</v>
      </c>
      <c r="X1483" t="s">
        <v>3621</v>
      </c>
      <c r="Y1483">
        <v>26.841000000000001</v>
      </c>
      <c r="Z1483">
        <v>20.193000000000001</v>
      </c>
      <c r="AA1483" t="s">
        <v>3622</v>
      </c>
    </row>
    <row r="1484" spans="1:27" x14ac:dyDescent="0.2">
      <c r="A1484" t="s">
        <v>3384</v>
      </c>
      <c r="B1484">
        <v>2100</v>
      </c>
      <c r="C1484">
        <v>2119</v>
      </c>
      <c r="D1484">
        <v>5</v>
      </c>
      <c r="E1484" s="19">
        <v>7.0000000000000005E-8</v>
      </c>
      <c r="F1484">
        <v>26.7</v>
      </c>
      <c r="G1484" t="s">
        <v>3403</v>
      </c>
      <c r="H1484">
        <v>1</v>
      </c>
      <c r="I1484" s="19">
        <v>1.3999999999999999E-4</v>
      </c>
      <c r="J1484">
        <v>1.0309999999999999</v>
      </c>
      <c r="K1484">
        <v>32.765999999999998</v>
      </c>
      <c r="L1484">
        <v>0</v>
      </c>
      <c r="M1484">
        <v>0</v>
      </c>
      <c r="N1484" s="19">
        <v>10000000</v>
      </c>
      <c r="O1484" s="19">
        <v>3.6999999999999998E-2</v>
      </c>
      <c r="P1484">
        <v>-5.2810199999999998</v>
      </c>
      <c r="Q1484">
        <v>4</v>
      </c>
      <c r="R1484">
        <v>-8.33</v>
      </c>
      <c r="S1484" s="21">
        <f t="shared" si="111"/>
        <v>2068.2339999999999</v>
      </c>
      <c r="T1484" s="21">
        <f t="shared" si="112"/>
        <v>61446.206744999974</v>
      </c>
      <c r="U1484" s="24">
        <f t="shared" si="113"/>
        <v>61446.206744999974</v>
      </c>
      <c r="V1484" t="s">
        <v>3384</v>
      </c>
      <c r="W1484" t="s">
        <v>411</v>
      </c>
      <c r="X1484" t="s">
        <v>3545</v>
      </c>
      <c r="Y1484">
        <v>26.658999999999999</v>
      </c>
      <c r="Z1484">
        <v>21.091999999999999</v>
      </c>
      <c r="AA1484" t="s">
        <v>3477</v>
      </c>
    </row>
    <row r="1485" spans="1:27" x14ac:dyDescent="0.2">
      <c r="A1485" s="21" t="s">
        <v>3374</v>
      </c>
      <c r="B1485">
        <v>2106</v>
      </c>
      <c r="C1485">
        <v>2106</v>
      </c>
      <c r="D1485">
        <v>1</v>
      </c>
      <c r="E1485" s="19">
        <v>8.0000000000000002E-8</v>
      </c>
      <c r="F1485">
        <v>26.1</v>
      </c>
      <c r="G1485" t="s">
        <v>3600</v>
      </c>
      <c r="H1485">
        <v>0</v>
      </c>
      <c r="I1485" s="19">
        <v>3.3E-4</v>
      </c>
      <c r="J1485">
        <v>3.7050000000000001</v>
      </c>
      <c r="K1485">
        <v>1.37</v>
      </c>
      <c r="L1485">
        <v>3</v>
      </c>
      <c r="M1485">
        <v>8</v>
      </c>
      <c r="N1485" s="19">
        <v>11.1</v>
      </c>
      <c r="O1485" s="19">
        <v>3.5000000000000003E-2</v>
      </c>
      <c r="P1485">
        <v>-4.9418300000000004</v>
      </c>
      <c r="Q1485">
        <v>10</v>
      </c>
      <c r="R1485">
        <v>-7.76</v>
      </c>
      <c r="S1485" s="21">
        <f t="shared" si="111"/>
        <v>2105.63</v>
      </c>
      <c r="T1485" s="21">
        <f t="shared" si="112"/>
        <v>75104.815275000044</v>
      </c>
      <c r="U1485" s="24">
        <f t="shared" si="113"/>
        <v>75104.815275000044</v>
      </c>
      <c r="V1485" t="s">
        <v>3374</v>
      </c>
      <c r="W1485" t="s">
        <v>411</v>
      </c>
      <c r="X1485" t="s">
        <v>3625</v>
      </c>
      <c r="Y1485">
        <v>26.12</v>
      </c>
      <c r="Z1485">
        <v>21.134</v>
      </c>
      <c r="AA1485" t="s">
        <v>3626</v>
      </c>
    </row>
    <row r="1486" spans="1:27" x14ac:dyDescent="0.2">
      <c r="A1486" s="21" t="s">
        <v>2821</v>
      </c>
      <c r="B1486">
        <v>2106</v>
      </c>
      <c r="C1486">
        <v>2118</v>
      </c>
      <c r="D1486">
        <v>2</v>
      </c>
      <c r="E1486" s="19">
        <v>4.9999999999999998E-7</v>
      </c>
      <c r="F1486">
        <v>25.2</v>
      </c>
      <c r="G1486" t="s">
        <v>2845</v>
      </c>
      <c r="H1486">
        <v>0</v>
      </c>
      <c r="I1486" s="19">
        <v>4.2999999999999999E-4</v>
      </c>
      <c r="J1486">
        <v>2.9470000000000001</v>
      </c>
      <c r="K1486">
        <v>1.514</v>
      </c>
      <c r="L1486">
        <v>1</v>
      </c>
      <c r="M1486">
        <v>2</v>
      </c>
      <c r="N1486" s="19">
        <v>2.95</v>
      </c>
      <c r="O1486" s="19">
        <v>4.4999999999999998E-2</v>
      </c>
      <c r="P1486">
        <v>-4.7154199999999999</v>
      </c>
      <c r="Q1486">
        <v>13</v>
      </c>
      <c r="R1486">
        <v>-6.74</v>
      </c>
      <c r="S1486" s="21">
        <f t="shared" si="111"/>
        <v>2105.4859999999999</v>
      </c>
      <c r="T1486" s="21">
        <f t="shared" si="112"/>
        <v>75052.220354999954</v>
      </c>
      <c r="U1486" s="24">
        <f t="shared" si="113"/>
        <v>75052.220354999954</v>
      </c>
      <c r="V1486" t="s">
        <v>2821</v>
      </c>
      <c r="W1486" t="s">
        <v>411</v>
      </c>
      <c r="X1486" t="s">
        <v>3125</v>
      </c>
      <c r="Y1486">
        <v>25.16</v>
      </c>
      <c r="Z1486">
        <v>19.695</v>
      </c>
      <c r="AA1486" t="s">
        <v>3349</v>
      </c>
    </row>
    <row r="1487" spans="1:27" x14ac:dyDescent="0.2">
      <c r="A1487" s="21" t="s">
        <v>3225</v>
      </c>
      <c r="B1487">
        <v>2114</v>
      </c>
      <c r="C1487">
        <v>2114</v>
      </c>
      <c r="D1487">
        <v>1</v>
      </c>
      <c r="E1487" s="19">
        <v>3E-9</v>
      </c>
      <c r="F1487">
        <v>27.1</v>
      </c>
      <c r="G1487" t="s">
        <v>3226</v>
      </c>
      <c r="H1487">
        <v>0</v>
      </c>
      <c r="I1487" s="19">
        <v>1.2E-4</v>
      </c>
      <c r="J1487">
        <v>1.4159999999999999</v>
      </c>
      <c r="K1487">
        <v>3.403</v>
      </c>
      <c r="L1487">
        <v>12</v>
      </c>
      <c r="M1487">
        <v>5</v>
      </c>
      <c r="N1487" s="19">
        <v>17</v>
      </c>
      <c r="O1487" s="19">
        <v>1.6E-2</v>
      </c>
      <c r="P1487">
        <v>-5.7097499999999997</v>
      </c>
      <c r="Q1487">
        <v>4</v>
      </c>
      <c r="R1487">
        <v>-9.91</v>
      </c>
      <c r="S1487" s="21">
        <f t="shared" si="111"/>
        <v>2111.5970000000002</v>
      </c>
      <c r="T1487" s="21">
        <f t="shared" si="112"/>
        <v>77284.217272500071</v>
      </c>
      <c r="U1487" s="24">
        <f t="shared" si="113"/>
        <v>77284.217272500071</v>
      </c>
      <c r="V1487" t="s">
        <v>3225</v>
      </c>
      <c r="W1487" t="s">
        <v>411</v>
      </c>
      <c r="X1487" t="s">
        <v>3357</v>
      </c>
      <c r="Y1487">
        <v>27.038</v>
      </c>
      <c r="Z1487">
        <v>21.209</v>
      </c>
      <c r="AA1487" t="s">
        <v>3358</v>
      </c>
    </row>
    <row r="1488" spans="1:27" x14ac:dyDescent="0.2">
      <c r="A1488" t="s">
        <v>3387</v>
      </c>
      <c r="B1488">
        <v>2117</v>
      </c>
      <c r="C1488">
        <v>2117</v>
      </c>
      <c r="D1488">
        <v>1</v>
      </c>
      <c r="E1488" s="19">
        <v>8.9999999999999999E-8</v>
      </c>
      <c r="F1488">
        <v>25.2</v>
      </c>
      <c r="G1488" t="s">
        <v>3401</v>
      </c>
      <c r="H1488">
        <v>0</v>
      </c>
      <c r="I1488" s="19">
        <v>3.2000000000000003E-4</v>
      </c>
      <c r="J1488">
        <v>0.83599999999999997</v>
      </c>
      <c r="K1488">
        <v>5.1070000000000002</v>
      </c>
      <c r="L1488">
        <v>55</v>
      </c>
      <c r="M1488">
        <v>9</v>
      </c>
      <c r="N1488" s="19">
        <v>46</v>
      </c>
      <c r="O1488" s="19">
        <v>3.1E-2</v>
      </c>
      <c r="P1488">
        <v>-4.9968300000000001</v>
      </c>
      <c r="Q1488">
        <v>11</v>
      </c>
      <c r="R1488">
        <v>-7.38</v>
      </c>
      <c r="S1488" s="21">
        <f t="shared" si="111"/>
        <v>2112.893</v>
      </c>
      <c r="T1488" s="21">
        <f t="shared" si="112"/>
        <v>77757.571552500012</v>
      </c>
      <c r="U1488" s="24">
        <f t="shared" si="113"/>
        <v>77757.571552500012</v>
      </c>
      <c r="V1488" t="s">
        <v>3387</v>
      </c>
      <c r="W1488" t="s">
        <v>411</v>
      </c>
      <c r="X1488" t="s">
        <v>3629</v>
      </c>
      <c r="Y1488">
        <v>25.175000000000001</v>
      </c>
      <c r="Z1488">
        <v>20.904</v>
      </c>
      <c r="AA1488" t="s">
        <v>3630</v>
      </c>
    </row>
    <row r="1489" spans="1:18" x14ac:dyDescent="0.2">
      <c r="A1489" s="21"/>
      <c r="E1489" s="19"/>
      <c r="I1489" s="19"/>
      <c r="N1489" s="19"/>
      <c r="O1489" s="19"/>
    </row>
    <row r="1490" spans="1:18" x14ac:dyDescent="0.2">
      <c r="A1490" s="21"/>
      <c r="E1490" s="19"/>
      <c r="I1490" s="19"/>
      <c r="N1490" s="19"/>
      <c r="O1490" s="19"/>
    </row>
    <row r="1491" spans="1:18" x14ac:dyDescent="0.2">
      <c r="A1491" s="21"/>
      <c r="E1491" s="19"/>
      <c r="I1491" s="19"/>
      <c r="N1491" s="19"/>
      <c r="O1491" s="19"/>
    </row>
    <row r="1492" spans="1:18" x14ac:dyDescent="0.2">
      <c r="A1492" s="21" t="s">
        <v>3198</v>
      </c>
      <c r="B1492">
        <v>2072</v>
      </c>
      <c r="C1492">
        <v>2120</v>
      </c>
      <c r="D1492">
        <v>29</v>
      </c>
      <c r="E1492" s="19">
        <v>3.0000000000000001E-5</v>
      </c>
      <c r="F1492">
        <v>28.3</v>
      </c>
      <c r="G1492" t="s">
        <v>3217</v>
      </c>
      <c r="H1492">
        <v>0</v>
      </c>
      <c r="I1492" s="19">
        <v>5.5999999999999999E-5</v>
      </c>
      <c r="J1492">
        <v>1.6839999999999999</v>
      </c>
      <c r="K1492">
        <v>2.4620000000000002</v>
      </c>
      <c r="L1492">
        <v>19</v>
      </c>
      <c r="M1492">
        <v>13</v>
      </c>
      <c r="N1492" s="19">
        <v>32</v>
      </c>
      <c r="O1492" s="19">
        <v>0.11</v>
      </c>
      <c r="P1492">
        <v>-5.20017</v>
      </c>
      <c r="Q1492">
        <v>1</v>
      </c>
      <c r="R1492">
        <v>-6.39</v>
      </c>
    </row>
    <row r="1493" spans="1:18" x14ac:dyDescent="0.2">
      <c r="A1493" s="21" t="s">
        <v>3152</v>
      </c>
      <c r="B1493">
        <v>2044</v>
      </c>
      <c r="C1493">
        <v>2119</v>
      </c>
      <c r="D1493">
        <v>15</v>
      </c>
      <c r="E1493" s="19">
        <v>3.0000000000000001E-6</v>
      </c>
      <c r="F1493">
        <v>29.4</v>
      </c>
      <c r="G1493" t="s">
        <v>3228</v>
      </c>
      <c r="H1493">
        <v>1</v>
      </c>
      <c r="I1493" s="19">
        <v>1.2999999999999999E-4</v>
      </c>
      <c r="J1493">
        <v>1.3540000000000001</v>
      </c>
      <c r="K1493">
        <v>3.8250000000000002</v>
      </c>
      <c r="L1493">
        <v>48</v>
      </c>
      <c r="M1493">
        <v>17</v>
      </c>
      <c r="N1493" s="19">
        <v>65</v>
      </c>
      <c r="O1493" s="19">
        <v>0.22</v>
      </c>
      <c r="P1493">
        <v>-4.5519600000000002</v>
      </c>
      <c r="Q1493">
        <v>1</v>
      </c>
      <c r="R1493">
        <v>-7.44</v>
      </c>
    </row>
    <row r="1494" spans="1:18" x14ac:dyDescent="0.2">
      <c r="A1494" s="21" t="s">
        <v>3087</v>
      </c>
      <c r="B1494">
        <v>2103</v>
      </c>
      <c r="C1494">
        <v>2121</v>
      </c>
      <c r="D1494">
        <v>59</v>
      </c>
      <c r="E1494" s="19">
        <v>3.0000000000000001E-5</v>
      </c>
      <c r="F1494">
        <v>26.4</v>
      </c>
      <c r="G1494" t="s">
        <v>3096</v>
      </c>
      <c r="H1494">
        <v>0</v>
      </c>
      <c r="I1494" s="19">
        <v>1E-4</v>
      </c>
      <c r="J1494">
        <v>0.83499999999999996</v>
      </c>
      <c r="K1494">
        <v>5.0720000000000001</v>
      </c>
      <c r="L1494">
        <v>85</v>
      </c>
      <c r="M1494">
        <v>14</v>
      </c>
      <c r="N1494" s="19">
        <v>71</v>
      </c>
      <c r="O1494" s="19">
        <v>6.9000000000000006E-2</v>
      </c>
      <c r="P1494">
        <v>-5.1494299999999997</v>
      </c>
      <c r="Q1494">
        <v>3</v>
      </c>
      <c r="R1494">
        <v>-5.35</v>
      </c>
    </row>
    <row r="1495" spans="1:18" x14ac:dyDescent="0.2">
      <c r="A1495" s="21" t="s">
        <v>3197</v>
      </c>
      <c r="B1495">
        <v>2100</v>
      </c>
      <c r="C1495">
        <v>2121</v>
      </c>
      <c r="D1495">
        <v>17</v>
      </c>
      <c r="E1495" s="19">
        <v>2.0000000000000002E-5</v>
      </c>
      <c r="F1495">
        <v>30.3</v>
      </c>
      <c r="G1495" t="s">
        <v>3218</v>
      </c>
      <c r="H1495">
        <v>1</v>
      </c>
      <c r="I1495" s="19">
        <v>3.6000000000000001E-5</v>
      </c>
      <c r="J1495">
        <v>1.0149999999999999</v>
      </c>
      <c r="K1495">
        <v>67.616</v>
      </c>
      <c r="L1495">
        <v>0</v>
      </c>
      <c r="M1495">
        <v>0</v>
      </c>
      <c r="N1495" s="19">
        <v>10000000</v>
      </c>
      <c r="O1495" s="19">
        <v>6.9000000000000006E-2</v>
      </c>
      <c r="P1495">
        <v>-5.6101299999999998</v>
      </c>
      <c r="Q1495">
        <v>1</v>
      </c>
      <c r="R1495">
        <v>-7.7</v>
      </c>
    </row>
    <row r="1496" spans="1:18" x14ac:dyDescent="0.2">
      <c r="A1496" s="21" t="s">
        <v>3088</v>
      </c>
      <c r="B1496">
        <v>2084</v>
      </c>
      <c r="C1496">
        <v>2118</v>
      </c>
      <c r="D1496">
        <v>18</v>
      </c>
      <c r="E1496" s="19">
        <v>7.9999999999999996E-6</v>
      </c>
      <c r="F1496">
        <v>29</v>
      </c>
      <c r="G1496" t="s">
        <v>3095</v>
      </c>
      <c r="H1496">
        <v>0</v>
      </c>
      <c r="I1496" s="19">
        <v>4.5000000000000003E-5</v>
      </c>
      <c r="J1496">
        <v>1.7470000000000001</v>
      </c>
      <c r="K1496">
        <v>2.339</v>
      </c>
      <c r="L1496">
        <v>4</v>
      </c>
      <c r="M1496">
        <v>3</v>
      </c>
      <c r="N1496" s="19">
        <v>6.99</v>
      </c>
      <c r="O1496" s="19">
        <v>0.08</v>
      </c>
      <c r="P1496">
        <v>-5.4460899999999999</v>
      </c>
      <c r="Q1496">
        <v>1</v>
      </c>
      <c r="R1496">
        <v>-7.07</v>
      </c>
    </row>
    <row r="1497" spans="1:18" x14ac:dyDescent="0.2">
      <c r="A1497" s="21" t="s">
        <v>3085</v>
      </c>
      <c r="B1497">
        <v>2058</v>
      </c>
      <c r="C1497">
        <v>2108</v>
      </c>
      <c r="D1497">
        <v>3</v>
      </c>
      <c r="E1497" s="19">
        <v>3.0000000000000001E-6</v>
      </c>
      <c r="F1497">
        <v>27.1</v>
      </c>
      <c r="G1497" t="s">
        <v>3098</v>
      </c>
      <c r="H1497">
        <v>0</v>
      </c>
      <c r="I1497" s="19">
        <v>3.1E-4</v>
      </c>
      <c r="J1497">
        <v>3.347</v>
      </c>
      <c r="K1497">
        <v>1.4259999999999999</v>
      </c>
      <c r="L1497">
        <v>3</v>
      </c>
      <c r="M1497">
        <v>7</v>
      </c>
      <c r="N1497" s="19">
        <v>10</v>
      </c>
      <c r="O1497" s="19">
        <v>0.13</v>
      </c>
      <c r="P1497">
        <v>-4.4035500000000001</v>
      </c>
      <c r="Q1497">
        <v>4</v>
      </c>
      <c r="R1497">
        <v>-6.26</v>
      </c>
    </row>
    <row r="1498" spans="1:18" x14ac:dyDescent="0.2">
      <c r="A1498" s="21" t="s">
        <v>3084</v>
      </c>
      <c r="B1498">
        <v>2107</v>
      </c>
      <c r="C1498">
        <v>2107</v>
      </c>
      <c r="D1498">
        <v>1</v>
      </c>
      <c r="E1498" s="19">
        <v>2.0000000000000001E-9</v>
      </c>
      <c r="F1498">
        <v>26.5</v>
      </c>
      <c r="G1498" t="s">
        <v>3099</v>
      </c>
      <c r="H1498">
        <v>0</v>
      </c>
      <c r="I1498" s="19">
        <v>5.5000000000000003E-4</v>
      </c>
      <c r="J1498">
        <v>1.9219999999999999</v>
      </c>
      <c r="K1498">
        <v>2.0840000000000001</v>
      </c>
      <c r="L1498">
        <v>13</v>
      </c>
      <c r="M1498">
        <v>12</v>
      </c>
      <c r="N1498" s="19">
        <v>25</v>
      </c>
      <c r="O1498" s="19">
        <v>1.4E-2</v>
      </c>
      <c r="P1498">
        <v>-5.1006200000000002</v>
      </c>
      <c r="Q1498">
        <v>17</v>
      </c>
      <c r="R1498">
        <v>-9.85</v>
      </c>
    </row>
    <row r="1499" spans="1:18" x14ac:dyDescent="0.2">
      <c r="A1499" s="21" t="s">
        <v>2990</v>
      </c>
      <c r="B1499">
        <v>2117</v>
      </c>
      <c r="C1499">
        <v>2117</v>
      </c>
      <c r="D1499">
        <v>1</v>
      </c>
      <c r="E1499" s="19">
        <v>2.9999999999999999E-7</v>
      </c>
      <c r="F1499">
        <v>29.7</v>
      </c>
      <c r="G1499" t="s">
        <v>3003</v>
      </c>
      <c r="H1499">
        <v>1</v>
      </c>
      <c r="I1499" s="19">
        <v>1.7000000000000001E-4</v>
      </c>
      <c r="J1499">
        <v>0.96</v>
      </c>
      <c r="K1499">
        <v>23.835999999999999</v>
      </c>
      <c r="L1499">
        <v>149</v>
      </c>
      <c r="M1499">
        <v>6</v>
      </c>
      <c r="N1499" s="19">
        <v>143</v>
      </c>
      <c r="O1499" s="19">
        <v>3.6999999999999998E-2</v>
      </c>
      <c r="P1499">
        <v>-5.1882299999999999</v>
      </c>
      <c r="Q1499">
        <v>6</v>
      </c>
      <c r="R1499">
        <v>-9.24</v>
      </c>
    </row>
    <row r="1500" spans="1:18" x14ac:dyDescent="0.2">
      <c r="A1500" t="s">
        <v>3174</v>
      </c>
      <c r="B1500">
        <v>2032</v>
      </c>
      <c r="C1500">
        <v>2117</v>
      </c>
      <c r="D1500">
        <v>76</v>
      </c>
      <c r="E1500" s="19">
        <v>6.9999999999999999E-6</v>
      </c>
      <c r="F1500">
        <v>27.2</v>
      </c>
      <c r="G1500" t="s">
        <v>3221</v>
      </c>
      <c r="H1500">
        <v>0</v>
      </c>
      <c r="I1500" s="19">
        <v>2.9999999999999997E-4</v>
      </c>
      <c r="J1500">
        <v>1.3340000000000001</v>
      </c>
      <c r="K1500">
        <v>3.9940000000000002</v>
      </c>
      <c r="L1500">
        <v>3</v>
      </c>
      <c r="M1500">
        <v>1</v>
      </c>
      <c r="N1500" s="19">
        <v>4</v>
      </c>
      <c r="O1500" s="19">
        <v>0.53</v>
      </c>
      <c r="P1500">
        <v>-3.7913000000000001</v>
      </c>
      <c r="Q1500">
        <v>1</v>
      </c>
      <c r="R1500">
        <v>-6.11</v>
      </c>
    </row>
    <row r="1501" spans="1:18" x14ac:dyDescent="0.2">
      <c r="A1501" t="s">
        <v>3171</v>
      </c>
      <c r="B1501">
        <v>2073</v>
      </c>
      <c r="C1501">
        <v>2121</v>
      </c>
      <c r="D1501">
        <v>17</v>
      </c>
      <c r="E1501" s="19">
        <v>6.9999999999999994E-5</v>
      </c>
      <c r="F1501">
        <v>26.2</v>
      </c>
      <c r="G1501" t="s">
        <v>3224</v>
      </c>
      <c r="H1501">
        <v>0</v>
      </c>
      <c r="I1501" s="19">
        <v>8.1999999999999998E-4</v>
      </c>
      <c r="J1501">
        <v>0.79600000000000004</v>
      </c>
      <c r="K1501">
        <v>3.907</v>
      </c>
      <c r="L1501">
        <v>54</v>
      </c>
      <c r="M1501">
        <v>11</v>
      </c>
      <c r="N1501" s="19">
        <v>43</v>
      </c>
      <c r="O1501" s="19">
        <v>0.12</v>
      </c>
      <c r="P1501">
        <v>-4.0205500000000001</v>
      </c>
      <c r="Q1501">
        <v>15</v>
      </c>
      <c r="R1501">
        <v>-5.16</v>
      </c>
    </row>
    <row r="1502" spans="1:18" x14ac:dyDescent="0.2">
      <c r="A1502" t="s">
        <v>3183</v>
      </c>
      <c r="B1502">
        <v>2028</v>
      </c>
      <c r="C1502">
        <v>2118</v>
      </c>
      <c r="D1502">
        <v>99</v>
      </c>
      <c r="E1502" s="19">
        <v>2.0000000000000001E-4</v>
      </c>
      <c r="F1502">
        <v>31.8</v>
      </c>
      <c r="G1502" t="s">
        <v>3220</v>
      </c>
      <c r="H1502">
        <v>1</v>
      </c>
      <c r="I1502" s="19">
        <v>1.1E-4</v>
      </c>
      <c r="J1502">
        <v>1.218</v>
      </c>
      <c r="K1502">
        <v>5.5869999999999997</v>
      </c>
      <c r="L1502">
        <v>55</v>
      </c>
      <c r="M1502">
        <v>12</v>
      </c>
      <c r="N1502" s="19">
        <v>67</v>
      </c>
      <c r="O1502" s="19">
        <v>1.3</v>
      </c>
      <c r="P1502">
        <v>-3.8658600000000001</v>
      </c>
      <c r="Q1502">
        <v>0.2</v>
      </c>
      <c r="R1502">
        <v>-6.72</v>
      </c>
    </row>
    <row r="1503" spans="1:18" x14ac:dyDescent="0.2">
      <c r="A1503" t="s">
        <v>3039</v>
      </c>
      <c r="B1503">
        <v>2069</v>
      </c>
      <c r="C1503">
        <v>2096</v>
      </c>
      <c r="D1503">
        <v>2</v>
      </c>
      <c r="E1503" s="19">
        <v>2.9999999999999999E-7</v>
      </c>
      <c r="F1503">
        <v>30.6</v>
      </c>
      <c r="G1503" t="s">
        <v>3048</v>
      </c>
      <c r="H1503">
        <v>0</v>
      </c>
      <c r="I1503" s="19">
        <v>1.2E-4</v>
      </c>
      <c r="J1503">
        <v>0.74199999999999999</v>
      </c>
      <c r="K1503">
        <v>2.8780000000000001</v>
      </c>
      <c r="L1503">
        <v>31</v>
      </c>
      <c r="M1503">
        <v>8</v>
      </c>
      <c r="N1503" s="19">
        <v>23</v>
      </c>
      <c r="O1503" s="19">
        <v>7.5999999999999998E-2</v>
      </c>
      <c r="P1503">
        <v>-5.0418000000000003</v>
      </c>
      <c r="Q1503">
        <v>2</v>
      </c>
      <c r="R1503">
        <v>-9.23</v>
      </c>
    </row>
    <row r="1504" spans="1:18" x14ac:dyDescent="0.2">
      <c r="A1504" t="s">
        <v>3173</v>
      </c>
      <c r="B1504">
        <v>2069</v>
      </c>
      <c r="C1504">
        <v>2106</v>
      </c>
      <c r="D1504">
        <v>7</v>
      </c>
      <c r="E1504" s="19">
        <v>9.9999999999999995E-7</v>
      </c>
      <c r="F1504">
        <v>28.1</v>
      </c>
      <c r="G1504" t="s">
        <v>3222</v>
      </c>
      <c r="H1504">
        <v>0</v>
      </c>
      <c r="I1504" s="19">
        <v>1.2E-4</v>
      </c>
      <c r="J1504">
        <v>2.4089999999999998</v>
      </c>
      <c r="K1504">
        <v>1.71</v>
      </c>
      <c r="L1504">
        <v>5</v>
      </c>
      <c r="M1504">
        <v>7</v>
      </c>
      <c r="N1504" s="19">
        <v>12</v>
      </c>
      <c r="O1504" s="19">
        <v>8.6999999999999994E-2</v>
      </c>
      <c r="P1504">
        <v>-4.9875400000000001</v>
      </c>
      <c r="Q1504">
        <v>2</v>
      </c>
      <c r="R1504">
        <v>-7.61</v>
      </c>
    </row>
    <row r="1505" spans="1:18" x14ac:dyDescent="0.2">
      <c r="A1505" t="s">
        <v>2989</v>
      </c>
      <c r="B1505">
        <v>2081</v>
      </c>
      <c r="C1505">
        <v>2102</v>
      </c>
      <c r="D1505">
        <v>18</v>
      </c>
      <c r="E1505" s="19">
        <v>8.0000000000000007E-5</v>
      </c>
      <c r="F1505">
        <v>25.8</v>
      </c>
      <c r="G1505" t="s">
        <v>3004</v>
      </c>
      <c r="H1505">
        <v>0</v>
      </c>
      <c r="I1505" s="19">
        <v>5.1999999999999995E-4</v>
      </c>
      <c r="J1505">
        <v>1.7470000000000001</v>
      </c>
      <c r="K1505">
        <v>2.339</v>
      </c>
      <c r="L1505">
        <v>4</v>
      </c>
      <c r="M1505">
        <v>3</v>
      </c>
      <c r="N1505" s="19">
        <v>6.99</v>
      </c>
      <c r="O1505" s="19">
        <v>0.1</v>
      </c>
      <c r="P1505">
        <v>-4.27705</v>
      </c>
      <c r="Q1505">
        <v>11</v>
      </c>
      <c r="R1505">
        <v>-4.57</v>
      </c>
    </row>
    <row r="1506" spans="1:18" x14ac:dyDescent="0.2">
      <c r="A1506" t="s">
        <v>3035</v>
      </c>
      <c r="B1506">
        <v>2075</v>
      </c>
      <c r="C1506">
        <v>2121</v>
      </c>
      <c r="D1506">
        <v>88</v>
      </c>
      <c r="E1506" s="19">
        <v>3.0000000000000001E-5</v>
      </c>
      <c r="F1506">
        <v>28.7</v>
      </c>
      <c r="G1506" t="s">
        <v>3050</v>
      </c>
      <c r="H1506">
        <v>1</v>
      </c>
      <c r="I1506" s="19">
        <v>7.3999999999999999E-4</v>
      </c>
      <c r="J1506">
        <v>1.0189999999999999</v>
      </c>
      <c r="K1506">
        <v>53.277999999999999</v>
      </c>
      <c r="L1506">
        <v>0</v>
      </c>
      <c r="M1506">
        <v>0</v>
      </c>
      <c r="N1506" s="19">
        <v>10000000</v>
      </c>
      <c r="O1506" s="19">
        <v>0.1</v>
      </c>
      <c r="P1506">
        <v>-4.11205</v>
      </c>
      <c r="Q1506">
        <v>14</v>
      </c>
      <c r="R1506">
        <v>-6.73</v>
      </c>
    </row>
    <row r="1507" spans="1:18" x14ac:dyDescent="0.2">
      <c r="A1507" t="s">
        <v>2933</v>
      </c>
      <c r="B1507">
        <v>2120</v>
      </c>
      <c r="C1507">
        <v>2120</v>
      </c>
      <c r="D1507">
        <v>1</v>
      </c>
      <c r="E1507" s="19">
        <v>4.0000000000000001E-8</v>
      </c>
      <c r="F1507">
        <v>29.6</v>
      </c>
      <c r="G1507" t="s">
        <v>2945</v>
      </c>
      <c r="H1507">
        <v>0</v>
      </c>
      <c r="I1507" s="19">
        <v>1.3999999999999999E-4</v>
      </c>
      <c r="J1507">
        <v>0.79500000000000004</v>
      </c>
      <c r="K1507">
        <v>3.879</v>
      </c>
      <c r="L1507">
        <v>39</v>
      </c>
      <c r="M1507">
        <v>8</v>
      </c>
      <c r="N1507" s="19">
        <v>31</v>
      </c>
      <c r="O1507" s="19">
        <v>2.5999999999999999E-2</v>
      </c>
      <c r="P1507">
        <v>-5.4280499999999998</v>
      </c>
      <c r="Q1507">
        <v>5</v>
      </c>
      <c r="R1507">
        <v>-10.18</v>
      </c>
    </row>
    <row r="1508" spans="1:18" x14ac:dyDescent="0.2">
      <c r="A1508" t="s">
        <v>3153</v>
      </c>
      <c r="B1508">
        <v>2084</v>
      </c>
      <c r="C1508">
        <v>2096</v>
      </c>
      <c r="D1508">
        <v>2</v>
      </c>
      <c r="E1508" s="19">
        <v>9.9999999999999995E-8</v>
      </c>
      <c r="F1508">
        <v>30.4</v>
      </c>
      <c r="G1508" t="s">
        <v>3227</v>
      </c>
      <c r="H1508">
        <v>0</v>
      </c>
      <c r="I1508" s="19">
        <v>9.0000000000000006E-5</v>
      </c>
      <c r="J1508">
        <v>1.3520000000000001</v>
      </c>
      <c r="K1508">
        <v>3.8370000000000002</v>
      </c>
      <c r="L1508">
        <v>17</v>
      </c>
      <c r="M1508">
        <v>6</v>
      </c>
      <c r="N1508" s="19">
        <v>23</v>
      </c>
      <c r="O1508" s="19">
        <v>0.05</v>
      </c>
      <c r="P1508">
        <v>-5.3445999999999998</v>
      </c>
      <c r="Q1508">
        <v>2</v>
      </c>
      <c r="R1508">
        <v>-9.6</v>
      </c>
    </row>
    <row r="1509" spans="1:18" x14ac:dyDescent="0.2">
      <c r="A1509" t="s">
        <v>3034</v>
      </c>
      <c r="B1509">
        <v>2072</v>
      </c>
      <c r="C1509">
        <v>2083</v>
      </c>
      <c r="D1509">
        <v>3</v>
      </c>
      <c r="E1509" s="19">
        <v>9.0000000000000006E-5</v>
      </c>
      <c r="F1509">
        <v>28.3</v>
      </c>
      <c r="G1509" t="s">
        <v>3051</v>
      </c>
      <c r="H1509">
        <v>0</v>
      </c>
      <c r="I1509" s="19">
        <v>1.1E-4</v>
      </c>
      <c r="J1509">
        <v>2.0379999999999998</v>
      </c>
      <c r="K1509">
        <v>1.964</v>
      </c>
      <c r="L1509">
        <v>1</v>
      </c>
      <c r="M1509">
        <v>1</v>
      </c>
      <c r="N1509" s="19">
        <v>2.04</v>
      </c>
      <c r="O1509" s="19">
        <v>0.12</v>
      </c>
      <c r="P1509">
        <v>-4.8681400000000004</v>
      </c>
      <c r="Q1509">
        <v>2</v>
      </c>
      <c r="R1509">
        <v>-5.76</v>
      </c>
    </row>
    <row r="1510" spans="1:18" x14ac:dyDescent="0.2">
      <c r="A1510" t="s">
        <v>2932</v>
      </c>
      <c r="B1510">
        <v>2087</v>
      </c>
      <c r="C1510">
        <v>2115</v>
      </c>
      <c r="D1510">
        <v>58</v>
      </c>
      <c r="E1510" s="19">
        <v>5.0000000000000002E-5</v>
      </c>
      <c r="F1510">
        <v>25.8</v>
      </c>
      <c r="G1510" t="s">
        <v>2946</v>
      </c>
      <c r="H1510">
        <v>0</v>
      </c>
      <c r="I1510" s="19">
        <v>4.6999999999999999E-4</v>
      </c>
      <c r="J1510">
        <v>1.3260000000000001</v>
      </c>
      <c r="K1510">
        <v>4.0659999999999998</v>
      </c>
      <c r="L1510">
        <v>46</v>
      </c>
      <c r="M1510">
        <v>15</v>
      </c>
      <c r="N1510" s="19">
        <v>61</v>
      </c>
      <c r="O1510" s="19">
        <v>8.8999999999999996E-2</v>
      </c>
      <c r="P1510">
        <v>-4.3792099999999996</v>
      </c>
      <c r="Q1510">
        <v>11</v>
      </c>
      <c r="R1510">
        <v>-5.09</v>
      </c>
    </row>
    <row r="1511" spans="1:18" x14ac:dyDescent="0.2">
      <c r="A1511" t="s">
        <v>2770</v>
      </c>
      <c r="B1511">
        <v>2034</v>
      </c>
      <c r="C1511">
        <v>2119</v>
      </c>
      <c r="D1511">
        <v>102</v>
      </c>
      <c r="E1511" s="19">
        <v>1E-4</v>
      </c>
      <c r="F1511">
        <v>29.3</v>
      </c>
      <c r="G1511" t="s">
        <v>2855</v>
      </c>
      <c r="H1511">
        <v>1</v>
      </c>
      <c r="I1511" s="19">
        <v>7.3999999999999999E-4</v>
      </c>
      <c r="J1511">
        <v>0.82</v>
      </c>
      <c r="K1511">
        <v>4.5460000000000003</v>
      </c>
      <c r="L1511">
        <v>61</v>
      </c>
      <c r="M1511">
        <v>11</v>
      </c>
      <c r="N1511" s="19">
        <v>50</v>
      </c>
      <c r="O1511" s="19">
        <v>0.54</v>
      </c>
      <c r="P1511">
        <v>-3.3959199999999998</v>
      </c>
      <c r="Q1511">
        <v>3</v>
      </c>
      <c r="R1511">
        <v>-6.13</v>
      </c>
    </row>
    <row r="1512" spans="1:18" x14ac:dyDescent="0.2">
      <c r="A1512" t="s">
        <v>2769</v>
      </c>
      <c r="B1512">
        <v>2092</v>
      </c>
      <c r="C1512">
        <v>2120</v>
      </c>
      <c r="D1512">
        <v>13</v>
      </c>
      <c r="E1512" s="19">
        <v>2.0000000000000002E-5</v>
      </c>
      <c r="F1512">
        <v>26.1</v>
      </c>
      <c r="G1512" t="s">
        <v>2776</v>
      </c>
      <c r="H1512">
        <v>0</v>
      </c>
      <c r="I1512" s="19">
        <v>1.6000000000000001E-4</v>
      </c>
      <c r="J1512">
        <v>2.3079999999999998</v>
      </c>
      <c r="K1512">
        <v>1.764</v>
      </c>
      <c r="L1512">
        <v>13</v>
      </c>
      <c r="M1512">
        <v>17</v>
      </c>
      <c r="N1512" s="19">
        <v>30</v>
      </c>
      <c r="O1512" s="19">
        <v>7.6999999999999999E-2</v>
      </c>
      <c r="P1512">
        <v>-4.9145899999999996</v>
      </c>
      <c r="Q1512">
        <v>4</v>
      </c>
      <c r="R1512">
        <v>-5.41</v>
      </c>
    </row>
    <row r="1513" spans="1:18" x14ac:dyDescent="0.2">
      <c r="A1513" t="s">
        <v>2765</v>
      </c>
      <c r="B1513">
        <v>2111</v>
      </c>
      <c r="C1513">
        <v>2117</v>
      </c>
      <c r="D1513">
        <v>4</v>
      </c>
      <c r="E1513" s="19">
        <v>5.0000000000000004E-6</v>
      </c>
      <c r="F1513">
        <v>27.4</v>
      </c>
      <c r="G1513" t="s">
        <v>2777</v>
      </c>
      <c r="H1513">
        <v>0</v>
      </c>
      <c r="I1513" s="19">
        <v>3.4000000000000002E-4</v>
      </c>
      <c r="J1513">
        <v>2.911</v>
      </c>
      <c r="K1513">
        <v>1.5229999999999999</v>
      </c>
      <c r="L1513">
        <v>1</v>
      </c>
      <c r="M1513">
        <v>2</v>
      </c>
      <c r="N1513" s="19">
        <v>2.91</v>
      </c>
      <c r="O1513" s="19">
        <v>5.2999999999999999E-2</v>
      </c>
      <c r="P1513">
        <v>-4.7420900000000001</v>
      </c>
      <c r="Q1513">
        <v>11</v>
      </c>
      <c r="R1513">
        <v>-6.79</v>
      </c>
    </row>
    <row r="1514" spans="1:18" x14ac:dyDescent="0.2">
      <c r="A1514" t="s">
        <v>2756</v>
      </c>
      <c r="B1514">
        <v>2091</v>
      </c>
      <c r="C1514">
        <v>2119</v>
      </c>
      <c r="D1514">
        <v>2</v>
      </c>
      <c r="E1514" s="19">
        <v>1E-8</v>
      </c>
      <c r="F1514">
        <v>26.6</v>
      </c>
      <c r="G1514" t="s">
        <v>2782</v>
      </c>
      <c r="H1514">
        <v>0</v>
      </c>
      <c r="I1514" s="19">
        <v>6.8000000000000005E-4</v>
      </c>
      <c r="J1514">
        <v>2.33</v>
      </c>
      <c r="K1514">
        <v>1.752</v>
      </c>
      <c r="L1514">
        <v>3</v>
      </c>
      <c r="M1514">
        <v>4</v>
      </c>
      <c r="N1514" s="19">
        <v>6.99</v>
      </c>
      <c r="O1514" s="19">
        <v>3.2000000000000001E-2</v>
      </c>
      <c r="P1514">
        <v>-4.6662400000000002</v>
      </c>
      <c r="Q1514">
        <v>17</v>
      </c>
      <c r="R1514">
        <v>-8.89</v>
      </c>
    </row>
    <row r="1515" spans="1:18" x14ac:dyDescent="0.2">
      <c r="A1515" t="s">
        <v>2818</v>
      </c>
      <c r="B1515">
        <v>2075</v>
      </c>
      <c r="C1515">
        <v>2096</v>
      </c>
      <c r="D1515">
        <v>6</v>
      </c>
      <c r="E1515" s="19">
        <v>2.0000000000000001E-4</v>
      </c>
      <c r="F1515">
        <v>28.4</v>
      </c>
      <c r="G1515" t="s">
        <v>2848</v>
      </c>
      <c r="H1515">
        <v>0</v>
      </c>
      <c r="I1515" s="19">
        <v>5.2999999999999998E-4</v>
      </c>
      <c r="J1515">
        <v>2.3439999999999999</v>
      </c>
      <c r="K1515">
        <v>1.744</v>
      </c>
      <c r="L1515">
        <v>3</v>
      </c>
      <c r="M1515">
        <v>4</v>
      </c>
      <c r="N1515" s="19">
        <v>7.03</v>
      </c>
      <c r="O1515" s="19">
        <v>0.12</v>
      </c>
      <c r="P1515">
        <v>-4.19198</v>
      </c>
      <c r="Q1515">
        <v>10</v>
      </c>
      <c r="R1515">
        <v>-5.41</v>
      </c>
    </row>
    <row r="1516" spans="1:18" x14ac:dyDescent="0.2">
      <c r="A1516" t="s">
        <v>2752</v>
      </c>
      <c r="B1516">
        <v>2053</v>
      </c>
      <c r="C1516">
        <v>2120</v>
      </c>
      <c r="D1516">
        <v>13</v>
      </c>
      <c r="E1516" s="19">
        <v>5.0000000000000004E-6</v>
      </c>
      <c r="F1516">
        <v>29.3</v>
      </c>
      <c r="G1516" t="s">
        <v>2783</v>
      </c>
      <c r="H1516">
        <v>0</v>
      </c>
      <c r="I1516" s="19">
        <v>1.4E-3</v>
      </c>
      <c r="J1516">
        <v>1.1419999999999999</v>
      </c>
      <c r="K1516">
        <v>8.0410000000000004</v>
      </c>
      <c r="L1516">
        <v>7</v>
      </c>
      <c r="M1516">
        <v>1</v>
      </c>
      <c r="N1516" s="19">
        <v>7.99</v>
      </c>
      <c r="O1516" s="19">
        <v>0.16</v>
      </c>
      <c r="P1516">
        <v>-3.67204</v>
      </c>
      <c r="Q1516">
        <v>15</v>
      </c>
      <c r="R1516">
        <v>-7.3</v>
      </c>
    </row>
    <row r="1517" spans="1:18" x14ac:dyDescent="0.2">
      <c r="A1517" t="s">
        <v>2649</v>
      </c>
      <c r="B1517">
        <v>2104</v>
      </c>
      <c r="C1517">
        <v>2120</v>
      </c>
      <c r="D1517">
        <v>35</v>
      </c>
      <c r="E1517" s="19">
        <v>8.0000000000000007E-5</v>
      </c>
      <c r="F1517">
        <v>25.6</v>
      </c>
      <c r="G1517" t="s">
        <v>2664</v>
      </c>
      <c r="H1517">
        <v>0</v>
      </c>
      <c r="I1517" s="19">
        <v>1.2999999999999999E-3</v>
      </c>
      <c r="J1517">
        <v>1.9550000000000001</v>
      </c>
      <c r="K1517">
        <v>2.0470000000000002</v>
      </c>
      <c r="L1517">
        <v>1</v>
      </c>
      <c r="M1517">
        <v>1</v>
      </c>
      <c r="N1517" s="19">
        <v>1.96</v>
      </c>
      <c r="O1517" s="19">
        <v>7.2999999999999995E-2</v>
      </c>
      <c r="P1517">
        <v>-4.0301200000000001</v>
      </c>
      <c r="Q1517">
        <v>38</v>
      </c>
      <c r="R1517">
        <v>-4.74</v>
      </c>
    </row>
    <row r="1518" spans="1:18" x14ac:dyDescent="0.2">
      <c r="A1518" t="s">
        <v>2764</v>
      </c>
      <c r="B1518">
        <v>2038</v>
      </c>
      <c r="C1518">
        <v>2107</v>
      </c>
      <c r="D1518">
        <v>23</v>
      </c>
      <c r="E1518" s="19">
        <v>1.0000000000000001E-5</v>
      </c>
      <c r="F1518">
        <v>28</v>
      </c>
      <c r="G1518" t="s">
        <v>2779</v>
      </c>
      <c r="H1518">
        <v>0</v>
      </c>
      <c r="I1518" s="19">
        <v>5.5000000000000003E-4</v>
      </c>
      <c r="J1518">
        <v>0.88900000000000001</v>
      </c>
      <c r="K1518">
        <v>7.9930000000000003</v>
      </c>
      <c r="L1518">
        <v>9</v>
      </c>
      <c r="M1518">
        <v>1</v>
      </c>
      <c r="N1518" s="19">
        <v>8</v>
      </c>
      <c r="O1518" s="19">
        <v>0.34</v>
      </c>
      <c r="P1518">
        <v>-3.7294900000000002</v>
      </c>
      <c r="Q1518">
        <v>3</v>
      </c>
      <c r="R1518">
        <v>-5.82</v>
      </c>
    </row>
    <row r="1519" spans="1:18" x14ac:dyDescent="0.2">
      <c r="A1519" t="s">
        <v>2645</v>
      </c>
      <c r="B1519">
        <v>2050</v>
      </c>
      <c r="C1519">
        <v>2089</v>
      </c>
      <c r="D1519">
        <v>27</v>
      </c>
      <c r="E1519" s="19">
        <v>4.0000000000000003E-5</v>
      </c>
      <c r="F1519">
        <v>28.9</v>
      </c>
      <c r="G1519" t="s">
        <v>2665</v>
      </c>
      <c r="H1519">
        <v>0</v>
      </c>
      <c r="I1519" s="19">
        <v>1E-4</v>
      </c>
      <c r="J1519">
        <v>3.1429999999999998</v>
      </c>
      <c r="K1519">
        <v>1.4670000000000001</v>
      </c>
      <c r="L1519">
        <v>7</v>
      </c>
      <c r="M1519">
        <v>15</v>
      </c>
      <c r="N1519" s="19">
        <v>22</v>
      </c>
      <c r="O1519" s="19">
        <v>0.21</v>
      </c>
      <c r="P1519">
        <v>-4.6805500000000002</v>
      </c>
      <c r="Q1519">
        <v>1</v>
      </c>
      <c r="R1519">
        <v>-6.1</v>
      </c>
    </row>
    <row r="1520" spans="1:18" x14ac:dyDescent="0.2">
      <c r="A1520" t="s">
        <v>3155</v>
      </c>
      <c r="B1520">
        <v>2028</v>
      </c>
      <c r="C1520">
        <v>2121</v>
      </c>
      <c r="D1520">
        <v>81</v>
      </c>
      <c r="E1520" s="19">
        <v>3.0000000000000001E-5</v>
      </c>
      <c r="F1520">
        <v>28.5</v>
      </c>
      <c r="G1520" t="s">
        <v>3230</v>
      </c>
      <c r="H1520">
        <v>0</v>
      </c>
      <c r="I1520" s="19">
        <v>5.4000000000000001E-4</v>
      </c>
      <c r="J1520">
        <v>2.0409999999999999</v>
      </c>
      <c r="K1520">
        <v>1.9610000000000001</v>
      </c>
      <c r="L1520">
        <v>1</v>
      </c>
      <c r="M1520">
        <v>1</v>
      </c>
      <c r="N1520" s="19">
        <v>2.04</v>
      </c>
      <c r="O1520" s="19">
        <v>1.1000000000000001</v>
      </c>
      <c r="P1520">
        <v>-3.2355499999999999</v>
      </c>
      <c r="Q1520">
        <v>1</v>
      </c>
      <c r="R1520">
        <v>-6.57</v>
      </c>
    </row>
    <row r="1521" spans="1:18" x14ac:dyDescent="0.2">
      <c r="A1521" t="s">
        <v>2808</v>
      </c>
      <c r="B1521">
        <v>2088</v>
      </c>
      <c r="C1521">
        <v>2119</v>
      </c>
      <c r="D1521">
        <v>17</v>
      </c>
      <c r="E1521" s="19">
        <v>3.9999999999999998E-7</v>
      </c>
      <c r="F1521">
        <v>26.8</v>
      </c>
      <c r="G1521" t="s">
        <v>2852</v>
      </c>
      <c r="H1521">
        <v>0</v>
      </c>
      <c r="I1521" s="19">
        <v>4.6000000000000001E-4</v>
      </c>
      <c r="J1521">
        <v>1.476</v>
      </c>
      <c r="K1521">
        <v>3.101</v>
      </c>
      <c r="L1521">
        <v>21</v>
      </c>
      <c r="M1521">
        <v>10</v>
      </c>
      <c r="N1521" s="19">
        <v>31</v>
      </c>
      <c r="O1521" s="19">
        <v>5.6000000000000001E-2</v>
      </c>
      <c r="P1521">
        <v>-4.5862800000000004</v>
      </c>
      <c r="Q1521">
        <v>11</v>
      </c>
      <c r="R1521">
        <v>-7.43</v>
      </c>
    </row>
    <row r="1522" spans="1:18" x14ac:dyDescent="0.2">
      <c r="A1522" t="s">
        <v>2820</v>
      </c>
      <c r="B1522">
        <v>2055</v>
      </c>
      <c r="C1522">
        <v>2110</v>
      </c>
      <c r="D1522">
        <v>6</v>
      </c>
      <c r="E1522" s="19">
        <v>2.0000000000000001E-4</v>
      </c>
      <c r="F1522">
        <v>28.2</v>
      </c>
      <c r="G1522" t="s">
        <v>2846</v>
      </c>
      <c r="H1522">
        <v>0</v>
      </c>
      <c r="I1522" s="19">
        <v>6.8000000000000005E-4</v>
      </c>
      <c r="J1522">
        <v>3.0819999999999999</v>
      </c>
      <c r="K1522">
        <v>1.48</v>
      </c>
      <c r="L1522">
        <v>1</v>
      </c>
      <c r="M1522">
        <v>2</v>
      </c>
      <c r="N1522" s="19">
        <v>3.08</v>
      </c>
      <c r="O1522" s="19">
        <v>0.2</v>
      </c>
      <c r="P1522">
        <v>-3.8691</v>
      </c>
      <c r="Q1522">
        <v>8</v>
      </c>
      <c r="R1522">
        <v>-4.92</v>
      </c>
    </row>
    <row r="1523" spans="1:18" x14ac:dyDescent="0.2">
      <c r="A1523" t="s">
        <v>2758</v>
      </c>
      <c r="B1523">
        <v>2083</v>
      </c>
      <c r="C1523">
        <v>2083</v>
      </c>
      <c r="D1523">
        <v>1</v>
      </c>
      <c r="E1523" s="19">
        <v>4.0000000000000002E-9</v>
      </c>
      <c r="F1523">
        <v>31.7</v>
      </c>
      <c r="G1523" t="s">
        <v>2780</v>
      </c>
      <c r="H1523">
        <v>0</v>
      </c>
      <c r="I1523" s="19">
        <v>4.6E-5</v>
      </c>
      <c r="J1523">
        <v>1.482</v>
      </c>
      <c r="K1523">
        <v>3.0750000000000002</v>
      </c>
      <c r="L1523">
        <v>27</v>
      </c>
      <c r="M1523">
        <v>13</v>
      </c>
      <c r="N1523" s="19">
        <v>40</v>
      </c>
      <c r="O1523" s="19">
        <v>2.5999999999999999E-2</v>
      </c>
      <c r="P1523">
        <v>-5.9211299999999998</v>
      </c>
      <c r="Q1523">
        <v>1</v>
      </c>
      <c r="R1523">
        <v>-11.89</v>
      </c>
    </row>
    <row r="1524" spans="1:18" x14ac:dyDescent="0.2">
      <c r="A1524" t="s">
        <v>2811</v>
      </c>
      <c r="B1524">
        <v>2075</v>
      </c>
      <c r="C1524">
        <v>2119</v>
      </c>
      <c r="D1524">
        <v>13</v>
      </c>
      <c r="E1524" s="19">
        <v>1.9999999999999999E-6</v>
      </c>
      <c r="F1524">
        <v>27.9</v>
      </c>
      <c r="G1524" t="s">
        <v>2854</v>
      </c>
      <c r="H1524">
        <v>0</v>
      </c>
      <c r="I1524" s="19">
        <v>2.1000000000000001E-4</v>
      </c>
      <c r="J1524">
        <v>2.431</v>
      </c>
      <c r="K1524">
        <v>1.6990000000000001</v>
      </c>
      <c r="L1524">
        <v>7</v>
      </c>
      <c r="M1524">
        <v>10</v>
      </c>
      <c r="N1524" s="19">
        <v>17</v>
      </c>
      <c r="O1524" s="19">
        <v>8.4000000000000005E-2</v>
      </c>
      <c r="P1524">
        <v>-4.7519999999999998</v>
      </c>
      <c r="Q1524">
        <v>4</v>
      </c>
      <c r="R1524">
        <v>-7.18</v>
      </c>
    </row>
    <row r="1525" spans="1:18" x14ac:dyDescent="0.2">
      <c r="A1525" t="s">
        <v>2822</v>
      </c>
      <c r="B1525">
        <v>2046</v>
      </c>
      <c r="C1525">
        <v>2059</v>
      </c>
      <c r="D1525">
        <v>3</v>
      </c>
      <c r="E1525" s="19">
        <v>3.0000000000000001E-6</v>
      </c>
      <c r="F1525">
        <v>28.8</v>
      </c>
      <c r="G1525" t="s">
        <v>2844</v>
      </c>
      <c r="H1525">
        <v>0</v>
      </c>
      <c r="I1525" s="19">
        <v>1.2E-4</v>
      </c>
      <c r="J1525">
        <v>3.14</v>
      </c>
      <c r="K1525">
        <v>1.4670000000000001</v>
      </c>
      <c r="L1525">
        <v>7</v>
      </c>
      <c r="M1525">
        <v>15</v>
      </c>
      <c r="N1525" s="19">
        <v>22</v>
      </c>
      <c r="O1525" s="19">
        <v>0.19</v>
      </c>
      <c r="P1525">
        <v>-4.6432900000000004</v>
      </c>
      <c r="Q1525">
        <v>1</v>
      </c>
      <c r="R1525">
        <v>-6.68</v>
      </c>
    </row>
    <row r="1526" spans="1:18" x14ac:dyDescent="0.2">
      <c r="A1526" t="s">
        <v>2757</v>
      </c>
      <c r="B1526">
        <v>2071</v>
      </c>
      <c r="C1526">
        <v>2121</v>
      </c>
      <c r="D1526">
        <v>18</v>
      </c>
      <c r="E1526" s="19">
        <v>5.0000000000000004E-6</v>
      </c>
      <c r="F1526">
        <v>31.8</v>
      </c>
      <c r="G1526" t="s">
        <v>2781</v>
      </c>
      <c r="H1526">
        <v>1</v>
      </c>
      <c r="I1526" s="19">
        <v>5.7000000000000003E-5</v>
      </c>
      <c r="J1526">
        <v>0.97399999999999998</v>
      </c>
      <c r="K1526">
        <v>36.984000000000002</v>
      </c>
      <c r="L1526">
        <v>38</v>
      </c>
      <c r="M1526">
        <v>1</v>
      </c>
      <c r="N1526" s="19">
        <v>37</v>
      </c>
      <c r="O1526" s="19">
        <v>9.9000000000000005E-2</v>
      </c>
      <c r="P1526">
        <v>-5.2503000000000002</v>
      </c>
      <c r="Q1526">
        <v>1</v>
      </c>
      <c r="R1526">
        <v>-8.66</v>
      </c>
    </row>
    <row r="1527" spans="1:18" x14ac:dyDescent="0.2">
      <c r="A1527" t="s">
        <v>2540</v>
      </c>
      <c r="B1527">
        <v>2115</v>
      </c>
      <c r="C1527">
        <v>2118</v>
      </c>
      <c r="D1527">
        <v>2</v>
      </c>
      <c r="E1527" s="19">
        <v>1.9999999999999999E-7</v>
      </c>
      <c r="F1527">
        <v>25.2</v>
      </c>
      <c r="G1527" t="s">
        <v>2596</v>
      </c>
      <c r="H1527">
        <v>0</v>
      </c>
      <c r="I1527" s="19">
        <v>5.9000000000000003E-4</v>
      </c>
      <c r="J1527">
        <v>2.6629999999999998</v>
      </c>
      <c r="K1527">
        <v>1.601</v>
      </c>
      <c r="L1527">
        <v>3</v>
      </c>
      <c r="M1527">
        <v>5</v>
      </c>
      <c r="N1527" s="19">
        <v>7.99</v>
      </c>
      <c r="O1527" s="19">
        <v>3.5000000000000003E-2</v>
      </c>
      <c r="P1527">
        <v>-4.6770899999999997</v>
      </c>
      <c r="Q1527">
        <v>20</v>
      </c>
      <c r="R1527">
        <v>-7.15</v>
      </c>
    </row>
    <row r="1528" spans="1:18" x14ac:dyDescent="0.2">
      <c r="A1528" t="s">
        <v>2582</v>
      </c>
      <c r="B1528">
        <v>2068</v>
      </c>
      <c r="C1528">
        <v>2078</v>
      </c>
      <c r="D1528">
        <v>17</v>
      </c>
      <c r="E1528" s="19">
        <v>1.0000000000000001E-5</v>
      </c>
      <c r="F1528">
        <v>27.8</v>
      </c>
      <c r="G1528" t="s">
        <v>2589</v>
      </c>
      <c r="H1528">
        <v>0</v>
      </c>
      <c r="I1528" s="19">
        <v>1.2E-4</v>
      </c>
      <c r="J1528">
        <v>1.8819999999999999</v>
      </c>
      <c r="K1528">
        <v>2.133</v>
      </c>
      <c r="L1528">
        <v>17</v>
      </c>
      <c r="M1528">
        <v>15</v>
      </c>
      <c r="N1528" s="19">
        <v>32</v>
      </c>
      <c r="O1528" s="19">
        <v>0.11</v>
      </c>
      <c r="P1528">
        <v>-4.8665399999999996</v>
      </c>
      <c r="Q1528">
        <v>2</v>
      </c>
      <c r="R1528">
        <v>-6.32</v>
      </c>
    </row>
    <row r="1529" spans="1:18" x14ac:dyDescent="0.2">
      <c r="A1529" t="s">
        <v>2581</v>
      </c>
      <c r="B1529">
        <v>2087</v>
      </c>
      <c r="C1529">
        <v>2120</v>
      </c>
      <c r="D1529">
        <v>3</v>
      </c>
      <c r="E1529" s="19">
        <v>2E-8</v>
      </c>
      <c r="F1529">
        <v>25.6</v>
      </c>
      <c r="G1529" t="s">
        <v>2590</v>
      </c>
      <c r="H1529">
        <v>1</v>
      </c>
      <c r="I1529" s="19">
        <v>3.4000000000000002E-4</v>
      </c>
      <c r="J1529">
        <v>1.032</v>
      </c>
      <c r="K1529">
        <v>32.47</v>
      </c>
      <c r="L1529">
        <v>0</v>
      </c>
      <c r="M1529">
        <v>0</v>
      </c>
      <c r="N1529" s="19">
        <v>10000000</v>
      </c>
      <c r="O1529" s="19">
        <v>3.6999999999999998E-2</v>
      </c>
      <c r="P1529">
        <v>-4.8928000000000003</v>
      </c>
      <c r="Q1529">
        <v>8</v>
      </c>
      <c r="R1529">
        <v>-8.2200000000000006</v>
      </c>
    </row>
    <row r="1530" spans="1:18" x14ac:dyDescent="0.2">
      <c r="A1530" t="s">
        <v>2544</v>
      </c>
      <c r="B1530">
        <v>2100</v>
      </c>
      <c r="C1530">
        <v>2100</v>
      </c>
      <c r="D1530">
        <v>1</v>
      </c>
      <c r="E1530" s="19">
        <v>1.9999999999999999E-7</v>
      </c>
      <c r="F1530">
        <v>24.4</v>
      </c>
      <c r="G1530" t="s">
        <v>2594</v>
      </c>
      <c r="H1530">
        <v>0</v>
      </c>
      <c r="I1530" s="19">
        <v>1.1999999999999999E-3</v>
      </c>
      <c r="J1530">
        <v>3.4209999999999998</v>
      </c>
      <c r="K1530">
        <v>1.413</v>
      </c>
      <c r="L1530">
        <v>5</v>
      </c>
      <c r="M1530">
        <v>12</v>
      </c>
      <c r="N1530" s="19">
        <v>17.100000000000001</v>
      </c>
      <c r="O1530" s="19">
        <v>4.2999999999999997E-2</v>
      </c>
      <c r="P1530">
        <v>-4.2806800000000003</v>
      </c>
      <c r="Q1530">
        <v>34</v>
      </c>
      <c r="R1530">
        <v>-6.66</v>
      </c>
    </row>
    <row r="1531" spans="1:18" x14ac:dyDescent="0.2">
      <c r="A1531" t="s">
        <v>2627</v>
      </c>
      <c r="B1531">
        <v>2099</v>
      </c>
      <c r="C1531">
        <v>2121</v>
      </c>
      <c r="D1531">
        <v>9</v>
      </c>
      <c r="E1531" s="19">
        <v>6.9999999999999997E-7</v>
      </c>
      <c r="F1531">
        <v>28.5</v>
      </c>
      <c r="G1531" t="s">
        <v>2669</v>
      </c>
      <c r="H1531">
        <v>1</v>
      </c>
      <c r="I1531" s="19">
        <v>7.2000000000000002E-5</v>
      </c>
      <c r="J1531">
        <v>0.93200000000000005</v>
      </c>
      <c r="K1531">
        <v>13.637</v>
      </c>
      <c r="L1531">
        <v>161</v>
      </c>
      <c r="M1531">
        <v>11</v>
      </c>
      <c r="N1531" s="19">
        <v>150</v>
      </c>
      <c r="O1531" s="19">
        <v>0.05</v>
      </c>
      <c r="P1531">
        <v>-5.4396399999999998</v>
      </c>
      <c r="Q1531">
        <v>2</v>
      </c>
      <c r="R1531">
        <v>-8.17</v>
      </c>
    </row>
    <row r="1532" spans="1:18" x14ac:dyDescent="0.2">
      <c r="A1532" t="s">
        <v>2609</v>
      </c>
      <c r="B1532">
        <v>2073</v>
      </c>
      <c r="C1532">
        <v>2073</v>
      </c>
      <c r="D1532">
        <v>1</v>
      </c>
      <c r="E1532" s="19">
        <v>1.0000000000000001E-9</v>
      </c>
      <c r="F1532">
        <v>28.6</v>
      </c>
      <c r="G1532" t="s">
        <v>2672</v>
      </c>
      <c r="H1532">
        <v>0</v>
      </c>
      <c r="I1532" s="19">
        <v>2.2000000000000001E-4</v>
      </c>
      <c r="J1532">
        <v>2.9710000000000001</v>
      </c>
      <c r="K1532">
        <v>1.5069999999999999</v>
      </c>
      <c r="L1532">
        <v>1</v>
      </c>
      <c r="M1532">
        <v>2</v>
      </c>
      <c r="N1532" s="19">
        <v>2.97</v>
      </c>
      <c r="O1532" s="19">
        <v>2.1000000000000001E-2</v>
      </c>
      <c r="P1532">
        <v>-5.34185</v>
      </c>
      <c r="Q1532">
        <v>4</v>
      </c>
      <c r="R1532">
        <v>-10.81</v>
      </c>
    </row>
    <row r="1533" spans="1:18" x14ac:dyDescent="0.2">
      <c r="A1533" t="s">
        <v>2630</v>
      </c>
      <c r="B1533">
        <v>2056</v>
      </c>
      <c r="C1533">
        <v>2075</v>
      </c>
      <c r="D1533">
        <v>2</v>
      </c>
      <c r="E1533" s="19">
        <v>6.0000000000000002E-6</v>
      </c>
      <c r="F1533">
        <v>28.4</v>
      </c>
      <c r="G1533" t="s">
        <v>2667</v>
      </c>
      <c r="H1533">
        <v>0</v>
      </c>
      <c r="I1533" s="19">
        <v>8.2999999999999998E-5</v>
      </c>
      <c r="J1533">
        <v>2.7389999999999999</v>
      </c>
      <c r="K1533">
        <v>1.575</v>
      </c>
      <c r="L1533">
        <v>4</v>
      </c>
      <c r="M1533">
        <v>7</v>
      </c>
      <c r="N1533" s="19">
        <v>11</v>
      </c>
      <c r="O1533" s="19">
        <v>0.15</v>
      </c>
      <c r="P1533">
        <v>-4.91995</v>
      </c>
      <c r="Q1533">
        <v>1</v>
      </c>
      <c r="R1533">
        <v>-6.66</v>
      </c>
    </row>
    <row r="1534" spans="1:18" x14ac:dyDescent="0.2">
      <c r="A1534" t="s">
        <v>2628</v>
      </c>
      <c r="B1534">
        <v>2069</v>
      </c>
      <c r="C1534">
        <v>2069</v>
      </c>
      <c r="D1534">
        <v>1</v>
      </c>
      <c r="E1534" s="19">
        <v>3E-10</v>
      </c>
      <c r="F1534">
        <v>28.9</v>
      </c>
      <c r="G1534" t="s">
        <v>2668</v>
      </c>
      <c r="H1534">
        <v>0</v>
      </c>
      <c r="I1534" s="19">
        <v>1.2E-4</v>
      </c>
      <c r="J1534">
        <v>2.7909999999999999</v>
      </c>
      <c r="K1534">
        <v>1.5580000000000001</v>
      </c>
      <c r="L1534">
        <v>5</v>
      </c>
      <c r="M1534">
        <v>9</v>
      </c>
      <c r="N1534" s="19">
        <v>14</v>
      </c>
      <c r="O1534" s="19">
        <v>0.01</v>
      </c>
      <c r="P1534">
        <v>-5.9095300000000002</v>
      </c>
      <c r="Q1534">
        <v>2</v>
      </c>
      <c r="R1534">
        <v>-11.35</v>
      </c>
    </row>
    <row r="1535" spans="1:18" x14ac:dyDescent="0.2">
      <c r="A1535" t="s">
        <v>2616</v>
      </c>
      <c r="B1535">
        <v>2096</v>
      </c>
      <c r="C1535">
        <v>2116</v>
      </c>
      <c r="D1535">
        <v>6</v>
      </c>
      <c r="E1535" s="19">
        <v>6.0000000000000002E-6</v>
      </c>
      <c r="F1535">
        <v>28.1</v>
      </c>
      <c r="G1535" t="s">
        <v>2671</v>
      </c>
      <c r="H1535">
        <v>1</v>
      </c>
      <c r="I1535" s="19">
        <v>2.5999999999999998E-4</v>
      </c>
      <c r="J1535">
        <v>0.93700000000000006</v>
      </c>
      <c r="K1535">
        <v>14.805</v>
      </c>
      <c r="L1535">
        <v>79</v>
      </c>
      <c r="M1535">
        <v>5</v>
      </c>
      <c r="N1535" s="19">
        <v>74</v>
      </c>
      <c r="O1535" s="19">
        <v>6.5000000000000002E-2</v>
      </c>
      <c r="P1535">
        <v>-4.7668999999999997</v>
      </c>
      <c r="Q1535">
        <v>7</v>
      </c>
      <c r="R1535">
        <v>-7.1</v>
      </c>
    </row>
    <row r="1536" spans="1:18" x14ac:dyDescent="0.2">
      <c r="A1536" t="s">
        <v>2626</v>
      </c>
      <c r="B1536">
        <v>2078</v>
      </c>
      <c r="C1536">
        <v>2120</v>
      </c>
      <c r="D1536">
        <v>21</v>
      </c>
      <c r="E1536" s="19">
        <v>1.9999999999999999E-6</v>
      </c>
      <c r="F1536">
        <v>28.2</v>
      </c>
      <c r="G1536" t="s">
        <v>2670</v>
      </c>
      <c r="H1536">
        <v>1</v>
      </c>
      <c r="I1536" s="19">
        <v>2.9999999999999997E-4</v>
      </c>
      <c r="J1536">
        <v>1.2889999999999999</v>
      </c>
      <c r="K1536">
        <v>4.4630000000000001</v>
      </c>
      <c r="L1536">
        <v>45</v>
      </c>
      <c r="M1536">
        <v>13</v>
      </c>
      <c r="N1536" s="19">
        <v>58</v>
      </c>
      <c r="O1536" s="19">
        <v>7.6999999999999999E-2</v>
      </c>
      <c r="P1536">
        <v>-4.6396899999999999</v>
      </c>
      <c r="Q1536">
        <v>6</v>
      </c>
      <c r="R1536">
        <v>-7.51</v>
      </c>
    </row>
    <row r="1537" spans="1:27" x14ac:dyDescent="0.2">
      <c r="A1537" t="s">
        <v>2580</v>
      </c>
      <c r="B1537">
        <v>2058</v>
      </c>
      <c r="C1537">
        <v>2101</v>
      </c>
      <c r="D1537">
        <v>3</v>
      </c>
      <c r="E1537" s="19">
        <v>3.0000000000000001E-6</v>
      </c>
      <c r="F1537">
        <v>27.8</v>
      </c>
      <c r="G1537" t="s">
        <v>2591</v>
      </c>
      <c r="H1537">
        <v>0</v>
      </c>
      <c r="I1537" s="19">
        <v>6.2E-4</v>
      </c>
      <c r="J1537">
        <v>3.6680000000000001</v>
      </c>
      <c r="K1537">
        <v>1.375</v>
      </c>
      <c r="L1537">
        <v>3</v>
      </c>
      <c r="M1537">
        <v>8</v>
      </c>
      <c r="N1537" s="19">
        <v>11</v>
      </c>
      <c r="O1537" s="19">
        <v>0.13</v>
      </c>
      <c r="P1537">
        <v>-4.0966800000000001</v>
      </c>
      <c r="Q1537">
        <v>8</v>
      </c>
      <c r="R1537">
        <v>-6.87</v>
      </c>
    </row>
    <row r="1540" spans="1:27" s="58" customFormat="1" ht="17" customHeight="1" x14ac:dyDescent="0.2">
      <c r="A1540" s="17"/>
      <c r="B1540" s="17"/>
      <c r="C1540" s="17"/>
      <c r="D1540" s="17"/>
      <c r="E1540" s="17"/>
      <c r="F1540" s="17"/>
      <c r="G1540" s="17"/>
    </row>
    <row r="1543" spans="1:27" x14ac:dyDescent="0.2">
      <c r="A1543" t="s">
        <v>380</v>
      </c>
      <c r="B1543" t="s">
        <v>381</v>
      </c>
    </row>
    <row r="1544" spans="1:27" x14ac:dyDescent="0.2">
      <c r="A1544" t="s">
        <v>382</v>
      </c>
      <c r="B1544">
        <v>211217</v>
      </c>
      <c r="C1544" t="s">
        <v>115</v>
      </c>
    </row>
    <row r="1545" spans="1:27" x14ac:dyDescent="0.2">
      <c r="A1545" t="s">
        <v>383</v>
      </c>
      <c r="B1545" t="s">
        <v>384</v>
      </c>
      <c r="C1545" t="s">
        <v>118</v>
      </c>
      <c r="D1545" t="s">
        <v>119</v>
      </c>
      <c r="E1545" t="s">
        <v>3467</v>
      </c>
      <c r="F1545" t="s">
        <v>4497</v>
      </c>
      <c r="G1545" s="18">
        <v>0.15486111111111112</v>
      </c>
    </row>
    <row r="1546" spans="1:27" x14ac:dyDescent="0.2">
      <c r="A1546" t="s">
        <v>386</v>
      </c>
      <c r="B1546" t="s">
        <v>387</v>
      </c>
      <c r="C1546" t="s">
        <v>124</v>
      </c>
      <c r="D1546" t="s">
        <v>125</v>
      </c>
      <c r="E1546" t="s">
        <v>126</v>
      </c>
    </row>
    <row r="1547" spans="1:27" x14ac:dyDescent="0.2">
      <c r="A1547" t="s">
        <v>388</v>
      </c>
      <c r="B1547">
        <v>211217</v>
      </c>
      <c r="C1547" t="s">
        <v>115</v>
      </c>
    </row>
    <row r="1548" spans="1:27" x14ac:dyDescent="0.2">
      <c r="A1548" t="s">
        <v>389</v>
      </c>
      <c r="B1548" t="s">
        <v>390</v>
      </c>
      <c r="C1548" t="s">
        <v>130</v>
      </c>
    </row>
    <row r="1549" spans="1:27" x14ac:dyDescent="0.2">
      <c r="A1549" t="s">
        <v>391</v>
      </c>
      <c r="B1549" t="s">
        <v>392</v>
      </c>
      <c r="C1549">
        <v>11217</v>
      </c>
      <c r="D1549" t="s">
        <v>133</v>
      </c>
    </row>
    <row r="1551" spans="1:27" x14ac:dyDescent="0.2">
      <c r="A1551" t="s">
        <v>134</v>
      </c>
      <c r="B1551" t="s">
        <v>135</v>
      </c>
      <c r="C1551" t="s">
        <v>136</v>
      </c>
      <c r="D1551" t="s">
        <v>137</v>
      </c>
      <c r="E1551" t="s">
        <v>138</v>
      </c>
      <c r="F1551" t="s">
        <v>139</v>
      </c>
      <c r="G1551" t="s">
        <v>140</v>
      </c>
      <c r="H1551" t="s">
        <v>141</v>
      </c>
      <c r="I1551" t="s">
        <v>142</v>
      </c>
      <c r="J1551" t="s">
        <v>143</v>
      </c>
      <c r="K1551" t="s">
        <v>144</v>
      </c>
      <c r="L1551" t="s">
        <v>145</v>
      </c>
      <c r="M1551" t="s">
        <v>146</v>
      </c>
      <c r="N1551" t="s">
        <v>147</v>
      </c>
      <c r="O1551" t="s">
        <v>148</v>
      </c>
      <c r="P1551" t="s">
        <v>149</v>
      </c>
      <c r="Q1551" t="s">
        <v>150</v>
      </c>
      <c r="R1551" t="s">
        <v>151</v>
      </c>
      <c r="V1551" s="21" t="s">
        <v>152</v>
      </c>
      <c r="W1551" s="21" t="s">
        <v>153</v>
      </c>
      <c r="X1551" s="21" t="s">
        <v>154</v>
      </c>
      <c r="Y1551" s="21" t="s">
        <v>155</v>
      </c>
      <c r="Z1551" s="21" t="s">
        <v>156</v>
      </c>
      <c r="AA1551" s="21" t="s">
        <v>157</v>
      </c>
    </row>
    <row r="1552" spans="1:27" x14ac:dyDescent="0.2">
      <c r="A1552" s="6" t="s">
        <v>4484</v>
      </c>
      <c r="B1552" s="6">
        <v>2040</v>
      </c>
      <c r="C1552">
        <v>2105</v>
      </c>
      <c r="D1552" s="6">
        <v>46</v>
      </c>
      <c r="E1552" s="32">
        <v>1E-4</v>
      </c>
      <c r="F1552">
        <v>29.4</v>
      </c>
      <c r="G1552" t="s">
        <v>4501</v>
      </c>
      <c r="H1552">
        <v>1</v>
      </c>
      <c r="I1552" s="19">
        <v>1.6000000000000001E-4</v>
      </c>
      <c r="J1552">
        <v>2.3069999999999999</v>
      </c>
      <c r="K1552">
        <v>1.7649999999999999</v>
      </c>
      <c r="L1552">
        <v>13</v>
      </c>
      <c r="M1552">
        <v>17</v>
      </c>
      <c r="N1552" s="19">
        <v>30</v>
      </c>
      <c r="O1552" s="19">
        <v>0.35</v>
      </c>
      <c r="P1552" s="58">
        <v>-4.2472899999999996</v>
      </c>
      <c r="Q1552">
        <v>1</v>
      </c>
      <c r="R1552" s="58">
        <v>-5.73</v>
      </c>
      <c r="S1552" s="21">
        <f t="shared" ref="S1552:S1575" si="114">B1552+1-K1552</f>
        <v>2039.2349999999999</v>
      </c>
      <c r="T1552" s="21">
        <f t="shared" ref="T1552:T1575" si="115">(S1552-1900)*365.2425</f>
        <v>50854.539487499962</v>
      </c>
      <c r="U1552" s="24">
        <f t="shared" ref="U1552:U1575" si="116">T1552</f>
        <v>50854.539487499962</v>
      </c>
      <c r="V1552" t="s">
        <v>4484</v>
      </c>
      <c r="W1552" t="s">
        <v>160</v>
      </c>
      <c r="X1552" t="s">
        <v>4504</v>
      </c>
      <c r="Y1552">
        <v>29.361000000000001</v>
      </c>
      <c r="Z1552">
        <v>27.187999999999999</v>
      </c>
      <c r="AA1552" t="s">
        <v>4505</v>
      </c>
    </row>
    <row r="1553" spans="1:27" x14ac:dyDescent="0.2">
      <c r="A1553" s="6" t="s">
        <v>3503</v>
      </c>
      <c r="B1553" s="6">
        <v>2045</v>
      </c>
      <c r="C1553">
        <v>2071</v>
      </c>
      <c r="D1553" s="6">
        <v>34</v>
      </c>
      <c r="E1553" s="32">
        <v>8.0000000000000004E-4</v>
      </c>
      <c r="F1553">
        <v>30.1</v>
      </c>
      <c r="G1553" t="s">
        <v>3524</v>
      </c>
      <c r="H1553">
        <v>1</v>
      </c>
      <c r="I1553" s="19">
        <v>1.2E-4</v>
      </c>
      <c r="J1553">
        <v>1.044</v>
      </c>
      <c r="K1553">
        <v>23.986000000000001</v>
      </c>
      <c r="L1553">
        <v>23</v>
      </c>
      <c r="M1553">
        <v>1</v>
      </c>
      <c r="N1553" s="19">
        <v>24</v>
      </c>
      <c r="O1553" s="19">
        <v>0.31</v>
      </c>
      <c r="P1553" s="58">
        <v>-4.40923</v>
      </c>
      <c r="Q1553">
        <v>1</v>
      </c>
      <c r="R1553" s="58">
        <v>-5.24</v>
      </c>
      <c r="S1553" s="21">
        <f t="shared" si="114"/>
        <v>2022.0139999999999</v>
      </c>
      <c r="T1553" s="21">
        <f t="shared" si="115"/>
        <v>44564.698394999963</v>
      </c>
      <c r="U1553" s="31">
        <f t="shared" si="116"/>
        <v>44564.698394999963</v>
      </c>
    </row>
    <row r="1554" spans="1:27" x14ac:dyDescent="0.2">
      <c r="A1554" s="6" t="s">
        <v>3579</v>
      </c>
      <c r="B1554" s="6">
        <v>2045</v>
      </c>
      <c r="C1554">
        <v>2121</v>
      </c>
      <c r="D1554" s="58">
        <v>4</v>
      </c>
      <c r="E1554" s="19">
        <v>2.9999999999999997E-8</v>
      </c>
      <c r="F1554">
        <v>26.8</v>
      </c>
      <c r="G1554" t="s">
        <v>3595</v>
      </c>
      <c r="H1554">
        <v>1</v>
      </c>
      <c r="I1554" s="19">
        <v>5.0000000000000001E-4</v>
      </c>
      <c r="J1554">
        <v>1.7050000000000001</v>
      </c>
      <c r="K1554">
        <v>2.4180000000000001</v>
      </c>
      <c r="L1554">
        <v>17</v>
      </c>
      <c r="M1554">
        <v>12</v>
      </c>
      <c r="N1554" s="19">
        <v>29</v>
      </c>
      <c r="O1554" s="19">
        <v>0.11</v>
      </c>
      <c r="P1554" s="58">
        <v>-4.2480500000000001</v>
      </c>
      <c r="Q1554">
        <v>4</v>
      </c>
      <c r="R1554" s="58">
        <v>-7.89</v>
      </c>
      <c r="S1554" s="21">
        <f t="shared" si="114"/>
        <v>2043.5820000000001</v>
      </c>
      <c r="T1554" s="21">
        <f t="shared" si="115"/>
        <v>52442.24863500004</v>
      </c>
      <c r="U1554" s="24">
        <f t="shared" si="116"/>
        <v>52442.24863500004</v>
      </c>
      <c r="V1554" t="s">
        <v>3579</v>
      </c>
      <c r="W1554" t="s">
        <v>160</v>
      </c>
      <c r="X1554" t="s">
        <v>4506</v>
      </c>
      <c r="Y1554">
        <v>26.742000000000001</v>
      </c>
      <c r="Z1554">
        <v>24.913</v>
      </c>
      <c r="AA1554" t="s">
        <v>4507</v>
      </c>
    </row>
    <row r="1555" spans="1:27" s="21" customFormat="1" x14ac:dyDescent="0.2">
      <c r="A1555" s="6" t="s">
        <v>3572</v>
      </c>
      <c r="B1555" s="6">
        <v>2046</v>
      </c>
      <c r="C1555" s="58">
        <v>2062</v>
      </c>
      <c r="D1555" s="58">
        <v>4</v>
      </c>
      <c r="E1555" s="19">
        <v>9.9999999999999995E-7</v>
      </c>
      <c r="F1555" s="58">
        <v>27.2</v>
      </c>
      <c r="G1555" s="58" t="s">
        <v>3598</v>
      </c>
      <c r="H1555" s="58">
        <v>1</v>
      </c>
      <c r="I1555" s="19">
        <v>8.3000000000000001E-4</v>
      </c>
      <c r="J1555" s="58">
        <v>2.3010000000000002</v>
      </c>
      <c r="K1555" s="58">
        <v>1.768</v>
      </c>
      <c r="L1555" s="58">
        <v>10</v>
      </c>
      <c r="M1555" s="58">
        <v>13</v>
      </c>
      <c r="N1555" s="19">
        <v>23</v>
      </c>
      <c r="O1555" s="19">
        <v>0.18</v>
      </c>
      <c r="P1555" s="6">
        <v>-3.8281399999999999</v>
      </c>
      <c r="Q1555" s="58">
        <v>7</v>
      </c>
      <c r="R1555" s="58">
        <v>-6.85</v>
      </c>
      <c r="S1555" s="21">
        <f t="shared" si="114"/>
        <v>2045.232</v>
      </c>
      <c r="T1555" s="21">
        <f t="shared" si="115"/>
        <v>53044.898759999989</v>
      </c>
      <c r="U1555" s="24">
        <f t="shared" si="116"/>
        <v>53044.898759999989</v>
      </c>
      <c r="V1555" s="58" t="s">
        <v>3572</v>
      </c>
      <c r="W1555" s="58" t="s">
        <v>160</v>
      </c>
      <c r="X1555" s="58" t="s">
        <v>3604</v>
      </c>
      <c r="Y1555" s="58">
        <v>27.193000000000001</v>
      </c>
      <c r="Z1555" s="58">
        <v>23.280999999999999</v>
      </c>
      <c r="AA1555" s="58" t="s">
        <v>4508</v>
      </c>
    </row>
    <row r="1556" spans="1:27" x14ac:dyDescent="0.2">
      <c r="A1556" s="6" t="s">
        <v>3381</v>
      </c>
      <c r="B1556" s="6">
        <v>2048</v>
      </c>
      <c r="C1556">
        <v>2121</v>
      </c>
      <c r="D1556" s="4">
        <v>148</v>
      </c>
      <c r="E1556" s="32">
        <v>2.0000000000000001E-4</v>
      </c>
      <c r="F1556">
        <v>28.5</v>
      </c>
      <c r="G1556" t="s">
        <v>3406</v>
      </c>
      <c r="H1556">
        <v>1</v>
      </c>
      <c r="I1556" s="19">
        <v>1.1000000000000001E-3</v>
      </c>
      <c r="J1556">
        <v>1.08</v>
      </c>
      <c r="K1556">
        <v>13.532999999999999</v>
      </c>
      <c r="L1556">
        <v>188</v>
      </c>
      <c r="M1556">
        <v>15</v>
      </c>
      <c r="N1556" s="19">
        <v>203</v>
      </c>
      <c r="O1556" s="19">
        <v>0.25</v>
      </c>
      <c r="P1556" s="6">
        <v>-3.55497</v>
      </c>
      <c r="Q1556">
        <v>10</v>
      </c>
      <c r="R1556">
        <v>-5.45</v>
      </c>
      <c r="S1556" s="21">
        <f t="shared" si="114"/>
        <v>2035.4670000000001</v>
      </c>
      <c r="T1556" s="21">
        <f t="shared" si="115"/>
        <v>49478.305747500039</v>
      </c>
      <c r="U1556" s="24">
        <f t="shared" si="116"/>
        <v>49478.305747500039</v>
      </c>
      <c r="V1556" t="s">
        <v>3381</v>
      </c>
      <c r="W1556" t="s">
        <v>160</v>
      </c>
      <c r="X1556" t="s">
        <v>4503</v>
      </c>
      <c r="Y1556">
        <v>28.483000000000001</v>
      </c>
      <c r="Z1556">
        <v>24.867999999999999</v>
      </c>
      <c r="AA1556" t="s">
        <v>3412</v>
      </c>
    </row>
    <row r="1557" spans="1:27" x14ac:dyDescent="0.2">
      <c r="A1557" s="6" t="s">
        <v>3436</v>
      </c>
      <c r="B1557" s="6">
        <v>2056</v>
      </c>
      <c r="C1557">
        <v>2118</v>
      </c>
      <c r="D1557" s="58">
        <v>5</v>
      </c>
      <c r="E1557" s="19">
        <v>8.9999999999999999E-8</v>
      </c>
      <c r="F1557">
        <v>24.9</v>
      </c>
      <c r="G1557" t="s">
        <v>3469</v>
      </c>
      <c r="H1557">
        <v>0</v>
      </c>
      <c r="I1557" s="19">
        <v>3.3E-4</v>
      </c>
      <c r="J1557">
        <v>1.603</v>
      </c>
      <c r="K1557">
        <v>2.657</v>
      </c>
      <c r="L1557">
        <v>5</v>
      </c>
      <c r="M1557">
        <v>3</v>
      </c>
      <c r="N1557" s="19">
        <v>8.02</v>
      </c>
      <c r="O1557" s="19">
        <v>8.8999999999999996E-2</v>
      </c>
      <c r="P1557" s="58">
        <v>-4.52956</v>
      </c>
      <c r="Q1557">
        <v>4</v>
      </c>
      <c r="R1557">
        <v>-6.81</v>
      </c>
      <c r="S1557" s="21">
        <f t="shared" si="114"/>
        <v>2054.3429999999998</v>
      </c>
      <c r="T1557" s="21">
        <f t="shared" si="115"/>
        <v>56372.623177499947</v>
      </c>
      <c r="U1557" s="24">
        <f t="shared" si="116"/>
        <v>56372.623177499947</v>
      </c>
      <c r="V1557" t="s">
        <v>3436</v>
      </c>
      <c r="W1557" t="s">
        <v>160</v>
      </c>
      <c r="X1557" t="s">
        <v>3531</v>
      </c>
      <c r="Y1557">
        <v>24.859000000000002</v>
      </c>
      <c r="Z1557">
        <v>23.533000000000001</v>
      </c>
      <c r="AA1557" t="s">
        <v>3532</v>
      </c>
    </row>
    <row r="1558" spans="1:27" x14ac:dyDescent="0.2">
      <c r="A1558" s="6" t="s">
        <v>3378</v>
      </c>
      <c r="B1558" s="6">
        <v>2063</v>
      </c>
      <c r="C1558">
        <v>2079</v>
      </c>
      <c r="D1558" s="58">
        <v>8</v>
      </c>
      <c r="E1558" s="19">
        <v>3.0000000000000001E-6</v>
      </c>
      <c r="F1558">
        <v>28.5</v>
      </c>
      <c r="G1558" t="s">
        <v>3408</v>
      </c>
      <c r="H1558">
        <v>0</v>
      </c>
      <c r="I1558" s="19">
        <v>6.7999999999999999E-5</v>
      </c>
      <c r="J1558">
        <v>1.6140000000000001</v>
      </c>
      <c r="K1558">
        <v>2.629</v>
      </c>
      <c r="L1558">
        <v>13</v>
      </c>
      <c r="M1558">
        <v>8</v>
      </c>
      <c r="N1558" s="19">
        <v>21</v>
      </c>
      <c r="O1558" s="19">
        <v>0.11</v>
      </c>
      <c r="P1558" s="58">
        <v>-5.1226099999999999</v>
      </c>
      <c r="Q1558">
        <v>1</v>
      </c>
      <c r="R1558">
        <v>-7.31</v>
      </c>
      <c r="S1558" s="21">
        <f t="shared" si="114"/>
        <v>2061.3710000000001</v>
      </c>
      <c r="T1558" s="21">
        <f t="shared" si="115"/>
        <v>58939.547467500037</v>
      </c>
      <c r="U1558" s="24">
        <f t="shared" si="116"/>
        <v>58939.547467500037</v>
      </c>
      <c r="V1558" t="s">
        <v>3378</v>
      </c>
      <c r="W1558" t="s">
        <v>160</v>
      </c>
      <c r="X1558" t="s">
        <v>3421</v>
      </c>
      <c r="Y1558">
        <v>28.478000000000002</v>
      </c>
      <c r="Z1558">
        <v>26.395</v>
      </c>
      <c r="AA1558" t="s">
        <v>3422</v>
      </c>
    </row>
    <row r="1559" spans="1:27" x14ac:dyDescent="0.2">
      <c r="A1559" s="6" t="s">
        <v>2979</v>
      </c>
      <c r="B1559" s="6">
        <v>2063</v>
      </c>
      <c r="C1559">
        <v>2111</v>
      </c>
      <c r="D1559" s="58">
        <v>4</v>
      </c>
      <c r="E1559" s="19">
        <v>3.0000000000000001E-5</v>
      </c>
      <c r="F1559">
        <v>25.7</v>
      </c>
      <c r="G1559" t="s">
        <v>3006</v>
      </c>
      <c r="H1559">
        <v>0</v>
      </c>
      <c r="I1559" s="19">
        <v>2.3E-3</v>
      </c>
      <c r="J1559">
        <v>2.6419999999999999</v>
      </c>
      <c r="K1559">
        <v>1.609</v>
      </c>
      <c r="L1559">
        <v>3</v>
      </c>
      <c r="M1559">
        <v>5</v>
      </c>
      <c r="N1559" s="19">
        <v>7.93</v>
      </c>
      <c r="O1559" s="19">
        <v>0.14000000000000001</v>
      </c>
      <c r="P1559" s="6">
        <v>-3.49424</v>
      </c>
      <c r="Q1559">
        <v>34</v>
      </c>
      <c r="R1559">
        <v>-5.25</v>
      </c>
      <c r="S1559" s="21">
        <f t="shared" si="114"/>
        <v>2062.3910000000001</v>
      </c>
      <c r="T1559" s="21">
        <f t="shared" si="115"/>
        <v>59312.09481750003</v>
      </c>
      <c r="U1559" s="24">
        <f t="shared" si="116"/>
        <v>59312.09481750003</v>
      </c>
      <c r="V1559" t="s">
        <v>2979</v>
      </c>
      <c r="W1559" t="s">
        <v>160</v>
      </c>
      <c r="X1559" t="s">
        <v>3608</v>
      </c>
      <c r="Y1559">
        <v>25.74</v>
      </c>
      <c r="Z1559">
        <v>23.687999999999999</v>
      </c>
      <c r="AA1559" t="s">
        <v>3609</v>
      </c>
    </row>
    <row r="1560" spans="1:27" x14ac:dyDescent="0.2">
      <c r="A1560" s="6" t="s">
        <v>3435</v>
      </c>
      <c r="B1560" s="6">
        <v>2064</v>
      </c>
      <c r="C1560">
        <v>2120</v>
      </c>
      <c r="D1560" s="58">
        <v>17</v>
      </c>
      <c r="E1560" s="19">
        <v>9.9999999999999995E-7</v>
      </c>
      <c r="F1560">
        <v>30.4</v>
      </c>
      <c r="G1560" t="s">
        <v>3470</v>
      </c>
      <c r="H1560">
        <v>0</v>
      </c>
      <c r="I1560" s="19">
        <v>2.0000000000000001E-4</v>
      </c>
      <c r="J1560">
        <v>1.45</v>
      </c>
      <c r="K1560">
        <v>3.2240000000000002</v>
      </c>
      <c r="L1560">
        <v>20</v>
      </c>
      <c r="M1560">
        <v>9</v>
      </c>
      <c r="N1560" s="19">
        <v>29</v>
      </c>
      <c r="O1560" s="19">
        <v>9.7000000000000003E-2</v>
      </c>
      <c r="P1560">
        <v>-4.7117199999999997</v>
      </c>
      <c r="Q1560">
        <v>3</v>
      </c>
      <c r="R1560">
        <v>-9.0399999999999991</v>
      </c>
      <c r="S1560" s="21">
        <f t="shared" si="114"/>
        <v>2061.7759999999998</v>
      </c>
      <c r="T1560" s="21">
        <f t="shared" si="115"/>
        <v>59087.47067999994</v>
      </c>
      <c r="U1560" s="24">
        <f t="shared" si="116"/>
        <v>59087.47067999994</v>
      </c>
      <c r="V1560" t="s">
        <v>3435</v>
      </c>
      <c r="W1560" t="s">
        <v>160</v>
      </c>
      <c r="X1560" t="s">
        <v>3535</v>
      </c>
      <c r="Y1560">
        <v>30.413</v>
      </c>
      <c r="Z1560">
        <v>24.327999999999999</v>
      </c>
      <c r="AA1560" t="s">
        <v>3536</v>
      </c>
    </row>
    <row r="1561" spans="1:27" x14ac:dyDescent="0.2">
      <c r="A1561" s="6" t="s">
        <v>4486</v>
      </c>
      <c r="B1561" s="6">
        <v>2067</v>
      </c>
      <c r="C1561">
        <v>2114</v>
      </c>
      <c r="D1561">
        <v>10</v>
      </c>
      <c r="E1561" s="19">
        <v>2.0000000000000002E-5</v>
      </c>
      <c r="F1561">
        <v>28.3</v>
      </c>
      <c r="G1561" t="s">
        <v>4499</v>
      </c>
      <c r="H1561">
        <v>1</v>
      </c>
      <c r="I1561" s="19">
        <v>6.2000000000000003E-5</v>
      </c>
      <c r="J1561">
        <v>0.90200000000000002</v>
      </c>
      <c r="K1561">
        <v>9.2149999999999999</v>
      </c>
      <c r="L1561">
        <v>143</v>
      </c>
      <c r="M1561">
        <v>14</v>
      </c>
      <c r="N1561" s="19">
        <v>129</v>
      </c>
      <c r="O1561" s="19">
        <v>0.12</v>
      </c>
      <c r="P1561">
        <v>-5.13171</v>
      </c>
      <c r="Q1561">
        <v>1</v>
      </c>
      <c r="R1561">
        <v>-6.55</v>
      </c>
      <c r="S1561" s="21">
        <f t="shared" si="114"/>
        <v>2058.7849999999999</v>
      </c>
      <c r="T1561" s="21">
        <f t="shared" si="115"/>
        <v>57995.030362499951</v>
      </c>
      <c r="U1561" s="24">
        <f t="shared" si="116"/>
        <v>57995.030362499951</v>
      </c>
      <c r="V1561" t="s">
        <v>4486</v>
      </c>
      <c r="W1561" t="s">
        <v>160</v>
      </c>
      <c r="X1561" t="s">
        <v>4509</v>
      </c>
      <c r="Y1561">
        <v>28.321999999999999</v>
      </c>
      <c r="Z1561">
        <v>26.893000000000001</v>
      </c>
      <c r="AA1561" t="s">
        <v>4510</v>
      </c>
    </row>
    <row r="1562" spans="1:27" x14ac:dyDescent="0.2">
      <c r="A1562" s="6" t="s">
        <v>3380</v>
      </c>
      <c r="B1562" s="6">
        <v>2067</v>
      </c>
      <c r="C1562">
        <v>2105</v>
      </c>
      <c r="D1562" s="58">
        <v>5</v>
      </c>
      <c r="E1562" s="19">
        <v>6.0000000000000002E-6</v>
      </c>
      <c r="F1562">
        <v>25.6</v>
      </c>
      <c r="G1562" t="s">
        <v>3407</v>
      </c>
      <c r="H1562">
        <v>0</v>
      </c>
      <c r="I1562" s="19">
        <v>8.0999999999999996E-4</v>
      </c>
      <c r="J1562">
        <v>2.8820000000000001</v>
      </c>
      <c r="K1562">
        <v>1.5309999999999999</v>
      </c>
      <c r="L1562">
        <v>8</v>
      </c>
      <c r="M1562">
        <v>15</v>
      </c>
      <c r="N1562" s="19">
        <v>23.1</v>
      </c>
      <c r="O1562" s="19">
        <v>0.11</v>
      </c>
      <c r="P1562" s="58">
        <v>-4.0590799999999998</v>
      </c>
      <c r="Q1562">
        <v>13</v>
      </c>
      <c r="R1562">
        <v>-5.68</v>
      </c>
      <c r="S1562" s="21">
        <f t="shared" si="114"/>
        <v>2066.4690000000001</v>
      </c>
      <c r="T1562" s="21">
        <f t="shared" si="115"/>
        <v>60801.553732500019</v>
      </c>
      <c r="U1562" s="24">
        <f t="shared" si="116"/>
        <v>60801.553732500019</v>
      </c>
      <c r="V1562" t="s">
        <v>3380</v>
      </c>
      <c r="W1562" t="s">
        <v>160</v>
      </c>
      <c r="X1562" t="s">
        <v>3423</v>
      </c>
      <c r="Y1562">
        <v>25.635999999999999</v>
      </c>
      <c r="Z1562">
        <v>23.353999999999999</v>
      </c>
      <c r="AA1562" t="s">
        <v>3611</v>
      </c>
    </row>
    <row r="1563" spans="1:27" x14ac:dyDescent="0.2">
      <c r="A1563" s="6" t="s">
        <v>3508</v>
      </c>
      <c r="B1563" s="6">
        <v>2069</v>
      </c>
      <c r="C1563">
        <v>2102</v>
      </c>
      <c r="D1563">
        <v>18</v>
      </c>
      <c r="E1563" s="19">
        <v>6.0000000000000002E-6</v>
      </c>
      <c r="F1563">
        <v>29.8</v>
      </c>
      <c r="G1563" t="s">
        <v>3521</v>
      </c>
      <c r="H1563">
        <v>0</v>
      </c>
      <c r="I1563" s="19">
        <v>5.8999999999999998E-5</v>
      </c>
      <c r="J1563">
        <v>2.1960000000000002</v>
      </c>
      <c r="K1563">
        <v>1.8360000000000001</v>
      </c>
      <c r="L1563">
        <v>5</v>
      </c>
      <c r="M1563">
        <v>6</v>
      </c>
      <c r="N1563" s="19">
        <v>11</v>
      </c>
      <c r="O1563" s="19">
        <v>0.1</v>
      </c>
      <c r="P1563">
        <v>-5.2122999999999999</v>
      </c>
      <c r="Q1563">
        <v>1</v>
      </c>
      <c r="R1563">
        <v>-7.72</v>
      </c>
      <c r="S1563" s="21">
        <f t="shared" si="114"/>
        <v>2068.1640000000002</v>
      </c>
      <c r="T1563" s="21">
        <f t="shared" si="115"/>
        <v>61420.639770000082</v>
      </c>
      <c r="U1563" s="24">
        <f t="shared" si="116"/>
        <v>61420.639770000082</v>
      </c>
      <c r="V1563" t="s">
        <v>3508</v>
      </c>
      <c r="W1563" t="s">
        <v>160</v>
      </c>
      <c r="X1563" t="s">
        <v>3543</v>
      </c>
      <c r="Y1563">
        <v>29.754000000000001</v>
      </c>
      <c r="Z1563">
        <v>27.797000000000001</v>
      </c>
      <c r="AA1563" t="s">
        <v>2693</v>
      </c>
    </row>
    <row r="1564" spans="1:27" x14ac:dyDescent="0.2">
      <c r="A1564" s="6" t="s">
        <v>3386</v>
      </c>
      <c r="B1564" s="6">
        <v>2070</v>
      </c>
      <c r="C1564">
        <v>2121</v>
      </c>
      <c r="D1564" s="6">
        <v>35</v>
      </c>
      <c r="E1564" s="19">
        <v>3.0000000000000001E-5</v>
      </c>
      <c r="F1564">
        <v>28.6</v>
      </c>
      <c r="G1564" t="s">
        <v>3402</v>
      </c>
      <c r="H1564">
        <v>1</v>
      </c>
      <c r="I1564" s="19">
        <v>2.3000000000000001E-4</v>
      </c>
      <c r="J1564">
        <v>1.087</v>
      </c>
      <c r="K1564">
        <v>12.468999999999999</v>
      </c>
      <c r="L1564">
        <v>172</v>
      </c>
      <c r="M1564">
        <v>15</v>
      </c>
      <c r="N1564" s="19">
        <v>187</v>
      </c>
      <c r="O1564" s="19">
        <v>0.12</v>
      </c>
      <c r="P1564" s="58">
        <v>-4.5646599999999999</v>
      </c>
      <c r="Q1564">
        <v>4</v>
      </c>
      <c r="R1564">
        <v>-6.42</v>
      </c>
      <c r="S1564" s="21">
        <f t="shared" si="114"/>
        <v>2058.5309999999999</v>
      </c>
      <c r="T1564" s="21">
        <f t="shared" si="115"/>
        <v>57902.258767499981</v>
      </c>
      <c r="U1564" s="24">
        <f t="shared" si="116"/>
        <v>57902.258767499981</v>
      </c>
      <c r="V1564" t="s">
        <v>3386</v>
      </c>
      <c r="W1564" t="s">
        <v>160</v>
      </c>
      <c r="X1564" t="s">
        <v>3533</v>
      </c>
      <c r="Y1564">
        <v>28.556999999999999</v>
      </c>
      <c r="Z1564">
        <v>25.486000000000001</v>
      </c>
      <c r="AA1564" t="s">
        <v>3534</v>
      </c>
    </row>
    <row r="1565" spans="1:27" x14ac:dyDescent="0.2">
      <c r="A1565" s="9" t="s">
        <v>3506</v>
      </c>
      <c r="B1565" s="9">
        <v>2073</v>
      </c>
      <c r="C1565">
        <v>2095</v>
      </c>
      <c r="D1565">
        <v>8</v>
      </c>
      <c r="E1565" s="19">
        <v>1.9999999999999999E-6</v>
      </c>
      <c r="F1565">
        <v>29.5</v>
      </c>
      <c r="G1565" t="s">
        <v>3523</v>
      </c>
      <c r="H1565">
        <v>0</v>
      </c>
      <c r="I1565" s="19">
        <v>5.5000000000000002E-5</v>
      </c>
      <c r="J1565">
        <v>1.8540000000000001</v>
      </c>
      <c r="K1565">
        <v>2.1709999999999998</v>
      </c>
      <c r="L1565">
        <v>7</v>
      </c>
      <c r="M1565">
        <v>6</v>
      </c>
      <c r="N1565" s="19">
        <v>13</v>
      </c>
      <c r="O1565" s="19">
        <v>8.5999999999999993E-2</v>
      </c>
      <c r="P1565">
        <v>-5.3276199999999996</v>
      </c>
      <c r="Q1565">
        <v>1</v>
      </c>
      <c r="R1565">
        <v>-8.0399999999999991</v>
      </c>
      <c r="S1565" s="21">
        <f t="shared" si="114"/>
        <v>2071.8290000000002</v>
      </c>
      <c r="T1565" s="21">
        <f t="shared" si="115"/>
        <v>62759.253532500064</v>
      </c>
      <c r="U1565" s="24">
        <f t="shared" si="116"/>
        <v>62759.253532500064</v>
      </c>
      <c r="V1565" t="s">
        <v>3506</v>
      </c>
      <c r="W1565" t="s">
        <v>160</v>
      </c>
      <c r="X1565" t="s">
        <v>3546</v>
      </c>
      <c r="Y1565">
        <v>29.52</v>
      </c>
      <c r="Z1565">
        <v>27.978000000000002</v>
      </c>
      <c r="AA1565" t="s">
        <v>3547</v>
      </c>
    </row>
    <row r="1566" spans="1:27" x14ac:dyDescent="0.2">
      <c r="A1566" s="9" t="s">
        <v>3388</v>
      </c>
      <c r="B1566" s="9">
        <v>2074</v>
      </c>
      <c r="C1566">
        <v>2120</v>
      </c>
      <c r="D1566" s="58">
        <v>13</v>
      </c>
      <c r="E1566" s="19">
        <v>3.0000000000000001E-5</v>
      </c>
      <c r="F1566">
        <v>29.4</v>
      </c>
      <c r="G1566" t="s">
        <v>3400</v>
      </c>
      <c r="H1566">
        <v>0</v>
      </c>
      <c r="I1566" s="19">
        <v>1.6000000000000001E-4</v>
      </c>
      <c r="J1566">
        <v>1.7669999999999999</v>
      </c>
      <c r="K1566">
        <v>2.3039999999999998</v>
      </c>
      <c r="L1566">
        <v>13</v>
      </c>
      <c r="M1566">
        <v>10</v>
      </c>
      <c r="N1566" s="19">
        <v>23</v>
      </c>
      <c r="O1566" s="19">
        <v>0.11</v>
      </c>
      <c r="P1566" s="58">
        <v>-4.7604899999999999</v>
      </c>
      <c r="Q1566">
        <v>3</v>
      </c>
      <c r="R1566">
        <v>-6.71</v>
      </c>
      <c r="S1566" s="21">
        <f t="shared" si="114"/>
        <v>2072.6959999999999</v>
      </c>
      <c r="T1566" s="21">
        <f t="shared" si="115"/>
        <v>63075.918779999971</v>
      </c>
      <c r="U1566" s="24">
        <f t="shared" si="116"/>
        <v>63075.918779999971</v>
      </c>
      <c r="V1566" t="s">
        <v>3388</v>
      </c>
      <c r="W1566" t="s">
        <v>160</v>
      </c>
      <c r="X1566" t="s">
        <v>3550</v>
      </c>
      <c r="Y1566">
        <v>29.387</v>
      </c>
      <c r="Z1566">
        <v>25.004999999999999</v>
      </c>
      <c r="AA1566" t="s">
        <v>3551</v>
      </c>
    </row>
    <row r="1567" spans="1:27" x14ac:dyDescent="0.2">
      <c r="A1567" s="9" t="s">
        <v>3434</v>
      </c>
      <c r="B1567" s="9">
        <v>2075</v>
      </c>
      <c r="C1567">
        <v>2090</v>
      </c>
      <c r="D1567">
        <v>10</v>
      </c>
      <c r="E1567" s="19">
        <v>1.9999999999999999E-6</v>
      </c>
      <c r="F1567">
        <v>27.7</v>
      </c>
      <c r="G1567" t="s">
        <v>3471</v>
      </c>
      <c r="H1567">
        <v>0</v>
      </c>
      <c r="I1567" s="19">
        <v>1.1E-4</v>
      </c>
      <c r="J1567">
        <v>1.7789999999999999</v>
      </c>
      <c r="K1567">
        <v>2.2839999999999998</v>
      </c>
      <c r="L1567">
        <v>9</v>
      </c>
      <c r="M1567">
        <v>7</v>
      </c>
      <c r="N1567" s="19">
        <v>16</v>
      </c>
      <c r="O1567" s="19">
        <v>8.2000000000000003E-2</v>
      </c>
      <c r="P1567">
        <v>-5.0628900000000003</v>
      </c>
      <c r="Q1567">
        <v>2</v>
      </c>
      <c r="R1567">
        <v>-6.97</v>
      </c>
      <c r="S1567" s="21">
        <f t="shared" si="114"/>
        <v>2073.7159999999999</v>
      </c>
      <c r="T1567" s="21">
        <f t="shared" si="115"/>
        <v>63448.466129999964</v>
      </c>
      <c r="U1567" s="24">
        <f t="shared" si="116"/>
        <v>63448.466129999964</v>
      </c>
      <c r="V1567" t="s">
        <v>3434</v>
      </c>
      <c r="W1567" t="s">
        <v>160</v>
      </c>
      <c r="X1567" t="s">
        <v>3552</v>
      </c>
      <c r="Y1567">
        <v>27.687999999999999</v>
      </c>
      <c r="Z1567">
        <v>23.518999999999998</v>
      </c>
      <c r="AA1567" t="s">
        <v>3553</v>
      </c>
    </row>
    <row r="1568" spans="1:27" x14ac:dyDescent="0.2">
      <c r="A1568" s="9" t="s">
        <v>3587</v>
      </c>
      <c r="B1568" s="9">
        <v>2090</v>
      </c>
      <c r="C1568">
        <v>2103</v>
      </c>
      <c r="D1568">
        <v>6</v>
      </c>
      <c r="E1568" s="19">
        <v>4.9999999999999998E-7</v>
      </c>
      <c r="F1568">
        <v>28.6</v>
      </c>
      <c r="G1568" t="s">
        <v>3594</v>
      </c>
      <c r="H1568">
        <v>0</v>
      </c>
      <c r="I1568" s="19">
        <v>8.2000000000000001E-5</v>
      </c>
      <c r="J1568">
        <v>3.0880000000000001</v>
      </c>
      <c r="K1568">
        <v>1.4790000000000001</v>
      </c>
      <c r="L1568">
        <v>1</v>
      </c>
      <c r="M1568">
        <v>2</v>
      </c>
      <c r="N1568" s="19">
        <v>3.09</v>
      </c>
      <c r="O1568" s="19">
        <v>5.5E-2</v>
      </c>
      <c r="P1568" s="58">
        <v>-5.3461299999999996</v>
      </c>
      <c r="Q1568">
        <v>2</v>
      </c>
      <c r="R1568">
        <v>-7.97</v>
      </c>
      <c r="S1568" s="21">
        <f t="shared" si="114"/>
        <v>2089.5210000000002</v>
      </c>
      <c r="T1568" s="21">
        <f t="shared" si="115"/>
        <v>69221.123842500063</v>
      </c>
      <c r="U1568" s="24">
        <f t="shared" si="116"/>
        <v>69221.123842500063</v>
      </c>
      <c r="V1568" t="s">
        <v>3587</v>
      </c>
      <c r="W1568" t="s">
        <v>160</v>
      </c>
      <c r="X1568" t="s">
        <v>3617</v>
      </c>
      <c r="Y1568">
        <v>28.559000000000001</v>
      </c>
      <c r="Z1568">
        <v>26.231000000000002</v>
      </c>
      <c r="AA1568" t="s">
        <v>3618</v>
      </c>
    </row>
    <row r="1569" spans="1:27" x14ac:dyDescent="0.2">
      <c r="A1569" s="9" t="s">
        <v>4485</v>
      </c>
      <c r="B1569" s="9">
        <v>2094</v>
      </c>
      <c r="C1569">
        <v>2100</v>
      </c>
      <c r="D1569">
        <v>2</v>
      </c>
      <c r="E1569" s="19">
        <v>8.0000000000000002E-8</v>
      </c>
      <c r="F1569">
        <v>27.3</v>
      </c>
      <c r="G1569" t="s">
        <v>4500</v>
      </c>
      <c r="H1569">
        <v>0</v>
      </c>
      <c r="I1569" s="19">
        <v>3.8999999999999999E-5</v>
      </c>
      <c r="J1569">
        <v>2.9529999999999998</v>
      </c>
      <c r="K1569">
        <v>1.512</v>
      </c>
      <c r="L1569">
        <v>1</v>
      </c>
      <c r="M1569">
        <v>2</v>
      </c>
      <c r="N1569" s="19">
        <v>2.95</v>
      </c>
      <c r="O1569" s="19">
        <v>4.1000000000000002E-2</v>
      </c>
      <c r="P1569">
        <v>-5.7995599999999996</v>
      </c>
      <c r="Q1569">
        <v>1</v>
      </c>
      <c r="R1569">
        <v>-8.44</v>
      </c>
      <c r="S1569" s="21">
        <f t="shared" si="114"/>
        <v>2093.4879999999998</v>
      </c>
      <c r="T1569" s="21">
        <f t="shared" si="115"/>
        <v>70670.040839999943</v>
      </c>
      <c r="U1569" s="24">
        <f t="shared" si="116"/>
        <v>70670.040839999943</v>
      </c>
      <c r="V1569" t="s">
        <v>4485</v>
      </c>
      <c r="W1569" t="s">
        <v>160</v>
      </c>
      <c r="X1569" t="s">
        <v>4519</v>
      </c>
      <c r="Y1569">
        <v>27.321999999999999</v>
      </c>
      <c r="Z1569">
        <v>24.939</v>
      </c>
      <c r="AA1569" t="s">
        <v>4520</v>
      </c>
    </row>
    <row r="1570" spans="1:27" x14ac:dyDescent="0.2">
      <c r="A1570" s="9" t="s">
        <v>3580</v>
      </c>
      <c r="B1570" s="9">
        <v>2101</v>
      </c>
      <c r="C1570">
        <v>2119</v>
      </c>
      <c r="D1570" s="58">
        <v>4</v>
      </c>
      <c r="E1570" s="19">
        <v>2E-8</v>
      </c>
      <c r="F1570">
        <v>26.3</v>
      </c>
      <c r="G1570" t="s">
        <v>3596</v>
      </c>
      <c r="H1570">
        <v>0</v>
      </c>
      <c r="I1570" s="19">
        <v>2.1000000000000001E-4</v>
      </c>
      <c r="J1570">
        <v>1.6830000000000001</v>
      </c>
      <c r="K1570">
        <v>2.464</v>
      </c>
      <c r="L1570">
        <v>19</v>
      </c>
      <c r="M1570">
        <v>13</v>
      </c>
      <c r="N1570" s="19">
        <v>32</v>
      </c>
      <c r="O1570" s="19">
        <v>3.1E-2</v>
      </c>
      <c r="P1570" s="58">
        <v>-5.1892199999999997</v>
      </c>
      <c r="Q1570">
        <v>6</v>
      </c>
      <c r="R1570">
        <v>-8.32</v>
      </c>
      <c r="S1570" s="21">
        <f t="shared" si="114"/>
        <v>2099.5360000000001</v>
      </c>
      <c r="T1570" s="21">
        <f t="shared" si="115"/>
        <v>72879.027480000019</v>
      </c>
      <c r="U1570" s="24">
        <f t="shared" si="116"/>
        <v>72879.027480000019</v>
      </c>
      <c r="V1570" t="s">
        <v>3580</v>
      </c>
      <c r="W1570" t="s">
        <v>160</v>
      </c>
      <c r="X1570" t="s">
        <v>4523</v>
      </c>
      <c r="Y1570">
        <v>26.260999999999999</v>
      </c>
      <c r="Z1570">
        <v>22.846</v>
      </c>
      <c r="AA1570" t="s">
        <v>3624</v>
      </c>
    </row>
    <row r="1571" spans="1:27" x14ac:dyDescent="0.2">
      <c r="A1571" s="9" t="s">
        <v>4487</v>
      </c>
      <c r="B1571" s="9">
        <v>2103</v>
      </c>
      <c r="C1571">
        <v>2121</v>
      </c>
      <c r="D1571">
        <v>5</v>
      </c>
      <c r="E1571" s="19">
        <v>1.9999999999999999E-6</v>
      </c>
      <c r="F1571">
        <v>28.5</v>
      </c>
      <c r="G1571" t="s">
        <v>4498</v>
      </c>
      <c r="H1571">
        <v>0</v>
      </c>
      <c r="I1571" s="19">
        <v>1E-4</v>
      </c>
      <c r="J1571">
        <v>1.1850000000000001</v>
      </c>
      <c r="K1571">
        <v>6.399</v>
      </c>
      <c r="L1571">
        <v>27</v>
      </c>
      <c r="M1571">
        <v>5</v>
      </c>
      <c r="N1571" s="19">
        <v>32</v>
      </c>
      <c r="O1571" s="19">
        <v>5.3999999999999999E-2</v>
      </c>
      <c r="P1571">
        <v>-5.2524100000000002</v>
      </c>
      <c r="Q1571">
        <v>3</v>
      </c>
      <c r="R1571">
        <v>-7.77</v>
      </c>
      <c r="S1571" s="21">
        <f t="shared" si="114"/>
        <v>2097.6010000000001</v>
      </c>
      <c r="T1571" s="21">
        <f t="shared" si="115"/>
        <v>72172.283242500038</v>
      </c>
      <c r="U1571" s="24">
        <f t="shared" si="116"/>
        <v>72172.283242500038</v>
      </c>
      <c r="V1571" t="s">
        <v>4487</v>
      </c>
      <c r="W1571" t="s">
        <v>160</v>
      </c>
      <c r="X1571" t="s">
        <v>4521</v>
      </c>
      <c r="Y1571">
        <v>28.457000000000001</v>
      </c>
      <c r="Z1571">
        <v>22.943000000000001</v>
      </c>
      <c r="AA1571" t="s">
        <v>4522</v>
      </c>
    </row>
    <row r="1572" spans="1:27" x14ac:dyDescent="0.2">
      <c r="A1572" s="9" t="s">
        <v>3588</v>
      </c>
      <c r="B1572" s="9">
        <v>2105</v>
      </c>
      <c r="C1572">
        <v>2120</v>
      </c>
      <c r="D1572">
        <v>7</v>
      </c>
      <c r="E1572" s="19">
        <v>1.9999999999999999E-6</v>
      </c>
      <c r="F1572">
        <v>28.6</v>
      </c>
      <c r="G1572" t="s">
        <v>3593</v>
      </c>
      <c r="H1572">
        <v>0</v>
      </c>
      <c r="I1572" s="19">
        <v>1E-4</v>
      </c>
      <c r="J1572">
        <v>2.4820000000000002</v>
      </c>
      <c r="K1572">
        <v>1.675</v>
      </c>
      <c r="L1572">
        <v>2</v>
      </c>
      <c r="M1572">
        <v>3</v>
      </c>
      <c r="N1572" s="19">
        <v>4.96</v>
      </c>
      <c r="O1572" s="19">
        <v>5.2999999999999999E-2</v>
      </c>
      <c r="P1572" s="58">
        <v>-5.2738399999999999</v>
      </c>
      <c r="Q1572">
        <v>3</v>
      </c>
      <c r="R1572">
        <v>-7.6</v>
      </c>
      <c r="S1572" s="21">
        <f t="shared" si="114"/>
        <v>2104.3249999999998</v>
      </c>
      <c r="T1572" s="21">
        <f t="shared" si="115"/>
        <v>74628.173812499939</v>
      </c>
      <c r="U1572" s="24">
        <f t="shared" si="116"/>
        <v>74628.173812499939</v>
      </c>
      <c r="V1572" t="s">
        <v>3588</v>
      </c>
      <c r="W1572" t="s">
        <v>160</v>
      </c>
      <c r="X1572" t="s">
        <v>4524</v>
      </c>
      <c r="Y1572">
        <v>28.541</v>
      </c>
      <c r="Z1572">
        <v>23.93</v>
      </c>
      <c r="AA1572" t="s">
        <v>4525</v>
      </c>
    </row>
    <row r="1573" spans="1:27" s="58" customFormat="1" x14ac:dyDescent="0.2">
      <c r="A1573" s="9" t="s">
        <v>3567</v>
      </c>
      <c r="B1573" s="9">
        <v>2113</v>
      </c>
      <c r="C1573" s="58">
        <v>2116</v>
      </c>
      <c r="D1573" s="58">
        <v>3</v>
      </c>
      <c r="E1573" s="19">
        <v>9.9999999999999995E-7</v>
      </c>
      <c r="F1573" s="58">
        <v>26.1</v>
      </c>
      <c r="G1573" s="58" t="s">
        <v>3599</v>
      </c>
      <c r="H1573" s="58">
        <v>0</v>
      </c>
      <c r="I1573" s="19">
        <v>9.1000000000000003E-5</v>
      </c>
      <c r="J1573" s="58">
        <v>3.5</v>
      </c>
      <c r="K1573" s="58">
        <v>1.4</v>
      </c>
      <c r="L1573" s="58">
        <v>2</v>
      </c>
      <c r="M1573" s="58">
        <v>5</v>
      </c>
      <c r="N1573" s="19">
        <v>7</v>
      </c>
      <c r="O1573" s="19">
        <v>4.4999999999999998E-2</v>
      </c>
      <c r="P1573" s="58">
        <v>-5.38375</v>
      </c>
      <c r="Q1573" s="58">
        <v>3</v>
      </c>
      <c r="R1573" s="58">
        <v>-6.51</v>
      </c>
      <c r="S1573" s="21">
        <f t="shared" si="114"/>
        <v>2112.6</v>
      </c>
      <c r="T1573" s="21">
        <f t="shared" si="115"/>
        <v>77650.555499999973</v>
      </c>
      <c r="U1573" s="24">
        <f t="shared" si="116"/>
        <v>77650.555499999973</v>
      </c>
      <c r="V1573" s="58" t="s">
        <v>3567</v>
      </c>
      <c r="W1573" s="58" t="s">
        <v>160</v>
      </c>
      <c r="X1573" s="58" t="s">
        <v>3627</v>
      </c>
      <c r="Y1573" s="58">
        <v>26.106999999999999</v>
      </c>
      <c r="Z1573" s="58">
        <v>23.995999999999999</v>
      </c>
      <c r="AA1573" s="58" t="s">
        <v>3628</v>
      </c>
    </row>
    <row r="1574" spans="1:27" s="58" customFormat="1" x14ac:dyDescent="0.2">
      <c r="A1574" s="9" t="s">
        <v>3377</v>
      </c>
      <c r="B1574" s="9">
        <v>2116</v>
      </c>
      <c r="C1574" s="58">
        <v>2117</v>
      </c>
      <c r="D1574" s="58">
        <v>2</v>
      </c>
      <c r="E1574" s="32">
        <v>2.9999999999999997E-4</v>
      </c>
      <c r="F1574" s="58">
        <v>27.7</v>
      </c>
      <c r="G1574" s="58" t="s">
        <v>3409</v>
      </c>
      <c r="H1574" s="58">
        <v>1</v>
      </c>
      <c r="I1574" s="19">
        <v>2.1000000000000001E-4</v>
      </c>
      <c r="J1574" s="58">
        <v>0.99</v>
      </c>
      <c r="K1574" s="58">
        <v>103.76900000000001</v>
      </c>
      <c r="L1574" s="58">
        <v>0</v>
      </c>
      <c r="M1574" s="58">
        <v>0</v>
      </c>
      <c r="N1574" s="19">
        <v>10000000</v>
      </c>
      <c r="O1574" s="19">
        <v>7.0000000000000007E-2</v>
      </c>
      <c r="P1574" s="58">
        <v>-4.8389699999999998</v>
      </c>
      <c r="Q1574" s="58">
        <v>7</v>
      </c>
      <c r="R1574" s="6">
        <v>-4.9000000000000004</v>
      </c>
      <c r="S1574" s="21">
        <f t="shared" si="114"/>
        <v>2013.231</v>
      </c>
      <c r="T1574" s="21">
        <f t="shared" si="115"/>
        <v>41356.773517499998</v>
      </c>
      <c r="U1574" s="31">
        <f t="shared" si="116"/>
        <v>41356.773517499998</v>
      </c>
    </row>
    <row r="1575" spans="1:27" x14ac:dyDescent="0.2">
      <c r="A1575" s="2" t="s">
        <v>3172</v>
      </c>
      <c r="B1575" s="6">
        <v>2030</v>
      </c>
      <c r="C1575">
        <v>2120</v>
      </c>
      <c r="D1575" s="6">
        <v>25</v>
      </c>
      <c r="E1575" s="19">
        <v>8.0000000000000007E-5</v>
      </c>
      <c r="F1575">
        <v>26.6</v>
      </c>
      <c r="G1575" t="s">
        <v>3223</v>
      </c>
      <c r="H1575">
        <v>1</v>
      </c>
      <c r="I1575" s="19">
        <v>6.6E-3</v>
      </c>
      <c r="J1575">
        <v>1.129</v>
      </c>
      <c r="K1575">
        <v>8.7260000000000009</v>
      </c>
      <c r="L1575">
        <v>85</v>
      </c>
      <c r="M1575">
        <v>11</v>
      </c>
      <c r="N1575" s="19">
        <v>96</v>
      </c>
      <c r="O1575" s="19">
        <v>0.84</v>
      </c>
      <c r="P1575" s="4">
        <v>-2.2555999999999998</v>
      </c>
      <c r="Q1575">
        <v>17</v>
      </c>
      <c r="R1575">
        <v>-5.21</v>
      </c>
      <c r="S1575" s="21">
        <f t="shared" si="114"/>
        <v>2022.2739999999999</v>
      </c>
      <c r="T1575" s="21">
        <f t="shared" si="115"/>
        <v>44659.661444999962</v>
      </c>
      <c r="U1575" s="31">
        <f t="shared" si="116"/>
        <v>44659.661444999962</v>
      </c>
    </row>
    <row r="1576" spans="1:27" x14ac:dyDescent="0.2">
      <c r="A1576" s="2" t="s">
        <v>2814</v>
      </c>
      <c r="B1576" s="6">
        <v>2060</v>
      </c>
      <c r="C1576">
        <v>2121</v>
      </c>
      <c r="D1576" s="6">
        <v>29</v>
      </c>
      <c r="E1576" s="32">
        <v>2.9999999999999997E-4</v>
      </c>
      <c r="F1576">
        <v>27.1</v>
      </c>
      <c r="G1576" t="s">
        <v>2850</v>
      </c>
      <c r="H1576">
        <v>0</v>
      </c>
      <c r="I1576" s="19">
        <v>3.5000000000000001E-3</v>
      </c>
      <c r="J1576">
        <v>2.2930000000000001</v>
      </c>
      <c r="K1576">
        <v>1.7729999999999999</v>
      </c>
      <c r="L1576">
        <v>7</v>
      </c>
      <c r="M1576">
        <v>9</v>
      </c>
      <c r="N1576" s="19">
        <v>16.100000000000001</v>
      </c>
      <c r="O1576" s="19">
        <v>0.17</v>
      </c>
      <c r="P1576" s="6">
        <v>-3.2092800000000001</v>
      </c>
      <c r="Q1576">
        <v>48</v>
      </c>
      <c r="R1576" s="6">
        <v>-4.7699999999999996</v>
      </c>
      <c r="S1576" s="21">
        <f t="shared" ref="S1576" si="117">B1576+1-K1576</f>
        <v>2059.2269999999999</v>
      </c>
      <c r="T1576" s="21">
        <f t="shared" ref="T1576" si="118">(S1576-1900)*365.2425</f>
        <v>58156.467547499953</v>
      </c>
      <c r="U1576" s="24">
        <f t="shared" ref="U1576" si="119">T1576</f>
        <v>58156.467547499953</v>
      </c>
      <c r="V1576" t="s">
        <v>3276</v>
      </c>
      <c r="W1576" t="s">
        <v>160</v>
      </c>
      <c r="X1576" t="s">
        <v>3128</v>
      </c>
      <c r="Y1576">
        <v>26.99</v>
      </c>
      <c r="Z1576">
        <v>25.562000000000001</v>
      </c>
      <c r="AA1576" t="s">
        <v>4526</v>
      </c>
    </row>
    <row r="1577" spans="1:27" x14ac:dyDescent="0.2">
      <c r="E1577" s="19"/>
      <c r="I1577" s="19"/>
      <c r="N1577" s="19"/>
      <c r="O1577" s="19"/>
      <c r="S1577" s="21"/>
      <c r="T1577" s="21"/>
      <c r="U1577" s="24"/>
    </row>
    <row r="1579" spans="1:27" x14ac:dyDescent="0.2">
      <c r="A1579" s="12" t="s">
        <v>3577</v>
      </c>
      <c r="B1579" s="12">
        <v>2067</v>
      </c>
      <c r="C1579">
        <v>2074</v>
      </c>
      <c r="D1579" s="58">
        <v>4</v>
      </c>
      <c r="E1579" s="19">
        <v>6.0000000000000002E-6</v>
      </c>
      <c r="F1579">
        <v>26.7</v>
      </c>
      <c r="G1579" t="s">
        <v>3597</v>
      </c>
      <c r="H1579">
        <v>0</v>
      </c>
      <c r="I1579" s="19">
        <v>3.6999999999999999E-4</v>
      </c>
      <c r="J1579">
        <v>2.331</v>
      </c>
      <c r="K1579">
        <v>1.7509999999999999</v>
      </c>
      <c r="L1579">
        <v>3</v>
      </c>
      <c r="M1579">
        <v>4</v>
      </c>
      <c r="N1579" s="19">
        <v>6.99</v>
      </c>
      <c r="O1579" s="19">
        <v>0.11</v>
      </c>
      <c r="P1579" s="58">
        <v>-4.3948700000000001</v>
      </c>
      <c r="Q1579">
        <v>6</v>
      </c>
      <c r="R1579" s="58">
        <v>-5.92</v>
      </c>
      <c r="S1579" s="21">
        <f t="shared" ref="S1579:S1595" si="120">B1579+1-K1579</f>
        <v>2066.2489999999998</v>
      </c>
      <c r="T1579" s="21">
        <f t="shared" ref="T1579:T1595" si="121">(S1579-1900)*365.2425</f>
        <v>60721.200382499926</v>
      </c>
      <c r="U1579" s="24">
        <f t="shared" ref="U1579:U1595" si="122">T1579</f>
        <v>60721.200382499926</v>
      </c>
      <c r="V1579" t="s">
        <v>3577</v>
      </c>
      <c r="W1579" t="s">
        <v>160</v>
      </c>
      <c r="X1579" t="s">
        <v>4511</v>
      </c>
      <c r="Y1579">
        <v>26.681000000000001</v>
      </c>
      <c r="Z1579">
        <v>18.295000000000002</v>
      </c>
      <c r="AA1579" t="s">
        <v>4512</v>
      </c>
    </row>
    <row r="1580" spans="1:27" x14ac:dyDescent="0.2">
      <c r="A1580" s="12" t="s">
        <v>3382</v>
      </c>
      <c r="B1580" s="12">
        <v>2068</v>
      </c>
      <c r="C1580">
        <v>2118</v>
      </c>
      <c r="D1580" s="58">
        <v>7</v>
      </c>
      <c r="E1580" s="19">
        <v>9.9999999999999995E-7</v>
      </c>
      <c r="F1580">
        <v>26.7</v>
      </c>
      <c r="G1580" t="s">
        <v>3405</v>
      </c>
      <c r="H1580">
        <v>0</v>
      </c>
      <c r="I1580" s="19">
        <v>2.9999999999999997E-4</v>
      </c>
      <c r="J1580">
        <v>2.94</v>
      </c>
      <c r="K1580">
        <v>1.5149999999999999</v>
      </c>
      <c r="L1580">
        <v>1</v>
      </c>
      <c r="M1580">
        <v>2</v>
      </c>
      <c r="N1580" s="19">
        <v>2.94</v>
      </c>
      <c r="O1580" s="19">
        <v>9.0999999999999998E-2</v>
      </c>
      <c r="P1580">
        <v>-4.5565300000000004</v>
      </c>
      <c r="Q1580">
        <v>5</v>
      </c>
      <c r="R1580">
        <v>-6.76</v>
      </c>
      <c r="S1580" s="21">
        <f t="shared" si="120"/>
        <v>2067.4850000000001</v>
      </c>
      <c r="T1580" s="21">
        <f t="shared" si="121"/>
        <v>61172.640112500048</v>
      </c>
      <c r="U1580" s="24">
        <f t="shared" si="122"/>
        <v>61172.640112500048</v>
      </c>
      <c r="V1580" t="s">
        <v>3382</v>
      </c>
      <c r="W1580" t="s">
        <v>160</v>
      </c>
      <c r="X1580" t="s">
        <v>3539</v>
      </c>
      <c r="Y1580">
        <v>26.678999999999998</v>
      </c>
      <c r="Z1580">
        <v>18.599</v>
      </c>
      <c r="AA1580" t="s">
        <v>3540</v>
      </c>
    </row>
    <row r="1581" spans="1:27" x14ac:dyDescent="0.2">
      <c r="A1581" s="12" t="s">
        <v>2931</v>
      </c>
      <c r="B1581" s="12">
        <v>2071</v>
      </c>
      <c r="C1581">
        <v>2121</v>
      </c>
      <c r="D1581" s="4">
        <v>140</v>
      </c>
      <c r="E1581" s="32">
        <v>1E-4</v>
      </c>
      <c r="F1581">
        <v>25.8</v>
      </c>
      <c r="G1581" t="s">
        <v>2948</v>
      </c>
      <c r="H1581">
        <v>1</v>
      </c>
      <c r="I1581" s="19">
        <v>2.2000000000000001E-3</v>
      </c>
      <c r="J1581">
        <v>1.123</v>
      </c>
      <c r="K1581">
        <v>9.1530000000000005</v>
      </c>
      <c r="L1581">
        <v>106</v>
      </c>
      <c r="M1581">
        <v>13</v>
      </c>
      <c r="N1581" s="19">
        <v>119</v>
      </c>
      <c r="O1581" s="19">
        <v>0.12</v>
      </c>
      <c r="P1581" s="6">
        <v>-3.5678299999999998</v>
      </c>
      <c r="Q1581">
        <v>38</v>
      </c>
      <c r="R1581" s="6">
        <v>-4.79</v>
      </c>
      <c r="S1581" s="21">
        <f t="shared" si="120"/>
        <v>2062.8470000000002</v>
      </c>
      <c r="T1581" s="21">
        <f t="shared" si="121"/>
        <v>59478.645397500077</v>
      </c>
      <c r="U1581" s="24">
        <f t="shared" si="122"/>
        <v>59478.645397500077</v>
      </c>
      <c r="V1581" t="s">
        <v>2931</v>
      </c>
      <c r="W1581" t="s">
        <v>160</v>
      </c>
      <c r="X1581" t="s">
        <v>3610</v>
      </c>
      <c r="Y1581">
        <v>25.9</v>
      </c>
      <c r="Z1581">
        <v>20.95</v>
      </c>
      <c r="AA1581" t="s">
        <v>3530</v>
      </c>
    </row>
    <row r="1582" spans="1:27" x14ac:dyDescent="0.2">
      <c r="A1582" s="12" t="s">
        <v>3514</v>
      </c>
      <c r="B1582" s="12">
        <v>2071</v>
      </c>
      <c r="C1582">
        <v>2120</v>
      </c>
      <c r="D1582" s="6">
        <v>25</v>
      </c>
      <c r="E1582" s="19">
        <v>7.9999999999999996E-6</v>
      </c>
      <c r="F1582">
        <v>25.6</v>
      </c>
      <c r="G1582" t="s">
        <v>3520</v>
      </c>
      <c r="H1582">
        <v>0</v>
      </c>
      <c r="I1582" s="19">
        <v>7.3999999999999999E-4</v>
      </c>
      <c r="J1582">
        <v>2.375</v>
      </c>
      <c r="K1582">
        <v>1.7270000000000001</v>
      </c>
      <c r="L1582">
        <v>8</v>
      </c>
      <c r="M1582">
        <v>11</v>
      </c>
      <c r="N1582" s="19">
        <v>19</v>
      </c>
      <c r="O1582" s="19">
        <v>0.1</v>
      </c>
      <c r="P1582" s="58">
        <v>-4.1208799999999997</v>
      </c>
      <c r="Q1582">
        <v>13</v>
      </c>
      <c r="R1582" s="58">
        <v>-5.69</v>
      </c>
      <c r="S1582" s="21">
        <f t="shared" si="120"/>
        <v>2070.2730000000001</v>
      </c>
      <c r="T1582" s="21">
        <f t="shared" si="121"/>
        <v>62190.936202500052</v>
      </c>
      <c r="U1582" s="24">
        <f t="shared" si="122"/>
        <v>62190.936202500052</v>
      </c>
      <c r="V1582" t="s">
        <v>3514</v>
      </c>
      <c r="W1582" t="s">
        <v>160</v>
      </c>
      <c r="X1582" t="s">
        <v>4513</v>
      </c>
      <c r="Y1582">
        <v>25.510999999999999</v>
      </c>
      <c r="Z1582">
        <v>20.553999999999998</v>
      </c>
      <c r="AA1582" t="s">
        <v>4514</v>
      </c>
    </row>
    <row r="1583" spans="1:27" x14ac:dyDescent="0.2">
      <c r="A1583" t="s">
        <v>3497</v>
      </c>
      <c r="B1583">
        <v>2076</v>
      </c>
      <c r="C1583">
        <v>2119</v>
      </c>
      <c r="D1583">
        <v>4</v>
      </c>
      <c r="E1583" s="19">
        <v>7.9999999999999996E-6</v>
      </c>
      <c r="F1583">
        <v>25.9</v>
      </c>
      <c r="G1583" t="s">
        <v>3526</v>
      </c>
      <c r="H1583">
        <v>0</v>
      </c>
      <c r="I1583" s="19">
        <v>3.6000000000000002E-4</v>
      </c>
      <c r="J1583">
        <v>3.9420000000000002</v>
      </c>
      <c r="K1583">
        <v>1.34</v>
      </c>
      <c r="L1583">
        <v>1</v>
      </c>
      <c r="M1583">
        <v>3</v>
      </c>
      <c r="N1583" s="19">
        <v>3.94</v>
      </c>
      <c r="O1583" s="19">
        <v>9.1999999999999998E-2</v>
      </c>
      <c r="P1583">
        <v>-4.4776699999999998</v>
      </c>
      <c r="Q1583">
        <v>7</v>
      </c>
      <c r="R1583">
        <v>-5.71</v>
      </c>
      <c r="S1583" s="21">
        <f t="shared" si="120"/>
        <v>2075.66</v>
      </c>
      <c r="T1583" s="21">
        <f t="shared" si="121"/>
        <v>64158.497549999949</v>
      </c>
      <c r="U1583" s="24">
        <f t="shared" si="122"/>
        <v>64158.497549999949</v>
      </c>
      <c r="V1583" t="s">
        <v>3497</v>
      </c>
      <c r="W1583" t="s">
        <v>160</v>
      </c>
      <c r="X1583" t="s">
        <v>3612</v>
      </c>
      <c r="Y1583">
        <v>25.8</v>
      </c>
      <c r="Z1583">
        <v>21.058</v>
      </c>
      <c r="AA1583" t="s">
        <v>3613</v>
      </c>
    </row>
    <row r="1584" spans="1:27" x14ac:dyDescent="0.2">
      <c r="A1584" t="s">
        <v>2523</v>
      </c>
      <c r="B1584">
        <v>2077</v>
      </c>
      <c r="C1584">
        <v>2121</v>
      </c>
      <c r="D1584" s="58">
        <v>18</v>
      </c>
      <c r="E1584" s="19">
        <v>4.0000000000000003E-5</v>
      </c>
      <c r="F1584">
        <v>25.5</v>
      </c>
      <c r="G1584" t="s">
        <v>2604</v>
      </c>
      <c r="H1584">
        <v>0</v>
      </c>
      <c r="I1584" s="19">
        <v>9.6000000000000002E-4</v>
      </c>
      <c r="J1584">
        <v>1.6990000000000001</v>
      </c>
      <c r="K1584">
        <v>2.431</v>
      </c>
      <c r="L1584">
        <v>10</v>
      </c>
      <c r="M1584">
        <v>7</v>
      </c>
      <c r="N1584" s="19">
        <v>17</v>
      </c>
      <c r="O1584" s="19">
        <v>0.1</v>
      </c>
      <c r="P1584" s="58">
        <v>-4.0044500000000003</v>
      </c>
      <c r="Q1584">
        <v>19</v>
      </c>
      <c r="R1584" s="6">
        <v>-4.95</v>
      </c>
      <c r="S1584" s="21">
        <f t="shared" si="120"/>
        <v>2075.569</v>
      </c>
      <c r="T1584" s="21">
        <f t="shared" si="121"/>
        <v>64125.260482499987</v>
      </c>
      <c r="U1584" s="24">
        <f t="shared" si="122"/>
        <v>64125.260482499987</v>
      </c>
      <c r="V1584" t="s">
        <v>2523</v>
      </c>
      <c r="W1584" t="s">
        <v>160</v>
      </c>
      <c r="X1584" t="s">
        <v>3140</v>
      </c>
      <c r="Y1584">
        <v>25.53</v>
      </c>
      <c r="Z1584">
        <v>22.327999999999999</v>
      </c>
      <c r="AA1584" t="s">
        <v>2713</v>
      </c>
    </row>
    <row r="1585" spans="1:27" x14ac:dyDescent="0.2">
      <c r="A1585" t="s">
        <v>3498</v>
      </c>
      <c r="B1585">
        <v>2077</v>
      </c>
      <c r="C1585">
        <v>2081</v>
      </c>
      <c r="D1585">
        <v>2</v>
      </c>
      <c r="E1585" s="19">
        <v>3E-9</v>
      </c>
      <c r="F1585">
        <v>28.8</v>
      </c>
      <c r="G1585" t="s">
        <v>3525</v>
      </c>
      <c r="H1585">
        <v>1</v>
      </c>
      <c r="I1585" s="19">
        <v>3.5E-4</v>
      </c>
      <c r="J1585">
        <v>1.113</v>
      </c>
      <c r="K1585">
        <v>9.8710000000000004</v>
      </c>
      <c r="L1585">
        <v>71</v>
      </c>
      <c r="M1585">
        <v>8</v>
      </c>
      <c r="N1585" s="19">
        <v>79</v>
      </c>
      <c r="O1585" s="19">
        <v>2.7E-2</v>
      </c>
      <c r="P1585">
        <v>-5.0223800000000001</v>
      </c>
      <c r="Q1585">
        <v>7</v>
      </c>
      <c r="R1585">
        <v>-10.66</v>
      </c>
      <c r="S1585" s="21">
        <f t="shared" si="120"/>
        <v>2068.1289999999999</v>
      </c>
      <c r="T1585" s="21">
        <f t="shared" si="121"/>
        <v>61407.856282499968</v>
      </c>
      <c r="U1585" s="24">
        <f t="shared" si="122"/>
        <v>61407.856282499968</v>
      </c>
      <c r="V1585" t="s">
        <v>3498</v>
      </c>
      <c r="W1585" t="s">
        <v>160</v>
      </c>
      <c r="X1585" t="s">
        <v>3541</v>
      </c>
      <c r="Y1585">
        <v>28.751000000000001</v>
      </c>
      <c r="Z1585">
        <v>21.376999999999999</v>
      </c>
      <c r="AA1585" t="s">
        <v>3542</v>
      </c>
    </row>
    <row r="1586" spans="1:27" x14ac:dyDescent="0.2">
      <c r="A1586" t="s">
        <v>2539</v>
      </c>
      <c r="B1586">
        <v>2079</v>
      </c>
      <c r="C1586">
        <v>2121</v>
      </c>
      <c r="D1586" s="4">
        <v>93</v>
      </c>
      <c r="E1586" s="32">
        <v>2.0000000000000001E-4</v>
      </c>
      <c r="F1586">
        <v>25.7</v>
      </c>
      <c r="G1586" t="s">
        <v>2597</v>
      </c>
      <c r="H1586">
        <v>0</v>
      </c>
      <c r="I1586" s="19">
        <v>2.2000000000000001E-3</v>
      </c>
      <c r="J1586">
        <v>1.42</v>
      </c>
      <c r="K1586">
        <v>3.38</v>
      </c>
      <c r="L1586">
        <v>19</v>
      </c>
      <c r="M1586">
        <v>8</v>
      </c>
      <c r="N1586" s="19">
        <v>27</v>
      </c>
      <c r="O1586" s="19">
        <v>0.11</v>
      </c>
      <c r="P1586" s="6">
        <v>-3.6084700000000001</v>
      </c>
      <c r="Q1586">
        <v>45</v>
      </c>
      <c r="R1586" s="6">
        <v>-4.5199999999999996</v>
      </c>
      <c r="S1586" s="21">
        <f t="shared" si="120"/>
        <v>2076.62</v>
      </c>
      <c r="T1586" s="21">
        <f t="shared" si="121"/>
        <v>64509.130349999963</v>
      </c>
      <c r="U1586" s="24">
        <f t="shared" si="122"/>
        <v>64509.130349999963</v>
      </c>
      <c r="V1586" t="s">
        <v>2539</v>
      </c>
      <c r="W1586" t="s">
        <v>160</v>
      </c>
      <c r="X1586" t="s">
        <v>3614</v>
      </c>
      <c r="Y1586">
        <v>25.72</v>
      </c>
      <c r="Z1586">
        <v>19.678999999999998</v>
      </c>
      <c r="AA1586" t="s">
        <v>3139</v>
      </c>
    </row>
    <row r="1587" spans="1:27" x14ac:dyDescent="0.2">
      <c r="A1587" t="s">
        <v>4479</v>
      </c>
      <c r="B1587">
        <v>2084</v>
      </c>
      <c r="C1587">
        <v>2106</v>
      </c>
      <c r="D1587" s="58">
        <v>2</v>
      </c>
      <c r="E1587" s="19">
        <v>1.9999999999999999E-6</v>
      </c>
      <c r="F1587">
        <v>25.3</v>
      </c>
      <c r="G1587" t="s">
        <v>4502</v>
      </c>
      <c r="H1587">
        <v>0</v>
      </c>
      <c r="I1587" s="19">
        <v>1.8000000000000001E-4</v>
      </c>
      <c r="J1587">
        <v>4.3170000000000002</v>
      </c>
      <c r="K1587">
        <v>1.302</v>
      </c>
      <c r="L1587">
        <v>3</v>
      </c>
      <c r="M1587">
        <v>10</v>
      </c>
      <c r="N1587" s="19">
        <v>12.9</v>
      </c>
      <c r="O1587" s="19">
        <v>6.9000000000000006E-2</v>
      </c>
      <c r="P1587" s="58">
        <v>-4.9053500000000003</v>
      </c>
      <c r="Q1587">
        <v>4</v>
      </c>
      <c r="R1587" s="58">
        <v>-6.08</v>
      </c>
      <c r="S1587" s="21">
        <f t="shared" si="120"/>
        <v>2083.6979999999999</v>
      </c>
      <c r="T1587" s="21">
        <f t="shared" si="121"/>
        <v>67094.316764999952</v>
      </c>
      <c r="U1587" s="24">
        <f t="shared" si="122"/>
        <v>67094.316764999952</v>
      </c>
      <c r="V1587" t="s">
        <v>4479</v>
      </c>
      <c r="W1587" t="s">
        <v>160</v>
      </c>
      <c r="X1587" t="s">
        <v>4516</v>
      </c>
      <c r="Y1587">
        <v>25.196999999999999</v>
      </c>
      <c r="Z1587">
        <v>19.015999999999998</v>
      </c>
      <c r="AA1587" t="s">
        <v>4517</v>
      </c>
    </row>
    <row r="1588" spans="1:27" x14ac:dyDescent="0.2">
      <c r="A1588" t="s">
        <v>2163</v>
      </c>
      <c r="B1588">
        <v>2085</v>
      </c>
      <c r="C1588">
        <v>2118</v>
      </c>
      <c r="D1588">
        <v>3</v>
      </c>
      <c r="E1588" s="19">
        <v>9.9999999999999995E-8</v>
      </c>
      <c r="F1588">
        <v>23.3</v>
      </c>
      <c r="G1588" t="s">
        <v>2216</v>
      </c>
      <c r="H1588">
        <v>1</v>
      </c>
      <c r="I1588" s="19">
        <v>7.1000000000000002E-4</v>
      </c>
      <c r="J1588">
        <v>1.105</v>
      </c>
      <c r="K1588">
        <v>10.526999999999999</v>
      </c>
      <c r="L1588">
        <v>162</v>
      </c>
      <c r="M1588">
        <v>17</v>
      </c>
      <c r="N1588" s="19">
        <v>179</v>
      </c>
      <c r="O1588" s="19">
        <v>5.0999999999999997E-2</v>
      </c>
      <c r="P1588">
        <v>-4.4460100000000002</v>
      </c>
      <c r="Q1588">
        <v>16</v>
      </c>
      <c r="R1588">
        <v>-6.3</v>
      </c>
      <c r="S1588" s="21">
        <f t="shared" si="120"/>
        <v>2075.473</v>
      </c>
      <c r="T1588" s="21">
        <f t="shared" si="121"/>
        <v>64090.197202499985</v>
      </c>
      <c r="U1588" s="24">
        <f t="shared" si="122"/>
        <v>64090.197202499985</v>
      </c>
      <c r="V1588" t="s">
        <v>2163</v>
      </c>
      <c r="W1588" t="s">
        <v>160</v>
      </c>
      <c r="X1588" t="s">
        <v>4515</v>
      </c>
      <c r="Y1588">
        <v>23.26</v>
      </c>
      <c r="Z1588">
        <v>16.701000000000001</v>
      </c>
      <c r="AA1588" t="s">
        <v>2422</v>
      </c>
    </row>
    <row r="1589" spans="1:27" x14ac:dyDescent="0.2">
      <c r="A1589" t="s">
        <v>2768</v>
      </c>
      <c r="B1589">
        <v>2087</v>
      </c>
      <c r="C1589">
        <v>2120</v>
      </c>
      <c r="D1589">
        <v>7</v>
      </c>
      <c r="E1589" s="19">
        <v>5.0000000000000004E-6</v>
      </c>
      <c r="F1589">
        <v>27.7</v>
      </c>
      <c r="G1589" t="s">
        <v>2778</v>
      </c>
      <c r="H1589">
        <v>0</v>
      </c>
      <c r="I1589" s="19">
        <v>6.4000000000000005E-4</v>
      </c>
      <c r="J1589">
        <v>1.3520000000000001</v>
      </c>
      <c r="K1589">
        <v>3.839</v>
      </c>
      <c r="L1589">
        <v>17</v>
      </c>
      <c r="M1589">
        <v>6</v>
      </c>
      <c r="N1589" s="19">
        <v>23</v>
      </c>
      <c r="O1589" s="19">
        <v>7.2999999999999995E-2</v>
      </c>
      <c r="P1589">
        <v>-4.3290199999999999</v>
      </c>
      <c r="Q1589">
        <v>15</v>
      </c>
      <c r="R1589">
        <v>-7.04</v>
      </c>
      <c r="S1589" s="21">
        <f t="shared" si="120"/>
        <v>2084.1610000000001</v>
      </c>
      <c r="T1589" s="21">
        <f t="shared" si="121"/>
        <v>67263.424042500017</v>
      </c>
      <c r="U1589" s="24">
        <f t="shared" si="122"/>
        <v>67263.424042500017</v>
      </c>
      <c r="V1589" t="s">
        <v>2768</v>
      </c>
      <c r="W1589" t="s">
        <v>160</v>
      </c>
      <c r="X1589" t="s">
        <v>3323</v>
      </c>
      <c r="Y1589">
        <v>27.79</v>
      </c>
      <c r="Z1589">
        <v>18.163</v>
      </c>
      <c r="AA1589" t="s">
        <v>3324</v>
      </c>
    </row>
    <row r="1590" spans="1:27" x14ac:dyDescent="0.2">
      <c r="A1590" t="s">
        <v>3507</v>
      </c>
      <c r="B1590">
        <v>2089</v>
      </c>
      <c r="C1590">
        <v>2121</v>
      </c>
      <c r="D1590">
        <v>7</v>
      </c>
      <c r="E1590" s="19">
        <v>9.9999999999999995E-7</v>
      </c>
      <c r="F1590">
        <v>26.3</v>
      </c>
      <c r="G1590" t="s">
        <v>3522</v>
      </c>
      <c r="H1590">
        <v>1</v>
      </c>
      <c r="I1590" s="19">
        <v>2.5000000000000001E-4</v>
      </c>
      <c r="J1590">
        <v>1.119</v>
      </c>
      <c r="K1590">
        <v>9.4179999999999993</v>
      </c>
      <c r="L1590">
        <v>101</v>
      </c>
      <c r="M1590">
        <v>12</v>
      </c>
      <c r="N1590" s="19">
        <v>113</v>
      </c>
      <c r="O1590" s="19">
        <v>6.2E-2</v>
      </c>
      <c r="P1590">
        <v>-4.8134600000000001</v>
      </c>
      <c r="Q1590">
        <v>6</v>
      </c>
      <c r="R1590">
        <v>-6.85</v>
      </c>
      <c r="S1590" s="21">
        <f t="shared" si="120"/>
        <v>2080.5819999999999</v>
      </c>
      <c r="T1590" s="21">
        <f t="shared" si="121"/>
        <v>65956.221134999956</v>
      </c>
      <c r="U1590" s="24">
        <f t="shared" si="122"/>
        <v>65956.221134999956</v>
      </c>
      <c r="V1590" t="s">
        <v>3507</v>
      </c>
      <c r="W1590" t="s">
        <v>160</v>
      </c>
      <c r="X1590" t="s">
        <v>3616</v>
      </c>
      <c r="Y1590">
        <v>26.292000000000002</v>
      </c>
      <c r="Z1590">
        <v>18.582999999999998</v>
      </c>
      <c r="AA1590" t="s">
        <v>3549</v>
      </c>
    </row>
    <row r="1591" spans="1:27" x14ac:dyDescent="0.2">
      <c r="A1591" s="58" t="s">
        <v>3383</v>
      </c>
      <c r="B1591">
        <v>2092</v>
      </c>
      <c r="C1591">
        <v>2118</v>
      </c>
      <c r="D1591">
        <v>3</v>
      </c>
      <c r="E1591" s="19">
        <v>1.9999999999999999E-6</v>
      </c>
      <c r="F1591">
        <v>27</v>
      </c>
      <c r="G1591" t="s">
        <v>3404</v>
      </c>
      <c r="H1591">
        <v>0</v>
      </c>
      <c r="I1591" s="19">
        <v>5.9000000000000003E-4</v>
      </c>
      <c r="J1591">
        <v>2.8330000000000002</v>
      </c>
      <c r="K1591">
        <v>1.546</v>
      </c>
      <c r="L1591">
        <v>6</v>
      </c>
      <c r="M1591">
        <v>11</v>
      </c>
      <c r="N1591" s="19">
        <v>17</v>
      </c>
      <c r="O1591" s="19">
        <v>6.2E-2</v>
      </c>
      <c r="P1591">
        <v>-4.4333600000000004</v>
      </c>
      <c r="Q1591">
        <v>15</v>
      </c>
      <c r="R1591">
        <v>-6.97</v>
      </c>
      <c r="S1591" s="21">
        <f t="shared" si="120"/>
        <v>2091.4540000000002</v>
      </c>
      <c r="T1591" s="21">
        <f t="shared" si="121"/>
        <v>69927.137595000066</v>
      </c>
      <c r="U1591" s="24">
        <f t="shared" si="122"/>
        <v>69927.137595000066</v>
      </c>
      <c r="V1591" t="s">
        <v>3383</v>
      </c>
      <c r="W1591" t="s">
        <v>160</v>
      </c>
      <c r="X1591" t="s">
        <v>3558</v>
      </c>
      <c r="Y1591">
        <v>26.838999999999999</v>
      </c>
      <c r="Z1591">
        <v>20.346</v>
      </c>
      <c r="AA1591" t="s">
        <v>4518</v>
      </c>
    </row>
    <row r="1592" spans="1:27" x14ac:dyDescent="0.2">
      <c r="A1592" s="58" t="s">
        <v>3384</v>
      </c>
      <c r="B1592">
        <v>2100</v>
      </c>
      <c r="C1592">
        <v>2119</v>
      </c>
      <c r="D1592">
        <v>5</v>
      </c>
      <c r="E1592" s="19">
        <v>7.0000000000000005E-8</v>
      </c>
      <c r="F1592">
        <v>26.7</v>
      </c>
      <c r="G1592" t="s">
        <v>3403</v>
      </c>
      <c r="H1592">
        <v>1</v>
      </c>
      <c r="I1592" s="19">
        <v>1.3999999999999999E-4</v>
      </c>
      <c r="J1592">
        <v>1.0309999999999999</v>
      </c>
      <c r="K1592">
        <v>32.765999999999998</v>
      </c>
      <c r="L1592">
        <v>0</v>
      </c>
      <c r="M1592">
        <v>0</v>
      </c>
      <c r="N1592" s="19">
        <v>10000000</v>
      </c>
      <c r="O1592" s="19">
        <v>3.6999999999999998E-2</v>
      </c>
      <c r="P1592">
        <v>-5.2808000000000002</v>
      </c>
      <c r="Q1592">
        <v>4</v>
      </c>
      <c r="R1592">
        <v>-8.33</v>
      </c>
      <c r="S1592" s="21">
        <f t="shared" si="120"/>
        <v>2068.2339999999999</v>
      </c>
      <c r="T1592" s="21">
        <f t="shared" si="121"/>
        <v>61446.206744999974</v>
      </c>
      <c r="U1592" s="24">
        <f t="shared" si="122"/>
        <v>61446.206744999974</v>
      </c>
      <c r="V1592" t="s">
        <v>3384</v>
      </c>
      <c r="W1592" t="s">
        <v>160</v>
      </c>
      <c r="X1592" t="s">
        <v>3545</v>
      </c>
      <c r="Y1592">
        <v>26.658999999999999</v>
      </c>
      <c r="Z1592">
        <v>21.091999999999999</v>
      </c>
      <c r="AA1592" t="s">
        <v>3477</v>
      </c>
    </row>
    <row r="1593" spans="1:27" x14ac:dyDescent="0.2">
      <c r="A1593" s="58" t="s">
        <v>3374</v>
      </c>
      <c r="B1593">
        <v>2106</v>
      </c>
      <c r="C1593">
        <v>2106</v>
      </c>
      <c r="D1593">
        <v>1</v>
      </c>
      <c r="E1593" s="19">
        <v>8.0000000000000002E-8</v>
      </c>
      <c r="F1593">
        <v>26.1</v>
      </c>
      <c r="G1593" t="s">
        <v>3600</v>
      </c>
      <c r="H1593">
        <v>0</v>
      </c>
      <c r="I1593" s="19">
        <v>3.3E-4</v>
      </c>
      <c r="J1593">
        <v>3.7050000000000001</v>
      </c>
      <c r="K1593">
        <v>1.37</v>
      </c>
      <c r="L1593">
        <v>3</v>
      </c>
      <c r="M1593">
        <v>8</v>
      </c>
      <c r="N1593" s="19">
        <v>11.1</v>
      </c>
      <c r="O1593" s="19">
        <v>3.5000000000000003E-2</v>
      </c>
      <c r="P1593">
        <v>-4.94163</v>
      </c>
      <c r="Q1593">
        <v>10</v>
      </c>
      <c r="R1593">
        <v>-7.76</v>
      </c>
      <c r="S1593" s="21">
        <f t="shared" si="120"/>
        <v>2105.63</v>
      </c>
      <c r="T1593" s="21">
        <f t="shared" si="121"/>
        <v>75104.815275000044</v>
      </c>
      <c r="U1593" s="24">
        <f t="shared" si="122"/>
        <v>75104.815275000044</v>
      </c>
      <c r="V1593" t="s">
        <v>3374</v>
      </c>
      <c r="W1593" t="s">
        <v>160</v>
      </c>
      <c r="X1593" t="s">
        <v>3625</v>
      </c>
      <c r="Y1593">
        <v>26.12</v>
      </c>
      <c r="Z1593">
        <v>21.134</v>
      </c>
      <c r="AA1593" t="s">
        <v>3626</v>
      </c>
    </row>
    <row r="1594" spans="1:27" x14ac:dyDescent="0.2">
      <c r="A1594" s="58" t="s">
        <v>2821</v>
      </c>
      <c r="B1594">
        <v>2106</v>
      </c>
      <c r="C1594">
        <v>2118</v>
      </c>
      <c r="D1594">
        <v>2</v>
      </c>
      <c r="E1594" s="19">
        <v>4.9999999999999998E-7</v>
      </c>
      <c r="F1594">
        <v>25.2</v>
      </c>
      <c r="G1594" t="s">
        <v>2845</v>
      </c>
      <c r="H1594">
        <v>0</v>
      </c>
      <c r="I1594" s="19">
        <v>4.2999999999999999E-4</v>
      </c>
      <c r="J1594">
        <v>2.9470000000000001</v>
      </c>
      <c r="K1594">
        <v>1.514</v>
      </c>
      <c r="L1594">
        <v>1</v>
      </c>
      <c r="M1594">
        <v>2</v>
      </c>
      <c r="N1594" s="19">
        <v>2.95</v>
      </c>
      <c r="O1594" s="19">
        <v>4.4999999999999998E-2</v>
      </c>
      <c r="P1594">
        <v>-4.7152200000000004</v>
      </c>
      <c r="Q1594">
        <v>13</v>
      </c>
      <c r="R1594" s="58">
        <v>-6.74</v>
      </c>
      <c r="S1594" s="21">
        <f t="shared" si="120"/>
        <v>2105.4859999999999</v>
      </c>
      <c r="T1594" s="21">
        <f t="shared" si="121"/>
        <v>75052.220354999954</v>
      </c>
      <c r="U1594" s="24">
        <f t="shared" si="122"/>
        <v>75052.220354999954</v>
      </c>
      <c r="V1594" t="s">
        <v>2821</v>
      </c>
      <c r="W1594" t="s">
        <v>160</v>
      </c>
      <c r="X1594" t="s">
        <v>3125</v>
      </c>
      <c r="Y1594">
        <v>25.16</v>
      </c>
      <c r="Z1594">
        <v>19.695</v>
      </c>
      <c r="AA1594" t="s">
        <v>3349</v>
      </c>
    </row>
    <row r="1595" spans="1:27" x14ac:dyDescent="0.2">
      <c r="A1595" s="58" t="s">
        <v>3387</v>
      </c>
      <c r="B1595">
        <v>2117</v>
      </c>
      <c r="C1595">
        <v>2117</v>
      </c>
      <c r="D1595" s="58">
        <v>1</v>
      </c>
      <c r="E1595" s="19">
        <v>8.9999999999999999E-8</v>
      </c>
      <c r="F1595">
        <v>25.2</v>
      </c>
      <c r="G1595" t="s">
        <v>3401</v>
      </c>
      <c r="H1595">
        <v>0</v>
      </c>
      <c r="I1595" s="19">
        <v>3.2000000000000003E-4</v>
      </c>
      <c r="J1595">
        <v>0.83599999999999997</v>
      </c>
      <c r="K1595">
        <v>5.1070000000000002</v>
      </c>
      <c r="L1595">
        <v>55</v>
      </c>
      <c r="M1595">
        <v>9</v>
      </c>
      <c r="N1595" s="19">
        <v>46</v>
      </c>
      <c r="O1595" s="19">
        <v>3.1E-2</v>
      </c>
      <c r="P1595">
        <v>-4.9966600000000003</v>
      </c>
      <c r="Q1595">
        <v>11</v>
      </c>
      <c r="R1595">
        <v>-7.38</v>
      </c>
      <c r="S1595" s="21">
        <f t="shared" si="120"/>
        <v>2112.893</v>
      </c>
      <c r="T1595" s="21">
        <f t="shared" si="121"/>
        <v>77757.571552500012</v>
      </c>
      <c r="U1595" s="24">
        <f t="shared" si="122"/>
        <v>77757.571552500012</v>
      </c>
      <c r="V1595" t="s">
        <v>3387</v>
      </c>
      <c r="W1595" t="s">
        <v>160</v>
      </c>
      <c r="X1595" t="s">
        <v>3629</v>
      </c>
      <c r="Y1595">
        <v>25.175000000000001</v>
      </c>
      <c r="Z1595">
        <v>20.904</v>
      </c>
      <c r="AA1595" t="s">
        <v>3630</v>
      </c>
    </row>
    <row r="1596" spans="1:27" x14ac:dyDescent="0.2">
      <c r="A1596" s="21"/>
      <c r="B1596" s="21"/>
      <c r="C1596" s="21"/>
      <c r="D1596" s="21"/>
      <c r="E1596" s="22"/>
      <c r="F1596" s="21"/>
      <c r="G1596" s="21"/>
      <c r="H1596" s="21"/>
      <c r="I1596" s="22"/>
      <c r="J1596" s="21"/>
      <c r="K1596" s="21"/>
      <c r="L1596" s="21"/>
      <c r="M1596" s="21"/>
      <c r="N1596" s="22"/>
      <c r="O1596" s="22"/>
      <c r="P1596" s="21"/>
      <c r="Q1596" s="21"/>
      <c r="R1596" s="21"/>
      <c r="S1596" s="21"/>
      <c r="T1596" s="21"/>
      <c r="U1596" s="24"/>
      <c r="V1596" s="21"/>
      <c r="W1596" s="21"/>
      <c r="X1596" s="21"/>
      <c r="Y1596" s="21"/>
      <c r="Z1596" s="21"/>
      <c r="AA1596" s="21"/>
    </row>
    <row r="1599" spans="1:27" s="61" customFormat="1" ht="17" customHeight="1" x14ac:dyDescent="0.2">
      <c r="A1599" s="17"/>
      <c r="B1599" s="17"/>
      <c r="C1599" s="17"/>
      <c r="D1599" s="17"/>
      <c r="E1599" s="17"/>
      <c r="F1599" s="17"/>
      <c r="G1599" s="17"/>
    </row>
    <row r="1601" spans="1:27" x14ac:dyDescent="0.2">
      <c r="A1601" t="s">
        <v>113</v>
      </c>
    </row>
    <row r="1602" spans="1:27" x14ac:dyDescent="0.2">
      <c r="A1602" t="s">
        <v>2106</v>
      </c>
      <c r="B1602">
        <v>11228</v>
      </c>
      <c r="C1602" t="s">
        <v>115</v>
      </c>
    </row>
    <row r="1603" spans="1:27" x14ac:dyDescent="0.2">
      <c r="A1603" t="s">
        <v>2108</v>
      </c>
      <c r="B1603" t="s">
        <v>4539</v>
      </c>
      <c r="C1603" t="s">
        <v>118</v>
      </c>
      <c r="D1603" t="s">
        <v>119</v>
      </c>
      <c r="E1603" t="s">
        <v>3467</v>
      </c>
      <c r="F1603" t="s">
        <v>4540</v>
      </c>
      <c r="G1603" s="18">
        <v>1.0416666666666666E-2</v>
      </c>
    </row>
    <row r="1604" spans="1:27" x14ac:dyDescent="0.2">
      <c r="A1604" t="s">
        <v>2111</v>
      </c>
      <c r="B1604" t="s">
        <v>4541</v>
      </c>
      <c r="C1604" t="s">
        <v>124</v>
      </c>
      <c r="D1604" t="s">
        <v>125</v>
      </c>
      <c r="E1604" t="s">
        <v>126</v>
      </c>
    </row>
    <row r="1605" spans="1:27" x14ac:dyDescent="0.2">
      <c r="A1605" t="s">
        <v>2113</v>
      </c>
      <c r="B1605">
        <v>11228</v>
      </c>
      <c r="C1605" t="s">
        <v>115</v>
      </c>
    </row>
    <row r="1606" spans="1:27" x14ac:dyDescent="0.2">
      <c r="A1606" t="s">
        <v>128</v>
      </c>
      <c r="B1606" t="s">
        <v>129</v>
      </c>
      <c r="C1606" t="s">
        <v>130</v>
      </c>
    </row>
    <row r="1607" spans="1:27" x14ac:dyDescent="0.2">
      <c r="A1607" t="s">
        <v>2115</v>
      </c>
      <c r="B1607" t="s">
        <v>4542</v>
      </c>
      <c r="C1607">
        <v>11228</v>
      </c>
      <c r="D1607" t="s">
        <v>133</v>
      </c>
    </row>
    <row r="1609" spans="1:27" x14ac:dyDescent="0.2">
      <c r="A1609" t="s">
        <v>134</v>
      </c>
      <c r="B1609" t="s">
        <v>135</v>
      </c>
      <c r="C1609" t="s">
        <v>136</v>
      </c>
      <c r="D1609" t="s">
        <v>137</v>
      </c>
      <c r="E1609" t="s">
        <v>138</v>
      </c>
      <c r="F1609" t="s">
        <v>139</v>
      </c>
      <c r="G1609" t="s">
        <v>140</v>
      </c>
      <c r="H1609" t="s">
        <v>141</v>
      </c>
      <c r="I1609" t="s">
        <v>142</v>
      </c>
      <c r="J1609" t="s">
        <v>143</v>
      </c>
      <c r="K1609" t="s">
        <v>144</v>
      </c>
      <c r="L1609" t="s">
        <v>145</v>
      </c>
      <c r="M1609" t="s">
        <v>146</v>
      </c>
      <c r="N1609" t="s">
        <v>147</v>
      </c>
      <c r="O1609" t="s">
        <v>148</v>
      </c>
      <c r="P1609" t="s">
        <v>149</v>
      </c>
      <c r="Q1609" t="s">
        <v>150</v>
      </c>
      <c r="R1609" t="s">
        <v>151</v>
      </c>
      <c r="V1609" s="61" t="s">
        <v>152</v>
      </c>
      <c r="W1609" s="61" t="s">
        <v>153</v>
      </c>
      <c r="X1609" s="61" t="s">
        <v>154</v>
      </c>
      <c r="Y1609" s="61" t="s">
        <v>155</v>
      </c>
      <c r="Z1609" s="61" t="s">
        <v>156</v>
      </c>
      <c r="AA1609" s="61" t="s">
        <v>157</v>
      </c>
    </row>
    <row r="1611" spans="1:27" x14ac:dyDescent="0.2">
      <c r="A1611" s="4" t="s">
        <v>4484</v>
      </c>
      <c r="B1611" s="6">
        <v>2040</v>
      </c>
      <c r="C1611">
        <v>2105</v>
      </c>
      <c r="D1611" s="4">
        <v>46</v>
      </c>
      <c r="E1611" s="38">
        <v>1E-4</v>
      </c>
      <c r="F1611" s="61">
        <v>29.4</v>
      </c>
      <c r="G1611" t="s">
        <v>4501</v>
      </c>
      <c r="H1611">
        <v>1</v>
      </c>
      <c r="I1611" s="19">
        <v>1.6000000000000001E-4</v>
      </c>
      <c r="J1611">
        <v>2.3069999999999999</v>
      </c>
      <c r="K1611" s="61">
        <v>1.7649999999999999</v>
      </c>
      <c r="L1611">
        <v>13</v>
      </c>
      <c r="M1611">
        <v>17</v>
      </c>
      <c r="N1611" s="19">
        <v>30</v>
      </c>
      <c r="O1611" s="19">
        <v>0.35</v>
      </c>
      <c r="P1611">
        <v>-4.2457599999999998</v>
      </c>
      <c r="Q1611">
        <v>1</v>
      </c>
      <c r="R1611">
        <v>-5.73</v>
      </c>
      <c r="S1611" s="21">
        <f t="shared" ref="S1611:S1627" si="123">B1611+1-K1611</f>
        <v>2039.2349999999999</v>
      </c>
      <c r="T1611" s="21">
        <f t="shared" ref="T1611:T1627" si="124">(S1611-1900)*365.2425</f>
        <v>50854.539487499962</v>
      </c>
      <c r="U1611" s="24">
        <f t="shared" ref="U1611:U1627" si="125">T1611</f>
        <v>50854.539487499962</v>
      </c>
      <c r="V1611" t="s">
        <v>4484</v>
      </c>
      <c r="W1611" t="s">
        <v>2674</v>
      </c>
      <c r="X1611" t="s">
        <v>4504</v>
      </c>
      <c r="Y1611">
        <v>29.361000000000001</v>
      </c>
      <c r="Z1611">
        <v>27.187999999999999</v>
      </c>
      <c r="AA1611" s="4" t="s">
        <v>4505</v>
      </c>
    </row>
    <row r="1612" spans="1:27" x14ac:dyDescent="0.2">
      <c r="A1612" s="4" t="s">
        <v>3503</v>
      </c>
      <c r="B1612" s="6">
        <v>2045</v>
      </c>
      <c r="C1612">
        <v>2071</v>
      </c>
      <c r="D1612" s="4">
        <v>34</v>
      </c>
      <c r="E1612" s="38">
        <v>8.0000000000000004E-4</v>
      </c>
      <c r="F1612">
        <v>30.1</v>
      </c>
      <c r="G1612" t="s">
        <v>3524</v>
      </c>
      <c r="H1612">
        <v>1</v>
      </c>
      <c r="I1612" s="19">
        <v>1.2E-4</v>
      </c>
      <c r="J1612">
        <v>1.044</v>
      </c>
      <c r="K1612" s="4">
        <v>23.986000000000001</v>
      </c>
      <c r="L1612">
        <v>23</v>
      </c>
      <c r="M1612">
        <v>1</v>
      </c>
      <c r="N1612" s="19">
        <v>24</v>
      </c>
      <c r="O1612" s="19">
        <v>0.31</v>
      </c>
      <c r="P1612">
        <v>-4.4080399999999997</v>
      </c>
      <c r="Q1612">
        <v>1</v>
      </c>
      <c r="R1612">
        <v>-5.24</v>
      </c>
      <c r="S1612" s="21">
        <f t="shared" si="123"/>
        <v>2022.0139999999999</v>
      </c>
      <c r="T1612" s="21">
        <f t="shared" si="124"/>
        <v>44564.698394999963</v>
      </c>
      <c r="U1612" s="31">
        <f t="shared" si="125"/>
        <v>44564.698394999963</v>
      </c>
      <c r="AA1612" s="61"/>
    </row>
    <row r="1613" spans="1:27" x14ac:dyDescent="0.2">
      <c r="A1613" s="6" t="s">
        <v>3579</v>
      </c>
      <c r="B1613" s="6">
        <v>2045</v>
      </c>
      <c r="C1613">
        <v>2121</v>
      </c>
      <c r="D1613" s="61">
        <v>4</v>
      </c>
      <c r="E1613" s="19">
        <v>2.9999999999999997E-8</v>
      </c>
      <c r="F1613">
        <v>26.8</v>
      </c>
      <c r="G1613" t="s">
        <v>3595</v>
      </c>
      <c r="H1613">
        <v>1</v>
      </c>
      <c r="I1613" s="19">
        <v>5.0000000000000001E-4</v>
      </c>
      <c r="J1613">
        <v>1.7050000000000001</v>
      </c>
      <c r="K1613">
        <v>2.4180000000000001</v>
      </c>
      <c r="L1613">
        <v>17</v>
      </c>
      <c r="M1613">
        <v>12</v>
      </c>
      <c r="N1613" s="19">
        <v>29</v>
      </c>
      <c r="O1613" s="19">
        <v>0.11</v>
      </c>
      <c r="P1613">
        <v>-4.2468700000000004</v>
      </c>
      <c r="Q1613">
        <v>4</v>
      </c>
      <c r="R1613">
        <v>-7.89</v>
      </c>
      <c r="S1613" s="21">
        <f t="shared" si="123"/>
        <v>2043.5820000000001</v>
      </c>
      <c r="T1613" s="21">
        <f t="shared" si="124"/>
        <v>52442.24863500004</v>
      </c>
      <c r="U1613" s="24">
        <f t="shared" si="125"/>
        <v>52442.24863500004</v>
      </c>
      <c r="V1613" t="s">
        <v>3579</v>
      </c>
      <c r="W1613" t="s">
        <v>2674</v>
      </c>
      <c r="X1613" t="s">
        <v>4506</v>
      </c>
      <c r="Y1613">
        <v>26.742000000000001</v>
      </c>
      <c r="Z1613">
        <v>24.913</v>
      </c>
      <c r="AA1613" s="61" t="s">
        <v>4507</v>
      </c>
    </row>
    <row r="1614" spans="1:27" x14ac:dyDescent="0.2">
      <c r="A1614" s="6" t="s">
        <v>3572</v>
      </c>
      <c r="B1614" s="6">
        <v>2046</v>
      </c>
      <c r="C1614">
        <v>2062</v>
      </c>
      <c r="D1614" s="61">
        <v>4</v>
      </c>
      <c r="E1614" s="19">
        <v>9.9999999999999995E-7</v>
      </c>
      <c r="F1614">
        <v>27.2</v>
      </c>
      <c r="G1614" t="s">
        <v>3598</v>
      </c>
      <c r="H1614">
        <v>1</v>
      </c>
      <c r="I1614" s="19">
        <v>8.3000000000000001E-4</v>
      </c>
      <c r="J1614">
        <v>2.3010000000000002</v>
      </c>
      <c r="K1614">
        <v>1.768</v>
      </c>
      <c r="L1614">
        <v>10</v>
      </c>
      <c r="M1614">
        <v>13</v>
      </c>
      <c r="N1614" s="19">
        <v>23</v>
      </c>
      <c r="O1614" s="19">
        <v>0.18</v>
      </c>
      <c r="P1614" s="6">
        <v>-3.827</v>
      </c>
      <c r="Q1614">
        <v>7</v>
      </c>
      <c r="R1614">
        <v>-6.85</v>
      </c>
      <c r="S1614" s="21">
        <f t="shared" si="123"/>
        <v>2045.232</v>
      </c>
      <c r="T1614" s="21">
        <f t="shared" si="124"/>
        <v>53044.898759999989</v>
      </c>
      <c r="U1614" s="24">
        <f t="shared" si="125"/>
        <v>53044.898759999989</v>
      </c>
      <c r="V1614" t="s">
        <v>3572</v>
      </c>
      <c r="W1614" t="s">
        <v>2674</v>
      </c>
      <c r="X1614" t="s">
        <v>3604</v>
      </c>
      <c r="Y1614">
        <v>27.193000000000001</v>
      </c>
      <c r="Z1614">
        <v>23.280999999999999</v>
      </c>
      <c r="AA1614" s="61" t="s">
        <v>4508</v>
      </c>
    </row>
    <row r="1615" spans="1:27" x14ac:dyDescent="0.2">
      <c r="A1615" s="6" t="s">
        <v>4536</v>
      </c>
      <c r="B1615" s="6">
        <v>2060</v>
      </c>
      <c r="C1615">
        <v>2119</v>
      </c>
      <c r="D1615" s="6">
        <v>25</v>
      </c>
      <c r="E1615" s="19">
        <v>1.0000000000000001E-5</v>
      </c>
      <c r="F1615">
        <v>27.4</v>
      </c>
      <c r="G1615" t="s">
        <v>4543</v>
      </c>
      <c r="H1615">
        <v>1</v>
      </c>
      <c r="I1615" s="19">
        <v>7.3999999999999996E-5</v>
      </c>
      <c r="J1615">
        <v>1.5669999999999999</v>
      </c>
      <c r="K1615">
        <v>2.7639999999999998</v>
      </c>
      <c r="L1615">
        <v>30</v>
      </c>
      <c r="M1615">
        <v>17</v>
      </c>
      <c r="N1615" s="19">
        <v>47</v>
      </c>
      <c r="O1615" s="19">
        <v>0.14000000000000001</v>
      </c>
      <c r="P1615">
        <v>-5.0002199999999997</v>
      </c>
      <c r="Q1615">
        <v>1</v>
      </c>
      <c r="R1615">
        <v>-6.3</v>
      </c>
      <c r="S1615" s="21">
        <f t="shared" si="123"/>
        <v>2058.2359999999999</v>
      </c>
      <c r="T1615" s="21">
        <f t="shared" si="124"/>
        <v>57794.512229999957</v>
      </c>
      <c r="U1615" s="24">
        <f t="shared" si="125"/>
        <v>57794.512229999957</v>
      </c>
      <c r="V1615" t="s">
        <v>4536</v>
      </c>
      <c r="W1615" t="s">
        <v>2674</v>
      </c>
      <c r="X1615" t="s">
        <v>4545</v>
      </c>
      <c r="Y1615">
        <v>27.382000000000001</v>
      </c>
      <c r="Z1615">
        <v>23.36</v>
      </c>
      <c r="AA1615" s="61" t="s">
        <v>4546</v>
      </c>
    </row>
    <row r="1616" spans="1:27" x14ac:dyDescent="0.2">
      <c r="A1616" s="6" t="s">
        <v>2979</v>
      </c>
      <c r="B1616" s="6">
        <v>2063</v>
      </c>
      <c r="C1616">
        <v>2111</v>
      </c>
      <c r="D1616" s="61">
        <v>4</v>
      </c>
      <c r="E1616" s="19">
        <v>3.0000000000000001E-5</v>
      </c>
      <c r="F1616">
        <v>25.7</v>
      </c>
      <c r="G1616" t="s">
        <v>3006</v>
      </c>
      <c r="H1616">
        <v>0</v>
      </c>
      <c r="I1616" s="19">
        <v>2.3E-3</v>
      </c>
      <c r="J1616">
        <v>2.6419999999999999</v>
      </c>
      <c r="K1616">
        <v>1.609</v>
      </c>
      <c r="L1616">
        <v>3</v>
      </c>
      <c r="M1616">
        <v>5</v>
      </c>
      <c r="N1616" s="19">
        <v>7.93</v>
      </c>
      <c r="O1616" s="19">
        <v>0.14000000000000001</v>
      </c>
      <c r="P1616" s="6">
        <v>-3.4935900000000002</v>
      </c>
      <c r="Q1616">
        <v>34</v>
      </c>
      <c r="R1616">
        <v>-5.25</v>
      </c>
      <c r="S1616" s="21">
        <f t="shared" si="123"/>
        <v>2062.3910000000001</v>
      </c>
      <c r="T1616" s="21">
        <f t="shared" si="124"/>
        <v>59312.09481750003</v>
      </c>
      <c r="U1616" s="24">
        <f t="shared" si="125"/>
        <v>59312.09481750003</v>
      </c>
      <c r="V1616" t="s">
        <v>2979</v>
      </c>
      <c r="W1616" t="s">
        <v>2674</v>
      </c>
      <c r="X1616" t="s">
        <v>3608</v>
      </c>
      <c r="Y1616">
        <v>25.74</v>
      </c>
      <c r="Z1616">
        <v>23.687999999999999</v>
      </c>
      <c r="AA1616" s="61" t="s">
        <v>3609</v>
      </c>
    </row>
    <row r="1617" spans="1:27" x14ac:dyDescent="0.2">
      <c r="A1617" s="6" t="s">
        <v>4486</v>
      </c>
      <c r="B1617" s="6">
        <v>2067</v>
      </c>
      <c r="C1617">
        <v>2114</v>
      </c>
      <c r="D1617" s="6">
        <v>10</v>
      </c>
      <c r="E1617" s="19">
        <v>2.0000000000000002E-5</v>
      </c>
      <c r="F1617">
        <v>28.3</v>
      </c>
      <c r="G1617" t="s">
        <v>4499</v>
      </c>
      <c r="H1617">
        <v>1</v>
      </c>
      <c r="I1617" s="19">
        <v>6.2000000000000003E-5</v>
      </c>
      <c r="J1617">
        <v>0.90200000000000002</v>
      </c>
      <c r="K1617">
        <v>9.2149999999999999</v>
      </c>
      <c r="L1617">
        <v>143</v>
      </c>
      <c r="M1617">
        <v>14</v>
      </c>
      <c r="N1617" s="19">
        <v>129</v>
      </c>
      <c r="O1617" s="19">
        <v>0.12</v>
      </c>
      <c r="P1617">
        <v>-5.1311200000000001</v>
      </c>
      <c r="Q1617">
        <v>1</v>
      </c>
      <c r="R1617">
        <v>-6.55</v>
      </c>
      <c r="S1617" s="21">
        <f t="shared" si="123"/>
        <v>2058.7849999999999</v>
      </c>
      <c r="T1617" s="21">
        <f t="shared" si="124"/>
        <v>57995.030362499951</v>
      </c>
      <c r="U1617" s="24">
        <f t="shared" si="125"/>
        <v>57995.030362499951</v>
      </c>
      <c r="V1617" t="s">
        <v>4486</v>
      </c>
      <c r="W1617" t="s">
        <v>2674</v>
      </c>
      <c r="X1617" t="s">
        <v>4509</v>
      </c>
      <c r="Y1617">
        <v>28.321999999999999</v>
      </c>
      <c r="Z1617">
        <v>26.893000000000001</v>
      </c>
      <c r="AA1617" t="s">
        <v>4510</v>
      </c>
    </row>
    <row r="1618" spans="1:27" x14ac:dyDescent="0.2">
      <c r="A1618" s="6" t="s">
        <v>3380</v>
      </c>
      <c r="B1618" s="6">
        <v>2067</v>
      </c>
      <c r="C1618">
        <v>2105</v>
      </c>
      <c r="D1618" s="61">
        <v>5</v>
      </c>
      <c r="E1618" s="19">
        <v>6.0000000000000002E-6</v>
      </c>
      <c r="F1618">
        <v>25.6</v>
      </c>
      <c r="G1618" t="s">
        <v>3407</v>
      </c>
      <c r="H1618">
        <v>0</v>
      </c>
      <c r="I1618" s="19">
        <v>8.0999999999999996E-4</v>
      </c>
      <c r="J1618">
        <v>2.8820000000000001</v>
      </c>
      <c r="K1618">
        <v>1.5309999999999999</v>
      </c>
      <c r="L1618">
        <v>8</v>
      </c>
      <c r="M1618">
        <v>15</v>
      </c>
      <c r="N1618" s="19">
        <v>23.1</v>
      </c>
      <c r="O1618" s="19">
        <v>0.11</v>
      </c>
      <c r="P1618">
        <v>-4.0584800000000003</v>
      </c>
      <c r="Q1618">
        <v>13</v>
      </c>
      <c r="R1618">
        <v>-5.68</v>
      </c>
      <c r="S1618" s="21">
        <f t="shared" si="123"/>
        <v>2066.4690000000001</v>
      </c>
      <c r="T1618" s="21">
        <f t="shared" si="124"/>
        <v>60801.553732500019</v>
      </c>
      <c r="U1618" s="24">
        <f t="shared" si="125"/>
        <v>60801.553732500019</v>
      </c>
      <c r="V1618" t="s">
        <v>3380</v>
      </c>
      <c r="W1618" t="s">
        <v>2674</v>
      </c>
      <c r="X1618" t="s">
        <v>3423</v>
      </c>
      <c r="Y1618">
        <v>25.635999999999999</v>
      </c>
      <c r="Z1618">
        <v>23.353999999999999</v>
      </c>
      <c r="AA1618" s="61" t="s">
        <v>3611</v>
      </c>
    </row>
    <row r="1619" spans="1:27" x14ac:dyDescent="0.2">
      <c r="A1619" s="4" t="s">
        <v>3508</v>
      </c>
      <c r="B1619" s="6">
        <v>2069</v>
      </c>
      <c r="C1619">
        <v>2102</v>
      </c>
      <c r="D1619" s="6">
        <v>18</v>
      </c>
      <c r="E1619" s="19">
        <v>6.0000000000000002E-6</v>
      </c>
      <c r="F1619">
        <v>29.8</v>
      </c>
      <c r="G1619" t="s">
        <v>3521</v>
      </c>
      <c r="H1619">
        <v>0</v>
      </c>
      <c r="I1619" s="19">
        <v>6.0000000000000002E-5</v>
      </c>
      <c r="J1619">
        <v>2.1960000000000002</v>
      </c>
      <c r="K1619">
        <v>1.8360000000000001</v>
      </c>
      <c r="L1619">
        <v>5</v>
      </c>
      <c r="M1619">
        <v>6</v>
      </c>
      <c r="N1619" s="19">
        <v>11</v>
      </c>
      <c r="O1619" s="19">
        <v>0.1</v>
      </c>
      <c r="P1619">
        <v>-5.2117300000000002</v>
      </c>
      <c r="Q1619">
        <v>1</v>
      </c>
      <c r="R1619">
        <v>-7.72</v>
      </c>
      <c r="S1619" s="21">
        <f t="shared" si="123"/>
        <v>2068.1640000000002</v>
      </c>
      <c r="T1619" s="21">
        <f t="shared" si="124"/>
        <v>61420.639770000082</v>
      </c>
      <c r="U1619" s="24">
        <f t="shared" si="125"/>
        <v>61420.639770000082</v>
      </c>
      <c r="V1619" t="s">
        <v>3508</v>
      </c>
      <c r="W1619" t="s">
        <v>2674</v>
      </c>
      <c r="X1619" t="s">
        <v>3543</v>
      </c>
      <c r="Y1619">
        <v>29.754000000000001</v>
      </c>
      <c r="Z1619">
        <v>27.797000000000001</v>
      </c>
      <c r="AA1619" s="4" t="s">
        <v>2693</v>
      </c>
    </row>
    <row r="1620" spans="1:27" x14ac:dyDescent="0.2">
      <c r="A1620" s="9" t="s">
        <v>3506</v>
      </c>
      <c r="B1620" s="9">
        <v>2073</v>
      </c>
      <c r="C1620">
        <v>2095</v>
      </c>
      <c r="D1620" s="61">
        <v>8</v>
      </c>
      <c r="E1620" s="19">
        <v>1.9999999999999999E-6</v>
      </c>
      <c r="F1620">
        <v>29.5</v>
      </c>
      <c r="G1620" t="s">
        <v>3523</v>
      </c>
      <c r="H1620">
        <v>0</v>
      </c>
      <c r="I1620" s="19">
        <v>5.5000000000000002E-5</v>
      </c>
      <c r="J1620">
        <v>1.8540000000000001</v>
      </c>
      <c r="K1620">
        <v>2.1709999999999998</v>
      </c>
      <c r="L1620">
        <v>7</v>
      </c>
      <c r="M1620">
        <v>6</v>
      </c>
      <c r="N1620" s="19">
        <v>13</v>
      </c>
      <c r="O1620" s="19">
        <v>8.5999999999999993E-2</v>
      </c>
      <c r="P1620">
        <v>-5.3270999999999997</v>
      </c>
      <c r="Q1620">
        <v>1</v>
      </c>
      <c r="R1620">
        <v>-8.0399999999999991</v>
      </c>
      <c r="S1620" s="21">
        <f t="shared" si="123"/>
        <v>2071.8290000000002</v>
      </c>
      <c r="T1620" s="21">
        <f t="shared" si="124"/>
        <v>62759.253532500064</v>
      </c>
      <c r="U1620" s="24">
        <f t="shared" si="125"/>
        <v>62759.253532500064</v>
      </c>
      <c r="V1620" t="s">
        <v>3506</v>
      </c>
      <c r="W1620" t="s">
        <v>2674</v>
      </c>
      <c r="X1620" t="s">
        <v>3546</v>
      </c>
      <c r="Y1620">
        <v>29.52</v>
      </c>
      <c r="Z1620">
        <v>27.978000000000002</v>
      </c>
      <c r="AA1620" t="s">
        <v>3547</v>
      </c>
    </row>
    <row r="1621" spans="1:27" x14ac:dyDescent="0.2">
      <c r="A1621" s="4" t="s">
        <v>3587</v>
      </c>
      <c r="B1621" s="9">
        <v>2090</v>
      </c>
      <c r="C1621">
        <v>2103</v>
      </c>
      <c r="D1621">
        <v>6</v>
      </c>
      <c r="E1621" s="19">
        <v>4.9999999999999998E-7</v>
      </c>
      <c r="F1621">
        <v>28.6</v>
      </c>
      <c r="G1621" t="s">
        <v>3594</v>
      </c>
      <c r="H1621">
        <v>0</v>
      </c>
      <c r="I1621" s="19">
        <v>8.2000000000000001E-5</v>
      </c>
      <c r="J1621">
        <v>3.0880000000000001</v>
      </c>
      <c r="K1621">
        <v>1.4790000000000001</v>
      </c>
      <c r="L1621">
        <v>1</v>
      </c>
      <c r="M1621">
        <v>2</v>
      </c>
      <c r="N1621" s="19">
        <v>3.09</v>
      </c>
      <c r="O1621" s="19">
        <v>5.5E-2</v>
      </c>
      <c r="P1621" s="61">
        <v>-5.3457400000000002</v>
      </c>
      <c r="Q1621">
        <v>2</v>
      </c>
      <c r="R1621">
        <v>-7.97</v>
      </c>
      <c r="S1621" s="21">
        <f t="shared" si="123"/>
        <v>2089.5210000000002</v>
      </c>
      <c r="T1621" s="21">
        <f t="shared" si="124"/>
        <v>69221.123842500063</v>
      </c>
      <c r="U1621" s="24">
        <f t="shared" si="125"/>
        <v>69221.123842500063</v>
      </c>
      <c r="V1621" t="s">
        <v>3587</v>
      </c>
      <c r="W1621" t="s">
        <v>2674</v>
      </c>
      <c r="X1621" t="s">
        <v>3617</v>
      </c>
      <c r="Y1621">
        <v>28.559000000000001</v>
      </c>
      <c r="Z1621">
        <v>26.231000000000002</v>
      </c>
      <c r="AA1621" s="4" t="s">
        <v>3618</v>
      </c>
    </row>
    <row r="1622" spans="1:27" x14ac:dyDescent="0.2">
      <c r="A1622" s="9" t="s">
        <v>4485</v>
      </c>
      <c r="B1622" s="9">
        <v>2094</v>
      </c>
      <c r="C1622">
        <v>2094</v>
      </c>
      <c r="D1622" s="61">
        <v>1</v>
      </c>
      <c r="E1622" s="19">
        <v>5.9999999999999995E-8</v>
      </c>
      <c r="F1622">
        <v>27.3</v>
      </c>
      <c r="G1622" t="s">
        <v>4500</v>
      </c>
      <c r="H1622">
        <v>0</v>
      </c>
      <c r="I1622" s="19">
        <v>2.3000000000000001E-4</v>
      </c>
      <c r="J1622">
        <v>2.9540000000000002</v>
      </c>
      <c r="K1622">
        <v>1.512</v>
      </c>
      <c r="L1622">
        <v>1</v>
      </c>
      <c r="M1622">
        <v>2</v>
      </c>
      <c r="N1622" s="19">
        <v>2.95</v>
      </c>
      <c r="O1622" s="19">
        <v>3.9E-2</v>
      </c>
      <c r="P1622" s="61">
        <v>-5.0421800000000001</v>
      </c>
      <c r="Q1622">
        <v>6</v>
      </c>
      <c r="R1622">
        <v>-8.57</v>
      </c>
      <c r="S1622" s="21">
        <f t="shared" si="123"/>
        <v>2093.4879999999998</v>
      </c>
      <c r="T1622" s="21">
        <f t="shared" si="124"/>
        <v>70670.040839999943</v>
      </c>
      <c r="U1622" s="24">
        <f t="shared" si="125"/>
        <v>70670.040839999943</v>
      </c>
      <c r="V1622" t="s">
        <v>4485</v>
      </c>
      <c r="W1622" t="s">
        <v>2674</v>
      </c>
      <c r="X1622" t="s">
        <v>4519</v>
      </c>
      <c r="Y1622">
        <v>27.317</v>
      </c>
      <c r="Z1622">
        <v>24.552</v>
      </c>
      <c r="AA1622" t="s">
        <v>4553</v>
      </c>
    </row>
    <row r="1623" spans="1:27" x14ac:dyDescent="0.2">
      <c r="A1623" s="4" t="s">
        <v>4531</v>
      </c>
      <c r="B1623" s="9">
        <v>2099</v>
      </c>
      <c r="C1623">
        <v>2120</v>
      </c>
      <c r="D1623" s="61">
        <v>3</v>
      </c>
      <c r="E1623" s="19">
        <v>9.9999999999999995E-7</v>
      </c>
      <c r="F1623">
        <v>27.5</v>
      </c>
      <c r="G1623" t="s">
        <v>4544</v>
      </c>
      <c r="H1623">
        <v>1</v>
      </c>
      <c r="I1623" s="19">
        <v>3.2000000000000003E-4</v>
      </c>
      <c r="J1623">
        <v>1.0269999999999999</v>
      </c>
      <c r="K1623">
        <v>38.075000000000003</v>
      </c>
      <c r="L1623">
        <v>0</v>
      </c>
      <c r="M1623">
        <v>0</v>
      </c>
      <c r="N1623" s="19">
        <v>10000000</v>
      </c>
      <c r="O1623" s="19">
        <v>5.2999999999999999E-2</v>
      </c>
      <c r="P1623">
        <v>-4.7635399999999999</v>
      </c>
      <c r="Q1623">
        <v>9</v>
      </c>
      <c r="R1623">
        <v>-7.63</v>
      </c>
      <c r="S1623" s="21">
        <f t="shared" si="123"/>
        <v>2061.9250000000002</v>
      </c>
      <c r="T1623" s="21">
        <f t="shared" si="124"/>
        <v>59141.891812500071</v>
      </c>
      <c r="U1623" s="24">
        <f t="shared" si="125"/>
        <v>59141.891812500071</v>
      </c>
      <c r="V1623" t="s">
        <v>4531</v>
      </c>
      <c r="W1623" t="s">
        <v>2674</v>
      </c>
      <c r="X1623" t="s">
        <v>4547</v>
      </c>
      <c r="Y1623">
        <v>27.489000000000001</v>
      </c>
      <c r="Z1623">
        <v>24.047000000000001</v>
      </c>
      <c r="AA1623" s="4" t="s">
        <v>4548</v>
      </c>
    </row>
    <row r="1624" spans="1:27" x14ac:dyDescent="0.2">
      <c r="A1624" s="9" t="s">
        <v>3580</v>
      </c>
      <c r="B1624" s="9">
        <v>2101</v>
      </c>
      <c r="C1624">
        <v>2119</v>
      </c>
      <c r="D1624">
        <v>4</v>
      </c>
      <c r="E1624" s="19">
        <v>2E-8</v>
      </c>
      <c r="F1624">
        <v>26.3</v>
      </c>
      <c r="G1624" t="s">
        <v>3596</v>
      </c>
      <c r="H1624">
        <v>0</v>
      </c>
      <c r="I1624" s="19">
        <v>2.1000000000000001E-4</v>
      </c>
      <c r="J1624">
        <v>1.6830000000000001</v>
      </c>
      <c r="K1624">
        <v>2.464</v>
      </c>
      <c r="L1624">
        <v>19</v>
      </c>
      <c r="M1624">
        <v>13</v>
      </c>
      <c r="N1624" s="19">
        <v>32</v>
      </c>
      <c r="O1624" s="19">
        <v>3.1E-2</v>
      </c>
      <c r="P1624" s="61">
        <v>-5.1888800000000002</v>
      </c>
      <c r="Q1624">
        <v>6</v>
      </c>
      <c r="R1624">
        <v>-8.32</v>
      </c>
      <c r="S1624" s="21">
        <f t="shared" si="123"/>
        <v>2099.5360000000001</v>
      </c>
      <c r="T1624" s="21">
        <f t="shared" si="124"/>
        <v>72879.027480000019</v>
      </c>
      <c r="U1624" s="24">
        <f t="shared" si="125"/>
        <v>72879.027480000019</v>
      </c>
      <c r="V1624" t="s">
        <v>3580</v>
      </c>
      <c r="W1624" t="s">
        <v>2674</v>
      </c>
      <c r="X1624" t="s">
        <v>4523</v>
      </c>
      <c r="Y1624">
        <v>26.260999999999999</v>
      </c>
      <c r="Z1624">
        <v>22.846</v>
      </c>
      <c r="AA1624" t="s">
        <v>3624</v>
      </c>
    </row>
    <row r="1625" spans="1:27" x14ac:dyDescent="0.2">
      <c r="A1625" s="9" t="s">
        <v>4487</v>
      </c>
      <c r="B1625" s="9">
        <v>2103</v>
      </c>
      <c r="C1625">
        <v>2118</v>
      </c>
      <c r="D1625">
        <v>4</v>
      </c>
      <c r="E1625" s="19">
        <v>1.9999999999999999E-6</v>
      </c>
      <c r="F1625">
        <v>28.5</v>
      </c>
      <c r="G1625" t="s">
        <v>4498</v>
      </c>
      <c r="H1625">
        <v>0</v>
      </c>
      <c r="I1625" s="19">
        <v>2.7E-4</v>
      </c>
      <c r="J1625">
        <v>1.1850000000000001</v>
      </c>
      <c r="K1625">
        <v>6.3979999999999997</v>
      </c>
      <c r="L1625">
        <v>27</v>
      </c>
      <c r="M1625">
        <v>5</v>
      </c>
      <c r="N1625" s="19">
        <v>32</v>
      </c>
      <c r="O1625" s="19">
        <v>5.3999999999999999E-2</v>
      </c>
      <c r="P1625" s="61">
        <v>-4.8280399999999997</v>
      </c>
      <c r="Q1625">
        <v>8</v>
      </c>
      <c r="R1625">
        <v>-7.8</v>
      </c>
      <c r="S1625" s="21">
        <f t="shared" si="123"/>
        <v>2097.6019999999999</v>
      </c>
      <c r="T1625" s="21">
        <f t="shared" si="124"/>
        <v>72172.648484999954</v>
      </c>
      <c r="U1625" s="24">
        <f t="shared" si="125"/>
        <v>72172.648484999954</v>
      </c>
      <c r="V1625" t="s">
        <v>4487</v>
      </c>
      <c r="W1625" t="s">
        <v>2674</v>
      </c>
      <c r="X1625" t="s">
        <v>4554</v>
      </c>
      <c r="Y1625">
        <v>28.440999999999999</v>
      </c>
      <c r="Z1625">
        <v>22.853999999999999</v>
      </c>
      <c r="AA1625" s="61" t="s">
        <v>4555</v>
      </c>
    </row>
    <row r="1626" spans="1:27" x14ac:dyDescent="0.2">
      <c r="A1626" s="9" t="s">
        <v>3588</v>
      </c>
      <c r="B1626" s="9">
        <v>2105</v>
      </c>
      <c r="C1626">
        <v>2120</v>
      </c>
      <c r="D1626">
        <v>7</v>
      </c>
      <c r="E1626" s="19">
        <v>1.9999999999999999E-6</v>
      </c>
      <c r="F1626">
        <v>28.6</v>
      </c>
      <c r="G1626" t="s">
        <v>3593</v>
      </c>
      <c r="H1626">
        <v>0</v>
      </c>
      <c r="I1626" s="19">
        <v>1E-4</v>
      </c>
      <c r="J1626">
        <v>2.4820000000000002</v>
      </c>
      <c r="K1626">
        <v>1.675</v>
      </c>
      <c r="L1626">
        <v>2</v>
      </c>
      <c r="M1626">
        <v>3</v>
      </c>
      <c r="N1626" s="19">
        <v>4.96</v>
      </c>
      <c r="O1626" s="19">
        <v>5.2999999999999999E-2</v>
      </c>
      <c r="P1626">
        <v>-5.2735300000000001</v>
      </c>
      <c r="Q1626">
        <v>3</v>
      </c>
      <c r="R1626">
        <v>-7.6</v>
      </c>
      <c r="S1626" s="21">
        <f t="shared" si="123"/>
        <v>2104.3249999999998</v>
      </c>
      <c r="T1626" s="21">
        <f t="shared" si="124"/>
        <v>74628.173812499939</v>
      </c>
      <c r="U1626" s="24">
        <f t="shared" si="125"/>
        <v>74628.173812499939</v>
      </c>
      <c r="V1626" t="s">
        <v>3588</v>
      </c>
      <c r="W1626" t="s">
        <v>2674</v>
      </c>
      <c r="X1626" t="s">
        <v>4524</v>
      </c>
      <c r="Y1626">
        <v>28.541</v>
      </c>
      <c r="Z1626">
        <v>23.93</v>
      </c>
      <c r="AA1626" t="s">
        <v>4525</v>
      </c>
    </row>
    <row r="1627" spans="1:27" x14ac:dyDescent="0.2">
      <c r="A1627" s="9" t="s">
        <v>3567</v>
      </c>
      <c r="B1627" s="9">
        <v>2113</v>
      </c>
      <c r="C1627">
        <v>2116</v>
      </c>
      <c r="D1627" s="61">
        <v>3</v>
      </c>
      <c r="E1627" s="19">
        <v>9.9999999999999995E-7</v>
      </c>
      <c r="F1627" s="61">
        <v>26.1</v>
      </c>
      <c r="G1627" t="s">
        <v>3599</v>
      </c>
      <c r="H1627">
        <v>0</v>
      </c>
      <c r="I1627" s="19">
        <v>9.1000000000000003E-5</v>
      </c>
      <c r="J1627">
        <v>3.5</v>
      </c>
      <c r="K1627">
        <v>1.4</v>
      </c>
      <c r="L1627">
        <v>2</v>
      </c>
      <c r="M1627">
        <v>5</v>
      </c>
      <c r="N1627" s="19">
        <v>7</v>
      </c>
      <c r="O1627" s="19">
        <v>4.4999999999999998E-2</v>
      </c>
      <c r="P1627">
        <v>-5.3834600000000004</v>
      </c>
      <c r="Q1627">
        <v>3</v>
      </c>
      <c r="R1627" s="61">
        <v>-6.51</v>
      </c>
      <c r="S1627" s="21">
        <f t="shared" si="123"/>
        <v>2112.6</v>
      </c>
      <c r="T1627" s="21">
        <f t="shared" si="124"/>
        <v>77650.555499999973</v>
      </c>
      <c r="U1627" s="24">
        <f t="shared" si="125"/>
        <v>77650.555499999973</v>
      </c>
      <c r="V1627" t="s">
        <v>3567</v>
      </c>
      <c r="W1627" t="s">
        <v>2674</v>
      </c>
      <c r="X1627" t="s">
        <v>3627</v>
      </c>
      <c r="Y1627">
        <v>26.106999999999999</v>
      </c>
      <c r="Z1627">
        <v>23.995999999999999</v>
      </c>
      <c r="AA1627" s="61" t="s">
        <v>3628</v>
      </c>
    </row>
    <row r="1628" spans="1:27" s="61" customFormat="1" x14ac:dyDescent="0.2">
      <c r="E1628" s="19"/>
      <c r="I1628" s="19"/>
      <c r="N1628" s="19"/>
      <c r="O1628" s="19"/>
      <c r="S1628" s="21"/>
      <c r="T1628" s="21"/>
      <c r="U1628" s="24"/>
    </row>
    <row r="1629" spans="1:27" s="61" customFormat="1" x14ac:dyDescent="0.2">
      <c r="E1629" s="19"/>
      <c r="I1629" s="19"/>
      <c r="N1629" s="19"/>
      <c r="O1629" s="19"/>
      <c r="S1629" s="21"/>
      <c r="T1629" s="21"/>
      <c r="U1629" s="24"/>
    </row>
    <row r="1630" spans="1:27" s="61" customFormat="1" x14ac:dyDescent="0.2">
      <c r="E1630" s="19"/>
      <c r="I1630" s="19"/>
      <c r="N1630" s="19"/>
      <c r="O1630" s="19"/>
      <c r="S1630" s="21"/>
      <c r="T1630" s="21"/>
      <c r="U1630" s="24"/>
    </row>
    <row r="1631" spans="1:27" s="61" customFormat="1" x14ac:dyDescent="0.2">
      <c r="A1631" s="4" t="s">
        <v>3577</v>
      </c>
      <c r="B1631" s="12">
        <v>2067</v>
      </c>
      <c r="C1631" s="61">
        <v>2074</v>
      </c>
      <c r="D1631" s="61">
        <v>4</v>
      </c>
      <c r="E1631" s="19">
        <v>6.0000000000000002E-6</v>
      </c>
      <c r="F1631" s="61">
        <v>26.7</v>
      </c>
      <c r="G1631" s="61" t="s">
        <v>3597</v>
      </c>
      <c r="H1631" s="61">
        <v>0</v>
      </c>
      <c r="I1631" s="19">
        <v>3.6999999999999999E-4</v>
      </c>
      <c r="J1631" s="61">
        <v>2.331</v>
      </c>
      <c r="K1631" s="61">
        <v>1.7509999999999999</v>
      </c>
      <c r="L1631" s="61">
        <v>3</v>
      </c>
      <c r="M1631" s="61">
        <v>4</v>
      </c>
      <c r="N1631" s="19">
        <v>6.99</v>
      </c>
      <c r="O1631" s="19">
        <v>0.11</v>
      </c>
      <c r="P1631" s="61">
        <v>-4.3942800000000002</v>
      </c>
      <c r="Q1631" s="61">
        <v>6</v>
      </c>
      <c r="R1631" s="61">
        <v>-5.92</v>
      </c>
      <c r="S1631" s="21">
        <f t="shared" ref="S1631:S1643" si="126">B1631+1-K1631</f>
        <v>2066.2489999999998</v>
      </c>
      <c r="T1631" s="21">
        <f t="shared" ref="T1631:T1643" si="127">(S1631-1900)*365.2425</f>
        <v>60721.200382499926</v>
      </c>
      <c r="U1631" s="24">
        <f t="shared" ref="U1631:U1643" si="128">T1631</f>
        <v>60721.200382499926</v>
      </c>
      <c r="V1631" s="61" t="s">
        <v>3577</v>
      </c>
      <c r="W1631" s="61" t="s">
        <v>2674</v>
      </c>
      <c r="X1631" s="61" t="s">
        <v>4511</v>
      </c>
      <c r="Y1631" s="61">
        <v>26.681000000000001</v>
      </c>
      <c r="Z1631" s="61">
        <v>18.295000000000002</v>
      </c>
      <c r="AA1631" s="4" t="s">
        <v>4512</v>
      </c>
    </row>
    <row r="1632" spans="1:27" s="61" customFormat="1" x14ac:dyDescent="0.2">
      <c r="A1632" s="21" t="s">
        <v>2523</v>
      </c>
      <c r="B1632" s="61">
        <v>2077</v>
      </c>
      <c r="C1632" s="61">
        <v>2121</v>
      </c>
      <c r="D1632" s="6">
        <v>18</v>
      </c>
      <c r="E1632" s="19">
        <v>4.0000000000000003E-5</v>
      </c>
      <c r="F1632" s="61">
        <v>25.5</v>
      </c>
      <c r="G1632" s="61" t="s">
        <v>2604</v>
      </c>
      <c r="H1632" s="61">
        <v>0</v>
      </c>
      <c r="I1632" s="19">
        <v>9.6000000000000002E-4</v>
      </c>
      <c r="J1632" s="61">
        <v>1.6990000000000001</v>
      </c>
      <c r="K1632" s="61">
        <v>2.431</v>
      </c>
      <c r="L1632" s="61">
        <v>10</v>
      </c>
      <c r="M1632" s="61">
        <v>7</v>
      </c>
      <c r="N1632" s="19">
        <v>17</v>
      </c>
      <c r="O1632" s="19">
        <v>0.1</v>
      </c>
      <c r="P1632" s="61">
        <v>-4.0039699999999998</v>
      </c>
      <c r="Q1632" s="61">
        <v>19</v>
      </c>
      <c r="R1632" s="6">
        <v>-4.95</v>
      </c>
      <c r="S1632" s="21">
        <f t="shared" si="126"/>
        <v>2075.569</v>
      </c>
      <c r="T1632" s="21">
        <f t="shared" si="127"/>
        <v>64125.260482499987</v>
      </c>
      <c r="U1632" s="24">
        <f t="shared" si="128"/>
        <v>64125.260482499987</v>
      </c>
      <c r="V1632" s="61" t="s">
        <v>2523</v>
      </c>
      <c r="W1632" s="61" t="s">
        <v>2674</v>
      </c>
      <c r="X1632" s="61" t="s">
        <v>3140</v>
      </c>
      <c r="Y1632" s="61">
        <v>25.53</v>
      </c>
      <c r="Z1632" s="61">
        <v>22.327999999999999</v>
      </c>
      <c r="AA1632" s="61" t="s">
        <v>2713</v>
      </c>
    </row>
    <row r="1633" spans="1:27" s="61" customFormat="1" x14ac:dyDescent="0.2">
      <c r="A1633" s="4" t="s">
        <v>3498</v>
      </c>
      <c r="B1633" s="61">
        <v>2077</v>
      </c>
      <c r="C1633" s="61">
        <v>2081</v>
      </c>
      <c r="D1633" s="61">
        <v>2</v>
      </c>
      <c r="E1633" s="19">
        <v>3E-9</v>
      </c>
      <c r="F1633" s="61">
        <v>28.8</v>
      </c>
      <c r="G1633" s="61" t="s">
        <v>3525</v>
      </c>
      <c r="H1633" s="61">
        <v>1</v>
      </c>
      <c r="I1633" s="19">
        <v>3.5E-4</v>
      </c>
      <c r="J1633" s="61">
        <v>1.113</v>
      </c>
      <c r="K1633" s="61">
        <v>9.8710000000000004</v>
      </c>
      <c r="L1633" s="61">
        <v>71</v>
      </c>
      <c r="M1633" s="61">
        <v>8</v>
      </c>
      <c r="N1633" s="19">
        <v>79</v>
      </c>
      <c r="O1633" s="19">
        <v>2.7E-2</v>
      </c>
      <c r="P1633" s="61">
        <v>-5.0218999999999996</v>
      </c>
      <c r="Q1633" s="61">
        <v>7</v>
      </c>
      <c r="R1633" s="61">
        <v>-10.66</v>
      </c>
      <c r="S1633" s="21">
        <f t="shared" si="126"/>
        <v>2068.1289999999999</v>
      </c>
      <c r="T1633" s="21">
        <f t="shared" si="127"/>
        <v>61407.856282499968</v>
      </c>
      <c r="U1633" s="24">
        <f t="shared" si="128"/>
        <v>61407.856282499968</v>
      </c>
      <c r="V1633" s="61" t="s">
        <v>3498</v>
      </c>
      <c r="W1633" s="61" t="s">
        <v>2674</v>
      </c>
      <c r="X1633" s="61" t="s">
        <v>3541</v>
      </c>
      <c r="Y1633" s="61">
        <v>28.751000000000001</v>
      </c>
      <c r="Z1633" s="61">
        <v>21.376999999999999</v>
      </c>
      <c r="AA1633" s="4" t="s">
        <v>3542</v>
      </c>
    </row>
    <row r="1634" spans="1:27" x14ac:dyDescent="0.2">
      <c r="A1634" s="21" t="s">
        <v>2931</v>
      </c>
      <c r="B1634">
        <v>2077</v>
      </c>
      <c r="C1634">
        <v>2121</v>
      </c>
      <c r="D1634" s="4">
        <v>75</v>
      </c>
      <c r="E1634" s="38">
        <v>1E-4</v>
      </c>
      <c r="F1634">
        <v>25.8</v>
      </c>
      <c r="G1634" t="s">
        <v>2948</v>
      </c>
      <c r="H1634">
        <v>1</v>
      </c>
      <c r="I1634" s="19">
        <v>2.8999999999999998E-3</v>
      </c>
      <c r="J1634">
        <v>1.123</v>
      </c>
      <c r="K1634">
        <v>9.1539999999999999</v>
      </c>
      <c r="L1634">
        <v>106</v>
      </c>
      <c r="M1634">
        <v>13</v>
      </c>
      <c r="N1634" s="19">
        <v>119</v>
      </c>
      <c r="O1634" s="19">
        <v>0.11</v>
      </c>
      <c r="P1634" s="6">
        <v>-3.4809199999999998</v>
      </c>
      <c r="Q1634">
        <v>57</v>
      </c>
      <c r="R1634" s="6">
        <v>-4.6399999999999997</v>
      </c>
      <c r="S1634" s="21">
        <f t="shared" si="126"/>
        <v>2068.846</v>
      </c>
      <c r="T1634" s="21">
        <f t="shared" si="127"/>
        <v>61669.735155000002</v>
      </c>
      <c r="U1634" s="24">
        <f t="shared" si="128"/>
        <v>61669.735155000002</v>
      </c>
      <c r="V1634" t="s">
        <v>2931</v>
      </c>
      <c r="W1634" t="s">
        <v>2674</v>
      </c>
      <c r="X1634" t="s">
        <v>4549</v>
      </c>
      <c r="Y1634">
        <v>25.9</v>
      </c>
      <c r="Z1634">
        <v>20.448</v>
      </c>
      <c r="AA1634" s="61" t="s">
        <v>3416</v>
      </c>
    </row>
    <row r="1635" spans="1:27" x14ac:dyDescent="0.2">
      <c r="A1635" s="21" t="s">
        <v>2539</v>
      </c>
      <c r="B1635">
        <v>2079</v>
      </c>
      <c r="C1635">
        <v>2121</v>
      </c>
      <c r="D1635" s="4">
        <v>93</v>
      </c>
      <c r="E1635" s="38">
        <v>2.0000000000000001E-4</v>
      </c>
      <c r="F1635">
        <v>25.7</v>
      </c>
      <c r="G1635" t="s">
        <v>2597</v>
      </c>
      <c r="H1635">
        <v>0</v>
      </c>
      <c r="I1635" s="19">
        <v>2.2000000000000001E-3</v>
      </c>
      <c r="J1635">
        <v>1.42</v>
      </c>
      <c r="K1635">
        <v>3.38</v>
      </c>
      <c r="L1635">
        <v>19</v>
      </c>
      <c r="M1635">
        <v>8</v>
      </c>
      <c r="N1635" s="19">
        <v>27</v>
      </c>
      <c r="O1635" s="19">
        <v>0.11</v>
      </c>
      <c r="P1635" s="6">
        <v>-3.6080100000000002</v>
      </c>
      <c r="Q1635">
        <v>45</v>
      </c>
      <c r="R1635" s="6">
        <v>-4.5199999999999996</v>
      </c>
      <c r="S1635" s="21">
        <f t="shared" si="126"/>
        <v>2076.62</v>
      </c>
      <c r="T1635" s="21">
        <f t="shared" si="127"/>
        <v>64509.130349999963</v>
      </c>
      <c r="U1635" s="24">
        <f t="shared" si="128"/>
        <v>64509.130349999963</v>
      </c>
      <c r="V1635" t="s">
        <v>2539</v>
      </c>
      <c r="W1635" t="s">
        <v>2674</v>
      </c>
      <c r="X1635" t="s">
        <v>3614</v>
      </c>
      <c r="Y1635">
        <v>25.72</v>
      </c>
      <c r="Z1635">
        <v>19.678999999999998</v>
      </c>
      <c r="AA1635" s="61" t="s">
        <v>3139</v>
      </c>
    </row>
    <row r="1636" spans="1:27" x14ac:dyDescent="0.2">
      <c r="A1636" s="61" t="s">
        <v>3514</v>
      </c>
      <c r="B1636">
        <v>2081</v>
      </c>
      <c r="C1636">
        <v>2119</v>
      </c>
      <c r="D1636" s="6">
        <v>21</v>
      </c>
      <c r="E1636" s="19">
        <v>6.9999999999999999E-6</v>
      </c>
      <c r="F1636">
        <v>25.6</v>
      </c>
      <c r="G1636" t="s">
        <v>3520</v>
      </c>
      <c r="H1636">
        <v>0</v>
      </c>
      <c r="I1636" s="19">
        <v>7.1000000000000002E-4</v>
      </c>
      <c r="J1636">
        <v>2.375</v>
      </c>
      <c r="K1636">
        <v>1.7270000000000001</v>
      </c>
      <c r="L1636">
        <v>8</v>
      </c>
      <c r="M1636">
        <v>11</v>
      </c>
      <c r="N1636" s="19">
        <v>19</v>
      </c>
      <c r="O1636" s="19">
        <v>8.4000000000000005E-2</v>
      </c>
      <c r="P1636">
        <v>-4.22654</v>
      </c>
      <c r="Q1636">
        <v>15</v>
      </c>
      <c r="R1636">
        <v>-5.74</v>
      </c>
      <c r="S1636" s="21">
        <f t="shared" si="126"/>
        <v>2080.2730000000001</v>
      </c>
      <c r="T1636" s="21">
        <f t="shared" si="127"/>
        <v>65843.361202500048</v>
      </c>
      <c r="U1636" s="24">
        <f t="shared" si="128"/>
        <v>65843.361202500048</v>
      </c>
      <c r="V1636" t="s">
        <v>3514</v>
      </c>
      <c r="W1636" t="s">
        <v>2674</v>
      </c>
      <c r="X1636" t="s">
        <v>3556</v>
      </c>
      <c r="Y1636">
        <v>25.521999999999998</v>
      </c>
      <c r="Z1636">
        <v>20.736000000000001</v>
      </c>
      <c r="AA1636" s="61" t="s">
        <v>4550</v>
      </c>
    </row>
    <row r="1637" spans="1:27" x14ac:dyDescent="0.2">
      <c r="A1637" s="21" t="s">
        <v>2163</v>
      </c>
      <c r="B1637">
        <v>2085</v>
      </c>
      <c r="C1637">
        <v>2118</v>
      </c>
      <c r="D1637" s="61">
        <v>3</v>
      </c>
      <c r="E1637" s="19">
        <v>9.9999999999999995E-8</v>
      </c>
      <c r="F1637" s="6">
        <v>23.3</v>
      </c>
      <c r="G1637" t="s">
        <v>2216</v>
      </c>
      <c r="H1637">
        <v>1</v>
      </c>
      <c r="I1637" s="19">
        <v>7.1000000000000002E-4</v>
      </c>
      <c r="J1637">
        <v>1.105</v>
      </c>
      <c r="K1637">
        <v>10.526999999999999</v>
      </c>
      <c r="L1637">
        <v>162</v>
      </c>
      <c r="M1637">
        <v>17</v>
      </c>
      <c r="N1637" s="19">
        <v>179</v>
      </c>
      <c r="O1637" s="19">
        <v>5.0999999999999997E-2</v>
      </c>
      <c r="P1637">
        <v>-4.4455900000000002</v>
      </c>
      <c r="Q1637">
        <v>16</v>
      </c>
      <c r="R1637">
        <v>-6.3</v>
      </c>
      <c r="S1637" s="21">
        <f t="shared" si="126"/>
        <v>2075.473</v>
      </c>
      <c r="T1637" s="21">
        <f t="shared" si="127"/>
        <v>64090.197202499985</v>
      </c>
      <c r="U1637" s="24">
        <f t="shared" si="128"/>
        <v>64090.197202499985</v>
      </c>
      <c r="V1637" t="s">
        <v>2163</v>
      </c>
      <c r="W1637" t="s">
        <v>2674</v>
      </c>
      <c r="X1637" t="s">
        <v>4515</v>
      </c>
      <c r="Y1637">
        <v>23.26</v>
      </c>
      <c r="Z1637">
        <v>16.701000000000001</v>
      </c>
      <c r="AA1637" s="61" t="s">
        <v>2422</v>
      </c>
    </row>
    <row r="1638" spans="1:27" x14ac:dyDescent="0.2">
      <c r="A1638" s="21" t="s">
        <v>2768</v>
      </c>
      <c r="B1638">
        <v>2087</v>
      </c>
      <c r="C1638">
        <v>2120</v>
      </c>
      <c r="D1638" s="6">
        <v>11</v>
      </c>
      <c r="E1638" s="19">
        <v>6.0000000000000002E-6</v>
      </c>
      <c r="F1638">
        <v>27.7</v>
      </c>
      <c r="G1638" t="s">
        <v>2778</v>
      </c>
      <c r="H1638">
        <v>0</v>
      </c>
      <c r="I1638" s="19">
        <v>6.4000000000000005E-4</v>
      </c>
      <c r="J1638">
        <v>1.3520000000000001</v>
      </c>
      <c r="K1638">
        <v>3.839</v>
      </c>
      <c r="L1638">
        <v>17</v>
      </c>
      <c r="M1638">
        <v>6</v>
      </c>
      <c r="N1638" s="19">
        <v>23</v>
      </c>
      <c r="O1638" s="19">
        <v>7.4999999999999997E-2</v>
      </c>
      <c r="P1638" s="61">
        <v>-4.3190600000000003</v>
      </c>
      <c r="Q1638">
        <v>15</v>
      </c>
      <c r="R1638" s="61">
        <v>-6.98</v>
      </c>
      <c r="S1638" s="21">
        <f t="shared" si="126"/>
        <v>2084.1610000000001</v>
      </c>
      <c r="T1638" s="21">
        <f t="shared" si="127"/>
        <v>67263.424042500017</v>
      </c>
      <c r="U1638" s="24">
        <f t="shared" si="128"/>
        <v>67263.424042500017</v>
      </c>
      <c r="V1638" t="s">
        <v>2768</v>
      </c>
      <c r="W1638" t="s">
        <v>2674</v>
      </c>
      <c r="X1638" t="s">
        <v>3323</v>
      </c>
      <c r="Y1638">
        <v>27.79</v>
      </c>
      <c r="Z1638">
        <v>18.36</v>
      </c>
      <c r="AA1638" t="s">
        <v>4551</v>
      </c>
    </row>
    <row r="1639" spans="1:27" x14ac:dyDescent="0.2">
      <c r="A1639" s="61" t="s">
        <v>3507</v>
      </c>
      <c r="B1639">
        <v>2089</v>
      </c>
      <c r="C1639">
        <v>2121</v>
      </c>
      <c r="D1639" s="61">
        <v>7</v>
      </c>
      <c r="E1639" s="19">
        <v>9.9999999999999995E-7</v>
      </c>
      <c r="F1639">
        <v>26.3</v>
      </c>
      <c r="G1639" t="s">
        <v>3522</v>
      </c>
      <c r="H1639">
        <v>1</v>
      </c>
      <c r="I1639" s="19">
        <v>2.5000000000000001E-4</v>
      </c>
      <c r="J1639">
        <v>1.119</v>
      </c>
      <c r="K1639">
        <v>9.4179999999999993</v>
      </c>
      <c r="L1639">
        <v>101</v>
      </c>
      <c r="M1639">
        <v>12</v>
      </c>
      <c r="N1639" s="19">
        <v>113</v>
      </c>
      <c r="O1639" s="19">
        <v>6.2E-2</v>
      </c>
      <c r="P1639" s="61">
        <v>-4.8130600000000001</v>
      </c>
      <c r="Q1639">
        <v>6</v>
      </c>
      <c r="R1639" s="61">
        <v>-6.85</v>
      </c>
      <c r="S1639" s="21">
        <f t="shared" si="126"/>
        <v>2080.5819999999999</v>
      </c>
      <c r="T1639" s="21">
        <f t="shared" si="127"/>
        <v>65956.221134999956</v>
      </c>
      <c r="U1639" s="24">
        <f t="shared" si="128"/>
        <v>65956.221134999956</v>
      </c>
      <c r="V1639" t="s">
        <v>3507</v>
      </c>
      <c r="W1639" t="s">
        <v>2674</v>
      </c>
      <c r="X1639" t="s">
        <v>3616</v>
      </c>
      <c r="Y1639">
        <v>26.292000000000002</v>
      </c>
      <c r="Z1639">
        <v>18.582999999999998</v>
      </c>
      <c r="AA1639" s="61" t="s">
        <v>3549</v>
      </c>
    </row>
    <row r="1640" spans="1:27" x14ac:dyDescent="0.2">
      <c r="A1640" s="21" t="s">
        <v>3383</v>
      </c>
      <c r="B1640">
        <v>2092</v>
      </c>
      <c r="C1640">
        <v>2118</v>
      </c>
      <c r="D1640" s="61">
        <v>3</v>
      </c>
      <c r="E1640" s="19">
        <v>1.9999999999999999E-6</v>
      </c>
      <c r="F1640">
        <v>27</v>
      </c>
      <c r="G1640" t="s">
        <v>3404</v>
      </c>
      <c r="H1640">
        <v>0</v>
      </c>
      <c r="I1640" s="19">
        <v>5.9999999999999995E-4</v>
      </c>
      <c r="J1640">
        <v>2.8330000000000002</v>
      </c>
      <c r="K1640" s="61">
        <v>1.546</v>
      </c>
      <c r="L1640">
        <v>6</v>
      </c>
      <c r="M1640">
        <v>11</v>
      </c>
      <c r="N1640" s="19">
        <v>17</v>
      </c>
      <c r="O1640" s="19">
        <v>6.2E-2</v>
      </c>
      <c r="P1640" s="61">
        <v>-4.4329799999999997</v>
      </c>
      <c r="Q1640">
        <v>15</v>
      </c>
      <c r="R1640">
        <v>-6.96</v>
      </c>
      <c r="S1640" s="21">
        <f t="shared" si="126"/>
        <v>2091.4540000000002</v>
      </c>
      <c r="T1640" s="21">
        <f t="shared" si="127"/>
        <v>69927.137595000066</v>
      </c>
      <c r="U1640" s="24">
        <f t="shared" si="128"/>
        <v>69927.137595000066</v>
      </c>
      <c r="V1640" t="s">
        <v>3383</v>
      </c>
      <c r="W1640" t="s">
        <v>2674</v>
      </c>
      <c r="X1640" t="s">
        <v>3558</v>
      </c>
      <c r="Y1640">
        <v>26.838999999999999</v>
      </c>
      <c r="Z1640">
        <v>20.346</v>
      </c>
      <c r="AA1640" s="61" t="s">
        <v>4518</v>
      </c>
    </row>
    <row r="1641" spans="1:27" x14ac:dyDescent="0.2">
      <c r="A1641" s="21" t="s">
        <v>2821</v>
      </c>
      <c r="B1641">
        <v>2106</v>
      </c>
      <c r="C1641">
        <v>2118</v>
      </c>
      <c r="D1641" s="61">
        <v>2</v>
      </c>
      <c r="E1641" s="19">
        <v>4.9999999999999998E-7</v>
      </c>
      <c r="F1641">
        <v>25.2</v>
      </c>
      <c r="G1641" t="s">
        <v>2845</v>
      </c>
      <c r="H1641">
        <v>0</v>
      </c>
      <c r="I1641" s="19">
        <v>4.2999999999999999E-4</v>
      </c>
      <c r="J1641">
        <v>2.9470000000000001</v>
      </c>
      <c r="K1641">
        <v>1.514</v>
      </c>
      <c r="L1641">
        <v>1</v>
      </c>
      <c r="M1641">
        <v>2</v>
      </c>
      <c r="N1641" s="19">
        <v>2.95</v>
      </c>
      <c r="O1641" s="19">
        <v>4.4999999999999998E-2</v>
      </c>
      <c r="P1641" s="61">
        <v>-4.7149000000000001</v>
      </c>
      <c r="Q1641">
        <v>13</v>
      </c>
      <c r="R1641" s="61">
        <v>-6.74</v>
      </c>
      <c r="S1641" s="21">
        <f t="shared" si="126"/>
        <v>2105.4859999999999</v>
      </c>
      <c r="T1641" s="21">
        <f t="shared" si="127"/>
        <v>75052.220354999954</v>
      </c>
      <c r="U1641" s="24">
        <f t="shared" si="128"/>
        <v>75052.220354999954</v>
      </c>
      <c r="V1641" t="s">
        <v>2821</v>
      </c>
      <c r="W1641" t="s">
        <v>2674</v>
      </c>
      <c r="X1641" t="s">
        <v>3125</v>
      </c>
      <c r="Y1641">
        <v>25.16</v>
      </c>
      <c r="Z1641">
        <v>19.695</v>
      </c>
      <c r="AA1641" s="61" t="s">
        <v>3349</v>
      </c>
    </row>
    <row r="1642" spans="1:27" x14ac:dyDescent="0.2">
      <c r="A1642" s="21" t="s">
        <v>80</v>
      </c>
      <c r="B1642">
        <v>2110</v>
      </c>
      <c r="C1642">
        <v>2121</v>
      </c>
      <c r="D1642" s="61">
        <v>8</v>
      </c>
      <c r="E1642" s="19">
        <v>9.0000000000000006E-5</v>
      </c>
      <c r="F1642" s="61">
        <v>27.4</v>
      </c>
      <c r="G1642" t="s">
        <v>290</v>
      </c>
      <c r="H1642">
        <v>1</v>
      </c>
      <c r="I1642" s="19">
        <v>2.5000000000000001E-4</v>
      </c>
      <c r="J1642">
        <v>1.06</v>
      </c>
      <c r="K1642">
        <v>17.736999999999998</v>
      </c>
      <c r="L1642">
        <v>0</v>
      </c>
      <c r="M1642">
        <v>0</v>
      </c>
      <c r="N1642" s="19">
        <v>10000000</v>
      </c>
      <c r="O1642" s="19">
        <v>6.8000000000000005E-2</v>
      </c>
      <c r="P1642" s="61">
        <v>-4.7656099999999997</v>
      </c>
      <c r="Q1642">
        <v>8</v>
      </c>
      <c r="R1642" s="61">
        <v>-5.76</v>
      </c>
      <c r="S1642" s="21">
        <f t="shared" si="126"/>
        <v>2093.2629999999999</v>
      </c>
      <c r="T1642" s="21">
        <f t="shared" si="127"/>
        <v>70587.861277499978</v>
      </c>
      <c r="U1642" s="24">
        <f t="shared" si="128"/>
        <v>70587.861277499978</v>
      </c>
      <c r="V1642" t="s">
        <v>80</v>
      </c>
      <c r="W1642" t="s">
        <v>2674</v>
      </c>
      <c r="X1642" t="s">
        <v>4552</v>
      </c>
      <c r="Y1642">
        <v>27.43</v>
      </c>
      <c r="Z1642">
        <v>19.885000000000002</v>
      </c>
      <c r="AA1642" s="61" t="s">
        <v>373</v>
      </c>
    </row>
    <row r="1643" spans="1:27" x14ac:dyDescent="0.2">
      <c r="A1643" s="21" t="s">
        <v>3387</v>
      </c>
      <c r="B1643">
        <v>2117</v>
      </c>
      <c r="C1643">
        <v>2117</v>
      </c>
      <c r="D1643" s="61">
        <v>1</v>
      </c>
      <c r="E1643" s="19">
        <v>8.9999999999999999E-8</v>
      </c>
      <c r="F1643" s="61">
        <v>25.2</v>
      </c>
      <c r="G1643" t="s">
        <v>3401</v>
      </c>
      <c r="H1643">
        <v>0</v>
      </c>
      <c r="I1643" s="19">
        <v>3.2000000000000003E-4</v>
      </c>
      <c r="J1643">
        <v>0.83599999999999997</v>
      </c>
      <c r="K1643" s="61">
        <v>5.1070000000000002</v>
      </c>
      <c r="L1643">
        <v>55</v>
      </c>
      <c r="M1643">
        <v>9</v>
      </c>
      <c r="N1643" s="19">
        <v>46</v>
      </c>
      <c r="O1643" s="19">
        <v>3.1E-2</v>
      </c>
      <c r="P1643" s="61">
        <v>-4.9963800000000003</v>
      </c>
      <c r="Q1643">
        <v>11</v>
      </c>
      <c r="R1643" s="61">
        <v>-7.38</v>
      </c>
      <c r="S1643" s="21">
        <f t="shared" si="126"/>
        <v>2112.893</v>
      </c>
      <c r="T1643" s="21">
        <f t="shared" si="127"/>
        <v>77757.571552500012</v>
      </c>
      <c r="U1643" s="24">
        <f t="shared" si="128"/>
        <v>77757.571552500012</v>
      </c>
      <c r="V1643" t="s">
        <v>3387</v>
      </c>
      <c r="W1643" t="s">
        <v>2674</v>
      </c>
      <c r="X1643" t="s">
        <v>3629</v>
      </c>
      <c r="Y1643">
        <v>25.175000000000001</v>
      </c>
      <c r="Z1643">
        <v>20.904</v>
      </c>
      <c r="AA1643" t="s">
        <v>3630</v>
      </c>
    </row>
    <row r="1644" spans="1:27" x14ac:dyDescent="0.2">
      <c r="A1644" s="61"/>
      <c r="E1644" s="19"/>
      <c r="I1644" s="19"/>
      <c r="N1644" s="19"/>
      <c r="O1644" s="19"/>
      <c r="S1644" s="21"/>
      <c r="T1644" s="21"/>
      <c r="U1644" s="24"/>
    </row>
    <row r="1645" spans="1:27" x14ac:dyDescent="0.2">
      <c r="A1645" s="61"/>
      <c r="E1645" s="19"/>
      <c r="I1645" s="19"/>
      <c r="N1645" s="19"/>
      <c r="O1645" s="19"/>
      <c r="S1645" s="21"/>
      <c r="T1645" s="21"/>
      <c r="U1645" s="24"/>
      <c r="AA1645" s="61"/>
    </row>
    <row r="1646" spans="1:27" x14ac:dyDescent="0.2">
      <c r="A1646" s="61"/>
      <c r="E1646" s="19"/>
      <c r="I1646" s="19"/>
      <c r="N1646" s="19"/>
      <c r="O1646" s="19"/>
      <c r="S1646" s="21"/>
      <c r="T1646" s="21"/>
      <c r="U1646" s="24"/>
    </row>
    <row r="1647" spans="1:27" x14ac:dyDescent="0.2">
      <c r="A1647" s="64"/>
      <c r="B1647" s="64"/>
      <c r="C1647" s="64"/>
      <c r="D1647" s="64"/>
      <c r="E1647" s="64"/>
      <c r="F1647" s="64"/>
      <c r="G1647" s="64"/>
      <c r="H1647" s="46"/>
      <c r="I1647" s="46"/>
      <c r="J1647" s="46"/>
      <c r="K1647" s="46"/>
      <c r="L1647" s="46"/>
      <c r="M1647" s="46"/>
      <c r="N1647" s="46"/>
      <c r="O1647" s="46"/>
      <c r="P1647" s="46"/>
      <c r="Q1647" s="46"/>
      <c r="R1647" s="46"/>
      <c r="S1647" s="46"/>
      <c r="T1647" s="46"/>
      <c r="U1647" s="46"/>
      <c r="V1647" s="46"/>
      <c r="W1647" s="46"/>
      <c r="X1647" s="46"/>
      <c r="Y1647" s="46"/>
      <c r="Z1647" s="46"/>
      <c r="AA1647" s="46"/>
    </row>
    <row r="1650" spans="1:27" x14ac:dyDescent="0.2">
      <c r="A1650" t="s">
        <v>113</v>
      </c>
    </row>
    <row r="1651" spans="1:27" x14ac:dyDescent="0.2">
      <c r="A1651" t="s">
        <v>114</v>
      </c>
      <c r="B1651">
        <v>220101</v>
      </c>
      <c r="C1651" t="s">
        <v>115</v>
      </c>
    </row>
    <row r="1652" spans="1:27" x14ac:dyDescent="0.2">
      <c r="A1652" t="s">
        <v>116</v>
      </c>
      <c r="B1652" t="s">
        <v>117</v>
      </c>
      <c r="C1652" t="s">
        <v>118</v>
      </c>
      <c r="D1652" t="s">
        <v>119</v>
      </c>
      <c r="E1652" t="s">
        <v>4561</v>
      </c>
      <c r="F1652" t="s">
        <v>4562</v>
      </c>
      <c r="G1652" s="18">
        <v>4.3750000000000004E-2</v>
      </c>
    </row>
    <row r="1653" spans="1:27" x14ac:dyDescent="0.2">
      <c r="A1653" t="s">
        <v>122</v>
      </c>
      <c r="B1653" t="s">
        <v>123</v>
      </c>
      <c r="C1653" t="s">
        <v>124</v>
      </c>
      <c r="D1653" t="s">
        <v>125</v>
      </c>
      <c r="E1653" t="s">
        <v>126</v>
      </c>
    </row>
    <row r="1654" spans="1:27" x14ac:dyDescent="0.2">
      <c r="A1654" t="s">
        <v>127</v>
      </c>
      <c r="B1654">
        <v>220101</v>
      </c>
      <c r="C1654" t="s">
        <v>115</v>
      </c>
    </row>
    <row r="1655" spans="1:27" x14ac:dyDescent="0.2">
      <c r="A1655" t="s">
        <v>128</v>
      </c>
      <c r="B1655" t="s">
        <v>129</v>
      </c>
      <c r="C1655" t="s">
        <v>130</v>
      </c>
    </row>
    <row r="1656" spans="1:27" x14ac:dyDescent="0.2">
      <c r="A1656" t="s">
        <v>131</v>
      </c>
      <c r="B1656" t="s">
        <v>132</v>
      </c>
      <c r="C1656">
        <v>20101</v>
      </c>
      <c r="D1656" t="s">
        <v>133</v>
      </c>
    </row>
    <row r="1658" spans="1:27" x14ac:dyDescent="0.2">
      <c r="A1658" t="s">
        <v>134</v>
      </c>
      <c r="B1658" t="s">
        <v>135</v>
      </c>
      <c r="C1658" t="s">
        <v>136</v>
      </c>
      <c r="D1658" t="s">
        <v>137</v>
      </c>
      <c r="E1658" t="s">
        <v>138</v>
      </c>
      <c r="F1658" t="s">
        <v>139</v>
      </c>
      <c r="G1658" t="s">
        <v>140</v>
      </c>
      <c r="H1658" t="s">
        <v>141</v>
      </c>
      <c r="I1658" t="s">
        <v>142</v>
      </c>
      <c r="J1658" t="s">
        <v>143</v>
      </c>
      <c r="K1658" t="s">
        <v>144</v>
      </c>
      <c r="L1658" t="s">
        <v>145</v>
      </c>
      <c r="M1658" t="s">
        <v>146</v>
      </c>
      <c r="N1658" t="s">
        <v>147</v>
      </c>
      <c r="O1658" t="s">
        <v>148</v>
      </c>
      <c r="P1658" t="s">
        <v>149</v>
      </c>
      <c r="Q1658" t="s">
        <v>150</v>
      </c>
      <c r="R1658" t="s">
        <v>151</v>
      </c>
      <c r="V1658" s="63" t="s">
        <v>152</v>
      </c>
      <c r="W1658" s="63" t="s">
        <v>153</v>
      </c>
      <c r="X1658" s="63" t="s">
        <v>154</v>
      </c>
      <c r="Y1658" s="63" t="s">
        <v>155</v>
      </c>
      <c r="Z1658" s="63" t="s">
        <v>156</v>
      </c>
      <c r="AA1658" s="63" t="s">
        <v>157</v>
      </c>
    </row>
    <row r="1660" spans="1:27" x14ac:dyDescent="0.2">
      <c r="A1660" s="4" t="s">
        <v>3503</v>
      </c>
      <c r="B1660" s="6">
        <v>2045</v>
      </c>
      <c r="C1660">
        <v>2071</v>
      </c>
      <c r="D1660" s="6">
        <v>34</v>
      </c>
      <c r="E1660" s="32">
        <v>8.0000000000000004E-4</v>
      </c>
      <c r="F1660">
        <v>30.1</v>
      </c>
      <c r="G1660" t="s">
        <v>3524</v>
      </c>
      <c r="H1660">
        <v>1</v>
      </c>
      <c r="I1660" s="19">
        <v>1.2E-4</v>
      </c>
      <c r="J1660">
        <v>1.044</v>
      </c>
      <c r="K1660" s="4">
        <v>23.986000000000001</v>
      </c>
      <c r="L1660">
        <v>23</v>
      </c>
      <c r="M1660">
        <v>1</v>
      </c>
      <c r="N1660" s="19">
        <v>24</v>
      </c>
      <c r="O1660" s="22">
        <v>0.31</v>
      </c>
      <c r="P1660" s="21">
        <v>-4.4074999999999998</v>
      </c>
      <c r="Q1660">
        <v>1</v>
      </c>
      <c r="R1660">
        <v>-5.24</v>
      </c>
      <c r="S1660" s="21">
        <f t="shared" ref="S1660:S1674" si="129">B1660+1-K1660</f>
        <v>2022.0139999999999</v>
      </c>
      <c r="T1660" s="21">
        <f t="shared" ref="T1660:T1674" si="130">(S1660-1900)*365.2425</f>
        <v>44564.698394999963</v>
      </c>
      <c r="U1660" s="31">
        <f t="shared" ref="U1660:U1674" si="131">T1660</f>
        <v>44564.698394999963</v>
      </c>
    </row>
    <row r="1661" spans="1:27" s="63" customFormat="1" x14ac:dyDescent="0.2">
      <c r="A1661" s="4" t="s">
        <v>4484</v>
      </c>
      <c r="B1661" s="6">
        <v>2040</v>
      </c>
      <c r="C1661" s="63">
        <v>2105</v>
      </c>
      <c r="D1661" s="6">
        <v>46</v>
      </c>
      <c r="E1661" s="32">
        <v>1E-4</v>
      </c>
      <c r="F1661" s="63">
        <v>29.4</v>
      </c>
      <c r="G1661" s="63" t="s">
        <v>4501</v>
      </c>
      <c r="H1661" s="63">
        <v>1</v>
      </c>
      <c r="I1661" s="19">
        <v>1.6000000000000001E-4</v>
      </c>
      <c r="J1661" s="63">
        <v>2.3069999999999999</v>
      </c>
      <c r="K1661" s="63">
        <v>1.7649999999999999</v>
      </c>
      <c r="L1661" s="63">
        <v>13</v>
      </c>
      <c r="M1661" s="63">
        <v>17</v>
      </c>
      <c r="N1661" s="19">
        <v>30</v>
      </c>
      <c r="O1661" s="19">
        <v>0.35</v>
      </c>
      <c r="P1661" s="63">
        <v>-4.2450599999999996</v>
      </c>
      <c r="Q1661" s="63">
        <v>1</v>
      </c>
      <c r="R1661" s="63">
        <v>-5.73</v>
      </c>
      <c r="S1661" s="21">
        <f t="shared" si="129"/>
        <v>2039.2349999999999</v>
      </c>
      <c r="T1661" s="21">
        <f t="shared" si="130"/>
        <v>50854.539487499962</v>
      </c>
      <c r="U1661" s="24">
        <f t="shared" si="131"/>
        <v>50854.539487499962</v>
      </c>
      <c r="V1661" s="63" t="s">
        <v>4484</v>
      </c>
      <c r="W1661" s="63" t="s">
        <v>2674</v>
      </c>
      <c r="X1661" s="63" t="s">
        <v>4504</v>
      </c>
      <c r="Y1661" s="63">
        <v>29.361000000000001</v>
      </c>
      <c r="Z1661" s="63">
        <v>27.187999999999999</v>
      </c>
      <c r="AA1661" s="4" t="s">
        <v>4505</v>
      </c>
    </row>
    <row r="1662" spans="1:27" x14ac:dyDescent="0.2">
      <c r="A1662" s="6" t="s">
        <v>3579</v>
      </c>
      <c r="B1662" s="6">
        <v>2045</v>
      </c>
      <c r="C1662">
        <v>2121</v>
      </c>
      <c r="D1662" s="63">
        <v>4</v>
      </c>
      <c r="E1662" s="19">
        <v>2.9999999999999997E-8</v>
      </c>
      <c r="F1662">
        <v>26.8</v>
      </c>
      <c r="G1662" t="s">
        <v>3595</v>
      </c>
      <c r="H1662">
        <v>1</v>
      </c>
      <c r="I1662" s="19">
        <v>5.0000000000000001E-4</v>
      </c>
      <c r="J1662">
        <v>1.7050000000000001</v>
      </c>
      <c r="K1662">
        <v>2.4180000000000001</v>
      </c>
      <c r="L1662">
        <v>17</v>
      </c>
      <c r="M1662">
        <v>12</v>
      </c>
      <c r="N1662" s="19">
        <v>29</v>
      </c>
      <c r="O1662" s="19">
        <v>0.11</v>
      </c>
      <c r="P1662">
        <v>-4.2463300000000004</v>
      </c>
      <c r="Q1662">
        <v>4</v>
      </c>
      <c r="R1662">
        <v>-7.89</v>
      </c>
      <c r="S1662" s="21">
        <f t="shared" si="129"/>
        <v>2043.5820000000001</v>
      </c>
      <c r="T1662" s="21">
        <f t="shared" si="130"/>
        <v>52442.24863500004</v>
      </c>
      <c r="U1662" s="24">
        <f t="shared" si="131"/>
        <v>52442.24863500004</v>
      </c>
      <c r="V1662" t="s">
        <v>3579</v>
      </c>
      <c r="W1662" t="s">
        <v>2674</v>
      </c>
      <c r="X1662" t="s">
        <v>4506</v>
      </c>
      <c r="Y1662">
        <v>26.742000000000001</v>
      </c>
      <c r="Z1662">
        <v>24.913</v>
      </c>
      <c r="AA1662" s="63" t="s">
        <v>4507</v>
      </c>
    </row>
    <row r="1663" spans="1:27" x14ac:dyDescent="0.2">
      <c r="A1663" s="6" t="s">
        <v>3572</v>
      </c>
      <c r="B1663" s="6">
        <v>2046</v>
      </c>
      <c r="C1663">
        <v>2062</v>
      </c>
      <c r="D1663" s="63">
        <v>4</v>
      </c>
      <c r="E1663" s="19">
        <v>9.9999999999999995E-7</v>
      </c>
      <c r="F1663">
        <v>27.2</v>
      </c>
      <c r="G1663" t="s">
        <v>3598</v>
      </c>
      <c r="H1663">
        <v>1</v>
      </c>
      <c r="I1663" s="19">
        <v>8.3000000000000001E-4</v>
      </c>
      <c r="J1663">
        <v>2.3010000000000002</v>
      </c>
      <c r="K1663">
        <v>1.768</v>
      </c>
      <c r="L1663">
        <v>10</v>
      </c>
      <c r="M1663">
        <v>13</v>
      </c>
      <c r="N1663" s="19">
        <v>23</v>
      </c>
      <c r="O1663" s="19">
        <v>0.18</v>
      </c>
      <c r="P1663" s="6">
        <v>-3.8264800000000001</v>
      </c>
      <c r="Q1663">
        <v>7</v>
      </c>
      <c r="R1663">
        <v>-6.85</v>
      </c>
      <c r="S1663" s="21">
        <f t="shared" si="129"/>
        <v>2045.232</v>
      </c>
      <c r="T1663" s="21">
        <f t="shared" si="130"/>
        <v>53044.898759999989</v>
      </c>
      <c r="U1663" s="24">
        <f t="shared" si="131"/>
        <v>53044.898759999989</v>
      </c>
      <c r="V1663" t="s">
        <v>3572</v>
      </c>
      <c r="W1663" t="s">
        <v>2674</v>
      </c>
      <c r="X1663" t="s">
        <v>3604</v>
      </c>
      <c r="Y1663">
        <v>27.193000000000001</v>
      </c>
      <c r="Z1663">
        <v>23.280999999999999</v>
      </c>
      <c r="AA1663" s="63" t="s">
        <v>4508</v>
      </c>
    </row>
    <row r="1664" spans="1:27" x14ac:dyDescent="0.2">
      <c r="A1664" s="6" t="s">
        <v>2979</v>
      </c>
      <c r="B1664" s="6">
        <v>2063</v>
      </c>
      <c r="C1664">
        <v>2111</v>
      </c>
      <c r="D1664">
        <v>4</v>
      </c>
      <c r="E1664" s="19">
        <v>3.0000000000000001E-5</v>
      </c>
      <c r="F1664">
        <v>25.7</v>
      </c>
      <c r="G1664" t="s">
        <v>3006</v>
      </c>
      <c r="H1664">
        <v>0</v>
      </c>
      <c r="I1664" s="19">
        <v>2.3E-3</v>
      </c>
      <c r="J1664">
        <v>2.6419999999999999</v>
      </c>
      <c r="K1664">
        <v>1.609</v>
      </c>
      <c r="L1664">
        <v>3</v>
      </c>
      <c r="M1664">
        <v>5</v>
      </c>
      <c r="N1664" s="19">
        <v>7.93</v>
      </c>
      <c r="O1664" s="19">
        <v>0.14000000000000001</v>
      </c>
      <c r="P1664" s="6">
        <v>-3.49329</v>
      </c>
      <c r="Q1664">
        <v>34</v>
      </c>
      <c r="R1664">
        <v>-5.25</v>
      </c>
      <c r="S1664" s="21">
        <f t="shared" si="129"/>
        <v>2062.3910000000001</v>
      </c>
      <c r="T1664" s="21">
        <f t="shared" si="130"/>
        <v>59312.09481750003</v>
      </c>
      <c r="U1664" s="24">
        <f t="shared" si="131"/>
        <v>59312.09481750003</v>
      </c>
      <c r="V1664" t="s">
        <v>2979</v>
      </c>
      <c r="W1664" t="s">
        <v>2674</v>
      </c>
      <c r="X1664" t="s">
        <v>3608</v>
      </c>
      <c r="Y1664">
        <v>25.74</v>
      </c>
      <c r="Z1664">
        <v>23.687999999999999</v>
      </c>
      <c r="AA1664" s="63" t="s">
        <v>3609</v>
      </c>
    </row>
    <row r="1665" spans="1:27" x14ac:dyDescent="0.2">
      <c r="A1665" s="6" t="s">
        <v>4486</v>
      </c>
      <c r="B1665" s="6">
        <v>2067</v>
      </c>
      <c r="C1665">
        <v>2114</v>
      </c>
      <c r="D1665" s="63">
        <v>10</v>
      </c>
      <c r="E1665" s="19">
        <v>2.0000000000000002E-5</v>
      </c>
      <c r="F1665">
        <v>28.3</v>
      </c>
      <c r="G1665" t="s">
        <v>4499</v>
      </c>
      <c r="H1665">
        <v>1</v>
      </c>
      <c r="I1665" s="19">
        <v>6.2000000000000003E-5</v>
      </c>
      <c r="J1665">
        <v>0.90200000000000002</v>
      </c>
      <c r="K1665">
        <v>9.2149999999999999</v>
      </c>
      <c r="L1665">
        <v>143</v>
      </c>
      <c r="M1665">
        <v>14</v>
      </c>
      <c r="N1665" s="19">
        <v>129</v>
      </c>
      <c r="O1665" s="19">
        <v>0.12</v>
      </c>
      <c r="P1665">
        <v>-5.1308499999999997</v>
      </c>
      <c r="Q1665">
        <v>1</v>
      </c>
      <c r="R1665">
        <v>-6.55</v>
      </c>
      <c r="S1665" s="21">
        <f t="shared" si="129"/>
        <v>2058.7849999999999</v>
      </c>
      <c r="T1665" s="21">
        <f t="shared" si="130"/>
        <v>57995.030362499951</v>
      </c>
      <c r="U1665" s="24">
        <f t="shared" si="131"/>
        <v>57995.030362499951</v>
      </c>
      <c r="V1665" t="s">
        <v>4486</v>
      </c>
      <c r="W1665" t="s">
        <v>2674</v>
      </c>
      <c r="X1665" t="s">
        <v>4509</v>
      </c>
      <c r="Y1665">
        <v>28.321999999999999</v>
      </c>
      <c r="Z1665">
        <v>26.893000000000001</v>
      </c>
      <c r="AA1665" s="63" t="s">
        <v>4510</v>
      </c>
    </row>
    <row r="1666" spans="1:27" x14ac:dyDescent="0.2">
      <c r="A1666" s="6" t="s">
        <v>3380</v>
      </c>
      <c r="B1666" s="6">
        <v>2067</v>
      </c>
      <c r="C1666">
        <v>2105</v>
      </c>
      <c r="D1666" s="63">
        <v>5</v>
      </c>
      <c r="E1666" s="19">
        <v>6.0000000000000002E-6</v>
      </c>
      <c r="F1666">
        <v>25.6</v>
      </c>
      <c r="G1666" t="s">
        <v>3407</v>
      </c>
      <c r="H1666">
        <v>0</v>
      </c>
      <c r="I1666" s="19">
        <v>8.0999999999999996E-4</v>
      </c>
      <c r="J1666">
        <v>2.8820000000000001</v>
      </c>
      <c r="K1666">
        <v>1.5309999999999999</v>
      </c>
      <c r="L1666">
        <v>8</v>
      </c>
      <c r="M1666">
        <v>15</v>
      </c>
      <c r="N1666" s="19">
        <v>23.1</v>
      </c>
      <c r="O1666" s="19">
        <v>0.11</v>
      </c>
      <c r="P1666">
        <v>-4.0582099999999999</v>
      </c>
      <c r="Q1666">
        <v>13</v>
      </c>
      <c r="R1666">
        <v>-5.68</v>
      </c>
      <c r="S1666" s="21">
        <f t="shared" si="129"/>
        <v>2066.4690000000001</v>
      </c>
      <c r="T1666" s="21">
        <f t="shared" si="130"/>
        <v>60801.553732500019</v>
      </c>
      <c r="U1666" s="24">
        <f t="shared" si="131"/>
        <v>60801.553732500019</v>
      </c>
      <c r="V1666" t="s">
        <v>3380</v>
      </c>
      <c r="W1666" t="s">
        <v>2674</v>
      </c>
      <c r="X1666" t="s">
        <v>3423</v>
      </c>
      <c r="Y1666">
        <v>25.635999999999999</v>
      </c>
      <c r="Z1666">
        <v>23.353999999999999</v>
      </c>
      <c r="AA1666" s="63" t="s">
        <v>3611</v>
      </c>
    </row>
    <row r="1667" spans="1:27" x14ac:dyDescent="0.2">
      <c r="A1667" s="4" t="s">
        <v>3508</v>
      </c>
      <c r="B1667" s="6">
        <v>2069</v>
      </c>
      <c r="C1667">
        <v>2102</v>
      </c>
      <c r="D1667" s="6">
        <v>18</v>
      </c>
      <c r="E1667" s="19">
        <v>6.0000000000000002E-6</v>
      </c>
      <c r="F1667">
        <v>29.8</v>
      </c>
      <c r="G1667" t="s">
        <v>3521</v>
      </c>
      <c r="H1667">
        <v>0</v>
      </c>
      <c r="I1667" s="19">
        <v>6.0000000000000002E-5</v>
      </c>
      <c r="J1667">
        <v>2.1960000000000002</v>
      </c>
      <c r="K1667">
        <v>1.8360000000000001</v>
      </c>
      <c r="L1667">
        <v>5</v>
      </c>
      <c r="M1667">
        <v>6</v>
      </c>
      <c r="N1667" s="19">
        <v>11</v>
      </c>
      <c r="O1667" s="19">
        <v>0.1</v>
      </c>
      <c r="P1667">
        <v>-5.2114700000000003</v>
      </c>
      <c r="Q1667">
        <v>1</v>
      </c>
      <c r="R1667">
        <v>-7.72</v>
      </c>
      <c r="S1667" s="21">
        <f t="shared" si="129"/>
        <v>2068.1640000000002</v>
      </c>
      <c r="T1667" s="21">
        <f t="shared" si="130"/>
        <v>61420.639770000082</v>
      </c>
      <c r="U1667" s="24">
        <f t="shared" si="131"/>
        <v>61420.639770000082</v>
      </c>
      <c r="V1667" t="s">
        <v>3508</v>
      </c>
      <c r="W1667" t="s">
        <v>2674</v>
      </c>
      <c r="X1667" t="s">
        <v>3543</v>
      </c>
      <c r="Y1667">
        <v>29.754000000000001</v>
      </c>
      <c r="Z1667">
        <v>27.797000000000001</v>
      </c>
      <c r="AA1667" s="4" t="s">
        <v>2693</v>
      </c>
    </row>
    <row r="1668" spans="1:27" x14ac:dyDescent="0.2">
      <c r="A1668" s="9" t="s">
        <v>3506</v>
      </c>
      <c r="B1668" s="9">
        <v>2073</v>
      </c>
      <c r="C1668">
        <v>2095</v>
      </c>
      <c r="D1668" s="63">
        <v>8</v>
      </c>
      <c r="E1668" s="19">
        <v>1.9999999999999999E-6</v>
      </c>
      <c r="F1668">
        <v>29.5</v>
      </c>
      <c r="G1668" t="s">
        <v>3523</v>
      </c>
      <c r="H1668">
        <v>0</v>
      </c>
      <c r="I1668" s="19">
        <v>5.5000000000000002E-5</v>
      </c>
      <c r="J1668">
        <v>1.8540000000000001</v>
      </c>
      <c r="K1668">
        <v>2.1709999999999998</v>
      </c>
      <c r="L1668">
        <v>7</v>
      </c>
      <c r="M1668">
        <v>6</v>
      </c>
      <c r="N1668" s="19">
        <v>13</v>
      </c>
      <c r="O1668" s="19">
        <v>8.5999999999999993E-2</v>
      </c>
      <c r="P1668" s="63">
        <v>-5.3268599999999999</v>
      </c>
      <c r="Q1668">
        <v>1</v>
      </c>
      <c r="R1668">
        <v>-8.0399999999999991</v>
      </c>
      <c r="S1668" s="21">
        <f t="shared" si="129"/>
        <v>2071.8290000000002</v>
      </c>
      <c r="T1668" s="21">
        <f t="shared" si="130"/>
        <v>62759.253532500064</v>
      </c>
      <c r="U1668" s="24">
        <f t="shared" si="131"/>
        <v>62759.253532500064</v>
      </c>
      <c r="V1668" t="s">
        <v>3506</v>
      </c>
      <c r="W1668" t="s">
        <v>2674</v>
      </c>
      <c r="X1668" t="s">
        <v>3546</v>
      </c>
      <c r="Y1668">
        <v>29.52</v>
      </c>
      <c r="Z1668">
        <v>27.978000000000002</v>
      </c>
      <c r="AA1668" s="63" t="s">
        <v>3547</v>
      </c>
    </row>
    <row r="1669" spans="1:27" x14ac:dyDescent="0.2">
      <c r="A1669" s="4" t="s">
        <v>3587</v>
      </c>
      <c r="B1669" s="9">
        <v>2090</v>
      </c>
      <c r="C1669">
        <v>2103</v>
      </c>
      <c r="D1669">
        <v>6</v>
      </c>
      <c r="E1669" s="19">
        <v>4.9999999999999998E-7</v>
      </c>
      <c r="F1669">
        <v>28.6</v>
      </c>
      <c r="G1669" t="s">
        <v>3594</v>
      </c>
      <c r="H1669">
        <v>0</v>
      </c>
      <c r="I1669" s="19">
        <v>8.2000000000000001E-5</v>
      </c>
      <c r="J1669">
        <v>3.0880000000000001</v>
      </c>
      <c r="K1669">
        <v>1.4790000000000001</v>
      </c>
      <c r="L1669">
        <v>1</v>
      </c>
      <c r="M1669">
        <v>2</v>
      </c>
      <c r="N1669" s="19">
        <v>3.09</v>
      </c>
      <c r="O1669" s="19">
        <v>5.5E-2</v>
      </c>
      <c r="P1669">
        <v>-5.3455599999999999</v>
      </c>
      <c r="Q1669">
        <v>2</v>
      </c>
      <c r="R1669">
        <v>-7.97</v>
      </c>
      <c r="S1669" s="21">
        <f t="shared" si="129"/>
        <v>2089.5210000000002</v>
      </c>
      <c r="T1669" s="21">
        <f t="shared" si="130"/>
        <v>69221.123842500063</v>
      </c>
      <c r="U1669" s="24">
        <f t="shared" si="131"/>
        <v>69221.123842500063</v>
      </c>
      <c r="V1669" t="s">
        <v>3587</v>
      </c>
      <c r="W1669" t="s">
        <v>2674</v>
      </c>
      <c r="X1669" t="s">
        <v>3617</v>
      </c>
      <c r="Y1669">
        <v>28.559000000000001</v>
      </c>
      <c r="Z1669">
        <v>26.231000000000002</v>
      </c>
      <c r="AA1669" s="4" t="s">
        <v>3618</v>
      </c>
    </row>
    <row r="1670" spans="1:27" x14ac:dyDescent="0.2">
      <c r="A1670" s="9" t="s">
        <v>4485</v>
      </c>
      <c r="B1670" s="9">
        <v>2094</v>
      </c>
      <c r="C1670">
        <v>2094</v>
      </c>
      <c r="D1670">
        <v>1</v>
      </c>
      <c r="E1670" s="19">
        <v>5.9999999999999995E-8</v>
      </c>
      <c r="F1670">
        <v>27.3</v>
      </c>
      <c r="G1670" t="s">
        <v>4500</v>
      </c>
      <c r="H1670">
        <v>0</v>
      </c>
      <c r="I1670" s="19">
        <v>2.3000000000000001E-4</v>
      </c>
      <c r="J1670">
        <v>2.9540000000000002</v>
      </c>
      <c r="K1670">
        <v>1.512</v>
      </c>
      <c r="L1670">
        <v>1</v>
      </c>
      <c r="M1670">
        <v>2</v>
      </c>
      <c r="N1670" s="19">
        <v>2.95</v>
      </c>
      <c r="O1670" s="19">
        <v>3.9E-2</v>
      </c>
      <c r="P1670">
        <v>-5.0420100000000003</v>
      </c>
      <c r="Q1670">
        <v>6</v>
      </c>
      <c r="R1670" s="63">
        <v>-8.57</v>
      </c>
      <c r="S1670" s="21">
        <f t="shared" si="129"/>
        <v>2093.4879999999998</v>
      </c>
      <c r="T1670" s="21">
        <f t="shared" si="130"/>
        <v>70670.040839999943</v>
      </c>
      <c r="U1670" s="24">
        <f t="shared" si="131"/>
        <v>70670.040839999943</v>
      </c>
      <c r="V1670" t="s">
        <v>4485</v>
      </c>
      <c r="W1670" t="s">
        <v>2674</v>
      </c>
      <c r="X1670" t="s">
        <v>4519</v>
      </c>
      <c r="Y1670">
        <v>27.317</v>
      </c>
      <c r="Z1670">
        <v>24.552</v>
      </c>
      <c r="AA1670" t="s">
        <v>4553</v>
      </c>
    </row>
    <row r="1671" spans="1:27" x14ac:dyDescent="0.2">
      <c r="A1671" s="4" t="s">
        <v>4531</v>
      </c>
      <c r="B1671" s="9">
        <v>2099</v>
      </c>
      <c r="C1671">
        <v>2120</v>
      </c>
      <c r="D1671">
        <v>3</v>
      </c>
      <c r="E1671" s="19">
        <v>9.9999999999999995E-7</v>
      </c>
      <c r="F1671">
        <v>27.5</v>
      </c>
      <c r="G1671" t="s">
        <v>4544</v>
      </c>
      <c r="H1671">
        <v>1</v>
      </c>
      <c r="I1671" s="19">
        <v>3.2000000000000003E-4</v>
      </c>
      <c r="J1671">
        <v>1.0269999999999999</v>
      </c>
      <c r="K1671">
        <v>38.075000000000003</v>
      </c>
      <c r="L1671">
        <v>0</v>
      </c>
      <c r="M1671">
        <v>0</v>
      </c>
      <c r="N1671" s="19">
        <v>10000000</v>
      </c>
      <c r="O1671" s="19">
        <v>5.2999999999999999E-2</v>
      </c>
      <c r="P1671" s="63">
        <v>-4.7633799999999997</v>
      </c>
      <c r="Q1671">
        <v>9</v>
      </c>
      <c r="R1671">
        <v>-7.63</v>
      </c>
      <c r="S1671" s="21">
        <f t="shared" si="129"/>
        <v>2061.9250000000002</v>
      </c>
      <c r="T1671" s="21">
        <f t="shared" si="130"/>
        <v>59141.891812500071</v>
      </c>
      <c r="U1671" s="24">
        <f t="shared" si="131"/>
        <v>59141.891812500071</v>
      </c>
      <c r="V1671" t="s">
        <v>4531</v>
      </c>
      <c r="W1671" t="s">
        <v>2674</v>
      </c>
      <c r="X1671" t="s">
        <v>4547</v>
      </c>
      <c r="Y1671">
        <v>27.489000000000001</v>
      </c>
      <c r="Z1671">
        <v>24.047000000000001</v>
      </c>
      <c r="AA1671" s="4" t="s">
        <v>4548</v>
      </c>
    </row>
    <row r="1672" spans="1:27" x14ac:dyDescent="0.2">
      <c r="A1672" s="9" t="s">
        <v>3580</v>
      </c>
      <c r="B1672" s="9">
        <v>2101</v>
      </c>
      <c r="C1672">
        <v>2119</v>
      </c>
      <c r="D1672">
        <v>4</v>
      </c>
      <c r="E1672" s="19">
        <v>2E-8</v>
      </c>
      <c r="F1672">
        <v>26.3</v>
      </c>
      <c r="G1672" t="s">
        <v>3596</v>
      </c>
      <c r="H1672">
        <v>0</v>
      </c>
      <c r="I1672" s="19">
        <v>2.1000000000000001E-4</v>
      </c>
      <c r="J1672">
        <v>1.6830000000000001</v>
      </c>
      <c r="K1672">
        <v>2.464</v>
      </c>
      <c r="L1672">
        <v>19</v>
      </c>
      <c r="M1672">
        <v>13</v>
      </c>
      <c r="N1672" s="19">
        <v>32</v>
      </c>
      <c r="O1672" s="19">
        <v>3.1E-2</v>
      </c>
      <c r="P1672">
        <v>-5.1887299999999996</v>
      </c>
      <c r="Q1672">
        <v>6</v>
      </c>
      <c r="R1672">
        <v>-8.32</v>
      </c>
      <c r="S1672" s="21">
        <f t="shared" si="129"/>
        <v>2099.5360000000001</v>
      </c>
      <c r="T1672" s="21">
        <f t="shared" si="130"/>
        <v>72879.027480000019</v>
      </c>
      <c r="U1672" s="24">
        <f t="shared" si="131"/>
        <v>72879.027480000019</v>
      </c>
      <c r="V1672" t="s">
        <v>3580</v>
      </c>
      <c r="W1672" t="s">
        <v>2674</v>
      </c>
      <c r="X1672" t="s">
        <v>4523</v>
      </c>
      <c r="Y1672">
        <v>26.260999999999999</v>
      </c>
      <c r="Z1672">
        <v>22.846</v>
      </c>
      <c r="AA1672" t="s">
        <v>3624</v>
      </c>
    </row>
    <row r="1673" spans="1:27" x14ac:dyDescent="0.2">
      <c r="A1673" s="9" t="s">
        <v>3588</v>
      </c>
      <c r="B1673" s="9">
        <v>2105</v>
      </c>
      <c r="C1673">
        <v>2120</v>
      </c>
      <c r="D1673">
        <v>7</v>
      </c>
      <c r="E1673" s="19">
        <v>1.9999999999999999E-6</v>
      </c>
      <c r="F1673">
        <v>28.6</v>
      </c>
      <c r="G1673" t="s">
        <v>3593</v>
      </c>
      <c r="H1673">
        <v>0</v>
      </c>
      <c r="I1673" s="19">
        <v>1E-4</v>
      </c>
      <c r="J1673">
        <v>2.4820000000000002</v>
      </c>
      <c r="K1673">
        <v>1.675</v>
      </c>
      <c r="L1673">
        <v>2</v>
      </c>
      <c r="M1673">
        <v>3</v>
      </c>
      <c r="N1673" s="19">
        <v>4.96</v>
      </c>
      <c r="O1673" s="19">
        <v>5.2999999999999999E-2</v>
      </c>
      <c r="P1673" s="63">
        <v>-5.2733800000000004</v>
      </c>
      <c r="Q1673">
        <v>3</v>
      </c>
      <c r="R1673">
        <v>-7.6</v>
      </c>
      <c r="S1673" s="21">
        <f t="shared" si="129"/>
        <v>2104.3249999999998</v>
      </c>
      <c r="T1673" s="21">
        <f t="shared" si="130"/>
        <v>74628.173812499939</v>
      </c>
      <c r="U1673" s="24">
        <f t="shared" si="131"/>
        <v>74628.173812499939</v>
      </c>
      <c r="V1673" t="s">
        <v>3588</v>
      </c>
      <c r="W1673" t="s">
        <v>2674</v>
      </c>
      <c r="X1673" t="s">
        <v>4524</v>
      </c>
      <c r="Y1673">
        <v>28.541</v>
      </c>
      <c r="Z1673">
        <v>23.93</v>
      </c>
      <c r="AA1673" t="s">
        <v>4525</v>
      </c>
    </row>
    <row r="1674" spans="1:27" x14ac:dyDescent="0.2">
      <c r="A1674" s="9" t="s">
        <v>3567</v>
      </c>
      <c r="B1674" s="9">
        <v>2113</v>
      </c>
      <c r="C1674">
        <v>2116</v>
      </c>
      <c r="D1674">
        <v>3</v>
      </c>
      <c r="E1674" s="19">
        <v>9.9999999999999995E-7</v>
      </c>
      <c r="F1674">
        <v>26.1</v>
      </c>
      <c r="G1674" t="s">
        <v>3599</v>
      </c>
      <c r="H1674">
        <v>0</v>
      </c>
      <c r="I1674" s="19">
        <v>9.1000000000000003E-5</v>
      </c>
      <c r="J1674">
        <v>3.5</v>
      </c>
      <c r="K1674">
        <v>1.4</v>
      </c>
      <c r="L1674">
        <v>2</v>
      </c>
      <c r="M1674">
        <v>5</v>
      </c>
      <c r="N1674" s="19">
        <v>7</v>
      </c>
      <c r="O1674" s="19">
        <v>4.4999999999999998E-2</v>
      </c>
      <c r="P1674" s="63">
        <v>-5.3833299999999999</v>
      </c>
      <c r="Q1674">
        <v>3</v>
      </c>
      <c r="R1674">
        <v>-6.51</v>
      </c>
      <c r="S1674" s="21">
        <f t="shared" si="129"/>
        <v>2112.6</v>
      </c>
      <c r="T1674" s="21">
        <f t="shared" si="130"/>
        <v>77650.555499999973</v>
      </c>
      <c r="U1674" s="24">
        <f t="shared" si="131"/>
        <v>77650.555499999973</v>
      </c>
      <c r="V1674" t="s">
        <v>3567</v>
      </c>
      <c r="W1674" t="s">
        <v>2674</v>
      </c>
      <c r="X1674" t="s">
        <v>3627</v>
      </c>
      <c r="Y1674">
        <v>26.106999999999999</v>
      </c>
      <c r="Z1674">
        <v>23.995999999999999</v>
      </c>
      <c r="AA1674" t="s">
        <v>3628</v>
      </c>
    </row>
    <row r="1677" spans="1:27" x14ac:dyDescent="0.2">
      <c r="A1677" s="12" t="s">
        <v>4558</v>
      </c>
      <c r="B1677" s="12">
        <v>2050</v>
      </c>
      <c r="C1677">
        <v>2098</v>
      </c>
      <c r="D1677">
        <v>6</v>
      </c>
      <c r="E1677" s="19">
        <v>4.0000000000000003E-5</v>
      </c>
      <c r="F1677">
        <v>25.8</v>
      </c>
      <c r="G1677" t="s">
        <v>4563</v>
      </c>
      <c r="H1677">
        <v>0</v>
      </c>
      <c r="I1677" s="19">
        <v>1E-4</v>
      </c>
      <c r="J1677">
        <v>2.859</v>
      </c>
      <c r="K1677">
        <v>1.538</v>
      </c>
      <c r="L1677">
        <v>7</v>
      </c>
      <c r="M1677">
        <v>13</v>
      </c>
      <c r="N1677" s="19">
        <v>20</v>
      </c>
      <c r="O1677" s="19">
        <v>0.21</v>
      </c>
      <c r="P1677">
        <v>-4.6759599999999999</v>
      </c>
      <c r="Q1677">
        <v>1</v>
      </c>
      <c r="R1677" s="6">
        <v>-4.63</v>
      </c>
      <c r="S1677" s="21">
        <f t="shared" ref="S1677:S1688" si="132">B1677+1-K1677</f>
        <v>2049.462</v>
      </c>
      <c r="T1677" s="21">
        <f t="shared" ref="T1677:T1688" si="133">(S1677-1900)*365.2425</f>
        <v>54589.874534999995</v>
      </c>
      <c r="U1677" s="24">
        <f t="shared" ref="U1677:U1688" si="134">T1677</f>
        <v>54589.874534999995</v>
      </c>
      <c r="V1677" t="s">
        <v>4558</v>
      </c>
      <c r="W1677" t="s">
        <v>2674</v>
      </c>
      <c r="X1677" t="s">
        <v>4564</v>
      </c>
      <c r="Y1677">
        <v>25.786999999999999</v>
      </c>
      <c r="Z1677">
        <v>20.917000000000002</v>
      </c>
      <c r="AA1677" s="63" t="s">
        <v>4565</v>
      </c>
    </row>
    <row r="1678" spans="1:27" x14ac:dyDescent="0.2">
      <c r="A1678" s="4" t="s">
        <v>3577</v>
      </c>
      <c r="B1678" s="12">
        <v>2067</v>
      </c>
      <c r="C1678">
        <v>2074</v>
      </c>
      <c r="D1678" s="63">
        <v>4</v>
      </c>
      <c r="E1678" s="19">
        <v>6.0000000000000002E-6</v>
      </c>
      <c r="F1678">
        <v>26.7</v>
      </c>
      <c r="G1678" t="s">
        <v>3597</v>
      </c>
      <c r="H1678">
        <v>0</v>
      </c>
      <c r="I1678" s="19">
        <v>3.6999999999999999E-4</v>
      </c>
      <c r="J1678">
        <v>2.331</v>
      </c>
      <c r="K1678">
        <v>1.7509999999999999</v>
      </c>
      <c r="L1678">
        <v>3</v>
      </c>
      <c r="M1678">
        <v>4</v>
      </c>
      <c r="N1678" s="19">
        <v>6.99</v>
      </c>
      <c r="O1678" s="19">
        <v>0.11</v>
      </c>
      <c r="P1678">
        <v>-4.3940099999999997</v>
      </c>
      <c r="Q1678">
        <v>6</v>
      </c>
      <c r="R1678" s="63">
        <v>-5.92</v>
      </c>
      <c r="S1678" s="21">
        <f t="shared" si="132"/>
        <v>2066.2489999999998</v>
      </c>
      <c r="T1678" s="21">
        <f t="shared" si="133"/>
        <v>60721.200382499926</v>
      </c>
      <c r="U1678" s="24">
        <f t="shared" si="134"/>
        <v>60721.200382499926</v>
      </c>
      <c r="V1678" t="s">
        <v>3577</v>
      </c>
      <c r="W1678" t="s">
        <v>2674</v>
      </c>
      <c r="X1678" t="s">
        <v>4511</v>
      </c>
      <c r="Y1678">
        <v>26.681000000000001</v>
      </c>
      <c r="Z1678">
        <v>18.295000000000002</v>
      </c>
      <c r="AA1678" s="4" t="s">
        <v>4512</v>
      </c>
    </row>
    <row r="1679" spans="1:27" x14ac:dyDescent="0.2">
      <c r="A1679" s="12" t="s">
        <v>3514</v>
      </c>
      <c r="B1679" s="12">
        <v>2071</v>
      </c>
      <c r="C1679">
        <v>2121</v>
      </c>
      <c r="D1679" s="6">
        <v>19</v>
      </c>
      <c r="E1679" s="19">
        <v>1.0000000000000001E-5</v>
      </c>
      <c r="F1679">
        <v>25.6</v>
      </c>
      <c r="G1679" t="s">
        <v>3520</v>
      </c>
      <c r="H1679">
        <v>0</v>
      </c>
      <c r="I1679" s="19">
        <v>1.5E-3</v>
      </c>
      <c r="J1679">
        <v>2.375</v>
      </c>
      <c r="K1679">
        <v>1.7270000000000001</v>
      </c>
      <c r="L1679">
        <v>8</v>
      </c>
      <c r="M1679">
        <v>11</v>
      </c>
      <c r="N1679" s="19">
        <v>19</v>
      </c>
      <c r="O1679" s="19">
        <v>0.11</v>
      </c>
      <c r="P1679" s="6">
        <v>-3.8074499999999998</v>
      </c>
      <c r="Q1679">
        <v>26</v>
      </c>
      <c r="R1679">
        <v>-5.56</v>
      </c>
      <c r="S1679" s="21">
        <f t="shared" si="132"/>
        <v>2070.2730000000001</v>
      </c>
      <c r="T1679" s="21">
        <f t="shared" si="133"/>
        <v>62190.936202500052</v>
      </c>
      <c r="U1679" s="24">
        <f t="shared" si="134"/>
        <v>62190.936202500052</v>
      </c>
      <c r="V1679" t="s">
        <v>3514</v>
      </c>
      <c r="W1679" t="s">
        <v>2674</v>
      </c>
      <c r="X1679" t="s">
        <v>4513</v>
      </c>
      <c r="Y1679">
        <v>25.518000000000001</v>
      </c>
      <c r="Z1679">
        <v>18.152999999999999</v>
      </c>
      <c r="AA1679" t="s">
        <v>4566</v>
      </c>
    </row>
    <row r="1680" spans="1:27" x14ac:dyDescent="0.2">
      <c r="A1680" s="63" t="s">
        <v>4536</v>
      </c>
      <c r="B1680">
        <v>2075</v>
      </c>
      <c r="C1680">
        <v>2121</v>
      </c>
      <c r="D1680" s="6">
        <v>33</v>
      </c>
      <c r="E1680" s="19">
        <v>1.0000000000000001E-5</v>
      </c>
      <c r="F1680">
        <v>27.3</v>
      </c>
      <c r="G1680" t="s">
        <v>4543</v>
      </c>
      <c r="H1680">
        <v>0</v>
      </c>
      <c r="I1680" s="19">
        <v>2.5999999999999998E-4</v>
      </c>
      <c r="J1680">
        <v>1.569</v>
      </c>
      <c r="K1680">
        <v>2.7570000000000001</v>
      </c>
      <c r="L1680">
        <v>7</v>
      </c>
      <c r="M1680">
        <v>4</v>
      </c>
      <c r="N1680" s="19">
        <v>11</v>
      </c>
      <c r="O1680" s="19">
        <v>9.9000000000000005E-2</v>
      </c>
      <c r="P1680">
        <v>-4.5840500000000004</v>
      </c>
      <c r="Q1680">
        <v>5</v>
      </c>
      <c r="R1680">
        <v>-6.33</v>
      </c>
      <c r="S1680" s="21">
        <f t="shared" si="132"/>
        <v>2073.2429999999999</v>
      </c>
      <c r="T1680" s="21">
        <f t="shared" si="133"/>
        <v>63275.706427499979</v>
      </c>
      <c r="U1680" s="24">
        <f t="shared" si="134"/>
        <v>63275.706427499979</v>
      </c>
      <c r="V1680" t="s">
        <v>4536</v>
      </c>
      <c r="W1680" t="s">
        <v>2674</v>
      </c>
      <c r="X1680" t="s">
        <v>4567</v>
      </c>
      <c r="Y1680">
        <v>27.273</v>
      </c>
      <c r="Z1680">
        <v>19.661999999999999</v>
      </c>
      <c r="AA1680" t="s">
        <v>4568</v>
      </c>
    </row>
    <row r="1681" spans="1:27" x14ac:dyDescent="0.2">
      <c r="A1681" s="4" t="s">
        <v>3498</v>
      </c>
      <c r="B1681">
        <v>2077</v>
      </c>
      <c r="C1681">
        <v>2081</v>
      </c>
      <c r="D1681" s="63">
        <v>2</v>
      </c>
      <c r="E1681" s="19">
        <v>3E-9</v>
      </c>
      <c r="F1681">
        <v>28.8</v>
      </c>
      <c r="G1681" t="s">
        <v>3525</v>
      </c>
      <c r="H1681">
        <v>1</v>
      </c>
      <c r="I1681" s="19">
        <v>3.5E-4</v>
      </c>
      <c r="J1681">
        <v>1.113</v>
      </c>
      <c r="K1681">
        <v>9.8710000000000004</v>
      </c>
      <c r="L1681">
        <v>71</v>
      </c>
      <c r="M1681">
        <v>8</v>
      </c>
      <c r="N1681" s="19">
        <v>79</v>
      </c>
      <c r="O1681" s="19">
        <v>2.7E-2</v>
      </c>
      <c r="P1681" s="63">
        <v>-5.0216799999999999</v>
      </c>
      <c r="Q1681">
        <v>7</v>
      </c>
      <c r="R1681" s="63">
        <v>-10.66</v>
      </c>
      <c r="S1681" s="21">
        <f t="shared" si="132"/>
        <v>2068.1289999999999</v>
      </c>
      <c r="T1681" s="21">
        <f t="shared" si="133"/>
        <v>61407.856282499968</v>
      </c>
      <c r="U1681" s="24">
        <f t="shared" si="134"/>
        <v>61407.856282499968</v>
      </c>
      <c r="V1681" t="s">
        <v>3498</v>
      </c>
      <c r="W1681" t="s">
        <v>2674</v>
      </c>
      <c r="X1681" t="s">
        <v>3541</v>
      </c>
      <c r="Y1681">
        <v>28.751000000000001</v>
      </c>
      <c r="Z1681">
        <v>21.376999999999999</v>
      </c>
      <c r="AA1681" s="4" t="s">
        <v>3542</v>
      </c>
    </row>
    <row r="1682" spans="1:27" x14ac:dyDescent="0.2">
      <c r="A1682" s="21" t="s">
        <v>2539</v>
      </c>
      <c r="B1682">
        <v>2079</v>
      </c>
      <c r="C1682">
        <v>2121</v>
      </c>
      <c r="D1682" s="4">
        <v>85</v>
      </c>
      <c r="E1682" s="32">
        <v>1E-4</v>
      </c>
      <c r="F1682">
        <v>25.7</v>
      </c>
      <c r="G1682" t="s">
        <v>2597</v>
      </c>
      <c r="H1682">
        <v>0</v>
      </c>
      <c r="I1682" s="19">
        <v>4.7000000000000002E-3</v>
      </c>
      <c r="J1682">
        <v>1.42</v>
      </c>
      <c r="K1682">
        <v>3.38</v>
      </c>
      <c r="L1682">
        <v>19</v>
      </c>
      <c r="M1682">
        <v>8</v>
      </c>
      <c r="N1682" s="19">
        <v>27</v>
      </c>
      <c r="O1682" s="19">
        <v>0.11</v>
      </c>
      <c r="P1682" s="6">
        <v>-3.28579</v>
      </c>
      <c r="Q1682">
        <v>97</v>
      </c>
      <c r="R1682" s="6">
        <v>-4.67</v>
      </c>
      <c r="S1682" s="21">
        <f t="shared" si="132"/>
        <v>2076.62</v>
      </c>
      <c r="T1682" s="21">
        <f t="shared" si="133"/>
        <v>64509.130349999963</v>
      </c>
      <c r="U1682" s="24">
        <f t="shared" si="134"/>
        <v>64509.130349999963</v>
      </c>
      <c r="V1682" t="s">
        <v>2539</v>
      </c>
      <c r="W1682" t="s">
        <v>2674</v>
      </c>
      <c r="X1682" t="s">
        <v>3614</v>
      </c>
      <c r="Y1682">
        <v>25.72</v>
      </c>
      <c r="Z1682">
        <v>19.785</v>
      </c>
      <c r="AA1682" t="s">
        <v>4569</v>
      </c>
    </row>
    <row r="1683" spans="1:27" x14ac:dyDescent="0.2">
      <c r="A1683" s="21" t="s">
        <v>2768</v>
      </c>
      <c r="B1683">
        <v>2087</v>
      </c>
      <c r="C1683">
        <v>2120</v>
      </c>
      <c r="D1683">
        <v>11</v>
      </c>
      <c r="E1683" s="19">
        <v>6.0000000000000002E-6</v>
      </c>
      <c r="F1683">
        <v>27.7</v>
      </c>
      <c r="G1683" t="s">
        <v>2778</v>
      </c>
      <c r="H1683">
        <v>0</v>
      </c>
      <c r="I1683" s="19">
        <v>6.4000000000000005E-4</v>
      </c>
      <c r="J1683">
        <v>1.3520000000000001</v>
      </c>
      <c r="K1683">
        <v>3.839</v>
      </c>
      <c r="L1683">
        <v>17</v>
      </c>
      <c r="M1683">
        <v>6</v>
      </c>
      <c r="N1683" s="19">
        <v>23</v>
      </c>
      <c r="O1683" s="19">
        <v>7.4999999999999997E-2</v>
      </c>
      <c r="P1683">
        <v>-4.3188700000000004</v>
      </c>
      <c r="Q1683">
        <v>15</v>
      </c>
      <c r="R1683">
        <v>-6.98</v>
      </c>
      <c r="S1683" s="21">
        <f t="shared" si="132"/>
        <v>2084.1610000000001</v>
      </c>
      <c r="T1683" s="21">
        <f t="shared" si="133"/>
        <v>67263.424042500017</v>
      </c>
      <c r="U1683" s="24">
        <f t="shared" si="134"/>
        <v>67263.424042500017</v>
      </c>
      <c r="V1683" t="s">
        <v>2768</v>
      </c>
      <c r="W1683" t="s">
        <v>2674</v>
      </c>
      <c r="X1683" t="s">
        <v>3323</v>
      </c>
      <c r="Y1683">
        <v>27.79</v>
      </c>
      <c r="Z1683">
        <v>18.36</v>
      </c>
      <c r="AA1683" t="s">
        <v>4551</v>
      </c>
    </row>
    <row r="1684" spans="1:27" x14ac:dyDescent="0.2">
      <c r="A1684" s="63" t="s">
        <v>3507</v>
      </c>
      <c r="B1684">
        <v>2089</v>
      </c>
      <c r="C1684">
        <v>2121</v>
      </c>
      <c r="D1684" s="63">
        <v>7</v>
      </c>
      <c r="E1684" s="19">
        <v>9.9999999999999995E-7</v>
      </c>
      <c r="F1684">
        <v>26.3</v>
      </c>
      <c r="G1684" t="s">
        <v>3522</v>
      </c>
      <c r="H1684">
        <v>1</v>
      </c>
      <c r="I1684" s="19">
        <v>2.5000000000000001E-4</v>
      </c>
      <c r="J1684">
        <v>1.119</v>
      </c>
      <c r="K1684">
        <v>9.4179999999999993</v>
      </c>
      <c r="L1684">
        <v>101</v>
      </c>
      <c r="M1684">
        <v>12</v>
      </c>
      <c r="N1684" s="19">
        <v>113</v>
      </c>
      <c r="O1684" s="19">
        <v>6.2E-2</v>
      </c>
      <c r="P1684" s="63">
        <v>-4.8128799999999998</v>
      </c>
      <c r="Q1684">
        <v>6</v>
      </c>
      <c r="R1684">
        <v>-6.85</v>
      </c>
      <c r="S1684" s="21">
        <f t="shared" si="132"/>
        <v>2080.5819999999999</v>
      </c>
      <c r="T1684" s="21">
        <f t="shared" si="133"/>
        <v>65956.221134999956</v>
      </c>
      <c r="U1684" s="24">
        <f t="shared" si="134"/>
        <v>65956.221134999956</v>
      </c>
      <c r="V1684" t="s">
        <v>3507</v>
      </c>
      <c r="W1684" t="s">
        <v>2674</v>
      </c>
      <c r="X1684" t="s">
        <v>3616</v>
      </c>
      <c r="Y1684">
        <v>26.292000000000002</v>
      </c>
      <c r="Z1684">
        <v>18.582999999999998</v>
      </c>
      <c r="AA1684" t="s">
        <v>3549</v>
      </c>
    </row>
    <row r="1685" spans="1:27" x14ac:dyDescent="0.2">
      <c r="A1685" s="21" t="s">
        <v>2931</v>
      </c>
      <c r="B1685">
        <v>2093</v>
      </c>
      <c r="C1685">
        <v>2121</v>
      </c>
      <c r="D1685" s="4">
        <v>82</v>
      </c>
      <c r="E1685" s="32">
        <v>2.0000000000000001E-4</v>
      </c>
      <c r="F1685">
        <v>25.8</v>
      </c>
      <c r="G1685" t="s">
        <v>2948</v>
      </c>
      <c r="H1685">
        <v>1</v>
      </c>
      <c r="I1685" s="19">
        <v>2.5000000000000001E-3</v>
      </c>
      <c r="J1685">
        <v>1.123</v>
      </c>
      <c r="K1685">
        <v>9.1560000000000006</v>
      </c>
      <c r="L1685">
        <v>106</v>
      </c>
      <c r="M1685">
        <v>13</v>
      </c>
      <c r="N1685" s="19">
        <v>119</v>
      </c>
      <c r="O1685" s="19">
        <v>0.09</v>
      </c>
      <c r="P1685" s="6">
        <v>-3.64866</v>
      </c>
      <c r="Q1685">
        <v>64</v>
      </c>
      <c r="R1685" s="6">
        <v>-4.54</v>
      </c>
      <c r="S1685" s="21">
        <f t="shared" si="132"/>
        <v>2084.8440000000001</v>
      </c>
      <c r="T1685" s="21">
        <f t="shared" si="133"/>
        <v>67512.884670000014</v>
      </c>
      <c r="U1685" s="24">
        <f t="shared" si="134"/>
        <v>67512.884670000014</v>
      </c>
      <c r="V1685" t="s">
        <v>2931</v>
      </c>
      <c r="W1685" t="s">
        <v>2674</v>
      </c>
      <c r="X1685" t="s">
        <v>4570</v>
      </c>
      <c r="Y1685">
        <v>25.9</v>
      </c>
      <c r="Z1685">
        <v>20.158999999999999</v>
      </c>
      <c r="AA1685" t="s">
        <v>4571</v>
      </c>
    </row>
    <row r="1686" spans="1:27" x14ac:dyDescent="0.2">
      <c r="A1686" s="21" t="s">
        <v>2821</v>
      </c>
      <c r="B1686">
        <v>2106</v>
      </c>
      <c r="C1686">
        <v>2118</v>
      </c>
      <c r="D1686" s="63">
        <v>2</v>
      </c>
      <c r="E1686" s="19">
        <v>4.9999999999999998E-7</v>
      </c>
      <c r="F1686">
        <v>25.2</v>
      </c>
      <c r="G1686" t="s">
        <v>2845</v>
      </c>
      <c r="H1686">
        <v>0</v>
      </c>
      <c r="I1686" s="19">
        <v>4.2999999999999999E-4</v>
      </c>
      <c r="J1686">
        <v>2.9470000000000001</v>
      </c>
      <c r="K1686">
        <v>1.514</v>
      </c>
      <c r="L1686">
        <v>1</v>
      </c>
      <c r="M1686">
        <v>2</v>
      </c>
      <c r="N1686" s="19">
        <v>2.95</v>
      </c>
      <c r="O1686" s="19">
        <v>4.4999999999999998E-2</v>
      </c>
      <c r="P1686" s="63">
        <v>-4.7147600000000001</v>
      </c>
      <c r="Q1686">
        <v>13</v>
      </c>
      <c r="R1686" s="63">
        <v>-6.74</v>
      </c>
      <c r="S1686" s="21">
        <f t="shared" si="132"/>
        <v>2105.4859999999999</v>
      </c>
      <c r="T1686" s="21">
        <f t="shared" si="133"/>
        <v>75052.220354999954</v>
      </c>
      <c r="U1686" s="24">
        <f t="shared" si="134"/>
        <v>75052.220354999954</v>
      </c>
      <c r="V1686" t="s">
        <v>2821</v>
      </c>
      <c r="W1686" t="s">
        <v>2674</v>
      </c>
      <c r="X1686" t="s">
        <v>3125</v>
      </c>
      <c r="Y1686">
        <v>25.16</v>
      </c>
      <c r="Z1686">
        <v>19.695</v>
      </c>
      <c r="AA1686" t="s">
        <v>3349</v>
      </c>
    </row>
    <row r="1687" spans="1:27" x14ac:dyDescent="0.2">
      <c r="A1687" s="63" t="s">
        <v>4487</v>
      </c>
      <c r="B1687">
        <v>2111</v>
      </c>
      <c r="C1687">
        <v>2118</v>
      </c>
      <c r="D1687">
        <v>2</v>
      </c>
      <c r="E1687" s="19">
        <v>1.9999999999999999E-6</v>
      </c>
      <c r="F1687">
        <v>28.5</v>
      </c>
      <c r="G1687" t="s">
        <v>4498</v>
      </c>
      <c r="H1687">
        <v>0</v>
      </c>
      <c r="I1687" s="19">
        <v>2.5000000000000001E-4</v>
      </c>
      <c r="J1687">
        <v>1.1850000000000001</v>
      </c>
      <c r="K1687">
        <v>6.3979999999999997</v>
      </c>
      <c r="L1687">
        <v>27</v>
      </c>
      <c r="M1687">
        <v>5</v>
      </c>
      <c r="N1687" s="19">
        <v>32</v>
      </c>
      <c r="O1687" s="19">
        <v>4.9000000000000002E-2</v>
      </c>
      <c r="P1687" s="63">
        <v>-4.9127000000000001</v>
      </c>
      <c r="Q1687">
        <v>8</v>
      </c>
      <c r="R1687" s="63">
        <v>-7.83</v>
      </c>
      <c r="S1687" s="21">
        <f t="shared" si="132"/>
        <v>2105.6019999999999</v>
      </c>
      <c r="T1687" s="21">
        <f t="shared" si="133"/>
        <v>75094.588484999957</v>
      </c>
      <c r="U1687" s="24">
        <f t="shared" si="134"/>
        <v>75094.588484999957</v>
      </c>
      <c r="V1687" t="s">
        <v>4487</v>
      </c>
      <c r="W1687" t="s">
        <v>2674</v>
      </c>
      <c r="X1687" t="s">
        <v>4572</v>
      </c>
      <c r="Y1687">
        <v>28.443999999999999</v>
      </c>
      <c r="Z1687">
        <v>20.766999999999999</v>
      </c>
      <c r="AA1687" s="63" t="s">
        <v>4573</v>
      </c>
    </row>
    <row r="1688" spans="1:27" x14ac:dyDescent="0.2">
      <c r="A1688" s="21" t="s">
        <v>3387</v>
      </c>
      <c r="B1688">
        <v>2117</v>
      </c>
      <c r="C1688">
        <v>2117</v>
      </c>
      <c r="D1688" s="63">
        <v>1</v>
      </c>
      <c r="E1688" s="19">
        <v>8.9999999999999999E-8</v>
      </c>
      <c r="F1688">
        <v>25.2</v>
      </c>
      <c r="G1688" t="s">
        <v>3401</v>
      </c>
      <c r="H1688">
        <v>0</v>
      </c>
      <c r="I1688" s="19">
        <v>3.2000000000000003E-4</v>
      </c>
      <c r="J1688">
        <v>0.83599999999999997</v>
      </c>
      <c r="K1688">
        <v>5.1070000000000002</v>
      </c>
      <c r="L1688">
        <v>55</v>
      </c>
      <c r="M1688">
        <v>9</v>
      </c>
      <c r="N1688" s="19">
        <v>46</v>
      </c>
      <c r="O1688" s="19">
        <v>3.1E-2</v>
      </c>
      <c r="P1688" s="63">
        <v>-4.9962499999999999</v>
      </c>
      <c r="Q1688">
        <v>11</v>
      </c>
      <c r="R1688" s="63">
        <v>-7.38</v>
      </c>
      <c r="S1688" s="21">
        <f t="shared" si="132"/>
        <v>2112.893</v>
      </c>
      <c r="T1688" s="21">
        <f t="shared" si="133"/>
        <v>77757.571552500012</v>
      </c>
      <c r="U1688" s="24">
        <f t="shared" si="134"/>
        <v>77757.571552500012</v>
      </c>
      <c r="V1688" t="s">
        <v>3387</v>
      </c>
      <c r="W1688" t="s">
        <v>2674</v>
      </c>
      <c r="X1688" t="s">
        <v>3629</v>
      </c>
      <c r="Y1688">
        <v>25.175000000000001</v>
      </c>
      <c r="Z1688">
        <v>20.904</v>
      </c>
      <c r="AA1688" t="s">
        <v>3630</v>
      </c>
    </row>
    <row r="1689" spans="1:27" x14ac:dyDescent="0.2">
      <c r="A1689" s="21"/>
    </row>
    <row r="1692" spans="1:27" s="66" customFormat="1" x14ac:dyDescent="0.2">
      <c r="A1692" s="64"/>
      <c r="B1692" s="64"/>
      <c r="C1692" s="64"/>
      <c r="D1692" s="64"/>
      <c r="E1692" s="64"/>
      <c r="F1692" s="64"/>
      <c r="G1692" s="64"/>
      <c r="H1692" s="46"/>
      <c r="I1692" s="46"/>
      <c r="J1692" s="46"/>
      <c r="K1692" s="46"/>
      <c r="L1692" s="46"/>
      <c r="M1692" s="46"/>
      <c r="N1692" s="46"/>
      <c r="O1692" s="46"/>
      <c r="P1692" s="46"/>
      <c r="Q1692" s="46"/>
      <c r="R1692" s="46"/>
      <c r="S1692" s="46"/>
      <c r="T1692" s="46"/>
      <c r="U1692" s="46"/>
      <c r="V1692" s="46"/>
      <c r="W1692" s="46"/>
      <c r="X1692" s="46"/>
      <c r="Y1692" s="46"/>
      <c r="Z1692" s="46"/>
      <c r="AA1692" s="46"/>
    </row>
    <row r="1694" spans="1:27" x14ac:dyDescent="0.2">
      <c r="A1694" t="s">
        <v>380</v>
      </c>
      <c r="B1694" t="s">
        <v>381</v>
      </c>
    </row>
    <row r="1695" spans="1:27" x14ac:dyDescent="0.2">
      <c r="A1695" t="s">
        <v>382</v>
      </c>
      <c r="B1695">
        <v>220108</v>
      </c>
      <c r="C1695" t="s">
        <v>115</v>
      </c>
    </row>
    <row r="1696" spans="1:27" x14ac:dyDescent="0.2">
      <c r="A1696" t="s">
        <v>383</v>
      </c>
      <c r="B1696" t="s">
        <v>384</v>
      </c>
      <c r="C1696" t="s">
        <v>118</v>
      </c>
      <c r="D1696" t="s">
        <v>119</v>
      </c>
      <c r="E1696" t="s">
        <v>4561</v>
      </c>
      <c r="F1696" t="s">
        <v>4611</v>
      </c>
      <c r="G1696" s="18">
        <v>2.361111111111111E-2</v>
      </c>
    </row>
    <row r="1697" spans="1:27" x14ac:dyDescent="0.2">
      <c r="A1697" t="s">
        <v>386</v>
      </c>
      <c r="B1697" t="s">
        <v>387</v>
      </c>
      <c r="C1697" t="s">
        <v>124</v>
      </c>
      <c r="D1697" t="s">
        <v>125</v>
      </c>
      <c r="E1697" t="s">
        <v>126</v>
      </c>
    </row>
    <row r="1698" spans="1:27" x14ac:dyDescent="0.2">
      <c r="A1698" t="s">
        <v>388</v>
      </c>
      <c r="B1698">
        <v>220108</v>
      </c>
      <c r="C1698" t="s">
        <v>115</v>
      </c>
    </row>
    <row r="1699" spans="1:27" x14ac:dyDescent="0.2">
      <c r="A1699" t="s">
        <v>389</v>
      </c>
      <c r="B1699" t="s">
        <v>390</v>
      </c>
      <c r="C1699" t="s">
        <v>130</v>
      </c>
    </row>
    <row r="1700" spans="1:27" x14ac:dyDescent="0.2">
      <c r="A1700" t="s">
        <v>391</v>
      </c>
      <c r="B1700" t="s">
        <v>392</v>
      </c>
      <c r="C1700">
        <v>20108</v>
      </c>
      <c r="D1700" t="s">
        <v>133</v>
      </c>
    </row>
    <row r="1702" spans="1:27" x14ac:dyDescent="0.2">
      <c r="A1702" t="s">
        <v>134</v>
      </c>
      <c r="B1702" t="s">
        <v>135</v>
      </c>
      <c r="C1702" t="s">
        <v>136</v>
      </c>
      <c r="D1702" t="s">
        <v>137</v>
      </c>
      <c r="E1702" t="s">
        <v>138</v>
      </c>
      <c r="F1702" t="s">
        <v>139</v>
      </c>
      <c r="G1702" t="s">
        <v>140</v>
      </c>
      <c r="H1702" t="s">
        <v>141</v>
      </c>
      <c r="I1702" t="s">
        <v>142</v>
      </c>
      <c r="J1702" t="s">
        <v>143</v>
      </c>
      <c r="K1702" t="s">
        <v>144</v>
      </c>
      <c r="L1702" t="s">
        <v>145</v>
      </c>
      <c r="M1702" t="s">
        <v>146</v>
      </c>
      <c r="N1702" t="s">
        <v>147</v>
      </c>
      <c r="O1702" t="s">
        <v>148</v>
      </c>
      <c r="P1702" t="s">
        <v>149</v>
      </c>
      <c r="Q1702" t="s">
        <v>150</v>
      </c>
      <c r="R1702" t="s">
        <v>151</v>
      </c>
      <c r="V1702" t="s">
        <v>152</v>
      </c>
      <c r="W1702" t="s">
        <v>153</v>
      </c>
      <c r="X1702" t="s">
        <v>154</v>
      </c>
      <c r="Y1702" t="s">
        <v>155</v>
      </c>
      <c r="Z1702" t="s">
        <v>156</v>
      </c>
      <c r="AA1702" t="s">
        <v>157</v>
      </c>
    </row>
    <row r="1704" spans="1:27" x14ac:dyDescent="0.2">
      <c r="A1704" t="s">
        <v>4589</v>
      </c>
      <c r="B1704" s="4">
        <v>2023</v>
      </c>
      <c r="C1704" s="21">
        <v>2061</v>
      </c>
      <c r="D1704" s="6">
        <v>17</v>
      </c>
      <c r="E1704" s="19">
        <v>9.0000000000000006E-5</v>
      </c>
      <c r="F1704" s="6">
        <v>23.4</v>
      </c>
      <c r="G1704" t="s">
        <v>4619</v>
      </c>
      <c r="H1704">
        <v>1</v>
      </c>
      <c r="I1704" s="19">
        <v>10</v>
      </c>
      <c r="J1704">
        <v>1.784</v>
      </c>
      <c r="K1704">
        <v>2.2749999999999999</v>
      </c>
      <c r="L1704">
        <v>14</v>
      </c>
      <c r="M1704">
        <v>11</v>
      </c>
      <c r="N1704" s="19">
        <v>25</v>
      </c>
      <c r="O1704" s="19">
        <v>11000</v>
      </c>
      <c r="P1704">
        <v>5.0360300000000002</v>
      </c>
      <c r="Q1704">
        <v>2</v>
      </c>
      <c r="R1704" s="4">
        <v>-1.75</v>
      </c>
      <c r="S1704" s="4">
        <f t="shared" ref="S1704:S1713" si="135">B1704+1-K1704</f>
        <v>2021.7249999999999</v>
      </c>
      <c r="T1704" s="21">
        <f t="shared" ref="T1704:T1713" si="136">(S1704-1900)*365.2425</f>
        <v>44459.143312499968</v>
      </c>
      <c r="U1704" s="24">
        <f t="shared" ref="U1704:U1713" si="137">T1704</f>
        <v>44459.143312499968</v>
      </c>
    </row>
    <row r="1705" spans="1:27" x14ac:dyDescent="0.2">
      <c r="A1705" s="6" t="s">
        <v>4582</v>
      </c>
      <c r="B1705" s="6">
        <v>2042</v>
      </c>
      <c r="C1705" s="21">
        <v>2108</v>
      </c>
      <c r="D1705">
        <v>3</v>
      </c>
      <c r="E1705" s="19">
        <v>9.9999999999999995E-7</v>
      </c>
      <c r="F1705" s="4">
        <v>21.8</v>
      </c>
      <c r="G1705" t="s">
        <v>4621</v>
      </c>
      <c r="H1705">
        <v>0</v>
      </c>
      <c r="I1705" s="19">
        <v>5.8E-4</v>
      </c>
      <c r="J1705">
        <v>4.1059999999999999</v>
      </c>
      <c r="K1705">
        <v>1.3220000000000001</v>
      </c>
      <c r="L1705">
        <v>1</v>
      </c>
      <c r="M1705">
        <v>3</v>
      </c>
      <c r="N1705" s="19">
        <v>4.1100000000000003</v>
      </c>
      <c r="O1705" s="19">
        <v>0.22</v>
      </c>
      <c r="P1705" s="6">
        <v>-3.8993899999999999</v>
      </c>
      <c r="Q1705">
        <v>4</v>
      </c>
      <c r="R1705" s="6">
        <v>-4.09</v>
      </c>
      <c r="S1705" s="21">
        <f t="shared" si="135"/>
        <v>2041.6780000000001</v>
      </c>
      <c r="T1705" s="21">
        <f t="shared" si="136"/>
        <v>51746.826915000041</v>
      </c>
      <c r="U1705" s="24">
        <f t="shared" si="137"/>
        <v>51746.826915000041</v>
      </c>
      <c r="V1705" t="s">
        <v>4582</v>
      </c>
      <c r="W1705" t="s">
        <v>2674</v>
      </c>
      <c r="X1705" t="s">
        <v>4625</v>
      </c>
      <c r="Y1705">
        <v>21.695</v>
      </c>
      <c r="Z1705">
        <v>23.661000000000001</v>
      </c>
      <c r="AA1705" t="s">
        <v>4626</v>
      </c>
    </row>
    <row r="1706" spans="1:27" x14ac:dyDescent="0.2">
      <c r="A1706" s="6" t="s">
        <v>4596</v>
      </c>
      <c r="B1706" s="6">
        <v>2047</v>
      </c>
      <c r="C1706" s="21">
        <v>2086</v>
      </c>
      <c r="D1706" s="6">
        <v>33</v>
      </c>
      <c r="E1706" s="19">
        <v>9.0000000000000006E-5</v>
      </c>
      <c r="F1706" s="66">
        <v>26.9</v>
      </c>
      <c r="G1706" t="s">
        <v>4612</v>
      </c>
      <c r="H1706">
        <v>0</v>
      </c>
      <c r="I1706" s="19">
        <v>1.1E-4</v>
      </c>
      <c r="J1706">
        <v>1.7589999999999999</v>
      </c>
      <c r="K1706">
        <v>2.3170000000000002</v>
      </c>
      <c r="L1706">
        <v>4</v>
      </c>
      <c r="M1706">
        <v>3</v>
      </c>
      <c r="N1706" s="19">
        <v>7.04</v>
      </c>
      <c r="O1706" s="19">
        <v>0.25</v>
      </c>
      <c r="P1706" s="66">
        <v>-4.5492100000000004</v>
      </c>
      <c r="Q1706">
        <v>1</v>
      </c>
      <c r="R1706" s="66">
        <v>-5.04</v>
      </c>
      <c r="S1706" s="21">
        <f t="shared" si="135"/>
        <v>2045.683</v>
      </c>
      <c r="T1706" s="21">
        <f t="shared" si="136"/>
        <v>53209.623127499995</v>
      </c>
      <c r="U1706" s="24">
        <f t="shared" si="137"/>
        <v>53209.623127499995</v>
      </c>
      <c r="V1706" t="s">
        <v>4596</v>
      </c>
      <c r="W1706" t="s">
        <v>2674</v>
      </c>
      <c r="X1706" t="s">
        <v>4627</v>
      </c>
      <c r="Y1706">
        <v>26.949000000000002</v>
      </c>
      <c r="Z1706">
        <v>24.582999999999998</v>
      </c>
      <c r="AA1706" s="6" t="s">
        <v>4628</v>
      </c>
    </row>
    <row r="1707" spans="1:27" x14ac:dyDescent="0.2">
      <c r="A1707" s="6" t="s">
        <v>4591</v>
      </c>
      <c r="B1707" s="6">
        <v>2053</v>
      </c>
      <c r="C1707" s="21">
        <v>2122</v>
      </c>
      <c r="D1707" s="6">
        <v>37</v>
      </c>
      <c r="E1707" s="32">
        <v>1E-4</v>
      </c>
      <c r="F1707" s="66">
        <v>28.3</v>
      </c>
      <c r="G1707" t="s">
        <v>4617</v>
      </c>
      <c r="H1707">
        <v>0</v>
      </c>
      <c r="I1707" s="19">
        <v>1.8000000000000001E-4</v>
      </c>
      <c r="J1707">
        <v>0.627</v>
      </c>
      <c r="K1707">
        <v>1.681</v>
      </c>
      <c r="L1707">
        <v>8</v>
      </c>
      <c r="M1707">
        <v>3</v>
      </c>
      <c r="N1707" s="19">
        <v>5.0199999999999996</v>
      </c>
      <c r="O1707" s="19">
        <v>0.21</v>
      </c>
      <c r="P1707" s="66">
        <v>-4.4244500000000002</v>
      </c>
      <c r="Q1707">
        <v>2</v>
      </c>
      <c r="R1707" s="66">
        <v>-5.33</v>
      </c>
      <c r="S1707" s="21">
        <f t="shared" si="135"/>
        <v>2052.319</v>
      </c>
      <c r="T1707" s="21">
        <f t="shared" si="136"/>
        <v>55633.372357499989</v>
      </c>
      <c r="U1707" s="24">
        <f t="shared" si="137"/>
        <v>55633.372357499989</v>
      </c>
      <c r="V1707" t="s">
        <v>4591</v>
      </c>
      <c r="W1707" t="s">
        <v>2674</v>
      </c>
      <c r="X1707" t="s">
        <v>4631</v>
      </c>
      <c r="Y1707">
        <v>28.236999999999998</v>
      </c>
      <c r="Z1707">
        <v>23.393999999999998</v>
      </c>
      <c r="AA1707" t="s">
        <v>4632</v>
      </c>
    </row>
    <row r="1708" spans="1:27" x14ac:dyDescent="0.2">
      <c r="A1708" s="6" t="s">
        <v>4558</v>
      </c>
      <c r="B1708" s="6">
        <v>2058</v>
      </c>
      <c r="C1708" s="21">
        <v>2093</v>
      </c>
      <c r="D1708" s="66">
        <v>3</v>
      </c>
      <c r="E1708" s="32">
        <v>1E-4</v>
      </c>
      <c r="F1708">
        <v>25.8</v>
      </c>
      <c r="G1708" t="s">
        <v>4563</v>
      </c>
      <c r="H1708">
        <v>0</v>
      </c>
      <c r="I1708" s="19">
        <v>6.9999999999999999E-4</v>
      </c>
      <c r="J1708">
        <v>2.8650000000000002</v>
      </c>
      <c r="K1708">
        <v>1.536</v>
      </c>
      <c r="L1708">
        <v>7</v>
      </c>
      <c r="M1708">
        <v>13</v>
      </c>
      <c r="N1708" s="19">
        <v>20.100000000000001</v>
      </c>
      <c r="O1708" s="19">
        <v>0.17</v>
      </c>
      <c r="P1708" s="6">
        <v>-3.9184199999999998</v>
      </c>
      <c r="Q1708">
        <v>9</v>
      </c>
      <c r="R1708" s="6">
        <v>-4.26</v>
      </c>
      <c r="S1708" s="21">
        <f t="shared" si="135"/>
        <v>2057.4639999999999</v>
      </c>
      <c r="T1708" s="21">
        <f t="shared" si="136"/>
        <v>57512.545019999983</v>
      </c>
      <c r="U1708" s="24">
        <f t="shared" si="137"/>
        <v>57512.545019999983</v>
      </c>
      <c r="V1708" t="s">
        <v>4558</v>
      </c>
      <c r="W1708" t="s">
        <v>2674</v>
      </c>
      <c r="X1708" t="s">
        <v>4633</v>
      </c>
      <c r="Y1708">
        <v>25.817</v>
      </c>
      <c r="Z1708">
        <v>24.015999999999998</v>
      </c>
      <c r="AA1708" t="s">
        <v>4634</v>
      </c>
    </row>
    <row r="1709" spans="1:27" x14ac:dyDescent="0.2">
      <c r="A1709" s="6" t="s">
        <v>3380</v>
      </c>
      <c r="B1709" s="6">
        <v>2067</v>
      </c>
      <c r="C1709" s="21">
        <v>2105</v>
      </c>
      <c r="D1709">
        <v>5</v>
      </c>
      <c r="E1709" s="19">
        <v>6.0000000000000002E-6</v>
      </c>
      <c r="F1709" s="66">
        <v>25.6</v>
      </c>
      <c r="G1709" t="s">
        <v>3407</v>
      </c>
      <c r="H1709">
        <v>0</v>
      </c>
      <c r="I1709" s="19">
        <v>8.0999999999999996E-4</v>
      </c>
      <c r="J1709">
        <v>2.8820000000000001</v>
      </c>
      <c r="K1709">
        <v>1.5309999999999999</v>
      </c>
      <c r="L1709">
        <v>8</v>
      </c>
      <c r="M1709">
        <v>15</v>
      </c>
      <c r="N1709" s="19">
        <v>23.1</v>
      </c>
      <c r="O1709" s="19">
        <v>0.11</v>
      </c>
      <c r="P1709">
        <v>-4.0578900000000004</v>
      </c>
      <c r="Q1709">
        <v>13</v>
      </c>
      <c r="R1709">
        <v>-5.68</v>
      </c>
      <c r="S1709" s="21">
        <f t="shared" si="135"/>
        <v>2066.4690000000001</v>
      </c>
      <c r="T1709" s="21">
        <f t="shared" si="136"/>
        <v>60801.553732500019</v>
      </c>
      <c r="U1709" s="24">
        <f t="shared" si="137"/>
        <v>60801.553732500019</v>
      </c>
      <c r="V1709" t="s">
        <v>3380</v>
      </c>
      <c r="W1709" t="s">
        <v>2674</v>
      </c>
      <c r="X1709" t="s">
        <v>3423</v>
      </c>
      <c r="Y1709">
        <v>25.635999999999999</v>
      </c>
      <c r="Z1709">
        <v>23.353999999999999</v>
      </c>
      <c r="AA1709" t="s">
        <v>3611</v>
      </c>
    </row>
    <row r="1710" spans="1:27" x14ac:dyDescent="0.2">
      <c r="A1710" s="9" t="s">
        <v>4584</v>
      </c>
      <c r="B1710" s="9">
        <v>2079</v>
      </c>
      <c r="C1710" s="21">
        <v>2117</v>
      </c>
      <c r="D1710" s="4">
        <v>63</v>
      </c>
      <c r="E1710" s="32">
        <v>2.9999999999999997E-4</v>
      </c>
      <c r="F1710">
        <v>29.1</v>
      </c>
      <c r="G1710" t="s">
        <v>4620</v>
      </c>
      <c r="H1710">
        <v>0</v>
      </c>
      <c r="I1710" s="19">
        <v>9.7999999999999997E-5</v>
      </c>
      <c r="J1710">
        <v>1.7230000000000001</v>
      </c>
      <c r="K1710">
        <v>2.383</v>
      </c>
      <c r="L1710">
        <v>18</v>
      </c>
      <c r="M1710">
        <v>13</v>
      </c>
      <c r="N1710" s="19">
        <v>31</v>
      </c>
      <c r="O1710" s="19">
        <v>0.12</v>
      </c>
      <c r="P1710" s="66">
        <v>-4.9471999999999996</v>
      </c>
      <c r="Q1710">
        <v>2</v>
      </c>
      <c r="R1710" s="66">
        <v>-5.79</v>
      </c>
      <c r="S1710" s="21">
        <f t="shared" si="135"/>
        <v>2077.6170000000002</v>
      </c>
      <c r="T1710" s="21">
        <f t="shared" si="136"/>
        <v>64873.277122500069</v>
      </c>
      <c r="U1710" s="24">
        <f t="shared" si="137"/>
        <v>64873.277122500069</v>
      </c>
      <c r="V1710" t="s">
        <v>4584</v>
      </c>
      <c r="W1710" t="s">
        <v>2674</v>
      </c>
      <c r="X1710" t="s">
        <v>4636</v>
      </c>
      <c r="Y1710">
        <v>29.032</v>
      </c>
      <c r="Z1710">
        <v>24.983000000000001</v>
      </c>
      <c r="AA1710" t="s">
        <v>4637</v>
      </c>
    </row>
    <row r="1711" spans="1:27" x14ac:dyDescent="0.2">
      <c r="A1711" s="9" t="s">
        <v>4485</v>
      </c>
      <c r="B1711" s="9">
        <v>2094</v>
      </c>
      <c r="C1711">
        <v>2094</v>
      </c>
      <c r="D1711">
        <v>1</v>
      </c>
      <c r="E1711" s="19">
        <v>5.9999999999999995E-8</v>
      </c>
      <c r="F1711" s="66">
        <v>27.3</v>
      </c>
      <c r="G1711" t="s">
        <v>4500</v>
      </c>
      <c r="H1711">
        <v>0</v>
      </c>
      <c r="I1711" s="19">
        <v>2.3000000000000001E-4</v>
      </c>
      <c r="J1711">
        <v>2.9540000000000002</v>
      </c>
      <c r="K1711">
        <v>1.512</v>
      </c>
      <c r="L1711">
        <v>1</v>
      </c>
      <c r="M1711">
        <v>2</v>
      </c>
      <c r="N1711" s="19">
        <v>2.95</v>
      </c>
      <c r="O1711" s="19">
        <v>3.9E-2</v>
      </c>
      <c r="P1711" s="66">
        <v>-5.0418099999999999</v>
      </c>
      <c r="Q1711">
        <v>6</v>
      </c>
      <c r="R1711" s="66">
        <v>-8.57</v>
      </c>
      <c r="S1711" s="21">
        <f t="shared" si="135"/>
        <v>2093.4879999999998</v>
      </c>
      <c r="T1711" s="21">
        <f t="shared" si="136"/>
        <v>70670.040839999943</v>
      </c>
      <c r="U1711" s="24">
        <f t="shared" si="137"/>
        <v>70670.040839999943</v>
      </c>
      <c r="V1711" t="s">
        <v>4485</v>
      </c>
      <c r="W1711" t="s">
        <v>2674</v>
      </c>
      <c r="X1711" t="s">
        <v>4519</v>
      </c>
      <c r="Y1711">
        <v>27.317</v>
      </c>
      <c r="Z1711">
        <v>24.552</v>
      </c>
      <c r="AA1711" t="s">
        <v>4553</v>
      </c>
    </row>
    <row r="1712" spans="1:27" x14ac:dyDescent="0.2">
      <c r="A1712" s="9" t="s">
        <v>4531</v>
      </c>
      <c r="B1712" s="9">
        <v>2099</v>
      </c>
      <c r="C1712">
        <v>2120</v>
      </c>
      <c r="D1712" s="66">
        <v>3</v>
      </c>
      <c r="E1712" s="19">
        <v>9.9999999999999995E-7</v>
      </c>
      <c r="F1712">
        <v>27.5</v>
      </c>
      <c r="G1712" t="s">
        <v>4544</v>
      </c>
      <c r="H1712">
        <v>1</v>
      </c>
      <c r="I1712" s="19">
        <v>3.2000000000000003E-4</v>
      </c>
      <c r="J1712">
        <v>1.0269999999999999</v>
      </c>
      <c r="K1712">
        <v>38.075000000000003</v>
      </c>
      <c r="L1712">
        <v>0</v>
      </c>
      <c r="M1712">
        <v>0</v>
      </c>
      <c r="N1712" s="19">
        <v>10000000</v>
      </c>
      <c r="O1712" s="19">
        <v>5.2999999999999999E-2</v>
      </c>
      <c r="P1712">
        <v>-4.7631899999999998</v>
      </c>
      <c r="Q1712">
        <v>9</v>
      </c>
      <c r="R1712">
        <v>-7.63</v>
      </c>
      <c r="S1712" s="21">
        <f t="shared" si="135"/>
        <v>2061.9250000000002</v>
      </c>
      <c r="T1712" s="21">
        <f t="shared" si="136"/>
        <v>59141.891812500071</v>
      </c>
      <c r="U1712" s="24">
        <f t="shared" si="137"/>
        <v>59141.891812500071</v>
      </c>
      <c r="V1712" t="s">
        <v>4531</v>
      </c>
      <c r="W1712" t="s">
        <v>2674</v>
      </c>
      <c r="X1712" t="s">
        <v>4547</v>
      </c>
      <c r="Y1712">
        <v>27.489000000000001</v>
      </c>
      <c r="Z1712">
        <v>24.047000000000001</v>
      </c>
      <c r="AA1712" s="6" t="s">
        <v>4548</v>
      </c>
    </row>
    <row r="1713" spans="1:27" x14ac:dyDescent="0.2">
      <c r="A1713" s="9" t="s">
        <v>4590</v>
      </c>
      <c r="B1713" s="9">
        <v>2114</v>
      </c>
      <c r="C1713">
        <v>2114</v>
      </c>
      <c r="D1713" s="66">
        <v>1</v>
      </c>
      <c r="E1713" s="19">
        <v>5.9999999999999997E-7</v>
      </c>
      <c r="F1713">
        <v>29.4</v>
      </c>
      <c r="G1713" t="s">
        <v>4618</v>
      </c>
      <c r="H1713">
        <v>0</v>
      </c>
      <c r="I1713" s="19">
        <v>6.0000000000000002E-5</v>
      </c>
      <c r="J1713">
        <v>2.7160000000000002</v>
      </c>
      <c r="K1713">
        <v>1.583</v>
      </c>
      <c r="L1713">
        <v>7</v>
      </c>
      <c r="M1713">
        <v>12</v>
      </c>
      <c r="N1713" s="19">
        <v>19</v>
      </c>
      <c r="O1713" s="19">
        <v>4.2000000000000003E-2</v>
      </c>
      <c r="P1713">
        <v>-5.5989399999999998</v>
      </c>
      <c r="Q1713">
        <v>2</v>
      </c>
      <c r="R1713">
        <v>-8.5</v>
      </c>
      <c r="S1713" s="21">
        <f t="shared" si="135"/>
        <v>2113.4169999999999</v>
      </c>
      <c r="T1713" s="21">
        <f t="shared" si="136"/>
        <v>77948.958622499966</v>
      </c>
      <c r="U1713" s="24">
        <f t="shared" si="137"/>
        <v>77948.958622499966</v>
      </c>
      <c r="V1713" t="s">
        <v>4590</v>
      </c>
      <c r="W1713" t="s">
        <v>2674</v>
      </c>
      <c r="X1713" t="s">
        <v>4644</v>
      </c>
      <c r="Y1713">
        <v>29.361000000000001</v>
      </c>
      <c r="Z1713">
        <v>23.417999999999999</v>
      </c>
      <c r="AA1713" t="s">
        <v>4645</v>
      </c>
    </row>
    <row r="1714" spans="1:27" x14ac:dyDescent="0.2">
      <c r="A1714" s="66"/>
      <c r="D1714" s="66"/>
      <c r="E1714" s="66"/>
      <c r="I1714" s="66"/>
      <c r="N1714" s="66"/>
      <c r="O1714" s="66"/>
      <c r="P1714" s="66"/>
      <c r="S1714" s="66"/>
      <c r="T1714" s="66"/>
      <c r="U1714" s="66"/>
    </row>
    <row r="1715" spans="1:27" s="66" customFormat="1" x14ac:dyDescent="0.2">
      <c r="A1715" s="21"/>
      <c r="E1715" s="19"/>
      <c r="I1715" s="19"/>
      <c r="N1715" s="19"/>
      <c r="O1715" s="19"/>
      <c r="S1715" s="21"/>
      <c r="T1715" s="21"/>
      <c r="U1715" s="24"/>
    </row>
    <row r="1716" spans="1:27" s="66" customFormat="1" x14ac:dyDescent="0.2">
      <c r="A1716" s="21"/>
      <c r="E1716" s="19"/>
      <c r="I1716" s="19"/>
      <c r="N1716" s="19"/>
      <c r="O1716" s="19"/>
      <c r="S1716" s="21"/>
      <c r="T1716" s="21"/>
      <c r="U1716" s="24"/>
    </row>
    <row r="1717" spans="1:27" x14ac:dyDescent="0.2">
      <c r="A1717" s="12" t="s">
        <v>4594</v>
      </c>
      <c r="B1717" s="12">
        <v>2035</v>
      </c>
      <c r="C1717">
        <v>2118</v>
      </c>
      <c r="D1717" s="6">
        <v>48</v>
      </c>
      <c r="E1717" s="19">
        <v>3.9999999999999998E-6</v>
      </c>
      <c r="F1717" s="4">
        <v>21.8</v>
      </c>
      <c r="G1717" t="s">
        <v>4614</v>
      </c>
      <c r="H1717" t="s">
        <v>4623</v>
      </c>
      <c r="I1717" s="19">
        <v>6.8999999999999997E-4</v>
      </c>
      <c r="J1717">
        <v>1.302</v>
      </c>
      <c r="K1717">
        <v>4.3129999999999997</v>
      </c>
      <c r="L1717">
        <v>53</v>
      </c>
      <c r="M1717">
        <v>16</v>
      </c>
      <c r="N1717" s="19">
        <v>69</v>
      </c>
      <c r="O1717" s="19">
        <v>0.38</v>
      </c>
      <c r="P1717" s="6">
        <v>-3.5792899999999999</v>
      </c>
      <c r="Q1717">
        <v>3</v>
      </c>
      <c r="R1717" s="4">
        <v>-3.59</v>
      </c>
      <c r="S1717" s="21">
        <f t="shared" ref="S1717:S1724" si="138">B1717+1-K1717</f>
        <v>2031.6869999999999</v>
      </c>
      <c r="T1717" s="21">
        <f t="shared" ref="T1717:T1724" si="139">(S1717-1900)*365.2425</f>
        <v>48097.689097499962</v>
      </c>
      <c r="U1717" s="24">
        <f t="shared" ref="U1717:U1724" si="140">T1717</f>
        <v>48097.689097499962</v>
      </c>
      <c r="V1717" t="s">
        <v>4594</v>
      </c>
      <c r="W1717" t="s">
        <v>2674</v>
      </c>
      <c r="X1717" t="s">
        <v>4624</v>
      </c>
      <c r="Y1717">
        <v>21.707000000000001</v>
      </c>
      <c r="Z1717">
        <v>22.338000000000001</v>
      </c>
      <c r="AA1717" s="6" t="s">
        <v>4652</v>
      </c>
    </row>
    <row r="1718" spans="1:27" x14ac:dyDescent="0.2">
      <c r="A1718" s="12" t="s">
        <v>4593</v>
      </c>
      <c r="B1718" s="12">
        <v>2048</v>
      </c>
      <c r="C1718">
        <v>2110</v>
      </c>
      <c r="D1718" s="66">
        <v>6</v>
      </c>
      <c r="E1718" s="19">
        <v>3E-9</v>
      </c>
      <c r="F1718" s="4">
        <v>19.8</v>
      </c>
      <c r="G1718" t="s">
        <v>4615</v>
      </c>
      <c r="H1718">
        <v>0</v>
      </c>
      <c r="I1718" s="19">
        <v>3.3E-4</v>
      </c>
      <c r="J1718">
        <v>3.3340000000000001</v>
      </c>
      <c r="K1718">
        <v>1.429</v>
      </c>
      <c r="L1718">
        <v>3</v>
      </c>
      <c r="M1718">
        <v>7</v>
      </c>
      <c r="N1718" s="19">
        <v>10</v>
      </c>
      <c r="O1718" s="19">
        <v>6.0999999999999999E-2</v>
      </c>
      <c r="P1718" s="66">
        <v>-4.6991699999999996</v>
      </c>
      <c r="Q1718">
        <v>3</v>
      </c>
      <c r="R1718" s="66">
        <v>-5.23</v>
      </c>
      <c r="S1718" s="21">
        <f t="shared" si="138"/>
        <v>2047.5709999999999</v>
      </c>
      <c r="T1718" s="21">
        <f t="shared" si="139"/>
        <v>53899.200967499972</v>
      </c>
      <c r="U1718" s="24">
        <f t="shared" si="140"/>
        <v>53899.200967499972</v>
      </c>
      <c r="V1718" t="s">
        <v>4593</v>
      </c>
      <c r="W1718" t="s">
        <v>2674</v>
      </c>
      <c r="X1718" t="s">
        <v>4629</v>
      </c>
      <c r="Y1718">
        <v>19.811</v>
      </c>
      <c r="Z1718">
        <v>16.579000000000001</v>
      </c>
      <c r="AA1718" t="s">
        <v>4630</v>
      </c>
    </row>
    <row r="1719" spans="1:27" x14ac:dyDescent="0.2">
      <c r="A1719" s="12" t="s">
        <v>3514</v>
      </c>
      <c r="B1719" s="12">
        <v>2071</v>
      </c>
      <c r="C1719">
        <v>2120</v>
      </c>
      <c r="D1719" s="6">
        <v>30</v>
      </c>
      <c r="E1719" s="19">
        <v>1.0000000000000001E-5</v>
      </c>
      <c r="F1719">
        <v>25.6</v>
      </c>
      <c r="G1719" t="s">
        <v>3520</v>
      </c>
      <c r="H1719">
        <v>0</v>
      </c>
      <c r="I1719" s="19">
        <v>1.5E-3</v>
      </c>
      <c r="J1719">
        <v>2.375</v>
      </c>
      <c r="K1719">
        <v>1.7270000000000001</v>
      </c>
      <c r="L1719">
        <v>8</v>
      </c>
      <c r="M1719">
        <v>11</v>
      </c>
      <c r="N1719" s="19">
        <v>19</v>
      </c>
      <c r="O1719" s="19">
        <v>0.1</v>
      </c>
      <c r="P1719" s="6">
        <v>-3.81073</v>
      </c>
      <c r="Q1719">
        <v>26</v>
      </c>
      <c r="R1719" s="66">
        <v>-5.59</v>
      </c>
      <c r="S1719" s="21">
        <f t="shared" si="138"/>
        <v>2070.2730000000001</v>
      </c>
      <c r="T1719" s="21">
        <f t="shared" si="139"/>
        <v>62190.936202500052</v>
      </c>
      <c r="U1719" s="24">
        <f t="shared" si="140"/>
        <v>62190.936202500052</v>
      </c>
      <c r="V1719" t="s">
        <v>3514</v>
      </c>
      <c r="W1719" t="s">
        <v>2674</v>
      </c>
      <c r="X1719" t="s">
        <v>4513</v>
      </c>
      <c r="Y1719">
        <v>25.518000000000001</v>
      </c>
      <c r="Z1719">
        <v>19.57</v>
      </c>
      <c r="AA1719" t="s">
        <v>4635</v>
      </c>
    </row>
    <row r="1720" spans="1:27" x14ac:dyDescent="0.2">
      <c r="A1720" s="66" t="s">
        <v>4575</v>
      </c>
      <c r="B1720">
        <v>2096</v>
      </c>
      <c r="C1720">
        <v>2109</v>
      </c>
      <c r="D1720" s="4">
        <v>57</v>
      </c>
      <c r="E1720" s="19">
        <v>1.0000000000000001E-5</v>
      </c>
      <c r="F1720">
        <v>25.1</v>
      </c>
      <c r="G1720" t="s">
        <v>4622</v>
      </c>
      <c r="H1720">
        <v>0</v>
      </c>
      <c r="I1720" s="19">
        <v>3.8000000000000002E-4</v>
      </c>
      <c r="J1720">
        <v>1.3839999999999999</v>
      </c>
      <c r="K1720">
        <v>3.6030000000000002</v>
      </c>
      <c r="L1720">
        <v>13</v>
      </c>
      <c r="M1720">
        <v>5</v>
      </c>
      <c r="N1720" s="19">
        <v>18</v>
      </c>
      <c r="O1720" s="19">
        <v>6.9000000000000006E-2</v>
      </c>
      <c r="P1720">
        <v>-4.5864200000000004</v>
      </c>
      <c r="Q1720">
        <v>10</v>
      </c>
      <c r="R1720" s="6">
        <v>-4.84</v>
      </c>
      <c r="S1720" s="21">
        <f t="shared" si="138"/>
        <v>2093.3969999999999</v>
      </c>
      <c r="T1720" s="21">
        <f t="shared" si="139"/>
        <v>70636.803772499974</v>
      </c>
      <c r="U1720" s="24">
        <f t="shared" si="140"/>
        <v>70636.803772499974</v>
      </c>
      <c r="V1720" t="s">
        <v>4575</v>
      </c>
      <c r="W1720" t="s">
        <v>2674</v>
      </c>
      <c r="X1720" t="s">
        <v>4640</v>
      </c>
      <c r="Y1720">
        <v>25.015000000000001</v>
      </c>
      <c r="Z1720">
        <v>19.709</v>
      </c>
      <c r="AA1720" t="s">
        <v>4641</v>
      </c>
    </row>
    <row r="1721" spans="1:27" x14ac:dyDescent="0.2">
      <c r="A1721" s="66" t="s">
        <v>4595</v>
      </c>
      <c r="B1721">
        <v>2096</v>
      </c>
      <c r="C1721">
        <v>2117</v>
      </c>
      <c r="D1721" s="4">
        <v>88</v>
      </c>
      <c r="E1721" s="32">
        <v>1E-4</v>
      </c>
      <c r="F1721">
        <v>25.8</v>
      </c>
      <c r="G1721" t="s">
        <v>4613</v>
      </c>
      <c r="H1721">
        <v>0</v>
      </c>
      <c r="I1721" s="19">
        <v>3.8000000000000002E-5</v>
      </c>
      <c r="J1721">
        <v>1.373</v>
      </c>
      <c r="K1721">
        <v>3.6819999999999999</v>
      </c>
      <c r="L1721">
        <v>8</v>
      </c>
      <c r="M1721">
        <v>3</v>
      </c>
      <c r="N1721" s="19">
        <v>11</v>
      </c>
      <c r="O1721" s="19">
        <v>8.3000000000000004E-2</v>
      </c>
      <c r="P1721" s="66">
        <v>-5.5051300000000003</v>
      </c>
      <c r="Q1721">
        <v>1</v>
      </c>
      <c r="R1721" s="6">
        <v>-4.6100000000000003</v>
      </c>
      <c r="S1721" s="21">
        <f t="shared" si="138"/>
        <v>2093.3180000000002</v>
      </c>
      <c r="T1721" s="21">
        <f t="shared" si="139"/>
        <v>70607.949615000078</v>
      </c>
      <c r="U1721" s="24">
        <f t="shared" si="140"/>
        <v>70607.949615000078</v>
      </c>
      <c r="V1721" t="s">
        <v>4595</v>
      </c>
      <c r="W1721" t="s">
        <v>2674</v>
      </c>
      <c r="X1721" t="s">
        <v>4638</v>
      </c>
      <c r="Y1721">
        <v>25.786000000000001</v>
      </c>
      <c r="Z1721">
        <v>19.690999999999999</v>
      </c>
      <c r="AA1721" t="s">
        <v>4639</v>
      </c>
    </row>
    <row r="1722" spans="1:27" x14ac:dyDescent="0.2">
      <c r="A1722" s="21" t="s">
        <v>4536</v>
      </c>
      <c r="B1722">
        <v>2099</v>
      </c>
      <c r="C1722">
        <v>2118</v>
      </c>
      <c r="D1722" s="66">
        <v>7</v>
      </c>
      <c r="E1722" s="19">
        <v>2.0000000000000002E-5</v>
      </c>
      <c r="F1722">
        <v>27.4</v>
      </c>
      <c r="G1722" t="s">
        <v>4543</v>
      </c>
      <c r="H1722">
        <v>0</v>
      </c>
      <c r="I1722" s="19">
        <v>2.2000000000000001E-4</v>
      </c>
      <c r="J1722">
        <v>1.569</v>
      </c>
      <c r="K1722">
        <v>2.7589999999999999</v>
      </c>
      <c r="L1722">
        <v>7</v>
      </c>
      <c r="M1722">
        <v>4</v>
      </c>
      <c r="N1722" s="19">
        <v>11</v>
      </c>
      <c r="O1722" s="19">
        <v>7.0000000000000007E-2</v>
      </c>
      <c r="P1722" s="66">
        <v>-4.8180800000000001</v>
      </c>
      <c r="Q1722">
        <v>6</v>
      </c>
      <c r="R1722" s="66">
        <v>-6.17</v>
      </c>
      <c r="S1722" s="21">
        <f t="shared" si="138"/>
        <v>2097.241</v>
      </c>
      <c r="T1722" s="21">
        <f t="shared" si="139"/>
        <v>72040.795942500001</v>
      </c>
      <c r="U1722" s="24">
        <f t="shared" si="140"/>
        <v>72040.795942500001</v>
      </c>
      <c r="V1722" t="s">
        <v>4536</v>
      </c>
      <c r="W1722" t="s">
        <v>2674</v>
      </c>
      <c r="X1722" t="s">
        <v>4642</v>
      </c>
      <c r="Y1722">
        <v>27.420999999999999</v>
      </c>
      <c r="Z1722">
        <v>18.016999999999999</v>
      </c>
      <c r="AA1722" t="s">
        <v>4643</v>
      </c>
    </row>
    <row r="1723" spans="1:27" x14ac:dyDescent="0.2">
      <c r="A1723" s="21" t="s">
        <v>4487</v>
      </c>
      <c r="B1723">
        <v>2111</v>
      </c>
      <c r="C1723">
        <v>2118</v>
      </c>
      <c r="D1723" s="66">
        <v>2</v>
      </c>
      <c r="E1723" s="19">
        <v>1.9999999999999999E-6</v>
      </c>
      <c r="F1723">
        <v>28.5</v>
      </c>
      <c r="G1723" t="s">
        <v>4498</v>
      </c>
      <c r="H1723">
        <v>0</v>
      </c>
      <c r="I1723" s="19">
        <v>2.5000000000000001E-4</v>
      </c>
      <c r="J1723">
        <v>1.1850000000000001</v>
      </c>
      <c r="K1723">
        <v>6.3979999999999997</v>
      </c>
      <c r="L1723">
        <v>27</v>
      </c>
      <c r="M1723">
        <v>5</v>
      </c>
      <c r="N1723" s="19">
        <v>32</v>
      </c>
      <c r="O1723" s="19">
        <v>4.9000000000000002E-2</v>
      </c>
      <c r="P1723" s="66">
        <v>-4.9125399999999999</v>
      </c>
      <c r="Q1723">
        <v>8</v>
      </c>
      <c r="R1723" s="66">
        <v>-7.83</v>
      </c>
      <c r="S1723" s="21">
        <f t="shared" si="138"/>
        <v>2105.6019999999999</v>
      </c>
      <c r="T1723" s="21">
        <f t="shared" si="139"/>
        <v>75094.588484999957</v>
      </c>
      <c r="U1723" s="24">
        <f t="shared" si="140"/>
        <v>75094.588484999957</v>
      </c>
      <c r="V1723" t="s">
        <v>4487</v>
      </c>
      <c r="W1723" t="s">
        <v>2674</v>
      </c>
      <c r="X1723" t="s">
        <v>4572</v>
      </c>
      <c r="Y1723">
        <v>28.443999999999999</v>
      </c>
      <c r="Z1723">
        <v>20.766999999999999</v>
      </c>
      <c r="AA1723" t="s">
        <v>4573</v>
      </c>
    </row>
    <row r="1724" spans="1:27" x14ac:dyDescent="0.2">
      <c r="A1724" s="66" t="s">
        <v>4592</v>
      </c>
      <c r="B1724">
        <v>2119</v>
      </c>
      <c r="C1724">
        <v>2122</v>
      </c>
      <c r="D1724" s="66">
        <v>6</v>
      </c>
      <c r="E1724" s="19">
        <v>4.9999999999999998E-7</v>
      </c>
      <c r="F1724" s="66">
        <v>26.2</v>
      </c>
      <c r="G1724" t="s">
        <v>4616</v>
      </c>
      <c r="H1724">
        <v>0</v>
      </c>
      <c r="I1724" s="19">
        <v>2.9E-5</v>
      </c>
      <c r="J1724">
        <v>2.7930000000000001</v>
      </c>
      <c r="K1724">
        <v>1.5580000000000001</v>
      </c>
      <c r="L1724">
        <v>5</v>
      </c>
      <c r="M1724">
        <v>9</v>
      </c>
      <c r="N1724" s="19">
        <v>14</v>
      </c>
      <c r="O1724" s="19">
        <v>3.7999999999999999E-2</v>
      </c>
      <c r="P1724" s="66">
        <v>-5.9620199999999999</v>
      </c>
      <c r="Q1724">
        <v>1</v>
      </c>
      <c r="R1724" s="66">
        <v>-7.15</v>
      </c>
      <c r="S1724" s="21">
        <f t="shared" si="138"/>
        <v>2118.442</v>
      </c>
      <c r="T1724" s="21">
        <f t="shared" si="139"/>
        <v>79784.302185000008</v>
      </c>
      <c r="U1724" s="24">
        <f t="shared" si="140"/>
        <v>79784.302185000008</v>
      </c>
      <c r="V1724" t="s">
        <v>4592</v>
      </c>
      <c r="W1724" t="s">
        <v>2674</v>
      </c>
      <c r="X1724" t="s">
        <v>4646</v>
      </c>
      <c r="Y1724">
        <v>26.123000000000001</v>
      </c>
      <c r="Z1724">
        <v>22.39</v>
      </c>
      <c r="AA1724" t="s">
        <v>4647</v>
      </c>
    </row>
    <row r="1725" spans="1:27" x14ac:dyDescent="0.2">
      <c r="A1725" s="21"/>
    </row>
    <row r="1728" spans="1:27" s="68" customFormat="1" x14ac:dyDescent="0.2">
      <c r="A1728" s="64"/>
      <c r="B1728" s="64"/>
      <c r="C1728" s="64"/>
      <c r="D1728" s="64"/>
      <c r="E1728" s="64"/>
      <c r="F1728" s="64"/>
      <c r="G1728" s="64"/>
      <c r="H1728" s="46"/>
      <c r="I1728" s="46"/>
      <c r="J1728" s="46"/>
      <c r="K1728" s="46"/>
      <c r="L1728" s="46"/>
      <c r="M1728" s="46"/>
      <c r="N1728" s="46"/>
      <c r="O1728" s="46"/>
      <c r="P1728" s="46"/>
      <c r="Q1728" s="46"/>
      <c r="R1728" s="46"/>
      <c r="S1728" s="46"/>
      <c r="T1728" s="46"/>
      <c r="U1728" s="46"/>
      <c r="V1728" s="46"/>
      <c r="W1728" s="46"/>
      <c r="X1728" s="46"/>
      <c r="Y1728" s="46"/>
      <c r="Z1728" s="46"/>
      <c r="AA1728" s="46"/>
    </row>
    <row r="1730" spans="1:27" x14ac:dyDescent="0.2">
      <c r="A1730" t="s">
        <v>113</v>
      </c>
    </row>
    <row r="1731" spans="1:27" x14ac:dyDescent="0.2">
      <c r="A1731" t="s">
        <v>2106</v>
      </c>
      <c r="B1731">
        <v>20113</v>
      </c>
      <c r="C1731" t="s">
        <v>115</v>
      </c>
    </row>
    <row r="1732" spans="1:27" x14ac:dyDescent="0.2">
      <c r="A1732" t="s">
        <v>2108</v>
      </c>
      <c r="B1732" t="s">
        <v>4539</v>
      </c>
      <c r="C1732" t="s">
        <v>118</v>
      </c>
      <c r="D1732" t="s">
        <v>119</v>
      </c>
      <c r="E1732" t="s">
        <v>4561</v>
      </c>
      <c r="F1732" t="s">
        <v>4682</v>
      </c>
      <c r="G1732" s="18">
        <v>0.35902777777777778</v>
      </c>
    </row>
    <row r="1733" spans="1:27" x14ac:dyDescent="0.2">
      <c r="A1733" t="s">
        <v>2111</v>
      </c>
      <c r="B1733" t="s">
        <v>4541</v>
      </c>
      <c r="C1733" t="s">
        <v>124</v>
      </c>
      <c r="D1733" t="s">
        <v>125</v>
      </c>
      <c r="E1733" t="s">
        <v>126</v>
      </c>
    </row>
    <row r="1734" spans="1:27" x14ac:dyDescent="0.2">
      <c r="A1734" t="s">
        <v>2113</v>
      </c>
      <c r="B1734">
        <v>20113</v>
      </c>
      <c r="C1734" t="s">
        <v>115</v>
      </c>
    </row>
    <row r="1735" spans="1:27" x14ac:dyDescent="0.2">
      <c r="A1735" t="s">
        <v>128</v>
      </c>
      <c r="B1735" t="s">
        <v>129</v>
      </c>
      <c r="C1735" t="s">
        <v>130</v>
      </c>
    </row>
    <row r="1736" spans="1:27" x14ac:dyDescent="0.2">
      <c r="A1736" t="s">
        <v>2115</v>
      </c>
      <c r="B1736" t="s">
        <v>4542</v>
      </c>
      <c r="C1736">
        <v>20113</v>
      </c>
      <c r="D1736" t="s">
        <v>133</v>
      </c>
    </row>
    <row r="1738" spans="1:27" x14ac:dyDescent="0.2">
      <c r="A1738" t="s">
        <v>134</v>
      </c>
      <c r="B1738" t="s">
        <v>135</v>
      </c>
      <c r="C1738" t="s">
        <v>136</v>
      </c>
      <c r="D1738" t="s">
        <v>137</v>
      </c>
      <c r="E1738" t="s">
        <v>138</v>
      </c>
      <c r="F1738" t="s">
        <v>139</v>
      </c>
      <c r="G1738" t="s">
        <v>140</v>
      </c>
      <c r="H1738" t="s">
        <v>141</v>
      </c>
      <c r="I1738" t="s">
        <v>142</v>
      </c>
      <c r="J1738" t="s">
        <v>143</v>
      </c>
      <c r="K1738" t="s">
        <v>144</v>
      </c>
      <c r="L1738" t="s">
        <v>145</v>
      </c>
      <c r="M1738" t="s">
        <v>146</v>
      </c>
      <c r="N1738" t="s">
        <v>147</v>
      </c>
      <c r="O1738" t="s">
        <v>148</v>
      </c>
      <c r="P1738" t="s">
        <v>149</v>
      </c>
      <c r="Q1738" t="s">
        <v>150</v>
      </c>
      <c r="R1738" t="s">
        <v>151</v>
      </c>
      <c r="V1738" s="21" t="s">
        <v>152</v>
      </c>
      <c r="W1738" s="21" t="s">
        <v>153</v>
      </c>
      <c r="X1738" s="21" t="s">
        <v>154</v>
      </c>
      <c r="Y1738" s="21" t="s">
        <v>155</v>
      </c>
      <c r="Z1738" s="21" t="s">
        <v>156</v>
      </c>
      <c r="AA1738" s="21" t="s">
        <v>157</v>
      </c>
    </row>
    <row r="1740" spans="1:27" x14ac:dyDescent="0.2">
      <c r="A1740" s="4" t="s">
        <v>4589</v>
      </c>
      <c r="B1740" s="4">
        <v>2023</v>
      </c>
      <c r="C1740" s="4">
        <v>2028</v>
      </c>
      <c r="D1740">
        <v>2</v>
      </c>
      <c r="E1740" s="32">
        <v>4.0000000000000002E-4</v>
      </c>
      <c r="F1740" s="6">
        <v>23.5</v>
      </c>
      <c r="G1740" t="s">
        <v>4619</v>
      </c>
      <c r="H1740">
        <v>1</v>
      </c>
      <c r="I1740" s="19">
        <v>40</v>
      </c>
      <c r="J1740">
        <v>1.786</v>
      </c>
      <c r="K1740" s="4">
        <v>2.2730000000000001</v>
      </c>
      <c r="L1740">
        <v>14</v>
      </c>
      <c r="M1740">
        <v>11</v>
      </c>
      <c r="N1740" s="19">
        <v>25</v>
      </c>
      <c r="O1740" s="19">
        <v>12000</v>
      </c>
      <c r="P1740" s="4">
        <v>5.6802799999999998</v>
      </c>
      <c r="Q1740">
        <v>8</v>
      </c>
      <c r="R1740" s="4">
        <v>-1.1499999999999999</v>
      </c>
      <c r="S1740" s="21">
        <f t="shared" ref="S1740:S1760" si="141">B1740+1-K1740</f>
        <v>2021.7270000000001</v>
      </c>
      <c r="T1740" s="21">
        <f t="shared" ref="T1740:T1760" si="142">(S1740-1900)*365.2425</f>
        <v>44459.873797500033</v>
      </c>
      <c r="U1740" s="31">
        <f t="shared" ref="U1740:U1760" si="143">T1740</f>
        <v>44459.873797500033</v>
      </c>
    </row>
    <row r="1741" spans="1:27" x14ac:dyDescent="0.2">
      <c r="A1741" s="6" t="s">
        <v>4484</v>
      </c>
      <c r="B1741" s="6">
        <v>2040</v>
      </c>
      <c r="C1741">
        <v>2105</v>
      </c>
      <c r="D1741" s="6">
        <v>46</v>
      </c>
      <c r="E1741" s="32">
        <v>1E-4</v>
      </c>
      <c r="F1741">
        <v>29.4</v>
      </c>
      <c r="G1741" t="s">
        <v>4501</v>
      </c>
      <c r="H1741">
        <v>1</v>
      </c>
      <c r="I1741" s="19">
        <v>1.6000000000000001E-4</v>
      </c>
      <c r="J1741">
        <v>2.3069999999999999</v>
      </c>
      <c r="K1741" s="68">
        <v>1.7649999999999999</v>
      </c>
      <c r="L1741">
        <v>13</v>
      </c>
      <c r="M1741">
        <v>17</v>
      </c>
      <c r="N1741" s="19">
        <v>30</v>
      </c>
      <c r="O1741" s="19">
        <v>0.35</v>
      </c>
      <c r="P1741">
        <v>-4.2435200000000002</v>
      </c>
      <c r="Q1741">
        <v>1</v>
      </c>
      <c r="R1741">
        <v>-5.73</v>
      </c>
      <c r="S1741" s="21">
        <f t="shared" si="141"/>
        <v>2039.2349999999999</v>
      </c>
      <c r="T1741" s="21">
        <f t="shared" si="142"/>
        <v>50854.539487499962</v>
      </c>
      <c r="U1741" s="24">
        <f t="shared" si="143"/>
        <v>50854.539487499962</v>
      </c>
      <c r="V1741" t="s">
        <v>4484</v>
      </c>
      <c r="W1741" t="s">
        <v>4685</v>
      </c>
      <c r="X1741" t="s">
        <v>4504</v>
      </c>
      <c r="Y1741">
        <v>29.361000000000001</v>
      </c>
      <c r="Z1741">
        <v>27.187999999999999</v>
      </c>
      <c r="AA1741" t="s">
        <v>4505</v>
      </c>
    </row>
    <row r="1742" spans="1:27" s="21" customFormat="1" x14ac:dyDescent="0.2">
      <c r="A1742" s="6" t="s">
        <v>3503</v>
      </c>
      <c r="B1742" s="6">
        <v>2045</v>
      </c>
      <c r="C1742" s="68">
        <v>2071</v>
      </c>
      <c r="D1742" s="68">
        <v>34</v>
      </c>
      <c r="E1742" s="32">
        <v>8.0000000000000004E-4</v>
      </c>
      <c r="F1742" s="68">
        <v>30.1</v>
      </c>
      <c r="G1742" s="68" t="s">
        <v>3524</v>
      </c>
      <c r="H1742" s="68">
        <v>1</v>
      </c>
      <c r="I1742" s="19">
        <v>1.2E-4</v>
      </c>
      <c r="J1742" s="68">
        <v>1.044</v>
      </c>
      <c r="K1742" s="4">
        <v>23.986000000000001</v>
      </c>
      <c r="L1742" s="68">
        <v>23</v>
      </c>
      <c r="M1742" s="68">
        <v>1</v>
      </c>
      <c r="N1742" s="19">
        <v>24</v>
      </c>
      <c r="O1742" s="19">
        <v>0.31</v>
      </c>
      <c r="P1742" s="68">
        <v>-4.4063100000000004</v>
      </c>
      <c r="Q1742" s="68">
        <v>1</v>
      </c>
      <c r="R1742" s="68">
        <v>-5.24</v>
      </c>
      <c r="S1742" s="21">
        <f t="shared" si="141"/>
        <v>2022.0139999999999</v>
      </c>
      <c r="T1742" s="21">
        <f t="shared" si="142"/>
        <v>44564.698394999963</v>
      </c>
      <c r="U1742" s="31">
        <f t="shared" si="143"/>
        <v>44564.698394999963</v>
      </c>
      <c r="V1742" s="68"/>
      <c r="W1742" s="68"/>
      <c r="X1742" s="68"/>
      <c r="Y1742" s="68"/>
      <c r="Z1742" s="68"/>
      <c r="AA1742" s="68"/>
    </row>
    <row r="1743" spans="1:27" x14ac:dyDescent="0.2">
      <c r="A1743" s="6" t="s">
        <v>3579</v>
      </c>
      <c r="B1743" s="6">
        <v>2045</v>
      </c>
      <c r="C1743">
        <v>2121</v>
      </c>
      <c r="D1743" s="68">
        <v>4</v>
      </c>
      <c r="E1743" s="19">
        <v>2.9999999999999997E-8</v>
      </c>
      <c r="F1743" s="68">
        <v>26.8</v>
      </c>
      <c r="G1743" t="s">
        <v>3595</v>
      </c>
      <c r="H1743">
        <v>1</v>
      </c>
      <c r="I1743" s="19">
        <v>5.0000000000000001E-4</v>
      </c>
      <c r="J1743">
        <v>1.7050000000000001</v>
      </c>
      <c r="K1743">
        <v>2.4180000000000001</v>
      </c>
      <c r="L1743">
        <v>17</v>
      </c>
      <c r="M1743">
        <v>12</v>
      </c>
      <c r="N1743" s="19">
        <v>29</v>
      </c>
      <c r="O1743" s="19">
        <v>0.11</v>
      </c>
      <c r="P1743">
        <v>-4.2451400000000001</v>
      </c>
      <c r="Q1743">
        <v>4</v>
      </c>
      <c r="R1743" s="68">
        <v>-7.89</v>
      </c>
      <c r="S1743" s="21">
        <f t="shared" si="141"/>
        <v>2043.5820000000001</v>
      </c>
      <c r="T1743" s="21">
        <f t="shared" si="142"/>
        <v>52442.24863500004</v>
      </c>
      <c r="U1743" s="24">
        <f t="shared" si="143"/>
        <v>52442.24863500004</v>
      </c>
      <c r="V1743" t="s">
        <v>3579</v>
      </c>
      <c r="W1743" t="s">
        <v>4685</v>
      </c>
      <c r="X1743" t="s">
        <v>4506</v>
      </c>
      <c r="Y1743">
        <v>26.742000000000001</v>
      </c>
      <c r="Z1743">
        <v>24.913</v>
      </c>
      <c r="AA1743" t="s">
        <v>4507</v>
      </c>
    </row>
    <row r="1744" spans="1:27" x14ac:dyDescent="0.2">
      <c r="A1744" s="6" t="s">
        <v>3572</v>
      </c>
      <c r="B1744" s="6">
        <v>2046</v>
      </c>
      <c r="C1744">
        <v>2062</v>
      </c>
      <c r="D1744" s="68">
        <v>4</v>
      </c>
      <c r="E1744" s="19">
        <v>9.9999999999999995E-7</v>
      </c>
      <c r="F1744" s="68">
        <v>27.2</v>
      </c>
      <c r="G1744" t="s">
        <v>3598</v>
      </c>
      <c r="H1744">
        <v>1</v>
      </c>
      <c r="I1744" s="19">
        <v>8.3000000000000001E-4</v>
      </c>
      <c r="J1744">
        <v>2.3010000000000002</v>
      </c>
      <c r="K1744">
        <v>1.768</v>
      </c>
      <c r="L1744">
        <v>10</v>
      </c>
      <c r="M1744">
        <v>13</v>
      </c>
      <c r="N1744" s="19">
        <v>23</v>
      </c>
      <c r="O1744" s="19">
        <v>0.18</v>
      </c>
      <c r="P1744" s="6">
        <v>-3.8253400000000002</v>
      </c>
      <c r="Q1744">
        <v>7</v>
      </c>
      <c r="R1744" s="68">
        <v>-6.85</v>
      </c>
      <c r="S1744" s="21">
        <f t="shared" si="141"/>
        <v>2045.232</v>
      </c>
      <c r="T1744" s="21">
        <f t="shared" si="142"/>
        <v>53044.898759999989</v>
      </c>
      <c r="U1744" s="24">
        <f t="shared" si="143"/>
        <v>53044.898759999989</v>
      </c>
      <c r="V1744" t="s">
        <v>3572</v>
      </c>
      <c r="W1744" t="s">
        <v>4685</v>
      </c>
      <c r="X1744" t="s">
        <v>3604</v>
      </c>
      <c r="Y1744">
        <v>27.193000000000001</v>
      </c>
      <c r="Z1744">
        <v>23.280999999999999</v>
      </c>
      <c r="AA1744" t="s">
        <v>4508</v>
      </c>
    </row>
    <row r="1745" spans="1:27" x14ac:dyDescent="0.2">
      <c r="A1745" s="6" t="s">
        <v>4591</v>
      </c>
      <c r="B1745" s="6">
        <v>2059</v>
      </c>
      <c r="C1745">
        <v>2120</v>
      </c>
      <c r="D1745" s="6">
        <v>35</v>
      </c>
      <c r="E1745" s="32">
        <v>2.0000000000000001E-4</v>
      </c>
      <c r="F1745">
        <v>28.4</v>
      </c>
      <c r="G1745" t="s">
        <v>4617</v>
      </c>
      <c r="H1745">
        <v>0</v>
      </c>
      <c r="I1745" s="19">
        <v>2.9999999999999997E-4</v>
      </c>
      <c r="J1745">
        <v>0.627</v>
      </c>
      <c r="K1745">
        <v>1.6819999999999999</v>
      </c>
      <c r="L1745">
        <v>8</v>
      </c>
      <c r="M1745">
        <v>3</v>
      </c>
      <c r="N1745" s="19">
        <v>5.0199999999999996</v>
      </c>
      <c r="O1745" s="19">
        <v>0.17</v>
      </c>
      <c r="P1745" s="68">
        <v>-4.2796000000000003</v>
      </c>
      <c r="Q1745">
        <v>4</v>
      </c>
      <c r="R1745">
        <v>-5.35</v>
      </c>
      <c r="S1745" s="21">
        <f t="shared" si="141"/>
        <v>2058.3180000000002</v>
      </c>
      <c r="T1745" s="21">
        <f t="shared" si="142"/>
        <v>57824.462115000075</v>
      </c>
      <c r="U1745" s="24">
        <f t="shared" si="143"/>
        <v>57824.462115000075</v>
      </c>
      <c r="V1745" t="s">
        <v>4591</v>
      </c>
      <c r="W1745" t="s">
        <v>4685</v>
      </c>
      <c r="X1745" t="s">
        <v>4694</v>
      </c>
      <c r="Y1745">
        <v>28.321000000000002</v>
      </c>
      <c r="Z1745">
        <v>23.091000000000001</v>
      </c>
      <c r="AA1745" t="s">
        <v>4695</v>
      </c>
    </row>
    <row r="1746" spans="1:27" x14ac:dyDescent="0.2">
      <c r="A1746" s="6" t="s">
        <v>2979</v>
      </c>
      <c r="B1746" s="6">
        <v>2063</v>
      </c>
      <c r="C1746">
        <v>2111</v>
      </c>
      <c r="D1746">
        <v>4</v>
      </c>
      <c r="E1746" s="19">
        <v>3.0000000000000001E-5</v>
      </c>
      <c r="F1746">
        <v>25.7</v>
      </c>
      <c r="G1746" t="s">
        <v>3006</v>
      </c>
      <c r="H1746">
        <v>0</v>
      </c>
      <c r="I1746" s="19">
        <v>2.3E-3</v>
      </c>
      <c r="J1746">
        <v>2.6419999999999999</v>
      </c>
      <c r="K1746">
        <v>1.609</v>
      </c>
      <c r="L1746">
        <v>3</v>
      </c>
      <c r="M1746">
        <v>5</v>
      </c>
      <c r="N1746" s="19">
        <v>7.93</v>
      </c>
      <c r="O1746" s="19">
        <v>0.14000000000000001</v>
      </c>
      <c r="P1746" s="6">
        <v>-3.4926400000000002</v>
      </c>
      <c r="Q1746">
        <v>34</v>
      </c>
      <c r="R1746">
        <v>-5.25</v>
      </c>
      <c r="S1746" s="21">
        <f t="shared" si="141"/>
        <v>2062.3910000000001</v>
      </c>
      <c r="T1746" s="21">
        <f t="shared" si="142"/>
        <v>59312.09481750003</v>
      </c>
      <c r="U1746" s="24">
        <f t="shared" si="143"/>
        <v>59312.09481750003</v>
      </c>
      <c r="V1746" t="s">
        <v>2979</v>
      </c>
      <c r="W1746" t="s">
        <v>4685</v>
      </c>
      <c r="X1746" t="s">
        <v>3608</v>
      </c>
      <c r="Y1746">
        <v>25.74</v>
      </c>
      <c r="Z1746">
        <v>23.687999999999999</v>
      </c>
      <c r="AA1746" t="s">
        <v>3609</v>
      </c>
    </row>
    <row r="1747" spans="1:27" x14ac:dyDescent="0.2">
      <c r="A1747" s="6" t="s">
        <v>4558</v>
      </c>
      <c r="B1747" s="6">
        <v>2064</v>
      </c>
      <c r="C1747">
        <v>2073</v>
      </c>
      <c r="D1747" s="68">
        <v>2</v>
      </c>
      <c r="E1747" s="19">
        <v>9.0000000000000006E-5</v>
      </c>
      <c r="F1747">
        <v>25.8</v>
      </c>
      <c r="G1747" t="s">
        <v>4563</v>
      </c>
      <c r="H1747">
        <v>0</v>
      </c>
      <c r="I1747" s="19">
        <v>7.3999999999999999E-4</v>
      </c>
      <c r="J1747">
        <v>2.8650000000000002</v>
      </c>
      <c r="K1747">
        <v>1.536</v>
      </c>
      <c r="L1747">
        <v>7</v>
      </c>
      <c r="M1747">
        <v>13</v>
      </c>
      <c r="N1747" s="19">
        <v>20.100000000000001</v>
      </c>
      <c r="O1747" s="19">
        <v>0.15</v>
      </c>
      <c r="P1747" s="6">
        <v>-3.9719000000000002</v>
      </c>
      <c r="Q1747">
        <v>11</v>
      </c>
      <c r="R1747" s="6">
        <v>-4.3099999999999996</v>
      </c>
      <c r="S1747" s="21">
        <f t="shared" si="141"/>
        <v>2063.4639999999999</v>
      </c>
      <c r="T1747" s="21">
        <f t="shared" si="142"/>
        <v>59704.000019999978</v>
      </c>
      <c r="U1747" s="24">
        <f t="shared" si="143"/>
        <v>59704.000019999978</v>
      </c>
      <c r="V1747" t="s">
        <v>4558</v>
      </c>
      <c r="W1747" t="s">
        <v>4685</v>
      </c>
      <c r="X1747" t="s">
        <v>4701</v>
      </c>
      <c r="Y1747">
        <v>25.838000000000001</v>
      </c>
      <c r="Z1747">
        <v>23.827000000000002</v>
      </c>
      <c r="AA1747" t="s">
        <v>4634</v>
      </c>
    </row>
    <row r="1748" spans="1:27" x14ac:dyDescent="0.2">
      <c r="A1748" s="6" t="s">
        <v>4486</v>
      </c>
      <c r="B1748" s="6">
        <v>2067</v>
      </c>
      <c r="C1748">
        <v>2114</v>
      </c>
      <c r="D1748">
        <v>10</v>
      </c>
      <c r="E1748" s="19">
        <v>2.0000000000000002E-5</v>
      </c>
      <c r="F1748">
        <v>28.3</v>
      </c>
      <c r="G1748" t="s">
        <v>4499</v>
      </c>
      <c r="H1748">
        <v>1</v>
      </c>
      <c r="I1748" s="19">
        <v>6.2000000000000003E-5</v>
      </c>
      <c r="J1748">
        <v>0.90200000000000002</v>
      </c>
      <c r="K1748">
        <v>9.2149999999999999</v>
      </c>
      <c r="L1748">
        <v>143</v>
      </c>
      <c r="M1748">
        <v>14</v>
      </c>
      <c r="N1748" s="19">
        <v>129</v>
      </c>
      <c r="O1748" s="19">
        <v>0.12</v>
      </c>
      <c r="P1748" s="68">
        <v>-5.1302500000000002</v>
      </c>
      <c r="Q1748">
        <v>1</v>
      </c>
      <c r="R1748">
        <v>-6.55</v>
      </c>
      <c r="S1748" s="21">
        <f t="shared" si="141"/>
        <v>2058.7849999999999</v>
      </c>
      <c r="T1748" s="21">
        <f t="shared" si="142"/>
        <v>57995.030362499951</v>
      </c>
      <c r="U1748" s="24">
        <f t="shared" si="143"/>
        <v>57995.030362499951</v>
      </c>
      <c r="V1748" t="s">
        <v>4486</v>
      </c>
      <c r="W1748" t="s">
        <v>4685</v>
      </c>
      <c r="X1748" t="s">
        <v>4509</v>
      </c>
      <c r="Y1748">
        <v>28.321999999999999</v>
      </c>
      <c r="Z1748">
        <v>26.893000000000001</v>
      </c>
      <c r="AA1748" t="s">
        <v>4510</v>
      </c>
    </row>
    <row r="1749" spans="1:27" x14ac:dyDescent="0.2">
      <c r="A1749" s="6" t="s">
        <v>3380</v>
      </c>
      <c r="B1749" s="6">
        <v>2067</v>
      </c>
      <c r="C1749">
        <v>2105</v>
      </c>
      <c r="D1749" s="68">
        <v>5</v>
      </c>
      <c r="E1749" s="19">
        <v>6.0000000000000002E-6</v>
      </c>
      <c r="F1749">
        <v>25.6</v>
      </c>
      <c r="G1749" t="s">
        <v>3407</v>
      </c>
      <c r="H1749">
        <v>0</v>
      </c>
      <c r="I1749" s="19">
        <v>8.0999999999999996E-4</v>
      </c>
      <c r="J1749">
        <v>2.8820000000000001</v>
      </c>
      <c r="K1749">
        <v>1.5309999999999999</v>
      </c>
      <c r="L1749">
        <v>8</v>
      </c>
      <c r="M1749">
        <v>15</v>
      </c>
      <c r="N1749" s="19">
        <v>23.1</v>
      </c>
      <c r="O1749" s="19">
        <v>0.11</v>
      </c>
      <c r="P1749" s="68">
        <v>-4.05762</v>
      </c>
      <c r="Q1749">
        <v>13</v>
      </c>
      <c r="R1749" s="68">
        <v>-5.68</v>
      </c>
      <c r="S1749" s="21">
        <f t="shared" si="141"/>
        <v>2066.4690000000001</v>
      </c>
      <c r="T1749" s="21">
        <f t="shared" si="142"/>
        <v>60801.553732500019</v>
      </c>
      <c r="U1749" s="24">
        <f t="shared" si="143"/>
        <v>60801.553732500019</v>
      </c>
      <c r="V1749" t="s">
        <v>3380</v>
      </c>
      <c r="W1749" t="s">
        <v>4685</v>
      </c>
      <c r="X1749" t="s">
        <v>3423</v>
      </c>
      <c r="Y1749">
        <v>25.635999999999999</v>
      </c>
      <c r="Z1749">
        <v>23.353999999999999</v>
      </c>
      <c r="AA1749" t="s">
        <v>3611</v>
      </c>
    </row>
    <row r="1750" spans="1:27" x14ac:dyDescent="0.2">
      <c r="A1750" s="6" t="s">
        <v>3508</v>
      </c>
      <c r="B1750" s="6">
        <v>2069</v>
      </c>
      <c r="C1750">
        <v>2102</v>
      </c>
      <c r="D1750" s="6">
        <v>18</v>
      </c>
      <c r="E1750" s="19">
        <v>6.0000000000000002E-6</v>
      </c>
      <c r="F1750">
        <v>29.8</v>
      </c>
      <c r="G1750" t="s">
        <v>3521</v>
      </c>
      <c r="H1750">
        <v>0</v>
      </c>
      <c r="I1750" s="19">
        <v>6.0000000000000002E-5</v>
      </c>
      <c r="J1750">
        <v>2.1960000000000002</v>
      </c>
      <c r="K1750">
        <v>1.8360000000000001</v>
      </c>
      <c r="L1750">
        <v>5</v>
      </c>
      <c r="M1750">
        <v>6</v>
      </c>
      <c r="N1750" s="19">
        <v>11</v>
      </c>
      <c r="O1750" s="19">
        <v>0.1</v>
      </c>
      <c r="P1750" s="68">
        <v>-5.2109100000000002</v>
      </c>
      <c r="Q1750">
        <v>1</v>
      </c>
      <c r="R1750" s="68">
        <v>-7.72</v>
      </c>
      <c r="S1750" s="21">
        <f t="shared" si="141"/>
        <v>2068.1640000000002</v>
      </c>
      <c r="T1750" s="21">
        <f t="shared" si="142"/>
        <v>61420.639770000082</v>
      </c>
      <c r="U1750" s="24">
        <f t="shared" si="143"/>
        <v>61420.639770000082</v>
      </c>
      <c r="V1750" t="s">
        <v>3508</v>
      </c>
      <c r="W1750" t="s">
        <v>4685</v>
      </c>
      <c r="X1750" t="s">
        <v>3543</v>
      </c>
      <c r="Y1750">
        <v>29.754000000000001</v>
      </c>
      <c r="Z1750">
        <v>27.797000000000001</v>
      </c>
      <c r="AA1750" t="s">
        <v>2693</v>
      </c>
    </row>
    <row r="1751" spans="1:27" x14ac:dyDescent="0.2">
      <c r="A1751" s="9" t="s">
        <v>3506</v>
      </c>
      <c r="B1751" s="9">
        <v>2073</v>
      </c>
      <c r="C1751">
        <v>2095</v>
      </c>
      <c r="D1751" s="68">
        <v>8</v>
      </c>
      <c r="E1751" s="19">
        <v>1.9999999999999999E-6</v>
      </c>
      <c r="F1751">
        <v>29.5</v>
      </c>
      <c r="G1751" t="s">
        <v>3523</v>
      </c>
      <c r="H1751">
        <v>0</v>
      </c>
      <c r="I1751" s="19">
        <v>5.5000000000000002E-5</v>
      </c>
      <c r="J1751">
        <v>1.8540000000000001</v>
      </c>
      <c r="K1751">
        <v>2.1709999999999998</v>
      </c>
      <c r="L1751">
        <v>7</v>
      </c>
      <c r="M1751">
        <v>6</v>
      </c>
      <c r="N1751" s="19">
        <v>13</v>
      </c>
      <c r="O1751" s="19">
        <v>8.5999999999999993E-2</v>
      </c>
      <c r="P1751">
        <v>-5.3263400000000001</v>
      </c>
      <c r="Q1751">
        <v>1</v>
      </c>
      <c r="R1751" s="68">
        <v>-8.0399999999999991</v>
      </c>
      <c r="S1751" s="21">
        <f t="shared" si="141"/>
        <v>2071.8290000000002</v>
      </c>
      <c r="T1751" s="21">
        <f t="shared" si="142"/>
        <v>62759.253532500064</v>
      </c>
      <c r="U1751" s="24">
        <f t="shared" si="143"/>
        <v>62759.253532500064</v>
      </c>
      <c r="V1751" t="s">
        <v>3506</v>
      </c>
      <c r="W1751" t="s">
        <v>4685</v>
      </c>
      <c r="X1751" t="s">
        <v>3546</v>
      </c>
      <c r="Y1751">
        <v>29.52</v>
      </c>
      <c r="Z1751">
        <v>27.978000000000002</v>
      </c>
      <c r="AA1751" t="s">
        <v>3547</v>
      </c>
    </row>
    <row r="1752" spans="1:27" x14ac:dyDescent="0.2">
      <c r="A1752" s="9" t="s">
        <v>4679</v>
      </c>
      <c r="B1752" s="9">
        <v>2084</v>
      </c>
      <c r="C1752">
        <v>2105</v>
      </c>
      <c r="D1752" s="68">
        <v>2</v>
      </c>
      <c r="E1752" s="19">
        <v>8.9999999999999996E-7</v>
      </c>
      <c r="F1752">
        <v>25.6</v>
      </c>
      <c r="G1752" t="s">
        <v>4683</v>
      </c>
      <c r="H1752">
        <v>0</v>
      </c>
      <c r="I1752" s="19">
        <v>1.8000000000000001E-4</v>
      </c>
      <c r="J1752">
        <v>4.1740000000000004</v>
      </c>
      <c r="K1752">
        <v>1.3149999999999999</v>
      </c>
      <c r="L1752">
        <v>5</v>
      </c>
      <c r="M1752">
        <v>16</v>
      </c>
      <c r="N1752" s="19">
        <v>20.9</v>
      </c>
      <c r="O1752" s="19">
        <v>6.5000000000000002E-2</v>
      </c>
      <c r="P1752">
        <v>-4.9341499999999998</v>
      </c>
      <c r="Q1752">
        <v>4</v>
      </c>
      <c r="R1752" s="68">
        <v>-6.46</v>
      </c>
      <c r="S1752" s="21">
        <f t="shared" si="141"/>
        <v>2083.6849999999999</v>
      </c>
      <c r="T1752" s="21">
        <f t="shared" si="142"/>
        <v>67089.568612499977</v>
      </c>
      <c r="U1752" s="24">
        <f t="shared" si="143"/>
        <v>67089.568612499977</v>
      </c>
      <c r="V1752" t="s">
        <v>4679</v>
      </c>
      <c r="W1752" t="s">
        <v>4685</v>
      </c>
      <c r="X1752" t="s">
        <v>4696</v>
      </c>
      <c r="Y1752">
        <v>25.532</v>
      </c>
      <c r="Z1752">
        <v>26.443000000000001</v>
      </c>
      <c r="AA1752" t="s">
        <v>4697</v>
      </c>
    </row>
    <row r="1753" spans="1:27" x14ac:dyDescent="0.2">
      <c r="A1753" s="9" t="s">
        <v>3587</v>
      </c>
      <c r="B1753" s="9">
        <v>2090</v>
      </c>
      <c r="C1753">
        <v>2103</v>
      </c>
      <c r="D1753">
        <v>6</v>
      </c>
      <c r="E1753" s="19">
        <v>4.9999999999999998E-7</v>
      </c>
      <c r="F1753">
        <v>28.6</v>
      </c>
      <c r="G1753" t="s">
        <v>3594</v>
      </c>
      <c r="H1753">
        <v>0</v>
      </c>
      <c r="I1753" s="19">
        <v>8.2000000000000001E-5</v>
      </c>
      <c r="J1753">
        <v>3.0880000000000001</v>
      </c>
      <c r="K1753">
        <v>1.4790000000000001</v>
      </c>
      <c r="L1753">
        <v>1</v>
      </c>
      <c r="M1753">
        <v>2</v>
      </c>
      <c r="N1753" s="19">
        <v>3.09</v>
      </c>
      <c r="O1753" s="19">
        <v>5.5E-2</v>
      </c>
      <c r="P1753" s="68">
        <v>-5.3451700000000004</v>
      </c>
      <c r="Q1753">
        <v>2</v>
      </c>
      <c r="R1753" s="68">
        <v>-7.97</v>
      </c>
      <c r="S1753" s="21">
        <f t="shared" si="141"/>
        <v>2089.5210000000002</v>
      </c>
      <c r="T1753" s="21">
        <f t="shared" si="142"/>
        <v>69221.123842500063</v>
      </c>
      <c r="U1753" s="24">
        <f t="shared" si="143"/>
        <v>69221.123842500063</v>
      </c>
      <c r="V1753" t="s">
        <v>3587</v>
      </c>
      <c r="W1753" t="s">
        <v>4685</v>
      </c>
      <c r="X1753" t="s">
        <v>3617</v>
      </c>
      <c r="Y1753">
        <v>28.559000000000001</v>
      </c>
      <c r="Z1753">
        <v>26.231000000000002</v>
      </c>
      <c r="AA1753" t="s">
        <v>3618</v>
      </c>
    </row>
    <row r="1754" spans="1:27" x14ac:dyDescent="0.2">
      <c r="A1754" s="9" t="s">
        <v>4485</v>
      </c>
      <c r="B1754" s="9">
        <v>2094</v>
      </c>
      <c r="C1754">
        <v>2094</v>
      </c>
      <c r="D1754" s="68">
        <v>1</v>
      </c>
      <c r="E1754" s="19">
        <v>5.9999999999999995E-8</v>
      </c>
      <c r="F1754">
        <v>27.3</v>
      </c>
      <c r="G1754" t="s">
        <v>4500</v>
      </c>
      <c r="H1754">
        <v>0</v>
      </c>
      <c r="I1754" s="19">
        <v>2.3000000000000001E-4</v>
      </c>
      <c r="J1754">
        <v>2.9540000000000002</v>
      </c>
      <c r="K1754">
        <v>1.512</v>
      </c>
      <c r="L1754">
        <v>1</v>
      </c>
      <c r="M1754">
        <v>2</v>
      </c>
      <c r="N1754" s="19">
        <v>2.95</v>
      </c>
      <c r="O1754" s="19">
        <v>3.9E-2</v>
      </c>
      <c r="P1754" s="68">
        <v>-5.0416400000000001</v>
      </c>
      <c r="Q1754">
        <v>6</v>
      </c>
      <c r="R1754">
        <v>-8.57</v>
      </c>
      <c r="S1754" s="21">
        <f t="shared" si="141"/>
        <v>2093.4879999999998</v>
      </c>
      <c r="T1754" s="21">
        <f t="shared" si="142"/>
        <v>70670.040839999943</v>
      </c>
      <c r="U1754" s="24">
        <f t="shared" si="143"/>
        <v>70670.040839999943</v>
      </c>
      <c r="V1754" t="s">
        <v>4485</v>
      </c>
      <c r="W1754" t="s">
        <v>4685</v>
      </c>
      <c r="X1754" t="s">
        <v>4519</v>
      </c>
      <c r="Y1754">
        <v>27.317</v>
      </c>
      <c r="Z1754">
        <v>24.552</v>
      </c>
      <c r="AA1754" t="s">
        <v>4553</v>
      </c>
    </row>
    <row r="1755" spans="1:27" x14ac:dyDescent="0.2">
      <c r="A1755" s="9" t="s">
        <v>4531</v>
      </c>
      <c r="B1755" s="9">
        <v>2099</v>
      </c>
      <c r="C1755">
        <v>2120</v>
      </c>
      <c r="D1755">
        <v>3</v>
      </c>
      <c r="E1755" s="19">
        <v>9.9999999999999995E-7</v>
      </c>
      <c r="F1755">
        <v>27.5</v>
      </c>
      <c r="G1755" t="s">
        <v>4544</v>
      </c>
      <c r="H1755">
        <v>1</v>
      </c>
      <c r="I1755" s="19">
        <v>3.2000000000000003E-4</v>
      </c>
      <c r="J1755">
        <v>1.0269999999999999</v>
      </c>
      <c r="K1755">
        <v>38.075000000000003</v>
      </c>
      <c r="L1755">
        <v>0</v>
      </c>
      <c r="M1755">
        <v>0</v>
      </c>
      <c r="N1755" s="19">
        <v>10000000</v>
      </c>
      <c r="O1755" s="19">
        <v>5.2999999999999999E-2</v>
      </c>
      <c r="P1755" s="68">
        <v>-4.7630400000000002</v>
      </c>
      <c r="Q1755">
        <v>9</v>
      </c>
      <c r="R1755">
        <v>-7.63</v>
      </c>
      <c r="S1755" s="21">
        <f t="shared" si="141"/>
        <v>2061.9250000000002</v>
      </c>
      <c r="T1755" s="21">
        <f t="shared" si="142"/>
        <v>59141.891812500071</v>
      </c>
      <c r="U1755" s="24">
        <f t="shared" si="143"/>
        <v>59141.891812500071</v>
      </c>
      <c r="V1755" t="s">
        <v>4531</v>
      </c>
      <c r="W1755" t="s">
        <v>4685</v>
      </c>
      <c r="X1755" t="s">
        <v>4547</v>
      </c>
      <c r="Y1755">
        <v>27.489000000000001</v>
      </c>
      <c r="Z1755">
        <v>24.047000000000001</v>
      </c>
      <c r="AA1755" t="s">
        <v>4548</v>
      </c>
    </row>
    <row r="1756" spans="1:27" x14ac:dyDescent="0.2">
      <c r="A1756" s="9" t="s">
        <v>3580</v>
      </c>
      <c r="B1756" s="9">
        <v>2101</v>
      </c>
      <c r="C1756">
        <v>2119</v>
      </c>
      <c r="D1756">
        <v>4</v>
      </c>
      <c r="E1756" s="19">
        <v>2E-8</v>
      </c>
      <c r="F1756">
        <v>26.3</v>
      </c>
      <c r="G1756" t="s">
        <v>3596</v>
      </c>
      <c r="H1756">
        <v>0</v>
      </c>
      <c r="I1756" s="19">
        <v>2.1000000000000001E-4</v>
      </c>
      <c r="J1756">
        <v>1.6830000000000001</v>
      </c>
      <c r="K1756">
        <v>2.464</v>
      </c>
      <c r="L1756">
        <v>19</v>
      </c>
      <c r="M1756">
        <v>13</v>
      </c>
      <c r="N1756" s="19">
        <v>32</v>
      </c>
      <c r="O1756" s="19">
        <v>3.1E-2</v>
      </c>
      <c r="P1756" s="68">
        <v>-5.1883900000000001</v>
      </c>
      <c r="Q1756">
        <v>6</v>
      </c>
      <c r="R1756">
        <v>-8.32</v>
      </c>
      <c r="S1756" s="21">
        <f t="shared" si="141"/>
        <v>2099.5360000000001</v>
      </c>
      <c r="T1756" s="21">
        <f t="shared" si="142"/>
        <v>72879.027480000019</v>
      </c>
      <c r="U1756" s="24">
        <f t="shared" si="143"/>
        <v>72879.027480000019</v>
      </c>
      <c r="V1756" t="s">
        <v>3580</v>
      </c>
      <c r="W1756" t="s">
        <v>4685</v>
      </c>
      <c r="X1756" t="s">
        <v>4523</v>
      </c>
      <c r="Y1756">
        <v>26.260999999999999</v>
      </c>
      <c r="Z1756">
        <v>22.846</v>
      </c>
      <c r="AA1756" t="s">
        <v>3624</v>
      </c>
    </row>
    <row r="1757" spans="1:27" x14ac:dyDescent="0.2">
      <c r="A1757" s="9" t="s">
        <v>3588</v>
      </c>
      <c r="B1757" s="9">
        <v>2105</v>
      </c>
      <c r="C1757">
        <v>2120</v>
      </c>
      <c r="D1757" s="68">
        <v>7</v>
      </c>
      <c r="E1757" s="19">
        <v>1.9999999999999999E-6</v>
      </c>
      <c r="F1757">
        <v>28.6</v>
      </c>
      <c r="G1757" t="s">
        <v>3593</v>
      </c>
      <c r="H1757">
        <v>0</v>
      </c>
      <c r="I1757" s="19">
        <v>1E-4</v>
      </c>
      <c r="J1757">
        <v>2.4820000000000002</v>
      </c>
      <c r="K1757">
        <v>1.675</v>
      </c>
      <c r="L1757">
        <v>2</v>
      </c>
      <c r="M1757">
        <v>3</v>
      </c>
      <c r="N1757" s="19">
        <v>4.96</v>
      </c>
      <c r="O1757" s="19">
        <v>5.2999999999999999E-2</v>
      </c>
      <c r="P1757" s="68">
        <v>-5.2730600000000001</v>
      </c>
      <c r="Q1757">
        <v>3</v>
      </c>
      <c r="R1757" s="68">
        <v>-7.6</v>
      </c>
      <c r="S1757" s="21">
        <f t="shared" si="141"/>
        <v>2104.3249999999998</v>
      </c>
      <c r="T1757" s="21">
        <f t="shared" si="142"/>
        <v>74628.173812499939</v>
      </c>
      <c r="U1757" s="24">
        <f t="shared" si="143"/>
        <v>74628.173812499939</v>
      </c>
      <c r="V1757" t="s">
        <v>3588</v>
      </c>
      <c r="W1757" t="s">
        <v>4685</v>
      </c>
      <c r="X1757" t="s">
        <v>4524</v>
      </c>
      <c r="Y1757">
        <v>28.541</v>
      </c>
      <c r="Z1757">
        <v>23.93</v>
      </c>
      <c r="AA1757" t="s">
        <v>4525</v>
      </c>
    </row>
    <row r="1758" spans="1:27" x14ac:dyDescent="0.2">
      <c r="A1758" s="9" t="s">
        <v>3567</v>
      </c>
      <c r="B1758" s="9">
        <v>2113</v>
      </c>
      <c r="C1758">
        <v>2116</v>
      </c>
      <c r="D1758" s="68">
        <v>3</v>
      </c>
      <c r="E1758" s="19">
        <v>9.9999999999999995E-7</v>
      </c>
      <c r="F1758">
        <v>26.1</v>
      </c>
      <c r="G1758" t="s">
        <v>3599</v>
      </c>
      <c r="H1758">
        <v>0</v>
      </c>
      <c r="I1758" s="19">
        <v>9.1000000000000003E-5</v>
      </c>
      <c r="J1758">
        <v>3.5</v>
      </c>
      <c r="K1758">
        <v>1.4</v>
      </c>
      <c r="L1758">
        <v>2</v>
      </c>
      <c r="M1758">
        <v>5</v>
      </c>
      <c r="N1758" s="19">
        <v>7</v>
      </c>
      <c r="O1758" s="19">
        <v>4.4999999999999998E-2</v>
      </c>
      <c r="P1758">
        <v>-5.3830400000000003</v>
      </c>
      <c r="Q1758">
        <v>3</v>
      </c>
      <c r="R1758">
        <v>-6.51</v>
      </c>
      <c r="S1758" s="21">
        <f t="shared" si="141"/>
        <v>2112.6</v>
      </c>
      <c r="T1758" s="21">
        <f t="shared" si="142"/>
        <v>77650.555499999973</v>
      </c>
      <c r="U1758" s="24">
        <f t="shared" si="143"/>
        <v>77650.555499999973</v>
      </c>
      <c r="V1758" t="s">
        <v>3567</v>
      </c>
      <c r="W1758" t="s">
        <v>4685</v>
      </c>
      <c r="X1758" t="s">
        <v>3627</v>
      </c>
      <c r="Y1758">
        <v>26.106999999999999</v>
      </c>
      <c r="Z1758">
        <v>23.995999999999999</v>
      </c>
      <c r="AA1758" t="s">
        <v>3628</v>
      </c>
    </row>
    <row r="1759" spans="1:27" x14ac:dyDescent="0.2">
      <c r="A1759" s="9" t="s">
        <v>4668</v>
      </c>
      <c r="B1759" s="9">
        <v>2113</v>
      </c>
      <c r="C1759">
        <v>2121</v>
      </c>
      <c r="D1759" s="6">
        <v>15</v>
      </c>
      <c r="E1759" s="19">
        <v>9.9999999999999995E-7</v>
      </c>
      <c r="F1759">
        <v>26.8</v>
      </c>
      <c r="G1759" t="s">
        <v>4684</v>
      </c>
      <c r="H1759">
        <v>0</v>
      </c>
      <c r="I1759" s="19">
        <v>6.0999999999999999E-5</v>
      </c>
      <c r="J1759">
        <v>1.3919999999999999</v>
      </c>
      <c r="K1759">
        <v>3.552</v>
      </c>
      <c r="L1759">
        <v>23</v>
      </c>
      <c r="M1759">
        <v>9</v>
      </c>
      <c r="N1759" s="19">
        <v>32</v>
      </c>
      <c r="O1759" s="19">
        <v>4.3999999999999997E-2</v>
      </c>
      <c r="P1759" s="68">
        <v>-5.5681200000000004</v>
      </c>
      <c r="Q1759">
        <v>2</v>
      </c>
      <c r="R1759">
        <v>-7.22</v>
      </c>
      <c r="S1759" s="21">
        <f t="shared" si="141"/>
        <v>2110.4479999999999</v>
      </c>
      <c r="T1759" s="21">
        <f t="shared" si="142"/>
        <v>76864.553639999955</v>
      </c>
      <c r="U1759" s="24">
        <f t="shared" si="143"/>
        <v>76864.553639999955</v>
      </c>
      <c r="V1759" t="s">
        <v>4668</v>
      </c>
      <c r="W1759" t="s">
        <v>4685</v>
      </c>
      <c r="X1759" t="s">
        <v>4699</v>
      </c>
      <c r="Y1759">
        <v>26.803000000000001</v>
      </c>
      <c r="Z1759">
        <v>22.603000000000002</v>
      </c>
      <c r="AA1759" t="s">
        <v>4700</v>
      </c>
    </row>
    <row r="1760" spans="1:27" x14ac:dyDescent="0.2">
      <c r="A1760" s="9" t="s">
        <v>4590</v>
      </c>
      <c r="B1760" s="9">
        <v>2114</v>
      </c>
      <c r="C1760">
        <v>2114</v>
      </c>
      <c r="D1760" s="68">
        <v>1</v>
      </c>
      <c r="E1760" s="19">
        <v>5.9999999999999997E-7</v>
      </c>
      <c r="F1760">
        <v>29.4</v>
      </c>
      <c r="G1760" t="s">
        <v>4618</v>
      </c>
      <c r="H1760">
        <v>0</v>
      </c>
      <c r="I1760" s="19">
        <v>6.0000000000000002E-5</v>
      </c>
      <c r="J1760">
        <v>2.7160000000000002</v>
      </c>
      <c r="K1760">
        <v>1.583</v>
      </c>
      <c r="L1760">
        <v>7</v>
      </c>
      <c r="M1760">
        <v>12</v>
      </c>
      <c r="N1760" s="19">
        <v>19</v>
      </c>
      <c r="O1760" s="19">
        <v>4.2000000000000003E-2</v>
      </c>
      <c r="P1760" s="68">
        <v>-5.5988100000000003</v>
      </c>
      <c r="Q1760">
        <v>2</v>
      </c>
      <c r="R1760">
        <v>-8.5</v>
      </c>
      <c r="S1760" s="21">
        <f t="shared" si="141"/>
        <v>2113.4169999999999</v>
      </c>
      <c r="T1760" s="21">
        <f t="shared" si="142"/>
        <v>77948.958622499966</v>
      </c>
      <c r="U1760" s="24">
        <f t="shared" si="143"/>
        <v>77948.958622499966</v>
      </c>
      <c r="V1760" t="s">
        <v>4590</v>
      </c>
      <c r="W1760" t="s">
        <v>4685</v>
      </c>
      <c r="X1760" t="s">
        <v>4644</v>
      </c>
      <c r="Y1760">
        <v>29.361000000000001</v>
      </c>
      <c r="Z1760">
        <v>23.417999999999999</v>
      </c>
      <c r="AA1760" t="s">
        <v>4645</v>
      </c>
    </row>
    <row r="1761" spans="1:27" s="21" customFormat="1" x14ac:dyDescent="0.2">
      <c r="E1761" s="22"/>
      <c r="I1761" s="22"/>
      <c r="N1761" s="22"/>
      <c r="O1761" s="22"/>
      <c r="U1761" s="24"/>
    </row>
    <row r="1762" spans="1:27" s="21" customFormat="1" x14ac:dyDescent="0.2">
      <c r="E1762" s="22"/>
      <c r="I1762" s="22"/>
      <c r="N1762" s="22"/>
      <c r="O1762" s="22"/>
      <c r="U1762" s="24"/>
    </row>
    <row r="1763" spans="1:27" s="21" customFormat="1" x14ac:dyDescent="0.2">
      <c r="E1763" s="22"/>
      <c r="I1763" s="22"/>
      <c r="N1763" s="22"/>
      <c r="O1763" s="22"/>
      <c r="U1763" s="24"/>
    </row>
    <row r="1764" spans="1:27" x14ac:dyDescent="0.2">
      <c r="A1764" s="12" t="s">
        <v>4596</v>
      </c>
      <c r="B1764" s="12">
        <v>2047</v>
      </c>
      <c r="C1764">
        <v>2104</v>
      </c>
      <c r="D1764" s="4">
        <v>67</v>
      </c>
      <c r="E1764" s="19">
        <v>6.0000000000000002E-5</v>
      </c>
      <c r="F1764">
        <v>27</v>
      </c>
      <c r="G1764" t="s">
        <v>4612</v>
      </c>
      <c r="H1764">
        <v>0</v>
      </c>
      <c r="I1764" s="19">
        <v>6.8999999999999997E-4</v>
      </c>
      <c r="J1764">
        <v>1.7549999999999999</v>
      </c>
      <c r="K1764">
        <v>2.3250000000000002</v>
      </c>
      <c r="L1764">
        <v>4</v>
      </c>
      <c r="M1764">
        <v>3</v>
      </c>
      <c r="N1764" s="19">
        <v>7.02</v>
      </c>
      <c r="O1764" s="19">
        <v>0.24</v>
      </c>
      <c r="P1764" s="6">
        <v>-3.7817799999999999</v>
      </c>
      <c r="Q1764">
        <v>6</v>
      </c>
      <c r="R1764">
        <v>-5.29</v>
      </c>
      <c r="S1764" s="21">
        <f t="shared" ref="S1764:S1778" si="144">B1764+1-K1764</f>
        <v>2045.675</v>
      </c>
      <c r="T1764" s="21">
        <f t="shared" ref="T1764:T1778" si="145">(S1764-1900)*365.2425</f>
        <v>53206.701187499988</v>
      </c>
      <c r="U1764" s="24">
        <f t="shared" ref="U1764:U1778" si="146">T1764</f>
        <v>53206.701187499988</v>
      </c>
      <c r="V1764" t="s">
        <v>4596</v>
      </c>
      <c r="W1764" t="s">
        <v>4685</v>
      </c>
      <c r="X1764" t="s">
        <v>4690</v>
      </c>
      <c r="Y1764">
        <v>26.971</v>
      </c>
      <c r="Z1764">
        <v>22.128</v>
      </c>
      <c r="AA1764" t="s">
        <v>4691</v>
      </c>
    </row>
    <row r="1765" spans="1:27" x14ac:dyDescent="0.2">
      <c r="A1765" s="12" t="s">
        <v>4593</v>
      </c>
      <c r="B1765" s="12">
        <v>2056</v>
      </c>
      <c r="C1765">
        <v>2108</v>
      </c>
      <c r="D1765" s="68">
        <v>2</v>
      </c>
      <c r="E1765" s="19">
        <v>2.9999999999999997E-8</v>
      </c>
      <c r="F1765" s="4">
        <v>19.899999999999999</v>
      </c>
      <c r="G1765" t="s">
        <v>4615</v>
      </c>
      <c r="H1765">
        <v>0</v>
      </c>
      <c r="I1765" s="19">
        <v>7.5000000000000002E-4</v>
      </c>
      <c r="J1765">
        <v>4.1029999999999998</v>
      </c>
      <c r="K1765">
        <v>1.3220000000000001</v>
      </c>
      <c r="L1765">
        <v>1</v>
      </c>
      <c r="M1765">
        <v>3</v>
      </c>
      <c r="N1765" s="19">
        <v>4.0999999999999996</v>
      </c>
      <c r="O1765" s="19">
        <v>7.3999999999999996E-2</v>
      </c>
      <c r="P1765">
        <v>-4.2585899999999999</v>
      </c>
      <c r="Q1765">
        <v>9</v>
      </c>
      <c r="R1765" s="6">
        <v>-4.38</v>
      </c>
      <c r="S1765" s="21">
        <f t="shared" si="144"/>
        <v>2055.6779999999999</v>
      </c>
      <c r="T1765" s="21">
        <f t="shared" si="145"/>
        <v>56860.221914999958</v>
      </c>
      <c r="U1765" s="24">
        <f t="shared" si="146"/>
        <v>56860.221914999958</v>
      </c>
      <c r="V1765" t="s">
        <v>4593</v>
      </c>
      <c r="W1765" t="s">
        <v>4685</v>
      </c>
      <c r="X1765" t="s">
        <v>4686</v>
      </c>
      <c r="Y1765">
        <v>19.797000000000001</v>
      </c>
      <c r="Z1765">
        <v>17.97</v>
      </c>
      <c r="AA1765" t="s">
        <v>4687</v>
      </c>
    </row>
    <row r="1766" spans="1:27" x14ac:dyDescent="0.2">
      <c r="A1766" s="12" t="s">
        <v>3577</v>
      </c>
      <c r="B1766" s="12">
        <v>2067</v>
      </c>
      <c r="C1766">
        <v>2074</v>
      </c>
      <c r="D1766" s="68">
        <v>4</v>
      </c>
      <c r="E1766" s="19">
        <v>6.0000000000000002E-6</v>
      </c>
      <c r="F1766">
        <v>26.7</v>
      </c>
      <c r="G1766" t="s">
        <v>3597</v>
      </c>
      <c r="H1766">
        <v>0</v>
      </c>
      <c r="I1766" s="19">
        <v>3.6999999999999999E-4</v>
      </c>
      <c r="J1766">
        <v>2.331</v>
      </c>
      <c r="K1766">
        <v>1.7509999999999999</v>
      </c>
      <c r="L1766">
        <v>3</v>
      </c>
      <c r="M1766">
        <v>4</v>
      </c>
      <c r="N1766" s="19">
        <v>6.99</v>
      </c>
      <c r="O1766" s="19">
        <v>0.11</v>
      </c>
      <c r="P1766">
        <v>-4.3934100000000003</v>
      </c>
      <c r="Q1766">
        <v>6</v>
      </c>
      <c r="R1766">
        <v>-5.92</v>
      </c>
      <c r="S1766" s="21">
        <f t="shared" si="144"/>
        <v>2066.2489999999998</v>
      </c>
      <c r="T1766" s="21">
        <f t="shared" si="145"/>
        <v>60721.200382499926</v>
      </c>
      <c r="U1766" s="24">
        <f t="shared" si="146"/>
        <v>60721.200382499926</v>
      </c>
      <c r="V1766" t="s">
        <v>3577</v>
      </c>
      <c r="W1766" t="s">
        <v>4685</v>
      </c>
      <c r="X1766" t="s">
        <v>4511</v>
      </c>
      <c r="Y1766">
        <v>26.681000000000001</v>
      </c>
      <c r="Z1766">
        <v>18.295000000000002</v>
      </c>
      <c r="AA1766" t="s">
        <v>4512</v>
      </c>
    </row>
    <row r="1767" spans="1:27" x14ac:dyDescent="0.2">
      <c r="A1767" s="12" t="s">
        <v>3514</v>
      </c>
      <c r="B1767" s="12">
        <v>2071</v>
      </c>
      <c r="C1767">
        <v>2120</v>
      </c>
      <c r="D1767" s="6">
        <v>30</v>
      </c>
      <c r="E1767" s="19">
        <v>1.0000000000000001E-5</v>
      </c>
      <c r="F1767">
        <v>25.6</v>
      </c>
      <c r="G1767" t="s">
        <v>3520</v>
      </c>
      <c r="H1767">
        <v>0</v>
      </c>
      <c r="I1767" s="19">
        <v>1.5E-3</v>
      </c>
      <c r="J1767">
        <v>2.375</v>
      </c>
      <c r="K1767">
        <v>1.7270000000000001</v>
      </c>
      <c r="L1767">
        <v>8</v>
      </c>
      <c r="M1767">
        <v>11</v>
      </c>
      <c r="N1767" s="19">
        <v>19</v>
      </c>
      <c r="O1767" s="19">
        <v>0.1</v>
      </c>
      <c r="P1767" s="6">
        <v>-3.8104900000000002</v>
      </c>
      <c r="Q1767">
        <v>26</v>
      </c>
      <c r="R1767" s="68">
        <v>-5.59</v>
      </c>
      <c r="S1767" s="21">
        <f t="shared" si="144"/>
        <v>2070.2730000000001</v>
      </c>
      <c r="T1767" s="21">
        <f t="shared" si="145"/>
        <v>62190.936202500052</v>
      </c>
      <c r="U1767" s="24">
        <f t="shared" si="146"/>
        <v>62190.936202500052</v>
      </c>
      <c r="V1767" t="s">
        <v>3514</v>
      </c>
      <c r="W1767" t="s">
        <v>4685</v>
      </c>
      <c r="X1767" t="s">
        <v>4513</v>
      </c>
      <c r="Y1767">
        <v>25.518000000000001</v>
      </c>
      <c r="Z1767">
        <v>19.57</v>
      </c>
      <c r="AA1767" t="s">
        <v>4635</v>
      </c>
    </row>
    <row r="1768" spans="1:27" x14ac:dyDescent="0.2">
      <c r="A1768" s="68" t="s">
        <v>3498</v>
      </c>
      <c r="B1768">
        <v>2077</v>
      </c>
      <c r="C1768">
        <v>2081</v>
      </c>
      <c r="D1768" s="68">
        <v>2</v>
      </c>
      <c r="E1768" s="19">
        <v>3E-9</v>
      </c>
      <c r="F1768">
        <v>28.8</v>
      </c>
      <c r="G1768" t="s">
        <v>3525</v>
      </c>
      <c r="H1768">
        <v>1</v>
      </c>
      <c r="I1768" s="19">
        <v>3.6000000000000002E-4</v>
      </c>
      <c r="J1768">
        <v>1.113</v>
      </c>
      <c r="K1768">
        <v>9.8710000000000004</v>
      </c>
      <c r="L1768">
        <v>71</v>
      </c>
      <c r="M1768">
        <v>8</v>
      </c>
      <c r="N1768" s="19">
        <v>79</v>
      </c>
      <c r="O1768" s="19">
        <v>2.7E-2</v>
      </c>
      <c r="P1768" s="68">
        <v>-5.0211899999999998</v>
      </c>
      <c r="Q1768">
        <v>7</v>
      </c>
      <c r="R1768">
        <v>-10.66</v>
      </c>
      <c r="S1768" s="21">
        <f t="shared" si="144"/>
        <v>2068.1289999999999</v>
      </c>
      <c r="T1768" s="21">
        <f t="shared" si="145"/>
        <v>61407.856282499968</v>
      </c>
      <c r="U1768" s="24">
        <f t="shared" si="146"/>
        <v>61407.856282499968</v>
      </c>
      <c r="V1768" t="s">
        <v>3498</v>
      </c>
      <c r="W1768" t="s">
        <v>4685</v>
      </c>
      <c r="X1768" t="s">
        <v>3541</v>
      </c>
      <c r="Y1768">
        <v>28.751000000000001</v>
      </c>
      <c r="Z1768">
        <v>21.376999999999999</v>
      </c>
      <c r="AA1768" t="s">
        <v>3542</v>
      </c>
    </row>
    <row r="1769" spans="1:27" x14ac:dyDescent="0.2">
      <c r="A1769" s="68" t="s">
        <v>4584</v>
      </c>
      <c r="B1769">
        <v>2084</v>
      </c>
      <c r="C1769">
        <v>2117</v>
      </c>
      <c r="D1769" s="4">
        <v>81</v>
      </c>
      <c r="E1769" s="32">
        <v>1E-4</v>
      </c>
      <c r="F1769" s="68">
        <v>29.1</v>
      </c>
      <c r="G1769" t="s">
        <v>4620</v>
      </c>
      <c r="H1769">
        <v>0</v>
      </c>
      <c r="I1769" s="19">
        <v>2.2000000000000001E-4</v>
      </c>
      <c r="J1769">
        <v>1.7230000000000001</v>
      </c>
      <c r="K1769">
        <v>2.383</v>
      </c>
      <c r="L1769">
        <v>18</v>
      </c>
      <c r="M1769">
        <v>13</v>
      </c>
      <c r="N1769" s="19">
        <v>31</v>
      </c>
      <c r="O1769" s="19">
        <v>0.1</v>
      </c>
      <c r="P1769">
        <v>-4.6451700000000002</v>
      </c>
      <c r="Q1769">
        <v>5</v>
      </c>
      <c r="R1769" s="68">
        <v>-6.16</v>
      </c>
      <c r="S1769" s="21">
        <f t="shared" si="144"/>
        <v>2082.6170000000002</v>
      </c>
      <c r="T1769" s="21">
        <f t="shared" si="145"/>
        <v>66699.48962250007</v>
      </c>
      <c r="U1769" s="24">
        <f t="shared" si="146"/>
        <v>66699.48962250007</v>
      </c>
      <c r="V1769" t="s">
        <v>4584</v>
      </c>
      <c r="W1769" t="s">
        <v>4685</v>
      </c>
      <c r="X1769" t="s">
        <v>4688</v>
      </c>
      <c r="Y1769">
        <v>29.103000000000002</v>
      </c>
      <c r="Z1769">
        <v>21.952000000000002</v>
      </c>
      <c r="AA1769" t="s">
        <v>4689</v>
      </c>
    </row>
    <row r="1770" spans="1:27" x14ac:dyDescent="0.2">
      <c r="A1770" s="21" t="s">
        <v>2768</v>
      </c>
      <c r="B1770">
        <v>2087</v>
      </c>
      <c r="C1770">
        <v>2120</v>
      </c>
      <c r="D1770" s="68">
        <v>11</v>
      </c>
      <c r="E1770" s="19">
        <v>6.0000000000000002E-6</v>
      </c>
      <c r="F1770">
        <v>27.7</v>
      </c>
      <c r="G1770" t="s">
        <v>2778</v>
      </c>
      <c r="H1770">
        <v>0</v>
      </c>
      <c r="I1770" s="19">
        <v>6.4000000000000005E-4</v>
      </c>
      <c r="J1770">
        <v>1.3520000000000001</v>
      </c>
      <c r="K1770">
        <v>3.839</v>
      </c>
      <c r="L1770">
        <v>17</v>
      </c>
      <c r="M1770">
        <v>6</v>
      </c>
      <c r="N1770" s="19">
        <v>23</v>
      </c>
      <c r="O1770" s="19">
        <v>7.4999999999999997E-2</v>
      </c>
      <c r="P1770" s="68">
        <v>-4.31846</v>
      </c>
      <c r="Q1770">
        <v>15</v>
      </c>
      <c r="R1770" s="68">
        <v>-6.98</v>
      </c>
      <c r="S1770" s="21">
        <f t="shared" si="144"/>
        <v>2084.1610000000001</v>
      </c>
      <c r="T1770" s="21">
        <f t="shared" si="145"/>
        <v>67263.424042500017</v>
      </c>
      <c r="U1770" s="24">
        <f t="shared" si="146"/>
        <v>67263.424042500017</v>
      </c>
      <c r="V1770" t="s">
        <v>2768</v>
      </c>
      <c r="W1770" t="s">
        <v>4685</v>
      </c>
      <c r="X1770" t="s">
        <v>3323</v>
      </c>
      <c r="Y1770">
        <v>27.79</v>
      </c>
      <c r="Z1770">
        <v>18.36</v>
      </c>
      <c r="AA1770" t="s">
        <v>4551</v>
      </c>
    </row>
    <row r="1771" spans="1:27" x14ac:dyDescent="0.2">
      <c r="A1771" s="68" t="s">
        <v>3507</v>
      </c>
      <c r="B1771">
        <v>2089</v>
      </c>
      <c r="C1771">
        <v>2121</v>
      </c>
      <c r="D1771" s="68">
        <v>7</v>
      </c>
      <c r="E1771" s="19">
        <v>9.9999999999999995E-7</v>
      </c>
      <c r="F1771">
        <v>26.3</v>
      </c>
      <c r="G1771" t="s">
        <v>3522</v>
      </c>
      <c r="H1771">
        <v>1</v>
      </c>
      <c r="I1771" s="19">
        <v>2.5000000000000001E-4</v>
      </c>
      <c r="J1771">
        <v>1.119</v>
      </c>
      <c r="K1771">
        <v>9.4179999999999993</v>
      </c>
      <c r="L1771">
        <v>101</v>
      </c>
      <c r="M1771">
        <v>12</v>
      </c>
      <c r="N1771" s="19">
        <v>113</v>
      </c>
      <c r="O1771" s="19">
        <v>6.2E-2</v>
      </c>
      <c r="P1771" s="68">
        <v>-4.8124900000000004</v>
      </c>
      <c r="Q1771">
        <v>6</v>
      </c>
      <c r="R1771" s="68">
        <v>-6.85</v>
      </c>
      <c r="S1771" s="21">
        <f t="shared" si="144"/>
        <v>2080.5819999999999</v>
      </c>
      <c r="T1771" s="21">
        <f t="shared" si="145"/>
        <v>65956.221134999956</v>
      </c>
      <c r="U1771" s="24">
        <f t="shared" si="146"/>
        <v>65956.221134999956</v>
      </c>
      <c r="V1771" t="s">
        <v>3507</v>
      </c>
      <c r="W1771" t="s">
        <v>4685</v>
      </c>
      <c r="X1771" t="s">
        <v>3616</v>
      </c>
      <c r="Y1771">
        <v>26.292000000000002</v>
      </c>
      <c r="Z1771">
        <v>18.582999999999998</v>
      </c>
      <c r="AA1771" t="s">
        <v>3549</v>
      </c>
    </row>
    <row r="1772" spans="1:27" x14ac:dyDescent="0.2">
      <c r="A1772" s="21" t="s">
        <v>2931</v>
      </c>
      <c r="B1772">
        <v>2093</v>
      </c>
      <c r="C1772">
        <v>2121</v>
      </c>
      <c r="D1772" s="4">
        <v>82</v>
      </c>
      <c r="E1772" s="32">
        <v>2.0000000000000001E-4</v>
      </c>
      <c r="F1772">
        <v>25.8</v>
      </c>
      <c r="G1772" t="s">
        <v>2948</v>
      </c>
      <c r="H1772">
        <v>1</v>
      </c>
      <c r="I1772" s="19">
        <v>2.5000000000000001E-3</v>
      </c>
      <c r="J1772">
        <v>1.123</v>
      </c>
      <c r="K1772">
        <v>9.1560000000000006</v>
      </c>
      <c r="L1772">
        <v>106</v>
      </c>
      <c r="M1772">
        <v>13</v>
      </c>
      <c r="N1772" s="19">
        <v>119</v>
      </c>
      <c r="O1772" s="19">
        <v>0.09</v>
      </c>
      <c r="P1772" s="6">
        <v>-3.6482899999999998</v>
      </c>
      <c r="Q1772">
        <v>64</v>
      </c>
      <c r="R1772" s="6">
        <v>-4.54</v>
      </c>
      <c r="S1772" s="21">
        <f t="shared" si="144"/>
        <v>2084.8440000000001</v>
      </c>
      <c r="T1772" s="21">
        <f t="shared" si="145"/>
        <v>67512.884670000014</v>
      </c>
      <c r="U1772" s="24">
        <f t="shared" si="146"/>
        <v>67512.884670000014</v>
      </c>
      <c r="V1772" t="s">
        <v>2931</v>
      </c>
      <c r="W1772" t="s">
        <v>4685</v>
      </c>
      <c r="X1772" t="s">
        <v>4570</v>
      </c>
      <c r="Y1772">
        <v>25.9</v>
      </c>
      <c r="Z1772">
        <v>20.158999999999999</v>
      </c>
      <c r="AA1772" t="s">
        <v>4571</v>
      </c>
    </row>
    <row r="1773" spans="1:27" x14ac:dyDescent="0.2">
      <c r="A1773" s="68" t="s">
        <v>4575</v>
      </c>
      <c r="B1773">
        <v>2096</v>
      </c>
      <c r="C1773">
        <v>2109</v>
      </c>
      <c r="D1773" s="4">
        <v>57</v>
      </c>
      <c r="E1773" s="19">
        <v>1.0000000000000001E-5</v>
      </c>
      <c r="F1773">
        <v>25.1</v>
      </c>
      <c r="G1773" t="s">
        <v>4622</v>
      </c>
      <c r="H1773">
        <v>0</v>
      </c>
      <c r="I1773" s="19">
        <v>3.8000000000000002E-4</v>
      </c>
      <c r="J1773">
        <v>1.3839999999999999</v>
      </c>
      <c r="K1773">
        <v>3.6030000000000002</v>
      </c>
      <c r="L1773">
        <v>13</v>
      </c>
      <c r="M1773">
        <v>5</v>
      </c>
      <c r="N1773" s="19">
        <v>18</v>
      </c>
      <c r="O1773" s="19">
        <v>6.9000000000000006E-2</v>
      </c>
      <c r="P1773" s="68">
        <v>-4.5862600000000002</v>
      </c>
      <c r="Q1773">
        <v>10</v>
      </c>
      <c r="R1773" s="6">
        <v>-4.84</v>
      </c>
      <c r="S1773" s="21">
        <f t="shared" si="144"/>
        <v>2093.3969999999999</v>
      </c>
      <c r="T1773" s="21">
        <f t="shared" si="145"/>
        <v>70636.803772499974</v>
      </c>
      <c r="U1773" s="24">
        <f t="shared" si="146"/>
        <v>70636.803772499974</v>
      </c>
      <c r="V1773" t="s">
        <v>4575</v>
      </c>
      <c r="W1773" t="s">
        <v>4685</v>
      </c>
      <c r="X1773" t="s">
        <v>4640</v>
      </c>
      <c r="Y1773">
        <v>25.015000000000001</v>
      </c>
      <c r="Z1773">
        <v>19.709</v>
      </c>
      <c r="AA1773" t="s">
        <v>4641</v>
      </c>
    </row>
    <row r="1774" spans="1:27" x14ac:dyDescent="0.2">
      <c r="A1774" s="68" t="s">
        <v>4595</v>
      </c>
      <c r="B1774">
        <v>2096</v>
      </c>
      <c r="C1774">
        <v>2117</v>
      </c>
      <c r="D1774" s="4">
        <v>80</v>
      </c>
      <c r="E1774" s="32">
        <v>1E-4</v>
      </c>
      <c r="F1774">
        <v>25.9</v>
      </c>
      <c r="G1774" t="s">
        <v>4613</v>
      </c>
      <c r="H1774">
        <v>0</v>
      </c>
      <c r="I1774" s="19">
        <v>7.4999999999999993E-5</v>
      </c>
      <c r="J1774">
        <v>1.373</v>
      </c>
      <c r="K1774">
        <v>3.6819999999999999</v>
      </c>
      <c r="L1774">
        <v>8</v>
      </c>
      <c r="M1774">
        <v>3</v>
      </c>
      <c r="N1774" s="19">
        <v>11</v>
      </c>
      <c r="O1774" s="19">
        <v>8.3000000000000004E-2</v>
      </c>
      <c r="P1774" s="68">
        <v>-5.2066499999999998</v>
      </c>
      <c r="Q1774">
        <v>2</v>
      </c>
      <c r="R1774" s="6">
        <v>-4.7</v>
      </c>
      <c r="S1774" s="21">
        <f t="shared" si="144"/>
        <v>2093.3180000000002</v>
      </c>
      <c r="T1774" s="21">
        <f t="shared" si="145"/>
        <v>70607.949615000078</v>
      </c>
      <c r="U1774" s="24">
        <f t="shared" si="146"/>
        <v>70607.949615000078</v>
      </c>
      <c r="V1774" t="s">
        <v>4595</v>
      </c>
      <c r="W1774" t="s">
        <v>4685</v>
      </c>
      <c r="X1774" t="s">
        <v>4638</v>
      </c>
      <c r="Y1774">
        <v>25.863</v>
      </c>
      <c r="Z1774">
        <v>16.983000000000001</v>
      </c>
      <c r="AA1774" t="s">
        <v>4698</v>
      </c>
    </row>
    <row r="1775" spans="1:27" x14ac:dyDescent="0.2">
      <c r="A1775" s="68" t="s">
        <v>4536</v>
      </c>
      <c r="B1775">
        <v>2097</v>
      </c>
      <c r="C1775">
        <v>2122</v>
      </c>
      <c r="D1775" s="68">
        <v>8</v>
      </c>
      <c r="E1775" s="19">
        <v>2.0000000000000002E-5</v>
      </c>
      <c r="F1775">
        <v>27.4</v>
      </c>
      <c r="G1775" t="s">
        <v>4543</v>
      </c>
      <c r="H1775">
        <v>0</v>
      </c>
      <c r="I1775" s="19">
        <v>2.2000000000000001E-4</v>
      </c>
      <c r="J1775">
        <v>1.569</v>
      </c>
      <c r="K1775">
        <v>2.7589999999999999</v>
      </c>
      <c r="L1775">
        <v>7</v>
      </c>
      <c r="M1775">
        <v>4</v>
      </c>
      <c r="N1775" s="19">
        <v>11</v>
      </c>
      <c r="O1775" s="19">
        <v>7.1999999999999995E-2</v>
      </c>
      <c r="P1775" s="68">
        <v>-4.7947499999999996</v>
      </c>
      <c r="Q1775">
        <v>6</v>
      </c>
      <c r="R1775" s="68">
        <v>-6.15</v>
      </c>
      <c r="S1775" s="21">
        <f t="shared" si="144"/>
        <v>2095.241</v>
      </c>
      <c r="T1775" s="21">
        <f t="shared" si="145"/>
        <v>71310.3109425</v>
      </c>
      <c r="U1775" s="24">
        <f t="shared" si="146"/>
        <v>71310.3109425</v>
      </c>
      <c r="V1775" t="s">
        <v>4536</v>
      </c>
      <c r="W1775" t="s">
        <v>4685</v>
      </c>
      <c r="X1775" t="s">
        <v>4702</v>
      </c>
      <c r="Y1775">
        <v>27.413</v>
      </c>
      <c r="Z1775">
        <v>20.422999999999998</v>
      </c>
      <c r="AA1775" t="s">
        <v>4703</v>
      </c>
    </row>
    <row r="1776" spans="1:27" x14ac:dyDescent="0.2">
      <c r="A1776" s="21" t="s">
        <v>2821</v>
      </c>
      <c r="B1776">
        <v>2106</v>
      </c>
      <c r="C1776">
        <v>2118</v>
      </c>
      <c r="D1776" s="68">
        <v>2</v>
      </c>
      <c r="E1776" s="19">
        <v>4.9999999999999998E-7</v>
      </c>
      <c r="F1776">
        <v>25.2</v>
      </c>
      <c r="G1776" t="s">
        <v>2845</v>
      </c>
      <c r="H1776">
        <v>0</v>
      </c>
      <c r="I1776" s="19">
        <v>4.2999999999999999E-4</v>
      </c>
      <c r="J1776">
        <v>2.9470000000000001</v>
      </c>
      <c r="K1776">
        <v>1.514</v>
      </c>
      <c r="L1776">
        <v>1</v>
      </c>
      <c r="M1776">
        <v>2</v>
      </c>
      <c r="N1776" s="19">
        <v>2.95</v>
      </c>
      <c r="O1776" s="19">
        <v>4.4999999999999998E-2</v>
      </c>
      <c r="P1776" s="68">
        <v>-4.7144399999999997</v>
      </c>
      <c r="Q1776">
        <v>13</v>
      </c>
      <c r="R1776" s="68">
        <v>-6.74</v>
      </c>
      <c r="S1776" s="21">
        <f t="shared" si="144"/>
        <v>2105.4859999999999</v>
      </c>
      <c r="T1776" s="21">
        <f t="shared" si="145"/>
        <v>75052.220354999954</v>
      </c>
      <c r="U1776" s="24">
        <f t="shared" si="146"/>
        <v>75052.220354999954</v>
      </c>
      <c r="V1776" t="s">
        <v>2821</v>
      </c>
      <c r="W1776" t="s">
        <v>4685</v>
      </c>
      <c r="X1776" t="s">
        <v>3125</v>
      </c>
      <c r="Y1776">
        <v>25.16</v>
      </c>
      <c r="Z1776">
        <v>19.695</v>
      </c>
      <c r="AA1776" t="s">
        <v>3349</v>
      </c>
    </row>
    <row r="1777" spans="1:27" x14ac:dyDescent="0.2">
      <c r="A1777" s="21" t="s">
        <v>4487</v>
      </c>
      <c r="B1777">
        <v>2111</v>
      </c>
      <c r="C1777">
        <v>2118</v>
      </c>
      <c r="D1777" s="68">
        <v>2</v>
      </c>
      <c r="E1777" s="19">
        <v>1.9999999999999999E-6</v>
      </c>
      <c r="F1777" s="68">
        <v>28.5</v>
      </c>
      <c r="G1777" t="s">
        <v>4498</v>
      </c>
      <c r="H1777">
        <v>0</v>
      </c>
      <c r="I1777" s="19">
        <v>2.5000000000000001E-4</v>
      </c>
      <c r="J1777">
        <v>1.1850000000000001</v>
      </c>
      <c r="K1777">
        <v>6.3979999999999997</v>
      </c>
      <c r="L1777">
        <v>27</v>
      </c>
      <c r="M1777">
        <v>5</v>
      </c>
      <c r="N1777" s="19">
        <v>32</v>
      </c>
      <c r="O1777" s="19">
        <v>4.9000000000000002E-2</v>
      </c>
      <c r="P1777" s="68">
        <v>-4.9124100000000004</v>
      </c>
      <c r="Q1777">
        <v>8</v>
      </c>
      <c r="R1777" s="68">
        <v>-7.83</v>
      </c>
      <c r="S1777" s="21">
        <f t="shared" si="144"/>
        <v>2105.6019999999999</v>
      </c>
      <c r="T1777" s="21">
        <f t="shared" si="145"/>
        <v>75094.588484999957</v>
      </c>
      <c r="U1777" s="24">
        <f t="shared" si="146"/>
        <v>75094.588484999957</v>
      </c>
      <c r="V1777" t="s">
        <v>4487</v>
      </c>
      <c r="W1777" t="s">
        <v>4685</v>
      </c>
      <c r="X1777" t="s">
        <v>4572</v>
      </c>
      <c r="Y1777">
        <v>28.443999999999999</v>
      </c>
      <c r="Z1777">
        <v>20.766999999999999</v>
      </c>
      <c r="AA1777" t="s">
        <v>4573</v>
      </c>
    </row>
    <row r="1778" spans="1:27" x14ac:dyDescent="0.2">
      <c r="A1778" s="68" t="s">
        <v>4592</v>
      </c>
      <c r="B1778">
        <v>2122</v>
      </c>
      <c r="C1778">
        <v>2122</v>
      </c>
      <c r="D1778" s="68">
        <v>4</v>
      </c>
      <c r="E1778" s="19">
        <v>3.9999999999999998E-7</v>
      </c>
      <c r="F1778">
        <v>26.2</v>
      </c>
      <c r="G1778" t="s">
        <v>4616</v>
      </c>
      <c r="H1778">
        <v>0</v>
      </c>
      <c r="I1778" s="19">
        <v>1.7000000000000001E-4</v>
      </c>
      <c r="J1778">
        <v>2.7930000000000001</v>
      </c>
      <c r="K1778">
        <v>1.5580000000000001</v>
      </c>
      <c r="L1778">
        <v>5</v>
      </c>
      <c r="M1778">
        <v>9</v>
      </c>
      <c r="N1778" s="19">
        <v>14</v>
      </c>
      <c r="O1778" s="19">
        <v>3.5999999999999997E-2</v>
      </c>
      <c r="P1778" s="68">
        <v>-5.2215400000000001</v>
      </c>
      <c r="Q1778">
        <v>6</v>
      </c>
      <c r="R1778" s="68">
        <v>-7.27</v>
      </c>
      <c r="S1778" s="21">
        <f t="shared" si="144"/>
        <v>2121.442</v>
      </c>
      <c r="T1778" s="21">
        <f t="shared" si="145"/>
        <v>80880.029685000001</v>
      </c>
      <c r="U1778" s="24">
        <f t="shared" si="146"/>
        <v>80880.029685000001</v>
      </c>
      <c r="V1778" t="s">
        <v>4592</v>
      </c>
      <c r="W1778" t="s">
        <v>4685</v>
      </c>
      <c r="X1778" t="s">
        <v>4692</v>
      </c>
      <c r="Y1778">
        <v>26.173999999999999</v>
      </c>
      <c r="Z1778">
        <v>21.553000000000001</v>
      </c>
      <c r="AA1778" t="s">
        <v>4693</v>
      </c>
    </row>
    <row r="1779" spans="1:27" x14ac:dyDescent="0.2">
      <c r="A1779" s="21"/>
      <c r="B1779" s="21"/>
      <c r="C1779" s="21"/>
      <c r="D1779" s="21"/>
      <c r="E1779" s="22"/>
      <c r="F1779" s="21"/>
      <c r="G1779" s="21"/>
      <c r="H1779" s="21"/>
      <c r="I1779" s="22"/>
      <c r="J1779" s="21"/>
      <c r="K1779" s="21"/>
      <c r="L1779" s="21"/>
      <c r="M1779" s="21"/>
      <c r="N1779" s="22"/>
      <c r="O1779" s="22"/>
      <c r="P1779" s="21"/>
      <c r="Q1779" s="21"/>
      <c r="R1779" s="21"/>
      <c r="S1779" s="21"/>
      <c r="T1779" s="21"/>
      <c r="U1779" s="24"/>
      <c r="V1779" s="21"/>
      <c r="W1779" s="21"/>
      <c r="X1779" s="21"/>
      <c r="Y1779" s="21"/>
      <c r="Z1779" s="21"/>
      <c r="AA1779" s="21"/>
    </row>
    <row r="1782" spans="1:27" s="71" customFormat="1" x14ac:dyDescent="0.2">
      <c r="A1782" s="64"/>
      <c r="B1782" s="64"/>
      <c r="C1782" s="64"/>
      <c r="D1782" s="64"/>
      <c r="E1782" s="64"/>
      <c r="F1782" s="64"/>
      <c r="G1782" s="64"/>
      <c r="H1782" s="46"/>
      <c r="I1782" s="46"/>
      <c r="J1782" s="46"/>
      <c r="K1782" s="46"/>
      <c r="L1782" s="46"/>
      <c r="M1782" s="46"/>
      <c r="N1782" s="46"/>
      <c r="O1782" s="46"/>
      <c r="P1782" s="46"/>
      <c r="Q1782" s="46"/>
      <c r="R1782" s="46"/>
      <c r="S1782" s="46"/>
      <c r="T1782" s="46"/>
      <c r="U1782" s="46"/>
      <c r="V1782" s="46"/>
      <c r="W1782" s="46"/>
      <c r="X1782" s="46"/>
      <c r="Y1782" s="46"/>
      <c r="Z1782" s="46"/>
      <c r="AA1782" s="46"/>
    </row>
    <row r="1784" spans="1:27" x14ac:dyDescent="0.2">
      <c r="A1784" t="s">
        <v>113</v>
      </c>
    </row>
    <row r="1785" spans="1:27" x14ac:dyDescent="0.2">
      <c r="A1785" t="s">
        <v>2106</v>
      </c>
      <c r="B1785">
        <v>20126</v>
      </c>
      <c r="C1785" t="s">
        <v>115</v>
      </c>
    </row>
    <row r="1786" spans="1:27" x14ac:dyDescent="0.2">
      <c r="A1786" t="s">
        <v>2108</v>
      </c>
      <c r="B1786" t="s">
        <v>4539</v>
      </c>
      <c r="C1786" t="s">
        <v>118</v>
      </c>
      <c r="D1786" t="s">
        <v>119</v>
      </c>
      <c r="E1786" t="s">
        <v>4561</v>
      </c>
      <c r="F1786" t="s">
        <v>4736</v>
      </c>
      <c r="G1786" s="18">
        <v>0.17708333333333334</v>
      </c>
    </row>
    <row r="1787" spans="1:27" x14ac:dyDescent="0.2">
      <c r="A1787" t="s">
        <v>2111</v>
      </c>
      <c r="B1787" t="s">
        <v>4541</v>
      </c>
      <c r="C1787" t="s">
        <v>124</v>
      </c>
      <c r="D1787" t="s">
        <v>125</v>
      </c>
      <c r="E1787" t="s">
        <v>126</v>
      </c>
    </row>
    <row r="1788" spans="1:27" x14ac:dyDescent="0.2">
      <c r="A1788" t="s">
        <v>2113</v>
      </c>
      <c r="B1788">
        <v>20126</v>
      </c>
      <c r="C1788" t="s">
        <v>115</v>
      </c>
    </row>
    <row r="1789" spans="1:27" x14ac:dyDescent="0.2">
      <c r="A1789" t="s">
        <v>128</v>
      </c>
      <c r="B1789" t="s">
        <v>129</v>
      </c>
      <c r="C1789" t="s">
        <v>130</v>
      </c>
    </row>
    <row r="1790" spans="1:27" x14ac:dyDescent="0.2">
      <c r="A1790" t="s">
        <v>2115</v>
      </c>
      <c r="B1790" t="s">
        <v>4542</v>
      </c>
      <c r="C1790">
        <v>20126</v>
      </c>
      <c r="D1790" t="s">
        <v>133</v>
      </c>
    </row>
    <row r="1792" spans="1:27" x14ac:dyDescent="0.2">
      <c r="A1792" t="s">
        <v>134</v>
      </c>
      <c r="B1792" t="s">
        <v>135</v>
      </c>
      <c r="C1792" t="s">
        <v>136</v>
      </c>
      <c r="D1792" t="s">
        <v>137</v>
      </c>
      <c r="E1792" t="s">
        <v>138</v>
      </c>
      <c r="F1792" t="s">
        <v>139</v>
      </c>
      <c r="G1792" t="s">
        <v>140</v>
      </c>
      <c r="H1792" t="s">
        <v>141</v>
      </c>
      <c r="I1792" t="s">
        <v>142</v>
      </c>
      <c r="J1792" t="s">
        <v>143</v>
      </c>
      <c r="K1792" t="s">
        <v>144</v>
      </c>
      <c r="L1792" t="s">
        <v>145</v>
      </c>
      <c r="M1792" t="s">
        <v>146</v>
      </c>
      <c r="N1792" t="s">
        <v>147</v>
      </c>
      <c r="O1792" t="s">
        <v>148</v>
      </c>
      <c r="P1792" t="s">
        <v>149</v>
      </c>
      <c r="Q1792" t="s">
        <v>150</v>
      </c>
      <c r="R1792" t="s">
        <v>151</v>
      </c>
    </row>
    <row r="1793" spans="1:27" x14ac:dyDescent="0.2">
      <c r="V1793" t="s">
        <v>152</v>
      </c>
      <c r="W1793" t="s">
        <v>153</v>
      </c>
      <c r="X1793" t="s">
        <v>154</v>
      </c>
      <c r="Y1793" t="s">
        <v>155</v>
      </c>
      <c r="Z1793" t="s">
        <v>156</v>
      </c>
      <c r="AA1793" t="s">
        <v>157</v>
      </c>
    </row>
    <row r="1794" spans="1:27" x14ac:dyDescent="0.2">
      <c r="A1794" s="6" t="s">
        <v>4558</v>
      </c>
      <c r="B1794" s="6">
        <v>2047</v>
      </c>
      <c r="C1794">
        <v>2098</v>
      </c>
      <c r="D1794" s="71">
        <v>3</v>
      </c>
      <c r="E1794" s="19">
        <v>9.0000000000000006E-5</v>
      </c>
      <c r="F1794" s="71">
        <v>25.8</v>
      </c>
      <c r="G1794" t="s">
        <v>4563</v>
      </c>
      <c r="H1794">
        <v>0</v>
      </c>
      <c r="I1794" s="19">
        <v>1.2999999999999999E-3</v>
      </c>
      <c r="J1794">
        <v>2.8650000000000002</v>
      </c>
      <c r="K1794">
        <v>1.536</v>
      </c>
      <c r="L1794">
        <v>7</v>
      </c>
      <c r="M1794">
        <v>13</v>
      </c>
      <c r="N1794" s="19">
        <v>20.100000000000001</v>
      </c>
      <c r="O1794" s="19">
        <v>0.25</v>
      </c>
      <c r="P1794" s="6">
        <v>-3.50603</v>
      </c>
      <c r="Q1794">
        <v>11</v>
      </c>
      <c r="R1794" s="6">
        <v>-4.33</v>
      </c>
      <c r="S1794" s="21">
        <f t="shared" ref="S1794:S1803" si="147">B1794+1-K1794</f>
        <v>2046.4639999999999</v>
      </c>
      <c r="T1794" s="21">
        <f t="shared" ref="T1794:T1803" si="148">(S1794-1900)*365.2425</f>
        <v>53494.87751999998</v>
      </c>
      <c r="U1794" s="24">
        <f t="shared" ref="U1794:U1803" si="149">T1794</f>
        <v>53494.87751999998</v>
      </c>
      <c r="V1794" t="s">
        <v>4558</v>
      </c>
      <c r="W1794" t="s">
        <v>4743</v>
      </c>
      <c r="X1794" t="s">
        <v>4764</v>
      </c>
      <c r="Y1794">
        <v>25.832000000000001</v>
      </c>
      <c r="Z1794">
        <v>23.745000000000001</v>
      </c>
      <c r="AA1794" t="s">
        <v>4634</v>
      </c>
    </row>
    <row r="1795" spans="1:27" x14ac:dyDescent="0.2">
      <c r="A1795" s="6" t="s">
        <v>4591</v>
      </c>
      <c r="B1795" s="6">
        <v>2059</v>
      </c>
      <c r="C1795">
        <v>2120</v>
      </c>
      <c r="D1795" s="29">
        <v>35</v>
      </c>
      <c r="E1795" s="73">
        <v>2.0000000000000001E-4</v>
      </c>
      <c r="F1795" s="71">
        <v>28.4</v>
      </c>
      <c r="G1795" t="s">
        <v>4617</v>
      </c>
      <c r="H1795">
        <v>0</v>
      </c>
      <c r="I1795" s="19">
        <v>2.9999999999999997E-4</v>
      </c>
      <c r="J1795">
        <v>0.627</v>
      </c>
      <c r="K1795">
        <v>1.6819999999999999</v>
      </c>
      <c r="L1795">
        <v>8</v>
      </c>
      <c r="M1795">
        <v>3</v>
      </c>
      <c r="N1795" s="19">
        <v>5.0199999999999996</v>
      </c>
      <c r="O1795" s="19">
        <v>0.17</v>
      </c>
      <c r="P1795">
        <v>-4.27874</v>
      </c>
      <c r="Q1795">
        <v>4</v>
      </c>
      <c r="R1795" s="71">
        <v>-5.35</v>
      </c>
      <c r="S1795" s="21">
        <f t="shared" si="147"/>
        <v>2058.3180000000002</v>
      </c>
      <c r="T1795" s="21">
        <f t="shared" si="148"/>
        <v>57824.462115000075</v>
      </c>
      <c r="U1795" s="24">
        <f t="shared" si="149"/>
        <v>57824.462115000075</v>
      </c>
      <c r="V1795" t="s">
        <v>4591</v>
      </c>
      <c r="W1795" t="s">
        <v>4743</v>
      </c>
      <c r="X1795" t="s">
        <v>4694</v>
      </c>
      <c r="Y1795">
        <v>28.321000000000002</v>
      </c>
      <c r="Z1795">
        <v>23.091000000000001</v>
      </c>
      <c r="AA1795" t="s">
        <v>4695</v>
      </c>
    </row>
    <row r="1796" spans="1:27" x14ac:dyDescent="0.2">
      <c r="A1796" s="6" t="s">
        <v>3380</v>
      </c>
      <c r="B1796" s="6">
        <v>2067</v>
      </c>
      <c r="C1796">
        <v>2105</v>
      </c>
      <c r="D1796">
        <v>5</v>
      </c>
      <c r="E1796" s="19">
        <v>6.0000000000000002E-6</v>
      </c>
      <c r="F1796" s="71">
        <v>25.6</v>
      </c>
      <c r="G1796" t="s">
        <v>3407</v>
      </c>
      <c r="H1796">
        <v>0</v>
      </c>
      <c r="I1796" s="19">
        <v>8.0999999999999996E-4</v>
      </c>
      <c r="J1796">
        <v>2.8820000000000001</v>
      </c>
      <c r="K1796" s="71">
        <v>1.5309999999999999</v>
      </c>
      <c r="L1796">
        <v>8</v>
      </c>
      <c r="M1796">
        <v>15</v>
      </c>
      <c r="N1796" s="19">
        <v>23.1</v>
      </c>
      <c r="O1796" s="19">
        <v>0.11</v>
      </c>
      <c r="P1796">
        <v>-4.0569199999999999</v>
      </c>
      <c r="Q1796">
        <v>13</v>
      </c>
      <c r="R1796" s="71">
        <v>-5.68</v>
      </c>
      <c r="S1796" s="21">
        <f t="shared" si="147"/>
        <v>2066.4690000000001</v>
      </c>
      <c r="T1796" s="21">
        <f t="shared" si="148"/>
        <v>60801.553732500019</v>
      </c>
      <c r="U1796" s="24">
        <f t="shared" si="149"/>
        <v>60801.553732500019</v>
      </c>
      <c r="V1796" t="s">
        <v>3380</v>
      </c>
      <c r="W1796" t="s">
        <v>4743</v>
      </c>
      <c r="X1796" t="s">
        <v>3423</v>
      </c>
      <c r="Y1796">
        <v>25.635999999999999</v>
      </c>
      <c r="Z1796">
        <v>23.353999999999999</v>
      </c>
      <c r="AA1796" t="s">
        <v>3611</v>
      </c>
    </row>
    <row r="1797" spans="1:27" x14ac:dyDescent="0.2">
      <c r="A1797" s="9" t="s">
        <v>4731</v>
      </c>
      <c r="B1797" s="9">
        <v>2080</v>
      </c>
      <c r="C1797">
        <v>2122</v>
      </c>
      <c r="D1797" s="4">
        <v>217</v>
      </c>
      <c r="E1797" s="73">
        <v>5.9999999999999995E-4</v>
      </c>
      <c r="F1797" s="71">
        <v>29.7</v>
      </c>
      <c r="G1797" t="s">
        <v>4737</v>
      </c>
      <c r="H1797">
        <v>1</v>
      </c>
      <c r="I1797" s="19">
        <v>4.8000000000000001E-5</v>
      </c>
      <c r="J1797">
        <v>1.1180000000000001</v>
      </c>
      <c r="K1797">
        <v>9.4440000000000008</v>
      </c>
      <c r="L1797">
        <v>76</v>
      </c>
      <c r="M1797">
        <v>9</v>
      </c>
      <c r="N1797" s="19">
        <v>85</v>
      </c>
      <c r="O1797" s="19">
        <v>0.12</v>
      </c>
      <c r="P1797">
        <v>-5.2440699999999998</v>
      </c>
      <c r="Q1797">
        <v>1</v>
      </c>
      <c r="R1797" s="71">
        <v>-5.86</v>
      </c>
      <c r="S1797" s="21">
        <f t="shared" si="147"/>
        <v>2071.556</v>
      </c>
      <c r="T1797" s="21">
        <f t="shared" si="148"/>
        <v>62659.542330000018</v>
      </c>
      <c r="U1797" s="24">
        <f t="shared" si="149"/>
        <v>62659.542330000018</v>
      </c>
      <c r="V1797" t="s">
        <v>4731</v>
      </c>
      <c r="W1797" t="s">
        <v>4743</v>
      </c>
      <c r="X1797" t="s">
        <v>4744</v>
      </c>
      <c r="Y1797">
        <v>29.669</v>
      </c>
      <c r="Z1797">
        <v>24.216000000000001</v>
      </c>
      <c r="AA1797" t="s">
        <v>4745</v>
      </c>
    </row>
    <row r="1798" spans="1:27" x14ac:dyDescent="0.2">
      <c r="A1798" s="9" t="s">
        <v>4679</v>
      </c>
      <c r="B1798" s="9">
        <v>2084</v>
      </c>
      <c r="C1798">
        <v>2105</v>
      </c>
      <c r="D1798" s="71">
        <v>2</v>
      </c>
      <c r="E1798" s="19">
        <v>6.9999999999999997E-7</v>
      </c>
      <c r="F1798" s="71">
        <v>25.6</v>
      </c>
      <c r="G1798" t="s">
        <v>4683</v>
      </c>
      <c r="H1798">
        <v>0</v>
      </c>
      <c r="I1798" s="19">
        <v>2.2000000000000001E-4</v>
      </c>
      <c r="J1798">
        <v>4.165</v>
      </c>
      <c r="K1798">
        <v>1.3160000000000001</v>
      </c>
      <c r="L1798">
        <v>6</v>
      </c>
      <c r="M1798">
        <v>19</v>
      </c>
      <c r="N1798" s="19">
        <v>25</v>
      </c>
      <c r="O1798" s="19">
        <v>6.3E-2</v>
      </c>
      <c r="P1798" s="71">
        <v>-4.8483599999999996</v>
      </c>
      <c r="Q1798">
        <v>5</v>
      </c>
      <c r="R1798" s="71">
        <v>-6.61</v>
      </c>
      <c r="S1798" s="21">
        <f t="shared" si="147"/>
        <v>2083.6840000000002</v>
      </c>
      <c r="T1798" s="21">
        <f t="shared" si="148"/>
        <v>67089.203370000076</v>
      </c>
      <c r="U1798" s="24">
        <f t="shared" si="149"/>
        <v>67089.203370000076</v>
      </c>
      <c r="V1798" t="s">
        <v>4679</v>
      </c>
      <c r="W1798" t="s">
        <v>4743</v>
      </c>
      <c r="X1798" t="s">
        <v>4752</v>
      </c>
      <c r="Y1798">
        <v>25.596</v>
      </c>
      <c r="Z1798">
        <v>26.474</v>
      </c>
      <c r="AA1798" t="s">
        <v>4753</v>
      </c>
    </row>
    <row r="1799" spans="1:27" x14ac:dyDescent="0.2">
      <c r="A1799" s="9" t="s">
        <v>4584</v>
      </c>
      <c r="B1799" s="9">
        <v>2084</v>
      </c>
      <c r="C1799">
        <v>2118</v>
      </c>
      <c r="D1799" s="4">
        <v>74</v>
      </c>
      <c r="E1799" s="73">
        <v>1E-4</v>
      </c>
      <c r="F1799" s="71">
        <v>29.1</v>
      </c>
      <c r="G1799" t="s">
        <v>4620</v>
      </c>
      <c r="H1799">
        <v>0</v>
      </c>
      <c r="I1799" s="19">
        <v>2.2000000000000001E-4</v>
      </c>
      <c r="J1799">
        <v>1.7230000000000001</v>
      </c>
      <c r="K1799">
        <v>2.383</v>
      </c>
      <c r="L1799">
        <v>18</v>
      </c>
      <c r="M1799">
        <v>13</v>
      </c>
      <c r="N1799" s="19">
        <v>31</v>
      </c>
      <c r="O1799" s="19">
        <v>0.1</v>
      </c>
      <c r="P1799">
        <v>-4.6494200000000001</v>
      </c>
      <c r="Q1799">
        <v>5</v>
      </c>
      <c r="R1799" s="71">
        <v>-6.21</v>
      </c>
      <c r="S1799" s="21">
        <f t="shared" si="147"/>
        <v>2082.6170000000002</v>
      </c>
      <c r="T1799" s="21">
        <f t="shared" si="148"/>
        <v>66699.48962250007</v>
      </c>
      <c r="U1799" s="24">
        <f t="shared" si="149"/>
        <v>66699.48962250007</v>
      </c>
      <c r="V1799" t="s">
        <v>4584</v>
      </c>
      <c r="W1799" t="s">
        <v>4743</v>
      </c>
      <c r="X1799" t="s">
        <v>4688</v>
      </c>
      <c r="Y1799">
        <v>29.082999999999998</v>
      </c>
      <c r="Z1799">
        <v>23.161000000000001</v>
      </c>
      <c r="AA1799" t="s">
        <v>4761</v>
      </c>
    </row>
    <row r="1800" spans="1:27" x14ac:dyDescent="0.2">
      <c r="A1800" s="9" t="s">
        <v>4720</v>
      </c>
      <c r="B1800" s="9">
        <v>2092</v>
      </c>
      <c r="C1800">
        <v>2117</v>
      </c>
      <c r="D1800" s="29">
        <v>23</v>
      </c>
      <c r="E1800" s="19">
        <v>3.9999999999999998E-6</v>
      </c>
      <c r="F1800" s="71">
        <v>27.1</v>
      </c>
      <c r="G1800" t="s">
        <v>4738</v>
      </c>
      <c r="H1800">
        <v>0</v>
      </c>
      <c r="I1800" s="19">
        <v>1.2E-4</v>
      </c>
      <c r="J1800">
        <v>2.2130000000000001</v>
      </c>
      <c r="K1800">
        <v>1.8240000000000001</v>
      </c>
      <c r="L1800">
        <v>14</v>
      </c>
      <c r="M1800">
        <v>17</v>
      </c>
      <c r="N1800" s="19">
        <v>31</v>
      </c>
      <c r="O1800" s="19">
        <v>6.7000000000000004E-2</v>
      </c>
      <c r="P1800" s="71">
        <v>-5.0983099999999997</v>
      </c>
      <c r="Q1800">
        <v>3</v>
      </c>
      <c r="R1800">
        <v>-6.58</v>
      </c>
      <c r="S1800" s="21">
        <f t="shared" si="147"/>
        <v>2091.1759999999999</v>
      </c>
      <c r="T1800" s="21">
        <f t="shared" si="148"/>
        <v>69825.600179999979</v>
      </c>
      <c r="U1800" s="24">
        <f t="shared" si="149"/>
        <v>69825.600179999979</v>
      </c>
      <c r="V1800" t="s">
        <v>4720</v>
      </c>
      <c r="W1800" t="s">
        <v>4743</v>
      </c>
      <c r="X1800" t="s">
        <v>4746</v>
      </c>
      <c r="Y1800">
        <v>27.068000000000001</v>
      </c>
      <c r="Z1800">
        <v>23.11</v>
      </c>
      <c r="AA1800" t="s">
        <v>4747</v>
      </c>
    </row>
    <row r="1801" spans="1:27" x14ac:dyDescent="0.2">
      <c r="A1801" s="9" t="s">
        <v>4531</v>
      </c>
      <c r="B1801" s="9">
        <v>2099</v>
      </c>
      <c r="C1801">
        <v>2120</v>
      </c>
      <c r="D1801" s="71">
        <v>3</v>
      </c>
      <c r="E1801" s="19">
        <v>9.9999999999999995E-7</v>
      </c>
      <c r="F1801" s="71">
        <v>27.5</v>
      </c>
      <c r="G1801" t="s">
        <v>4544</v>
      </c>
      <c r="H1801">
        <v>1</v>
      </c>
      <c r="I1801" s="19">
        <v>3.2000000000000003E-4</v>
      </c>
      <c r="J1801">
        <v>1.0269999999999999</v>
      </c>
      <c r="K1801" s="6">
        <v>38.075000000000003</v>
      </c>
      <c r="L1801">
        <v>0</v>
      </c>
      <c r="M1801">
        <v>0</v>
      </c>
      <c r="N1801" s="19">
        <v>10000000</v>
      </c>
      <c r="O1801" s="19">
        <v>5.2999999999999999E-2</v>
      </c>
      <c r="P1801" s="71">
        <v>-4.7626299999999997</v>
      </c>
      <c r="Q1801">
        <v>9</v>
      </c>
      <c r="R1801" s="71">
        <v>-7.63</v>
      </c>
      <c r="S1801" s="21">
        <f t="shared" si="147"/>
        <v>2061.9250000000002</v>
      </c>
      <c r="T1801" s="21">
        <f t="shared" si="148"/>
        <v>59141.891812500071</v>
      </c>
      <c r="U1801" s="24">
        <f t="shared" si="149"/>
        <v>59141.891812500071</v>
      </c>
      <c r="V1801" t="s">
        <v>4531</v>
      </c>
      <c r="W1801" t="s">
        <v>4743</v>
      </c>
      <c r="X1801" t="s">
        <v>4547</v>
      </c>
      <c r="Y1801">
        <v>27.489000000000001</v>
      </c>
      <c r="Z1801">
        <v>24.047000000000001</v>
      </c>
      <c r="AA1801" t="s">
        <v>4548</v>
      </c>
    </row>
    <row r="1802" spans="1:27" x14ac:dyDescent="0.2">
      <c r="A1802" s="9" t="s">
        <v>4590</v>
      </c>
      <c r="B1802" s="9">
        <v>2113</v>
      </c>
      <c r="C1802">
        <v>2114</v>
      </c>
      <c r="D1802" s="71">
        <v>3</v>
      </c>
      <c r="E1802" s="19">
        <v>3.9999999999999998E-7</v>
      </c>
      <c r="F1802">
        <v>29.6</v>
      </c>
      <c r="G1802" t="s">
        <v>4618</v>
      </c>
      <c r="H1802">
        <v>0</v>
      </c>
      <c r="I1802" s="19">
        <v>1.2E-4</v>
      </c>
      <c r="J1802">
        <v>2.714</v>
      </c>
      <c r="K1802">
        <v>1.5840000000000001</v>
      </c>
      <c r="L1802">
        <v>7</v>
      </c>
      <c r="M1802">
        <v>12</v>
      </c>
      <c r="N1802" s="19">
        <v>19</v>
      </c>
      <c r="O1802" s="19">
        <v>0.04</v>
      </c>
      <c r="P1802" s="71">
        <v>-5.3080100000000003</v>
      </c>
      <c r="Q1802">
        <v>4</v>
      </c>
      <c r="R1802" s="71">
        <v>-8.76</v>
      </c>
      <c r="S1802" s="21">
        <f t="shared" si="147"/>
        <v>2112.4160000000002</v>
      </c>
      <c r="T1802" s="21">
        <f t="shared" si="148"/>
        <v>77583.350880000056</v>
      </c>
      <c r="U1802" s="24">
        <f t="shared" si="149"/>
        <v>77583.350880000056</v>
      </c>
      <c r="V1802" t="s">
        <v>4590</v>
      </c>
      <c r="W1802" t="s">
        <v>4743</v>
      </c>
      <c r="X1802" t="s">
        <v>4759</v>
      </c>
      <c r="Y1802">
        <v>29.54</v>
      </c>
      <c r="Z1802">
        <v>23.998999999999999</v>
      </c>
      <c r="AA1802" t="s">
        <v>4760</v>
      </c>
    </row>
    <row r="1803" spans="1:27" x14ac:dyDescent="0.2">
      <c r="A1803" s="9" t="s">
        <v>4668</v>
      </c>
      <c r="B1803" s="9">
        <v>2113</v>
      </c>
      <c r="C1803">
        <v>2121</v>
      </c>
      <c r="D1803" s="71">
        <v>15</v>
      </c>
      <c r="E1803" s="19">
        <v>9.9999999999999995E-7</v>
      </c>
      <c r="F1803">
        <v>26.8</v>
      </c>
      <c r="G1803" t="s">
        <v>4684</v>
      </c>
      <c r="H1803">
        <v>0</v>
      </c>
      <c r="I1803" s="19">
        <v>6.0999999999999999E-5</v>
      </c>
      <c r="J1803">
        <v>1.3919999999999999</v>
      </c>
      <c r="K1803" s="71">
        <v>3.552</v>
      </c>
      <c r="L1803">
        <v>23</v>
      </c>
      <c r="M1803">
        <v>9</v>
      </c>
      <c r="N1803" s="19">
        <v>32</v>
      </c>
      <c r="O1803" s="19">
        <v>4.3999999999999997E-2</v>
      </c>
      <c r="P1803" s="71">
        <v>-5.5677700000000003</v>
      </c>
      <c r="Q1803">
        <v>2</v>
      </c>
      <c r="R1803" s="71">
        <v>-7.22</v>
      </c>
      <c r="S1803" s="21">
        <f t="shared" si="147"/>
        <v>2110.4479999999999</v>
      </c>
      <c r="T1803" s="21">
        <f t="shared" si="148"/>
        <v>76864.553639999955</v>
      </c>
      <c r="U1803" s="24">
        <f t="shared" si="149"/>
        <v>76864.553639999955</v>
      </c>
      <c r="V1803" t="s">
        <v>4668</v>
      </c>
      <c r="W1803" t="s">
        <v>4743</v>
      </c>
      <c r="X1803" t="s">
        <v>4699</v>
      </c>
      <c r="Y1803">
        <v>26.803000000000001</v>
      </c>
      <c r="Z1803">
        <v>22.603000000000002</v>
      </c>
      <c r="AA1803" t="s">
        <v>4700</v>
      </c>
    </row>
    <row r="1804" spans="1:27" s="21" customFormat="1" x14ac:dyDescent="0.2">
      <c r="E1804" s="22"/>
      <c r="I1804" s="22"/>
      <c r="N1804" s="22"/>
      <c r="O1804" s="22"/>
      <c r="U1804" s="24"/>
    </row>
    <row r="1805" spans="1:27" s="21" customFormat="1" x14ac:dyDescent="0.2">
      <c r="E1805" s="22"/>
      <c r="I1805" s="22"/>
      <c r="N1805" s="22"/>
      <c r="O1805" s="22"/>
      <c r="U1805" s="24"/>
    </row>
    <row r="1806" spans="1:27" s="21" customFormat="1" x14ac:dyDescent="0.2">
      <c r="E1806" s="22"/>
      <c r="I1806" s="22"/>
      <c r="N1806" s="22"/>
      <c r="O1806" s="22"/>
      <c r="U1806" s="24"/>
    </row>
    <row r="1807" spans="1:27" x14ac:dyDescent="0.2">
      <c r="A1807" s="12" t="s">
        <v>4596</v>
      </c>
      <c r="B1807" s="12">
        <v>2047</v>
      </c>
      <c r="C1807">
        <v>2093</v>
      </c>
      <c r="D1807" s="4">
        <v>65</v>
      </c>
      <c r="E1807" s="19">
        <v>5.0000000000000002E-5</v>
      </c>
      <c r="F1807" s="71">
        <v>26.9</v>
      </c>
      <c r="G1807" t="s">
        <v>4612</v>
      </c>
      <c r="H1807">
        <v>0</v>
      </c>
      <c r="I1807" s="19">
        <v>9.2000000000000003E-4</v>
      </c>
      <c r="J1807">
        <v>1.7549999999999999</v>
      </c>
      <c r="K1807" s="71">
        <v>2.3239999999999998</v>
      </c>
      <c r="L1807">
        <v>4</v>
      </c>
      <c r="M1807">
        <v>3</v>
      </c>
      <c r="N1807" s="19">
        <v>7.02</v>
      </c>
      <c r="O1807" s="19">
        <v>0.24</v>
      </c>
      <c r="P1807" s="6">
        <v>-3.6629</v>
      </c>
      <c r="Q1807">
        <v>8</v>
      </c>
      <c r="R1807" s="71">
        <v>-5.38</v>
      </c>
      <c r="S1807" s="21">
        <f t="shared" ref="S1807:S1820" si="150">B1807+1-K1807</f>
        <v>2045.6759999999999</v>
      </c>
      <c r="T1807" s="21">
        <f t="shared" ref="T1807:T1820" si="151">(S1807-1900)*365.2425</f>
        <v>53207.066429999977</v>
      </c>
      <c r="U1807" s="24">
        <f t="shared" ref="U1807:U1820" si="152">T1807</f>
        <v>53207.066429999977</v>
      </c>
      <c r="V1807" t="s">
        <v>4596</v>
      </c>
      <c r="W1807" t="s">
        <v>4743</v>
      </c>
      <c r="X1807" t="s">
        <v>4758</v>
      </c>
      <c r="Y1807">
        <v>26.922000000000001</v>
      </c>
      <c r="Z1807">
        <v>22.225000000000001</v>
      </c>
      <c r="AA1807" t="s">
        <v>4691</v>
      </c>
    </row>
    <row r="1808" spans="1:27" x14ac:dyDescent="0.2">
      <c r="A1808" s="12" t="s">
        <v>4719</v>
      </c>
      <c r="B1808" s="12">
        <v>2068</v>
      </c>
      <c r="C1808">
        <v>2117</v>
      </c>
      <c r="D1808" s="71">
        <v>5</v>
      </c>
      <c r="E1808" s="19">
        <v>2E-8</v>
      </c>
      <c r="F1808" s="4">
        <v>17.3</v>
      </c>
      <c r="G1808" t="s">
        <v>4739</v>
      </c>
      <c r="H1808">
        <v>0</v>
      </c>
      <c r="I1808" s="19">
        <v>6.0999999999999997E-4</v>
      </c>
      <c r="J1808">
        <v>6.101</v>
      </c>
      <c r="K1808">
        <v>1.196</v>
      </c>
      <c r="L1808">
        <v>1</v>
      </c>
      <c r="M1808">
        <v>5</v>
      </c>
      <c r="N1808" s="19">
        <v>6.1</v>
      </c>
      <c r="O1808" s="19">
        <v>5.0999999999999997E-2</v>
      </c>
      <c r="P1808" s="71">
        <v>-4.5057200000000002</v>
      </c>
      <c r="Q1808">
        <v>10</v>
      </c>
      <c r="R1808" s="4">
        <v>-3.88</v>
      </c>
      <c r="S1808" s="21">
        <f t="shared" si="150"/>
        <v>2067.8040000000001</v>
      </c>
      <c r="T1808" s="21">
        <f t="shared" si="151"/>
        <v>61289.15247000003</v>
      </c>
      <c r="U1808" s="24">
        <f t="shared" si="152"/>
        <v>61289.15247000003</v>
      </c>
      <c r="V1808" t="s">
        <v>4719</v>
      </c>
      <c r="W1808" t="s">
        <v>4743</v>
      </c>
      <c r="X1808" t="s">
        <v>4748</v>
      </c>
      <c r="Y1808">
        <v>17.276</v>
      </c>
      <c r="Z1808">
        <v>15.784000000000001</v>
      </c>
      <c r="AA1808" t="s">
        <v>4749</v>
      </c>
    </row>
    <row r="1809" spans="1:27" x14ac:dyDescent="0.2">
      <c r="A1809" s="12" t="s">
        <v>3514</v>
      </c>
      <c r="B1809" s="12">
        <v>2071</v>
      </c>
      <c r="C1809">
        <v>2119</v>
      </c>
      <c r="D1809" s="71">
        <v>19</v>
      </c>
      <c r="E1809" s="19">
        <v>3.0000000000000001E-6</v>
      </c>
      <c r="F1809">
        <v>25.6</v>
      </c>
      <c r="G1809" t="s">
        <v>3520</v>
      </c>
      <c r="H1809">
        <v>0</v>
      </c>
      <c r="I1809" s="19">
        <v>1.9E-3</v>
      </c>
      <c r="J1809">
        <v>2.375</v>
      </c>
      <c r="K1809">
        <v>1.7270000000000001</v>
      </c>
      <c r="L1809">
        <v>8</v>
      </c>
      <c r="M1809">
        <v>11</v>
      </c>
      <c r="N1809" s="19">
        <v>19</v>
      </c>
      <c r="O1809" s="19">
        <v>9.5000000000000001E-2</v>
      </c>
      <c r="P1809" s="6">
        <v>-3.7360600000000002</v>
      </c>
      <c r="Q1809">
        <v>34</v>
      </c>
      <c r="R1809" s="71">
        <v>-6.02</v>
      </c>
      <c r="S1809" s="21">
        <f t="shared" si="150"/>
        <v>2070.2730000000001</v>
      </c>
      <c r="T1809" s="21">
        <f t="shared" si="151"/>
        <v>62190.936202500052</v>
      </c>
      <c r="U1809" s="24">
        <f t="shared" si="152"/>
        <v>62190.936202500052</v>
      </c>
      <c r="V1809" t="s">
        <v>3514</v>
      </c>
      <c r="W1809" t="s">
        <v>4743</v>
      </c>
      <c r="X1809" t="s">
        <v>4513</v>
      </c>
      <c r="Y1809">
        <v>25.507000000000001</v>
      </c>
      <c r="Z1809">
        <v>21.640999999999998</v>
      </c>
      <c r="AA1809" t="s">
        <v>4765</v>
      </c>
    </row>
    <row r="1810" spans="1:27" x14ac:dyDescent="0.2">
      <c r="A1810" s="12" t="s">
        <v>2539</v>
      </c>
      <c r="B1810" s="12">
        <v>2079</v>
      </c>
      <c r="C1810">
        <v>2121</v>
      </c>
      <c r="D1810" s="29">
        <v>44</v>
      </c>
      <c r="E1810" s="19">
        <v>5.0000000000000002E-5</v>
      </c>
      <c r="F1810" s="71">
        <v>25.7</v>
      </c>
      <c r="G1810" t="s">
        <v>2597</v>
      </c>
      <c r="H1810">
        <v>0</v>
      </c>
      <c r="I1810" s="19">
        <v>5.3E-3</v>
      </c>
      <c r="J1810">
        <v>1.42</v>
      </c>
      <c r="K1810" s="71">
        <v>3.38</v>
      </c>
      <c r="L1810">
        <v>19</v>
      </c>
      <c r="M1810">
        <v>8</v>
      </c>
      <c r="N1810" s="19">
        <v>27</v>
      </c>
      <c r="O1810" s="19">
        <v>0.1</v>
      </c>
      <c r="P1810" s="6">
        <v>-3.26999</v>
      </c>
      <c r="Q1810">
        <v>108</v>
      </c>
      <c r="R1810" s="71">
        <v>-5.1100000000000003</v>
      </c>
      <c r="S1810" s="21">
        <f t="shared" si="150"/>
        <v>2076.62</v>
      </c>
      <c r="T1810" s="21">
        <f t="shared" si="151"/>
        <v>64509.130349999963</v>
      </c>
      <c r="U1810" s="24">
        <f t="shared" si="152"/>
        <v>64509.130349999963</v>
      </c>
      <c r="V1810" t="s">
        <v>2539</v>
      </c>
      <c r="W1810" t="s">
        <v>4743</v>
      </c>
      <c r="X1810" t="s">
        <v>3614</v>
      </c>
      <c r="Y1810">
        <v>25.72</v>
      </c>
      <c r="Z1810">
        <v>20.184999999999999</v>
      </c>
      <c r="AA1810" t="s">
        <v>2717</v>
      </c>
    </row>
    <row r="1811" spans="1:27" x14ac:dyDescent="0.2">
      <c r="A1811" s="12" t="s">
        <v>4662</v>
      </c>
      <c r="B1811" s="12">
        <v>2082</v>
      </c>
      <c r="C1811">
        <v>2082</v>
      </c>
      <c r="D1811" s="71">
        <v>1</v>
      </c>
      <c r="E1811" s="19">
        <v>2E-8</v>
      </c>
      <c r="F1811" s="4">
        <v>19.8</v>
      </c>
      <c r="G1811" t="s">
        <v>4742</v>
      </c>
      <c r="H1811">
        <v>0</v>
      </c>
      <c r="I1811" s="19">
        <v>9.3000000000000005E-4</v>
      </c>
      <c r="J1811">
        <v>3.7320000000000002</v>
      </c>
      <c r="K1811">
        <v>1.3660000000000001</v>
      </c>
      <c r="L1811">
        <v>4</v>
      </c>
      <c r="M1811">
        <v>11</v>
      </c>
      <c r="N1811" s="19">
        <v>14.9</v>
      </c>
      <c r="O1811" s="19">
        <v>0.04</v>
      </c>
      <c r="P1811" s="71">
        <v>-4.43255</v>
      </c>
      <c r="Q1811">
        <v>20</v>
      </c>
      <c r="R1811" s="71">
        <v>-5.23</v>
      </c>
      <c r="S1811" s="21">
        <f t="shared" si="150"/>
        <v>2081.634</v>
      </c>
      <c r="T1811" s="21">
        <f t="shared" si="151"/>
        <v>66340.456245000008</v>
      </c>
      <c r="U1811" s="24">
        <f t="shared" si="152"/>
        <v>66340.456245000008</v>
      </c>
      <c r="V1811" t="s">
        <v>4662</v>
      </c>
      <c r="W1811" t="s">
        <v>4743</v>
      </c>
      <c r="X1811" t="s">
        <v>4756</v>
      </c>
      <c r="Y1811">
        <v>19.748000000000001</v>
      </c>
      <c r="Z1811">
        <v>18.773</v>
      </c>
      <c r="AA1811" t="s">
        <v>4757</v>
      </c>
    </row>
    <row r="1812" spans="1:27" x14ac:dyDescent="0.2">
      <c r="A1812" s="12" t="s">
        <v>4707</v>
      </c>
      <c r="B1812" s="12">
        <v>2084</v>
      </c>
      <c r="C1812">
        <v>2121</v>
      </c>
      <c r="D1812" s="71">
        <v>4</v>
      </c>
      <c r="E1812" s="19">
        <v>4.9999999999999998E-8</v>
      </c>
      <c r="F1812">
        <v>26.3</v>
      </c>
      <c r="G1812" t="s">
        <v>4740</v>
      </c>
      <c r="H1812">
        <v>0</v>
      </c>
      <c r="I1812" s="19">
        <v>4.5000000000000003E-5</v>
      </c>
      <c r="J1812">
        <v>2.9689999999999999</v>
      </c>
      <c r="K1812">
        <v>1.508</v>
      </c>
      <c r="L1812">
        <v>1</v>
      </c>
      <c r="M1812">
        <v>2</v>
      </c>
      <c r="N1812" s="19">
        <v>2.97</v>
      </c>
      <c r="O1812" s="19">
        <v>4.3999999999999997E-2</v>
      </c>
      <c r="P1812" s="71">
        <v>-5.7069000000000001</v>
      </c>
      <c r="Q1812">
        <v>1</v>
      </c>
      <c r="R1812" s="71">
        <v>-7.74</v>
      </c>
      <c r="S1812" s="21">
        <f t="shared" si="150"/>
        <v>2083.4920000000002</v>
      </c>
      <c r="T1812" s="21">
        <f t="shared" si="151"/>
        <v>67019.076810000071</v>
      </c>
      <c r="U1812" s="24">
        <f t="shared" si="152"/>
        <v>67019.076810000071</v>
      </c>
      <c r="V1812" t="s">
        <v>4707</v>
      </c>
      <c r="W1812" t="s">
        <v>4743</v>
      </c>
      <c r="X1812" t="s">
        <v>4750</v>
      </c>
      <c r="Y1812">
        <v>26.247</v>
      </c>
      <c r="Z1812">
        <v>21.082999999999998</v>
      </c>
      <c r="AA1812" t="s">
        <v>4751</v>
      </c>
    </row>
    <row r="1813" spans="1:27" x14ac:dyDescent="0.2">
      <c r="A1813" s="12" t="s">
        <v>2768</v>
      </c>
      <c r="B1813" s="12">
        <v>2087</v>
      </c>
      <c r="C1813">
        <v>2120</v>
      </c>
      <c r="D1813" s="71">
        <v>11</v>
      </c>
      <c r="E1813" s="19">
        <v>3.0000000000000001E-5</v>
      </c>
      <c r="F1813">
        <v>27.7</v>
      </c>
      <c r="G1813" t="s">
        <v>2778</v>
      </c>
      <c r="H1813">
        <v>0</v>
      </c>
      <c r="I1813" s="19">
        <v>3.2000000000000002E-3</v>
      </c>
      <c r="J1813">
        <v>1.3520000000000001</v>
      </c>
      <c r="K1813">
        <v>3.839</v>
      </c>
      <c r="L1813">
        <v>17</v>
      </c>
      <c r="M1813">
        <v>6</v>
      </c>
      <c r="N1813" s="19">
        <v>23</v>
      </c>
      <c r="O1813" s="19">
        <v>8.5000000000000006E-2</v>
      </c>
      <c r="P1813" s="6">
        <v>-3.5627499999999999</v>
      </c>
      <c r="Q1813">
        <v>75</v>
      </c>
      <c r="R1813">
        <v>-6.31</v>
      </c>
      <c r="S1813" s="21">
        <f t="shared" si="150"/>
        <v>2084.1610000000001</v>
      </c>
      <c r="T1813" s="21">
        <f t="shared" si="151"/>
        <v>67263.424042500017</v>
      </c>
      <c r="U1813" s="24">
        <f t="shared" si="152"/>
        <v>67263.424042500017</v>
      </c>
      <c r="V1813" t="s">
        <v>2768</v>
      </c>
      <c r="W1813" t="s">
        <v>4743</v>
      </c>
      <c r="X1813" t="s">
        <v>3323</v>
      </c>
      <c r="Y1813">
        <v>27.79</v>
      </c>
      <c r="Z1813">
        <v>16.050999999999998</v>
      </c>
      <c r="AA1813" t="s">
        <v>4769</v>
      </c>
    </row>
    <row r="1814" spans="1:27" x14ac:dyDescent="0.2">
      <c r="A1814" s="12" t="s">
        <v>2931</v>
      </c>
      <c r="B1814" s="12">
        <v>2093</v>
      </c>
      <c r="C1814">
        <v>2121</v>
      </c>
      <c r="D1814" s="4">
        <v>69</v>
      </c>
      <c r="E1814" s="73">
        <v>2.9999999999999997E-4</v>
      </c>
      <c r="F1814" s="71">
        <v>25.8</v>
      </c>
      <c r="G1814" t="s">
        <v>2948</v>
      </c>
      <c r="H1814">
        <v>1</v>
      </c>
      <c r="I1814" s="19">
        <v>2.8999999999999998E-3</v>
      </c>
      <c r="J1814">
        <v>1.123</v>
      </c>
      <c r="K1814" s="71">
        <v>9.157</v>
      </c>
      <c r="L1814">
        <v>106</v>
      </c>
      <c r="M1814">
        <v>13</v>
      </c>
      <c r="N1814" s="19">
        <v>119</v>
      </c>
      <c r="O1814" s="19">
        <v>9.1999999999999998E-2</v>
      </c>
      <c r="P1814" s="6">
        <v>-3.5802800000000001</v>
      </c>
      <c r="Q1814">
        <v>73</v>
      </c>
      <c r="R1814" s="6">
        <v>-4.38</v>
      </c>
      <c r="S1814" s="21">
        <f t="shared" si="150"/>
        <v>2084.8429999999998</v>
      </c>
      <c r="T1814" s="21">
        <f t="shared" si="151"/>
        <v>67512.519427499952</v>
      </c>
      <c r="U1814" s="24">
        <f t="shared" si="152"/>
        <v>67512.519427499952</v>
      </c>
      <c r="V1814" t="s">
        <v>2931</v>
      </c>
      <c r="W1814" t="s">
        <v>4743</v>
      </c>
      <c r="X1814" t="s">
        <v>4766</v>
      </c>
      <c r="Y1814">
        <v>25.9</v>
      </c>
      <c r="Z1814">
        <v>19.029</v>
      </c>
      <c r="AA1814" t="s">
        <v>4767</v>
      </c>
    </row>
    <row r="1815" spans="1:27" x14ac:dyDescent="0.2">
      <c r="A1815" s="12" t="s">
        <v>4595</v>
      </c>
      <c r="B1815" s="12">
        <v>2096</v>
      </c>
      <c r="C1815">
        <v>2117</v>
      </c>
      <c r="D1815" s="4">
        <v>80</v>
      </c>
      <c r="E1815" s="73">
        <v>1E-4</v>
      </c>
      <c r="F1815">
        <v>25.9</v>
      </c>
      <c r="G1815" t="s">
        <v>4613</v>
      </c>
      <c r="H1815">
        <v>0</v>
      </c>
      <c r="I1815" s="19">
        <v>7.4999999999999993E-5</v>
      </c>
      <c r="J1815">
        <v>1.373</v>
      </c>
      <c r="K1815" s="71">
        <v>3.6819999999999999</v>
      </c>
      <c r="L1815">
        <v>8</v>
      </c>
      <c r="M1815">
        <v>3</v>
      </c>
      <c r="N1815" s="19">
        <v>11</v>
      </c>
      <c r="O1815" s="19">
        <v>8.3000000000000004E-2</v>
      </c>
      <c r="P1815" s="71">
        <v>-5.2062200000000001</v>
      </c>
      <c r="Q1815">
        <v>2</v>
      </c>
      <c r="R1815" s="6">
        <v>-4.7</v>
      </c>
      <c r="S1815" s="21">
        <f t="shared" si="150"/>
        <v>2093.3180000000002</v>
      </c>
      <c r="T1815" s="21">
        <f t="shared" si="151"/>
        <v>70607.949615000078</v>
      </c>
      <c r="U1815" s="24">
        <f t="shared" si="152"/>
        <v>70607.949615000078</v>
      </c>
      <c r="V1815" t="s">
        <v>4595</v>
      </c>
      <c r="W1815" t="s">
        <v>4743</v>
      </c>
      <c r="X1815" t="s">
        <v>4638</v>
      </c>
      <c r="Y1815">
        <v>25.863</v>
      </c>
      <c r="Z1815">
        <v>16.983000000000001</v>
      </c>
      <c r="AA1815" t="s">
        <v>4698</v>
      </c>
    </row>
    <row r="1816" spans="1:27" x14ac:dyDescent="0.2">
      <c r="A1816" s="12" t="s">
        <v>4536</v>
      </c>
      <c r="B1816" s="12">
        <v>2097</v>
      </c>
      <c r="C1816">
        <v>2122</v>
      </c>
      <c r="D1816" s="71">
        <v>8</v>
      </c>
      <c r="E1816" s="19">
        <v>2.0000000000000002E-5</v>
      </c>
      <c r="F1816" s="71">
        <v>27.4</v>
      </c>
      <c r="G1816" t="s">
        <v>4543</v>
      </c>
      <c r="H1816">
        <v>0</v>
      </c>
      <c r="I1816" s="19">
        <v>2.2000000000000001E-4</v>
      </c>
      <c r="J1816">
        <v>1.569</v>
      </c>
      <c r="K1816">
        <v>2.7589999999999999</v>
      </c>
      <c r="L1816">
        <v>7</v>
      </c>
      <c r="M1816">
        <v>4</v>
      </c>
      <c r="N1816" s="19">
        <v>11</v>
      </c>
      <c r="O1816" s="19">
        <v>7.1999999999999995E-2</v>
      </c>
      <c r="P1816" s="71">
        <v>-4.7943300000000004</v>
      </c>
      <c r="Q1816">
        <v>6</v>
      </c>
      <c r="R1816" s="71">
        <v>-6.15</v>
      </c>
      <c r="S1816" s="21">
        <f t="shared" si="150"/>
        <v>2095.241</v>
      </c>
      <c r="T1816" s="21">
        <f t="shared" si="151"/>
        <v>71310.3109425</v>
      </c>
      <c r="U1816" s="24">
        <f t="shared" si="152"/>
        <v>71310.3109425</v>
      </c>
      <c r="V1816" t="s">
        <v>4536</v>
      </c>
      <c r="W1816" t="s">
        <v>4743</v>
      </c>
      <c r="X1816" t="s">
        <v>4702</v>
      </c>
      <c r="Y1816">
        <v>27.413</v>
      </c>
      <c r="Z1816">
        <v>20.422999999999998</v>
      </c>
      <c r="AA1816" t="s">
        <v>4703</v>
      </c>
    </row>
    <row r="1817" spans="1:27" x14ac:dyDescent="0.2">
      <c r="A1817" s="12" t="s">
        <v>4575</v>
      </c>
      <c r="B1817" s="12">
        <v>2097</v>
      </c>
      <c r="C1817">
        <v>2109</v>
      </c>
      <c r="D1817" s="4">
        <v>53</v>
      </c>
      <c r="E1817" s="19">
        <v>1.0000000000000001E-5</v>
      </c>
      <c r="F1817">
        <v>25.1</v>
      </c>
      <c r="G1817" t="s">
        <v>4622</v>
      </c>
      <c r="H1817">
        <v>0</v>
      </c>
      <c r="I1817" s="19">
        <v>4.0999999999999999E-4</v>
      </c>
      <c r="J1817">
        <v>1.387</v>
      </c>
      <c r="K1817">
        <v>3.581</v>
      </c>
      <c r="L1817">
        <v>31</v>
      </c>
      <c r="M1817">
        <v>12</v>
      </c>
      <c r="N1817" s="19">
        <v>43</v>
      </c>
      <c r="O1817" s="19">
        <v>6.9000000000000006E-2</v>
      </c>
      <c r="P1817" s="71">
        <v>-4.5530299999999997</v>
      </c>
      <c r="Q1817">
        <v>11</v>
      </c>
      <c r="R1817" s="6">
        <v>-4.79</v>
      </c>
      <c r="S1817" s="21">
        <f t="shared" si="150"/>
        <v>2094.4189999999999</v>
      </c>
      <c r="T1817" s="21">
        <f t="shared" si="151"/>
        <v>71010.08160749996</v>
      </c>
      <c r="U1817" s="24">
        <f t="shared" si="152"/>
        <v>71010.08160749996</v>
      </c>
      <c r="V1817" t="s">
        <v>4575</v>
      </c>
      <c r="W1817" t="s">
        <v>4743</v>
      </c>
      <c r="X1817" t="s">
        <v>4762</v>
      </c>
      <c r="Y1817">
        <v>24.994</v>
      </c>
      <c r="Z1817">
        <v>19.408999999999999</v>
      </c>
      <c r="AA1817" t="s">
        <v>4763</v>
      </c>
    </row>
    <row r="1818" spans="1:27" x14ac:dyDescent="0.2">
      <c r="A1818" s="12" t="s">
        <v>4671</v>
      </c>
      <c r="B1818" s="12">
        <v>2101</v>
      </c>
      <c r="C1818">
        <v>2111</v>
      </c>
      <c r="D1818" s="71">
        <v>2</v>
      </c>
      <c r="E1818" s="19">
        <v>2E-8</v>
      </c>
      <c r="F1818" s="6">
        <v>23.6</v>
      </c>
      <c r="G1818" t="s">
        <v>4741</v>
      </c>
      <c r="H1818">
        <v>0</v>
      </c>
      <c r="I1818" s="19">
        <v>6.7000000000000002E-4</v>
      </c>
      <c r="J1818">
        <v>2.06</v>
      </c>
      <c r="K1818">
        <v>1.944</v>
      </c>
      <c r="L1818">
        <v>16</v>
      </c>
      <c r="M1818">
        <v>17</v>
      </c>
      <c r="N1818" s="19">
        <v>33</v>
      </c>
      <c r="O1818" s="19">
        <v>0.03</v>
      </c>
      <c r="P1818" s="71">
        <v>-4.694</v>
      </c>
      <c r="Q1818">
        <v>19</v>
      </c>
      <c r="R1818" s="71">
        <v>-7.33</v>
      </c>
      <c r="S1818" s="21">
        <f t="shared" si="150"/>
        <v>2100.056</v>
      </c>
      <c r="T1818" s="21">
        <f t="shared" si="151"/>
        <v>73068.953580000016</v>
      </c>
      <c r="U1818" s="24">
        <f t="shared" si="152"/>
        <v>73068.953580000016</v>
      </c>
      <c r="V1818" t="s">
        <v>4671</v>
      </c>
      <c r="W1818" t="s">
        <v>4743</v>
      </c>
      <c r="X1818" t="s">
        <v>4754</v>
      </c>
      <c r="Y1818">
        <v>23.585000000000001</v>
      </c>
      <c r="Z1818">
        <v>15.920999999999999</v>
      </c>
      <c r="AA1818" t="s">
        <v>4755</v>
      </c>
    </row>
    <row r="1819" spans="1:27" x14ac:dyDescent="0.2">
      <c r="A1819" s="12" t="s">
        <v>2821</v>
      </c>
      <c r="B1819" s="12">
        <v>2106</v>
      </c>
      <c r="C1819">
        <v>2118</v>
      </c>
      <c r="D1819" s="71">
        <v>2</v>
      </c>
      <c r="E1819" s="19">
        <v>9.9999999999999995E-7</v>
      </c>
      <c r="F1819" s="71">
        <v>25.2</v>
      </c>
      <c r="G1819" t="s">
        <v>2845</v>
      </c>
      <c r="H1819">
        <v>0</v>
      </c>
      <c r="I1819" s="19">
        <v>2.2000000000000001E-3</v>
      </c>
      <c r="J1819">
        <v>2.9460000000000002</v>
      </c>
      <c r="K1819">
        <v>1.514</v>
      </c>
      <c r="L1819">
        <v>1</v>
      </c>
      <c r="M1819">
        <v>2</v>
      </c>
      <c r="N1819" s="19">
        <v>2.95</v>
      </c>
      <c r="O1819" s="19">
        <v>0.05</v>
      </c>
      <c r="P1819" s="6">
        <v>-3.9498500000000001</v>
      </c>
      <c r="Q1819">
        <v>68</v>
      </c>
      <c r="R1819" s="71">
        <v>-6.33</v>
      </c>
      <c r="S1819" s="21">
        <f t="shared" si="150"/>
        <v>2105.4859999999999</v>
      </c>
      <c r="T1819" s="21">
        <f t="shared" si="151"/>
        <v>75052.220354999954</v>
      </c>
      <c r="U1819" s="24">
        <f t="shared" si="152"/>
        <v>75052.220354999954</v>
      </c>
      <c r="V1819" t="s">
        <v>2821</v>
      </c>
      <c r="W1819" t="s">
        <v>4743</v>
      </c>
      <c r="X1819" t="s">
        <v>3125</v>
      </c>
      <c r="Y1819">
        <v>25.16</v>
      </c>
      <c r="Z1819">
        <v>21.22</v>
      </c>
      <c r="AA1819" t="s">
        <v>4768</v>
      </c>
    </row>
    <row r="1820" spans="1:27" x14ac:dyDescent="0.2">
      <c r="A1820" s="12" t="s">
        <v>4592</v>
      </c>
      <c r="B1820" s="12">
        <v>2122</v>
      </c>
      <c r="C1820">
        <v>2122</v>
      </c>
      <c r="D1820" s="71">
        <v>4</v>
      </c>
      <c r="E1820" s="19">
        <v>3.9999999999999998E-7</v>
      </c>
      <c r="F1820" s="71">
        <v>26.2</v>
      </c>
      <c r="G1820" t="s">
        <v>4616</v>
      </c>
      <c r="H1820">
        <v>0</v>
      </c>
      <c r="I1820" s="19">
        <v>1.7000000000000001E-4</v>
      </c>
      <c r="J1820">
        <v>2.7930000000000001</v>
      </c>
      <c r="K1820">
        <v>1.5580000000000001</v>
      </c>
      <c r="L1820">
        <v>5</v>
      </c>
      <c r="M1820">
        <v>9</v>
      </c>
      <c r="N1820" s="19">
        <v>14</v>
      </c>
      <c r="O1820" s="19">
        <v>3.5999999999999997E-2</v>
      </c>
      <c r="P1820" s="71">
        <v>-5.2212300000000003</v>
      </c>
      <c r="Q1820">
        <v>6</v>
      </c>
      <c r="R1820" s="71">
        <v>-7.27</v>
      </c>
      <c r="S1820" s="21">
        <f t="shared" si="150"/>
        <v>2121.442</v>
      </c>
      <c r="T1820" s="21">
        <f t="shared" si="151"/>
        <v>80880.029685000001</v>
      </c>
      <c r="U1820" s="24">
        <f t="shared" si="152"/>
        <v>80880.029685000001</v>
      </c>
      <c r="V1820" t="s">
        <v>4592</v>
      </c>
      <c r="W1820" t="s">
        <v>4743</v>
      </c>
      <c r="X1820" t="s">
        <v>4692</v>
      </c>
      <c r="Y1820">
        <v>26.173999999999999</v>
      </c>
      <c r="Z1820">
        <v>21.553000000000001</v>
      </c>
      <c r="AA1820" t="s">
        <v>4693</v>
      </c>
    </row>
  </sheetData>
  <sortState xmlns:xlrd2="http://schemas.microsoft.com/office/spreadsheetml/2017/richdata2" ref="A1807:AA1820">
    <sortCondition ref="B1807:B18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A178B-187C-E540-A6A0-B374536CA187}">
  <dimension ref="A1:O209"/>
  <sheetViews>
    <sheetView workbookViewId="0">
      <selection activeCell="A28" sqref="A28"/>
    </sheetView>
  </sheetViews>
  <sheetFormatPr baseColWidth="10" defaultRowHeight="16" x14ac:dyDescent="0.2"/>
  <cols>
    <col min="1" max="1" width="40.6640625" customWidth="1"/>
  </cols>
  <sheetData>
    <row r="1" spans="1:15" x14ac:dyDescent="0.2">
      <c r="A1" s="4" t="s">
        <v>3179</v>
      </c>
      <c r="B1" t="s">
        <v>3177</v>
      </c>
      <c r="C1" s="6" t="s">
        <v>3172</v>
      </c>
      <c r="D1" s="21" t="s">
        <v>26</v>
      </c>
      <c r="E1" t="s">
        <v>2328</v>
      </c>
      <c r="G1" s="4" t="s">
        <v>3493</v>
      </c>
      <c r="H1" s="4" t="s">
        <v>3367</v>
      </c>
      <c r="I1" s="4"/>
    </row>
    <row r="3" spans="1:15" x14ac:dyDescent="0.2">
      <c r="C3" t="s">
        <v>3643</v>
      </c>
      <c r="D3" t="s">
        <v>3644</v>
      </c>
      <c r="F3" t="s">
        <v>3643</v>
      </c>
      <c r="G3" t="s">
        <v>3644</v>
      </c>
    </row>
    <row r="4" spans="1:15" x14ac:dyDescent="0.2">
      <c r="A4" s="51" t="s">
        <v>3639</v>
      </c>
      <c r="B4" s="10">
        <v>44543</v>
      </c>
      <c r="C4" s="47">
        <v>0.13228009259259257</v>
      </c>
      <c r="D4" s="48" t="s">
        <v>3640</v>
      </c>
      <c r="E4" s="10">
        <v>44542</v>
      </c>
      <c r="F4" s="15" t="s">
        <v>3641</v>
      </c>
      <c r="G4" s="15" t="s">
        <v>3642</v>
      </c>
      <c r="H4" s="26" t="s">
        <v>3645</v>
      </c>
      <c r="I4" s="26"/>
    </row>
    <row r="5" spans="1:15" x14ac:dyDescent="0.2">
      <c r="C5">
        <f>(3+10/60+29/3600)*15</f>
        <v>47.62083333333333</v>
      </c>
      <c r="D5">
        <f>10+19/60+8.8/3600</f>
        <v>10.319111111111111</v>
      </c>
      <c r="F5">
        <f>(3+9/60+43.5/3600)*15</f>
        <v>47.431249999999999</v>
      </c>
      <c r="G5">
        <f>10+22/60+2.1/3600</f>
        <v>10.36725</v>
      </c>
    </row>
    <row r="9" spans="1:15" x14ac:dyDescent="0.2">
      <c r="G9" t="s">
        <v>3659</v>
      </c>
    </row>
    <row r="10" spans="1:15" x14ac:dyDescent="0.2">
      <c r="G10" t="s">
        <v>3656</v>
      </c>
    </row>
    <row r="11" spans="1:15" x14ac:dyDescent="0.2">
      <c r="E11" t="s">
        <v>3657</v>
      </c>
      <c r="F11" t="s">
        <v>3658</v>
      </c>
      <c r="G11" t="s">
        <v>3657</v>
      </c>
      <c r="H11" t="s">
        <v>3658</v>
      </c>
      <c r="I11" t="s">
        <v>3657</v>
      </c>
      <c r="J11" t="s">
        <v>3658</v>
      </c>
      <c r="K11" s="5" t="s">
        <v>3661</v>
      </c>
      <c r="L11" t="s">
        <v>3657</v>
      </c>
      <c r="M11" t="s">
        <v>3658</v>
      </c>
      <c r="N11" s="5" t="s">
        <v>3661</v>
      </c>
    </row>
    <row r="12" spans="1:15" x14ac:dyDescent="0.2">
      <c r="C12" t="s">
        <v>3653</v>
      </c>
      <c r="D12" t="s">
        <v>3652</v>
      </c>
      <c r="E12" t="s">
        <v>3654</v>
      </c>
      <c r="F12" t="s">
        <v>3654</v>
      </c>
      <c r="G12" t="s">
        <v>3655</v>
      </c>
      <c r="H12" t="s">
        <v>3655</v>
      </c>
      <c r="I12" t="s">
        <v>3660</v>
      </c>
      <c r="J12" t="s">
        <v>3660</v>
      </c>
      <c r="K12" s="5" t="s">
        <v>3660</v>
      </c>
      <c r="L12" t="s">
        <v>3662</v>
      </c>
      <c r="M12" t="s">
        <v>3662</v>
      </c>
      <c r="N12" t="s">
        <v>3662</v>
      </c>
      <c r="O12" t="s">
        <v>3663</v>
      </c>
    </row>
    <row r="13" spans="1:15" x14ac:dyDescent="0.2">
      <c r="B13" t="s">
        <v>2999</v>
      </c>
      <c r="C13">
        <v>18.399999999999999</v>
      </c>
      <c r="D13">
        <v>-7</v>
      </c>
      <c r="E13">
        <f>C13/3600</f>
        <v>5.1111111111111105E-3</v>
      </c>
      <c r="F13">
        <f>D13/3600</f>
        <v>-1.9444444444444444E-3</v>
      </c>
      <c r="G13">
        <f>E13/0.16</f>
        <v>3.1944444444444442E-2</v>
      </c>
      <c r="H13">
        <f>F13/0.16</f>
        <v>-1.2152777777777778E-2</v>
      </c>
      <c r="I13">
        <f>G13*60</f>
        <v>1.9166666666666665</v>
      </c>
      <c r="J13">
        <f>H13*60</f>
        <v>-0.72916666666666663</v>
      </c>
      <c r="K13" s="5">
        <f>SQRT(I13^2+J13^2)</f>
        <v>2.0506816278713007</v>
      </c>
      <c r="L13">
        <f>G13*90</f>
        <v>2.875</v>
      </c>
      <c r="M13">
        <f>H13*90</f>
        <v>-1.09375</v>
      </c>
      <c r="N13" s="5">
        <f>SQRT(L13^2+M13^2)</f>
        <v>3.0760224418069515</v>
      </c>
    </row>
    <row r="14" spans="1:15" x14ac:dyDescent="0.2">
      <c r="C14">
        <v>20.3</v>
      </c>
      <c r="D14">
        <v>-9.5</v>
      </c>
      <c r="E14">
        <f t="shared" ref="E14:E16" si="0">C14/3600</f>
        <v>5.6388888888888895E-3</v>
      </c>
      <c r="F14">
        <f t="shared" ref="F14:F16" si="1">D14/3600</f>
        <v>-2.638888888888889E-3</v>
      </c>
      <c r="G14">
        <f t="shared" ref="G14:G16" si="2">E14/0.16</f>
        <v>3.5243055555555555E-2</v>
      </c>
      <c r="H14">
        <f t="shared" ref="H14:H16" si="3">F14/0.16</f>
        <v>-1.6493055555555556E-2</v>
      </c>
      <c r="I14">
        <f t="shared" ref="I14:I16" si="4">G14*60</f>
        <v>2.1145833333333335</v>
      </c>
      <c r="J14">
        <f t="shared" ref="J14:J16" si="5">H14*60</f>
        <v>-0.98958333333333337</v>
      </c>
      <c r="K14" s="5">
        <f t="shared" ref="K14:K16" si="6">SQRT(I14^2+J14^2)</f>
        <v>2.3346815301497168</v>
      </c>
      <c r="L14">
        <f t="shared" ref="L14:L16" si="7">G14*90</f>
        <v>3.171875</v>
      </c>
      <c r="M14">
        <f t="shared" ref="M14:M16" si="8">H14*90</f>
        <v>-1.484375</v>
      </c>
      <c r="N14" s="5">
        <f t="shared" ref="N14:N16" si="9">SQRT(L14^2+M14^2)</f>
        <v>3.5020222952245748</v>
      </c>
    </row>
    <row r="15" spans="1:15" x14ac:dyDescent="0.2">
      <c r="B15" t="s">
        <v>2999</v>
      </c>
      <c r="C15">
        <v>19.5</v>
      </c>
      <c r="D15">
        <v>-5.3</v>
      </c>
      <c r="E15">
        <f t="shared" si="0"/>
        <v>5.4166666666666669E-3</v>
      </c>
      <c r="F15">
        <f t="shared" si="1"/>
        <v>-1.4722222222222222E-3</v>
      </c>
      <c r="G15">
        <f t="shared" si="2"/>
        <v>3.3854166666666664E-2</v>
      </c>
      <c r="H15">
        <f t="shared" si="3"/>
        <v>-9.2013888888888892E-3</v>
      </c>
      <c r="I15">
        <f t="shared" si="4"/>
        <v>2.03125</v>
      </c>
      <c r="J15">
        <f t="shared" si="5"/>
        <v>-0.55208333333333337</v>
      </c>
      <c r="K15" s="5">
        <f t="shared" si="6"/>
        <v>2.1049400393941022</v>
      </c>
      <c r="L15">
        <f t="shared" si="7"/>
        <v>3.046875</v>
      </c>
      <c r="M15">
        <f t="shared" si="8"/>
        <v>-0.828125</v>
      </c>
      <c r="N15" s="5">
        <f t="shared" si="9"/>
        <v>3.1574100590911534</v>
      </c>
    </row>
    <row r="16" spans="1:15" x14ac:dyDescent="0.2">
      <c r="C16">
        <v>21.1</v>
      </c>
      <c r="D16">
        <v>-7.75</v>
      </c>
      <c r="E16">
        <f t="shared" si="0"/>
        <v>5.8611111111111112E-3</v>
      </c>
      <c r="F16">
        <f t="shared" si="1"/>
        <v>-2.1527777777777778E-3</v>
      </c>
      <c r="G16">
        <f t="shared" si="2"/>
        <v>3.6631944444444446E-2</v>
      </c>
      <c r="H16">
        <f t="shared" si="3"/>
        <v>-1.345486111111111E-2</v>
      </c>
      <c r="I16">
        <f t="shared" si="4"/>
        <v>2.197916666666667</v>
      </c>
      <c r="J16">
        <f t="shared" si="5"/>
        <v>-0.80729166666666663</v>
      </c>
      <c r="K16" s="5">
        <f t="shared" si="6"/>
        <v>2.3414861752059433</v>
      </c>
      <c r="L16">
        <f t="shared" si="7"/>
        <v>3.296875</v>
      </c>
      <c r="M16">
        <f t="shared" si="8"/>
        <v>-1.2109375</v>
      </c>
      <c r="N16" s="5">
        <f t="shared" si="9"/>
        <v>3.5122292628089142</v>
      </c>
    </row>
    <row r="19" spans="1:14" x14ac:dyDescent="0.2">
      <c r="B19" t="s">
        <v>3646</v>
      </c>
      <c r="C19">
        <v>7</v>
      </c>
      <c r="D19">
        <v>24</v>
      </c>
      <c r="E19">
        <v>3</v>
      </c>
      <c r="F19">
        <f>C19*D19*E19</f>
        <v>504</v>
      </c>
      <c r="I19" t="s">
        <v>3646</v>
      </c>
      <c r="J19">
        <v>7</v>
      </c>
      <c r="K19">
        <v>16</v>
      </c>
      <c r="L19">
        <v>3</v>
      </c>
      <c r="M19">
        <f>J19*K19*L19</f>
        <v>336</v>
      </c>
    </row>
    <row r="20" spans="1:14" x14ac:dyDescent="0.2">
      <c r="B20" t="s">
        <v>3647</v>
      </c>
      <c r="C20">
        <v>60</v>
      </c>
      <c r="D20">
        <v>25</v>
      </c>
      <c r="E20">
        <v>3</v>
      </c>
      <c r="F20">
        <f t="shared" ref="F20:F22" si="10">C20*D20*E20</f>
        <v>4500</v>
      </c>
      <c r="I20" t="s">
        <v>3647</v>
      </c>
      <c r="J20">
        <v>90</v>
      </c>
      <c r="K20">
        <v>17</v>
      </c>
      <c r="L20">
        <v>3</v>
      </c>
      <c r="M20">
        <f t="shared" ref="M20:M22" si="11">J20*K20*L20</f>
        <v>4590</v>
      </c>
    </row>
    <row r="21" spans="1:14" x14ac:dyDescent="0.2">
      <c r="B21" t="s">
        <v>3648</v>
      </c>
      <c r="C21">
        <v>41.1</v>
      </c>
      <c r="D21">
        <v>25</v>
      </c>
      <c r="E21">
        <v>3</v>
      </c>
      <c r="F21">
        <f t="shared" si="10"/>
        <v>3082.5</v>
      </c>
      <c r="I21" t="s">
        <v>3648</v>
      </c>
      <c r="J21">
        <v>41.1</v>
      </c>
      <c r="K21">
        <v>17</v>
      </c>
      <c r="L21">
        <v>3</v>
      </c>
      <c r="M21">
        <f t="shared" si="11"/>
        <v>2096.1000000000004</v>
      </c>
    </row>
    <row r="22" spans="1:14" x14ac:dyDescent="0.2">
      <c r="B22" t="s">
        <v>3649</v>
      </c>
      <c r="C22">
        <v>10</v>
      </c>
      <c r="D22">
        <v>25</v>
      </c>
      <c r="E22">
        <v>3</v>
      </c>
      <c r="F22">
        <f t="shared" si="10"/>
        <v>750</v>
      </c>
      <c r="I22" t="s">
        <v>3649</v>
      </c>
      <c r="J22">
        <v>10</v>
      </c>
      <c r="K22">
        <v>17</v>
      </c>
      <c r="L22">
        <v>3</v>
      </c>
      <c r="M22">
        <f t="shared" si="11"/>
        <v>510</v>
      </c>
    </row>
    <row r="23" spans="1:14" x14ac:dyDescent="0.2">
      <c r="I23" t="s">
        <v>3664</v>
      </c>
      <c r="M23">
        <v>360</v>
      </c>
    </row>
    <row r="24" spans="1:14" x14ac:dyDescent="0.2">
      <c r="F24">
        <f>SUM(F19:F22)</f>
        <v>8836.5</v>
      </c>
      <c r="G24" t="s">
        <v>3650</v>
      </c>
    </row>
    <row r="25" spans="1:14" x14ac:dyDescent="0.2">
      <c r="F25">
        <f>F24/60</f>
        <v>147.27500000000001</v>
      </c>
      <c r="G25" t="s">
        <v>3651</v>
      </c>
      <c r="M25">
        <f>SUM(M19:M23)</f>
        <v>7892.1</v>
      </c>
      <c r="N25" t="s">
        <v>3650</v>
      </c>
    </row>
    <row r="26" spans="1:14" x14ac:dyDescent="0.2">
      <c r="M26">
        <f>M25/60</f>
        <v>131.535</v>
      </c>
      <c r="N26" t="s">
        <v>3651</v>
      </c>
    </row>
    <row r="27" spans="1:14" x14ac:dyDescent="0.2">
      <c r="M27">
        <f>M26/60</f>
        <v>2.19225</v>
      </c>
      <c r="N27" t="s">
        <v>3665</v>
      </c>
    </row>
    <row r="28" spans="1:14" x14ac:dyDescent="0.2">
      <c r="A28" t="s">
        <v>4473</v>
      </c>
      <c r="K28">
        <f>17*3</f>
        <v>51</v>
      </c>
    </row>
    <row r="29" spans="1:14" x14ac:dyDescent="0.2">
      <c r="A29" s="55" t="s">
        <v>3719</v>
      </c>
    </row>
    <row r="30" spans="1:14" x14ac:dyDescent="0.2">
      <c r="A30" s="75" t="s">
        <v>4269</v>
      </c>
      <c r="B30" s="75"/>
    </row>
    <row r="31" spans="1:14" x14ac:dyDescent="0.2">
      <c r="A31" s="75"/>
      <c r="B31" s="75"/>
    </row>
    <row r="32" spans="1:14" ht="18" x14ac:dyDescent="0.25">
      <c r="A32" s="52" t="s">
        <v>3673</v>
      </c>
      <c r="B32">
        <v>0</v>
      </c>
      <c r="C32" s="52" t="s">
        <v>3680</v>
      </c>
      <c r="D32" t="s">
        <v>4270</v>
      </c>
    </row>
    <row r="33" spans="1:6" ht="18" x14ac:dyDescent="0.25">
      <c r="A33" s="52" t="s">
        <v>3674</v>
      </c>
      <c r="B33">
        <v>-5.23</v>
      </c>
      <c r="C33" s="52" t="s">
        <v>3682</v>
      </c>
      <c r="D33" t="s">
        <v>4271</v>
      </c>
    </row>
    <row r="34" spans="1:6" x14ac:dyDescent="0.2">
      <c r="A34" s="52" t="s">
        <v>3675</v>
      </c>
      <c r="B34">
        <v>-5.21</v>
      </c>
      <c r="C34" s="52" t="s">
        <v>3684</v>
      </c>
      <c r="D34">
        <v>26.6</v>
      </c>
    </row>
    <row r="35" spans="1:6" x14ac:dyDescent="0.2">
      <c r="A35" s="52" t="s">
        <v>3676</v>
      </c>
      <c r="B35" s="54">
        <v>8.1000000000000004E-5</v>
      </c>
      <c r="C35" s="52" t="s">
        <v>3685</v>
      </c>
      <c r="D35" t="s">
        <v>4272</v>
      </c>
    </row>
    <row r="36" spans="1:6" x14ac:dyDescent="0.2">
      <c r="A36" s="52" t="s">
        <v>3677</v>
      </c>
      <c r="B36">
        <v>25</v>
      </c>
      <c r="C36" s="52" t="s">
        <v>3687</v>
      </c>
      <c r="D36" t="s">
        <v>4273</v>
      </c>
    </row>
    <row r="37" spans="1:6" x14ac:dyDescent="0.2">
      <c r="A37" s="52" t="s">
        <v>3678</v>
      </c>
      <c r="B37" t="s">
        <v>3679</v>
      </c>
      <c r="C37" s="52" t="s">
        <v>3689</v>
      </c>
      <c r="D37" t="s">
        <v>4274</v>
      </c>
    </row>
    <row r="38" spans="1:6" x14ac:dyDescent="0.2">
      <c r="A38" s="74"/>
      <c r="B38" s="74"/>
      <c r="C38" t="s">
        <v>3691</v>
      </c>
    </row>
    <row r="39" spans="1:6" x14ac:dyDescent="0.2">
      <c r="A39" s="74"/>
      <c r="B39" s="74"/>
      <c r="C39" t="s">
        <v>3692</v>
      </c>
    </row>
    <row r="40" spans="1:6" x14ac:dyDescent="0.2">
      <c r="A40" s="74" t="s">
        <v>4275</v>
      </c>
      <c r="B40" s="74"/>
    </row>
    <row r="41" spans="1:6" x14ac:dyDescent="0.2">
      <c r="A41" s="74" t="s">
        <v>4276</v>
      </c>
      <c r="B41" s="74"/>
    </row>
    <row r="42" spans="1:6" x14ac:dyDescent="0.2">
      <c r="A42" t="s">
        <v>3695</v>
      </c>
    </row>
    <row r="43" spans="1:6" x14ac:dyDescent="0.2">
      <c r="A43" t="s">
        <v>3696</v>
      </c>
    </row>
    <row r="44" spans="1:6" x14ac:dyDescent="0.2">
      <c r="A44" t="s">
        <v>4277</v>
      </c>
    </row>
    <row r="45" spans="1:6" x14ac:dyDescent="0.2">
      <c r="A45" s="74" t="s">
        <v>4278</v>
      </c>
      <c r="B45" s="74"/>
      <c r="C45" s="74"/>
      <c r="D45" s="74"/>
      <c r="E45" s="74"/>
      <c r="F45" s="74"/>
    </row>
    <row r="46" spans="1:6" x14ac:dyDescent="0.2">
      <c r="A46" s="52"/>
      <c r="B46" s="52" t="s">
        <v>3701</v>
      </c>
      <c r="C46" s="52" t="s">
        <v>3703</v>
      </c>
      <c r="D46" s="52" t="s">
        <v>3703</v>
      </c>
      <c r="E46" s="52" t="s">
        <v>3706</v>
      </c>
      <c r="F46" s="52" t="s">
        <v>3708</v>
      </c>
    </row>
    <row r="47" spans="1:6" x14ac:dyDescent="0.2">
      <c r="A47" s="52" t="s">
        <v>3699</v>
      </c>
      <c r="B47" s="52" t="s">
        <v>3702</v>
      </c>
      <c r="C47" s="52" t="s">
        <v>3704</v>
      </c>
      <c r="D47" s="52" t="s">
        <v>3689</v>
      </c>
      <c r="E47" s="52" t="s">
        <v>3707</v>
      </c>
      <c r="F47" s="52" t="s">
        <v>3707</v>
      </c>
    </row>
    <row r="48" spans="1:6" x14ac:dyDescent="0.2">
      <c r="A48" s="52" t="s">
        <v>3700</v>
      </c>
      <c r="B48" s="52"/>
      <c r="C48" s="52"/>
      <c r="D48" s="52" t="s">
        <v>3705</v>
      </c>
      <c r="E48" s="52"/>
      <c r="F48" s="52"/>
    </row>
    <row r="49" spans="1:6" x14ac:dyDescent="0.2">
      <c r="A49" t="s">
        <v>4279</v>
      </c>
      <c r="B49">
        <v>2.5983999999999998</v>
      </c>
      <c r="C49" s="54">
        <v>9.5000000000000004E-8</v>
      </c>
      <c r="D49" s="19">
        <v>0.10979999999999999</v>
      </c>
      <c r="E49">
        <v>-7.22</v>
      </c>
      <c r="F49">
        <v>0</v>
      </c>
    </row>
    <row r="50" spans="1:6" x14ac:dyDescent="0.2">
      <c r="A50" t="s">
        <v>4280</v>
      </c>
      <c r="B50">
        <v>2.5232000000000001</v>
      </c>
      <c r="C50" s="54">
        <v>2.7000000000000001E-7</v>
      </c>
      <c r="D50" s="19">
        <v>0.1095</v>
      </c>
      <c r="E50">
        <v>-7.25</v>
      </c>
      <c r="F50">
        <v>0</v>
      </c>
    </row>
    <row r="51" spans="1:6" x14ac:dyDescent="0.2">
      <c r="A51" t="s">
        <v>4281</v>
      </c>
      <c r="B51">
        <v>0.67769999999999997</v>
      </c>
      <c r="C51" s="54">
        <v>6.4000000000000004E-8</v>
      </c>
      <c r="D51" s="19">
        <v>0.11070000000000001</v>
      </c>
      <c r="E51">
        <v>-8.2100000000000009</v>
      </c>
      <c r="F51">
        <v>0</v>
      </c>
    </row>
    <row r="52" spans="1:6" x14ac:dyDescent="0.2">
      <c r="A52" t="s">
        <v>4282</v>
      </c>
      <c r="B52">
        <v>1.5419</v>
      </c>
      <c r="C52" s="54">
        <v>4.2999999999999996E-9</v>
      </c>
      <c r="D52" s="19">
        <v>0.11020000000000001</v>
      </c>
      <c r="E52">
        <v>-9.4</v>
      </c>
      <c r="F52">
        <v>0</v>
      </c>
    </row>
    <row r="53" spans="1:6" x14ac:dyDescent="0.2">
      <c r="A53" t="s">
        <v>4283</v>
      </c>
      <c r="B53">
        <v>2.5095000000000001</v>
      </c>
      <c r="C53" s="54">
        <v>7.3E-7</v>
      </c>
      <c r="D53" s="19">
        <v>0.11210000000000001</v>
      </c>
      <c r="E53">
        <v>-7.16</v>
      </c>
      <c r="F53">
        <v>0</v>
      </c>
    </row>
    <row r="54" spans="1:6" x14ac:dyDescent="0.2">
      <c r="A54" t="s">
        <v>4284</v>
      </c>
      <c r="B54">
        <v>0.64739999999999998</v>
      </c>
      <c r="C54" s="54">
        <v>1E-8</v>
      </c>
      <c r="D54" s="19">
        <v>0.11070000000000001</v>
      </c>
      <c r="E54">
        <v>-9.0500000000000007</v>
      </c>
      <c r="F54">
        <v>0</v>
      </c>
    </row>
    <row r="55" spans="1:6" x14ac:dyDescent="0.2">
      <c r="A55" t="s">
        <v>4285</v>
      </c>
      <c r="B55">
        <v>0.4783</v>
      </c>
      <c r="C55" s="54">
        <v>2.3999999999999998E-7</v>
      </c>
      <c r="D55" s="19">
        <v>0.11070000000000001</v>
      </c>
      <c r="E55">
        <v>-7.72</v>
      </c>
      <c r="F55">
        <v>0</v>
      </c>
    </row>
    <row r="56" spans="1:6" x14ac:dyDescent="0.2">
      <c r="A56" t="s">
        <v>4286</v>
      </c>
      <c r="B56">
        <v>2.5501999999999998</v>
      </c>
      <c r="C56" s="54">
        <v>6.0999999999999996E-10</v>
      </c>
      <c r="D56" s="19">
        <v>0.1095</v>
      </c>
      <c r="E56">
        <v>-10.34</v>
      </c>
      <c r="F56">
        <v>0</v>
      </c>
    </row>
    <row r="57" spans="1:6" x14ac:dyDescent="0.2">
      <c r="A57" t="s">
        <v>4287</v>
      </c>
      <c r="B57">
        <v>1.0351999999999999</v>
      </c>
      <c r="C57" s="54">
        <v>7.8999999999999996E-5</v>
      </c>
      <c r="D57" s="19">
        <v>0.1103</v>
      </c>
      <c r="E57">
        <v>-5.23</v>
      </c>
      <c r="F57">
        <v>0</v>
      </c>
    </row>
    <row r="58" spans="1:6" x14ac:dyDescent="0.2">
      <c r="A58" t="s">
        <v>4288</v>
      </c>
      <c r="B58">
        <v>1.0189999999999999</v>
      </c>
      <c r="C58" s="54">
        <v>7.6000000000000006E-8</v>
      </c>
      <c r="D58" s="19">
        <v>0.1104</v>
      </c>
      <c r="E58">
        <v>-8.25</v>
      </c>
      <c r="F58">
        <v>0</v>
      </c>
    </row>
    <row r="59" spans="1:6" x14ac:dyDescent="0.2">
      <c r="A59" t="s">
        <v>4289</v>
      </c>
      <c r="B59">
        <v>0.72570000000000001</v>
      </c>
      <c r="C59" s="54">
        <v>3E-10</v>
      </c>
      <c r="D59" s="19">
        <v>0.11070000000000001</v>
      </c>
      <c r="E59">
        <v>-10.66</v>
      </c>
      <c r="F59">
        <v>0</v>
      </c>
    </row>
    <row r="60" spans="1:6" x14ac:dyDescent="0.2">
      <c r="A60" t="s">
        <v>4290</v>
      </c>
      <c r="B60">
        <v>0.18190000000000001</v>
      </c>
      <c r="C60" s="54">
        <v>6.7999999999999997E-9</v>
      </c>
      <c r="D60" s="19">
        <v>0.1109</v>
      </c>
      <c r="E60">
        <v>-9.3000000000000007</v>
      </c>
      <c r="F60">
        <v>0</v>
      </c>
    </row>
    <row r="61" spans="1:6" x14ac:dyDescent="0.2">
      <c r="A61" t="s">
        <v>4291</v>
      </c>
      <c r="B61">
        <v>0.3957</v>
      </c>
      <c r="C61" s="54">
        <v>3.8999999999999998E-8</v>
      </c>
      <c r="D61" s="19">
        <v>0.1108</v>
      </c>
      <c r="E61">
        <v>-8.57</v>
      </c>
      <c r="F61">
        <v>0</v>
      </c>
    </row>
    <row r="62" spans="1:6" x14ac:dyDescent="0.2">
      <c r="A62" t="s">
        <v>4292</v>
      </c>
      <c r="B62">
        <v>0.46250000000000002</v>
      </c>
      <c r="C62" s="54">
        <v>3.8999999999999998E-8</v>
      </c>
      <c r="D62" s="19">
        <v>0.1108</v>
      </c>
      <c r="E62">
        <v>-8.57</v>
      </c>
      <c r="F62">
        <v>0</v>
      </c>
    </row>
    <row r="63" spans="1:6" x14ac:dyDescent="0.2">
      <c r="A63" t="s">
        <v>4293</v>
      </c>
      <c r="B63">
        <v>8.5000000000000006E-2</v>
      </c>
      <c r="C63" s="54">
        <v>2.8000000000000002E-7</v>
      </c>
      <c r="D63" s="19">
        <v>0.1109</v>
      </c>
      <c r="E63">
        <v>-7.72</v>
      </c>
      <c r="F63">
        <v>0</v>
      </c>
    </row>
    <row r="64" spans="1:6" x14ac:dyDescent="0.2">
      <c r="A64" t="s">
        <v>4294</v>
      </c>
      <c r="B64">
        <v>0.67149999999999999</v>
      </c>
      <c r="C64" s="54">
        <v>2.1999999999999998E-8</v>
      </c>
      <c r="D64" s="19">
        <v>0.1106</v>
      </c>
      <c r="E64">
        <v>-8.83</v>
      </c>
      <c r="F64">
        <v>0</v>
      </c>
    </row>
    <row r="65" spans="1:6" x14ac:dyDescent="0.2">
      <c r="A65" t="s">
        <v>4295</v>
      </c>
      <c r="B65">
        <v>0.64639999999999997</v>
      </c>
      <c r="C65" s="54">
        <v>5.7999999999999998E-9</v>
      </c>
      <c r="D65" s="19">
        <v>0.1106</v>
      </c>
      <c r="E65">
        <v>-9.42</v>
      </c>
      <c r="F65">
        <v>0</v>
      </c>
    </row>
    <row r="66" spans="1:6" x14ac:dyDescent="0.2">
      <c r="A66" t="s">
        <v>4296</v>
      </c>
      <c r="B66">
        <v>2.8363</v>
      </c>
      <c r="C66" s="54">
        <v>1.3E-7</v>
      </c>
      <c r="D66" s="19">
        <v>0.1096</v>
      </c>
      <c r="E66">
        <v>-8.09</v>
      </c>
      <c r="F66">
        <v>0</v>
      </c>
    </row>
    <row r="67" spans="1:6" x14ac:dyDescent="0.2">
      <c r="A67" t="s">
        <v>4297</v>
      </c>
      <c r="B67">
        <v>2.8123999999999998</v>
      </c>
      <c r="C67" s="54">
        <v>1.8E-10</v>
      </c>
      <c r="D67" s="19">
        <v>0.1096</v>
      </c>
      <c r="E67">
        <v>-10.93</v>
      </c>
      <c r="F67">
        <v>0</v>
      </c>
    </row>
    <row r="68" spans="1:6" x14ac:dyDescent="0.2">
      <c r="A68" t="s">
        <v>4298</v>
      </c>
      <c r="B68">
        <v>0.40970000000000001</v>
      </c>
      <c r="C68" s="54">
        <v>6.4000000000000002E-9</v>
      </c>
      <c r="D68" s="19">
        <v>0.11070000000000001</v>
      </c>
      <c r="E68">
        <v>-9.39</v>
      </c>
      <c r="F68">
        <v>0</v>
      </c>
    </row>
    <row r="69" spans="1:6" x14ac:dyDescent="0.2">
      <c r="A69" t="s">
        <v>4299</v>
      </c>
      <c r="B69">
        <v>1.2064999999999999</v>
      </c>
      <c r="C69" s="54">
        <v>1.4999999999999999E-8</v>
      </c>
      <c r="D69" s="19">
        <v>0.11020000000000001</v>
      </c>
      <c r="E69">
        <v>-9.01</v>
      </c>
      <c r="F69">
        <v>0</v>
      </c>
    </row>
    <row r="70" spans="1:6" x14ac:dyDescent="0.2">
      <c r="A70" t="s">
        <v>4300</v>
      </c>
      <c r="B70">
        <v>1.0592999999999999</v>
      </c>
      <c r="C70" s="54">
        <v>1.9000000000000001E-7</v>
      </c>
      <c r="D70" s="19">
        <v>0.1104</v>
      </c>
      <c r="E70">
        <v>-7.93</v>
      </c>
      <c r="F70">
        <v>0</v>
      </c>
    </row>
    <row r="71" spans="1:6" x14ac:dyDescent="0.2">
      <c r="A71" t="s">
        <v>4301</v>
      </c>
      <c r="B71">
        <v>0.63619999999999999</v>
      </c>
      <c r="C71" s="54">
        <v>2.1999999999999998E-8</v>
      </c>
      <c r="D71" s="19">
        <v>0.1106</v>
      </c>
      <c r="E71">
        <v>-8.8800000000000008</v>
      </c>
      <c r="F71">
        <v>0</v>
      </c>
    </row>
    <row r="72" spans="1:6" x14ac:dyDescent="0.2">
      <c r="A72" t="s">
        <v>4302</v>
      </c>
      <c r="B72">
        <v>0.16439999999999999</v>
      </c>
      <c r="C72" s="54">
        <v>1.7999999999999999E-8</v>
      </c>
      <c r="D72" s="19">
        <v>0.1109</v>
      </c>
      <c r="E72">
        <v>-8.98</v>
      </c>
      <c r="F72">
        <v>0</v>
      </c>
    </row>
    <row r="73" spans="1:6" x14ac:dyDescent="0.2">
      <c r="A73" t="s">
        <v>4303</v>
      </c>
      <c r="B73">
        <v>1.0286999999999999</v>
      </c>
      <c r="C73" s="54">
        <v>5.1000000000000002E-9</v>
      </c>
      <c r="D73" s="19">
        <v>0.1105</v>
      </c>
      <c r="E73">
        <v>-9.5299999999999994</v>
      </c>
      <c r="F73">
        <v>0</v>
      </c>
    </row>
    <row r="78" spans="1:6" x14ac:dyDescent="0.2">
      <c r="A78" s="55" t="s">
        <v>3772</v>
      </c>
    </row>
    <row r="79" spans="1:6" ht="24" x14ac:dyDescent="0.3">
      <c r="A79" s="56" t="s">
        <v>4304</v>
      </c>
    </row>
    <row r="81" spans="1:4" x14ac:dyDescent="0.2">
      <c r="A81" s="52" t="s">
        <v>4305</v>
      </c>
    </row>
    <row r="83" spans="1:4" x14ac:dyDescent="0.2">
      <c r="A83" s="52" t="s">
        <v>3722</v>
      </c>
    </row>
    <row r="85" spans="1:4" x14ac:dyDescent="0.2">
      <c r="A85" s="52" t="s">
        <v>3723</v>
      </c>
    </row>
    <row r="87" spans="1:4" x14ac:dyDescent="0.2">
      <c r="A87" s="52" t="s">
        <v>3724</v>
      </c>
    </row>
    <row r="89" spans="1:4" x14ac:dyDescent="0.2">
      <c r="A89" t="s">
        <v>3725</v>
      </c>
    </row>
    <row r="90" spans="1:4" x14ac:dyDescent="0.2">
      <c r="A90" t="s">
        <v>4306</v>
      </c>
    </row>
    <row r="92" spans="1:4" x14ac:dyDescent="0.2">
      <c r="A92" s="52" t="s">
        <v>3727</v>
      </c>
      <c r="B92" s="52" t="s">
        <v>3728</v>
      </c>
      <c r="C92" s="52" t="s">
        <v>3729</v>
      </c>
      <c r="D92" s="52" t="s">
        <v>3730</v>
      </c>
    </row>
    <row r="93" spans="1:4" x14ac:dyDescent="0.2">
      <c r="A93" t="s">
        <v>3731</v>
      </c>
      <c r="B93">
        <v>0.21532621034236099</v>
      </c>
      <c r="C93">
        <v>3.0674000000000001E-4</v>
      </c>
    </row>
    <row r="94" spans="1:4" x14ac:dyDescent="0.2">
      <c r="A94" t="s">
        <v>3732</v>
      </c>
      <c r="B94">
        <v>1.0846607808222499</v>
      </c>
      <c r="C94">
        <v>2.0248E-4</v>
      </c>
      <c r="D94" t="s">
        <v>3733</v>
      </c>
    </row>
    <row r="95" spans="1:4" x14ac:dyDescent="0.2">
      <c r="A95" t="s">
        <v>3734</v>
      </c>
      <c r="B95">
        <v>0.85110488538080997</v>
      </c>
      <c r="C95">
        <v>1.7384E-4</v>
      </c>
      <c r="D95" t="s">
        <v>3733</v>
      </c>
    </row>
    <row r="96" spans="1:4" x14ac:dyDescent="0.2">
      <c r="A96" t="s">
        <v>3735</v>
      </c>
      <c r="B96">
        <v>3.4624419595731699</v>
      </c>
      <c r="C96">
        <v>4.7437E-3</v>
      </c>
      <c r="D96" t="s">
        <v>3736</v>
      </c>
    </row>
    <row r="97" spans="1:4" x14ac:dyDescent="0.2">
      <c r="A97" t="s">
        <v>3737</v>
      </c>
      <c r="B97">
        <v>237.50145115289499</v>
      </c>
      <c r="C97">
        <v>8.8256999999999995E-4</v>
      </c>
      <c r="D97" t="s">
        <v>3736</v>
      </c>
    </row>
    <row r="98" spans="1:4" x14ac:dyDescent="0.2">
      <c r="A98" t="s">
        <v>3738</v>
      </c>
      <c r="B98">
        <v>84.373958362668702</v>
      </c>
      <c r="C98">
        <v>1.7009E-3</v>
      </c>
      <c r="D98" t="s">
        <v>3736</v>
      </c>
    </row>
    <row r="99" spans="1:4" x14ac:dyDescent="0.2">
      <c r="A99" t="s">
        <v>3739</v>
      </c>
      <c r="B99">
        <v>124.378891274446</v>
      </c>
      <c r="C99">
        <v>4.8660000000000002E-2</v>
      </c>
      <c r="D99" t="s">
        <v>3736</v>
      </c>
    </row>
    <row r="100" spans="1:4" x14ac:dyDescent="0.2">
      <c r="A100" s="74" t="s">
        <v>3740</v>
      </c>
      <c r="B100">
        <v>2459457.9446525001</v>
      </c>
      <c r="C100" s="74">
        <v>1.5854E-2</v>
      </c>
      <c r="D100" s="74" t="s">
        <v>3742</v>
      </c>
    </row>
    <row r="101" spans="1:4" x14ac:dyDescent="0.2">
      <c r="A101" s="74"/>
      <c r="B101" t="s">
        <v>4307</v>
      </c>
      <c r="C101" s="74"/>
      <c r="D101" s="74"/>
    </row>
    <row r="102" spans="1:4" x14ac:dyDescent="0.2">
      <c r="A102" s="74" t="s">
        <v>3743</v>
      </c>
      <c r="B102">
        <v>412.60960418619698</v>
      </c>
      <c r="C102">
        <v>0.11554</v>
      </c>
      <c r="D102" t="s">
        <v>3744</v>
      </c>
    </row>
    <row r="103" spans="1:4" x14ac:dyDescent="0.2">
      <c r="A103" s="74"/>
      <c r="B103">
        <v>1.1296635295994399</v>
      </c>
      <c r="C103" s="19">
        <v>3.1632999999999997E-4</v>
      </c>
      <c r="D103" t="s">
        <v>3745</v>
      </c>
    </row>
    <row r="104" spans="1:4" x14ac:dyDescent="0.2">
      <c r="A104" t="s">
        <v>3746</v>
      </c>
      <c r="B104">
        <v>0.87249544447720495</v>
      </c>
      <c r="C104">
        <v>2.4431000000000002E-4</v>
      </c>
      <c r="D104" t="s">
        <v>3747</v>
      </c>
    </row>
    <row r="105" spans="1:4" x14ac:dyDescent="0.2">
      <c r="A105" t="s">
        <v>3748</v>
      </c>
      <c r="B105">
        <v>1.31821667626369</v>
      </c>
      <c r="C105">
        <v>2.4607999999999997E-4</v>
      </c>
      <c r="D105" t="s">
        <v>3733</v>
      </c>
    </row>
    <row r="107" spans="1:4" x14ac:dyDescent="0.2">
      <c r="A107" s="52" t="s">
        <v>3749</v>
      </c>
    </row>
    <row r="109" spans="1:4" x14ac:dyDescent="0.2">
      <c r="A109" s="52" t="s">
        <v>3750</v>
      </c>
      <c r="B109" t="s">
        <v>4308</v>
      </c>
    </row>
    <row r="110" spans="1:4" x14ac:dyDescent="0.2">
      <c r="A110" s="52" t="s">
        <v>3752</v>
      </c>
      <c r="B110">
        <v>40</v>
      </c>
    </row>
    <row r="111" spans="1:4" x14ac:dyDescent="0.2">
      <c r="A111" s="52" t="s">
        <v>3753</v>
      </c>
      <c r="B111" t="s">
        <v>4309</v>
      </c>
    </row>
    <row r="112" spans="1:4" x14ac:dyDescent="0.2">
      <c r="A112" s="52" t="s">
        <v>3755</v>
      </c>
      <c r="B112" s="10">
        <v>44511</v>
      </c>
    </row>
    <row r="113" spans="1:2" x14ac:dyDescent="0.2">
      <c r="A113" s="52" t="s">
        <v>3756</v>
      </c>
      <c r="B113" s="10">
        <v>44528</v>
      </c>
    </row>
    <row r="114" spans="1:2" x14ac:dyDescent="0.2">
      <c r="A114" s="52" t="s">
        <v>3757</v>
      </c>
      <c r="B114" t="s">
        <v>3758</v>
      </c>
    </row>
    <row r="115" spans="1:2" x14ac:dyDescent="0.2">
      <c r="A115" s="52" t="s">
        <v>3759</v>
      </c>
      <c r="B115" t="s">
        <v>3760</v>
      </c>
    </row>
    <row r="116" spans="1:2" x14ac:dyDescent="0.2">
      <c r="A116" s="52" t="s">
        <v>3761</v>
      </c>
      <c r="B116">
        <v>7</v>
      </c>
    </row>
    <row r="117" spans="1:2" x14ac:dyDescent="0.2">
      <c r="A117" s="52" t="s">
        <v>3762</v>
      </c>
      <c r="B117">
        <v>0.52253000000000005</v>
      </c>
    </row>
    <row r="118" spans="1:2" x14ac:dyDescent="0.2">
      <c r="A118" s="52" t="s">
        <v>3763</v>
      </c>
      <c r="B118" t="s">
        <v>3764</v>
      </c>
    </row>
    <row r="119" spans="1:2" x14ac:dyDescent="0.2">
      <c r="A119" s="52" t="s">
        <v>3765</v>
      </c>
      <c r="B119" t="s">
        <v>3766</v>
      </c>
    </row>
    <row r="120" spans="1:2" x14ac:dyDescent="0.2">
      <c r="A120" s="52" t="s">
        <v>3767</v>
      </c>
      <c r="B120" t="s">
        <v>4310</v>
      </c>
    </row>
    <row r="121" spans="1:2" x14ac:dyDescent="0.2">
      <c r="A121" s="52" t="s">
        <v>3769</v>
      </c>
      <c r="B121" t="s">
        <v>4311</v>
      </c>
    </row>
    <row r="122" spans="1:2" x14ac:dyDescent="0.2">
      <c r="A122" s="52" t="s">
        <v>3771</v>
      </c>
      <c r="B122">
        <v>5.6870000000000003</v>
      </c>
    </row>
    <row r="126" spans="1:2" x14ac:dyDescent="0.2">
      <c r="A126" s="55" t="s">
        <v>3773</v>
      </c>
    </row>
    <row r="127" spans="1:2" ht="19" x14ac:dyDescent="0.25">
      <c r="A127" s="57" t="s">
        <v>3172</v>
      </c>
    </row>
    <row r="129" spans="1:6" x14ac:dyDescent="0.2">
      <c r="A129" t="s">
        <v>4312</v>
      </c>
    </row>
    <row r="130" spans="1:6" x14ac:dyDescent="0.2">
      <c r="A130" s="53" t="s">
        <v>4313</v>
      </c>
    </row>
    <row r="132" spans="1:6" ht="24" x14ac:dyDescent="0.3">
      <c r="A132" s="56" t="s">
        <v>4314</v>
      </c>
    </row>
    <row r="134" spans="1:6" x14ac:dyDescent="0.2">
      <c r="A134" t="s">
        <v>4315</v>
      </c>
    </row>
    <row r="135" spans="1:6" x14ac:dyDescent="0.2">
      <c r="A135" t="s">
        <v>4316</v>
      </c>
    </row>
    <row r="137" spans="1:6" x14ac:dyDescent="0.2">
      <c r="A137" t="s">
        <v>4317</v>
      </c>
    </row>
    <row r="139" spans="1:6" x14ac:dyDescent="0.2">
      <c r="A139" t="s">
        <v>3774</v>
      </c>
      <c r="B139" t="s">
        <v>3775</v>
      </c>
      <c r="C139" t="s">
        <v>3787</v>
      </c>
      <c r="D139">
        <v>1.0845305000000001</v>
      </c>
      <c r="E139" s="53" t="s">
        <v>3800</v>
      </c>
      <c r="F139">
        <v>7</v>
      </c>
    </row>
    <row r="140" spans="1:6" x14ac:dyDescent="0.2">
      <c r="A140" t="s">
        <v>3776</v>
      </c>
      <c r="B140">
        <v>2459600.5</v>
      </c>
      <c r="C140" t="s">
        <v>3788</v>
      </c>
      <c r="D140">
        <v>124.41025999999999</v>
      </c>
      <c r="E140" t="s">
        <v>3801</v>
      </c>
      <c r="F140" t="s">
        <v>4319</v>
      </c>
    </row>
    <row r="141" spans="1:6" x14ac:dyDescent="0.2">
      <c r="A141" t="s">
        <v>3777</v>
      </c>
      <c r="B141" t="s">
        <v>4318</v>
      </c>
      <c r="C141" t="s">
        <v>3789</v>
      </c>
      <c r="D141">
        <v>0.8726526</v>
      </c>
      <c r="E141" t="s">
        <v>3803</v>
      </c>
      <c r="F141">
        <v>38</v>
      </c>
    </row>
    <row r="142" spans="1:6" x14ac:dyDescent="0.2">
      <c r="A142" t="s">
        <v>3779</v>
      </c>
      <c r="B142">
        <v>2459457.9343900001</v>
      </c>
      <c r="C142" t="s">
        <v>3790</v>
      </c>
      <c r="D142">
        <v>1.3180000000000001</v>
      </c>
      <c r="E142" t="s">
        <v>3804</v>
      </c>
      <c r="F142">
        <v>1</v>
      </c>
    </row>
    <row r="143" spans="1:6" x14ac:dyDescent="0.2">
      <c r="A143" t="s">
        <v>3780</v>
      </c>
      <c r="B143">
        <v>84.374989999999997</v>
      </c>
      <c r="C143" t="s">
        <v>3791</v>
      </c>
      <c r="D143">
        <v>1.1299999999999999</v>
      </c>
      <c r="E143" t="s">
        <v>3805</v>
      </c>
      <c r="F143">
        <v>17</v>
      </c>
    </row>
    <row r="144" spans="1:6" x14ac:dyDescent="0.2">
      <c r="A144" t="s">
        <v>3781</v>
      </c>
      <c r="B144">
        <v>237.50201000000001</v>
      </c>
      <c r="C144" t="s">
        <v>3792</v>
      </c>
      <c r="D144">
        <v>0.78515776000000004</v>
      </c>
      <c r="E144" t="s">
        <v>3806</v>
      </c>
      <c r="F144">
        <v>2021</v>
      </c>
    </row>
    <row r="145" spans="1:6" x14ac:dyDescent="0.2">
      <c r="A145" t="s">
        <v>3782</v>
      </c>
      <c r="B145">
        <v>3.4594</v>
      </c>
      <c r="C145" t="s">
        <v>3793</v>
      </c>
      <c r="D145">
        <v>-0.58940208999999999</v>
      </c>
      <c r="E145" t="s">
        <v>3807</v>
      </c>
      <c r="F145">
        <v>2021</v>
      </c>
    </row>
    <row r="146" spans="1:6" x14ac:dyDescent="0.2">
      <c r="A146" t="s">
        <v>3783</v>
      </c>
      <c r="B146">
        <v>0.21512890000000001</v>
      </c>
      <c r="C146" t="s">
        <v>3794</v>
      </c>
      <c r="D146">
        <v>-0.19008543</v>
      </c>
      <c r="E146" t="s">
        <v>3808</v>
      </c>
      <c r="F146">
        <v>0.85</v>
      </c>
    </row>
    <row r="147" spans="1:6" x14ac:dyDescent="0.2">
      <c r="A147" t="s">
        <v>3784</v>
      </c>
      <c r="B147">
        <v>0.85121670000000005</v>
      </c>
      <c r="C147" t="s">
        <v>3795</v>
      </c>
      <c r="D147">
        <v>0.61720114000000004</v>
      </c>
      <c r="E147" s="53" t="s">
        <v>3809</v>
      </c>
      <c r="F147" t="s">
        <v>3810</v>
      </c>
    </row>
    <row r="148" spans="1:6" x14ac:dyDescent="0.2">
      <c r="A148" t="s">
        <v>3785</v>
      </c>
      <c r="B148">
        <v>5.7</v>
      </c>
      <c r="C148" t="s">
        <v>3796</v>
      </c>
      <c r="D148">
        <v>0.7195068</v>
      </c>
      <c r="E148" s="53" t="s">
        <v>3811</v>
      </c>
      <c r="F148" t="s">
        <v>3812</v>
      </c>
    </row>
    <row r="149" spans="1:6" x14ac:dyDescent="0.2">
      <c r="A149" t="s">
        <v>3786</v>
      </c>
      <c r="B149">
        <v>5.2</v>
      </c>
      <c r="C149" t="s">
        <v>3797</v>
      </c>
      <c r="D149">
        <v>0.31839082000000002</v>
      </c>
      <c r="E149" t="s">
        <v>3813</v>
      </c>
      <c r="F149" t="s">
        <v>4320</v>
      </c>
    </row>
    <row r="150" spans="1:6" x14ac:dyDescent="0.2">
      <c r="A150" s="74"/>
      <c r="B150" s="74"/>
      <c r="C150" t="s">
        <v>3798</v>
      </c>
      <c r="D150">
        <v>26.65</v>
      </c>
      <c r="E150" t="s">
        <v>3815</v>
      </c>
      <c r="F150" t="s">
        <v>4321</v>
      </c>
    </row>
    <row r="151" spans="1:6" x14ac:dyDescent="0.2">
      <c r="A151" s="74"/>
      <c r="B151" s="74"/>
      <c r="C151" t="s">
        <v>3799</v>
      </c>
      <c r="D151">
        <v>0.15</v>
      </c>
      <c r="E151" t="s">
        <v>3817</v>
      </c>
      <c r="F151" t="s">
        <v>3818</v>
      </c>
    </row>
    <row r="152" spans="1:6" x14ac:dyDescent="0.2">
      <c r="A152" s="74"/>
      <c r="B152" s="74"/>
      <c r="C152" s="74" t="s">
        <v>3819</v>
      </c>
      <c r="D152" s="74"/>
    </row>
    <row r="153" spans="1:6" x14ac:dyDescent="0.2">
      <c r="A153" s="74"/>
      <c r="B153" s="74"/>
      <c r="C153" s="74" t="s">
        <v>4322</v>
      </c>
      <c r="D153" s="74"/>
    </row>
    <row r="154" spans="1:6" x14ac:dyDescent="0.2">
      <c r="A154" s="74"/>
      <c r="B154" s="74"/>
      <c r="C154" t="s">
        <v>3821</v>
      </c>
      <c r="D154">
        <v>0.43423</v>
      </c>
    </row>
    <row r="155" spans="1:6" x14ac:dyDescent="0.2">
      <c r="A155" s="74"/>
      <c r="B155" s="74"/>
      <c r="C155" t="s">
        <v>3822</v>
      </c>
      <c r="D155">
        <v>0.15090000000000001</v>
      </c>
    </row>
    <row r="156" spans="1:6" x14ac:dyDescent="0.2">
      <c r="A156" s="74"/>
      <c r="B156" s="74"/>
      <c r="C156" t="s">
        <v>3823</v>
      </c>
      <c r="D156">
        <v>5.5000000000000003E-4</v>
      </c>
    </row>
    <row r="157" spans="1:6" x14ac:dyDescent="0.2">
      <c r="A157" s="74"/>
      <c r="B157" s="74"/>
      <c r="C157" t="s">
        <v>3824</v>
      </c>
      <c r="D157">
        <v>0.36113000000000001</v>
      </c>
    </row>
    <row r="158" spans="1:6" x14ac:dyDescent="0.2">
      <c r="A158" s="74"/>
      <c r="B158" s="74"/>
      <c r="C158" t="s">
        <v>3825</v>
      </c>
      <c r="D158">
        <v>3.9210600000000002</v>
      </c>
    </row>
    <row r="159" spans="1:6" x14ac:dyDescent="0.2">
      <c r="A159" s="74"/>
      <c r="B159" s="74"/>
      <c r="C159" t="s">
        <v>3826</v>
      </c>
      <c r="D159">
        <v>7.8338700000000001</v>
      </c>
    </row>
    <row r="160" spans="1:6" x14ac:dyDescent="0.2">
      <c r="A160" s="74"/>
      <c r="B160" s="74"/>
      <c r="C160" t="s">
        <v>3827</v>
      </c>
      <c r="D160">
        <v>17.113900000000001</v>
      </c>
    </row>
    <row r="161" spans="1:6" x14ac:dyDescent="0.2">
      <c r="A161" s="74"/>
      <c r="B161" s="74"/>
      <c r="C161" t="s">
        <v>3828</v>
      </c>
      <c r="D161">
        <v>28.881799999999998</v>
      </c>
    </row>
    <row r="162" spans="1:6" x14ac:dyDescent="0.2">
      <c r="A162" s="74"/>
      <c r="B162" s="74"/>
      <c r="C162" s="74"/>
      <c r="D162" s="74"/>
    </row>
    <row r="164" spans="1:6" ht="24" x14ac:dyDescent="0.3">
      <c r="A164" s="56" t="s">
        <v>3829</v>
      </c>
    </row>
    <row r="166" spans="1:6" x14ac:dyDescent="0.2">
      <c r="A166" t="s">
        <v>4323</v>
      </c>
    </row>
    <row r="167" spans="1:6" x14ac:dyDescent="0.2">
      <c r="A167" t="s">
        <v>3831</v>
      </c>
    </row>
    <row r="169" spans="1:6" x14ac:dyDescent="0.2">
      <c r="A169" s="52" t="s">
        <v>3832</v>
      </c>
      <c r="B169" s="52" t="s">
        <v>3833</v>
      </c>
      <c r="C169" s="52" t="s">
        <v>3834</v>
      </c>
      <c r="D169" s="52" t="s">
        <v>3835</v>
      </c>
      <c r="E169" s="53" t="s">
        <v>3836</v>
      </c>
      <c r="F169" s="53" t="s">
        <v>3837</v>
      </c>
    </row>
    <row r="170" spans="1:6" x14ac:dyDescent="0.2">
      <c r="A170" t="s">
        <v>4324</v>
      </c>
      <c r="B170" t="s">
        <v>4325</v>
      </c>
      <c r="C170" t="s">
        <v>4326</v>
      </c>
      <c r="D170" t="s">
        <v>4327</v>
      </c>
      <c r="E170" t="s">
        <v>4328</v>
      </c>
      <c r="F170" t="s">
        <v>4329</v>
      </c>
    </row>
    <row r="171" spans="1:6" x14ac:dyDescent="0.2">
      <c r="A171" t="s">
        <v>4330</v>
      </c>
      <c r="B171" t="s">
        <v>4331</v>
      </c>
      <c r="C171" t="s">
        <v>4332</v>
      </c>
      <c r="E171" t="s">
        <v>4328</v>
      </c>
      <c r="F171" t="s">
        <v>4329</v>
      </c>
    </row>
    <row r="172" spans="1:6" x14ac:dyDescent="0.2">
      <c r="A172" t="s">
        <v>4333</v>
      </c>
      <c r="B172" t="s">
        <v>4334</v>
      </c>
      <c r="C172" t="s">
        <v>4335</v>
      </c>
      <c r="D172" t="s">
        <v>4336</v>
      </c>
      <c r="E172" t="s">
        <v>4328</v>
      </c>
      <c r="F172" t="s">
        <v>4329</v>
      </c>
    </row>
    <row r="173" spans="1:6" x14ac:dyDescent="0.2">
      <c r="A173" t="s">
        <v>4337</v>
      </c>
      <c r="B173" t="s">
        <v>4338</v>
      </c>
      <c r="C173" t="s">
        <v>4339</v>
      </c>
      <c r="D173" t="s">
        <v>4340</v>
      </c>
      <c r="E173" t="s">
        <v>4341</v>
      </c>
      <c r="F173" t="s">
        <v>4329</v>
      </c>
    </row>
    <row r="174" spans="1:6" x14ac:dyDescent="0.2">
      <c r="A174" t="s">
        <v>4342</v>
      </c>
      <c r="B174" t="s">
        <v>4343</v>
      </c>
      <c r="C174" t="s">
        <v>4344</v>
      </c>
      <c r="D174" t="s">
        <v>4340</v>
      </c>
      <c r="E174" t="s">
        <v>4341</v>
      </c>
      <c r="F174" t="s">
        <v>4329</v>
      </c>
    </row>
    <row r="175" spans="1:6" x14ac:dyDescent="0.2">
      <c r="A175" t="s">
        <v>4345</v>
      </c>
      <c r="B175" t="s">
        <v>4346</v>
      </c>
      <c r="C175" t="s">
        <v>4347</v>
      </c>
      <c r="E175" t="s">
        <v>4348</v>
      </c>
      <c r="F175" t="s">
        <v>4329</v>
      </c>
    </row>
    <row r="176" spans="1:6" x14ac:dyDescent="0.2">
      <c r="A176" t="s">
        <v>4349</v>
      </c>
      <c r="B176" t="s">
        <v>4350</v>
      </c>
      <c r="C176" t="s">
        <v>4351</v>
      </c>
      <c r="E176" t="s">
        <v>4348</v>
      </c>
      <c r="F176" t="s">
        <v>4329</v>
      </c>
    </row>
    <row r="177" spans="1:6" x14ac:dyDescent="0.2">
      <c r="A177" t="s">
        <v>4352</v>
      </c>
      <c r="B177" t="s">
        <v>4353</v>
      </c>
      <c r="C177" t="s">
        <v>4354</v>
      </c>
      <c r="E177" t="s">
        <v>4348</v>
      </c>
      <c r="F177" t="s">
        <v>4329</v>
      </c>
    </row>
    <row r="178" spans="1:6" x14ac:dyDescent="0.2">
      <c r="A178" t="s">
        <v>4355</v>
      </c>
      <c r="B178" t="s">
        <v>4356</v>
      </c>
      <c r="C178" t="s">
        <v>4357</v>
      </c>
      <c r="E178" t="s">
        <v>4348</v>
      </c>
      <c r="F178" t="s">
        <v>4329</v>
      </c>
    </row>
    <row r="179" spans="1:6" x14ac:dyDescent="0.2">
      <c r="A179" t="s">
        <v>4358</v>
      </c>
      <c r="B179" t="s">
        <v>4359</v>
      </c>
      <c r="C179" t="s">
        <v>4360</v>
      </c>
      <c r="D179" t="s">
        <v>3859</v>
      </c>
      <c r="E179" t="s">
        <v>3908</v>
      </c>
      <c r="F179" t="s">
        <v>4329</v>
      </c>
    </row>
    <row r="180" spans="1:6" x14ac:dyDescent="0.2">
      <c r="A180" t="s">
        <v>4361</v>
      </c>
      <c r="B180" t="s">
        <v>4362</v>
      </c>
      <c r="C180" t="s">
        <v>4363</v>
      </c>
      <c r="D180" t="s">
        <v>4364</v>
      </c>
      <c r="E180" t="s">
        <v>3908</v>
      </c>
      <c r="F180" t="s">
        <v>4329</v>
      </c>
    </row>
    <row r="181" spans="1:6" x14ac:dyDescent="0.2">
      <c r="A181" t="s">
        <v>4365</v>
      </c>
      <c r="B181" t="s">
        <v>4366</v>
      </c>
      <c r="C181" t="s">
        <v>4367</v>
      </c>
      <c r="D181" t="s">
        <v>4368</v>
      </c>
      <c r="E181" t="s">
        <v>3908</v>
      </c>
      <c r="F181" t="s">
        <v>4329</v>
      </c>
    </row>
    <row r="182" spans="1:6" x14ac:dyDescent="0.2">
      <c r="A182" t="s">
        <v>4369</v>
      </c>
      <c r="B182" t="s">
        <v>4370</v>
      </c>
      <c r="C182" t="s">
        <v>4371</v>
      </c>
      <c r="D182" t="s">
        <v>4372</v>
      </c>
      <c r="E182" t="s">
        <v>3908</v>
      </c>
      <c r="F182" t="s">
        <v>4329</v>
      </c>
    </row>
    <row r="183" spans="1:6" x14ac:dyDescent="0.2">
      <c r="A183" t="s">
        <v>4373</v>
      </c>
      <c r="B183" t="s">
        <v>4374</v>
      </c>
      <c r="C183" t="s">
        <v>4375</v>
      </c>
      <c r="D183" t="s">
        <v>3859</v>
      </c>
      <c r="E183" t="s">
        <v>3908</v>
      </c>
      <c r="F183" t="s">
        <v>4329</v>
      </c>
    </row>
    <row r="184" spans="1:6" x14ac:dyDescent="0.2">
      <c r="A184" t="s">
        <v>4376</v>
      </c>
      <c r="B184" t="s">
        <v>4377</v>
      </c>
      <c r="C184" t="s">
        <v>4378</v>
      </c>
      <c r="E184" t="s">
        <v>4379</v>
      </c>
      <c r="F184" t="s">
        <v>4329</v>
      </c>
    </row>
    <row r="185" spans="1:6" x14ac:dyDescent="0.2">
      <c r="A185" t="s">
        <v>4380</v>
      </c>
      <c r="B185" t="s">
        <v>4381</v>
      </c>
      <c r="C185" t="s">
        <v>4382</v>
      </c>
      <c r="D185" t="s">
        <v>4364</v>
      </c>
      <c r="E185" t="s">
        <v>4379</v>
      </c>
      <c r="F185" t="s">
        <v>4329</v>
      </c>
    </row>
    <row r="186" spans="1:6" x14ac:dyDescent="0.2">
      <c r="A186" t="s">
        <v>4383</v>
      </c>
      <c r="B186" t="s">
        <v>4384</v>
      </c>
      <c r="C186" t="s">
        <v>4385</v>
      </c>
      <c r="D186" t="s">
        <v>4372</v>
      </c>
      <c r="E186" t="s">
        <v>4379</v>
      </c>
      <c r="F186" t="s">
        <v>4329</v>
      </c>
    </row>
    <row r="187" spans="1:6" x14ac:dyDescent="0.2">
      <c r="A187" t="s">
        <v>4386</v>
      </c>
      <c r="B187" t="s">
        <v>4387</v>
      </c>
      <c r="C187" t="s">
        <v>4388</v>
      </c>
      <c r="D187" t="s">
        <v>4389</v>
      </c>
      <c r="E187" t="s">
        <v>3876</v>
      </c>
      <c r="F187" t="s">
        <v>4329</v>
      </c>
    </row>
    <row r="188" spans="1:6" x14ac:dyDescent="0.2">
      <c r="A188" t="s">
        <v>4390</v>
      </c>
      <c r="B188" t="s">
        <v>4391</v>
      </c>
      <c r="C188" t="s">
        <v>4392</v>
      </c>
      <c r="D188" t="s">
        <v>4260</v>
      </c>
      <c r="E188" t="s">
        <v>3876</v>
      </c>
      <c r="F188" t="s">
        <v>4329</v>
      </c>
    </row>
    <row r="189" spans="1:6" x14ac:dyDescent="0.2">
      <c r="A189" t="s">
        <v>4393</v>
      </c>
      <c r="B189" t="s">
        <v>4394</v>
      </c>
      <c r="C189" t="s">
        <v>4395</v>
      </c>
      <c r="D189" t="s">
        <v>4396</v>
      </c>
      <c r="E189" t="s">
        <v>4397</v>
      </c>
      <c r="F189" t="s">
        <v>4329</v>
      </c>
    </row>
    <row r="190" spans="1:6" x14ac:dyDescent="0.2">
      <c r="A190" t="s">
        <v>4398</v>
      </c>
      <c r="B190" t="s">
        <v>4399</v>
      </c>
      <c r="C190" t="s">
        <v>4400</v>
      </c>
      <c r="D190" t="s">
        <v>4401</v>
      </c>
      <c r="E190" t="s">
        <v>3876</v>
      </c>
      <c r="F190" t="s">
        <v>4329</v>
      </c>
    </row>
    <row r="191" spans="1:6" x14ac:dyDescent="0.2">
      <c r="A191" t="s">
        <v>4402</v>
      </c>
      <c r="B191" t="s">
        <v>4403</v>
      </c>
      <c r="C191" t="s">
        <v>4404</v>
      </c>
      <c r="D191" t="s">
        <v>4181</v>
      </c>
      <c r="E191" t="s">
        <v>4397</v>
      </c>
      <c r="F191" t="s">
        <v>4329</v>
      </c>
    </row>
    <row r="192" spans="1:6" x14ac:dyDescent="0.2">
      <c r="A192" t="s">
        <v>4405</v>
      </c>
      <c r="B192" t="s">
        <v>4406</v>
      </c>
      <c r="C192" t="s">
        <v>4407</v>
      </c>
      <c r="E192" t="s">
        <v>3876</v>
      </c>
      <c r="F192" t="s">
        <v>4329</v>
      </c>
    </row>
    <row r="193" spans="1:6" x14ac:dyDescent="0.2">
      <c r="A193" t="s">
        <v>4408</v>
      </c>
      <c r="B193" t="s">
        <v>4409</v>
      </c>
      <c r="C193" t="s">
        <v>4410</v>
      </c>
      <c r="D193" t="s">
        <v>4250</v>
      </c>
      <c r="E193" t="s">
        <v>4397</v>
      </c>
      <c r="F193" t="s">
        <v>4329</v>
      </c>
    </row>
    <row r="194" spans="1:6" x14ac:dyDescent="0.2">
      <c r="A194" t="s">
        <v>4411</v>
      </c>
      <c r="B194" t="s">
        <v>4412</v>
      </c>
      <c r="C194" t="s">
        <v>4413</v>
      </c>
      <c r="D194" t="s">
        <v>4414</v>
      </c>
      <c r="E194" t="s">
        <v>3876</v>
      </c>
      <c r="F194" t="s">
        <v>4415</v>
      </c>
    </row>
    <row r="195" spans="1:6" x14ac:dyDescent="0.2">
      <c r="A195" t="s">
        <v>4416</v>
      </c>
      <c r="B195" t="s">
        <v>4417</v>
      </c>
      <c r="C195" t="s">
        <v>4418</v>
      </c>
      <c r="D195" t="s">
        <v>4419</v>
      </c>
      <c r="E195" t="s">
        <v>3876</v>
      </c>
      <c r="F195" t="s">
        <v>4415</v>
      </c>
    </row>
    <row r="196" spans="1:6" x14ac:dyDescent="0.2">
      <c r="A196" t="s">
        <v>4420</v>
      </c>
      <c r="B196" t="s">
        <v>4421</v>
      </c>
      <c r="C196" t="s">
        <v>4422</v>
      </c>
      <c r="D196" t="s">
        <v>4423</v>
      </c>
      <c r="E196" t="s">
        <v>3876</v>
      </c>
      <c r="F196" t="s">
        <v>4415</v>
      </c>
    </row>
    <row r="197" spans="1:6" x14ac:dyDescent="0.2">
      <c r="A197" t="s">
        <v>4424</v>
      </c>
      <c r="B197" t="s">
        <v>4412</v>
      </c>
      <c r="C197" t="s">
        <v>4425</v>
      </c>
      <c r="D197" t="s">
        <v>4260</v>
      </c>
      <c r="E197" t="s">
        <v>3876</v>
      </c>
      <c r="F197" t="s">
        <v>4415</v>
      </c>
    </row>
    <row r="198" spans="1:6" x14ac:dyDescent="0.2">
      <c r="A198" t="s">
        <v>4426</v>
      </c>
      <c r="B198" t="s">
        <v>4427</v>
      </c>
      <c r="C198" t="s">
        <v>4428</v>
      </c>
      <c r="D198" t="s">
        <v>4429</v>
      </c>
      <c r="E198" t="s">
        <v>3876</v>
      </c>
      <c r="F198" t="s">
        <v>4415</v>
      </c>
    </row>
    <row r="199" spans="1:6" x14ac:dyDescent="0.2">
      <c r="A199" t="s">
        <v>4430</v>
      </c>
      <c r="B199" t="s">
        <v>4431</v>
      </c>
      <c r="C199" t="s">
        <v>4432</v>
      </c>
      <c r="D199" t="s">
        <v>4433</v>
      </c>
      <c r="E199" t="s">
        <v>3876</v>
      </c>
      <c r="F199" t="s">
        <v>4415</v>
      </c>
    </row>
    <row r="200" spans="1:6" x14ac:dyDescent="0.2">
      <c r="A200" t="s">
        <v>4434</v>
      </c>
      <c r="B200" t="s">
        <v>4435</v>
      </c>
      <c r="C200" t="s">
        <v>4436</v>
      </c>
      <c r="D200" t="s">
        <v>4437</v>
      </c>
      <c r="E200" t="s">
        <v>3876</v>
      </c>
      <c r="F200" t="s">
        <v>4415</v>
      </c>
    </row>
    <row r="201" spans="1:6" x14ac:dyDescent="0.2">
      <c r="A201" t="s">
        <v>4438</v>
      </c>
      <c r="B201" t="s">
        <v>4435</v>
      </c>
      <c r="C201" t="s">
        <v>4439</v>
      </c>
      <c r="D201" t="s">
        <v>4440</v>
      </c>
      <c r="E201" t="s">
        <v>3876</v>
      </c>
      <c r="F201" t="s">
        <v>4415</v>
      </c>
    </row>
    <row r="202" spans="1:6" x14ac:dyDescent="0.2">
      <c r="A202" t="s">
        <v>4441</v>
      </c>
      <c r="B202" t="s">
        <v>4442</v>
      </c>
      <c r="C202" t="s">
        <v>4443</v>
      </c>
      <c r="D202" t="s">
        <v>4444</v>
      </c>
      <c r="E202" t="s">
        <v>3876</v>
      </c>
      <c r="F202" t="s">
        <v>4415</v>
      </c>
    </row>
    <row r="203" spans="1:6" x14ac:dyDescent="0.2">
      <c r="A203" t="s">
        <v>4445</v>
      </c>
      <c r="B203" t="s">
        <v>4446</v>
      </c>
      <c r="C203" t="s">
        <v>4447</v>
      </c>
      <c r="D203" t="s">
        <v>4448</v>
      </c>
      <c r="E203" t="s">
        <v>3876</v>
      </c>
      <c r="F203" t="s">
        <v>4415</v>
      </c>
    </row>
    <row r="204" spans="1:6" x14ac:dyDescent="0.2">
      <c r="A204" t="s">
        <v>4449</v>
      </c>
      <c r="B204" t="s">
        <v>4450</v>
      </c>
      <c r="C204" t="s">
        <v>4451</v>
      </c>
      <c r="D204" t="s">
        <v>4452</v>
      </c>
      <c r="E204" t="s">
        <v>4453</v>
      </c>
      <c r="F204" t="s">
        <v>4454</v>
      </c>
    </row>
    <row r="205" spans="1:6" x14ac:dyDescent="0.2">
      <c r="A205" t="s">
        <v>4455</v>
      </c>
      <c r="B205" t="s">
        <v>4456</v>
      </c>
      <c r="C205" t="s">
        <v>4457</v>
      </c>
      <c r="D205" t="s">
        <v>4458</v>
      </c>
      <c r="E205" t="s">
        <v>4453</v>
      </c>
      <c r="F205" t="s">
        <v>4454</v>
      </c>
    </row>
    <row r="206" spans="1:6" x14ac:dyDescent="0.2">
      <c r="A206" t="s">
        <v>4459</v>
      </c>
      <c r="B206" t="s">
        <v>4460</v>
      </c>
      <c r="C206" t="s">
        <v>4461</v>
      </c>
      <c r="D206" t="s">
        <v>4462</v>
      </c>
      <c r="E206" t="s">
        <v>4453</v>
      </c>
      <c r="F206" t="s">
        <v>4454</v>
      </c>
    </row>
    <row r="207" spans="1:6" x14ac:dyDescent="0.2">
      <c r="A207" t="s">
        <v>4463</v>
      </c>
      <c r="B207" t="s">
        <v>4464</v>
      </c>
      <c r="C207" t="s">
        <v>4465</v>
      </c>
      <c r="D207" t="s">
        <v>4458</v>
      </c>
      <c r="E207" t="s">
        <v>4453</v>
      </c>
      <c r="F207" t="s">
        <v>4454</v>
      </c>
    </row>
    <row r="208" spans="1:6" x14ac:dyDescent="0.2">
      <c r="A208" t="s">
        <v>4466</v>
      </c>
      <c r="B208" t="s">
        <v>4467</v>
      </c>
      <c r="C208" t="s">
        <v>4468</v>
      </c>
      <c r="D208" t="s">
        <v>4469</v>
      </c>
      <c r="E208" t="s">
        <v>4453</v>
      </c>
      <c r="F208" t="s">
        <v>4454</v>
      </c>
    </row>
    <row r="209" spans="1:6" x14ac:dyDescent="0.2">
      <c r="A209" t="s">
        <v>4470</v>
      </c>
      <c r="B209" t="s">
        <v>4471</v>
      </c>
      <c r="C209" t="s">
        <v>4472</v>
      </c>
      <c r="E209" t="s">
        <v>4453</v>
      </c>
      <c r="F209" t="s">
        <v>4454</v>
      </c>
    </row>
  </sheetData>
  <mergeCells count="17">
    <mergeCell ref="A151:B151"/>
    <mergeCell ref="A30:B31"/>
    <mergeCell ref="A38:B38"/>
    <mergeCell ref="A39:B39"/>
    <mergeCell ref="A40:B40"/>
    <mergeCell ref="A41:B41"/>
    <mergeCell ref="A45:F45"/>
    <mergeCell ref="A100:A101"/>
    <mergeCell ref="C100:C101"/>
    <mergeCell ref="D100:D101"/>
    <mergeCell ref="A102:A103"/>
    <mergeCell ref="A150:B150"/>
    <mergeCell ref="A152:A162"/>
    <mergeCell ref="B152:B162"/>
    <mergeCell ref="C152:D152"/>
    <mergeCell ref="C153:D153"/>
    <mergeCell ref="C162:D162"/>
  </mergeCells>
  <hyperlinks>
    <hyperlink ref="A30" r:id="rId1" display="https://ssd.jpl.nasa.gov/sbdb.cgi?sstr=2021%20VA9" xr:uid="{D65EC466-9D24-C543-8CAA-BF57886707B0}"/>
    <hyperlink ref="B35" r:id="rId2" display="https://cneos.jpl.nasa.gov/sentry/details.html?des=2021%20VA9" xr:uid="{1AB71732-EF20-0145-89D6-EF9DAA3E1AC8}"/>
    <hyperlink ref="C49" r:id="rId3" display="https://cneos.jpl.nasa.gov/sentry/details.html?des=2021%20VA9" xr:uid="{1E66BCA1-319A-BB4D-821F-39CE9AEC6CA9}"/>
    <hyperlink ref="C50" r:id="rId4" display="https://cneos.jpl.nasa.gov/sentry/details.html?des=2021%20VA9" xr:uid="{EE263B53-C2DD-3E4C-86A4-AFA3FF17A105}"/>
    <hyperlink ref="C51" r:id="rId5" display="https://cneos.jpl.nasa.gov/sentry/details.html?des=2021%20VA9" xr:uid="{D54FA5C9-3164-014C-8176-EB6FFA7D58CA}"/>
    <hyperlink ref="C52" r:id="rId6" display="https://cneos.jpl.nasa.gov/sentry/details.html?des=2021%20VA9" xr:uid="{8DF050EB-8FA1-234F-8147-95928986B537}"/>
    <hyperlink ref="C53" r:id="rId7" display="https://cneos.jpl.nasa.gov/sentry/details.html?des=2021%20VA9" xr:uid="{9172B782-C118-904F-9310-70887F3D2D43}"/>
    <hyperlink ref="C54" r:id="rId8" display="https://cneos.jpl.nasa.gov/sentry/details.html?des=2021%20VA9" xr:uid="{00943951-989F-5649-8C37-4EDF43806B40}"/>
    <hyperlink ref="C55" r:id="rId9" display="https://cneos.jpl.nasa.gov/sentry/details.html?des=2021%20VA9" xr:uid="{1B7CD574-55DD-454A-A466-FDEC08256215}"/>
    <hyperlink ref="C56" r:id="rId10" display="https://cneos.jpl.nasa.gov/sentry/details.html?des=2021%20VA9" xr:uid="{1864EAD1-3C31-8248-A4C5-C8DF0E9BE39F}"/>
    <hyperlink ref="C57" r:id="rId11" display="https://cneos.jpl.nasa.gov/sentry/details.html?des=2021%20VA9" xr:uid="{5E6E1E81-34B9-6C4B-A1F1-79E1E6EFDD4C}"/>
    <hyperlink ref="C58" r:id="rId12" display="https://cneos.jpl.nasa.gov/sentry/details.html?des=2021%20VA9" xr:uid="{6DF37430-DBD5-C547-B060-B9D35AFE323D}"/>
    <hyperlink ref="C59" r:id="rId13" display="https://cneos.jpl.nasa.gov/sentry/details.html?des=2021%20VA9" xr:uid="{AACD59B1-D4A8-854B-9EF8-55D51FD5DC9E}"/>
    <hyperlink ref="C60" r:id="rId14" display="https://cneos.jpl.nasa.gov/sentry/details.html?des=2021%20VA9" xr:uid="{E442EF84-BE49-F043-99A3-F883F77288E2}"/>
    <hyperlink ref="C61" r:id="rId15" display="https://cneos.jpl.nasa.gov/sentry/details.html?des=2021%20VA9" xr:uid="{FB4D1E36-4DF0-4E4B-8BCF-7E49D756C62D}"/>
    <hyperlink ref="C62" r:id="rId16" display="https://cneos.jpl.nasa.gov/sentry/details.html?des=2021%20VA9" xr:uid="{813E54EC-AB65-674F-AF02-FFC40C26EEB8}"/>
    <hyperlink ref="C63" r:id="rId17" display="https://cneos.jpl.nasa.gov/sentry/details.html?des=2021%20VA9" xr:uid="{A269EC12-AAF6-7943-821F-B05CF1DBD7FE}"/>
    <hyperlink ref="C64" r:id="rId18" display="https://cneos.jpl.nasa.gov/sentry/details.html?des=2021%20VA9" xr:uid="{1997A014-71E4-D741-891E-CBC657857FA4}"/>
    <hyperlink ref="C65" r:id="rId19" display="https://cneos.jpl.nasa.gov/sentry/details.html?des=2021%20VA9" xr:uid="{36FA651E-2A0F-CF40-BE01-92A77642BBC9}"/>
    <hyperlink ref="C66" r:id="rId20" display="https://cneos.jpl.nasa.gov/sentry/details.html?des=2021%20VA9" xr:uid="{DF8F3207-5B98-FE4C-925F-66EB31AEDD0D}"/>
    <hyperlink ref="C67" r:id="rId21" display="https://cneos.jpl.nasa.gov/sentry/details.html?des=2021%20VA9" xr:uid="{45D7D777-FF47-7646-8F6D-0F14074C0850}"/>
    <hyperlink ref="C68" r:id="rId22" display="https://cneos.jpl.nasa.gov/sentry/details.html?des=2021%20VA9" xr:uid="{7C98D7D8-CB6C-4440-B01F-02DD2AEA13E2}"/>
    <hyperlink ref="C69" r:id="rId23" display="https://cneos.jpl.nasa.gov/sentry/details.html?des=2021%20VA9" xr:uid="{3655208F-D9D9-9142-87D4-745AAE1ADCFD}"/>
    <hyperlink ref="C70" r:id="rId24" display="https://cneos.jpl.nasa.gov/sentry/details.html?des=2021%20VA9" xr:uid="{8A1E125E-8725-9443-838A-B7EC9A4E7BE6}"/>
    <hyperlink ref="C71" r:id="rId25" display="https://cneos.jpl.nasa.gov/sentry/details.html?des=2021%20VA9" xr:uid="{729E3267-A8E7-BD4F-A526-CBB850A36C0C}"/>
    <hyperlink ref="C72" r:id="rId26" display="https://cneos.jpl.nasa.gov/sentry/details.html?des=2021%20VA9" xr:uid="{F44138D8-ADA3-3444-86B6-29A5470BAC66}"/>
    <hyperlink ref="C73" r:id="rId27" display="https://cneos.jpl.nasa.gov/sentry/details.html?des=2021%20VA9" xr:uid="{9CB0F6DD-6895-4E40-A2E0-F5736ECAC21C}"/>
    <hyperlink ref="A130" r:id="rId28" display="https://www.minorplanetcenter.net/mpec/K10/K10U20.html" xr:uid="{7AA7F9C7-3593-A649-AAAB-A27B7F48DD3B}"/>
    <hyperlink ref="E139" r:id="rId29" display="https://www.minorplanetcenter.net/iau/info/UValue.html" xr:uid="{041AFF7A-2A5E-4D46-A191-CE71F3419723}"/>
    <hyperlink ref="E147" r:id="rId30" display="https://www.minorplanetcenter.net/iau/info/Perturbers.html" xr:uid="{02643328-A31D-A74F-8EA6-3FF766193B44}"/>
    <hyperlink ref="E148" r:id="rId31" display="https://www.minorplanetcenter.net/iau/info/Perturbers.html" xr:uid="{377D47B2-FBE9-BD48-9226-031BC89F2741}"/>
    <hyperlink ref="E169" r:id="rId32" display="https://www.minorplanetcenter.net/iau/lists/ObsCodesF.html" xr:uid="{485EF212-EEB8-2640-AC34-8F733F80E71E}"/>
    <hyperlink ref="F169" r:id="rId33" display="https://www.minorplanetcenter.net/iau/info/References.html" xr:uid="{D56633BC-CD75-AF48-9F30-10DAAF82FC2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E0A36-7BBC-7F45-B128-2BA8EF413C95}">
  <dimension ref="A1:Q255"/>
  <sheetViews>
    <sheetView workbookViewId="0">
      <selection activeCell="A21" sqref="A21"/>
    </sheetView>
  </sheetViews>
  <sheetFormatPr baseColWidth="10" defaultRowHeight="16" x14ac:dyDescent="0.2"/>
  <cols>
    <col min="1" max="1" width="49.5" customWidth="1"/>
  </cols>
  <sheetData>
    <row r="1" spans="1:17" x14ac:dyDescent="0.2">
      <c r="A1" s="49" t="s">
        <v>2921</v>
      </c>
      <c r="B1" s="46" t="s">
        <v>2837</v>
      </c>
      <c r="C1" s="50" t="s">
        <v>2814</v>
      </c>
      <c r="D1" s="46" t="s">
        <v>26</v>
      </c>
      <c r="E1" s="46" t="s">
        <v>2260</v>
      </c>
      <c r="F1" s="50" t="s">
        <v>2747</v>
      </c>
      <c r="G1" s="50" t="s">
        <v>2806</v>
      </c>
      <c r="H1" s="50" t="s">
        <v>3564</v>
      </c>
      <c r="I1" s="49" t="s">
        <v>3565</v>
      </c>
      <c r="J1" s="46"/>
      <c r="K1" s="46">
        <v>568</v>
      </c>
      <c r="L1" s="46"/>
      <c r="M1" s="46"/>
      <c r="N1" s="46"/>
      <c r="O1" s="46"/>
      <c r="P1" s="46"/>
      <c r="Q1" s="46"/>
    </row>
    <row r="3" spans="1:17" x14ac:dyDescent="0.2">
      <c r="A3" s="51">
        <v>568</v>
      </c>
      <c r="C3" t="s">
        <v>3666</v>
      </c>
      <c r="D3" s="15" t="s">
        <v>3667</v>
      </c>
      <c r="E3" s="15" t="s">
        <v>3668</v>
      </c>
      <c r="G3" t="s">
        <v>3669</v>
      </c>
      <c r="H3" s="15" t="s">
        <v>3670</v>
      </c>
      <c r="I3" s="15" t="s">
        <v>3671</v>
      </c>
    </row>
    <row r="4" spans="1:17" x14ac:dyDescent="0.2">
      <c r="D4">
        <f>(11+3/60+36.8/3600)*15</f>
        <v>165.90333333333334</v>
      </c>
      <c r="E4">
        <f>8+3/60+15.7/3600</f>
        <v>8.0543611111111115</v>
      </c>
      <c r="H4">
        <f>(11+5/60+3.9/3600)*15</f>
        <v>166.26625000000001</v>
      </c>
      <c r="I4">
        <f>8+1/60+21.6/3600</f>
        <v>8.0226666666666677</v>
      </c>
    </row>
    <row r="7" spans="1:17" x14ac:dyDescent="0.2">
      <c r="D7">
        <f>5.5*60/0.4</f>
        <v>825</v>
      </c>
      <c r="E7" t="s">
        <v>4474</v>
      </c>
    </row>
    <row r="15" spans="1:17" x14ac:dyDescent="0.2">
      <c r="G15" t="s">
        <v>3659</v>
      </c>
    </row>
    <row r="16" spans="1:17" x14ac:dyDescent="0.2">
      <c r="G16" t="s">
        <v>3656</v>
      </c>
    </row>
    <row r="17" spans="2:15" x14ac:dyDescent="0.2">
      <c r="E17" t="s">
        <v>3657</v>
      </c>
      <c r="F17" t="s">
        <v>3658</v>
      </c>
      <c r="G17" t="s">
        <v>3657</v>
      </c>
      <c r="H17" t="s">
        <v>3658</v>
      </c>
      <c r="I17" t="s">
        <v>3657</v>
      </c>
      <c r="J17" t="s">
        <v>3658</v>
      </c>
      <c r="K17" s="5" t="s">
        <v>3661</v>
      </c>
      <c r="L17" t="s">
        <v>3657</v>
      </c>
      <c r="M17" t="s">
        <v>3658</v>
      </c>
      <c r="N17" s="5" t="s">
        <v>3661</v>
      </c>
    </row>
    <row r="18" spans="2:15" x14ac:dyDescent="0.2">
      <c r="C18" t="s">
        <v>3653</v>
      </c>
      <c r="D18" t="s">
        <v>3652</v>
      </c>
      <c r="E18" t="s">
        <v>3654</v>
      </c>
      <c r="F18" t="s">
        <v>3654</v>
      </c>
      <c r="G18" t="s">
        <v>3655</v>
      </c>
      <c r="H18" t="s">
        <v>3655</v>
      </c>
      <c r="I18" t="s">
        <v>3660</v>
      </c>
      <c r="J18" t="s">
        <v>3660</v>
      </c>
      <c r="K18" s="5" t="s">
        <v>3660</v>
      </c>
      <c r="L18" t="s">
        <v>3662</v>
      </c>
      <c r="M18" t="s">
        <v>3662</v>
      </c>
      <c r="N18" t="s">
        <v>3662</v>
      </c>
      <c r="O18" t="s">
        <v>3663</v>
      </c>
    </row>
    <row r="19" spans="2:15" x14ac:dyDescent="0.2">
      <c r="B19" t="s">
        <v>2999</v>
      </c>
      <c r="C19">
        <v>11.8</v>
      </c>
      <c r="D19">
        <v>-3.6</v>
      </c>
      <c r="E19">
        <f>C19/3600</f>
        <v>3.2777777777777779E-3</v>
      </c>
      <c r="F19">
        <f>D19/3600</f>
        <v>-1E-3</v>
      </c>
      <c r="G19">
        <f>E19/0.16</f>
        <v>2.0486111111111111E-2</v>
      </c>
      <c r="H19">
        <f>F19/0.16</f>
        <v>-6.2500000000000003E-3</v>
      </c>
      <c r="I19">
        <f>G19*60</f>
        <v>1.2291666666666667</v>
      </c>
      <c r="J19">
        <f>H19*60</f>
        <v>-0.375</v>
      </c>
      <c r="K19" s="5">
        <f>SQRT(I19^2+J19^2)</f>
        <v>1.2850975427742615</v>
      </c>
      <c r="L19">
        <f>G19*90</f>
        <v>1.84375</v>
      </c>
      <c r="M19">
        <f>H19*90</f>
        <v>-0.5625</v>
      </c>
      <c r="N19" s="5">
        <f>SQRT(L19^2+M19^2)</f>
        <v>1.927646314161392</v>
      </c>
    </row>
    <row r="20" spans="2:15" x14ac:dyDescent="0.2">
      <c r="C20">
        <v>1.2</v>
      </c>
      <c r="D20">
        <v>-6.1</v>
      </c>
      <c r="E20">
        <f t="shared" ref="E20:F22" si="0">C20/3600</f>
        <v>3.3333333333333332E-4</v>
      </c>
      <c r="F20">
        <f t="shared" si="0"/>
        <v>-1.6944444444444444E-3</v>
      </c>
      <c r="G20">
        <f t="shared" ref="G20:H22" si="1">E20/0.16</f>
        <v>2.0833333333333333E-3</v>
      </c>
      <c r="H20">
        <f t="shared" si="1"/>
        <v>-1.0590277777777777E-2</v>
      </c>
      <c r="I20">
        <f t="shared" ref="I20:J22" si="2">G20*60</f>
        <v>0.125</v>
      </c>
      <c r="J20">
        <f t="shared" si="2"/>
        <v>-0.63541666666666663</v>
      </c>
      <c r="K20" s="5">
        <f t="shared" ref="K20:K22" si="3">SQRT(I20^2+J20^2)</f>
        <v>0.64759504343206464</v>
      </c>
      <c r="L20">
        <f t="shared" ref="L20:M22" si="4">G20*90</f>
        <v>0.1875</v>
      </c>
      <c r="M20">
        <f t="shared" si="4"/>
        <v>-0.95312499999999989</v>
      </c>
      <c r="N20" s="5">
        <f t="shared" ref="N20:N22" si="5">SQRT(L20^2+M20^2)</f>
        <v>0.97139256514809691</v>
      </c>
    </row>
    <row r="21" spans="2:15" x14ac:dyDescent="0.2">
      <c r="B21" t="s">
        <v>2999</v>
      </c>
      <c r="C21">
        <v>9.6999999999999993</v>
      </c>
      <c r="D21">
        <v>-2.9</v>
      </c>
      <c r="E21">
        <f t="shared" si="0"/>
        <v>2.6944444444444442E-3</v>
      </c>
      <c r="F21">
        <f t="shared" si="0"/>
        <v>-8.0555555555555556E-4</v>
      </c>
      <c r="G21">
        <f t="shared" si="1"/>
        <v>1.6840277777777777E-2</v>
      </c>
      <c r="H21">
        <f t="shared" si="1"/>
        <v>-5.0347222222222225E-3</v>
      </c>
      <c r="I21">
        <f t="shared" si="2"/>
        <v>1.0104166666666665</v>
      </c>
      <c r="J21">
        <f t="shared" si="2"/>
        <v>-0.30208333333333337</v>
      </c>
      <c r="K21" s="5">
        <f t="shared" si="3"/>
        <v>1.0546071214227388</v>
      </c>
      <c r="L21">
        <f t="shared" si="4"/>
        <v>1.515625</v>
      </c>
      <c r="M21">
        <f t="shared" si="4"/>
        <v>-0.45312500000000006</v>
      </c>
      <c r="N21" s="5">
        <f t="shared" si="5"/>
        <v>1.5819106821341085</v>
      </c>
    </row>
    <row r="22" spans="2:15" x14ac:dyDescent="0.2">
      <c r="C22">
        <v>0.3</v>
      </c>
      <c r="D22">
        <v>-5.4</v>
      </c>
      <c r="E22">
        <f t="shared" si="0"/>
        <v>8.3333333333333331E-5</v>
      </c>
      <c r="F22">
        <f t="shared" si="0"/>
        <v>-1.5E-3</v>
      </c>
      <c r="G22">
        <f t="shared" si="1"/>
        <v>5.2083333333333333E-4</v>
      </c>
      <c r="H22">
        <f t="shared" si="1"/>
        <v>-9.3749999999999997E-3</v>
      </c>
      <c r="I22">
        <f t="shared" si="2"/>
        <v>3.125E-2</v>
      </c>
      <c r="J22">
        <f t="shared" si="2"/>
        <v>-0.5625</v>
      </c>
      <c r="K22" s="5">
        <f t="shared" si="3"/>
        <v>0.56336738679124831</v>
      </c>
      <c r="L22">
        <f t="shared" si="4"/>
        <v>4.6875E-2</v>
      </c>
      <c r="M22">
        <f t="shared" si="4"/>
        <v>-0.84375</v>
      </c>
      <c r="N22" s="5">
        <f t="shared" si="5"/>
        <v>0.84505108018687247</v>
      </c>
    </row>
    <row r="23" spans="2:15" x14ac:dyDescent="0.2">
      <c r="B23" t="s">
        <v>2999</v>
      </c>
      <c r="C23">
        <v>7.6</v>
      </c>
      <c r="D23">
        <v>-2.2999999999999998</v>
      </c>
      <c r="E23">
        <f>C23/3600</f>
        <v>2.1111111111111109E-3</v>
      </c>
      <c r="F23">
        <f>D23/3600</f>
        <v>-6.3888888888888882E-4</v>
      </c>
      <c r="G23">
        <f>E23/0.16</f>
        <v>1.3194444444444443E-2</v>
      </c>
      <c r="H23">
        <f>F23/0.16</f>
        <v>-3.9930555555555552E-3</v>
      </c>
      <c r="I23">
        <f>G23*60</f>
        <v>0.79166666666666652</v>
      </c>
      <c r="J23">
        <f>H23*60</f>
        <v>-0.23958333333333331</v>
      </c>
      <c r="K23" s="5">
        <f>SQRT(I23^2+J23^2)</f>
        <v>0.8271253137960547</v>
      </c>
      <c r="L23">
        <f>G23*90</f>
        <v>1.1874999999999998</v>
      </c>
      <c r="M23">
        <f>H23*90</f>
        <v>-0.359375</v>
      </c>
      <c r="N23" s="5">
        <f>SQRT(L23^2+M23^2)</f>
        <v>1.2406879706940821</v>
      </c>
    </row>
    <row r="24" spans="2:15" x14ac:dyDescent="0.2">
      <c r="C24">
        <v>-1.9</v>
      </c>
      <c r="D24">
        <v>-4.7</v>
      </c>
      <c r="E24">
        <f>C24/3600</f>
        <v>-5.2777777777777773E-4</v>
      </c>
      <c r="F24">
        <f>D24/3600</f>
        <v>-1.3055555555555557E-3</v>
      </c>
      <c r="G24">
        <f>E24/0.16</f>
        <v>-3.2986111111111107E-3</v>
      </c>
      <c r="H24">
        <f>F24/0.16</f>
        <v>-8.1597222222222227E-3</v>
      </c>
      <c r="I24">
        <f>G24*60</f>
        <v>-0.19791666666666663</v>
      </c>
      <c r="J24">
        <f>H24*60</f>
        <v>-0.48958333333333337</v>
      </c>
      <c r="K24" s="5">
        <f>SQRT(I24^2+J24^2)</f>
        <v>0.52807466065152409</v>
      </c>
      <c r="L24">
        <f>G24*90</f>
        <v>-0.29687499999999994</v>
      </c>
      <c r="M24">
        <f>H24*90</f>
        <v>-0.734375</v>
      </c>
      <c r="N24" s="5">
        <f>SQRT(L24^2+M24^2)</f>
        <v>0.79211199097728602</v>
      </c>
    </row>
    <row r="27" spans="2:15" x14ac:dyDescent="0.2">
      <c r="B27" t="s">
        <v>3646</v>
      </c>
      <c r="C27">
        <v>7</v>
      </c>
      <c r="D27">
        <v>24</v>
      </c>
      <c r="E27">
        <v>3</v>
      </c>
      <c r="F27">
        <f>C27*D27*E27</f>
        <v>504</v>
      </c>
      <c r="I27" t="s">
        <v>3646</v>
      </c>
      <c r="J27">
        <v>7</v>
      </c>
      <c r="K27">
        <v>16</v>
      </c>
      <c r="L27">
        <v>3</v>
      </c>
      <c r="M27">
        <f>J27*K27*L27</f>
        <v>336</v>
      </c>
    </row>
    <row r="28" spans="2:15" x14ac:dyDescent="0.2">
      <c r="B28" t="s">
        <v>3647</v>
      </c>
      <c r="C28">
        <v>60</v>
      </c>
      <c r="D28">
        <v>25</v>
      </c>
      <c r="E28">
        <v>3</v>
      </c>
      <c r="F28">
        <f t="shared" ref="F28:F30" si="6">C28*D28*E28</f>
        <v>4500</v>
      </c>
      <c r="I28" t="s">
        <v>3647</v>
      </c>
      <c r="J28">
        <v>90</v>
      </c>
      <c r="K28">
        <v>17</v>
      </c>
      <c r="L28">
        <v>3</v>
      </c>
      <c r="M28">
        <f t="shared" ref="M28:M30" si="7">J28*K28*L28</f>
        <v>4590</v>
      </c>
    </row>
    <row r="29" spans="2:15" x14ac:dyDescent="0.2">
      <c r="B29" t="s">
        <v>3648</v>
      </c>
      <c r="C29">
        <v>41.1</v>
      </c>
      <c r="D29">
        <v>25</v>
      </c>
      <c r="E29">
        <v>3</v>
      </c>
      <c r="F29">
        <f t="shared" si="6"/>
        <v>3082.5</v>
      </c>
      <c r="I29" t="s">
        <v>3648</v>
      </c>
      <c r="J29">
        <v>41.1</v>
      </c>
      <c r="K29">
        <v>17</v>
      </c>
      <c r="L29">
        <v>3</v>
      </c>
      <c r="M29">
        <f t="shared" si="7"/>
        <v>2096.1000000000004</v>
      </c>
    </row>
    <row r="30" spans="2:15" x14ac:dyDescent="0.2">
      <c r="B30" t="s">
        <v>3649</v>
      </c>
      <c r="C30">
        <v>10</v>
      </c>
      <c r="D30">
        <v>25</v>
      </c>
      <c r="E30">
        <v>3</v>
      </c>
      <c r="F30">
        <f t="shared" si="6"/>
        <v>750</v>
      </c>
      <c r="I30" t="s">
        <v>3649</v>
      </c>
      <c r="J30">
        <v>10</v>
      </c>
      <c r="K30">
        <v>17</v>
      </c>
      <c r="L30">
        <v>3</v>
      </c>
      <c r="M30">
        <f t="shared" si="7"/>
        <v>510</v>
      </c>
    </row>
    <row r="31" spans="2:15" x14ac:dyDescent="0.2">
      <c r="I31" t="s">
        <v>3664</v>
      </c>
      <c r="M31">
        <v>360</v>
      </c>
    </row>
    <row r="32" spans="2:15" x14ac:dyDescent="0.2">
      <c r="F32">
        <f>SUM(F27:F30)</f>
        <v>8836.5</v>
      </c>
      <c r="G32" t="s">
        <v>3650</v>
      </c>
    </row>
    <row r="33" spans="1:14" x14ac:dyDescent="0.2">
      <c r="F33">
        <f>F32/60</f>
        <v>147.27500000000001</v>
      </c>
      <c r="G33" t="s">
        <v>3651</v>
      </c>
      <c r="M33">
        <f>SUM(M27:M31)</f>
        <v>7892.1</v>
      </c>
      <c r="N33" t="s">
        <v>3650</v>
      </c>
    </row>
    <row r="34" spans="1:14" x14ac:dyDescent="0.2">
      <c r="M34">
        <f>M33/60</f>
        <v>131.535</v>
      </c>
      <c r="N34" t="s">
        <v>3651</v>
      </c>
    </row>
    <row r="35" spans="1:14" x14ac:dyDescent="0.2">
      <c r="A35" t="s">
        <v>4473</v>
      </c>
      <c r="H35">
        <f>54/3</f>
        <v>18</v>
      </c>
      <c r="I35">
        <f>17*3</f>
        <v>51</v>
      </c>
      <c r="M35">
        <f>M34/60</f>
        <v>2.19225</v>
      </c>
      <c r="N35" t="s">
        <v>3665</v>
      </c>
    </row>
    <row r="36" spans="1:14" x14ac:dyDescent="0.2">
      <c r="A36" s="55" t="s">
        <v>3719</v>
      </c>
    </row>
    <row r="38" spans="1:14" x14ac:dyDescent="0.2">
      <c r="A38" s="75" t="s">
        <v>3672</v>
      </c>
      <c r="B38" s="75"/>
    </row>
    <row r="39" spans="1:14" x14ac:dyDescent="0.2">
      <c r="A39" s="75"/>
      <c r="B39" s="75"/>
    </row>
    <row r="40" spans="1:14" ht="18" x14ac:dyDescent="0.25">
      <c r="A40" s="52" t="s">
        <v>3673</v>
      </c>
      <c r="B40">
        <v>0</v>
      </c>
      <c r="C40" s="52" t="s">
        <v>3680</v>
      </c>
      <c r="D40" t="s">
        <v>3681</v>
      </c>
    </row>
    <row r="41" spans="1:14" ht="18" x14ac:dyDescent="0.25">
      <c r="A41" s="52" t="s">
        <v>3674</v>
      </c>
      <c r="B41">
        <v>-4.79</v>
      </c>
      <c r="C41" s="52" t="s">
        <v>3682</v>
      </c>
      <c r="D41" t="s">
        <v>3683</v>
      </c>
    </row>
    <row r="42" spans="1:14" x14ac:dyDescent="0.2">
      <c r="A42" s="52" t="s">
        <v>3675</v>
      </c>
      <c r="B42">
        <v>-4.7699999999999996</v>
      </c>
      <c r="C42" s="52" t="s">
        <v>3684</v>
      </c>
      <c r="D42">
        <v>27.1</v>
      </c>
    </row>
    <row r="43" spans="1:14" x14ac:dyDescent="0.2">
      <c r="A43" s="52" t="s">
        <v>3676</v>
      </c>
      <c r="B43" s="54">
        <v>2.7999999999999998E-4</v>
      </c>
      <c r="C43" s="52" t="s">
        <v>3685</v>
      </c>
      <c r="D43" t="s">
        <v>3686</v>
      </c>
    </row>
    <row r="44" spans="1:14" x14ac:dyDescent="0.2">
      <c r="A44" s="52" t="s">
        <v>3677</v>
      </c>
      <c r="B44">
        <v>27</v>
      </c>
      <c r="C44" s="52" t="s">
        <v>3687</v>
      </c>
      <c r="D44" t="s">
        <v>3688</v>
      </c>
    </row>
    <row r="45" spans="1:14" x14ac:dyDescent="0.2">
      <c r="A45" s="52" t="s">
        <v>3678</v>
      </c>
      <c r="B45" t="s">
        <v>3679</v>
      </c>
      <c r="C45" s="52" t="s">
        <v>3689</v>
      </c>
      <c r="D45" t="s">
        <v>3690</v>
      </c>
    </row>
    <row r="46" spans="1:14" x14ac:dyDescent="0.2">
      <c r="A46" s="74"/>
      <c r="B46" s="74"/>
      <c r="C46" t="s">
        <v>3691</v>
      </c>
    </row>
    <row r="47" spans="1:14" x14ac:dyDescent="0.2">
      <c r="A47" s="74"/>
      <c r="B47" s="74"/>
      <c r="C47" t="s">
        <v>3692</v>
      </c>
    </row>
    <row r="48" spans="1:14" x14ac:dyDescent="0.2">
      <c r="A48" s="74" t="s">
        <v>3693</v>
      </c>
      <c r="B48" s="74"/>
    </row>
    <row r="49" spans="1:6" x14ac:dyDescent="0.2">
      <c r="A49" s="74" t="s">
        <v>3694</v>
      </c>
      <c r="B49" s="74"/>
    </row>
    <row r="50" spans="1:6" x14ac:dyDescent="0.2">
      <c r="A50" t="s">
        <v>3695</v>
      </c>
    </row>
    <row r="51" spans="1:6" x14ac:dyDescent="0.2">
      <c r="A51" t="s">
        <v>3696</v>
      </c>
    </row>
    <row r="52" spans="1:6" x14ac:dyDescent="0.2">
      <c r="A52" t="s">
        <v>3697</v>
      </c>
    </row>
    <row r="53" spans="1:6" x14ac:dyDescent="0.2">
      <c r="A53" s="74" t="s">
        <v>3698</v>
      </c>
      <c r="B53" s="74"/>
      <c r="C53" s="74"/>
      <c r="D53" s="74"/>
      <c r="E53" s="74"/>
      <c r="F53" s="74"/>
    </row>
    <row r="54" spans="1:6" x14ac:dyDescent="0.2">
      <c r="A54" s="52"/>
      <c r="B54" s="52" t="s">
        <v>3701</v>
      </c>
      <c r="C54" s="52" t="s">
        <v>3703</v>
      </c>
      <c r="D54" s="52" t="s">
        <v>3703</v>
      </c>
      <c r="E54" s="52" t="s">
        <v>3706</v>
      </c>
      <c r="F54" s="52" t="s">
        <v>3708</v>
      </c>
    </row>
    <row r="55" spans="1:6" x14ac:dyDescent="0.2">
      <c r="A55" s="52" t="s">
        <v>3699</v>
      </c>
      <c r="B55" s="52" t="s">
        <v>3702</v>
      </c>
      <c r="C55" s="52" t="s">
        <v>3704</v>
      </c>
      <c r="D55" s="52" t="s">
        <v>3689</v>
      </c>
      <c r="E55" s="52" t="s">
        <v>3707</v>
      </c>
      <c r="F55" s="52" t="s">
        <v>3707</v>
      </c>
    </row>
    <row r="56" spans="1:6" x14ac:dyDescent="0.2">
      <c r="A56" s="52" t="s">
        <v>3700</v>
      </c>
      <c r="B56" s="52"/>
      <c r="C56" s="52"/>
      <c r="D56" s="52" t="s">
        <v>3705</v>
      </c>
      <c r="E56" s="52"/>
      <c r="F56" s="52"/>
    </row>
    <row r="57" spans="1:6" x14ac:dyDescent="0.2">
      <c r="A57" t="s">
        <v>3709</v>
      </c>
      <c r="B57">
        <v>4.0129000000000001</v>
      </c>
      <c r="C57" s="54">
        <v>1.5999999999999999E-6</v>
      </c>
      <c r="D57" s="19">
        <v>5.7329999999999999E-2</v>
      </c>
      <c r="E57">
        <v>-6.87</v>
      </c>
      <c r="F57">
        <v>0</v>
      </c>
    </row>
    <row r="58" spans="1:6" x14ac:dyDescent="0.2">
      <c r="A58" t="s">
        <v>3710</v>
      </c>
      <c r="B58">
        <v>1.9513</v>
      </c>
      <c r="C58" s="54">
        <v>2.5999999999999998E-4</v>
      </c>
      <c r="D58" s="19">
        <v>5.7259999999999998E-2</v>
      </c>
      <c r="E58">
        <v>-4.79</v>
      </c>
      <c r="F58">
        <v>0</v>
      </c>
    </row>
    <row r="59" spans="1:6" x14ac:dyDescent="0.2">
      <c r="A59" t="s">
        <v>3711</v>
      </c>
      <c r="B59">
        <v>1.901</v>
      </c>
      <c r="C59" s="54">
        <v>2.3999999999999999E-6</v>
      </c>
      <c r="D59" s="19">
        <v>5.7250000000000002E-2</v>
      </c>
      <c r="E59">
        <v>-6.88</v>
      </c>
      <c r="F59">
        <v>0</v>
      </c>
    </row>
    <row r="60" spans="1:6" x14ac:dyDescent="0.2">
      <c r="A60" t="s">
        <v>3712</v>
      </c>
      <c r="B60">
        <v>2.0486</v>
      </c>
      <c r="C60" s="54">
        <v>2.6000000000000001E-6</v>
      </c>
      <c r="D60" s="19">
        <v>5.7180000000000002E-2</v>
      </c>
      <c r="E60">
        <v>-6.86</v>
      </c>
      <c r="F60">
        <v>0</v>
      </c>
    </row>
    <row r="61" spans="1:6" x14ac:dyDescent="0.2">
      <c r="A61" t="s">
        <v>3713</v>
      </c>
      <c r="B61">
        <v>3.3881999999999999</v>
      </c>
      <c r="C61" s="54">
        <v>3.3999999999999997E-7</v>
      </c>
      <c r="D61" s="19">
        <v>5.7270000000000001E-2</v>
      </c>
      <c r="E61">
        <v>-7.74</v>
      </c>
      <c r="F61">
        <v>0</v>
      </c>
    </row>
    <row r="62" spans="1:6" x14ac:dyDescent="0.2">
      <c r="A62" t="s">
        <v>3714</v>
      </c>
      <c r="B62">
        <v>1.9888999999999999</v>
      </c>
      <c r="C62" s="54">
        <v>2.4999999999999999E-7</v>
      </c>
      <c r="D62" s="19">
        <v>5.7180000000000002E-2</v>
      </c>
      <c r="E62">
        <v>-7.9</v>
      </c>
      <c r="F62">
        <v>0</v>
      </c>
    </row>
    <row r="63" spans="1:6" x14ac:dyDescent="0.2">
      <c r="A63" t="s">
        <v>3715</v>
      </c>
      <c r="B63">
        <v>1.9268000000000001</v>
      </c>
      <c r="C63" s="54">
        <v>3.3999999999999997E-7</v>
      </c>
      <c r="D63" s="19">
        <v>5.7340000000000002E-2</v>
      </c>
      <c r="E63">
        <v>-7.81</v>
      </c>
      <c r="F63">
        <v>0</v>
      </c>
    </row>
    <row r="64" spans="1:6" x14ac:dyDescent="0.2">
      <c r="A64" t="s">
        <v>3716</v>
      </c>
      <c r="B64">
        <v>1.9708000000000001</v>
      </c>
      <c r="C64" s="54">
        <v>3.4E-8</v>
      </c>
      <c r="D64" s="19">
        <v>5.7290000000000001E-2</v>
      </c>
      <c r="E64">
        <v>-8.81</v>
      </c>
      <c r="F64">
        <v>0</v>
      </c>
    </row>
    <row r="65" spans="1:6" x14ac:dyDescent="0.2">
      <c r="A65" t="s">
        <v>3717</v>
      </c>
      <c r="B65">
        <v>3.9083000000000001</v>
      </c>
      <c r="C65" s="54">
        <v>5.7999999999999996E-10</v>
      </c>
      <c r="D65" s="19">
        <v>5.731E-2</v>
      </c>
      <c r="E65">
        <v>-10.58</v>
      </c>
      <c r="F65">
        <v>0</v>
      </c>
    </row>
    <row r="66" spans="1:6" x14ac:dyDescent="0.2">
      <c r="A66" t="s">
        <v>3718</v>
      </c>
      <c r="B66">
        <v>2</v>
      </c>
      <c r="C66" s="54">
        <v>2.2000000000000001E-7</v>
      </c>
      <c r="D66" s="19">
        <v>5.7160000000000002E-2</v>
      </c>
      <c r="E66">
        <v>-8</v>
      </c>
      <c r="F66">
        <v>0</v>
      </c>
    </row>
    <row r="68" spans="1:6" x14ac:dyDescent="0.2">
      <c r="A68" s="55" t="s">
        <v>3772</v>
      </c>
    </row>
    <row r="69" spans="1:6" ht="24" x14ac:dyDescent="0.3">
      <c r="A69" s="56" t="s">
        <v>3720</v>
      </c>
    </row>
    <row r="71" spans="1:6" x14ac:dyDescent="0.2">
      <c r="A71" s="52" t="s">
        <v>3721</v>
      </c>
    </row>
    <row r="73" spans="1:6" x14ac:dyDescent="0.2">
      <c r="A73" s="52" t="s">
        <v>3722</v>
      </c>
    </row>
    <row r="75" spans="1:6" x14ac:dyDescent="0.2">
      <c r="A75" s="52" t="s">
        <v>3723</v>
      </c>
    </row>
    <row r="77" spans="1:6" x14ac:dyDescent="0.2">
      <c r="A77" s="52" t="s">
        <v>3724</v>
      </c>
    </row>
    <row r="79" spans="1:6" x14ac:dyDescent="0.2">
      <c r="A79" t="s">
        <v>3725</v>
      </c>
    </row>
    <row r="80" spans="1:6" x14ac:dyDescent="0.2">
      <c r="A80" t="s">
        <v>3726</v>
      </c>
    </row>
    <row r="82" spans="1:4" x14ac:dyDescent="0.2">
      <c r="A82" s="52" t="s">
        <v>3727</v>
      </c>
      <c r="B82" s="52" t="s">
        <v>3728</v>
      </c>
      <c r="C82" s="52" t="s">
        <v>3729</v>
      </c>
      <c r="D82" s="52" t="s">
        <v>3730</v>
      </c>
    </row>
    <row r="83" spans="1:4" x14ac:dyDescent="0.2">
      <c r="A83" t="s">
        <v>3731</v>
      </c>
      <c r="B83">
        <v>0.43510773633119698</v>
      </c>
      <c r="C83" s="19">
        <v>7.6805999999999996E-5</v>
      </c>
    </row>
    <row r="84" spans="1:4" x14ac:dyDescent="0.2">
      <c r="A84" t="s">
        <v>3732</v>
      </c>
      <c r="B84">
        <v>1.7388040882740501</v>
      </c>
      <c r="C84">
        <v>2.3583999999999999E-4</v>
      </c>
      <c r="D84" t="s">
        <v>3733</v>
      </c>
    </row>
    <row r="85" spans="1:4" x14ac:dyDescent="0.2">
      <c r="A85" t="s">
        <v>3734</v>
      </c>
      <c r="B85">
        <v>0.98223697750169903</v>
      </c>
      <c r="C85" s="19">
        <v>3.3370999999999999E-7</v>
      </c>
      <c r="D85" t="s">
        <v>3733</v>
      </c>
    </row>
    <row r="86" spans="1:4" x14ac:dyDescent="0.2">
      <c r="A86" t="s">
        <v>3735</v>
      </c>
      <c r="B86">
        <v>0.41580109327585002</v>
      </c>
      <c r="C86" s="19">
        <v>5.3865E-5</v>
      </c>
      <c r="D86" t="s">
        <v>3736</v>
      </c>
    </row>
    <row r="87" spans="1:4" x14ac:dyDescent="0.2">
      <c r="A87" t="s">
        <v>3737</v>
      </c>
      <c r="B87">
        <v>53.351936546670103</v>
      </c>
      <c r="C87">
        <v>2.6497000000000001E-4</v>
      </c>
      <c r="D87" t="s">
        <v>3736</v>
      </c>
    </row>
    <row r="88" spans="1:4" x14ac:dyDescent="0.2">
      <c r="A88" t="s">
        <v>3738</v>
      </c>
      <c r="B88">
        <v>11.696604035889299</v>
      </c>
      <c r="C88">
        <v>4.5063999999999998E-4</v>
      </c>
      <c r="D88" t="s">
        <v>3736</v>
      </c>
    </row>
    <row r="89" spans="1:4" x14ac:dyDescent="0.2">
      <c r="A89" t="s">
        <v>3739</v>
      </c>
      <c r="B89">
        <v>24.9419884029804</v>
      </c>
      <c r="C89">
        <v>4.8072000000000002E-3</v>
      </c>
      <c r="D89" t="s">
        <v>3736</v>
      </c>
    </row>
    <row r="90" spans="1:4" x14ac:dyDescent="0.2">
      <c r="A90" s="74" t="s">
        <v>3740</v>
      </c>
      <c r="B90">
        <v>2459542.47662612</v>
      </c>
      <c r="C90" s="74">
        <v>6.2228000000000001E-4</v>
      </c>
      <c r="D90" s="74" t="s">
        <v>3742</v>
      </c>
    </row>
    <row r="91" spans="1:4" x14ac:dyDescent="0.2">
      <c r="A91" s="74"/>
      <c r="B91" t="s">
        <v>3741</v>
      </c>
      <c r="C91" s="74"/>
      <c r="D91" s="74"/>
    </row>
    <row r="92" spans="1:4" x14ac:dyDescent="0.2">
      <c r="A92" s="74" t="s">
        <v>3743</v>
      </c>
      <c r="B92">
        <v>837.47992565240997</v>
      </c>
      <c r="C92">
        <v>0.17039000000000001</v>
      </c>
      <c r="D92" t="s">
        <v>3744</v>
      </c>
    </row>
    <row r="93" spans="1:4" x14ac:dyDescent="0.2">
      <c r="A93" s="74"/>
      <c r="B93">
        <v>2.2928950736547802</v>
      </c>
      <c r="C93" s="19">
        <v>4.6650000000000001E-4</v>
      </c>
      <c r="D93" t="s">
        <v>3745</v>
      </c>
    </row>
    <row r="94" spans="1:4" x14ac:dyDescent="0.2">
      <c r="A94" t="s">
        <v>3746</v>
      </c>
      <c r="B94">
        <v>0.42986104976731698</v>
      </c>
      <c r="C94" s="19">
        <v>8.7455999999999997E-5</v>
      </c>
      <c r="D94" t="s">
        <v>3747</v>
      </c>
    </row>
    <row r="95" spans="1:4" x14ac:dyDescent="0.2">
      <c r="A95" t="s">
        <v>3748</v>
      </c>
      <c r="B95">
        <v>2.4953711990463998</v>
      </c>
      <c r="C95">
        <v>3.3846000000000001E-4</v>
      </c>
      <c r="D95" t="s">
        <v>3733</v>
      </c>
    </row>
    <row r="97" spans="1:2" x14ac:dyDescent="0.2">
      <c r="A97" s="52" t="s">
        <v>3749</v>
      </c>
    </row>
    <row r="99" spans="1:2" x14ac:dyDescent="0.2">
      <c r="A99" s="52" t="s">
        <v>3750</v>
      </c>
      <c r="B99" t="s">
        <v>3751</v>
      </c>
    </row>
    <row r="100" spans="1:2" x14ac:dyDescent="0.2">
      <c r="A100" s="52" t="s">
        <v>3752</v>
      </c>
      <c r="B100">
        <v>107</v>
      </c>
    </row>
    <row r="101" spans="1:2" x14ac:dyDescent="0.2">
      <c r="A101" s="52" t="s">
        <v>3753</v>
      </c>
      <c r="B101" t="s">
        <v>3754</v>
      </c>
    </row>
    <row r="102" spans="1:2" x14ac:dyDescent="0.2">
      <c r="A102" s="52" t="s">
        <v>3755</v>
      </c>
      <c r="B102" s="10">
        <v>44498</v>
      </c>
    </row>
    <row r="103" spans="1:2" x14ac:dyDescent="0.2">
      <c r="A103" s="52" t="s">
        <v>3756</v>
      </c>
      <c r="B103" s="10">
        <v>44512</v>
      </c>
    </row>
    <row r="104" spans="1:2" x14ac:dyDescent="0.2">
      <c r="A104" s="52" t="s">
        <v>3757</v>
      </c>
      <c r="B104" t="s">
        <v>3758</v>
      </c>
    </row>
    <row r="105" spans="1:2" x14ac:dyDescent="0.2">
      <c r="A105" s="52" t="s">
        <v>3759</v>
      </c>
      <c r="B105" t="s">
        <v>3760</v>
      </c>
    </row>
    <row r="106" spans="1:2" x14ac:dyDescent="0.2">
      <c r="A106" s="52" t="s">
        <v>3761</v>
      </c>
      <c r="B106">
        <v>6</v>
      </c>
    </row>
    <row r="107" spans="1:2" x14ac:dyDescent="0.2">
      <c r="A107" s="52" t="s">
        <v>3762</v>
      </c>
      <c r="B107">
        <v>0.41789999999999999</v>
      </c>
    </row>
    <row r="108" spans="1:2" x14ac:dyDescent="0.2">
      <c r="A108" s="52" t="s">
        <v>3763</v>
      </c>
      <c r="B108" t="s">
        <v>3764</v>
      </c>
    </row>
    <row r="109" spans="1:2" x14ac:dyDescent="0.2">
      <c r="A109" s="52" t="s">
        <v>3765</v>
      </c>
      <c r="B109" t="s">
        <v>3766</v>
      </c>
    </row>
    <row r="110" spans="1:2" x14ac:dyDescent="0.2">
      <c r="A110" s="52" t="s">
        <v>3767</v>
      </c>
      <c r="B110" t="s">
        <v>3768</v>
      </c>
    </row>
    <row r="111" spans="1:2" x14ac:dyDescent="0.2">
      <c r="A111" s="52" t="s">
        <v>3769</v>
      </c>
      <c r="B111" t="s">
        <v>3770</v>
      </c>
    </row>
    <row r="112" spans="1:2" x14ac:dyDescent="0.2">
      <c r="A112" s="52" t="s">
        <v>3771</v>
      </c>
      <c r="B112">
        <v>4.0330000000000004</v>
      </c>
    </row>
    <row r="115" spans="1:6" x14ac:dyDescent="0.2">
      <c r="A115" s="55" t="s">
        <v>3773</v>
      </c>
    </row>
    <row r="116" spans="1:6" x14ac:dyDescent="0.2">
      <c r="A116" t="s">
        <v>3774</v>
      </c>
      <c r="B116" t="s">
        <v>3775</v>
      </c>
      <c r="C116" t="s">
        <v>3787</v>
      </c>
      <c r="D116">
        <v>1.7388703999999999</v>
      </c>
      <c r="E116" s="53" t="s">
        <v>3800</v>
      </c>
      <c r="F116">
        <v>5</v>
      </c>
    </row>
    <row r="117" spans="1:6" x14ac:dyDescent="0.2">
      <c r="A117" t="s">
        <v>3776</v>
      </c>
      <c r="B117">
        <v>2459600.5</v>
      </c>
      <c r="C117" t="s">
        <v>3788</v>
      </c>
      <c r="D117">
        <v>24.940639999999998</v>
      </c>
      <c r="E117" t="s">
        <v>3801</v>
      </c>
      <c r="F117" t="s">
        <v>3802</v>
      </c>
    </row>
    <row r="118" spans="1:6" x14ac:dyDescent="0.2">
      <c r="A118" t="s">
        <v>3777</v>
      </c>
      <c r="B118" t="s">
        <v>3778</v>
      </c>
      <c r="C118" t="s">
        <v>3789</v>
      </c>
      <c r="D118">
        <v>0.42983650000000001</v>
      </c>
      <c r="E118" t="s">
        <v>3803</v>
      </c>
      <c r="F118">
        <v>103</v>
      </c>
    </row>
    <row r="119" spans="1:6" x14ac:dyDescent="0.2">
      <c r="A119" t="s">
        <v>3779</v>
      </c>
      <c r="B119">
        <v>2459542.47645</v>
      </c>
      <c r="C119" t="s">
        <v>3790</v>
      </c>
      <c r="D119">
        <v>2.496</v>
      </c>
      <c r="E119" t="s">
        <v>3804</v>
      </c>
      <c r="F119">
        <v>1</v>
      </c>
    </row>
    <row r="120" spans="1:6" x14ac:dyDescent="0.2">
      <c r="A120" t="s">
        <v>3780</v>
      </c>
      <c r="B120">
        <v>11.69641</v>
      </c>
      <c r="C120" t="s">
        <v>3791</v>
      </c>
      <c r="D120">
        <v>2.29</v>
      </c>
      <c r="E120" t="s">
        <v>3805</v>
      </c>
      <c r="F120">
        <v>14</v>
      </c>
    </row>
    <row r="121" spans="1:6" x14ac:dyDescent="0.2">
      <c r="A121" t="s">
        <v>3781</v>
      </c>
      <c r="B121">
        <v>53.352080000000001</v>
      </c>
      <c r="C121" t="s">
        <v>3792</v>
      </c>
      <c r="D121">
        <v>0.42185539</v>
      </c>
      <c r="E121" t="s">
        <v>3806</v>
      </c>
      <c r="F121">
        <v>2021</v>
      </c>
    </row>
    <row r="122" spans="1:6" x14ac:dyDescent="0.2">
      <c r="A122" t="s">
        <v>3782</v>
      </c>
      <c r="B122">
        <v>0.41582000000000002</v>
      </c>
      <c r="C122" t="s">
        <v>3793</v>
      </c>
      <c r="D122">
        <v>0.83126082999999995</v>
      </c>
      <c r="E122" t="s">
        <v>3807</v>
      </c>
      <c r="F122">
        <v>2021</v>
      </c>
    </row>
    <row r="123" spans="1:6" x14ac:dyDescent="0.2">
      <c r="A123" t="s">
        <v>3783</v>
      </c>
      <c r="B123">
        <v>0.4351293</v>
      </c>
      <c r="C123" t="s">
        <v>3794</v>
      </c>
      <c r="D123">
        <v>0.36199924</v>
      </c>
      <c r="E123" t="s">
        <v>3808</v>
      </c>
      <c r="F123">
        <v>0.8</v>
      </c>
    </row>
    <row r="124" spans="1:6" x14ac:dyDescent="0.2">
      <c r="A124" t="s">
        <v>3784</v>
      </c>
      <c r="B124">
        <v>0.98223689999999997</v>
      </c>
      <c r="C124" t="s">
        <v>3795</v>
      </c>
      <c r="D124">
        <v>-0.90664442999999995</v>
      </c>
      <c r="E124" s="53" t="s">
        <v>3809</v>
      </c>
      <c r="F124" t="s">
        <v>3810</v>
      </c>
    </row>
    <row r="125" spans="1:6" x14ac:dyDescent="0.2">
      <c r="A125" t="s">
        <v>3785</v>
      </c>
      <c r="B125">
        <v>4</v>
      </c>
      <c r="C125" t="s">
        <v>3796</v>
      </c>
      <c r="D125">
        <v>0.38419986</v>
      </c>
      <c r="E125" s="53" t="s">
        <v>3811</v>
      </c>
      <c r="F125" t="s">
        <v>3812</v>
      </c>
    </row>
    <row r="126" spans="1:6" x14ac:dyDescent="0.2">
      <c r="A126" t="s">
        <v>3786</v>
      </c>
      <c r="B126">
        <v>5.3</v>
      </c>
      <c r="C126" t="s">
        <v>3797</v>
      </c>
      <c r="D126">
        <v>0.17431678</v>
      </c>
      <c r="E126" t="s">
        <v>3813</v>
      </c>
      <c r="F126" t="s">
        <v>3814</v>
      </c>
    </row>
    <row r="127" spans="1:6" x14ac:dyDescent="0.2">
      <c r="A127" s="74"/>
      <c r="B127" s="74"/>
      <c r="C127" t="s">
        <v>3798</v>
      </c>
      <c r="D127">
        <v>27.06</v>
      </c>
      <c r="E127" t="s">
        <v>3815</v>
      </c>
      <c r="F127" t="s">
        <v>3816</v>
      </c>
    </row>
    <row r="128" spans="1:6" x14ac:dyDescent="0.2">
      <c r="A128" s="74"/>
      <c r="B128" s="74"/>
      <c r="C128" t="s">
        <v>3799</v>
      </c>
      <c r="D128">
        <v>0.15</v>
      </c>
      <c r="E128" t="s">
        <v>3817</v>
      </c>
      <c r="F128" t="s">
        <v>3818</v>
      </c>
    </row>
    <row r="129" spans="1:4" x14ac:dyDescent="0.2">
      <c r="A129" s="74"/>
      <c r="B129" s="74"/>
      <c r="C129" s="74" t="s">
        <v>3819</v>
      </c>
      <c r="D129" s="74"/>
    </row>
    <row r="130" spans="1:4" x14ac:dyDescent="0.2">
      <c r="A130" s="74"/>
      <c r="B130" s="74"/>
      <c r="C130" s="74" t="s">
        <v>3820</v>
      </c>
      <c r="D130" s="74"/>
    </row>
    <row r="131" spans="1:4" x14ac:dyDescent="0.2">
      <c r="A131" s="74"/>
      <c r="B131" s="74"/>
      <c r="C131" t="s">
        <v>3821</v>
      </c>
      <c r="D131">
        <v>0.67313000000000001</v>
      </c>
    </row>
    <row r="132" spans="1:4" x14ac:dyDescent="0.2">
      <c r="A132" s="74"/>
      <c r="B132" s="74"/>
      <c r="C132" t="s">
        <v>3822</v>
      </c>
      <c r="D132">
        <v>0.2611</v>
      </c>
    </row>
    <row r="133" spans="1:4" x14ac:dyDescent="0.2">
      <c r="A133" s="74"/>
      <c r="B133" s="74"/>
      <c r="C133" t="s">
        <v>3823</v>
      </c>
      <c r="D133" s="19">
        <v>5.0000000000000002E-5</v>
      </c>
    </row>
    <row r="134" spans="1:4" x14ac:dyDescent="0.2">
      <c r="A134" s="74"/>
      <c r="B134" s="74"/>
      <c r="C134" t="s">
        <v>3824</v>
      </c>
      <c r="D134">
        <v>3.2579999999999998E-2</v>
      </c>
    </row>
    <row r="135" spans="1:4" x14ac:dyDescent="0.2">
      <c r="A135" s="74"/>
      <c r="B135" s="74"/>
      <c r="C135" t="s">
        <v>3825</v>
      </c>
      <c r="D135">
        <v>2.8407300000000002</v>
      </c>
    </row>
    <row r="136" spans="1:4" x14ac:dyDescent="0.2">
      <c r="A136" s="74"/>
      <c r="B136" s="74"/>
      <c r="C136" t="s">
        <v>3826</v>
      </c>
      <c r="D136">
        <v>7.5098700000000003</v>
      </c>
    </row>
    <row r="137" spans="1:4" x14ac:dyDescent="0.2">
      <c r="A137" s="74"/>
      <c r="B137" s="74"/>
      <c r="C137" t="s">
        <v>3827</v>
      </c>
      <c r="D137">
        <v>16.302</v>
      </c>
    </row>
    <row r="138" spans="1:4" x14ac:dyDescent="0.2">
      <c r="A138" s="74"/>
      <c r="B138" s="74"/>
      <c r="C138" t="s">
        <v>3828</v>
      </c>
      <c r="D138">
        <v>28.040600000000001</v>
      </c>
    </row>
    <row r="139" spans="1:4" x14ac:dyDescent="0.2">
      <c r="A139" s="74"/>
      <c r="B139" s="74"/>
      <c r="C139" s="74"/>
      <c r="D139" s="74"/>
    </row>
    <row r="141" spans="1:4" ht="24" x14ac:dyDescent="0.3">
      <c r="A141" s="56" t="s">
        <v>3829</v>
      </c>
    </row>
    <row r="143" spans="1:4" x14ac:dyDescent="0.2">
      <c r="A143" t="s">
        <v>3830</v>
      </c>
    </row>
    <row r="144" spans="1:4" x14ac:dyDescent="0.2">
      <c r="A144" t="s">
        <v>3831</v>
      </c>
    </row>
    <row r="146" spans="1:6" x14ac:dyDescent="0.2">
      <c r="A146" s="52" t="s">
        <v>3832</v>
      </c>
      <c r="B146" s="52" t="s">
        <v>3833</v>
      </c>
      <c r="C146" s="52" t="s">
        <v>3834</v>
      </c>
      <c r="D146" s="52" t="s">
        <v>3835</v>
      </c>
      <c r="E146" s="53" t="s">
        <v>3836</v>
      </c>
      <c r="F146" s="53" t="s">
        <v>3837</v>
      </c>
    </row>
    <row r="147" spans="1:6" x14ac:dyDescent="0.2">
      <c r="A147" t="s">
        <v>3838</v>
      </c>
      <c r="B147" t="s">
        <v>3839</v>
      </c>
      <c r="C147" t="s">
        <v>3840</v>
      </c>
      <c r="D147" t="s">
        <v>3841</v>
      </c>
      <c r="E147" t="s">
        <v>3842</v>
      </c>
      <c r="F147" t="s">
        <v>3843</v>
      </c>
    </row>
    <row r="148" spans="1:6" x14ac:dyDescent="0.2">
      <c r="A148" t="s">
        <v>3844</v>
      </c>
      <c r="B148" t="s">
        <v>3845</v>
      </c>
      <c r="C148" t="s">
        <v>3846</v>
      </c>
      <c r="D148" t="s">
        <v>3847</v>
      </c>
      <c r="E148" t="s">
        <v>3842</v>
      </c>
      <c r="F148" t="s">
        <v>3843</v>
      </c>
    </row>
    <row r="149" spans="1:6" x14ac:dyDescent="0.2">
      <c r="A149" t="s">
        <v>3848</v>
      </c>
      <c r="B149" t="s">
        <v>3849</v>
      </c>
      <c r="C149" t="s">
        <v>3850</v>
      </c>
      <c r="D149" t="s">
        <v>3851</v>
      </c>
      <c r="E149" t="s">
        <v>3842</v>
      </c>
      <c r="F149" t="s">
        <v>3843</v>
      </c>
    </row>
    <row r="150" spans="1:6" x14ac:dyDescent="0.2">
      <c r="A150" t="s">
        <v>3852</v>
      </c>
      <c r="B150" t="s">
        <v>3853</v>
      </c>
      <c r="C150" t="s">
        <v>3854</v>
      </c>
      <c r="D150" t="s">
        <v>3855</v>
      </c>
      <c r="E150" t="s">
        <v>3842</v>
      </c>
      <c r="F150" t="s">
        <v>3843</v>
      </c>
    </row>
    <row r="151" spans="1:6" x14ac:dyDescent="0.2">
      <c r="A151" t="s">
        <v>3856</v>
      </c>
      <c r="B151" t="s">
        <v>3857</v>
      </c>
      <c r="C151" t="s">
        <v>3858</v>
      </c>
      <c r="D151" t="s">
        <v>3859</v>
      </c>
      <c r="E151" t="s">
        <v>3860</v>
      </c>
      <c r="F151" t="s">
        <v>3843</v>
      </c>
    </row>
    <row r="152" spans="1:6" x14ac:dyDescent="0.2">
      <c r="A152" t="s">
        <v>3861</v>
      </c>
      <c r="B152" t="s">
        <v>3862</v>
      </c>
      <c r="C152" t="s">
        <v>3863</v>
      </c>
      <c r="D152" t="s">
        <v>3864</v>
      </c>
      <c r="E152" t="s">
        <v>3860</v>
      </c>
      <c r="F152" t="s">
        <v>3843</v>
      </c>
    </row>
    <row r="153" spans="1:6" x14ac:dyDescent="0.2">
      <c r="A153" t="s">
        <v>3865</v>
      </c>
      <c r="B153" t="s">
        <v>3866</v>
      </c>
      <c r="C153" t="s">
        <v>3867</v>
      </c>
      <c r="D153" t="s">
        <v>3864</v>
      </c>
      <c r="E153" t="s">
        <v>3860</v>
      </c>
      <c r="F153" t="s">
        <v>3843</v>
      </c>
    </row>
    <row r="154" spans="1:6" x14ac:dyDescent="0.2">
      <c r="A154" t="s">
        <v>3868</v>
      </c>
      <c r="B154" t="s">
        <v>3869</v>
      </c>
      <c r="C154" t="s">
        <v>3870</v>
      </c>
      <c r="D154" t="s">
        <v>3871</v>
      </c>
      <c r="E154" t="s">
        <v>3860</v>
      </c>
      <c r="F154" t="s">
        <v>3843</v>
      </c>
    </row>
    <row r="155" spans="1:6" x14ac:dyDescent="0.2">
      <c r="A155" t="s">
        <v>3872</v>
      </c>
      <c r="B155" t="s">
        <v>3873</v>
      </c>
      <c r="C155" t="s">
        <v>3874</v>
      </c>
      <c r="D155" t="s">
        <v>3875</v>
      </c>
      <c r="E155" t="s">
        <v>3876</v>
      </c>
      <c r="F155" t="s">
        <v>3843</v>
      </c>
    </row>
    <row r="156" spans="1:6" x14ac:dyDescent="0.2">
      <c r="A156" t="s">
        <v>3877</v>
      </c>
      <c r="B156" t="s">
        <v>3878</v>
      </c>
      <c r="C156" t="s">
        <v>3879</v>
      </c>
      <c r="D156" t="s">
        <v>3880</v>
      </c>
      <c r="E156" t="s">
        <v>3876</v>
      </c>
      <c r="F156" t="s">
        <v>3843</v>
      </c>
    </row>
    <row r="157" spans="1:6" x14ac:dyDescent="0.2">
      <c r="A157" t="s">
        <v>3881</v>
      </c>
      <c r="B157" t="s">
        <v>3882</v>
      </c>
      <c r="C157" t="s">
        <v>3883</v>
      </c>
      <c r="D157" t="s">
        <v>3884</v>
      </c>
      <c r="E157" t="s">
        <v>3876</v>
      </c>
      <c r="F157" t="s">
        <v>3843</v>
      </c>
    </row>
    <row r="158" spans="1:6" x14ac:dyDescent="0.2">
      <c r="A158" t="s">
        <v>3885</v>
      </c>
      <c r="B158" t="s">
        <v>3886</v>
      </c>
      <c r="C158" t="s">
        <v>3887</v>
      </c>
      <c r="D158" t="s">
        <v>3888</v>
      </c>
      <c r="E158" t="s">
        <v>3876</v>
      </c>
      <c r="F158" t="s">
        <v>3843</v>
      </c>
    </row>
    <row r="159" spans="1:6" x14ac:dyDescent="0.2">
      <c r="A159" t="s">
        <v>3889</v>
      </c>
      <c r="B159" t="s">
        <v>3890</v>
      </c>
      <c r="C159" t="s">
        <v>3891</v>
      </c>
      <c r="D159" t="s">
        <v>3892</v>
      </c>
      <c r="E159" t="s">
        <v>3893</v>
      </c>
      <c r="F159" t="s">
        <v>3843</v>
      </c>
    </row>
    <row r="160" spans="1:6" x14ac:dyDescent="0.2">
      <c r="A160" t="s">
        <v>3894</v>
      </c>
      <c r="B160" t="s">
        <v>3895</v>
      </c>
      <c r="C160" t="s">
        <v>3896</v>
      </c>
      <c r="D160" t="s">
        <v>3892</v>
      </c>
      <c r="E160" t="s">
        <v>3893</v>
      </c>
      <c r="F160" t="s">
        <v>3843</v>
      </c>
    </row>
    <row r="161" spans="1:6" x14ac:dyDescent="0.2">
      <c r="A161" t="s">
        <v>3897</v>
      </c>
      <c r="B161" t="s">
        <v>3898</v>
      </c>
      <c r="C161" t="s">
        <v>3899</v>
      </c>
      <c r="D161" t="s">
        <v>3892</v>
      </c>
      <c r="E161" t="s">
        <v>3893</v>
      </c>
      <c r="F161" t="s">
        <v>3843</v>
      </c>
    </row>
    <row r="162" spans="1:6" x14ac:dyDescent="0.2">
      <c r="A162" t="s">
        <v>3900</v>
      </c>
      <c r="B162" t="s">
        <v>3901</v>
      </c>
      <c r="C162" t="s">
        <v>3902</v>
      </c>
      <c r="D162" t="s">
        <v>3903</v>
      </c>
      <c r="E162" t="s">
        <v>3893</v>
      </c>
      <c r="F162" t="s">
        <v>3843</v>
      </c>
    </row>
    <row r="163" spans="1:6" x14ac:dyDescent="0.2">
      <c r="A163" t="s">
        <v>3904</v>
      </c>
      <c r="B163" t="s">
        <v>3905</v>
      </c>
      <c r="C163" t="s">
        <v>3906</v>
      </c>
      <c r="D163" t="s">
        <v>3907</v>
      </c>
      <c r="E163" t="s">
        <v>3908</v>
      </c>
      <c r="F163" t="s">
        <v>3843</v>
      </c>
    </row>
    <row r="164" spans="1:6" x14ac:dyDescent="0.2">
      <c r="A164" t="s">
        <v>3909</v>
      </c>
      <c r="B164" t="s">
        <v>3910</v>
      </c>
      <c r="C164" t="s">
        <v>3911</v>
      </c>
      <c r="D164" t="s">
        <v>3912</v>
      </c>
      <c r="E164" t="s">
        <v>3908</v>
      </c>
      <c r="F164" t="s">
        <v>3843</v>
      </c>
    </row>
    <row r="165" spans="1:6" x14ac:dyDescent="0.2">
      <c r="A165" t="s">
        <v>3913</v>
      </c>
      <c r="B165" t="s">
        <v>3914</v>
      </c>
      <c r="C165" t="s">
        <v>3915</v>
      </c>
      <c r="D165" t="s">
        <v>3916</v>
      </c>
      <c r="E165" t="s">
        <v>3908</v>
      </c>
      <c r="F165" t="s">
        <v>3843</v>
      </c>
    </row>
    <row r="166" spans="1:6" x14ac:dyDescent="0.2">
      <c r="A166" t="s">
        <v>3917</v>
      </c>
      <c r="B166" t="s">
        <v>3918</v>
      </c>
      <c r="C166" t="s">
        <v>3919</v>
      </c>
      <c r="D166" t="s">
        <v>3920</v>
      </c>
      <c r="E166" t="s">
        <v>3921</v>
      </c>
      <c r="F166" t="s">
        <v>3843</v>
      </c>
    </row>
    <row r="167" spans="1:6" x14ac:dyDescent="0.2">
      <c r="A167" t="s">
        <v>3922</v>
      </c>
      <c r="B167" t="s">
        <v>3923</v>
      </c>
      <c r="C167" t="s">
        <v>3924</v>
      </c>
      <c r="D167" t="s">
        <v>3920</v>
      </c>
      <c r="E167" t="s">
        <v>3921</v>
      </c>
      <c r="F167" t="s">
        <v>3843</v>
      </c>
    </row>
    <row r="168" spans="1:6" x14ac:dyDescent="0.2">
      <c r="A168" t="s">
        <v>3925</v>
      </c>
      <c r="B168" t="s">
        <v>3926</v>
      </c>
      <c r="C168" t="s">
        <v>3927</v>
      </c>
      <c r="D168" t="s">
        <v>3928</v>
      </c>
      <c r="E168" t="s">
        <v>3921</v>
      </c>
      <c r="F168" t="s">
        <v>3843</v>
      </c>
    </row>
    <row r="169" spans="1:6" x14ac:dyDescent="0.2">
      <c r="A169" t="s">
        <v>3929</v>
      </c>
      <c r="B169" t="s">
        <v>3930</v>
      </c>
      <c r="C169" t="s">
        <v>3931</v>
      </c>
      <c r="D169" t="s">
        <v>3932</v>
      </c>
      <c r="E169" t="s">
        <v>3933</v>
      </c>
      <c r="F169" t="s">
        <v>3843</v>
      </c>
    </row>
    <row r="170" spans="1:6" x14ac:dyDescent="0.2">
      <c r="A170" t="s">
        <v>3934</v>
      </c>
      <c r="B170" t="s">
        <v>3935</v>
      </c>
      <c r="C170" t="s">
        <v>3936</v>
      </c>
      <c r="D170" t="s">
        <v>3937</v>
      </c>
      <c r="E170" t="s">
        <v>3933</v>
      </c>
      <c r="F170" t="s">
        <v>3843</v>
      </c>
    </row>
    <row r="171" spans="1:6" x14ac:dyDescent="0.2">
      <c r="A171" t="s">
        <v>3938</v>
      </c>
      <c r="B171" t="s">
        <v>3939</v>
      </c>
      <c r="C171" t="s">
        <v>3940</v>
      </c>
      <c r="D171" t="s">
        <v>3941</v>
      </c>
      <c r="E171" t="s">
        <v>3876</v>
      </c>
      <c r="F171" t="s">
        <v>3843</v>
      </c>
    </row>
    <row r="172" spans="1:6" x14ac:dyDescent="0.2">
      <c r="A172" t="s">
        <v>3942</v>
      </c>
      <c r="B172" t="s">
        <v>3943</v>
      </c>
      <c r="C172" t="s">
        <v>3944</v>
      </c>
      <c r="D172" t="s">
        <v>3945</v>
      </c>
      <c r="E172" t="s">
        <v>3876</v>
      </c>
      <c r="F172" t="s">
        <v>3843</v>
      </c>
    </row>
    <row r="173" spans="1:6" x14ac:dyDescent="0.2">
      <c r="A173" t="s">
        <v>3946</v>
      </c>
      <c r="B173" t="s">
        <v>3947</v>
      </c>
      <c r="C173" t="s">
        <v>3948</v>
      </c>
      <c r="D173" t="s">
        <v>3949</v>
      </c>
      <c r="E173" t="s">
        <v>3876</v>
      </c>
      <c r="F173" t="s">
        <v>3843</v>
      </c>
    </row>
    <row r="174" spans="1:6" x14ac:dyDescent="0.2">
      <c r="A174" t="s">
        <v>3950</v>
      </c>
      <c r="B174" t="s">
        <v>3951</v>
      </c>
      <c r="C174" t="s">
        <v>3952</v>
      </c>
      <c r="E174" t="s">
        <v>3953</v>
      </c>
      <c r="F174" t="s">
        <v>3843</v>
      </c>
    </row>
    <row r="175" spans="1:6" x14ac:dyDescent="0.2">
      <c r="A175" t="s">
        <v>3954</v>
      </c>
      <c r="B175" t="s">
        <v>3955</v>
      </c>
      <c r="C175" t="s">
        <v>3956</v>
      </c>
      <c r="D175" t="s">
        <v>3864</v>
      </c>
      <c r="E175" t="s">
        <v>3953</v>
      </c>
      <c r="F175" t="s">
        <v>3843</v>
      </c>
    </row>
    <row r="176" spans="1:6" x14ac:dyDescent="0.2">
      <c r="A176" t="s">
        <v>3957</v>
      </c>
      <c r="B176" t="s">
        <v>3958</v>
      </c>
      <c r="C176" t="s">
        <v>3959</v>
      </c>
      <c r="D176" t="s">
        <v>3907</v>
      </c>
      <c r="E176" t="s">
        <v>3953</v>
      </c>
      <c r="F176" t="s">
        <v>3843</v>
      </c>
    </row>
    <row r="177" spans="1:6" x14ac:dyDescent="0.2">
      <c r="A177" t="s">
        <v>3960</v>
      </c>
      <c r="B177" t="s">
        <v>3961</v>
      </c>
      <c r="C177" t="s">
        <v>3962</v>
      </c>
      <c r="D177" t="s">
        <v>3864</v>
      </c>
      <c r="E177" t="s">
        <v>3963</v>
      </c>
      <c r="F177" t="s">
        <v>3843</v>
      </c>
    </row>
    <row r="178" spans="1:6" x14ac:dyDescent="0.2">
      <c r="A178" t="s">
        <v>3964</v>
      </c>
      <c r="B178" t="s">
        <v>3965</v>
      </c>
      <c r="C178" t="s">
        <v>3966</v>
      </c>
      <c r="D178" t="s">
        <v>3967</v>
      </c>
      <c r="E178" t="s">
        <v>3968</v>
      </c>
      <c r="F178" t="s">
        <v>3843</v>
      </c>
    </row>
    <row r="179" spans="1:6" x14ac:dyDescent="0.2">
      <c r="A179" t="s">
        <v>3969</v>
      </c>
      <c r="B179" t="s">
        <v>3970</v>
      </c>
      <c r="C179" t="s">
        <v>3971</v>
      </c>
      <c r="D179" t="s">
        <v>3912</v>
      </c>
      <c r="E179" t="s">
        <v>3963</v>
      </c>
      <c r="F179" t="s">
        <v>3843</v>
      </c>
    </row>
    <row r="180" spans="1:6" x14ac:dyDescent="0.2">
      <c r="A180" t="s">
        <v>3972</v>
      </c>
      <c r="B180" t="s">
        <v>3973</v>
      </c>
      <c r="C180" t="s">
        <v>3974</v>
      </c>
      <c r="D180" t="s">
        <v>3975</v>
      </c>
      <c r="E180" t="s">
        <v>3968</v>
      </c>
      <c r="F180" t="s">
        <v>3843</v>
      </c>
    </row>
    <row r="181" spans="1:6" x14ac:dyDescent="0.2">
      <c r="A181" t="s">
        <v>3976</v>
      </c>
      <c r="B181" t="s">
        <v>3977</v>
      </c>
      <c r="C181" t="s">
        <v>3978</v>
      </c>
      <c r="D181" t="s">
        <v>3979</v>
      </c>
      <c r="E181" t="s">
        <v>3968</v>
      </c>
      <c r="F181" t="s">
        <v>3843</v>
      </c>
    </row>
    <row r="182" spans="1:6" x14ac:dyDescent="0.2">
      <c r="A182" t="s">
        <v>3980</v>
      </c>
      <c r="B182" t="s">
        <v>3981</v>
      </c>
      <c r="C182" t="s">
        <v>3982</v>
      </c>
      <c r="D182" t="s">
        <v>3983</v>
      </c>
      <c r="E182" t="s">
        <v>3968</v>
      </c>
      <c r="F182" t="s">
        <v>3843</v>
      </c>
    </row>
    <row r="183" spans="1:6" x14ac:dyDescent="0.2">
      <c r="A183" t="s">
        <v>3984</v>
      </c>
      <c r="B183" t="s">
        <v>3985</v>
      </c>
      <c r="C183" t="s">
        <v>3986</v>
      </c>
      <c r="D183" t="s">
        <v>3912</v>
      </c>
      <c r="E183" t="s">
        <v>3963</v>
      </c>
      <c r="F183" t="s">
        <v>3843</v>
      </c>
    </row>
    <row r="184" spans="1:6" x14ac:dyDescent="0.2">
      <c r="A184" t="s">
        <v>3987</v>
      </c>
      <c r="B184" t="s">
        <v>3988</v>
      </c>
      <c r="C184" t="s">
        <v>3989</v>
      </c>
      <c r="D184" t="s">
        <v>3990</v>
      </c>
      <c r="E184" t="s">
        <v>3991</v>
      </c>
      <c r="F184" t="s">
        <v>3843</v>
      </c>
    </row>
    <row r="185" spans="1:6" x14ac:dyDescent="0.2">
      <c r="A185" t="s">
        <v>3992</v>
      </c>
      <c r="B185" t="s">
        <v>3993</v>
      </c>
      <c r="C185" t="s">
        <v>3994</v>
      </c>
      <c r="D185" t="s">
        <v>3995</v>
      </c>
      <c r="E185" t="s">
        <v>3991</v>
      </c>
      <c r="F185" t="s">
        <v>3843</v>
      </c>
    </row>
    <row r="186" spans="1:6" x14ac:dyDescent="0.2">
      <c r="A186" t="s">
        <v>3996</v>
      </c>
      <c r="B186" t="s">
        <v>3997</v>
      </c>
      <c r="C186" t="s">
        <v>3998</v>
      </c>
      <c r="D186" t="s">
        <v>3999</v>
      </c>
      <c r="E186" t="s">
        <v>3991</v>
      </c>
      <c r="F186" t="s">
        <v>3843</v>
      </c>
    </row>
    <row r="187" spans="1:6" x14ac:dyDescent="0.2">
      <c r="A187" t="s">
        <v>4000</v>
      </c>
      <c r="B187" t="s">
        <v>4001</v>
      </c>
      <c r="C187" t="s">
        <v>4002</v>
      </c>
      <c r="D187" t="s">
        <v>4003</v>
      </c>
      <c r="E187" t="s">
        <v>3893</v>
      </c>
      <c r="F187" t="s">
        <v>3843</v>
      </c>
    </row>
    <row r="188" spans="1:6" x14ac:dyDescent="0.2">
      <c r="A188" t="s">
        <v>4004</v>
      </c>
      <c r="B188" t="s">
        <v>4005</v>
      </c>
      <c r="C188" t="s">
        <v>4006</v>
      </c>
      <c r="D188" t="s">
        <v>4007</v>
      </c>
      <c r="E188" t="s">
        <v>3893</v>
      </c>
      <c r="F188" t="s">
        <v>3843</v>
      </c>
    </row>
    <row r="189" spans="1:6" x14ac:dyDescent="0.2">
      <c r="A189" t="s">
        <v>4008</v>
      </c>
      <c r="B189" t="s">
        <v>4009</v>
      </c>
      <c r="C189" t="s">
        <v>4010</v>
      </c>
      <c r="D189" t="s">
        <v>3928</v>
      </c>
      <c r="E189" t="s">
        <v>3893</v>
      </c>
      <c r="F189" t="s">
        <v>3843</v>
      </c>
    </row>
    <row r="190" spans="1:6" x14ac:dyDescent="0.2">
      <c r="A190" t="s">
        <v>4011</v>
      </c>
      <c r="B190" t="s">
        <v>4012</v>
      </c>
      <c r="C190" t="s">
        <v>4013</v>
      </c>
      <c r="D190" t="s">
        <v>4014</v>
      </c>
      <c r="E190" t="s">
        <v>3876</v>
      </c>
      <c r="F190" t="s">
        <v>3843</v>
      </c>
    </row>
    <row r="191" spans="1:6" x14ac:dyDescent="0.2">
      <c r="A191" t="s">
        <v>4015</v>
      </c>
      <c r="B191" t="s">
        <v>4016</v>
      </c>
      <c r="C191" t="s">
        <v>4017</v>
      </c>
      <c r="D191" t="s">
        <v>4018</v>
      </c>
      <c r="E191" t="s">
        <v>3876</v>
      </c>
      <c r="F191" t="s">
        <v>3843</v>
      </c>
    </row>
    <row r="192" spans="1:6" x14ac:dyDescent="0.2">
      <c r="A192" t="s">
        <v>4019</v>
      </c>
      <c r="B192" t="s">
        <v>4020</v>
      </c>
      <c r="C192" t="s">
        <v>4021</v>
      </c>
      <c r="D192" t="s">
        <v>4022</v>
      </c>
      <c r="E192" t="s">
        <v>3876</v>
      </c>
      <c r="F192" t="s">
        <v>3843</v>
      </c>
    </row>
    <row r="193" spans="1:6" x14ac:dyDescent="0.2">
      <c r="A193" t="s">
        <v>4023</v>
      </c>
      <c r="B193" t="s">
        <v>4024</v>
      </c>
      <c r="C193" t="s">
        <v>4025</v>
      </c>
      <c r="D193" t="s">
        <v>4026</v>
      </c>
      <c r="E193" t="s">
        <v>3876</v>
      </c>
      <c r="F193" t="s">
        <v>3843</v>
      </c>
    </row>
    <row r="194" spans="1:6" x14ac:dyDescent="0.2">
      <c r="A194" t="s">
        <v>4027</v>
      </c>
      <c r="B194" t="s">
        <v>4028</v>
      </c>
      <c r="C194" t="s">
        <v>4029</v>
      </c>
      <c r="D194" t="s">
        <v>4030</v>
      </c>
      <c r="E194" t="s">
        <v>3991</v>
      </c>
      <c r="F194" t="s">
        <v>4031</v>
      </c>
    </row>
    <row r="195" spans="1:6" x14ac:dyDescent="0.2">
      <c r="A195" t="s">
        <v>4032</v>
      </c>
      <c r="B195" t="s">
        <v>4033</v>
      </c>
      <c r="C195" t="s">
        <v>4034</v>
      </c>
      <c r="D195" t="s">
        <v>4035</v>
      </c>
      <c r="E195" t="s">
        <v>3991</v>
      </c>
      <c r="F195" t="s">
        <v>4031</v>
      </c>
    </row>
    <row r="196" spans="1:6" x14ac:dyDescent="0.2">
      <c r="A196" t="s">
        <v>4036</v>
      </c>
      <c r="B196" t="s">
        <v>4037</v>
      </c>
      <c r="C196" t="s">
        <v>4038</v>
      </c>
      <c r="D196" t="s">
        <v>4039</v>
      </c>
      <c r="E196" t="s">
        <v>3991</v>
      </c>
      <c r="F196" t="s">
        <v>4031</v>
      </c>
    </row>
    <row r="197" spans="1:6" x14ac:dyDescent="0.2">
      <c r="A197" t="s">
        <v>4040</v>
      </c>
      <c r="B197" t="s">
        <v>4041</v>
      </c>
      <c r="C197" t="s">
        <v>4042</v>
      </c>
      <c r="D197" t="s">
        <v>4043</v>
      </c>
      <c r="E197" t="s">
        <v>3876</v>
      </c>
      <c r="F197" t="s">
        <v>3843</v>
      </c>
    </row>
    <row r="198" spans="1:6" x14ac:dyDescent="0.2">
      <c r="A198" t="s">
        <v>4044</v>
      </c>
      <c r="B198" t="s">
        <v>4045</v>
      </c>
      <c r="C198" t="s">
        <v>4046</v>
      </c>
      <c r="D198" t="s">
        <v>4047</v>
      </c>
      <c r="E198" t="s">
        <v>3876</v>
      </c>
      <c r="F198" t="s">
        <v>3843</v>
      </c>
    </row>
    <row r="199" spans="1:6" x14ac:dyDescent="0.2">
      <c r="A199" t="s">
        <v>4048</v>
      </c>
      <c r="B199" t="s">
        <v>4049</v>
      </c>
      <c r="C199" t="s">
        <v>4050</v>
      </c>
      <c r="D199" t="s">
        <v>4051</v>
      </c>
      <c r="E199" t="s">
        <v>3876</v>
      </c>
      <c r="F199" t="s">
        <v>3843</v>
      </c>
    </row>
    <row r="200" spans="1:6" x14ac:dyDescent="0.2">
      <c r="A200" t="s">
        <v>4052</v>
      </c>
      <c r="B200" t="s">
        <v>4053</v>
      </c>
      <c r="C200" t="s">
        <v>4054</v>
      </c>
      <c r="D200" t="s">
        <v>4055</v>
      </c>
      <c r="E200" t="s">
        <v>3876</v>
      </c>
      <c r="F200" t="s">
        <v>3843</v>
      </c>
    </row>
    <row r="201" spans="1:6" x14ac:dyDescent="0.2">
      <c r="A201" t="s">
        <v>4056</v>
      </c>
      <c r="B201" t="s">
        <v>4057</v>
      </c>
      <c r="C201" t="s">
        <v>4058</v>
      </c>
      <c r="D201" t="s">
        <v>4059</v>
      </c>
      <c r="E201" t="s">
        <v>3991</v>
      </c>
      <c r="F201" t="s">
        <v>3843</v>
      </c>
    </row>
    <row r="202" spans="1:6" x14ac:dyDescent="0.2">
      <c r="A202" t="s">
        <v>4060</v>
      </c>
      <c r="B202" t="s">
        <v>4061</v>
      </c>
      <c r="C202" t="s">
        <v>4062</v>
      </c>
      <c r="D202" t="s">
        <v>4063</v>
      </c>
      <c r="E202" t="s">
        <v>3991</v>
      </c>
      <c r="F202" t="s">
        <v>3843</v>
      </c>
    </row>
    <row r="203" spans="1:6" x14ac:dyDescent="0.2">
      <c r="A203" t="s">
        <v>4064</v>
      </c>
      <c r="B203" t="s">
        <v>4065</v>
      </c>
      <c r="C203" t="s">
        <v>4066</v>
      </c>
      <c r="D203" t="s">
        <v>4063</v>
      </c>
      <c r="E203" t="s">
        <v>3991</v>
      </c>
      <c r="F203" t="s">
        <v>3843</v>
      </c>
    </row>
    <row r="204" spans="1:6" x14ac:dyDescent="0.2">
      <c r="A204" t="s">
        <v>4067</v>
      </c>
      <c r="B204" t="s">
        <v>4068</v>
      </c>
      <c r="C204" t="s">
        <v>4069</v>
      </c>
      <c r="D204" t="s">
        <v>4070</v>
      </c>
      <c r="E204" t="s">
        <v>4071</v>
      </c>
      <c r="F204" t="s">
        <v>3843</v>
      </c>
    </row>
    <row r="205" spans="1:6" x14ac:dyDescent="0.2">
      <c r="A205" t="s">
        <v>4072</v>
      </c>
      <c r="B205" t="s">
        <v>4073</v>
      </c>
      <c r="C205" t="s">
        <v>4074</v>
      </c>
      <c r="D205" t="s">
        <v>4075</v>
      </c>
      <c r="E205" t="s">
        <v>4071</v>
      </c>
      <c r="F205" t="s">
        <v>3843</v>
      </c>
    </row>
    <row r="206" spans="1:6" x14ac:dyDescent="0.2">
      <c r="A206" t="s">
        <v>4076</v>
      </c>
      <c r="B206" t="s">
        <v>4077</v>
      </c>
      <c r="C206" t="s">
        <v>4078</v>
      </c>
      <c r="D206" t="s">
        <v>4079</v>
      </c>
      <c r="E206" t="s">
        <v>4071</v>
      </c>
      <c r="F206" t="s">
        <v>3843</v>
      </c>
    </row>
    <row r="207" spans="1:6" x14ac:dyDescent="0.2">
      <c r="A207" t="s">
        <v>4080</v>
      </c>
      <c r="B207" t="s">
        <v>4081</v>
      </c>
      <c r="C207" t="s">
        <v>4082</v>
      </c>
      <c r="D207" t="s">
        <v>4083</v>
      </c>
      <c r="E207" t="s">
        <v>4084</v>
      </c>
      <c r="F207" t="s">
        <v>3843</v>
      </c>
    </row>
    <row r="208" spans="1:6" x14ac:dyDescent="0.2">
      <c r="A208" t="s">
        <v>4085</v>
      </c>
      <c r="B208" t="s">
        <v>4086</v>
      </c>
      <c r="C208" t="s">
        <v>4087</v>
      </c>
      <c r="D208" t="s">
        <v>4088</v>
      </c>
      <c r="E208" t="s">
        <v>4084</v>
      </c>
      <c r="F208" t="s">
        <v>3843</v>
      </c>
    </row>
    <row r="209" spans="1:6" x14ac:dyDescent="0.2">
      <c r="A209" t="s">
        <v>4089</v>
      </c>
      <c r="B209" t="s">
        <v>4090</v>
      </c>
      <c r="C209" t="s">
        <v>4091</v>
      </c>
      <c r="D209" t="s">
        <v>4092</v>
      </c>
      <c r="E209" t="s">
        <v>4084</v>
      </c>
      <c r="F209" t="s">
        <v>3843</v>
      </c>
    </row>
    <row r="210" spans="1:6" x14ac:dyDescent="0.2">
      <c r="A210" t="s">
        <v>4093</v>
      </c>
      <c r="B210" t="s">
        <v>4094</v>
      </c>
      <c r="C210" t="s">
        <v>4095</v>
      </c>
      <c r="D210" t="s">
        <v>4096</v>
      </c>
      <c r="E210" t="s">
        <v>4084</v>
      </c>
      <c r="F210" t="s">
        <v>3843</v>
      </c>
    </row>
    <row r="211" spans="1:6" x14ac:dyDescent="0.2">
      <c r="A211" t="s">
        <v>4097</v>
      </c>
      <c r="B211" t="s">
        <v>4098</v>
      </c>
      <c r="C211" t="s">
        <v>4099</v>
      </c>
      <c r="D211" t="s">
        <v>4070</v>
      </c>
      <c r="E211" t="s">
        <v>4100</v>
      </c>
      <c r="F211" t="s">
        <v>3843</v>
      </c>
    </row>
    <row r="212" spans="1:6" x14ac:dyDescent="0.2">
      <c r="A212" t="s">
        <v>4101</v>
      </c>
      <c r="B212" t="s">
        <v>4102</v>
      </c>
      <c r="C212" t="s">
        <v>4103</v>
      </c>
      <c r="D212" t="s">
        <v>4104</v>
      </c>
      <c r="E212" t="s">
        <v>4100</v>
      </c>
      <c r="F212" t="s">
        <v>3843</v>
      </c>
    </row>
    <row r="213" spans="1:6" x14ac:dyDescent="0.2">
      <c r="A213" t="s">
        <v>4105</v>
      </c>
      <c r="B213" t="s">
        <v>4106</v>
      </c>
      <c r="C213" t="s">
        <v>4107</v>
      </c>
      <c r="D213" t="s">
        <v>4108</v>
      </c>
      <c r="E213" t="s">
        <v>4100</v>
      </c>
      <c r="F213" t="s">
        <v>3843</v>
      </c>
    </row>
    <row r="214" spans="1:6" x14ac:dyDescent="0.2">
      <c r="A214" t="s">
        <v>4109</v>
      </c>
      <c r="B214" t="s">
        <v>4110</v>
      </c>
      <c r="C214" t="s">
        <v>4111</v>
      </c>
      <c r="D214" t="s">
        <v>4112</v>
      </c>
      <c r="E214" t="s">
        <v>3893</v>
      </c>
      <c r="F214" t="s">
        <v>4113</v>
      </c>
    </row>
    <row r="215" spans="1:6" x14ac:dyDescent="0.2">
      <c r="A215" t="s">
        <v>4114</v>
      </c>
      <c r="B215" t="s">
        <v>4115</v>
      </c>
      <c r="C215" t="s">
        <v>4116</v>
      </c>
      <c r="D215" t="s">
        <v>4117</v>
      </c>
      <c r="E215" t="s">
        <v>3893</v>
      </c>
      <c r="F215" t="s">
        <v>4113</v>
      </c>
    </row>
    <row r="216" spans="1:6" x14ac:dyDescent="0.2">
      <c r="A216" t="s">
        <v>4118</v>
      </c>
      <c r="B216" t="s">
        <v>4119</v>
      </c>
      <c r="C216" t="s">
        <v>4120</v>
      </c>
      <c r="D216" t="s">
        <v>4121</v>
      </c>
      <c r="E216" t="s">
        <v>3893</v>
      </c>
      <c r="F216" t="s">
        <v>4113</v>
      </c>
    </row>
    <row r="217" spans="1:6" x14ac:dyDescent="0.2">
      <c r="A217" t="s">
        <v>4122</v>
      </c>
      <c r="B217" t="s">
        <v>4123</v>
      </c>
      <c r="C217" t="s">
        <v>4124</v>
      </c>
      <c r="D217" t="s">
        <v>4125</v>
      </c>
      <c r="E217" t="s">
        <v>3893</v>
      </c>
      <c r="F217" t="s">
        <v>4113</v>
      </c>
    </row>
    <row r="218" spans="1:6" x14ac:dyDescent="0.2">
      <c r="A218" t="s">
        <v>4126</v>
      </c>
      <c r="B218" t="s">
        <v>4127</v>
      </c>
      <c r="C218" t="s">
        <v>4128</v>
      </c>
      <c r="E218" t="s">
        <v>4129</v>
      </c>
      <c r="F218" t="s">
        <v>3843</v>
      </c>
    </row>
    <row r="219" spans="1:6" x14ac:dyDescent="0.2">
      <c r="A219" t="s">
        <v>4130</v>
      </c>
      <c r="B219" t="s">
        <v>4131</v>
      </c>
      <c r="C219" t="s">
        <v>4132</v>
      </c>
      <c r="E219" t="s">
        <v>4129</v>
      </c>
      <c r="F219" t="s">
        <v>3843</v>
      </c>
    </row>
    <row r="220" spans="1:6" x14ac:dyDescent="0.2">
      <c r="A220" t="s">
        <v>4133</v>
      </c>
      <c r="B220" t="s">
        <v>4134</v>
      </c>
      <c r="C220" t="s">
        <v>4135</v>
      </c>
      <c r="D220" t="s">
        <v>4136</v>
      </c>
      <c r="E220" t="s">
        <v>4129</v>
      </c>
      <c r="F220" t="s">
        <v>3843</v>
      </c>
    </row>
    <row r="221" spans="1:6" x14ac:dyDescent="0.2">
      <c r="A221" t="s">
        <v>4137</v>
      </c>
      <c r="B221" t="s">
        <v>4138</v>
      </c>
      <c r="C221" t="s">
        <v>4139</v>
      </c>
      <c r="D221" t="s">
        <v>4088</v>
      </c>
      <c r="E221" t="s">
        <v>4140</v>
      </c>
      <c r="F221" t="s">
        <v>3843</v>
      </c>
    </row>
    <row r="222" spans="1:6" x14ac:dyDescent="0.2">
      <c r="A222" t="s">
        <v>4141</v>
      </c>
      <c r="B222" t="s">
        <v>4142</v>
      </c>
      <c r="C222" t="s">
        <v>4143</v>
      </c>
      <c r="E222" t="s">
        <v>4140</v>
      </c>
      <c r="F222" t="s">
        <v>3843</v>
      </c>
    </row>
    <row r="223" spans="1:6" x14ac:dyDescent="0.2">
      <c r="A223" t="s">
        <v>4144</v>
      </c>
      <c r="B223" t="s">
        <v>4145</v>
      </c>
      <c r="C223" t="s">
        <v>4146</v>
      </c>
      <c r="D223" t="s">
        <v>4147</v>
      </c>
      <c r="E223" t="s">
        <v>4140</v>
      </c>
      <c r="F223" t="s">
        <v>3843</v>
      </c>
    </row>
    <row r="224" spans="1:6" x14ac:dyDescent="0.2">
      <c r="A224" t="s">
        <v>4148</v>
      </c>
      <c r="B224" t="s">
        <v>4149</v>
      </c>
      <c r="C224" t="s">
        <v>4150</v>
      </c>
      <c r="D224" t="s">
        <v>4151</v>
      </c>
      <c r="E224" t="s">
        <v>3876</v>
      </c>
      <c r="F224" t="s">
        <v>3843</v>
      </c>
    </row>
    <row r="225" spans="1:6" x14ac:dyDescent="0.2">
      <c r="A225" t="s">
        <v>4152</v>
      </c>
      <c r="B225" t="s">
        <v>4153</v>
      </c>
      <c r="C225" t="s">
        <v>4154</v>
      </c>
      <c r="D225" t="s">
        <v>4155</v>
      </c>
      <c r="E225" t="s">
        <v>3876</v>
      </c>
      <c r="F225" t="s">
        <v>3843</v>
      </c>
    </row>
    <row r="226" spans="1:6" x14ac:dyDescent="0.2">
      <c r="A226" t="s">
        <v>4156</v>
      </c>
      <c r="B226" t="s">
        <v>4157</v>
      </c>
      <c r="C226" t="s">
        <v>4158</v>
      </c>
      <c r="D226" t="s">
        <v>4159</v>
      </c>
      <c r="E226" t="s">
        <v>3876</v>
      </c>
      <c r="F226" t="s">
        <v>3843</v>
      </c>
    </row>
    <row r="227" spans="1:6" x14ac:dyDescent="0.2">
      <c r="A227" t="s">
        <v>4160</v>
      </c>
      <c r="B227" t="s">
        <v>4161</v>
      </c>
      <c r="C227" t="s">
        <v>4162</v>
      </c>
      <c r="D227" t="s">
        <v>4163</v>
      </c>
      <c r="E227" t="s">
        <v>3876</v>
      </c>
      <c r="F227" t="s">
        <v>3843</v>
      </c>
    </row>
    <row r="228" spans="1:6" x14ac:dyDescent="0.2">
      <c r="A228" t="s">
        <v>4164</v>
      </c>
      <c r="B228" t="s">
        <v>4165</v>
      </c>
      <c r="C228" t="s">
        <v>4166</v>
      </c>
      <c r="D228" t="s">
        <v>4147</v>
      </c>
      <c r="E228" t="s">
        <v>4167</v>
      </c>
      <c r="F228" t="s">
        <v>3843</v>
      </c>
    </row>
    <row r="229" spans="1:6" x14ac:dyDescent="0.2">
      <c r="A229" t="s">
        <v>4168</v>
      </c>
      <c r="B229" t="s">
        <v>4169</v>
      </c>
      <c r="C229" t="s">
        <v>4170</v>
      </c>
      <c r="D229" t="s">
        <v>4088</v>
      </c>
      <c r="E229" t="s">
        <v>4167</v>
      </c>
      <c r="F229" t="s">
        <v>3843</v>
      </c>
    </row>
    <row r="230" spans="1:6" x14ac:dyDescent="0.2">
      <c r="A230" t="s">
        <v>4171</v>
      </c>
      <c r="B230" t="s">
        <v>4172</v>
      </c>
      <c r="C230" t="s">
        <v>4173</v>
      </c>
      <c r="D230" t="s">
        <v>4136</v>
      </c>
      <c r="E230" t="s">
        <v>4167</v>
      </c>
      <c r="F230" t="s">
        <v>3843</v>
      </c>
    </row>
    <row r="231" spans="1:6" x14ac:dyDescent="0.2">
      <c r="A231" t="s">
        <v>4174</v>
      </c>
      <c r="B231" t="s">
        <v>4175</v>
      </c>
      <c r="C231" t="s">
        <v>4176</v>
      </c>
      <c r="D231" t="s">
        <v>4177</v>
      </c>
      <c r="E231" t="s">
        <v>4167</v>
      </c>
      <c r="F231" t="s">
        <v>3843</v>
      </c>
    </row>
    <row r="232" spans="1:6" x14ac:dyDescent="0.2">
      <c r="A232" t="s">
        <v>4178</v>
      </c>
      <c r="B232" t="s">
        <v>4179</v>
      </c>
      <c r="C232" t="s">
        <v>4180</v>
      </c>
      <c r="D232" t="s">
        <v>4181</v>
      </c>
      <c r="E232" t="s">
        <v>3893</v>
      </c>
      <c r="F232" t="s">
        <v>4113</v>
      </c>
    </row>
    <row r="233" spans="1:6" x14ac:dyDescent="0.2">
      <c r="A233" t="s">
        <v>4182</v>
      </c>
      <c r="B233" t="s">
        <v>4183</v>
      </c>
      <c r="C233" t="s">
        <v>4184</v>
      </c>
      <c r="D233" t="s">
        <v>4185</v>
      </c>
      <c r="E233" t="s">
        <v>3893</v>
      </c>
      <c r="F233" t="s">
        <v>4113</v>
      </c>
    </row>
    <row r="234" spans="1:6" x14ac:dyDescent="0.2">
      <c r="A234" t="s">
        <v>4186</v>
      </c>
      <c r="B234" t="s">
        <v>4187</v>
      </c>
      <c r="C234" t="s">
        <v>4188</v>
      </c>
      <c r="D234" t="s">
        <v>4189</v>
      </c>
      <c r="E234" t="s">
        <v>3893</v>
      </c>
      <c r="F234" t="s">
        <v>4113</v>
      </c>
    </row>
    <row r="235" spans="1:6" x14ac:dyDescent="0.2">
      <c r="A235" t="s">
        <v>4190</v>
      </c>
      <c r="B235" t="s">
        <v>4191</v>
      </c>
      <c r="C235" t="s">
        <v>4192</v>
      </c>
      <c r="D235" t="s">
        <v>4193</v>
      </c>
      <c r="E235" t="s">
        <v>3893</v>
      </c>
      <c r="F235" t="s">
        <v>4113</v>
      </c>
    </row>
    <row r="236" spans="1:6" x14ac:dyDescent="0.2">
      <c r="A236" t="s">
        <v>4194</v>
      </c>
      <c r="B236" t="s">
        <v>4195</v>
      </c>
      <c r="C236" t="s">
        <v>4196</v>
      </c>
      <c r="D236" t="s">
        <v>4197</v>
      </c>
      <c r="E236" t="s">
        <v>3842</v>
      </c>
      <c r="F236" t="s">
        <v>3843</v>
      </c>
    </row>
    <row r="237" spans="1:6" x14ac:dyDescent="0.2">
      <c r="A237" t="s">
        <v>4198</v>
      </c>
      <c r="B237" t="s">
        <v>4199</v>
      </c>
      <c r="C237" t="s">
        <v>4200</v>
      </c>
      <c r="D237" t="s">
        <v>4201</v>
      </c>
      <c r="E237" t="s">
        <v>3842</v>
      </c>
      <c r="F237" t="s">
        <v>3843</v>
      </c>
    </row>
    <row r="238" spans="1:6" x14ac:dyDescent="0.2">
      <c r="A238" t="s">
        <v>4202</v>
      </c>
      <c r="B238" t="s">
        <v>4203</v>
      </c>
      <c r="C238" t="s">
        <v>4204</v>
      </c>
      <c r="D238" t="s">
        <v>4205</v>
      </c>
      <c r="E238" t="s">
        <v>4206</v>
      </c>
      <c r="F238" t="s">
        <v>3843</v>
      </c>
    </row>
    <row r="239" spans="1:6" x14ac:dyDescent="0.2">
      <c r="A239" t="s">
        <v>4207</v>
      </c>
      <c r="B239" t="s">
        <v>4208</v>
      </c>
      <c r="C239" t="s">
        <v>4209</v>
      </c>
      <c r="D239" t="s">
        <v>4210</v>
      </c>
      <c r="E239" t="s">
        <v>4206</v>
      </c>
      <c r="F239" t="s">
        <v>3843</v>
      </c>
    </row>
    <row r="240" spans="1:6" x14ac:dyDescent="0.2">
      <c r="A240" t="s">
        <v>4211</v>
      </c>
      <c r="B240" t="s">
        <v>4212</v>
      </c>
      <c r="C240" t="s">
        <v>4213</v>
      </c>
      <c r="D240" t="s">
        <v>4214</v>
      </c>
      <c r="E240" t="s">
        <v>4215</v>
      </c>
      <c r="F240" t="s">
        <v>3843</v>
      </c>
    </row>
    <row r="241" spans="1:6" x14ac:dyDescent="0.2">
      <c r="A241" t="s">
        <v>4216</v>
      </c>
      <c r="B241" t="s">
        <v>4217</v>
      </c>
      <c r="C241" t="s">
        <v>4218</v>
      </c>
      <c r="D241" t="s">
        <v>4219</v>
      </c>
      <c r="E241" t="s">
        <v>4215</v>
      </c>
      <c r="F241" t="s">
        <v>3843</v>
      </c>
    </row>
    <row r="242" spans="1:6" x14ac:dyDescent="0.2">
      <c r="A242" t="s">
        <v>4220</v>
      </c>
      <c r="B242" t="s">
        <v>4221</v>
      </c>
      <c r="C242" t="s">
        <v>4222</v>
      </c>
      <c r="D242" t="s">
        <v>4223</v>
      </c>
      <c r="E242" t="s">
        <v>4215</v>
      </c>
      <c r="F242" t="s">
        <v>3843</v>
      </c>
    </row>
    <row r="243" spans="1:6" x14ac:dyDescent="0.2">
      <c r="A243" t="s">
        <v>4224</v>
      </c>
      <c r="B243" t="s">
        <v>4225</v>
      </c>
      <c r="C243" t="s">
        <v>4226</v>
      </c>
      <c r="E243" t="s">
        <v>4129</v>
      </c>
      <c r="F243" t="s">
        <v>4113</v>
      </c>
    </row>
    <row r="244" spans="1:6" x14ac:dyDescent="0.2">
      <c r="A244" t="s">
        <v>4227</v>
      </c>
      <c r="B244" t="s">
        <v>4228</v>
      </c>
      <c r="C244" t="s">
        <v>4229</v>
      </c>
      <c r="E244" t="s">
        <v>4129</v>
      </c>
      <c r="F244" t="s">
        <v>4113</v>
      </c>
    </row>
    <row r="245" spans="1:6" x14ac:dyDescent="0.2">
      <c r="A245" t="s">
        <v>4230</v>
      </c>
      <c r="B245" t="s">
        <v>4231</v>
      </c>
      <c r="C245" t="s">
        <v>4232</v>
      </c>
      <c r="D245" t="s">
        <v>4147</v>
      </c>
      <c r="E245" t="s">
        <v>4129</v>
      </c>
      <c r="F245" t="s">
        <v>4113</v>
      </c>
    </row>
    <row r="246" spans="1:6" x14ac:dyDescent="0.2">
      <c r="A246" t="s">
        <v>4233</v>
      </c>
      <c r="B246" t="s">
        <v>4234</v>
      </c>
      <c r="C246" t="s">
        <v>4235</v>
      </c>
      <c r="D246" t="s">
        <v>4236</v>
      </c>
      <c r="E246" t="s">
        <v>3893</v>
      </c>
      <c r="F246" t="s">
        <v>4113</v>
      </c>
    </row>
    <row r="247" spans="1:6" x14ac:dyDescent="0.2">
      <c r="A247" t="s">
        <v>4237</v>
      </c>
      <c r="B247" t="s">
        <v>4238</v>
      </c>
      <c r="C247" t="s">
        <v>4239</v>
      </c>
      <c r="D247" t="s">
        <v>4117</v>
      </c>
      <c r="E247" t="s">
        <v>3893</v>
      </c>
      <c r="F247" t="s">
        <v>4113</v>
      </c>
    </row>
    <row r="248" spans="1:6" x14ac:dyDescent="0.2">
      <c r="A248" t="s">
        <v>4240</v>
      </c>
      <c r="B248" t="s">
        <v>4241</v>
      </c>
      <c r="C248" t="s">
        <v>4242</v>
      </c>
      <c r="D248" t="s">
        <v>4243</v>
      </c>
      <c r="E248" t="s">
        <v>3893</v>
      </c>
      <c r="F248" t="s">
        <v>4113</v>
      </c>
    </row>
    <row r="249" spans="1:6" x14ac:dyDescent="0.2">
      <c r="A249" t="s">
        <v>4244</v>
      </c>
      <c r="B249" t="s">
        <v>4245</v>
      </c>
      <c r="C249" t="s">
        <v>4246</v>
      </c>
      <c r="D249" t="s">
        <v>4181</v>
      </c>
      <c r="E249" t="s">
        <v>3893</v>
      </c>
      <c r="F249" t="s">
        <v>4113</v>
      </c>
    </row>
    <row r="250" spans="1:6" x14ac:dyDescent="0.2">
      <c r="A250" t="s">
        <v>4247</v>
      </c>
      <c r="B250" t="s">
        <v>4248</v>
      </c>
      <c r="C250" t="s">
        <v>4249</v>
      </c>
      <c r="D250" t="s">
        <v>4250</v>
      </c>
      <c r="E250" t="s">
        <v>3893</v>
      </c>
      <c r="F250" t="s">
        <v>4113</v>
      </c>
    </row>
    <row r="251" spans="1:6" x14ac:dyDescent="0.2">
      <c r="A251" t="s">
        <v>4251</v>
      </c>
      <c r="B251" t="s">
        <v>4252</v>
      </c>
      <c r="C251" t="s">
        <v>4253</v>
      </c>
      <c r="D251" t="s">
        <v>4236</v>
      </c>
      <c r="E251" t="s">
        <v>3893</v>
      </c>
      <c r="F251" t="s">
        <v>4113</v>
      </c>
    </row>
    <row r="252" spans="1:6" x14ac:dyDescent="0.2">
      <c r="A252" t="s">
        <v>4254</v>
      </c>
      <c r="B252" t="s">
        <v>4255</v>
      </c>
      <c r="C252" t="s">
        <v>4256</v>
      </c>
      <c r="D252" t="s">
        <v>4236</v>
      </c>
      <c r="E252" t="s">
        <v>3893</v>
      </c>
      <c r="F252" t="s">
        <v>4113</v>
      </c>
    </row>
    <row r="253" spans="1:6" x14ac:dyDescent="0.2">
      <c r="A253" t="s">
        <v>4257</v>
      </c>
      <c r="B253" t="s">
        <v>4258</v>
      </c>
      <c r="C253" t="s">
        <v>4259</v>
      </c>
      <c r="D253" t="s">
        <v>4260</v>
      </c>
      <c r="E253" t="s">
        <v>4261</v>
      </c>
      <c r="F253" t="s">
        <v>4113</v>
      </c>
    </row>
    <row r="254" spans="1:6" x14ac:dyDescent="0.2">
      <c r="A254" t="s">
        <v>4262</v>
      </c>
      <c r="B254" t="s">
        <v>4263</v>
      </c>
      <c r="C254" t="s">
        <v>4264</v>
      </c>
      <c r="E254" t="s">
        <v>4261</v>
      </c>
      <c r="F254" t="s">
        <v>4113</v>
      </c>
    </row>
    <row r="255" spans="1:6" x14ac:dyDescent="0.2">
      <c r="A255" t="s">
        <v>4265</v>
      </c>
      <c r="B255" t="s">
        <v>4266</v>
      </c>
      <c r="C255" t="s">
        <v>4267</v>
      </c>
      <c r="D255" t="s">
        <v>4268</v>
      </c>
      <c r="E255" t="s">
        <v>4261</v>
      </c>
      <c r="F255" t="s">
        <v>4113</v>
      </c>
    </row>
  </sheetData>
  <mergeCells count="17">
    <mergeCell ref="A128:B128"/>
    <mergeCell ref="A38:B39"/>
    <mergeCell ref="A46:B46"/>
    <mergeCell ref="A47:B47"/>
    <mergeCell ref="A48:B48"/>
    <mergeCell ref="A49:B49"/>
    <mergeCell ref="A53:F53"/>
    <mergeCell ref="A90:A91"/>
    <mergeCell ref="C90:C91"/>
    <mergeCell ref="D90:D91"/>
    <mergeCell ref="A92:A93"/>
    <mergeCell ref="A127:B127"/>
    <mergeCell ref="A129:A139"/>
    <mergeCell ref="B129:B139"/>
    <mergeCell ref="C129:D129"/>
    <mergeCell ref="C130:D130"/>
    <mergeCell ref="C139:D139"/>
  </mergeCells>
  <hyperlinks>
    <hyperlink ref="A38" r:id="rId1" display="https://ssd.jpl.nasa.gov/sbdb.cgi?sstr=2021%20UF4" xr:uid="{66166C48-A819-054C-B5F5-1B89F986CA7C}"/>
    <hyperlink ref="B43" r:id="rId2" display="https://cneos.jpl.nasa.gov/sentry/details.html?des=2021%20UF4" xr:uid="{F74BEF7A-680C-E74E-9D44-955EA162AFB1}"/>
    <hyperlink ref="C57" r:id="rId3" display="https://cneos.jpl.nasa.gov/sentry/details.html?des=2021%20UF4" xr:uid="{D5C269D8-BE1D-C940-AACE-87C8561B3EF3}"/>
    <hyperlink ref="C58" r:id="rId4" display="https://cneos.jpl.nasa.gov/sentry/details.html?des=2021%20UF4" xr:uid="{26DF3A70-B8C8-DE44-A56E-421D3E27666C}"/>
    <hyperlink ref="C59" r:id="rId5" display="https://cneos.jpl.nasa.gov/sentry/details.html?des=2021%20UF4" xr:uid="{75226838-355F-F64F-912B-76A8B865680E}"/>
    <hyperlink ref="C60" r:id="rId6" display="https://cneos.jpl.nasa.gov/sentry/details.html?des=2021%20UF4" xr:uid="{F6909566-83EB-B34D-89CE-F5620F1BA5AF}"/>
    <hyperlink ref="C61" r:id="rId7" display="https://cneos.jpl.nasa.gov/sentry/details.html?des=2021%20UF4" xr:uid="{0260EBD1-2FEF-534A-83A9-87BEFD4DCB98}"/>
    <hyperlink ref="C62" r:id="rId8" display="https://cneos.jpl.nasa.gov/sentry/details.html?des=2021%20UF4" xr:uid="{B04372B6-0B13-5645-A77E-0578274CDB28}"/>
    <hyperlink ref="C63" r:id="rId9" display="https://cneos.jpl.nasa.gov/sentry/details.html?des=2021%20UF4" xr:uid="{2A07A09D-B315-3245-9FD9-AAF0084B331F}"/>
    <hyperlink ref="C64" r:id="rId10" display="https://cneos.jpl.nasa.gov/sentry/details.html?des=2021%20UF4" xr:uid="{F7F8C733-F987-D84C-BD16-F7AB46372ED4}"/>
    <hyperlink ref="C65" r:id="rId11" display="https://cneos.jpl.nasa.gov/sentry/details.html?des=2021%20UF4" xr:uid="{B8B5D709-3D1C-544F-9D06-9DE0F6C3D55F}"/>
    <hyperlink ref="C66" r:id="rId12" display="https://cneos.jpl.nasa.gov/sentry/details.html?des=2021%20UF4" xr:uid="{18774F7F-ADC8-EC43-8BF9-C24D3BCCC025}"/>
    <hyperlink ref="E116" r:id="rId13" display="https://www.minorplanetcenter.net/iau/info/UValue.html" xr:uid="{C0374A60-E554-4F4B-812D-8694266A5C72}"/>
    <hyperlink ref="E124" r:id="rId14" display="https://www.minorplanetcenter.net/iau/info/Perturbers.html" xr:uid="{4AB8210F-2B09-B144-B107-62E4709D303B}"/>
    <hyperlink ref="E125" r:id="rId15" display="https://www.minorplanetcenter.net/iau/info/Perturbers.html" xr:uid="{267A365A-F763-EE41-974F-726FDA16A72A}"/>
    <hyperlink ref="E146" r:id="rId16" display="https://www.minorplanetcenter.net/iau/lists/ObsCodesF.html" xr:uid="{2ECA46F4-EB93-1740-AAB8-85A00AB304AF}"/>
    <hyperlink ref="F146" r:id="rId17" display="https://www.minorplanetcenter.net/iau/info/References.html" xr:uid="{99B21629-BD66-2049-A7C7-A3397A60EBE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57</vt:i4>
      </vt:variant>
    </vt:vector>
  </HeadingPairs>
  <TitlesOfParts>
    <vt:vector size="62" baseType="lpstr">
      <vt:lpstr>VIs</vt:lpstr>
      <vt:lpstr>minV</vt:lpstr>
      <vt:lpstr>priority factor</vt:lpstr>
      <vt:lpstr>K21V09A</vt:lpstr>
      <vt:lpstr>K21U04F</vt:lpstr>
      <vt:lpstr>minV!target1_Vcheck</vt:lpstr>
      <vt:lpstr>minV!target1_Vcheck_1</vt:lpstr>
      <vt:lpstr>minV!target1_Vcheck_2</vt:lpstr>
      <vt:lpstr>minV!target1_Vcheck_5</vt:lpstr>
      <vt:lpstr>'priority factor'!VIminV_20210727.csv_Vmin_Data_691</vt:lpstr>
      <vt:lpstr>'priority factor'!VIminV_20210817.csv_Vmin_Data_691</vt:lpstr>
      <vt:lpstr>'priority factor'!VIminV_20210907.csv_Vmin_Data_691</vt:lpstr>
      <vt:lpstr>'priority factor'!VIminV_20210910.csv_Vmin_Data_691</vt:lpstr>
      <vt:lpstr>'priority factor'!VIminV_20210915.csv_Vmin_Data_691</vt:lpstr>
      <vt:lpstr>'priority factor'!VIminV_20210922.csv_Vmin_Data_691</vt:lpstr>
      <vt:lpstr>'priority factor'!VIminV_20211024.csv_Vmin_Data_691</vt:lpstr>
      <vt:lpstr>'priority factor'!VIminV_20211027.csv_Vmin_Data_691</vt:lpstr>
      <vt:lpstr>'priority factor'!VIminV_20211101.csv_Vmin_Data_691</vt:lpstr>
      <vt:lpstr>'priority factor'!VIminV_20211102.csv_Vmin_Data_691</vt:lpstr>
      <vt:lpstr>'priority factor'!VIminV_20211105.csv_Vmin_Data_691</vt:lpstr>
      <vt:lpstr>'priority factor'!VIminV_20211108.csv_Vmin_Data_691</vt:lpstr>
      <vt:lpstr>'priority factor'!VIminV_20211110.csv_Vmin_Data_691</vt:lpstr>
      <vt:lpstr>'priority factor'!VIminV_20211130.csv_Vmin_Data_691</vt:lpstr>
      <vt:lpstr>'priority factor'!VIminV_20211201.csv_Vmin_Data_691</vt:lpstr>
      <vt:lpstr>'priority factor'!VIminV_20211205.csv_Vmin_Data_691</vt:lpstr>
      <vt:lpstr>'priority factor'!VIminV_20211205.csv_Vmin_Data_692</vt:lpstr>
      <vt:lpstr>'priority factor'!VIminV_20211210.csv_Vmin_Data_691</vt:lpstr>
      <vt:lpstr>'priority factor'!VIminV_20211217.csv_Vmin_Data_691</vt:lpstr>
      <vt:lpstr>'priority factor'!VIminV_20211228.csv_Vmin_Data_691</vt:lpstr>
      <vt:lpstr>'priority factor'!VIminV_20220101.csv_Vmin_Data_691</vt:lpstr>
      <vt:lpstr>'priority factor'!VIminV_20220108.csv_Vmin_Data_691</vt:lpstr>
      <vt:lpstr>'priority factor'!VIminV_20220113.csv_Vmin_Data_691</vt:lpstr>
      <vt:lpstr>'priority factor'!VIminV_20220126.csv_Vmin_Data_691</vt:lpstr>
      <vt:lpstr>'priority factor'!VIoutput_20210817</vt:lpstr>
      <vt:lpstr>'priority factor'!VIoutput_20210818</vt:lpstr>
      <vt:lpstr>'priority factor'!VIoutput_20210823</vt:lpstr>
      <vt:lpstr>'priority factor'!VIoutput_20210907</vt:lpstr>
      <vt:lpstr>'priority factor'!VIoutput_20210910</vt:lpstr>
      <vt:lpstr>'priority factor'!VIoutput_20210915</vt:lpstr>
      <vt:lpstr>'priority factor'!VIoutput_20210922</vt:lpstr>
      <vt:lpstr>'priority factor'!VIoutput_20211012</vt:lpstr>
      <vt:lpstr>'priority factor'!VIoutput_20211024</vt:lpstr>
      <vt:lpstr>'priority factor'!VIoutput_20211027</vt:lpstr>
      <vt:lpstr>'priority factor'!VIoutput_20211101</vt:lpstr>
      <vt:lpstr>'priority factor'!VIoutput_20211102</vt:lpstr>
      <vt:lpstr>'priority factor'!VIoutput_20211103</vt:lpstr>
      <vt:lpstr>'priority factor'!VIoutput_20211105</vt:lpstr>
      <vt:lpstr>'priority factor'!VIoutput_20211108</vt:lpstr>
      <vt:lpstr>'priority factor'!VIoutput_20211110</vt:lpstr>
      <vt:lpstr>'priority factor'!VIoutput_20211121</vt:lpstr>
      <vt:lpstr>'priority factor'!VIoutput_20211122</vt:lpstr>
      <vt:lpstr>'priority factor'!VIoutput_20211130</vt:lpstr>
      <vt:lpstr>'priority factor'!VIoutput_20211201</vt:lpstr>
      <vt:lpstr>'priority factor'!VIoutput_20211205</vt:lpstr>
      <vt:lpstr>'priority factor'!VIoutput_20211210</vt:lpstr>
      <vt:lpstr>'priority factor'!VIoutput_20211217</vt:lpstr>
      <vt:lpstr>'priority factor'!VIoutput_20211218</vt:lpstr>
      <vt:lpstr>'priority factor'!VIoutput_20211228</vt:lpstr>
      <vt:lpstr>'priority factor'!VIoutput_20220101</vt:lpstr>
      <vt:lpstr>'priority factor'!VIoutput_20220108</vt:lpstr>
      <vt:lpstr>'priority factor'!VIoutput_20220113</vt:lpstr>
      <vt:lpstr>'priority factor'!VIoutput_20220126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Brucker</dc:creator>
  <cp:lastModifiedBy>Melissa Brucker</cp:lastModifiedBy>
  <dcterms:created xsi:type="dcterms:W3CDTF">2021-08-10T06:51:06Z</dcterms:created>
  <dcterms:modified xsi:type="dcterms:W3CDTF">2022-02-01T01:04:19Z</dcterms:modified>
</cp:coreProperties>
</file>