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ronimus/Downloads/"/>
    </mc:Choice>
  </mc:AlternateContent>
  <xr:revisionPtr revIDLastSave="0" documentId="13_ncr:1_{C5772E10-EFFA-E744-9558-7E056AF8EE7E}" xr6:coauthVersionLast="47" xr6:coauthVersionMax="47" xr10:uidLastSave="{00000000-0000-0000-0000-000000000000}"/>
  <bookViews>
    <workbookView xWindow="0" yWindow="500" windowWidth="38400" windowHeight="21100" xr2:uid="{256AC9F9-2A43-F945-BAFE-5232236E896E}"/>
  </bookViews>
  <sheets>
    <sheet name="hdbscan_tu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K21" i="1"/>
  <c r="K22" i="1"/>
  <c r="L21" i="1"/>
  <c r="N21" i="1" s="1"/>
  <c r="L22" i="1"/>
  <c r="N22" i="1" s="1"/>
  <c r="M21" i="1"/>
  <c r="M22" i="1"/>
  <c r="J14" i="1"/>
  <c r="J15" i="1"/>
  <c r="J16" i="1"/>
  <c r="J17" i="1"/>
  <c r="J18" i="1"/>
  <c r="J19" i="1"/>
  <c r="J20" i="1"/>
  <c r="K14" i="1"/>
  <c r="K15" i="1"/>
  <c r="K16" i="1"/>
  <c r="K17" i="1"/>
  <c r="K18" i="1"/>
  <c r="K19" i="1"/>
  <c r="K20" i="1"/>
  <c r="L14" i="1"/>
  <c r="L15" i="1"/>
  <c r="L16" i="1"/>
  <c r="L17" i="1"/>
  <c r="L18" i="1"/>
  <c r="L19" i="1"/>
  <c r="L20" i="1"/>
  <c r="M14" i="1"/>
  <c r="M15" i="1"/>
  <c r="M16" i="1"/>
  <c r="M17" i="1"/>
  <c r="M18" i="1"/>
  <c r="M19" i="1"/>
  <c r="M20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M2" i="1"/>
  <c r="M3" i="1"/>
  <c r="M4" i="1"/>
  <c r="M5" i="1"/>
  <c r="M6" i="1"/>
  <c r="M7" i="1"/>
  <c r="M8" i="1"/>
  <c r="M9" i="1"/>
  <c r="M10" i="1"/>
  <c r="M11" i="1"/>
  <c r="M12" i="1"/>
  <c r="M13" i="1"/>
  <c r="L2" i="1"/>
  <c r="L3" i="1"/>
  <c r="L4" i="1"/>
  <c r="L5" i="1"/>
  <c r="L6" i="1"/>
  <c r="L7" i="1"/>
  <c r="L8" i="1"/>
  <c r="L9" i="1"/>
  <c r="L10" i="1"/>
  <c r="L11" i="1"/>
  <c r="L12" i="1"/>
  <c r="L13" i="1"/>
  <c r="N20" i="1" l="1"/>
  <c r="N18" i="1"/>
  <c r="N8" i="1"/>
  <c r="N15" i="1"/>
  <c r="N14" i="1"/>
  <c r="N16" i="1"/>
  <c r="N19" i="1"/>
  <c r="N3" i="1"/>
  <c r="N17" i="1"/>
  <c r="N9" i="1"/>
  <c r="N7" i="1"/>
  <c r="N4" i="1"/>
  <c r="N12" i="1"/>
  <c r="N11" i="1"/>
  <c r="N10" i="1"/>
  <c r="N2" i="1"/>
  <c r="N6" i="1"/>
  <c r="N13" i="1"/>
  <c r="N5" i="1"/>
</calcChain>
</file>

<file path=xl/sharedStrings.xml><?xml version="1.0" encoding="utf-8"?>
<sst xmlns="http://schemas.openxmlformats.org/spreadsheetml/2006/main" count="14" uniqueCount="14">
  <si>
    <t>UMAP_n_components</t>
  </si>
  <si>
    <t>HDBSCAN_min_cluster_size</t>
  </si>
  <si>
    <t>UMAP_n_neighbors</t>
  </si>
  <si>
    <t>UMAP_min_dist</t>
  </si>
  <si>
    <t>Num_Clusters</t>
  </si>
  <si>
    <t>Silhouette_Score</t>
  </si>
  <si>
    <t>Davies_Bouldin_Score</t>
  </si>
  <si>
    <t>Calinski_Harabasz_Score</t>
  </si>
  <si>
    <t>Outlier_Proportion</t>
  </si>
  <si>
    <t>standard_silhouette</t>
  </si>
  <si>
    <t>standard_davies</t>
  </si>
  <si>
    <t>standard_valinski</t>
  </si>
  <si>
    <t>standard_outlier</t>
  </si>
  <si>
    <t>custom_score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</si>
</sst>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B05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43" fontId="0" fillId="0" borderId="0" xfId="1" applyFont="1"/>
    <xf numFmtId="164" fontId="0" fillId="0" borderId="0" xfId="1" applyNumberFormat="1" applyFont="1"/>
    <xf numFmtId="0" fontId="0" fillId="33" borderId="0" xfId="0" applyFill="1"/>
    <xf numFmtId="43" fontId="0" fillId="33" borderId="0" xfId="1" applyFont="1" applyFill="1"/>
    <xf numFmtId="164" fontId="0" fillId="33" borderId="0" xfId="1" applyNumberFormat="1" applyFont="1" applyFill="1"/>
    <xf numFmtId="0" fontId="1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35" formatCode="_(* #,##0.00_);_(* \(#,##0.00\);_(* &quot;-&quot;??_);_(@_)"/>
    </dxf>
    <dxf>
      <numFmt numFmtId="164" formatCode="_(* #,##0_);_(* \(#,##0\);_(* &quot;-&quot;??_);_(@_)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FB3263-74F5-FC45-A190-EAE820882EC1}" name="Table1" displayName="Table1" ref="A1:N22" totalsRowShown="0" headerRowDxfId="2">
  <tableColumns count="14">
    <tableColumn id="1" xr3:uid="{CD4E3EB4-E589-A74C-B96E-D093ED98F117}" name="UMAP_n_components"/>
    <tableColumn id="2" xr3:uid="{634C73A8-AFBA-3C4A-914F-BA6F20A47072}" name="HDBSCAN_min_cluster_size"/>
    <tableColumn id="3" xr3:uid="{85107E33-1C34-FD40-80C3-D2FB2FAA6C0D}" name="UMAP_n_neighbors"/>
    <tableColumn id="4" xr3:uid="{ACC3F3D5-1708-DB49-90A4-942B85DEBFFE}" name="UMAP_min_dist"/>
    <tableColumn id="5" xr3:uid="{EDF75EDD-5DA9-4844-94C8-7229188B6320}" name="Num_Clusters"/>
    <tableColumn id="6" xr3:uid="{BAE8CFBB-2ED2-5E47-A374-615D40B340FE}" name="Silhouette_Score" dataCellStyle="Comma"/>
    <tableColumn id="7" xr3:uid="{2CD04C58-9969-2145-8429-6104EBAC9A3E}" name="Davies_Bouldin_Score" dataCellStyle="Comma"/>
    <tableColumn id="8" xr3:uid="{365C6A61-DB00-5044-9DC5-1576F4600DC9}" name="Calinski_Harabasz_Score" dataDxfId="1" dataCellStyle="Comma"/>
    <tableColumn id="9" xr3:uid="{34AA18D4-C333-624B-8AA8-5A1E46EE998E}" name="Outlier_Proportion" dataCellStyle="Comma"/>
    <tableColumn id="10" xr3:uid="{C69CCC2B-384D-664D-8AE2-50C7243E3EBD}" name="standard_silhouette" dataCellStyle="Comma">
      <calculatedColumnFormula>STANDARDIZE(Table1[[#This Row],[Silhouette_Score]], AVERAGE(Table1[Silhouette_Score]), STDEV(Table1[Silhouette_Score]))</calculatedColumnFormula>
    </tableColumn>
    <tableColumn id="11" xr3:uid="{1273FDBF-C256-9B43-8D8D-138CD57BCD06}" name="standard_davies" dataCellStyle="Comma">
      <calculatedColumnFormula>STANDARDIZE(Table1[[#This Row],[Davies_Bouldin_Score]], AVERAGE(Table1[Davies_Bouldin_Score]), STDEV(Table1[Davies_Bouldin_Score]))</calculatedColumnFormula>
    </tableColumn>
    <tableColumn id="12" xr3:uid="{B88E7C35-4314-F14B-BE2C-44E666E6E708}" name="standard_valinski" dataCellStyle="Comma">
      <calculatedColumnFormula>STANDARDIZE(Table1[[#This Row],[Calinski_Harabasz_Score]], AVERAGE(Table1[Calinski_Harabasz_Score]), STDEV(Table1[Calinski_Harabasz_Score]))</calculatedColumnFormula>
    </tableColumn>
    <tableColumn id="13" xr3:uid="{5B6D9884-5570-FC4B-9A75-1FA1B69F182E}" name="standard_outlier" dataCellStyle="Comma">
      <calculatedColumnFormula>STANDARDIZE(Table1[[#This Row],[Outlier_Proportion]], AVERAGE(Table1[Outlier_Proportion]), STDEV(Table1[Outlier_Proportion]))</calculatedColumnFormula>
    </tableColumn>
    <tableColumn id="14" xr3:uid="{01F295B1-C72D-C941-BB2F-C1446D4BFB70}" name="custom_score" dataDxfId="0" dataCellStyle="Comma">
      <calculatedColumnFormula>Table1[[#This Row],[standard_silhouette]]-Table1[[#This Row],[standard_davies]]+Table1[[#This Row],[standard_valinski]]-Table1[[#This Row],[standard_outlier]]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EACA-92AD-B040-829E-8E4CDF624752}">
  <dimension ref="A1:N22"/>
  <sheetViews>
    <sheetView tabSelected="1" zoomScale="140" zoomScaleNormal="140" workbookViewId="0">
      <selection activeCell="B2" sqref="B2"/>
    </sheetView>
  </sheetViews>
  <sheetFormatPr baseColWidth="10" defaultRowHeight="16" x14ac:dyDescent="0.2"/>
  <cols>
    <col min="1" max="9" width="22" customWidth="1"/>
  </cols>
  <sheetData>
    <row r="1" spans="1:1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7" t="s">
        <v>10</v>
      </c>
      <c r="L1" s="8" t="s">
        <v>11</v>
      </c>
      <c r="M1" s="7" t="s">
        <v>12</v>
      </c>
      <c r="N1" s="1" t="s">
        <v>13</v>
      </c>
    </row>
    <row r="2" spans="1:14" x14ac:dyDescent="0.2">
      <c r="A2">
        <v>50</v>
      </c>
      <c r="B2">
        <v>100</v>
      </c>
      <c r="C2">
        <v>20</v>
      </c>
      <c r="D2">
        <v>0.1</v>
      </c>
      <c r="E2">
        <v>65</v>
      </c>
      <c r="F2" s="2">
        <v>0.11</v>
      </c>
      <c r="G2" s="2">
        <v>0.9</v>
      </c>
      <c r="H2" s="3">
        <v>5334</v>
      </c>
      <c r="I2" s="2">
        <v>0.38</v>
      </c>
      <c r="J2" s="2">
        <f>STANDARDIZE(Table1[[#This Row],[Silhouette_Score]], AVERAGE(Table1[Silhouette_Score]), STDEV(Table1[Silhouette_Score]))</f>
        <v>-9.1631965622646736E-2</v>
      </c>
      <c r="K2" s="2">
        <f>STANDARDIZE(Table1[[#This Row],[Davies_Bouldin_Score]], AVERAGE(Table1[Davies_Bouldin_Score]), STDEV(Table1[Davies_Bouldin_Score]))</f>
        <v>-0.34037923753888311</v>
      </c>
      <c r="L2" s="2">
        <f>STANDARDIZE(Table1[[#This Row],[Calinski_Harabasz_Score]], AVERAGE(Table1[Calinski_Harabasz_Score]), STDEV(Table1[Calinski_Harabasz_Score]))</f>
        <v>-0.30174286894035224</v>
      </c>
      <c r="M2" s="2">
        <f>STANDARDIZE(Table1[[#This Row],[Outlier_Proportion]], AVERAGE(Table1[Outlier_Proportion]), STDEV(Table1[Outlier_Proportion]))</f>
        <v>-0.17768320586047223</v>
      </c>
      <c r="N2" s="2">
        <f>Table1[[#This Row],[standard_silhouette]]-Table1[[#This Row],[standard_davies]]+Table1[[#This Row],[standard_valinski]]-Table1[[#This Row],[standard_outlier]]</f>
        <v>0.12468760883635635</v>
      </c>
    </row>
    <row r="3" spans="1:14" x14ac:dyDescent="0.2">
      <c r="A3">
        <v>50</v>
      </c>
      <c r="B3">
        <v>200</v>
      </c>
      <c r="C3">
        <v>20</v>
      </c>
      <c r="D3">
        <v>0.1</v>
      </c>
      <c r="E3">
        <v>45</v>
      </c>
      <c r="F3" s="5">
        <v>0.12</v>
      </c>
      <c r="G3" s="5">
        <v>0.92</v>
      </c>
      <c r="H3" s="6">
        <v>5997</v>
      </c>
      <c r="I3" s="5">
        <v>0.41</v>
      </c>
      <c r="J3" s="2">
        <f>STANDARDIZE(Table1[[#This Row],[Silhouette_Score]], AVERAGE(Table1[Silhouette_Score]), STDEV(Table1[Silhouette_Score]))</f>
        <v>1.0675125988460226E-2</v>
      </c>
      <c r="K3" s="2">
        <f>STANDARDIZE(Table1[[#This Row],[Davies_Bouldin_Score]], AVERAGE(Table1[Davies_Bouldin_Score]), STDEV(Table1[Davies_Bouldin_Score]))</f>
        <v>-0.25735217802931437</v>
      </c>
      <c r="L3" s="2">
        <f>STANDARDIZE(Table1[[#This Row],[Calinski_Harabasz_Score]], AVERAGE(Table1[Calinski_Harabasz_Score]), STDEV(Table1[Calinski_Harabasz_Score]))</f>
        <v>-6.1658157860530492E-2</v>
      </c>
      <c r="M3" s="2">
        <f>STANDARDIZE(Table1[[#This Row],[Outlier_Proportion]], AVERAGE(Table1[Outlier_Proportion]), STDEV(Table1[Outlier_Proportion]))</f>
        <v>0.13571711179532114</v>
      </c>
      <c r="N3" s="2">
        <f>Table1[[#This Row],[standard_silhouette]]-Table1[[#This Row],[standard_davies]]+Table1[[#This Row],[standard_valinski]]-Table1[[#This Row],[standard_outlier]]</f>
        <v>7.0652034361922939E-2</v>
      </c>
    </row>
    <row r="4" spans="1:14" x14ac:dyDescent="0.2">
      <c r="A4">
        <v>50</v>
      </c>
      <c r="B4">
        <v>300</v>
      </c>
      <c r="C4">
        <v>20</v>
      </c>
      <c r="D4">
        <v>0.1</v>
      </c>
      <c r="E4">
        <v>34</v>
      </c>
      <c r="F4" s="2">
        <v>0.15</v>
      </c>
      <c r="G4" s="2">
        <v>0.87</v>
      </c>
      <c r="H4" s="3">
        <v>7489</v>
      </c>
      <c r="I4" s="2">
        <v>0.42</v>
      </c>
      <c r="J4" s="2">
        <f>STANDARDIZE(Table1[[#This Row],[Silhouette_Score]], AVERAGE(Table1[Silhouette_Score]), STDEV(Table1[Silhouette_Score]))</f>
        <v>0.31759640082178126</v>
      </c>
      <c r="K4" s="2">
        <f>STANDARDIZE(Table1[[#This Row],[Davies_Bouldin_Score]], AVERAGE(Table1[Davies_Bouldin_Score]), STDEV(Table1[Davies_Bouldin_Score]))</f>
        <v>-0.46491982680323612</v>
      </c>
      <c r="L4" s="2">
        <f>STANDARDIZE(Table1[[#This Row],[Calinski_Harabasz_Score]], AVERAGE(Table1[Calinski_Harabasz_Score]), STDEV(Table1[Calinski_Harabasz_Score]))</f>
        <v>0.47862297174896284</v>
      </c>
      <c r="M4" s="2">
        <f>STANDARDIZE(Table1[[#This Row],[Outlier_Proportion]], AVERAGE(Table1[Outlier_Proportion]), STDEV(Table1[Outlier_Proportion]))</f>
        <v>0.24018388434725244</v>
      </c>
      <c r="N4" s="2">
        <f>Table1[[#This Row],[standard_silhouette]]-Table1[[#This Row],[standard_davies]]+Table1[[#This Row],[standard_valinski]]-Table1[[#This Row],[standard_outlier]]</f>
        <v>1.0209553150267279</v>
      </c>
    </row>
    <row r="5" spans="1:14" x14ac:dyDescent="0.2">
      <c r="A5">
        <v>100</v>
      </c>
      <c r="B5">
        <v>100</v>
      </c>
      <c r="C5">
        <v>20</v>
      </c>
      <c r="D5">
        <v>0.1</v>
      </c>
      <c r="E5">
        <v>65</v>
      </c>
      <c r="F5" s="2">
        <v>0.08</v>
      </c>
      <c r="G5" s="2">
        <v>0.9</v>
      </c>
      <c r="H5" s="3">
        <v>4941</v>
      </c>
      <c r="I5" s="2">
        <v>0.42</v>
      </c>
      <c r="J5" s="2">
        <f>STANDARDIZE(Table1[[#This Row],[Silhouette_Score]], AVERAGE(Table1[Silhouette_Score]), STDEV(Table1[Silhouette_Score]))</f>
        <v>-0.39855324045596779</v>
      </c>
      <c r="K5" s="2">
        <f>STANDARDIZE(Table1[[#This Row],[Davies_Bouldin_Score]], AVERAGE(Table1[Davies_Bouldin_Score]), STDEV(Table1[Davies_Bouldin_Score]))</f>
        <v>-0.34037923753888311</v>
      </c>
      <c r="L5" s="2">
        <f>STANDARDIZE(Table1[[#This Row],[Calinski_Harabasz_Score]], AVERAGE(Table1[Calinski_Harabasz_Score]), STDEV(Table1[Calinski_Harabasz_Score]))</f>
        <v>-0.44405552573427376</v>
      </c>
      <c r="M5" s="2">
        <f>STANDARDIZE(Table1[[#This Row],[Outlier_Proportion]], AVERAGE(Table1[Outlier_Proportion]), STDEV(Table1[Outlier_Proportion]))</f>
        <v>0.24018388434725244</v>
      </c>
      <c r="N5" s="2">
        <f>Table1[[#This Row],[standard_silhouette]]-Table1[[#This Row],[standard_davies]]+Table1[[#This Row],[standard_valinski]]-Table1[[#This Row],[standard_outlier]]</f>
        <v>-0.74241341299861097</v>
      </c>
    </row>
    <row r="6" spans="1:14" x14ac:dyDescent="0.2">
      <c r="A6">
        <v>5</v>
      </c>
      <c r="B6">
        <v>50</v>
      </c>
      <c r="C6">
        <v>20</v>
      </c>
      <c r="D6">
        <v>0.1</v>
      </c>
      <c r="E6">
        <v>135</v>
      </c>
      <c r="F6" s="2">
        <v>-6.3279270999999998E-2</v>
      </c>
      <c r="G6" s="2">
        <v>0.947693334</v>
      </c>
      <c r="H6" s="3">
        <v>1546.363139</v>
      </c>
      <c r="I6" s="2">
        <v>0.47594863700000001</v>
      </c>
      <c r="J6" s="2">
        <f>STANDARDIZE(Table1[[#This Row],[Silhouette_Score]], AVERAGE(Table1[Silhouette_Score]), STDEV(Table1[Silhouette_Score]))</f>
        <v>-1.8644017908729307</v>
      </c>
      <c r="K6" s="2">
        <f>STANDARDIZE(Table1[[#This Row],[Davies_Bouldin_Score]], AVERAGE(Table1[Davies_Bouldin_Score]), STDEV(Table1[Davies_Bouldin_Score]))</f>
        <v>-0.14238737352749653</v>
      </c>
      <c r="L6" s="2">
        <f>STANDARDIZE(Table1[[#This Row],[Calinski_Harabasz_Score]], AVERAGE(Table1[Calinski_Harabasz_Score]), STDEV(Table1[Calinski_Harabasz_Score]))</f>
        <v>-1.6733170792698666</v>
      </c>
      <c r="M6" s="2">
        <f>STANDARDIZE(Table1[[#This Row],[Outlier_Proportion]], AVERAGE(Table1[Outlier_Proportion]), STDEV(Table1[Outlier_Proportion]))</f>
        <v>0.82466123795420909</v>
      </c>
      <c r="N6" s="2">
        <f>Table1[[#This Row],[standard_silhouette]]-Table1[[#This Row],[standard_davies]]+Table1[[#This Row],[standard_valinski]]-Table1[[#This Row],[standard_outlier]]</f>
        <v>-4.2199927345695096</v>
      </c>
    </row>
    <row r="7" spans="1:14" x14ac:dyDescent="0.2">
      <c r="A7">
        <v>5</v>
      </c>
      <c r="B7">
        <v>150</v>
      </c>
      <c r="C7">
        <v>20</v>
      </c>
      <c r="D7">
        <v>0.1</v>
      </c>
      <c r="E7">
        <v>53</v>
      </c>
      <c r="F7" s="5">
        <v>0.111418024</v>
      </c>
      <c r="G7" s="5">
        <v>0.94395314799999996</v>
      </c>
      <c r="H7" s="6">
        <v>6194.7972129999998</v>
      </c>
      <c r="I7" s="5">
        <v>0.36830664200000002</v>
      </c>
      <c r="J7" s="2">
        <f>STANDARDIZE(Table1[[#This Row],[Silhouette_Score]], AVERAGE(Table1[Silhouette_Score]), STDEV(Table1[Silhouette_Score]))</f>
        <v>-7.7124574495171863E-2</v>
      </c>
      <c r="K7" s="2">
        <f>STANDARDIZE(Table1[[#This Row],[Davies_Bouldin_Score]], AVERAGE(Table1[Davies_Bouldin_Score]), STDEV(Table1[Davies_Bouldin_Score]))</f>
        <v>-0.15791420580743945</v>
      </c>
      <c r="L7" s="2">
        <f>STANDARDIZE(Table1[[#This Row],[Calinski_Harabasz_Score]], AVERAGE(Table1[Calinski_Harabasz_Score]), STDEV(Table1[Calinski_Harabasz_Score]))</f>
        <v>9.9679156470093653E-3</v>
      </c>
      <c r="M7" s="2">
        <f>STANDARDIZE(Table1[[#This Row],[Outlier_Proportion]], AVERAGE(Table1[Outlier_Proportion]), STDEV(Table1[Outlier_Proportion]))</f>
        <v>-0.2998399429159026</v>
      </c>
      <c r="N7" s="2">
        <f>Table1[[#This Row],[standard_silhouette]]-Table1[[#This Row],[standard_davies]]+Table1[[#This Row],[standard_valinski]]-Table1[[#This Row],[standard_outlier]]</f>
        <v>0.39059748987517956</v>
      </c>
    </row>
    <row r="8" spans="1:14" x14ac:dyDescent="0.2">
      <c r="A8">
        <v>5</v>
      </c>
      <c r="B8">
        <v>250</v>
      </c>
      <c r="C8">
        <v>20</v>
      </c>
      <c r="D8">
        <v>0.1</v>
      </c>
      <c r="E8">
        <v>38</v>
      </c>
      <c r="F8" s="2">
        <v>0.149044022</v>
      </c>
      <c r="G8" s="2">
        <v>0.980808703</v>
      </c>
      <c r="H8" s="3">
        <v>7838.1099759999997</v>
      </c>
      <c r="I8" s="2">
        <v>0.364709277</v>
      </c>
      <c r="J8" s="2">
        <f>STANDARDIZE(Table1[[#This Row],[Silhouette_Score]], AVERAGE(Table1[Silhouette_Score]), STDEV(Table1[Silhouette_Score]))</f>
        <v>0.307816067939361</v>
      </c>
      <c r="K8" s="2">
        <f>STANDARDIZE(Table1[[#This Row],[Davies_Bouldin_Score]], AVERAGE(Table1[Davies_Bouldin_Score]), STDEV(Table1[Davies_Bouldin_Score]))</f>
        <v>-4.913787895280311E-3</v>
      </c>
      <c r="L8" s="2">
        <f>STANDARDIZE(Table1[[#This Row],[Calinski_Harabasz_Score]], AVERAGE(Table1[Calinski_Harabasz_Score]), STDEV(Table1[Calinski_Harabasz_Score]))</f>
        <v>0.60504222924978246</v>
      </c>
      <c r="M8" s="2">
        <f>STANDARDIZE(Table1[[#This Row],[Outlier_Proportion]], AVERAGE(Table1[Outlier_Proportion]), STDEV(Table1[Outlier_Proportion]))</f>
        <v>-0.33742045404003063</v>
      </c>
      <c r="N8" s="2">
        <f>Table1[[#This Row],[standard_silhouette]]-Table1[[#This Row],[standard_davies]]+Table1[[#This Row],[standard_valinski]]-Table1[[#This Row],[standard_outlier]]</f>
        <v>1.2551925391244545</v>
      </c>
    </row>
    <row r="9" spans="1:14" x14ac:dyDescent="0.2">
      <c r="A9">
        <v>10</v>
      </c>
      <c r="B9">
        <v>50</v>
      </c>
      <c r="C9">
        <v>20</v>
      </c>
      <c r="D9">
        <v>0.1</v>
      </c>
      <c r="E9">
        <v>144</v>
      </c>
      <c r="F9" s="2">
        <v>-9.2178396999999995E-2</v>
      </c>
      <c r="G9" s="2">
        <v>0.93206003999999998</v>
      </c>
      <c r="H9" s="3">
        <v>1325.103155</v>
      </c>
      <c r="I9" s="2">
        <v>0.50412157899999999</v>
      </c>
      <c r="J9" s="2">
        <f>STANDARDIZE(Table1[[#This Row],[Silhouette_Score]], AVERAGE(Table1[Silhouette_Score]), STDEV(Table1[Silhouette_Score]))</f>
        <v>-2.160060343989223</v>
      </c>
      <c r="K9" s="2">
        <f>STANDARDIZE(Table1[[#This Row],[Davies_Bouldin_Score]], AVERAGE(Table1[Davies_Bouldin_Score]), STDEV(Table1[Davies_Bouldin_Score]))</f>
        <v>-0.20728669509092573</v>
      </c>
      <c r="L9" s="2">
        <f>STANDARDIZE(Table1[[#This Row],[Calinski_Harabasz_Score]], AVERAGE(Table1[Calinski_Harabasz_Score]), STDEV(Table1[Calinski_Harabasz_Score]))</f>
        <v>-1.7534394613696647</v>
      </c>
      <c r="M9" s="2">
        <f>STANDARDIZE(Table1[[#This Row],[Outlier_Proportion]], AVERAGE(Table1[Outlier_Proportion]), STDEV(Table1[Outlier_Proportion]))</f>
        <v>1.1189748703574838</v>
      </c>
      <c r="N9" s="2">
        <f>Table1[[#This Row],[standard_silhouette]]-Table1[[#This Row],[standard_davies]]+Table1[[#This Row],[standard_valinski]]-Table1[[#This Row],[standard_outlier]]</f>
        <v>-4.8251879806254454</v>
      </c>
    </row>
    <row r="10" spans="1:14" x14ac:dyDescent="0.2">
      <c r="A10">
        <v>10</v>
      </c>
      <c r="B10">
        <v>150</v>
      </c>
      <c r="C10">
        <v>20</v>
      </c>
      <c r="D10">
        <v>0.1</v>
      </c>
      <c r="E10">
        <v>57</v>
      </c>
      <c r="F10" s="2">
        <v>0.10845025599999999</v>
      </c>
      <c r="G10" s="2">
        <v>0.88733757099999999</v>
      </c>
      <c r="H10" s="3">
        <v>5597.5445049999998</v>
      </c>
      <c r="I10" s="2">
        <v>0.40642523899999999</v>
      </c>
      <c r="J10" s="2">
        <f>STANDARDIZE(Table1[[#This Row],[Silhouette_Score]], AVERAGE(Table1[Silhouette_Score]), STDEV(Table1[Silhouette_Score]))</f>
        <v>-0.10748694576082314</v>
      </c>
      <c r="K10" s="2">
        <f>STANDARDIZE(Table1[[#This Row],[Davies_Bouldin_Score]], AVERAGE(Table1[Davies_Bouldin_Score]), STDEV(Table1[Davies_Bouldin_Score]))</f>
        <v>-0.39294544984481761</v>
      </c>
      <c r="L10" s="2">
        <f>STANDARDIZE(Table1[[#This Row],[Calinski_Harabasz_Score]], AVERAGE(Table1[Calinski_Harabasz_Score]), STDEV(Table1[Calinski_Harabasz_Score]))</f>
        <v>-0.2063084702380904</v>
      </c>
      <c r="M10" s="2">
        <f>STANDARDIZE(Table1[[#This Row],[Outlier_Proportion]], AVERAGE(Table1[Outlier_Proportion]), STDEV(Table1[Outlier_Proportion]))</f>
        <v>9.8372737363869894E-2</v>
      </c>
      <c r="N10" s="2">
        <f>Table1[[#This Row],[standard_silhouette]]-Table1[[#This Row],[standard_davies]]+Table1[[#This Row],[standard_valinski]]-Table1[[#This Row],[standard_outlier]]</f>
        <v>-1.9222703517965817E-2</v>
      </c>
    </row>
    <row r="11" spans="1:14" x14ac:dyDescent="0.2">
      <c r="A11">
        <v>10</v>
      </c>
      <c r="B11">
        <v>250</v>
      </c>
      <c r="C11">
        <v>20</v>
      </c>
      <c r="D11">
        <v>0.1</v>
      </c>
      <c r="E11">
        <v>38</v>
      </c>
      <c r="F11" s="2">
        <v>0.152400762</v>
      </c>
      <c r="G11" s="2">
        <v>0.889673135</v>
      </c>
      <c r="H11" s="3">
        <v>6938.9171539999998</v>
      </c>
      <c r="I11" s="2">
        <v>0.402308469</v>
      </c>
      <c r="J11" s="2">
        <f>STANDARDIZE(Table1[[#This Row],[Silhouette_Score]], AVERAGE(Table1[Silhouette_Score]), STDEV(Table1[Silhouette_Score]))</f>
        <v>0.34215789860882773</v>
      </c>
      <c r="K11" s="2">
        <f>STANDARDIZE(Table1[[#This Row],[Davies_Bouldin_Score]], AVERAGE(Table1[Davies_Bouldin_Score]), STDEV(Table1[Davies_Bouldin_Score]))</f>
        <v>-0.38324969928399721</v>
      </c>
      <c r="L11" s="2">
        <f>STANDARDIZE(Table1[[#This Row],[Calinski_Harabasz_Score]], AVERAGE(Table1[Calinski_Harabasz_Score]), STDEV(Table1[Calinski_Harabasz_Score]))</f>
        <v>0.27942767589394601</v>
      </c>
      <c r="M11" s="2">
        <f>STANDARDIZE(Table1[[#This Row],[Outlier_Proportion]], AVERAGE(Table1[Outlier_Proportion]), STDEV(Table1[Outlier_Proportion]))</f>
        <v>5.5366169840008597E-2</v>
      </c>
      <c r="N11" s="2">
        <f>Table1[[#This Row],[standard_silhouette]]-Table1[[#This Row],[standard_davies]]+Table1[[#This Row],[standard_valinski]]-Table1[[#This Row],[standard_outlier]]</f>
        <v>0.94946910394676232</v>
      </c>
    </row>
    <row r="12" spans="1:14" x14ac:dyDescent="0.2">
      <c r="A12">
        <v>20</v>
      </c>
      <c r="B12">
        <v>50</v>
      </c>
      <c r="C12">
        <v>20</v>
      </c>
      <c r="D12">
        <v>0.1</v>
      </c>
      <c r="E12">
        <v>135</v>
      </c>
      <c r="F12" s="2">
        <v>-5.8791250000000003E-2</v>
      </c>
      <c r="G12" s="2">
        <v>0.91944983199999997</v>
      </c>
      <c r="H12" s="3">
        <v>1601.3527570000001</v>
      </c>
      <c r="I12" s="2">
        <v>0.478555283</v>
      </c>
      <c r="J12" s="2">
        <f>STANDARDIZE(Table1[[#This Row],[Silhouette_Score]], AVERAGE(Table1[Silhouette_Score]), STDEV(Table1[Silhouette_Score]))</f>
        <v>-1.8184861533129737</v>
      </c>
      <c r="K12" s="2">
        <f>STANDARDIZE(Table1[[#This Row],[Davies_Bouldin_Score]], AVERAGE(Table1[Davies_Bouldin_Score]), STDEV(Table1[Davies_Bouldin_Score]))</f>
        <v>-0.25963611959312771</v>
      </c>
      <c r="L12" s="2">
        <f>STANDARDIZE(Table1[[#This Row],[Calinski_Harabasz_Score]], AVERAGE(Table1[Calinski_Harabasz_Score]), STDEV(Table1[Calinski_Harabasz_Score]))</f>
        <v>-1.653404309209656</v>
      </c>
      <c r="M12" s="2">
        <f>STANDARDIZE(Table1[[#This Row],[Outlier_Proportion]], AVERAGE(Table1[Outlier_Proportion]), STDEV(Table1[Outlier_Proportion]))</f>
        <v>0.85189202743474912</v>
      </c>
      <c r="N12" s="2">
        <f>Table1[[#This Row],[standard_silhouette]]-Table1[[#This Row],[standard_davies]]+Table1[[#This Row],[standard_valinski]]-Table1[[#This Row],[standard_outlier]]</f>
        <v>-4.0641463703642513</v>
      </c>
    </row>
    <row r="13" spans="1:14" x14ac:dyDescent="0.2">
      <c r="A13">
        <v>20</v>
      </c>
      <c r="B13">
        <v>150</v>
      </c>
      <c r="C13">
        <v>20</v>
      </c>
      <c r="D13">
        <v>0.1</v>
      </c>
      <c r="E13">
        <v>54</v>
      </c>
      <c r="F13" s="2">
        <v>0.10170391199999999</v>
      </c>
      <c r="G13" s="2">
        <v>0.87330038200000004</v>
      </c>
      <c r="H13" s="3">
        <v>5659.4844050000002</v>
      </c>
      <c r="I13" s="2">
        <v>0.41031116200000001</v>
      </c>
      <c r="J13" s="2">
        <f>STANDARDIZE(Table1[[#This Row],[Silhouette_Score]], AVERAGE(Table1[Silhouette_Score]), STDEV(Table1[Silhouette_Score]))</f>
        <v>-0.17650682912562737</v>
      </c>
      <c r="K13" s="2">
        <f>STANDARDIZE(Table1[[#This Row],[Davies_Bouldin_Score]], AVERAGE(Table1[Davies_Bouldin_Score]), STDEV(Table1[Davies_Bouldin_Score]))</f>
        <v>-0.45121877616732048</v>
      </c>
      <c r="L13" s="2">
        <f>STANDARDIZE(Table1[[#This Row],[Calinski_Harabasz_Score]], AVERAGE(Table1[Calinski_Harabasz_Score]), STDEV(Table1[Calinski_Harabasz_Score]))</f>
        <v>-0.18387887295933758</v>
      </c>
      <c r="M13" s="2">
        <f>STANDARDIZE(Table1[[#This Row],[Outlier_Proportion]], AVERAGE(Table1[Outlier_Proportion]), STDEV(Table1[Outlier_Proportion]))</f>
        <v>0.13896772078340186</v>
      </c>
      <c r="N13" s="2">
        <f>Table1[[#This Row],[standard_silhouette]]-Table1[[#This Row],[standard_davies]]+Table1[[#This Row],[standard_valinski]]-Table1[[#This Row],[standard_outlier]]</f>
        <v>-4.8134646701046335E-2</v>
      </c>
    </row>
    <row r="14" spans="1:14" x14ac:dyDescent="0.2">
      <c r="A14">
        <v>20</v>
      </c>
      <c r="B14">
        <v>250</v>
      </c>
      <c r="C14">
        <v>20</v>
      </c>
      <c r="D14">
        <v>0.1</v>
      </c>
      <c r="E14">
        <v>38</v>
      </c>
      <c r="F14" s="2">
        <v>0.13492590199999999</v>
      </c>
      <c r="G14" s="2">
        <v>0.877186515</v>
      </c>
      <c r="H14" s="3">
        <v>6758.232156</v>
      </c>
      <c r="I14" s="2">
        <v>0.42698023400000001</v>
      </c>
      <c r="J14" s="2">
        <f>STANDARDIZE(Table1[[#This Row],[Silhouette_Score]], AVERAGE(Table1[Silhouette_Score]), STDEV(Table1[Silhouette_Score]))</f>
        <v>0.16337768831770069</v>
      </c>
      <c r="K14" s="2">
        <f>STANDARDIZE(Table1[[#This Row],[Davies_Bouldin_Score]], AVERAGE(Table1[Davies_Bouldin_Score]), STDEV(Table1[Davies_Bouldin_Score]))</f>
        <v>-0.43508606637466574</v>
      </c>
      <c r="L14" s="2">
        <f>STANDARDIZE(Table1[[#This Row],[Calinski_Harabasz_Score]], AVERAGE(Table1[Calinski_Harabasz_Score]), STDEV(Table1[Calinski_Harabasz_Score]))</f>
        <v>0.21399825577133952</v>
      </c>
      <c r="M14" s="2">
        <f>STANDARDIZE(Table1[[#This Row],[Outlier_Proportion]], AVERAGE(Table1[Outlier_Proportion]), STDEV(Table1[Outlier_Proportion]))</f>
        <v>0.31310413611097848</v>
      </c>
      <c r="N14" s="2">
        <f>Table1[[#This Row],[standard_silhouette]]-Table1[[#This Row],[standard_davies]]+Table1[[#This Row],[standard_valinski]]-Table1[[#This Row],[standard_outlier]]</f>
        <v>0.49935787435272744</v>
      </c>
    </row>
    <row r="15" spans="1:14" x14ac:dyDescent="0.2">
      <c r="A15" s="4">
        <v>50</v>
      </c>
      <c r="B15" s="4">
        <v>300</v>
      </c>
      <c r="C15" s="4">
        <v>20</v>
      </c>
      <c r="D15" s="4">
        <v>0.1</v>
      </c>
      <c r="E15" s="4">
        <v>31</v>
      </c>
      <c r="F15" s="5">
        <v>0.17221099138259799</v>
      </c>
      <c r="G15" s="5">
        <v>0.88614066350332898</v>
      </c>
      <c r="H15" s="6">
        <v>8453.5762049638306</v>
      </c>
      <c r="I15" s="5">
        <v>0.39378637041311898</v>
      </c>
      <c r="J15" s="5">
        <f>STANDARDIZE(Table1[[#This Row],[Silhouette_Score]], AVERAGE(Table1[Silhouette_Score]), STDEV(Table1[Silhouette_Score]))</f>
        <v>0.54483059383707744</v>
      </c>
      <c r="K15" s="5">
        <f>STANDARDIZE(Table1[[#This Row],[Davies_Bouldin_Score]], AVERAGE(Table1[Davies_Bouldin_Score]), STDEV(Table1[Davies_Bouldin_Score]))</f>
        <v>-0.3979142353424952</v>
      </c>
      <c r="L15" s="5">
        <f>STANDARDIZE(Table1[[#This Row],[Calinski_Harabasz_Score]], AVERAGE(Table1[Calinski_Harabasz_Score]), STDEV(Table1[Calinski_Harabasz_Score]))</f>
        <v>0.82791407202530098</v>
      </c>
      <c r="M15" s="5">
        <f>STANDARDIZE(Table1[[#This Row],[Outlier_Proportion]], AVERAGE(Table1[Outlier_Proportion]), STDEV(Table1[Outlier_Proportion]))</f>
        <v>-3.366144363407482E-2</v>
      </c>
      <c r="N15" s="5">
        <f>Table1[[#This Row],[standard_silhouette]]-Table1[[#This Row],[standard_davies]]+Table1[[#This Row],[standard_valinski]]-Table1[[#This Row],[standard_outlier]]</f>
        <v>1.8043203448389482</v>
      </c>
    </row>
    <row r="16" spans="1:14" x14ac:dyDescent="0.2">
      <c r="A16">
        <v>50</v>
      </c>
      <c r="B16">
        <v>400</v>
      </c>
      <c r="C16">
        <v>20</v>
      </c>
      <c r="D16">
        <v>0.1</v>
      </c>
      <c r="E16">
        <v>24</v>
      </c>
      <c r="F16" s="2">
        <v>0.16033358871936701</v>
      </c>
      <c r="G16" s="2">
        <v>0.98056798262684497</v>
      </c>
      <c r="H16" s="3">
        <v>9024.1403437661902</v>
      </c>
      <c r="I16" s="2">
        <v>0.40481892944740999</v>
      </c>
      <c r="J16" s="2">
        <f>STANDARDIZE(Table1[[#This Row],[Silhouette_Score]], AVERAGE(Table1[Silhouette_Score]), STDEV(Table1[Silhouette_Score]))</f>
        <v>0.42331634160015957</v>
      </c>
      <c r="K16" s="2">
        <f>STANDARDIZE(Table1[[#This Row],[Davies_Bouldin_Score]], AVERAGE(Table1[Davies_Bouldin_Score]), STDEV(Table1[Davies_Bouldin_Score]))</f>
        <v>-5.9131031326357421E-3</v>
      </c>
      <c r="L16" s="2">
        <f>STANDARDIZE(Table1[[#This Row],[Calinski_Harabasz_Score]], AVERAGE(Table1[Calinski_Harabasz_Score]), STDEV(Table1[Calinski_Harabasz_Score]))</f>
        <v>1.0345260274051982</v>
      </c>
      <c r="M16" s="2">
        <f>STANDARDIZE(Table1[[#This Row],[Outlier_Proportion]], AVERAGE(Table1[Outlier_Proportion]), STDEV(Table1[Outlier_Proportion]))</f>
        <v>8.1592139896028495E-2</v>
      </c>
      <c r="N16" s="2">
        <f>Table1[[#This Row],[standard_silhouette]]-Table1[[#This Row],[standard_davies]]+Table1[[#This Row],[standard_valinski]]-Table1[[#This Row],[standard_outlier]]</f>
        <v>1.3821633322419651</v>
      </c>
    </row>
    <row r="17" spans="1:14" x14ac:dyDescent="0.2">
      <c r="A17">
        <v>50</v>
      </c>
      <c r="B17">
        <v>500</v>
      </c>
      <c r="C17">
        <v>20</v>
      </c>
      <c r="D17">
        <v>0.1</v>
      </c>
      <c r="E17">
        <v>18</v>
      </c>
      <c r="F17" s="2">
        <v>0.16602724790573101</v>
      </c>
      <c r="G17" s="2">
        <v>1.08944533633066</v>
      </c>
      <c r="H17" s="3">
        <v>9902.6033245590206</v>
      </c>
      <c r="I17" s="2">
        <v>0.411138363872457</v>
      </c>
      <c r="J17" s="2">
        <f>STANDARDIZE(Table1[[#This Row],[Silhouette_Score]], AVERAGE(Table1[Silhouette_Score]), STDEV(Table1[Silhouette_Score]))</f>
        <v>0.48156651279833584</v>
      </c>
      <c r="K17" s="2">
        <f>STANDARDIZE(Table1[[#This Row],[Davies_Bouldin_Score]], AVERAGE(Table1[Davies_Bouldin_Score]), STDEV(Table1[Davies_Bouldin_Score]))</f>
        <v>0.44607522312791437</v>
      </c>
      <c r="L17" s="2">
        <f>STANDARDIZE(Table1[[#This Row],[Calinski_Harabasz_Score]], AVERAGE(Table1[Calinski_Harabasz_Score]), STDEV(Table1[Calinski_Harabasz_Score]))</f>
        <v>1.3526339172060515</v>
      </c>
      <c r="M17" s="2">
        <f>STANDARDIZE(Table1[[#This Row],[Outlier_Proportion]], AVERAGE(Table1[Outlier_Proportion]), STDEV(Table1[Outlier_Proportion]))</f>
        <v>0.14760923176985152</v>
      </c>
      <c r="N17" s="2">
        <f>Table1[[#This Row],[standard_silhouette]]-Table1[[#This Row],[standard_davies]]+Table1[[#This Row],[standard_valinski]]-Table1[[#This Row],[standard_outlier]]</f>
        <v>1.2405159751066215</v>
      </c>
    </row>
    <row r="18" spans="1:14" x14ac:dyDescent="0.2">
      <c r="A18">
        <v>60</v>
      </c>
      <c r="B18">
        <v>300</v>
      </c>
      <c r="C18">
        <v>20</v>
      </c>
      <c r="D18">
        <v>0.1</v>
      </c>
      <c r="E18">
        <v>33</v>
      </c>
      <c r="F18" s="2">
        <v>0.149337857961654</v>
      </c>
      <c r="G18" s="2">
        <v>0.85821058943428796</v>
      </c>
      <c r="H18" s="3">
        <v>7610.87676608929</v>
      </c>
      <c r="I18" s="2">
        <v>0.42299812436877698</v>
      </c>
      <c r="J18" s="2">
        <f>STANDARDIZE(Table1[[#This Row],[Silhouette_Score]], AVERAGE(Table1[Silhouette_Score]), STDEV(Table1[Silhouette_Score]))</f>
        <v>0.31082221820411837</v>
      </c>
      <c r="K18" s="2">
        <f>STANDARDIZE(Table1[[#This Row],[Davies_Bouldin_Score]], AVERAGE(Table1[Davies_Bouldin_Score]), STDEV(Table1[Davies_Bouldin_Score]))</f>
        <v>-0.51386183143434161</v>
      </c>
      <c r="L18" s="2">
        <f>STANDARDIZE(Table1[[#This Row],[Calinski_Harabasz_Score]], AVERAGE(Table1[Calinski_Harabasz_Score]), STDEV(Table1[Calinski_Harabasz_Score]))</f>
        <v>0.52275683023145181</v>
      </c>
      <c r="M18" s="2">
        <f>STANDARDIZE(Table1[[#This Row],[Outlier_Proportion]], AVERAGE(Table1[Outlier_Proportion]), STDEV(Table1[Outlier_Proportion]))</f>
        <v>0.27150432199879537</v>
      </c>
      <c r="N18" s="2">
        <f>Table1[[#This Row],[standard_silhouette]]-Table1[[#This Row],[standard_davies]]+Table1[[#This Row],[standard_valinski]]-Table1[[#This Row],[standard_outlier]]</f>
        <v>1.0759365578711164</v>
      </c>
    </row>
    <row r="19" spans="1:14" x14ac:dyDescent="0.2">
      <c r="A19">
        <v>60</v>
      </c>
      <c r="B19">
        <v>400</v>
      </c>
      <c r="C19">
        <v>20</v>
      </c>
      <c r="D19">
        <v>0.1</v>
      </c>
      <c r="E19">
        <v>23</v>
      </c>
      <c r="F19" s="2">
        <v>0.16167056560516299</v>
      </c>
      <c r="G19" s="2">
        <v>0.98729024040208502</v>
      </c>
      <c r="H19" s="3">
        <v>9305.5152555472705</v>
      </c>
      <c r="I19" s="2">
        <v>0.40835858221516802</v>
      </c>
      <c r="J19" s="2">
        <f>STANDARDIZE(Table1[[#This Row],[Silhouette_Score]], AVERAGE(Table1[Silhouette_Score]), STDEV(Table1[Silhouette_Score]))</f>
        <v>0.43699456327386582</v>
      </c>
      <c r="K19" s="2">
        <f>STANDARDIZE(Table1[[#This Row],[Davies_Bouldin_Score]], AVERAGE(Table1[Davies_Bouldin_Score]), STDEV(Table1[Davies_Bouldin_Score]))</f>
        <v>2.1993361684540053E-2</v>
      </c>
      <c r="L19" s="2">
        <f>STANDARDIZE(Table1[[#This Row],[Calinski_Harabasz_Score]], AVERAGE(Table1[Calinski_Harabasz_Score]), STDEV(Table1[Calinski_Harabasz_Score]))</f>
        <v>1.1364171501805693</v>
      </c>
      <c r="M19" s="2">
        <f>STANDARDIZE(Table1[[#This Row],[Outlier_Proportion]], AVERAGE(Table1[Outlier_Proportion]), STDEV(Table1[Outlier_Proportion]))</f>
        <v>0.11856974995624767</v>
      </c>
      <c r="N19" s="2">
        <f>Table1[[#This Row],[standard_silhouette]]-Table1[[#This Row],[standard_davies]]+Table1[[#This Row],[standard_valinski]]-Table1[[#This Row],[standard_outlier]]</f>
        <v>1.4328486018136473</v>
      </c>
    </row>
    <row r="20" spans="1:14" x14ac:dyDescent="0.2">
      <c r="A20">
        <v>60</v>
      </c>
      <c r="B20">
        <v>500</v>
      </c>
      <c r="C20">
        <v>20</v>
      </c>
      <c r="D20">
        <v>0.1</v>
      </c>
      <c r="E20">
        <v>18</v>
      </c>
      <c r="F20" s="2">
        <v>0.17090733349323201</v>
      </c>
      <c r="G20" s="2">
        <v>1.10160341668915</v>
      </c>
      <c r="H20" s="3">
        <v>9978.8717560043006</v>
      </c>
      <c r="I20" s="2">
        <v>0.40521329293512198</v>
      </c>
      <c r="J20" s="2">
        <f>STANDARDIZE(Table1[[#This Row],[Silhouette_Score]], AVERAGE(Table1[Silhouette_Score]), STDEV(Table1[Silhouette_Score]))</f>
        <v>0.53149324912538665</v>
      </c>
      <c r="K20" s="2">
        <f>STANDARDIZE(Table1[[#This Row],[Davies_Bouldin_Score]], AVERAGE(Table1[Davies_Bouldin_Score]), STDEV(Table1[Davies_Bouldin_Score]))</f>
        <v>0.49654770620023758</v>
      </c>
      <c r="L20" s="2">
        <f>STANDARDIZE(Table1[[#This Row],[Calinski_Harabasz_Score]], AVERAGE(Table1[Calinski_Harabasz_Score]), STDEV(Table1[Calinski_Harabasz_Score]))</f>
        <v>1.3802521439451936</v>
      </c>
      <c r="M20" s="2">
        <f>STANDARDIZE(Table1[[#This Row],[Outlier_Proportion]], AVERAGE(Table1[Outlier_Proportion]), STDEV(Table1[Outlier_Proportion]))</f>
        <v>8.5711927973387975E-2</v>
      </c>
      <c r="N20" s="2">
        <f>Table1[[#This Row],[standard_silhouette]]-Table1[[#This Row],[standard_davies]]+Table1[[#This Row],[standard_valinski]]-Table1[[#This Row],[standard_outlier]]</f>
        <v>1.3294857588969546</v>
      </c>
    </row>
    <row r="21" spans="1:14" x14ac:dyDescent="0.2">
      <c r="A21">
        <v>50</v>
      </c>
      <c r="B21">
        <v>250</v>
      </c>
      <c r="C21">
        <v>20</v>
      </c>
      <c r="D21">
        <v>0.1</v>
      </c>
      <c r="E21">
        <v>38</v>
      </c>
      <c r="F21" s="2">
        <v>0.14272354543209001</v>
      </c>
      <c r="G21" s="2">
        <v>0.88444999586725104</v>
      </c>
      <c r="H21" s="3">
        <v>6787.78183074145</v>
      </c>
      <c r="I21" s="2">
        <v>0.41707305343144302</v>
      </c>
      <c r="J21" s="2">
        <f>STANDARDIZE(Table1[[#This Row],[Silhouette_Score]], AVERAGE(Table1[Silhouette_Score]), STDEV(Table1[Silhouette_Score]))</f>
        <v>0.24315311041345877</v>
      </c>
      <c r="K21" s="2">
        <f>STANDARDIZE(Table1[[#This Row],[Davies_Bouldin_Score]], AVERAGE(Table1[Davies_Bouldin_Score]), STDEV(Table1[Davies_Bouldin_Score]))</f>
        <v>-0.40493279346407246</v>
      </c>
      <c r="L21" s="2">
        <f>STANDARDIZE(Table1[[#This Row],[Calinski_Harabasz_Score]], AVERAGE(Table1[Calinski_Harabasz_Score]), STDEV(Table1[Calinski_Harabasz_Score]))</f>
        <v>0.22469874615264226</v>
      </c>
      <c r="M21" s="2">
        <f>STANDARDIZE(Table1[[#This Row],[Outlier_Proportion]], AVERAGE(Table1[Outlier_Proportion]), STDEV(Table1[Outlier_Proportion]))</f>
        <v>0.20960701820234284</v>
      </c>
      <c r="N21" s="9">
        <f>Table1[[#This Row],[standard_silhouette]]-Table1[[#This Row],[standard_davies]]+Table1[[#This Row],[standard_valinski]]-Table1[[#This Row],[standard_outlier]]</f>
        <v>0.66317763182783074</v>
      </c>
    </row>
    <row r="22" spans="1:14" x14ac:dyDescent="0.2">
      <c r="A22">
        <v>50</v>
      </c>
      <c r="B22">
        <v>350</v>
      </c>
      <c r="C22">
        <v>20</v>
      </c>
      <c r="D22">
        <v>0.1</v>
      </c>
      <c r="E22">
        <v>2</v>
      </c>
      <c r="F22" s="2">
        <v>0.37118268013000399</v>
      </c>
      <c r="G22" s="2">
        <v>1.9926687251575701</v>
      </c>
      <c r="H22" s="3">
        <v>1228.4118584360399</v>
      </c>
      <c r="I22" s="2">
        <v>6.1270619920165397E-3</v>
      </c>
      <c r="J22" s="2">
        <f>STANDARDIZE(Table1[[#This Row],[Silhouette_Score]], AVERAGE(Table1[Silhouette_Score]), STDEV(Table1[Silhouette_Score]))</f>
        <v>2.5804520727068314</v>
      </c>
      <c r="K22" s="2">
        <f>STANDARDIZE(Table1[[#This Row],[Davies_Bouldin_Score]], AVERAGE(Table1[Davies_Bouldin_Score]), STDEV(Table1[Davies_Bouldin_Score]))</f>
        <v>4.1956743258562206</v>
      </c>
      <c r="L22" s="2">
        <f>STANDARDIZE(Table1[[#This Row],[Calinski_Harabasz_Score]], AVERAGE(Table1[Calinski_Harabasz_Score]), STDEV(Table1[Calinski_Harabasz_Score]))</f>
        <v>-1.7884531898756855</v>
      </c>
      <c r="M22" s="2">
        <f>STANDARDIZE(Table1[[#This Row],[Outlier_Proportion]], AVERAGE(Table1[Outlier_Proportion]), STDEV(Table1[Outlier_Proportion]))</f>
        <v>-4.0834131236807014</v>
      </c>
      <c r="N22" s="9">
        <f>Table1[[#This Row],[standard_silhouette]]-Table1[[#This Row],[standard_davies]]+Table1[[#This Row],[standard_valinski]]-Table1[[#This Row],[standard_outlier]]</f>
        <v>0.67973768065562679</v>
      </c>
    </row>
  </sheetData>
  <phoneticPr fontId="18" type="noConversion"/>
  <conditionalFormatting sqref="F2:F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hdbscan_tuning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Clement Hironimus</cp:lastModifiedBy>
  <dcterms:created xsi:type="dcterms:W3CDTF">2024-05-27T01:19:52Z</dcterms:created>
  <dcterms:modified xsi:type="dcterms:W3CDTF">2024-05-27T01:51:57Z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2024-05-27T01:19:55Z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cf495754-6973-4bba-9e66-5b5ff0a481a4</vt:lpwstr>
  </property>
  <property fmtid="{D5CDD505-2E9C-101B-9397-08002B2CF9AE}" pid="8" name="MSIP_Label_52d06e56-1756-4005-87f1-1edc72dd4bdf_ContentBits">
    <vt:lpwstr>0</vt:lpwstr>
  </property>
</Properties>
</file>