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7560" yWindow="14800" windowWidth="33860" windowHeight="2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2" i="1" l="1"/>
  <c r="E52" i="1"/>
  <c r="D52" i="1"/>
  <c r="D58" i="1"/>
  <c r="F58" i="1"/>
  <c r="E58" i="1"/>
  <c r="C58" i="1"/>
  <c r="F57" i="1"/>
  <c r="E57" i="1"/>
  <c r="D57" i="1"/>
  <c r="C57" i="1"/>
  <c r="F53" i="1"/>
  <c r="E53" i="1"/>
  <c r="D53" i="1"/>
  <c r="C53" i="1"/>
  <c r="C52" i="1"/>
  <c r="L26" i="1"/>
  <c r="D48" i="1"/>
  <c r="C48" i="1"/>
  <c r="F47" i="1"/>
  <c r="E47" i="1"/>
  <c r="D47" i="1"/>
  <c r="C47" i="1"/>
  <c r="F43" i="1"/>
  <c r="E43" i="1"/>
  <c r="C43" i="1"/>
  <c r="F42" i="1"/>
  <c r="E42" i="1"/>
  <c r="D42" i="1"/>
  <c r="C42" i="1"/>
  <c r="O33" i="1"/>
  <c r="P35" i="1"/>
  <c r="O35" i="1"/>
  <c r="N35" i="1"/>
  <c r="M35" i="1"/>
  <c r="L35" i="1"/>
  <c r="K35" i="1"/>
  <c r="P34" i="1"/>
  <c r="O34" i="1"/>
  <c r="N34" i="1"/>
  <c r="M34" i="1"/>
  <c r="L34" i="1"/>
  <c r="K34" i="1"/>
  <c r="P27" i="1"/>
  <c r="O27" i="1"/>
  <c r="N27" i="1"/>
  <c r="M27" i="1"/>
  <c r="L27" i="1"/>
  <c r="K27" i="1"/>
  <c r="P26" i="1"/>
  <c r="O26" i="1"/>
  <c r="N26" i="1"/>
  <c r="M26" i="1"/>
  <c r="K26" i="1"/>
  <c r="P19" i="1"/>
  <c r="O19" i="1"/>
  <c r="N19" i="1"/>
  <c r="M19" i="1"/>
  <c r="L19" i="1"/>
  <c r="K19" i="1"/>
  <c r="P18" i="1"/>
  <c r="O18" i="1"/>
  <c r="N18" i="1"/>
  <c r="M18" i="1"/>
  <c r="L18" i="1"/>
  <c r="K18" i="1"/>
  <c r="P11" i="1"/>
  <c r="O11" i="1"/>
  <c r="N11" i="1"/>
  <c r="M11" i="1"/>
  <c r="L11" i="1"/>
  <c r="K11" i="1"/>
  <c r="P10" i="1"/>
  <c r="O10" i="1"/>
  <c r="N10" i="1"/>
  <c r="M10" i="1"/>
  <c r="L10" i="1"/>
  <c r="K10" i="1"/>
  <c r="H35" i="1"/>
  <c r="G35" i="1"/>
  <c r="F35" i="1"/>
  <c r="E35" i="1"/>
  <c r="D35" i="1"/>
  <c r="C35" i="1"/>
  <c r="H34" i="1"/>
  <c r="G34" i="1"/>
  <c r="F34" i="1"/>
  <c r="E34" i="1"/>
  <c r="D34" i="1"/>
  <c r="C34" i="1"/>
  <c r="H27" i="1"/>
  <c r="G27" i="1"/>
  <c r="F27" i="1"/>
  <c r="E27" i="1"/>
  <c r="D27" i="1"/>
  <c r="C27" i="1"/>
  <c r="H26" i="1"/>
  <c r="G26" i="1"/>
  <c r="F26" i="1"/>
  <c r="E26" i="1"/>
  <c r="D26" i="1"/>
  <c r="C26" i="1"/>
  <c r="H19" i="1"/>
  <c r="G19" i="1"/>
  <c r="F19" i="1"/>
  <c r="E19" i="1"/>
  <c r="D19" i="1"/>
  <c r="C19" i="1"/>
  <c r="H18" i="1"/>
  <c r="G18" i="1"/>
  <c r="F18" i="1"/>
  <c r="E18" i="1"/>
  <c r="D18" i="1"/>
  <c r="C18" i="1"/>
  <c r="D11" i="1"/>
  <c r="E11" i="1"/>
  <c r="F11" i="1"/>
  <c r="G11" i="1"/>
  <c r="H11" i="1"/>
  <c r="C11" i="1"/>
  <c r="D10" i="1"/>
  <c r="E10" i="1"/>
  <c r="F10" i="1"/>
  <c r="G10" i="1"/>
  <c r="H10" i="1"/>
  <c r="C10" i="1"/>
</calcChain>
</file>

<file path=xl/sharedStrings.xml><?xml version="1.0" encoding="utf-8"?>
<sst xmlns="http://schemas.openxmlformats.org/spreadsheetml/2006/main" count="102" uniqueCount="18">
  <si>
    <t>Load</t>
  </si>
  <si>
    <t>LocalProperties</t>
  </si>
  <si>
    <t>LocalPropertiesCached</t>
  </si>
  <si>
    <t>Release</t>
  </si>
  <si>
    <t xml:space="preserve">Execution </t>
  </si>
  <si>
    <t xml:space="preserve">Scavenge  </t>
  </si>
  <si>
    <t>Full GC</t>
  </si>
  <si>
    <t>Compaction</t>
  </si>
  <si>
    <t>Widlfly-Sweeper</t>
  </si>
  <si>
    <t>startMem</t>
  </si>
  <si>
    <t>endMem</t>
  </si>
  <si>
    <t>std</t>
  </si>
  <si>
    <t>avg</t>
  </si>
  <si>
    <t>Widlfly-Compact</t>
  </si>
  <si>
    <t>Compact</t>
  </si>
  <si>
    <t>Sweep</t>
  </si>
  <si>
    <t>Scavenge</t>
  </si>
  <si>
    <t xml:space="preserve">Full GC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</si>
</sst>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9" defaultPivotStyle="PivotStyleMedium4"/>
  <colors>
    <mruColors>
      <color rgb="FF8064A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Sheet1!$C$41</c:f>
              <c:strCache>
                <c:ptCount val="1"/>
                <c:pt idx="0">
                  <c:v>Execution </c:v>
                </c:pt>
              </c:strCache>
            </c:strRef>
          </c:tx>
          <c:invertIfNegative val="0"/>
          <c:cat>
            <c:strRef>
              <c:f>Sheet1!$B$42:$B$43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Sheet1!$C$42:$C$43</c:f>
              <c:numCache>
                <c:formatCode>0</c:formatCode>
                <c:ptCount val="2"/>
                <c:pt idx="0">
                  <c:v>1.0</c:v>
                </c:pt>
                <c:pt idx="1">
                  <c:v>0.333333333333257</c:v>
                </c:pt>
              </c:numCache>
            </c:numRef>
          </c:val>
        </c:ser>
        <c:ser>
          <c:idx val="1"/>
          <c:order val="1"/>
          <c:tx>
            <c:strRef>
              <c:f>Sheet1!$D$41</c:f>
              <c:strCache>
                <c:ptCount val="1"/>
                <c:pt idx="0">
                  <c:v>Scavenge</c:v>
                </c:pt>
              </c:strCache>
            </c:strRef>
          </c:tx>
          <c:invertIfNegative val="0"/>
          <c:cat>
            <c:strRef>
              <c:f>Sheet1!$B$42:$B$43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Sheet1!$D$42:$D$43</c:f>
              <c:numCache>
                <c:formatCode>General</c:formatCode>
                <c:ptCount val="2"/>
                <c:pt idx="0" formatCode="0">
                  <c:v>0.0</c:v>
                </c:pt>
                <c:pt idx="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Sheet1!$E$41</c:f>
              <c:strCache>
                <c:ptCount val="1"/>
                <c:pt idx="0">
                  <c:v>Full GC </c:v>
                </c:pt>
              </c:strCache>
            </c:strRef>
          </c:tx>
          <c:invertIfNegative val="0"/>
          <c:cat>
            <c:strRef>
              <c:f>Sheet1!$B$42:$B$43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Sheet1!$E$42:$E$43</c:f>
              <c:numCache>
                <c:formatCode>0</c:formatCode>
                <c:ptCount val="2"/>
                <c:pt idx="0">
                  <c:v>288.6666666666666</c:v>
                </c:pt>
                <c:pt idx="1">
                  <c:v>286.0</c:v>
                </c:pt>
              </c:numCache>
            </c:numRef>
          </c:val>
        </c:ser>
        <c:ser>
          <c:idx val="3"/>
          <c:order val="3"/>
          <c:tx>
            <c:strRef>
              <c:f>Sheet1!$F$41</c:f>
              <c:strCache>
                <c:ptCount val="1"/>
                <c:pt idx="0">
                  <c:v>Compaction</c:v>
                </c:pt>
              </c:strCache>
            </c:strRef>
          </c:tx>
          <c:invertIfNegative val="0"/>
          <c:cat>
            <c:strRef>
              <c:f>Sheet1!$B$42:$B$43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Sheet1!$F$42:$F$43</c:f>
              <c:numCache>
                <c:formatCode>0</c:formatCode>
                <c:ptCount val="2"/>
                <c:pt idx="0">
                  <c:v>316.0</c:v>
                </c:pt>
                <c:pt idx="1">
                  <c:v>806.0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4442376"/>
        <c:axId val="2078433320"/>
      </c:barChart>
      <c:catAx>
        <c:axId val="-2114442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8433320"/>
        <c:crosses val="autoZero"/>
        <c:auto val="1"/>
        <c:lblAlgn val="ctr"/>
        <c:lblOffset val="100"/>
        <c:noMultiLvlLbl val="0"/>
      </c:catAx>
      <c:valAx>
        <c:axId val="20784333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4442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Sheet1!$C$46</c:f>
              <c:strCache>
                <c:ptCount val="1"/>
                <c:pt idx="0">
                  <c:v>Execution </c:v>
                </c:pt>
              </c:strCache>
            </c:strRef>
          </c:tx>
          <c:invertIfNegative val="0"/>
          <c:cat>
            <c:strRef>
              <c:f>Sheet1!$B$47:$B$48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Sheet1!$C$47:$C$48</c:f>
              <c:numCache>
                <c:formatCode>0</c:formatCode>
                <c:ptCount val="2"/>
                <c:pt idx="0">
                  <c:v>422554.0</c:v>
                </c:pt>
                <c:pt idx="1">
                  <c:v>343677.3333333333</c:v>
                </c:pt>
              </c:numCache>
            </c:numRef>
          </c:val>
        </c:ser>
        <c:ser>
          <c:idx val="1"/>
          <c:order val="1"/>
          <c:tx>
            <c:strRef>
              <c:f>Sheet1!$D$46</c:f>
              <c:strCache>
                <c:ptCount val="1"/>
                <c:pt idx="0">
                  <c:v>Scavenge</c:v>
                </c:pt>
              </c:strCache>
            </c:strRef>
          </c:tx>
          <c:invertIfNegative val="0"/>
          <c:cat>
            <c:strRef>
              <c:f>Sheet1!$B$47:$B$48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Sheet1!$D$47:$D$48</c:f>
              <c:numCache>
                <c:formatCode>0</c:formatCode>
                <c:ptCount val="2"/>
                <c:pt idx="0">
                  <c:v>64234.0</c:v>
                </c:pt>
                <c:pt idx="1">
                  <c:v>64491.66666666666</c:v>
                </c:pt>
              </c:numCache>
            </c:numRef>
          </c:val>
        </c:ser>
        <c:ser>
          <c:idx val="2"/>
          <c:order val="2"/>
          <c:tx>
            <c:strRef>
              <c:f>Sheet1!$E$46</c:f>
              <c:strCache>
                <c:ptCount val="1"/>
                <c:pt idx="0">
                  <c:v>Full GC </c:v>
                </c:pt>
              </c:strCache>
            </c:strRef>
          </c:tx>
          <c:invertIfNegative val="0"/>
          <c:cat>
            <c:strRef>
              <c:f>Sheet1!$B$47:$B$48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Sheet1!$E$47:$E$48</c:f>
              <c:numCache>
                <c:formatCode>0</c:formatCode>
                <c:ptCount val="2"/>
                <c:pt idx="0">
                  <c:v>21214.0</c:v>
                </c:pt>
                <c:pt idx="1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Sheet1!$F$46</c:f>
              <c:strCache>
                <c:ptCount val="1"/>
                <c:pt idx="0">
                  <c:v>Compaction</c:v>
                </c:pt>
              </c:strCache>
            </c:strRef>
          </c:tx>
          <c:invertIfNegative val="0"/>
          <c:cat>
            <c:strRef>
              <c:f>Sheet1!$B$47:$B$48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Sheet1!$F$47:$F$48</c:f>
              <c:numCache>
                <c:formatCode>0</c:formatCode>
                <c:ptCount val="2"/>
                <c:pt idx="0">
                  <c:v>2010.666666666667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6325560"/>
        <c:axId val="-2106700232"/>
      </c:barChart>
      <c:catAx>
        <c:axId val="-21163255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700232"/>
        <c:crosses val="autoZero"/>
        <c:auto val="1"/>
        <c:lblAlgn val="ctr"/>
        <c:lblOffset val="100"/>
        <c:noMultiLvlLbl val="0"/>
      </c:catAx>
      <c:valAx>
        <c:axId val="-21067002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6325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Sheet1!$C$51</c:f>
              <c:strCache>
                <c:ptCount val="1"/>
                <c:pt idx="0">
                  <c:v>Execution </c:v>
                </c:pt>
              </c:strCache>
            </c:strRef>
          </c:tx>
          <c:invertIfNegative val="0"/>
          <c:cat>
            <c:strRef>
              <c:f>Sheet1!$B$52:$B$53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Sheet1!$C$52:$C$53</c:f>
              <c:numCache>
                <c:formatCode>0</c:formatCode>
                <c:ptCount val="2"/>
                <c:pt idx="0">
                  <c:v>165202</c:v>
                </c:pt>
                <c:pt idx="1">
                  <c:v>117653.3333333334</c:v>
                </c:pt>
              </c:numCache>
            </c:numRef>
          </c:val>
        </c:ser>
        <c:ser>
          <c:idx val="1"/>
          <c:order val="1"/>
          <c:tx>
            <c:strRef>
              <c:f>Sheet1!$D$51</c:f>
              <c:strCache>
                <c:ptCount val="1"/>
                <c:pt idx="0">
                  <c:v>Scavenge</c:v>
                </c:pt>
              </c:strCache>
            </c:strRef>
          </c:tx>
          <c:invertIfNegative val="0"/>
          <c:cat>
            <c:strRef>
              <c:f>Sheet1!$B$52:$B$53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Sheet1!$D$52:$D$53</c:f>
              <c:numCache>
                <c:formatCode>0</c:formatCode>
                <c:ptCount val="2"/>
                <c:pt idx="0">
                  <c:v>55497.33333333334</c:v>
                </c:pt>
                <c:pt idx="1">
                  <c:v>53164.66666666666</c:v>
                </c:pt>
              </c:numCache>
            </c:numRef>
          </c:val>
        </c:ser>
        <c:ser>
          <c:idx val="2"/>
          <c:order val="2"/>
          <c:tx>
            <c:strRef>
              <c:f>Sheet1!$E$51</c:f>
              <c:strCache>
                <c:ptCount val="1"/>
                <c:pt idx="0">
                  <c:v>Full GC </c:v>
                </c:pt>
              </c:strCache>
            </c:strRef>
          </c:tx>
          <c:invertIfNegative val="0"/>
          <c:cat>
            <c:strRef>
              <c:f>Sheet1!$B$52:$B$53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Sheet1!$E$52:$E$53</c:f>
              <c:numCache>
                <c:formatCode>0</c:formatCode>
                <c:ptCount val="2"/>
                <c:pt idx="0">
                  <c:v>11062.66666666667</c:v>
                </c:pt>
                <c:pt idx="1">
                  <c:v>8721.666666666668</c:v>
                </c:pt>
              </c:numCache>
            </c:numRef>
          </c:val>
        </c:ser>
        <c:ser>
          <c:idx val="3"/>
          <c:order val="3"/>
          <c:tx>
            <c:strRef>
              <c:f>Sheet1!$F$51</c:f>
              <c:strCache>
                <c:ptCount val="1"/>
                <c:pt idx="0">
                  <c:v>Compaction</c:v>
                </c:pt>
              </c:strCache>
            </c:strRef>
          </c:tx>
          <c:invertIfNegative val="0"/>
          <c:cat>
            <c:strRef>
              <c:f>Sheet1!$B$52:$B$53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Sheet1!$F$52:$F$53</c:f>
              <c:numCache>
                <c:formatCode>0</c:formatCode>
                <c:ptCount val="2"/>
                <c:pt idx="0">
                  <c:v>1177.666666666667</c:v>
                </c:pt>
                <c:pt idx="1">
                  <c:v>3774.666666666667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7425976"/>
        <c:axId val="-2127281000"/>
      </c:barChart>
      <c:catAx>
        <c:axId val="-21074259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7281000"/>
        <c:crosses val="autoZero"/>
        <c:auto val="1"/>
        <c:lblAlgn val="ctr"/>
        <c:lblOffset val="100"/>
        <c:noMultiLvlLbl val="0"/>
      </c:catAx>
      <c:valAx>
        <c:axId val="-212728100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07425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Sheet1!$C$56</c:f>
              <c:strCache>
                <c:ptCount val="1"/>
                <c:pt idx="0">
                  <c:v>Execution </c:v>
                </c:pt>
              </c:strCache>
            </c:strRef>
          </c:tx>
          <c:invertIfNegative val="0"/>
          <c:cat>
            <c:strRef>
              <c:f>Sheet1!$B$57:$B$58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Sheet1!$C$57:$C$58</c:f>
              <c:numCache>
                <c:formatCode>0</c:formatCode>
                <c:ptCount val="2"/>
                <c:pt idx="0">
                  <c:v>75358.66666666669</c:v>
                </c:pt>
                <c:pt idx="1">
                  <c:v>76064.0</c:v>
                </c:pt>
              </c:numCache>
            </c:numRef>
          </c:val>
        </c:ser>
        <c:ser>
          <c:idx val="1"/>
          <c:order val="1"/>
          <c:tx>
            <c:strRef>
              <c:f>Sheet1!$D$56</c:f>
              <c:strCache>
                <c:ptCount val="1"/>
                <c:pt idx="0">
                  <c:v>Scavenge</c:v>
                </c:pt>
              </c:strCache>
            </c:strRef>
          </c:tx>
          <c:invertIfNegative val="0"/>
          <c:cat>
            <c:strRef>
              <c:f>Sheet1!$B$57:$B$58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Sheet1!$D$57:$D$58</c:f>
              <c:numCache>
                <c:formatCode>0</c:formatCode>
                <c:ptCount val="2"/>
                <c:pt idx="0">
                  <c:v>73599.33333333333</c:v>
                </c:pt>
                <c:pt idx="1">
                  <c:v>72150.0</c:v>
                </c:pt>
              </c:numCache>
            </c:numRef>
          </c:val>
        </c:ser>
        <c:ser>
          <c:idx val="2"/>
          <c:order val="2"/>
          <c:tx>
            <c:strRef>
              <c:f>Sheet1!$E$56</c:f>
              <c:strCache>
                <c:ptCount val="1"/>
                <c:pt idx="0">
                  <c:v>Full GC </c:v>
                </c:pt>
              </c:strCache>
            </c:strRef>
          </c:tx>
          <c:invertIfNegative val="0"/>
          <c:cat>
            <c:strRef>
              <c:f>Sheet1!$B$57:$B$58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Sheet1!$E$57:$E$58</c:f>
              <c:numCache>
                <c:formatCode>0</c:formatCode>
                <c:ptCount val="2"/>
                <c:pt idx="0">
                  <c:v>9465.333333333334</c:v>
                </c:pt>
                <c:pt idx="1">
                  <c:v>9430.0</c:v>
                </c:pt>
              </c:numCache>
            </c:numRef>
          </c:val>
        </c:ser>
        <c:ser>
          <c:idx val="3"/>
          <c:order val="3"/>
          <c:tx>
            <c:strRef>
              <c:f>Sheet1!$F$56</c:f>
              <c:strCache>
                <c:ptCount val="1"/>
                <c:pt idx="0">
                  <c:v>Compaction</c:v>
                </c:pt>
              </c:strCache>
            </c:strRef>
          </c:tx>
          <c:invertIfNegative val="0"/>
          <c:cat>
            <c:strRef>
              <c:f>Sheet1!$B$57:$B$58</c:f>
              <c:strCache>
                <c:ptCount val="2"/>
                <c:pt idx="0">
                  <c:v>Sweep</c:v>
                </c:pt>
                <c:pt idx="1">
                  <c:v>Compact</c:v>
                </c:pt>
              </c:strCache>
            </c:strRef>
          </c:cat>
          <c:val>
            <c:numRef>
              <c:f>Sheet1!$F$57:$F$58</c:f>
              <c:numCache>
                <c:formatCode>0</c:formatCode>
                <c:ptCount val="2"/>
                <c:pt idx="0">
                  <c:v>1398.0</c:v>
                </c:pt>
                <c:pt idx="1">
                  <c:v>4661.0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6384744"/>
        <c:axId val="-2122544904"/>
      </c:barChart>
      <c:catAx>
        <c:axId val="-2116384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544904"/>
        <c:crosses val="autoZero"/>
        <c:auto val="1"/>
        <c:lblAlgn val="ctr"/>
        <c:lblOffset val="100"/>
        <c:noMultiLvlLbl val="0"/>
      </c:catAx>
      <c:valAx>
        <c:axId val="-21225449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16384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36</xdr:row>
      <xdr:rowOff>139700</xdr:rowOff>
    </xdr:from>
    <xdr:to>
      <xdr:col>14</xdr:col>
      <xdr:colOff>266700</xdr:colOff>
      <xdr:row>51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254000</xdr:colOff>
      <xdr:row>52</xdr:row>
      <xdr:rowOff>50800</xdr:rowOff>
    </xdr:from>
    <xdr:to>
      <xdr:col>14</xdr:col>
      <xdr:colOff>228600</xdr:colOff>
      <xdr:row>66</xdr:row>
      <xdr:rowOff>127000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323850</xdr:colOff>
      <xdr:row>67</xdr:row>
      <xdr:rowOff>76200</xdr:rowOff>
    </xdr:from>
    <xdr:to>
      <xdr:col>14</xdr:col>
      <xdr:colOff>298450</xdr:colOff>
      <xdr:row>81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412750</xdr:colOff>
      <xdr:row>82</xdr:row>
      <xdr:rowOff>50800</xdr:rowOff>
    </xdr:from>
    <xdr:to>
      <xdr:col>14</xdr:col>
      <xdr:colOff>387350</xdr:colOff>
      <xdr:row>96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58"/>
  <sheetViews>
    <sheetView tabSelected="1" workbookViewId="0">
      <selection activeCell="P33" sqref="P33"/>
    </sheetView>
  </sheetViews>
  <sheetFormatPr baseColWidth="10" defaultRowHeight="15" x14ac:dyDescent="0"/>
  <cols>
    <col min="2" max="2" width="19.1640625" customWidth="1"/>
    <col min="3" max="3" width="13.6640625" customWidth="1"/>
    <col min="4" max="6" width="11" bestFit="1" customWidth="1"/>
    <col min="7" max="8" width="11.83203125" bestFit="1" customWidth="1"/>
    <col min="10" max="10" width="16" customWidth="1"/>
    <col min="11" max="11" width="11.83203125" customWidth="1"/>
    <col min="15" max="15" width="11.83203125" customWidth="1"/>
    <col min="16" max="16" width="13.33203125" customWidth="1"/>
  </cols>
  <sheetData>
    <row r="5" spans="2:16">
      <c r="B5" t="s">
        <v>8</v>
      </c>
      <c r="C5" t="s">
        <v>0</v>
      </c>
      <c r="J5" t="s">
        <v>13</v>
      </c>
      <c r="K5" t="s">
        <v>0</v>
      </c>
    </row>
    <row r="6" spans="2:16">
      <c r="C6" t="s">
        <v>4</v>
      </c>
      <c r="D6" t="s">
        <v>5</v>
      </c>
      <c r="E6" t="s">
        <v>6</v>
      </c>
      <c r="F6" t="s">
        <v>7</v>
      </c>
      <c r="G6" t="s">
        <v>9</v>
      </c>
      <c r="H6" t="s">
        <v>10</v>
      </c>
      <c r="K6" t="s">
        <v>4</v>
      </c>
      <c r="L6" t="s">
        <v>5</v>
      </c>
      <c r="M6" t="s">
        <v>6</v>
      </c>
      <c r="N6" t="s">
        <v>7</v>
      </c>
      <c r="O6" t="s">
        <v>9</v>
      </c>
      <c r="P6" t="s">
        <v>10</v>
      </c>
    </row>
    <row r="7" spans="2:16">
      <c r="C7">
        <v>161846</v>
      </c>
      <c r="D7">
        <v>73131</v>
      </c>
      <c r="E7">
        <v>11670</v>
      </c>
      <c r="F7">
        <v>1503</v>
      </c>
      <c r="G7">
        <v>193601536</v>
      </c>
      <c r="H7">
        <v>948576256</v>
      </c>
      <c r="K7">
        <v>159115</v>
      </c>
      <c r="L7">
        <v>71387</v>
      </c>
      <c r="M7">
        <v>15211</v>
      </c>
      <c r="N7">
        <v>4994</v>
      </c>
      <c r="O7">
        <v>193601536</v>
      </c>
      <c r="P7">
        <v>898244608</v>
      </c>
    </row>
    <row r="8" spans="2:16">
      <c r="C8">
        <v>157450</v>
      </c>
      <c r="D8">
        <v>72618</v>
      </c>
      <c r="E8">
        <v>10658</v>
      </c>
      <c r="F8">
        <v>1349</v>
      </c>
      <c r="G8">
        <v>193601536</v>
      </c>
      <c r="H8">
        <v>965353472</v>
      </c>
      <c r="K8">
        <v>163513</v>
      </c>
      <c r="L8">
        <v>72114</v>
      </c>
      <c r="M8">
        <v>13461</v>
      </c>
      <c r="N8">
        <v>4512</v>
      </c>
      <c r="O8">
        <v>193601536</v>
      </c>
      <c r="P8">
        <v>915021824</v>
      </c>
    </row>
    <row r="9" spans="2:16">
      <c r="C9">
        <v>160168</v>
      </c>
      <c r="D9">
        <v>75049</v>
      </c>
      <c r="E9">
        <v>10262</v>
      </c>
      <c r="F9">
        <v>1342</v>
      </c>
      <c r="G9">
        <v>193601536</v>
      </c>
      <c r="H9">
        <v>965353472</v>
      </c>
      <c r="K9">
        <v>164287</v>
      </c>
      <c r="L9">
        <v>72949</v>
      </c>
      <c r="M9">
        <v>13601</v>
      </c>
      <c r="N9">
        <v>4477</v>
      </c>
      <c r="O9">
        <v>193601536</v>
      </c>
      <c r="P9">
        <v>915021824</v>
      </c>
    </row>
    <row r="10" spans="2:16">
      <c r="B10" t="s">
        <v>12</v>
      </c>
      <c r="C10" s="1">
        <f>AVERAGE(C7:C9)</f>
        <v>159821.33333333334</v>
      </c>
      <c r="D10" s="1">
        <f t="shared" ref="D10:H10" si="0">AVERAGE(D7:D9)</f>
        <v>73599.333333333328</v>
      </c>
      <c r="E10" s="1">
        <f t="shared" si="0"/>
        <v>10863.333333333334</v>
      </c>
      <c r="F10" s="1">
        <f t="shared" si="0"/>
        <v>1398</v>
      </c>
      <c r="G10" s="1">
        <f t="shared" si="0"/>
        <v>193601536</v>
      </c>
      <c r="H10" s="1">
        <f t="shared" si="0"/>
        <v>959761066.66666663</v>
      </c>
      <c r="J10" t="s">
        <v>12</v>
      </c>
      <c r="K10" s="1">
        <f>AVERAGE(K7:K9)</f>
        <v>162305</v>
      </c>
      <c r="L10" s="1">
        <f t="shared" ref="L10:P10" si="1">AVERAGE(L7:L9)</f>
        <v>72150</v>
      </c>
      <c r="M10" s="1">
        <f t="shared" si="1"/>
        <v>14091</v>
      </c>
      <c r="N10" s="1">
        <f t="shared" si="1"/>
        <v>4661</v>
      </c>
      <c r="O10" s="1">
        <f t="shared" si="1"/>
        <v>193601536</v>
      </c>
      <c r="P10" s="1">
        <f t="shared" si="1"/>
        <v>909429418.66666663</v>
      </c>
    </row>
    <row r="11" spans="2:16">
      <c r="B11" t="s">
        <v>11</v>
      </c>
      <c r="C11" s="1">
        <f>STDEVA(C7:C9)</f>
        <v>2218.4087390139207</v>
      </c>
      <c r="D11" s="1">
        <f t="shared" ref="D11:H11" si="2">STDEVA(D7:D9)</f>
        <v>1281.382976839217</v>
      </c>
      <c r="E11" s="1">
        <f t="shared" si="2"/>
        <v>726.11110260987834</v>
      </c>
      <c r="F11" s="2">
        <f t="shared" si="2"/>
        <v>91</v>
      </c>
      <c r="G11" s="1">
        <f t="shared" si="2"/>
        <v>0</v>
      </c>
      <c r="H11" s="1">
        <f t="shared" si="2"/>
        <v>9686330.1738524977</v>
      </c>
      <c r="J11" t="s">
        <v>11</v>
      </c>
      <c r="K11" s="1">
        <f>STDEVA(K7:K9)</f>
        <v>2789.5956696266935</v>
      </c>
      <c r="L11" s="1">
        <f t="shared" ref="L11:P11" si="3">STDEVA(L7:L9)</f>
        <v>781.62203141927876</v>
      </c>
      <c r="M11" s="1">
        <f t="shared" si="3"/>
        <v>972.47107926148635</v>
      </c>
      <c r="N11" s="1">
        <f t="shared" si="3"/>
        <v>288.91694308226369</v>
      </c>
      <c r="O11" s="1">
        <f t="shared" si="3"/>
        <v>0</v>
      </c>
      <c r="P11" s="1">
        <f t="shared" si="3"/>
        <v>9686330.1738524977</v>
      </c>
    </row>
    <row r="13" spans="2:16">
      <c r="C13" t="s">
        <v>1</v>
      </c>
      <c r="K13" t="s">
        <v>1</v>
      </c>
    </row>
    <row r="14" spans="2:16">
      <c r="C14" t="s">
        <v>4</v>
      </c>
      <c r="D14" t="s">
        <v>5</v>
      </c>
      <c r="E14" t="s">
        <v>6</v>
      </c>
      <c r="F14" t="s">
        <v>7</v>
      </c>
      <c r="G14" t="s">
        <v>9</v>
      </c>
      <c r="H14" t="s">
        <v>10</v>
      </c>
      <c r="K14" t="s">
        <v>4</v>
      </c>
      <c r="L14" t="s">
        <v>5</v>
      </c>
      <c r="M14" t="s">
        <v>6</v>
      </c>
      <c r="N14" t="s">
        <v>7</v>
      </c>
      <c r="O14" t="s">
        <v>9</v>
      </c>
      <c r="P14" t="s">
        <v>10</v>
      </c>
    </row>
    <row r="15" spans="2:16">
      <c r="C15">
        <v>232383</v>
      </c>
      <c r="D15">
        <v>55481</v>
      </c>
      <c r="E15">
        <v>12093</v>
      </c>
      <c r="F15">
        <v>1182</v>
      </c>
      <c r="G15">
        <v>948576256</v>
      </c>
      <c r="H15">
        <v>1888100352</v>
      </c>
      <c r="K15">
        <v>197068</v>
      </c>
      <c r="L15">
        <v>52245</v>
      </c>
      <c r="M15">
        <v>12281</v>
      </c>
      <c r="N15">
        <v>3652</v>
      </c>
      <c r="O15">
        <v>898244608</v>
      </c>
      <c r="P15">
        <v>1938432000</v>
      </c>
    </row>
    <row r="16" spans="2:16">
      <c r="C16">
        <v>232025</v>
      </c>
      <c r="D16">
        <v>55268</v>
      </c>
      <c r="E16">
        <v>12569</v>
      </c>
      <c r="F16">
        <v>1170</v>
      </c>
      <c r="G16">
        <v>965353472</v>
      </c>
      <c r="H16">
        <v>1888100352</v>
      </c>
      <c r="K16">
        <v>171009</v>
      </c>
      <c r="L16">
        <v>51421</v>
      </c>
      <c r="M16">
        <v>12542</v>
      </c>
      <c r="N16">
        <v>3815</v>
      </c>
      <c r="O16">
        <v>915021824</v>
      </c>
      <c r="P16">
        <v>1938432000</v>
      </c>
    </row>
    <row r="17" spans="2:16">
      <c r="C17">
        <v>234411</v>
      </c>
      <c r="D17">
        <v>55743</v>
      </c>
      <c r="E17">
        <v>12059</v>
      </c>
      <c r="F17">
        <v>1181</v>
      </c>
      <c r="G17">
        <v>965353472</v>
      </c>
      <c r="H17">
        <v>1888100352</v>
      </c>
      <c r="K17">
        <v>181866</v>
      </c>
      <c r="L17">
        <v>55828</v>
      </c>
      <c r="M17">
        <v>12666</v>
      </c>
      <c r="N17">
        <v>3857</v>
      </c>
      <c r="O17">
        <v>915021824</v>
      </c>
      <c r="P17">
        <v>1938432000</v>
      </c>
    </row>
    <row r="18" spans="2:16">
      <c r="B18" t="s">
        <v>12</v>
      </c>
      <c r="C18" s="1">
        <f>AVERAGE(C15:C17)</f>
        <v>232939.66666666666</v>
      </c>
      <c r="D18" s="1">
        <f t="shared" ref="D18" si="4">AVERAGE(D15:D17)</f>
        <v>55497.333333333336</v>
      </c>
      <c r="E18" s="1">
        <f t="shared" ref="E18" si="5">AVERAGE(E15:E17)</f>
        <v>12240.333333333334</v>
      </c>
      <c r="F18" s="1">
        <f t="shared" ref="F18" si="6">AVERAGE(F15:F17)</f>
        <v>1177.6666666666667</v>
      </c>
      <c r="G18" s="1">
        <f t="shared" ref="G18" si="7">AVERAGE(G15:G17)</f>
        <v>959761066.66666663</v>
      </c>
      <c r="H18" s="1">
        <f t="shared" ref="H18" si="8">AVERAGE(H15:H17)</f>
        <v>1888100352</v>
      </c>
      <c r="J18" t="s">
        <v>12</v>
      </c>
      <c r="K18" s="1">
        <f>AVERAGE(K15:K17)</f>
        <v>183314.33333333334</v>
      </c>
      <c r="L18" s="1">
        <f t="shared" ref="L18:P18" si="9">AVERAGE(L15:L17)</f>
        <v>53164.666666666664</v>
      </c>
      <c r="M18" s="1">
        <f t="shared" si="9"/>
        <v>12496.333333333334</v>
      </c>
      <c r="N18" s="1">
        <f t="shared" si="9"/>
        <v>3774.6666666666665</v>
      </c>
      <c r="O18" s="1">
        <f t="shared" si="9"/>
        <v>909429418.66666663</v>
      </c>
      <c r="P18" s="1">
        <f t="shared" si="9"/>
        <v>1938432000</v>
      </c>
    </row>
    <row r="19" spans="2:16">
      <c r="B19" t="s">
        <v>11</v>
      </c>
      <c r="C19" s="1">
        <f>STDEVA(C15:C17)</f>
        <v>1286.723487519107</v>
      </c>
      <c r="D19" s="1">
        <f t="shared" ref="D19:H19" si="10">STDEVA(D15:D17)</f>
        <v>237.92085518788244</v>
      </c>
      <c r="E19" s="1">
        <f t="shared" si="10"/>
        <v>285.14090084260681</v>
      </c>
      <c r="F19" s="3">
        <f t="shared" si="10"/>
        <v>6.6583281184793925</v>
      </c>
      <c r="G19" s="1">
        <f t="shared" si="10"/>
        <v>9686330.1738524977</v>
      </c>
      <c r="H19" s="1">
        <f t="shared" si="10"/>
        <v>0</v>
      </c>
      <c r="J19" t="s">
        <v>11</v>
      </c>
      <c r="K19" s="1">
        <f>STDEVA(K15:K17)</f>
        <v>13089.733470675916</v>
      </c>
      <c r="L19" s="1">
        <f t="shared" ref="L19:P19" si="11">STDEVA(L15:L17)</f>
        <v>2343.0220513971553</v>
      </c>
      <c r="M19" s="1">
        <f t="shared" si="11"/>
        <v>196.52056720184109</v>
      </c>
      <c r="N19" s="1">
        <f t="shared" si="11"/>
        <v>108.28819572480342</v>
      </c>
      <c r="O19" s="1">
        <f t="shared" si="11"/>
        <v>9686330.1738524977</v>
      </c>
      <c r="P19" s="1">
        <f t="shared" si="11"/>
        <v>0</v>
      </c>
    </row>
    <row r="21" spans="2:16">
      <c r="C21" t="s">
        <v>2</v>
      </c>
      <c r="K21" t="s">
        <v>2</v>
      </c>
    </row>
    <row r="22" spans="2:16">
      <c r="C22" t="s">
        <v>4</v>
      </c>
      <c r="D22" t="s">
        <v>5</v>
      </c>
      <c r="E22" t="s">
        <v>6</v>
      </c>
      <c r="F22" t="s">
        <v>7</v>
      </c>
      <c r="G22" t="s">
        <v>9</v>
      </c>
      <c r="H22" t="s">
        <v>10</v>
      </c>
      <c r="K22" t="s">
        <v>4</v>
      </c>
      <c r="L22" t="s">
        <v>5</v>
      </c>
      <c r="M22" t="s">
        <v>6</v>
      </c>
      <c r="N22" t="s">
        <v>7</v>
      </c>
      <c r="O22" t="s">
        <v>9</v>
      </c>
      <c r="P22" t="s">
        <v>10</v>
      </c>
    </row>
    <row r="23" spans="2:16">
      <c r="C23">
        <v>504871</v>
      </c>
      <c r="D23">
        <v>64205</v>
      </c>
      <c r="E23">
        <v>23235</v>
      </c>
      <c r="F23">
        <v>2003</v>
      </c>
      <c r="G23">
        <v>1888100352</v>
      </c>
      <c r="H23">
        <v>1888100352</v>
      </c>
      <c r="K23">
        <v>430916</v>
      </c>
      <c r="L23">
        <v>63330</v>
      </c>
      <c r="M23">
        <v>0</v>
      </c>
      <c r="N23">
        <v>0</v>
      </c>
      <c r="O23">
        <v>1938432000</v>
      </c>
      <c r="P23">
        <v>1938432000</v>
      </c>
    </row>
    <row r="24" spans="2:16">
      <c r="C24">
        <v>508849</v>
      </c>
      <c r="D24">
        <v>63426</v>
      </c>
      <c r="E24">
        <v>23319</v>
      </c>
      <c r="F24">
        <v>2022</v>
      </c>
      <c r="G24">
        <v>1888100352</v>
      </c>
      <c r="H24">
        <v>1888100352</v>
      </c>
      <c r="K24">
        <v>391330</v>
      </c>
      <c r="L24">
        <v>64358</v>
      </c>
      <c r="M24">
        <v>0</v>
      </c>
      <c r="N24">
        <v>0</v>
      </c>
      <c r="O24">
        <v>1938432000</v>
      </c>
      <c r="P24">
        <v>1938432000</v>
      </c>
    </row>
    <row r="25" spans="2:16">
      <c r="C25">
        <v>516318</v>
      </c>
      <c r="D25">
        <v>65071</v>
      </c>
      <c r="E25">
        <v>23120</v>
      </c>
      <c r="F25">
        <v>2007</v>
      </c>
      <c r="G25">
        <v>1888100352</v>
      </c>
      <c r="H25">
        <v>1888100352</v>
      </c>
      <c r="K25">
        <v>402261</v>
      </c>
      <c r="L25">
        <v>65787</v>
      </c>
      <c r="M25">
        <v>0</v>
      </c>
      <c r="N25">
        <v>0</v>
      </c>
      <c r="O25">
        <v>1938432000</v>
      </c>
      <c r="P25">
        <v>1938432000</v>
      </c>
    </row>
    <row r="26" spans="2:16">
      <c r="B26" t="s">
        <v>12</v>
      </c>
      <c r="C26" s="1">
        <f>AVERAGE(C23:C25)</f>
        <v>510012.66666666669</v>
      </c>
      <c r="D26" s="1">
        <f t="shared" ref="D26" si="12">AVERAGE(D23:D25)</f>
        <v>64234</v>
      </c>
      <c r="E26" s="1">
        <f t="shared" ref="E26" si="13">AVERAGE(E23:E25)</f>
        <v>23224.666666666668</v>
      </c>
      <c r="F26" s="1">
        <f t="shared" ref="F26" si="14">AVERAGE(F23:F25)</f>
        <v>2010.6666666666667</v>
      </c>
      <c r="G26" s="1">
        <f t="shared" ref="G26" si="15">AVERAGE(G23:G25)</f>
        <v>1888100352</v>
      </c>
      <c r="H26" s="1">
        <f t="shared" ref="H26" si="16">AVERAGE(H23:H25)</f>
        <v>1888100352</v>
      </c>
      <c r="J26" t="s">
        <v>12</v>
      </c>
      <c r="K26" s="1">
        <f>AVERAGE(K23:K25)</f>
        <v>408169</v>
      </c>
      <c r="L26" s="1">
        <f t="shared" ref="L26:P26" si="17">AVERAGE(L23:L25)</f>
        <v>64491.666666666664</v>
      </c>
      <c r="M26" s="1">
        <f t="shared" si="17"/>
        <v>0</v>
      </c>
      <c r="N26" s="1">
        <f t="shared" si="17"/>
        <v>0</v>
      </c>
      <c r="O26" s="1">
        <f t="shared" si="17"/>
        <v>1938432000</v>
      </c>
      <c r="P26" s="1">
        <f t="shared" si="17"/>
        <v>1938432000</v>
      </c>
    </row>
    <row r="27" spans="2:16">
      <c r="B27" t="s">
        <v>11</v>
      </c>
      <c r="C27" s="1">
        <f>STDEVA(C23:C25)</f>
        <v>5811.5438855207258</v>
      </c>
      <c r="D27" s="1">
        <f t="shared" ref="D27:H27" si="18">STDEVA(D23:D25)</f>
        <v>822.88334531694102</v>
      </c>
      <c r="E27" s="1">
        <f t="shared" si="18"/>
        <v>99.901618271844484</v>
      </c>
      <c r="F27" s="1">
        <f t="shared" si="18"/>
        <v>10.016652800877813</v>
      </c>
      <c r="G27" s="1">
        <f t="shared" si="18"/>
        <v>0</v>
      </c>
      <c r="H27" s="1">
        <f t="shared" si="18"/>
        <v>0</v>
      </c>
      <c r="J27" t="s">
        <v>11</v>
      </c>
      <c r="K27" s="1">
        <f>STDEVA(K23:K25)</f>
        <v>20443.610175309055</v>
      </c>
      <c r="L27" s="1">
        <f t="shared" ref="L27:P27" si="19">STDEVA(L23:L25)</f>
        <v>1233.9417868494986</v>
      </c>
      <c r="M27" s="1">
        <f t="shared" si="19"/>
        <v>0</v>
      </c>
      <c r="N27" s="1">
        <f t="shared" si="19"/>
        <v>0</v>
      </c>
      <c r="O27" s="1">
        <f t="shared" si="19"/>
        <v>0</v>
      </c>
      <c r="P27" s="1">
        <f t="shared" si="19"/>
        <v>0</v>
      </c>
    </row>
    <row r="29" spans="2:16">
      <c r="C29" t="s">
        <v>3</v>
      </c>
      <c r="K29" t="s">
        <v>3</v>
      </c>
    </row>
    <row r="30" spans="2:16">
      <c r="C30" t="s">
        <v>4</v>
      </c>
      <c r="D30" t="s">
        <v>5</v>
      </c>
      <c r="E30" t="s">
        <v>6</v>
      </c>
      <c r="F30" t="s">
        <v>7</v>
      </c>
      <c r="G30" t="s">
        <v>9</v>
      </c>
      <c r="H30" t="s">
        <v>10</v>
      </c>
      <c r="K30" t="s">
        <v>4</v>
      </c>
      <c r="L30" t="s">
        <v>5</v>
      </c>
      <c r="M30" t="s">
        <v>6</v>
      </c>
      <c r="N30" t="s">
        <v>7</v>
      </c>
      <c r="O30" t="s">
        <v>9</v>
      </c>
      <c r="P30" t="s">
        <v>10</v>
      </c>
    </row>
    <row r="31" spans="2:16">
      <c r="C31">
        <v>597</v>
      </c>
      <c r="D31">
        <v>0</v>
      </c>
      <c r="E31">
        <v>596</v>
      </c>
      <c r="F31">
        <v>310</v>
      </c>
      <c r="G31">
        <v>1888100352</v>
      </c>
      <c r="H31">
        <v>529145856</v>
      </c>
      <c r="K31">
        <v>1091</v>
      </c>
      <c r="L31">
        <v>0</v>
      </c>
      <c r="M31">
        <v>1091</v>
      </c>
      <c r="N31">
        <v>804</v>
      </c>
      <c r="O31">
        <v>1938432000</v>
      </c>
      <c r="P31">
        <v>193601536</v>
      </c>
    </row>
    <row r="32" spans="2:16">
      <c r="C32">
        <v>596</v>
      </c>
      <c r="D32">
        <v>0</v>
      </c>
      <c r="E32">
        <v>595</v>
      </c>
      <c r="F32">
        <v>308</v>
      </c>
      <c r="G32">
        <v>1888100352</v>
      </c>
      <c r="H32">
        <v>596254720</v>
      </c>
      <c r="K32">
        <v>1094</v>
      </c>
      <c r="L32">
        <v>0</v>
      </c>
      <c r="M32">
        <v>1093</v>
      </c>
      <c r="N32">
        <v>809</v>
      </c>
      <c r="O32">
        <v>1938432000</v>
      </c>
      <c r="P32">
        <v>193601536</v>
      </c>
    </row>
    <row r="33" spans="2:16">
      <c r="C33">
        <v>624</v>
      </c>
      <c r="D33">
        <v>0</v>
      </c>
      <c r="E33">
        <v>623</v>
      </c>
      <c r="F33">
        <v>330</v>
      </c>
      <c r="G33">
        <v>1888100352</v>
      </c>
      <c r="H33">
        <v>478814208</v>
      </c>
      <c r="K33">
        <v>1092</v>
      </c>
      <c r="L33">
        <v>0</v>
      </c>
      <c r="M33">
        <v>1092</v>
      </c>
      <c r="N33">
        <v>805</v>
      </c>
      <c r="O33" s="1">
        <f t="shared" ref="L33:P34" si="20">AVERAGE(O30:O32)</f>
        <v>1938432000</v>
      </c>
      <c r="P33">
        <v>193601536</v>
      </c>
    </row>
    <row r="34" spans="2:16">
      <c r="B34" t="s">
        <v>12</v>
      </c>
      <c r="C34" s="1">
        <f>AVERAGE(C31:C33)</f>
        <v>605.66666666666663</v>
      </c>
      <c r="D34" s="1">
        <f t="shared" ref="D34" si="21">AVERAGE(D31:D33)</f>
        <v>0</v>
      </c>
      <c r="E34" s="1">
        <f t="shared" ref="E34" si="22">AVERAGE(E31:E33)</f>
        <v>604.66666666666663</v>
      </c>
      <c r="F34" s="1">
        <f t="shared" ref="F34" si="23">AVERAGE(F31:F33)</f>
        <v>316</v>
      </c>
      <c r="G34" s="1">
        <f t="shared" ref="G34" si="24">AVERAGE(G31:G33)</f>
        <v>1888100352</v>
      </c>
      <c r="H34" s="1">
        <f t="shared" ref="H34" si="25">AVERAGE(H31:H33)</f>
        <v>534738261.33333331</v>
      </c>
      <c r="J34" t="s">
        <v>12</v>
      </c>
      <c r="K34" s="1">
        <f>AVERAGE(K31:K33)</f>
        <v>1092.3333333333333</v>
      </c>
      <c r="L34" s="1">
        <f t="shared" si="20"/>
        <v>0</v>
      </c>
      <c r="M34" s="1">
        <f t="shared" si="20"/>
        <v>1092</v>
      </c>
      <c r="N34" s="1">
        <f t="shared" si="20"/>
        <v>806</v>
      </c>
      <c r="O34" s="1">
        <f t="shared" si="20"/>
        <v>1938432000</v>
      </c>
      <c r="P34" s="1">
        <f t="shared" si="20"/>
        <v>193601536</v>
      </c>
    </row>
    <row r="35" spans="2:16">
      <c r="B35" t="s">
        <v>11</v>
      </c>
      <c r="C35" s="1">
        <f>STDEVA(C31:C33)</f>
        <v>15.88500340992514</v>
      </c>
      <c r="D35" s="1">
        <f t="shared" ref="D35:H35" si="26">STDEVA(D31:D33)</f>
        <v>0</v>
      </c>
      <c r="E35" s="1">
        <f t="shared" si="26"/>
        <v>15.88500340992514</v>
      </c>
      <c r="F35" s="1">
        <f t="shared" si="26"/>
        <v>12.165525060596439</v>
      </c>
      <c r="G35" s="1">
        <f t="shared" si="26"/>
        <v>0</v>
      </c>
      <c r="H35" s="1">
        <f t="shared" si="26"/>
        <v>58919646.23760701</v>
      </c>
      <c r="J35" t="s">
        <v>11</v>
      </c>
      <c r="K35" s="1">
        <f>STDEVA(K31:K33)</f>
        <v>1.5275252316519468</v>
      </c>
      <c r="L35" s="1">
        <f t="shared" ref="L35:P35" si="27">STDEVA(L31:L33)</f>
        <v>0</v>
      </c>
      <c r="M35" s="1">
        <f t="shared" si="27"/>
        <v>1</v>
      </c>
      <c r="N35" s="1">
        <f t="shared" si="27"/>
        <v>2.6457513110645907</v>
      </c>
      <c r="O35" s="1">
        <f t="shared" si="27"/>
        <v>0</v>
      </c>
      <c r="P35" s="1">
        <f t="shared" si="27"/>
        <v>0</v>
      </c>
    </row>
    <row r="40" spans="2:16">
      <c r="B40" t="s">
        <v>3</v>
      </c>
      <c r="C40" s="1"/>
      <c r="D40" s="1"/>
      <c r="E40" s="1"/>
      <c r="F40" s="1"/>
    </row>
    <row r="41" spans="2:16">
      <c r="C41" s="1" t="s">
        <v>4</v>
      </c>
      <c r="D41" s="1" t="s">
        <v>16</v>
      </c>
      <c r="E41" s="1" t="s">
        <v>17</v>
      </c>
      <c r="F41" s="1" t="s">
        <v>7</v>
      </c>
    </row>
    <row r="42" spans="2:16">
      <c r="B42" t="s">
        <v>15</v>
      </c>
      <c r="C42" s="1">
        <f>C34-D34-E34</f>
        <v>1</v>
      </c>
      <c r="D42" s="1">
        <f>D34</f>
        <v>0</v>
      </c>
      <c r="E42" s="1">
        <f>E34-F34</f>
        <v>288.66666666666663</v>
      </c>
      <c r="F42" s="1">
        <f>F34</f>
        <v>316</v>
      </c>
    </row>
    <row r="43" spans="2:16">
      <c r="B43" t="s">
        <v>14</v>
      </c>
      <c r="C43" s="1">
        <f>K34-L34-M34</f>
        <v>0.33333333333325754</v>
      </c>
      <c r="D43">
        <v>0</v>
      </c>
      <c r="E43" s="1">
        <f>M34-N34</f>
        <v>286</v>
      </c>
      <c r="F43" s="1">
        <f>N34</f>
        <v>806</v>
      </c>
    </row>
    <row r="45" spans="2:16">
      <c r="B45" t="s">
        <v>2</v>
      </c>
      <c r="C45" s="1"/>
      <c r="D45" s="1"/>
      <c r="E45" s="1"/>
      <c r="F45" s="1"/>
    </row>
    <row r="46" spans="2:16">
      <c r="C46" s="1" t="s">
        <v>4</v>
      </c>
      <c r="D46" s="1" t="s">
        <v>16</v>
      </c>
      <c r="E46" s="1" t="s">
        <v>17</v>
      </c>
      <c r="F46" s="1" t="s">
        <v>7</v>
      </c>
    </row>
    <row r="47" spans="2:16">
      <c r="B47" t="s">
        <v>15</v>
      </c>
      <c r="C47" s="1">
        <f>C26-D26-E26</f>
        <v>422554</v>
      </c>
      <c r="D47" s="1">
        <f>D26</f>
        <v>64234</v>
      </c>
      <c r="E47" s="1">
        <f>E26-F26</f>
        <v>21214</v>
      </c>
      <c r="F47" s="1">
        <f>F26</f>
        <v>2010.6666666666667</v>
      </c>
    </row>
    <row r="48" spans="2:16">
      <c r="B48" t="s">
        <v>14</v>
      </c>
      <c r="C48" s="1">
        <f>K26-L26</f>
        <v>343677.33333333331</v>
      </c>
      <c r="D48" s="1">
        <f>L26</f>
        <v>64491.666666666664</v>
      </c>
      <c r="E48" s="1">
        <v>0</v>
      </c>
      <c r="F48" s="1">
        <v>0</v>
      </c>
    </row>
    <row r="50" spans="2:6">
      <c r="B50" t="s">
        <v>3</v>
      </c>
      <c r="C50" s="1"/>
      <c r="D50" s="1"/>
      <c r="E50" s="1"/>
      <c r="F50" s="1"/>
    </row>
    <row r="51" spans="2:6">
      <c r="C51" s="1" t="s">
        <v>4</v>
      </c>
      <c r="D51" s="1" t="s">
        <v>16</v>
      </c>
      <c r="E51" s="1" t="s">
        <v>17</v>
      </c>
      <c r="F51" s="1" t="s">
        <v>7</v>
      </c>
    </row>
    <row r="52" spans="2:6">
      <c r="B52" t="s">
        <v>15</v>
      </c>
      <c r="C52" s="1">
        <f>C18-D18-E18</f>
        <v>165201.99999999997</v>
      </c>
      <c r="D52" s="1">
        <f>D18</f>
        <v>55497.333333333336</v>
      </c>
      <c r="E52" s="1">
        <f>E18-F18</f>
        <v>11062.666666666668</v>
      </c>
      <c r="F52" s="1">
        <f>F18</f>
        <v>1177.6666666666667</v>
      </c>
    </row>
    <row r="53" spans="2:6">
      <c r="B53" t="s">
        <v>14</v>
      </c>
      <c r="C53" s="1">
        <f>K18-L18-M18</f>
        <v>117653.33333333336</v>
      </c>
      <c r="D53" s="1">
        <f>L18</f>
        <v>53164.666666666664</v>
      </c>
      <c r="E53" s="1">
        <f>M18-N18</f>
        <v>8721.6666666666679</v>
      </c>
      <c r="F53" s="1">
        <f>N18</f>
        <v>3774.6666666666665</v>
      </c>
    </row>
    <row r="55" spans="2:6">
      <c r="B55" t="s">
        <v>3</v>
      </c>
      <c r="C55" s="1"/>
      <c r="D55" s="1"/>
      <c r="E55" s="1"/>
      <c r="F55" s="1"/>
    </row>
    <row r="56" spans="2:6">
      <c r="C56" s="1" t="s">
        <v>4</v>
      </c>
      <c r="D56" s="1" t="s">
        <v>16</v>
      </c>
      <c r="E56" s="1" t="s">
        <v>17</v>
      </c>
      <c r="F56" s="1" t="s">
        <v>7</v>
      </c>
    </row>
    <row r="57" spans="2:6">
      <c r="B57" t="s">
        <v>15</v>
      </c>
      <c r="C57" s="1">
        <f>C10-D10-E10</f>
        <v>75358.666666666686</v>
      </c>
      <c r="D57" s="1">
        <f>D10</f>
        <v>73599.333333333328</v>
      </c>
      <c r="E57" s="1">
        <f>E10-F10</f>
        <v>9465.3333333333339</v>
      </c>
      <c r="F57" s="1">
        <f>F10</f>
        <v>1398</v>
      </c>
    </row>
    <row r="58" spans="2:6">
      <c r="B58" t="s">
        <v>14</v>
      </c>
      <c r="C58" s="1">
        <f>K10-L10-M10</f>
        <v>76064</v>
      </c>
      <c r="D58" s="1">
        <f>L10</f>
        <v>72150</v>
      </c>
      <c r="E58" s="1">
        <f>M10-N10</f>
        <v>9430</v>
      </c>
      <c r="F58" s="1">
        <f>N10</f>
        <v>4661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Blanche</dc:creator>
  <cp:lastModifiedBy>Farine Blanche</cp:lastModifiedBy>
  <dcterms:created xsi:type="dcterms:W3CDTF">2018-06-15T05:28:00Z</dcterms:created>
  <dcterms:modified xsi:type="dcterms:W3CDTF">2018-06-15T14:33:28Z</dcterms:modified>
</cp:coreProperties>
</file>