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charts/chart11.xml" ContentType="application/vnd.openxmlformats-officedocument.drawingml.chart+xml"/>
  <Override PartName="/xl/drawings/drawing5.xml" ContentType="application/vnd.openxmlformats-officedocument.drawingml.chartshap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60" yWindow="840" windowWidth="26760" windowHeight="17020" tabRatio="500" activeTab="3"/>
  </bookViews>
  <sheets>
    <sheet name="NetBeans" sheetId="1" r:id="rId1"/>
    <sheet name="Sheet1" sheetId="2" r:id="rId2"/>
    <sheet name="Sheet2" sheetId="3" r:id="rId3"/>
    <sheet name="Sheet3" sheetId="4" r:id="rId4"/>
  </sheets>
  <definedNames>
    <definedName name="BANANE">NetBeans!$C$4:$Y$4</definedName>
    <definedName name="LoadCompPause">NetBeans!$B$2:$Z$16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3" i="4" l="1"/>
  <c r="G30" i="4"/>
  <c r="G22" i="4"/>
  <c r="G19" i="4"/>
  <c r="G11" i="4"/>
  <c r="G8" i="4"/>
  <c r="F11" i="4"/>
  <c r="F30" i="4"/>
  <c r="F19" i="4"/>
  <c r="F8" i="4"/>
  <c r="E80" i="1" a="1"/>
  <c r="E80" i="1"/>
  <c r="E79" i="1" a="1"/>
  <c r="E79" i="1"/>
  <c r="E78" i="1" a="1"/>
  <c r="E78" i="1"/>
  <c r="E77" i="1" a="1"/>
  <c r="E77" i="1"/>
  <c r="E76" i="1" a="1"/>
  <c r="E76" i="1"/>
  <c r="D80" i="1" a="1"/>
  <c r="D80" i="1"/>
  <c r="D79" i="1" a="1"/>
  <c r="D79" i="1"/>
  <c r="D78" i="1" a="1"/>
  <c r="D78" i="1"/>
  <c r="D77" i="1" a="1"/>
  <c r="D77" i="1"/>
  <c r="D76" i="1" a="1"/>
  <c r="D76" i="1"/>
  <c r="D41" i="1" a="1"/>
  <c r="D41" i="1"/>
  <c r="E38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D38" i="1"/>
  <c r="Z6" i="1"/>
  <c r="E45" i="1"/>
  <c r="E43" i="1" a="1"/>
  <c r="E43" i="1"/>
  <c r="D45" i="1" a="1"/>
  <c r="D45" i="1"/>
  <c r="D43" i="1" a="1"/>
  <c r="D43" i="1"/>
  <c r="E41" i="1" a="1"/>
  <c r="E41" i="1"/>
  <c r="D39" i="1"/>
  <c r="F39" i="1"/>
  <c r="E39" i="1"/>
  <c r="E42" i="1" a="1"/>
  <c r="E42" i="1"/>
  <c r="D42" i="1" a="1"/>
  <c r="D42" i="1"/>
  <c r="E44" i="1"/>
  <c r="D44" i="1"/>
  <c r="Z8" i="1"/>
  <c r="Z11" i="1"/>
  <c r="Z12" i="1"/>
  <c r="Z10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C25" i="1"/>
  <c r="C21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Z9" i="1"/>
  <c r="Z7" i="1"/>
</calcChain>
</file>

<file path=xl/sharedStrings.xml><?xml version="1.0" encoding="utf-8"?>
<sst xmlns="http://schemas.openxmlformats.org/spreadsheetml/2006/main" count="289" uniqueCount="71">
  <si>
    <t>Load</t>
  </si>
  <si>
    <t>CompactionPause</t>
  </si>
  <si>
    <t>PUpdatePause</t>
  </si>
  <si>
    <t>TotalPause</t>
  </si>
  <si>
    <t>Exp</t>
  </si>
  <si>
    <t>ExpWithCache</t>
  </si>
  <si>
    <t>Release</t>
  </si>
  <si>
    <t>Iteration</t>
  </si>
  <si>
    <t>NbPauses</t>
  </si>
  <si>
    <t>compactionDistrib</t>
  </si>
  <si>
    <t>totalDistrib</t>
  </si>
  <si>
    <t>PUpdateDistrib</t>
  </si>
  <si>
    <t>Selective</t>
  </si>
  <si>
    <t>Tracking</t>
  </si>
  <si>
    <t>§</t>
  </si>
  <si>
    <t>compact</t>
  </si>
  <si>
    <t>Pup</t>
  </si>
  <si>
    <t>total§</t>
  </si>
  <si>
    <t>avg</t>
  </si>
  <si>
    <t>std</t>
  </si>
  <si>
    <t>Worst</t>
  </si>
  <si>
    <t>&gt;avg+std</t>
  </si>
  <si>
    <t>&gt;avg+3std</t>
  </si>
  <si>
    <t>&gt;avg+5std</t>
  </si>
  <si>
    <t>Num &gt;1</t>
  </si>
  <si>
    <t>Num&gt;5</t>
  </si>
  <si>
    <t>Num&gt;3</t>
  </si>
  <si>
    <t>&gt;avg+1.5std</t>
  </si>
  <si>
    <t>Num&gt;1.5</t>
  </si>
  <si>
    <t>NoPause</t>
  </si>
  <si>
    <t>q1</t>
  </si>
  <si>
    <t>min</t>
  </si>
  <si>
    <t>median</t>
  </si>
  <si>
    <t>max</t>
  </si>
  <si>
    <t>q3</t>
  </si>
  <si>
    <t>A</t>
  </si>
  <si>
    <t>B</t>
  </si>
  <si>
    <t>C</t>
  </si>
  <si>
    <r>
      <t>Highlight the whole table, including figures and series labels, and then select </t>
    </r>
    <r>
      <rPr>
        <b/>
        <i/>
        <sz val="17"/>
        <color rgb="FF333333"/>
        <rFont val="Inherit"/>
      </rPr>
      <t>Charts</t>
    </r>
    <r>
      <rPr>
        <i/>
        <sz val="17"/>
        <color rgb="FF777777"/>
        <rFont val="Inherit"/>
      </rPr>
      <t>.</t>
    </r>
  </si>
  <si>
    <r>
      <t>Select a </t>
    </r>
    <r>
      <rPr>
        <b/>
        <i/>
        <sz val="17"/>
        <color rgb="FF333333"/>
        <rFont val="Inherit"/>
      </rPr>
      <t>Line</t>
    </r>
    <r>
      <rPr>
        <i/>
        <sz val="17"/>
        <color rgb="FF777777"/>
        <rFont val="Inherit"/>
      </rPr>
      <t> chart and choose the </t>
    </r>
    <r>
      <rPr>
        <b/>
        <i/>
        <sz val="17"/>
        <color rgb="FF333333"/>
        <rFont val="Inherit"/>
      </rPr>
      <t>Marked Line</t>
    </r>
    <r>
      <rPr>
        <i/>
        <sz val="17"/>
        <color rgb="FF777777"/>
        <rFont val="Inherit"/>
      </rPr>
      <t> option.</t>
    </r>
  </si>
  <si>
    <r>
      <t>Check to make sure that the data are plotted by row.  If they are not, select </t>
    </r>
    <r>
      <rPr>
        <b/>
        <i/>
        <sz val="17"/>
        <color rgb="FF333333"/>
        <rFont val="Inherit"/>
      </rPr>
      <t>Switch Plot</t>
    </r>
    <r>
      <rPr>
        <i/>
        <sz val="17"/>
        <color rgb="FF777777"/>
        <rFont val="Inherit"/>
      </rPr>
      <t>.</t>
    </r>
  </si>
  <si>
    <r>
      <t>Click on a data point from the first data series, and under </t>
    </r>
    <r>
      <rPr>
        <b/>
        <i/>
        <sz val="17"/>
        <color rgb="FF333333"/>
        <rFont val="Inherit"/>
      </rPr>
      <t>Chart Format</t>
    </r>
    <r>
      <rPr>
        <i/>
        <sz val="17"/>
        <color rgb="FF777777"/>
        <rFont val="Inherit"/>
      </rPr>
      <t>, choose </t>
    </r>
    <r>
      <rPr>
        <b/>
        <i/>
        <sz val="17"/>
        <color rgb="FF333333"/>
        <rFont val="Inherit"/>
      </rPr>
      <t>Line</t>
    </r>
    <r>
      <rPr>
        <i/>
        <sz val="17"/>
        <color rgb="FF777777"/>
        <rFont val="Inherit"/>
      </rPr>
      <t> and select </t>
    </r>
    <r>
      <rPr>
        <b/>
        <i/>
        <sz val="17"/>
        <color rgb="FF333333"/>
        <rFont val="Inherit"/>
      </rPr>
      <t>No line</t>
    </r>
    <r>
      <rPr>
        <i/>
        <sz val="17"/>
        <color rgb="FF777777"/>
        <rFont val="Inherit"/>
      </rPr>
      <t>.</t>
    </r>
  </si>
  <si>
    <t>Repeat this process for the other four data series in turn.</t>
  </si>
  <si>
    <r>
      <t>Double click on any of the data series and you should get the </t>
    </r>
    <r>
      <rPr>
        <b/>
        <i/>
        <sz val="17"/>
        <color rgb="FF333333"/>
        <rFont val="Inherit"/>
      </rPr>
      <t>Format Data Series</t>
    </r>
    <r>
      <rPr>
        <i/>
        <sz val="17"/>
        <color rgb="FF777777"/>
        <rFont val="Inherit"/>
      </rPr>
      <t> menu.</t>
    </r>
  </si>
  <si>
    <r>
      <t>Check the boxes marked </t>
    </r>
    <r>
      <rPr>
        <b/>
        <i/>
        <sz val="17"/>
        <color rgb="FF333333"/>
        <rFont val="Inherit"/>
      </rPr>
      <t>High-low Lines</t>
    </r>
    <r>
      <rPr>
        <i/>
        <sz val="17"/>
        <color rgb="FF777777"/>
        <rFont val="Inherit"/>
      </rPr>
      <t> and </t>
    </r>
    <r>
      <rPr>
        <b/>
        <i/>
        <sz val="17"/>
        <color rgb="FF333333"/>
        <rFont val="Inherit"/>
      </rPr>
      <t>Up-down Bars. Hit OK</t>
    </r>
    <r>
      <rPr>
        <i/>
        <sz val="17"/>
        <color rgb="FF777777"/>
        <rFont val="Inherit"/>
      </rPr>
      <t>.</t>
    </r>
  </si>
  <si>
    <t>Without</t>
  </si>
  <si>
    <t>With</t>
  </si>
  <si>
    <t>Ctrl shift enter</t>
  </si>
  <si>
    <t>netBeans</t>
  </si>
  <si>
    <t>ExpWCache</t>
  </si>
  <si>
    <t>numAttempt</t>
  </si>
  <si>
    <t>numCompact</t>
  </si>
  <si>
    <t>-</t>
  </si>
  <si>
    <t>Expand</t>
  </si>
  <si>
    <t>wildfly</t>
  </si>
  <si>
    <t>Lazy</t>
  </si>
  <si>
    <t>Eager</t>
  </si>
  <si>
    <t>num</t>
  </si>
  <si>
    <t>80617.0</t>
  </si>
  <si>
    <t>80418.0</t>
  </si>
  <si>
    <t>314.307810911533</t>
  </si>
  <si>
    <t>1130.1773564989066</t>
  </si>
  <si>
    <t>67637.0</t>
  </si>
  <si>
    <t>67979.85714285714</t>
  </si>
  <si>
    <t>294.3134383612138</t>
  </si>
  <si>
    <t>700.6501936612528</t>
  </si>
  <si>
    <t>49560.3</t>
  </si>
  <si>
    <t>49719.0</t>
  </si>
  <si>
    <t>450.69569556409124</t>
  </si>
  <si>
    <t>507.6891624944201</t>
  </si>
  <si>
    <t>ExpCache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</si>
</sst>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333333"/>
      <name val="Inherit"/>
    </font>
    <font>
      <i/>
      <sz val="17"/>
      <color rgb="FF777777"/>
      <name val="Inherit"/>
    </font>
    <font>
      <b/>
      <i/>
      <sz val="17"/>
      <color rgb="FF333333"/>
      <name val="Inherit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NetBeans!$C$9:$Z$9</c:f>
              <c:strCache>
                <c:ptCount val="24"/>
                <c:pt idx="0">
                  <c:v>0-0,75</c:v>
                </c:pt>
                <c:pt idx="1">
                  <c:v>0,75-1,5</c:v>
                </c:pt>
                <c:pt idx="2">
                  <c:v>1,5-2,25</c:v>
                </c:pt>
                <c:pt idx="3">
                  <c:v>2,25-3</c:v>
                </c:pt>
                <c:pt idx="4">
                  <c:v>3-3,75</c:v>
                </c:pt>
                <c:pt idx="5">
                  <c:v>3,75-4,5</c:v>
                </c:pt>
                <c:pt idx="6">
                  <c:v>4,5-5,25</c:v>
                </c:pt>
                <c:pt idx="7">
                  <c:v>5,25-6</c:v>
                </c:pt>
                <c:pt idx="8">
                  <c:v>6-6,75</c:v>
                </c:pt>
                <c:pt idx="9">
                  <c:v>6,75-7,5</c:v>
                </c:pt>
                <c:pt idx="10">
                  <c:v>7,5-8,25</c:v>
                </c:pt>
                <c:pt idx="11">
                  <c:v>8,25-9</c:v>
                </c:pt>
                <c:pt idx="12">
                  <c:v>9-9,75</c:v>
                </c:pt>
                <c:pt idx="13">
                  <c:v>9,75-10,5</c:v>
                </c:pt>
                <c:pt idx="14">
                  <c:v>10,5-11,25</c:v>
                </c:pt>
                <c:pt idx="15">
                  <c:v>11,25-12</c:v>
                </c:pt>
                <c:pt idx="16">
                  <c:v>12-12,75</c:v>
                </c:pt>
                <c:pt idx="17">
                  <c:v>12,75-13,5</c:v>
                </c:pt>
                <c:pt idx="18">
                  <c:v>13,5-14,25</c:v>
                </c:pt>
                <c:pt idx="19">
                  <c:v>14,25-15</c:v>
                </c:pt>
                <c:pt idx="20">
                  <c:v>15-15,75</c:v>
                </c:pt>
                <c:pt idx="21">
                  <c:v>15,75-16,5</c:v>
                </c:pt>
                <c:pt idx="22">
                  <c:v>16,5-17,25</c:v>
                </c:pt>
                <c:pt idx="23">
                  <c:v>17,25-18</c:v>
                </c:pt>
              </c:strCache>
            </c:strRef>
          </c:cat>
          <c:val>
            <c:numRef>
              <c:f>NetBeans!$C$10:$Z$10</c:f>
              <c:numCache>
                <c:formatCode>General</c:formatCode>
                <c:ptCount val="24"/>
                <c:pt idx="0">
                  <c:v>5.0</c:v>
                </c:pt>
                <c:pt idx="1">
                  <c:v>1.0</c:v>
                </c:pt>
                <c:pt idx="2">
                  <c:v>2.0</c:v>
                </c:pt>
                <c:pt idx="3">
                  <c:v>0.0</c:v>
                </c:pt>
                <c:pt idx="4">
                  <c:v>5.0</c:v>
                </c:pt>
                <c:pt idx="5">
                  <c:v>2.0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911464"/>
        <c:axId val="-2095539432"/>
      </c:barChart>
      <c:catAx>
        <c:axId val="-212291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5539432"/>
        <c:crosses val="autoZero"/>
        <c:auto val="1"/>
        <c:lblAlgn val="ctr"/>
        <c:lblOffset val="100"/>
        <c:noMultiLvlLbl val="0"/>
      </c:catAx>
      <c:valAx>
        <c:axId val="-2095539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911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NetBeans!$C$9:$Z$9</c:f>
              <c:strCache>
                <c:ptCount val="24"/>
                <c:pt idx="0">
                  <c:v>0-0,75</c:v>
                </c:pt>
                <c:pt idx="1">
                  <c:v>0,75-1,5</c:v>
                </c:pt>
                <c:pt idx="2">
                  <c:v>1,5-2,25</c:v>
                </c:pt>
                <c:pt idx="3">
                  <c:v>2,25-3</c:v>
                </c:pt>
                <c:pt idx="4">
                  <c:v>3-3,75</c:v>
                </c:pt>
                <c:pt idx="5">
                  <c:v>3,75-4,5</c:v>
                </c:pt>
                <c:pt idx="6">
                  <c:v>4,5-5,25</c:v>
                </c:pt>
                <c:pt idx="7">
                  <c:v>5,25-6</c:v>
                </c:pt>
                <c:pt idx="8">
                  <c:v>6-6,75</c:v>
                </c:pt>
                <c:pt idx="9">
                  <c:v>6,75-7,5</c:v>
                </c:pt>
                <c:pt idx="10">
                  <c:v>7,5-8,25</c:v>
                </c:pt>
                <c:pt idx="11">
                  <c:v>8,25-9</c:v>
                </c:pt>
                <c:pt idx="12">
                  <c:v>9-9,75</c:v>
                </c:pt>
                <c:pt idx="13">
                  <c:v>9,75-10,5</c:v>
                </c:pt>
                <c:pt idx="14">
                  <c:v>10,5-11,25</c:v>
                </c:pt>
                <c:pt idx="15">
                  <c:v>11,25-12</c:v>
                </c:pt>
                <c:pt idx="16">
                  <c:v>12-12,75</c:v>
                </c:pt>
                <c:pt idx="17">
                  <c:v>12,75-13,5</c:v>
                </c:pt>
                <c:pt idx="18">
                  <c:v>13,5-14,25</c:v>
                </c:pt>
                <c:pt idx="19">
                  <c:v>14,25-15</c:v>
                </c:pt>
                <c:pt idx="20">
                  <c:v>15-15,75</c:v>
                </c:pt>
                <c:pt idx="21">
                  <c:v>15,75-16,5</c:v>
                </c:pt>
                <c:pt idx="22">
                  <c:v>16,5-17,25</c:v>
                </c:pt>
                <c:pt idx="23">
                  <c:v>17,25-18</c:v>
                </c:pt>
              </c:strCache>
            </c:strRef>
          </c:cat>
          <c:val>
            <c:numRef>
              <c:f>NetBeans!$C$12:$Z$12</c:f>
              <c:numCache>
                <c:formatCode>General</c:formatCode>
                <c:ptCount val="24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5624248"/>
        <c:axId val="-2095549864"/>
      </c:barChart>
      <c:catAx>
        <c:axId val="-2095624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5549864"/>
        <c:crosses val="autoZero"/>
        <c:auto val="1"/>
        <c:lblAlgn val="ctr"/>
        <c:lblOffset val="100"/>
        <c:noMultiLvlLbl val="0"/>
      </c:catAx>
      <c:valAx>
        <c:axId val="-2095549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624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NetBeans!$C$23:$Z$23</c:f>
              <c:numCache>
                <c:formatCode>General</c:formatCode>
                <c:ptCount val="24"/>
                <c:pt idx="0">
                  <c:v>750.0</c:v>
                </c:pt>
                <c:pt idx="1">
                  <c:v>1500.0</c:v>
                </c:pt>
                <c:pt idx="2">
                  <c:v>2250.0</c:v>
                </c:pt>
                <c:pt idx="3">
                  <c:v>3000.0</c:v>
                </c:pt>
                <c:pt idx="4">
                  <c:v>3750.0</c:v>
                </c:pt>
                <c:pt idx="5">
                  <c:v>4500.0</c:v>
                </c:pt>
                <c:pt idx="6">
                  <c:v>5250.0</c:v>
                </c:pt>
                <c:pt idx="7">
                  <c:v>6000.0</c:v>
                </c:pt>
                <c:pt idx="8">
                  <c:v>6750.0</c:v>
                </c:pt>
                <c:pt idx="9">
                  <c:v>7500.0</c:v>
                </c:pt>
                <c:pt idx="10">
                  <c:v>8250.0</c:v>
                </c:pt>
                <c:pt idx="11">
                  <c:v>9000.0</c:v>
                </c:pt>
                <c:pt idx="12">
                  <c:v>9750.0</c:v>
                </c:pt>
                <c:pt idx="13">
                  <c:v>10500.0</c:v>
                </c:pt>
                <c:pt idx="14">
                  <c:v>11250.0</c:v>
                </c:pt>
                <c:pt idx="15">
                  <c:v>12000.0</c:v>
                </c:pt>
                <c:pt idx="16">
                  <c:v>12750.0</c:v>
                </c:pt>
                <c:pt idx="17">
                  <c:v>13500.0</c:v>
                </c:pt>
                <c:pt idx="18">
                  <c:v>14250.0</c:v>
                </c:pt>
                <c:pt idx="19">
                  <c:v>15000.0</c:v>
                </c:pt>
                <c:pt idx="20">
                  <c:v>15750.0</c:v>
                </c:pt>
                <c:pt idx="21">
                  <c:v>16500.0</c:v>
                </c:pt>
                <c:pt idx="22">
                  <c:v>17250.0</c:v>
                </c:pt>
                <c:pt idx="23">
                  <c:v>18000.0</c:v>
                </c:pt>
              </c:numCache>
            </c:numRef>
          </c:cat>
          <c:val>
            <c:numRef>
              <c:f>NetBeans!$C$25:$Z$25</c:f>
              <c:numCache>
                <c:formatCode>General</c:formatCode>
                <c:ptCount val="24"/>
                <c:pt idx="0">
                  <c:v>20.0</c:v>
                </c:pt>
                <c:pt idx="1">
                  <c:v>11.0</c:v>
                </c:pt>
                <c:pt idx="2">
                  <c:v>22.0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1.0</c:v>
                </c:pt>
                <c:pt idx="8">
                  <c:v>2.0</c:v>
                </c:pt>
                <c:pt idx="9">
                  <c:v>2.0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0.0</c:v>
                </c:pt>
                <c:pt idx="14">
                  <c:v>3.0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127528"/>
        <c:axId val="-2095394248"/>
      </c:barChart>
      <c:catAx>
        <c:axId val="-2123127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5394248"/>
        <c:crosses val="autoZero"/>
        <c:auto val="1"/>
        <c:lblAlgn val="ctr"/>
        <c:lblOffset val="100"/>
        <c:noMultiLvlLbl val="0"/>
      </c:catAx>
      <c:valAx>
        <c:axId val="-2095394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127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NetBeans!$C$23:$Z$23</c:f>
              <c:numCache>
                <c:formatCode>General</c:formatCode>
                <c:ptCount val="24"/>
                <c:pt idx="0">
                  <c:v>750.0</c:v>
                </c:pt>
                <c:pt idx="1">
                  <c:v>1500.0</c:v>
                </c:pt>
                <c:pt idx="2">
                  <c:v>2250.0</c:v>
                </c:pt>
                <c:pt idx="3">
                  <c:v>3000.0</c:v>
                </c:pt>
                <c:pt idx="4">
                  <c:v>3750.0</c:v>
                </c:pt>
                <c:pt idx="5">
                  <c:v>4500.0</c:v>
                </c:pt>
                <c:pt idx="6">
                  <c:v>5250.0</c:v>
                </c:pt>
                <c:pt idx="7">
                  <c:v>6000.0</c:v>
                </c:pt>
                <c:pt idx="8">
                  <c:v>6750.0</c:v>
                </c:pt>
                <c:pt idx="9">
                  <c:v>7500.0</c:v>
                </c:pt>
                <c:pt idx="10">
                  <c:v>8250.0</c:v>
                </c:pt>
                <c:pt idx="11">
                  <c:v>9000.0</c:v>
                </c:pt>
                <c:pt idx="12">
                  <c:v>9750.0</c:v>
                </c:pt>
                <c:pt idx="13">
                  <c:v>10500.0</c:v>
                </c:pt>
                <c:pt idx="14">
                  <c:v>11250.0</c:v>
                </c:pt>
                <c:pt idx="15">
                  <c:v>12000.0</c:v>
                </c:pt>
                <c:pt idx="16">
                  <c:v>12750.0</c:v>
                </c:pt>
                <c:pt idx="17">
                  <c:v>13500.0</c:v>
                </c:pt>
                <c:pt idx="18">
                  <c:v>14250.0</c:v>
                </c:pt>
                <c:pt idx="19">
                  <c:v>15000.0</c:v>
                </c:pt>
                <c:pt idx="20">
                  <c:v>15750.0</c:v>
                </c:pt>
                <c:pt idx="21">
                  <c:v>16500.0</c:v>
                </c:pt>
                <c:pt idx="22">
                  <c:v>17250.0</c:v>
                </c:pt>
                <c:pt idx="23">
                  <c:v>18000.0</c:v>
                </c:pt>
              </c:numCache>
            </c:numRef>
          </c:cat>
          <c:val>
            <c:numRef>
              <c:f>NetBeans!$C$27:$Z$27</c:f>
              <c:numCache>
                <c:formatCode>General</c:formatCode>
                <c:ptCount val="24"/>
                <c:pt idx="0">
                  <c:v>20.0</c:v>
                </c:pt>
                <c:pt idx="1">
                  <c:v>8.0</c:v>
                </c:pt>
                <c:pt idx="2">
                  <c:v>23.0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7.0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249896"/>
        <c:axId val="-2095616808"/>
      </c:barChart>
      <c:catAx>
        <c:axId val="-2123249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5616808"/>
        <c:crosses val="autoZero"/>
        <c:auto val="1"/>
        <c:lblAlgn val="ctr"/>
        <c:lblOffset val="100"/>
        <c:noMultiLvlLbl val="0"/>
      </c:catAx>
      <c:valAx>
        <c:axId val="-2095616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249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NetBeans!$D$41:$E$41</c:f>
              <c:numCache>
                <c:formatCode>General</c:formatCode>
                <c:ptCount val="2"/>
                <c:pt idx="0">
                  <c:v>2858.5</c:v>
                </c:pt>
                <c:pt idx="1">
                  <c:v>4896.0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NetBeans!$D$42:$E$42</c:f>
              <c:numCache>
                <c:formatCode>General</c:formatCode>
                <c:ptCount val="2"/>
                <c:pt idx="0">
                  <c:v>738.0</c:v>
                </c:pt>
                <c:pt idx="1">
                  <c:v>738.0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NetBeans!$D$43:$E$43</c:f>
              <c:numCache>
                <c:formatCode>General</c:formatCode>
                <c:ptCount val="2"/>
                <c:pt idx="0">
                  <c:v>3732.5</c:v>
                </c:pt>
                <c:pt idx="1">
                  <c:v>6740.0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NetBeans!$D$44:$E$44</c:f>
              <c:numCache>
                <c:formatCode>General</c:formatCode>
                <c:ptCount val="2"/>
                <c:pt idx="0">
                  <c:v>20478.0</c:v>
                </c:pt>
                <c:pt idx="1">
                  <c:v>41755.0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NetBeans!$D$45:$E$45</c:f>
              <c:numCache>
                <c:formatCode>General</c:formatCode>
                <c:ptCount val="2"/>
                <c:pt idx="0">
                  <c:v>5593.25</c:v>
                </c:pt>
                <c:pt idx="1">
                  <c:v>13038.25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094286136"/>
        <c:axId val="-2094283080"/>
      </c:lineChart>
      <c:catAx>
        <c:axId val="-2094286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283080"/>
        <c:crosses val="autoZero"/>
        <c:auto val="1"/>
        <c:lblAlgn val="ctr"/>
        <c:lblOffset val="100"/>
        <c:noMultiLvlLbl val="0"/>
      </c:catAx>
      <c:valAx>
        <c:axId val="-2094283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28613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NetBeans!$D$76:$E$76</c:f>
              <c:numCache>
                <c:formatCode>General</c:formatCode>
                <c:ptCount val="2"/>
                <c:pt idx="0">
                  <c:v>1483.0</c:v>
                </c:pt>
                <c:pt idx="1">
                  <c:v>1613.25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NetBeans!$D$77:$E$77</c:f>
              <c:numCache>
                <c:formatCode>General</c:formatCode>
                <c:ptCount val="2"/>
                <c:pt idx="0">
                  <c:v>687.0</c:v>
                </c:pt>
                <c:pt idx="1">
                  <c:v>718.0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NetBeans!$D$78:$E$78</c:f>
              <c:numCache>
                <c:formatCode>General</c:formatCode>
                <c:ptCount val="2"/>
                <c:pt idx="0">
                  <c:v>1823.5</c:v>
                </c:pt>
                <c:pt idx="1">
                  <c:v>1961.0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NetBeans!$D$79:$E$79</c:f>
              <c:numCache>
                <c:formatCode>General</c:formatCode>
                <c:ptCount val="2"/>
                <c:pt idx="0">
                  <c:v>10552.0</c:v>
                </c:pt>
                <c:pt idx="1">
                  <c:v>25534.0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NetBeans!$D$80:$E$80</c:f>
              <c:numCache>
                <c:formatCode>General</c:formatCode>
                <c:ptCount val="2"/>
                <c:pt idx="0">
                  <c:v>4502.5</c:v>
                </c:pt>
                <c:pt idx="1">
                  <c:v>6261.0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06348776"/>
        <c:axId val="-2106493112"/>
      </c:lineChart>
      <c:catAx>
        <c:axId val="-21063487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493112"/>
        <c:crosses val="autoZero"/>
        <c:auto val="1"/>
        <c:lblAlgn val="ctr"/>
        <c:lblOffset val="100"/>
        <c:noMultiLvlLbl val="0"/>
      </c:catAx>
      <c:valAx>
        <c:axId val="-2106493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34877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q1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Sheet1!$G$7:$I$7</c:f>
              <c:numCache>
                <c:formatCode>General</c:formatCode>
                <c:ptCount val="3"/>
                <c:pt idx="0">
                  <c:v>20.0</c:v>
                </c:pt>
                <c:pt idx="1">
                  <c:v>22.0</c:v>
                </c:pt>
                <c:pt idx="2">
                  <c:v>30.0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Sheet1!$G$8:$I$8</c:f>
              <c:numCache>
                <c:formatCode>General</c:formatCode>
                <c:ptCount val="3"/>
                <c:pt idx="0">
                  <c:v>10.0</c:v>
                </c:pt>
                <c:pt idx="1">
                  <c:v>15.0</c:v>
                </c:pt>
                <c:pt idx="2">
                  <c:v>18.0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Sheet1!$F$9</c:f>
              <c:strCache>
                <c:ptCount val="1"/>
                <c:pt idx="0">
                  <c:v>median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34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Sheet1!$G$9:$I$9</c:f>
              <c:numCache>
                <c:formatCode>General</c:formatCode>
                <c:ptCount val="3"/>
                <c:pt idx="0">
                  <c:v>40.0</c:v>
                </c:pt>
                <c:pt idx="1">
                  <c:v>45.0</c:v>
                </c:pt>
                <c:pt idx="2">
                  <c:v>50.0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Sheet1!$F$10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Sheet1!$G$10:$I$10</c:f>
              <c:numCache>
                <c:formatCode>General</c:formatCode>
                <c:ptCount val="3"/>
                <c:pt idx="0">
                  <c:v>100.0</c:v>
                </c:pt>
                <c:pt idx="1">
                  <c:v>110.0</c:v>
                </c:pt>
                <c:pt idx="2">
                  <c:v>90.0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Sheet1!$F$11</c:f>
              <c:strCache>
                <c:ptCount val="1"/>
                <c:pt idx="0">
                  <c:v>q3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Sheet1!$G$11:$I$11</c:f>
              <c:numCache>
                <c:formatCode>General</c:formatCode>
                <c:ptCount val="3"/>
                <c:pt idx="0">
                  <c:v>70.0</c:v>
                </c:pt>
                <c:pt idx="1">
                  <c:v>75.0</c:v>
                </c:pt>
                <c:pt idx="2">
                  <c:v>57.0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096336072"/>
        <c:axId val="-2096333016"/>
      </c:lineChart>
      <c:catAx>
        <c:axId val="-20963360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6333016"/>
        <c:crosses val="autoZero"/>
        <c:auto val="1"/>
        <c:lblAlgn val="ctr"/>
        <c:lblOffset val="100"/>
        <c:noMultiLvlLbl val="0"/>
      </c:catAx>
      <c:valAx>
        <c:axId val="-2096333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336072"/>
        <c:crosses val="autoZero"/>
        <c:crossBetween val="between"/>
      </c:valAx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30"/>
          <c:order val="3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31"/>
          <c:order val="3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32"/>
          <c:order val="3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33"/>
          <c:order val="3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34"/>
          <c:order val="3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35"/>
          <c:order val="3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36"/>
          <c:order val="3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37"/>
          <c:order val="3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38"/>
          <c:order val="3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39"/>
          <c:order val="3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40"/>
          <c:order val="4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41"/>
          <c:order val="4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42"/>
          <c:order val="4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43"/>
          <c:order val="4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44"/>
          <c:order val="4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45"/>
          <c:order val="4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46"/>
          <c:order val="4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47"/>
          <c:order val="4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48"/>
          <c:order val="4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49"/>
          <c:order val="4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50"/>
          <c:order val="5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51"/>
          <c:order val="5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52"/>
          <c:order val="5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53"/>
          <c:order val="5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54"/>
          <c:order val="5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55"/>
          <c:order val="5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56"/>
          <c:order val="5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57"/>
          <c:order val="5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58"/>
          <c:order val="5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59"/>
          <c:order val="5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10"/>
          <c:order val="1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11"/>
          <c:order val="1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12"/>
          <c:order val="1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13"/>
          <c:order val="1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14"/>
          <c:order val="1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15"/>
          <c:order val="1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16"/>
          <c:order val="1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17"/>
          <c:order val="1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18"/>
          <c:order val="1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19"/>
          <c:order val="1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20"/>
          <c:order val="2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21"/>
          <c:order val="2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22"/>
          <c:order val="2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23"/>
          <c:order val="2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24"/>
          <c:order val="2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25"/>
          <c:order val="2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26"/>
          <c:order val="2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27"/>
          <c:order val="2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28"/>
          <c:order val="2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29"/>
          <c:order val="2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095357016"/>
        <c:axId val="-2095823528"/>
      </c:lineChart>
      <c:catAx>
        <c:axId val="-20953570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095823528"/>
        <c:crosses val="autoZero"/>
        <c:auto val="1"/>
        <c:lblAlgn val="ctr"/>
        <c:lblOffset val="100"/>
        <c:noMultiLvlLbl val="0"/>
      </c:catAx>
      <c:valAx>
        <c:axId val="-2095823528"/>
        <c:scaling>
          <c:orientation val="minMax"/>
          <c:max val="14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09535701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Sheet2!$D$23:$E$23</c:f>
              <c:numCache>
                <c:formatCode>General</c:formatCode>
                <c:ptCount val="2"/>
                <c:pt idx="0">
                  <c:v>3613.0</c:v>
                </c:pt>
                <c:pt idx="1">
                  <c:v>3613.0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Sheet2!$D$24:$E$24</c:f>
              <c:numCache>
                <c:formatCode>General</c:formatCode>
                <c:ptCount val="2"/>
                <c:pt idx="0">
                  <c:v>3551.0</c:v>
                </c:pt>
                <c:pt idx="1">
                  <c:v>3551.0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Sheet2!$D$25:$E$25</c:f>
              <c:numCache>
                <c:formatCode>General</c:formatCode>
                <c:ptCount val="2"/>
                <c:pt idx="0">
                  <c:v>4040.0</c:v>
                </c:pt>
                <c:pt idx="1">
                  <c:v>4040.0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Sheet2!$D$26:$E$26</c:f>
              <c:numCache>
                <c:formatCode>General</c:formatCode>
                <c:ptCount val="2"/>
                <c:pt idx="0">
                  <c:v>4765.0</c:v>
                </c:pt>
                <c:pt idx="1">
                  <c:v>4886.0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Sheet2!$D$27:$E$27</c:f>
              <c:numCache>
                <c:formatCode>General</c:formatCode>
                <c:ptCount val="2"/>
                <c:pt idx="0">
                  <c:v>4572.0</c:v>
                </c:pt>
                <c:pt idx="1">
                  <c:v>4680.0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Sheet2!$D$23:$E$23</c:f>
              <c:numCache>
                <c:formatCode>General</c:formatCode>
                <c:ptCount val="2"/>
                <c:pt idx="0">
                  <c:v>3613.0</c:v>
                </c:pt>
                <c:pt idx="1">
                  <c:v>3613.0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Sheet2!$D$24:$E$24</c:f>
              <c:numCache>
                <c:formatCode>General</c:formatCode>
                <c:ptCount val="2"/>
                <c:pt idx="0">
                  <c:v>3551.0</c:v>
                </c:pt>
                <c:pt idx="1">
                  <c:v>3551.0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Sheet2!$D$25:$E$25</c:f>
              <c:numCache>
                <c:formatCode>General</c:formatCode>
                <c:ptCount val="2"/>
                <c:pt idx="0">
                  <c:v>4040.0</c:v>
                </c:pt>
                <c:pt idx="1">
                  <c:v>4040.0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Sheet2!$D$26:$E$26</c:f>
              <c:numCache>
                <c:formatCode>General</c:formatCode>
                <c:ptCount val="2"/>
                <c:pt idx="0">
                  <c:v>4765.0</c:v>
                </c:pt>
                <c:pt idx="1">
                  <c:v>4886.0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Sheet2!$D$27:$E$27</c:f>
              <c:numCache>
                <c:formatCode>General</c:formatCode>
                <c:ptCount val="2"/>
                <c:pt idx="0">
                  <c:v>4572.0</c:v>
                </c:pt>
                <c:pt idx="1">
                  <c:v>4680.0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2089744632"/>
        <c:axId val="-2113053688"/>
      </c:lineChart>
      <c:catAx>
        <c:axId val="20897446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113053688"/>
        <c:crosses val="autoZero"/>
        <c:auto val="1"/>
        <c:lblAlgn val="ctr"/>
        <c:lblOffset val="100"/>
        <c:noMultiLvlLbl val="0"/>
      </c:catAx>
      <c:valAx>
        <c:axId val="-2113053688"/>
        <c:scaling>
          <c:orientation val="minMax"/>
          <c:min val="3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2089744632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Sheet2!$D$35:$E$35</c:f>
              <c:numCache>
                <c:formatCode>General</c:formatCode>
                <c:ptCount val="2"/>
                <c:pt idx="0">
                  <c:v>1588.0</c:v>
                </c:pt>
                <c:pt idx="1">
                  <c:v>1720.0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Sheet2!$D$36:$E$36</c:f>
              <c:numCache>
                <c:formatCode>General</c:formatCode>
                <c:ptCount val="2"/>
                <c:pt idx="0">
                  <c:v>84.0</c:v>
                </c:pt>
                <c:pt idx="1">
                  <c:v>84.0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Sheet2!$D$37:$E$37</c:f>
              <c:numCache>
                <c:formatCode>General</c:formatCode>
                <c:ptCount val="2"/>
                <c:pt idx="0">
                  <c:v>1929.0</c:v>
                </c:pt>
                <c:pt idx="1">
                  <c:v>2194.0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Sheet2!$D$38:$E$38</c:f>
              <c:numCache>
                <c:formatCode>General</c:formatCode>
                <c:ptCount val="2"/>
                <c:pt idx="0">
                  <c:v>15245.0</c:v>
                </c:pt>
                <c:pt idx="1">
                  <c:v>52213.0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Sheet2!$D$39:$E$39</c:f>
              <c:numCache>
                <c:formatCode>General</c:formatCode>
                <c:ptCount val="2"/>
                <c:pt idx="0">
                  <c:v>4563.0</c:v>
                </c:pt>
                <c:pt idx="1">
                  <c:v>5886.0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Sheet2!$D$35:$E$35</c:f>
              <c:numCache>
                <c:formatCode>General</c:formatCode>
                <c:ptCount val="2"/>
                <c:pt idx="0">
                  <c:v>1588.0</c:v>
                </c:pt>
                <c:pt idx="1">
                  <c:v>1720.0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Sheet2!$D$36:$E$36</c:f>
              <c:numCache>
                <c:formatCode>General</c:formatCode>
                <c:ptCount val="2"/>
                <c:pt idx="0">
                  <c:v>84.0</c:v>
                </c:pt>
                <c:pt idx="1">
                  <c:v>84.0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Sheet2!$D$37:$E$37</c:f>
              <c:numCache>
                <c:formatCode>General</c:formatCode>
                <c:ptCount val="2"/>
                <c:pt idx="0">
                  <c:v>1929.0</c:v>
                </c:pt>
                <c:pt idx="1">
                  <c:v>2194.0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Sheet2!$D$38:$E$38</c:f>
              <c:numCache>
                <c:formatCode>General</c:formatCode>
                <c:ptCount val="2"/>
                <c:pt idx="0">
                  <c:v>15245.0</c:v>
                </c:pt>
                <c:pt idx="1">
                  <c:v>52213.0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Sheet2!$D$39:$E$39</c:f>
              <c:numCache>
                <c:formatCode>General</c:formatCode>
                <c:ptCount val="2"/>
                <c:pt idx="0">
                  <c:v>4563.0</c:v>
                </c:pt>
                <c:pt idx="1">
                  <c:v>5886.0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2088927016"/>
        <c:axId val="-2113251112"/>
      </c:lineChart>
      <c:catAx>
        <c:axId val="20889270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113251112"/>
        <c:crosses val="autoZero"/>
        <c:auto val="1"/>
        <c:lblAlgn val="ctr"/>
        <c:lblOffset val="100"/>
        <c:noMultiLvlLbl val="0"/>
      </c:catAx>
      <c:valAx>
        <c:axId val="-2113251112"/>
        <c:scaling>
          <c:orientation val="minMax"/>
          <c:max val="3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208892701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Sheet2!$D$47:$E$47</c:f>
              <c:numCache>
                <c:formatCode>General</c:formatCode>
                <c:ptCount val="2"/>
                <c:pt idx="0">
                  <c:v>2292.0</c:v>
                </c:pt>
                <c:pt idx="1">
                  <c:v>4691.0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Sheet2!$D$48:$E$48</c:f>
              <c:numCache>
                <c:formatCode>General</c:formatCode>
                <c:ptCount val="2"/>
                <c:pt idx="0">
                  <c:v>679.0</c:v>
                </c:pt>
                <c:pt idx="1">
                  <c:v>679.0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Sheet2!$D$49:$E$49</c:f>
              <c:numCache>
                <c:formatCode>General</c:formatCode>
                <c:ptCount val="2"/>
                <c:pt idx="0">
                  <c:v>3673.0</c:v>
                </c:pt>
                <c:pt idx="1">
                  <c:v>6128.0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Sheet2!$D$50:$E$50</c:f>
              <c:numCache>
                <c:formatCode>General</c:formatCode>
                <c:ptCount val="2"/>
                <c:pt idx="0">
                  <c:v>20697.0</c:v>
                </c:pt>
                <c:pt idx="1">
                  <c:v>42318.0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Sheet2!$D$51:$E$51</c:f>
              <c:numCache>
                <c:formatCode>General</c:formatCode>
                <c:ptCount val="2"/>
                <c:pt idx="0">
                  <c:v>5747.0</c:v>
                </c:pt>
                <c:pt idx="1">
                  <c:v>13677.0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13138792"/>
        <c:axId val="-2126632440"/>
      </c:lineChart>
      <c:catAx>
        <c:axId val="-21131387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126632440"/>
        <c:crosses val="autoZero"/>
        <c:auto val="1"/>
        <c:lblAlgn val="ctr"/>
        <c:lblOffset val="100"/>
        <c:noMultiLvlLbl val="0"/>
      </c:catAx>
      <c:valAx>
        <c:axId val="-2126632440"/>
        <c:scaling>
          <c:orientation val="minMax"/>
          <c:max val="3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113138792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Sheet2!$D$59:$E$59</c:f>
              <c:numCache>
                <c:formatCode>General</c:formatCode>
                <c:ptCount val="2"/>
                <c:pt idx="0">
                  <c:v>1528.0</c:v>
                </c:pt>
                <c:pt idx="1">
                  <c:v>1794.0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Sheet2!$D$60:$E$60</c:f>
              <c:numCache>
                <c:formatCode>General</c:formatCode>
                <c:ptCount val="2"/>
                <c:pt idx="0">
                  <c:v>1396.0</c:v>
                </c:pt>
                <c:pt idx="1">
                  <c:v>1662.0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Sheet2!$D$61:$E$61</c:f>
              <c:numCache>
                <c:formatCode>General</c:formatCode>
                <c:ptCount val="2"/>
                <c:pt idx="0">
                  <c:v>1816.0</c:v>
                </c:pt>
                <c:pt idx="1">
                  <c:v>2071.0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Sheet2!$D$62:$E$62</c:f>
              <c:numCache>
                <c:formatCode>General</c:formatCode>
                <c:ptCount val="2"/>
                <c:pt idx="0">
                  <c:v>2158.0</c:v>
                </c:pt>
                <c:pt idx="1">
                  <c:v>2497.0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Sheet2!$D$63:$E$63</c:f>
              <c:numCache>
                <c:formatCode>General</c:formatCode>
                <c:ptCount val="2"/>
                <c:pt idx="0">
                  <c:v>1861.0</c:v>
                </c:pt>
                <c:pt idx="1">
                  <c:v>2133.0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06247912"/>
        <c:axId val="-2096439672"/>
      </c:lineChart>
      <c:catAx>
        <c:axId val="-210624791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096439672"/>
        <c:crosses val="autoZero"/>
        <c:auto val="1"/>
        <c:lblAlgn val="ctr"/>
        <c:lblOffset val="100"/>
        <c:noMultiLvlLbl val="0"/>
      </c:catAx>
      <c:valAx>
        <c:axId val="-2096439672"/>
        <c:scaling>
          <c:orientation val="minMax"/>
          <c:min val="1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106247912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Sheet2!$D$71:$E$71</c:f>
              <c:numCache>
                <c:formatCode>General</c:formatCode>
                <c:ptCount val="2"/>
                <c:pt idx="0">
                  <c:v>897.0</c:v>
                </c:pt>
                <c:pt idx="1">
                  <c:v>979.0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Sheet2!$D$72:$E$72</c:f>
              <c:numCache>
                <c:formatCode>General</c:formatCode>
                <c:ptCount val="2"/>
                <c:pt idx="0">
                  <c:v>892.0</c:v>
                </c:pt>
                <c:pt idx="1">
                  <c:v>975.0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Sheet2!$D$73:$E$73</c:f>
              <c:numCache>
                <c:formatCode>General</c:formatCode>
                <c:ptCount val="2"/>
                <c:pt idx="0">
                  <c:v>905.0</c:v>
                </c:pt>
                <c:pt idx="1">
                  <c:v>988.0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Sheet2!$D$74:$E$74</c:f>
              <c:numCache>
                <c:formatCode>General</c:formatCode>
                <c:ptCount val="2"/>
                <c:pt idx="0">
                  <c:v>996.0</c:v>
                </c:pt>
                <c:pt idx="1">
                  <c:v>1086.0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Sheet2!$D$75:$E$75</c:f>
              <c:numCache>
                <c:formatCode>General</c:formatCode>
                <c:ptCount val="2"/>
                <c:pt idx="0">
                  <c:v>912.0</c:v>
                </c:pt>
                <c:pt idx="1">
                  <c:v>995.0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096537704"/>
        <c:axId val="-2106371096"/>
      </c:lineChart>
      <c:catAx>
        <c:axId val="-20965377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106371096"/>
        <c:crosses val="autoZero"/>
        <c:auto val="1"/>
        <c:lblAlgn val="ctr"/>
        <c:lblOffset val="100"/>
        <c:noMultiLvlLbl val="0"/>
      </c:catAx>
      <c:valAx>
        <c:axId val="-2106371096"/>
        <c:scaling>
          <c:orientation val="minMax"/>
          <c:min val="8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096537704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Sheet2!$D$83:$E$83</c:f>
              <c:numCache>
                <c:formatCode>General</c:formatCode>
                <c:ptCount val="2"/>
                <c:pt idx="0">
                  <c:v>1811.0</c:v>
                </c:pt>
                <c:pt idx="1">
                  <c:v>1895.0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Sheet2!$D$84:$E$84</c:f>
              <c:numCache>
                <c:formatCode>General</c:formatCode>
                <c:ptCount val="2"/>
                <c:pt idx="0">
                  <c:v>954.0</c:v>
                </c:pt>
                <c:pt idx="1">
                  <c:v>970.0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Sheet2!$D$85:$E$85</c:f>
              <c:numCache>
                <c:formatCode>General</c:formatCode>
                <c:ptCount val="2"/>
                <c:pt idx="0">
                  <c:v>2082.0</c:v>
                </c:pt>
                <c:pt idx="1">
                  <c:v>2536.0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Sheet2!$D$86:$E$86</c:f>
              <c:numCache>
                <c:formatCode>General</c:formatCode>
                <c:ptCount val="2"/>
                <c:pt idx="0">
                  <c:v>5269.0</c:v>
                </c:pt>
                <c:pt idx="1">
                  <c:v>6714.0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Sheet2!$D$87:$E$87</c:f>
              <c:numCache>
                <c:formatCode>General</c:formatCode>
                <c:ptCount val="2"/>
                <c:pt idx="0">
                  <c:v>2566.0</c:v>
                </c:pt>
                <c:pt idx="1">
                  <c:v>3981.0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6990424"/>
        <c:axId val="-2113359704"/>
      </c:lineChart>
      <c:catAx>
        <c:axId val="-21269904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113359704"/>
        <c:crosses val="autoZero"/>
        <c:auto val="1"/>
        <c:lblAlgn val="ctr"/>
        <c:lblOffset val="100"/>
        <c:noMultiLvlLbl val="0"/>
      </c:catAx>
      <c:valAx>
        <c:axId val="-2113359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-2126990424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Sheet2!$D$95:$E$95</c:f>
              <c:numCache>
                <c:formatCode>General</c:formatCode>
                <c:ptCount val="2"/>
                <c:pt idx="0">
                  <c:v>2326.0</c:v>
                </c:pt>
                <c:pt idx="1">
                  <c:v>2832.0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Sheet2!$D$96:$E$96</c:f>
              <c:numCache>
                <c:formatCode>General</c:formatCode>
                <c:ptCount val="2"/>
                <c:pt idx="0">
                  <c:v>603.0</c:v>
                </c:pt>
                <c:pt idx="1">
                  <c:v>610.0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Sheet2!$D$97:$E$97</c:f>
              <c:numCache>
                <c:formatCode>General</c:formatCode>
                <c:ptCount val="2"/>
                <c:pt idx="0">
                  <c:v>2746.0</c:v>
                </c:pt>
                <c:pt idx="1">
                  <c:v>3993.0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Sheet2!$D$98:$E$98</c:f>
              <c:numCache>
                <c:formatCode>General</c:formatCode>
                <c:ptCount val="2"/>
                <c:pt idx="0">
                  <c:v>7133.0</c:v>
                </c:pt>
                <c:pt idx="1">
                  <c:v>13347.0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Sheet2!$D$99:$E$99</c:f>
              <c:numCache>
                <c:formatCode>General</c:formatCode>
                <c:ptCount val="2"/>
                <c:pt idx="0">
                  <c:v>5338.0</c:v>
                </c:pt>
                <c:pt idx="1">
                  <c:v>11275.0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2089017736"/>
        <c:axId val="2089059592"/>
      </c:lineChart>
      <c:catAx>
        <c:axId val="20890177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2089059592"/>
        <c:crosses val="autoZero"/>
        <c:auto val="1"/>
        <c:lblAlgn val="ctr"/>
        <c:lblOffset val="100"/>
        <c:noMultiLvlLbl val="0"/>
      </c:catAx>
      <c:valAx>
        <c:axId val="2089059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900"/>
            </a:pPr>
            <a:endParaRPr lang="en-US"/>
          </a:p>
        </c:txPr>
        <c:crossAx val="208901773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Sheet3!$C$6:$D$6</c:f>
              <c:numCache>
                <c:formatCode>General</c:formatCode>
                <c:ptCount val="2"/>
                <c:pt idx="0">
                  <c:v>80324.0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1"/>
          <c:order val="11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Sheet3!$C$7:$D$7</c:f>
              <c:numCache>
                <c:formatCode>General</c:formatCode>
                <c:ptCount val="2"/>
                <c:pt idx="0">
                  <c:v>80169.0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2"/>
          <c:order val="12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Sheet3!$C$8:$D$8</c:f>
              <c:numCache>
                <c:formatCode>General</c:formatCode>
                <c:ptCount val="2"/>
                <c:pt idx="0">
                  <c:v>80476.0</c:v>
                </c:pt>
                <c:pt idx="1">
                  <c:v>79704.0</c:v>
                </c:pt>
              </c:numCache>
            </c:numRef>
          </c:val>
          <c:smooth val="0"/>
        </c:ser>
        <c:ser>
          <c:idx val="13"/>
          <c:order val="13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Sheet3!$C$9:$D$9</c:f>
              <c:numCache>
                <c:formatCode>General</c:formatCode>
                <c:ptCount val="2"/>
                <c:pt idx="0">
                  <c:v>81197.0</c:v>
                </c:pt>
                <c:pt idx="1">
                  <c:v>82254.0</c:v>
                </c:pt>
              </c:numCache>
            </c:numRef>
          </c:val>
          <c:smooth val="0"/>
        </c:ser>
        <c:ser>
          <c:idx val="14"/>
          <c:order val="1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Sheet3!$C$10:$D$10</c:f>
              <c:numCache>
                <c:formatCode>General</c:formatCode>
                <c:ptCount val="2"/>
                <c:pt idx="0">
                  <c:v>80648.0</c:v>
                </c:pt>
                <c:pt idx="1">
                  <c:v>79871.0</c:v>
                </c:pt>
              </c:numCache>
            </c:numRef>
          </c:val>
          <c:smooth val="0"/>
        </c:ser>
        <c:ser>
          <c:idx val="15"/>
          <c:order val="15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Sheet3!$C$6:$D$6</c:f>
              <c:numCache>
                <c:formatCode>General</c:formatCode>
                <c:ptCount val="2"/>
                <c:pt idx="0">
                  <c:v>80324.0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6"/>
          <c:order val="16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Sheet3!$C$7:$D$7</c:f>
              <c:numCache>
                <c:formatCode>General</c:formatCode>
                <c:ptCount val="2"/>
                <c:pt idx="0">
                  <c:v>80169.0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7"/>
          <c:order val="17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Sheet3!$C$8:$D$8</c:f>
              <c:numCache>
                <c:formatCode>General</c:formatCode>
                <c:ptCount val="2"/>
                <c:pt idx="0">
                  <c:v>80476.0</c:v>
                </c:pt>
                <c:pt idx="1">
                  <c:v>79704.0</c:v>
                </c:pt>
              </c:numCache>
            </c:numRef>
          </c:val>
          <c:smooth val="0"/>
        </c:ser>
        <c:ser>
          <c:idx val="18"/>
          <c:order val="18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Sheet3!$C$9:$D$9</c:f>
              <c:numCache>
                <c:formatCode>General</c:formatCode>
                <c:ptCount val="2"/>
                <c:pt idx="0">
                  <c:v>81197.0</c:v>
                </c:pt>
                <c:pt idx="1">
                  <c:v>82254.0</c:v>
                </c:pt>
              </c:numCache>
            </c:numRef>
          </c:val>
          <c:smooth val="0"/>
        </c:ser>
        <c:ser>
          <c:idx val="19"/>
          <c:order val="19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Sheet3!$C$10:$D$10</c:f>
              <c:numCache>
                <c:formatCode>General</c:formatCode>
                <c:ptCount val="2"/>
                <c:pt idx="0">
                  <c:v>80648.0</c:v>
                </c:pt>
                <c:pt idx="1">
                  <c:v>79871.0</c:v>
                </c:pt>
              </c:numCache>
            </c:numRef>
          </c:val>
          <c:smooth val="0"/>
        </c:ser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Sheet3!$C$6:$D$6</c:f>
              <c:numCache>
                <c:formatCode>General</c:formatCode>
                <c:ptCount val="2"/>
                <c:pt idx="0">
                  <c:v>80324.0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Sheet3!$C$7:$D$7</c:f>
              <c:numCache>
                <c:formatCode>General</c:formatCode>
                <c:ptCount val="2"/>
                <c:pt idx="0">
                  <c:v>80169.0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Sheet3!$C$8:$D$8</c:f>
              <c:numCache>
                <c:formatCode>General</c:formatCode>
                <c:ptCount val="2"/>
                <c:pt idx="0">
                  <c:v>80476.0</c:v>
                </c:pt>
                <c:pt idx="1">
                  <c:v>79704.0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Sheet3!$C$9:$D$9</c:f>
              <c:numCache>
                <c:formatCode>General</c:formatCode>
                <c:ptCount val="2"/>
                <c:pt idx="0">
                  <c:v>81197.0</c:v>
                </c:pt>
                <c:pt idx="1">
                  <c:v>82254.0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Sheet3!$C$10:$D$10</c:f>
              <c:numCache>
                <c:formatCode>General</c:formatCode>
                <c:ptCount val="2"/>
                <c:pt idx="0">
                  <c:v>80648.0</c:v>
                </c:pt>
                <c:pt idx="1">
                  <c:v>79871.0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Sheet3!$C$6:$D$6</c:f>
              <c:numCache>
                <c:formatCode>General</c:formatCode>
                <c:ptCount val="2"/>
                <c:pt idx="0">
                  <c:v>80324.0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Sheet3!$C$7:$D$7</c:f>
              <c:numCache>
                <c:formatCode>General</c:formatCode>
                <c:ptCount val="2"/>
                <c:pt idx="0">
                  <c:v>80169.0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Sheet3!$C$8:$D$8</c:f>
              <c:numCache>
                <c:formatCode>General</c:formatCode>
                <c:ptCount val="2"/>
                <c:pt idx="0">
                  <c:v>80476.0</c:v>
                </c:pt>
                <c:pt idx="1">
                  <c:v>79704.0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Sheet3!$C$9:$D$9</c:f>
              <c:numCache>
                <c:formatCode>General</c:formatCode>
                <c:ptCount val="2"/>
                <c:pt idx="0">
                  <c:v>81197.0</c:v>
                </c:pt>
                <c:pt idx="1">
                  <c:v>82254.0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Sheet3!$C$10:$D$10</c:f>
              <c:numCache>
                <c:formatCode>General</c:formatCode>
                <c:ptCount val="2"/>
                <c:pt idx="0">
                  <c:v>80648.0</c:v>
                </c:pt>
                <c:pt idx="1">
                  <c:v>79871.0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096593864"/>
        <c:axId val="-2096590952"/>
      </c:lineChart>
      <c:catAx>
        <c:axId val="-209659386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096590952"/>
        <c:crosses val="autoZero"/>
        <c:auto val="1"/>
        <c:lblAlgn val="ctr"/>
        <c:lblOffset val="100"/>
        <c:noMultiLvlLbl val="0"/>
      </c:catAx>
      <c:valAx>
        <c:axId val="-2096590952"/>
        <c:scaling>
          <c:orientation val="minMax"/>
          <c:min val="79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096593864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Sheet3!$C$17:$D$17</c:f>
              <c:numCache>
                <c:formatCode>General</c:formatCode>
                <c:ptCount val="2"/>
                <c:pt idx="0">
                  <c:v>67309.0</c:v>
                </c:pt>
                <c:pt idx="1">
                  <c:v>67438.0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Sheet3!$C$18:$D$18</c:f>
              <c:numCache>
                <c:formatCode>General</c:formatCode>
                <c:ptCount val="2"/>
                <c:pt idx="0">
                  <c:v>67150.0</c:v>
                </c:pt>
                <c:pt idx="1">
                  <c:v>67438.0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Sheet3!$C$19:$D$19</c:f>
              <c:numCache>
                <c:formatCode>General</c:formatCode>
                <c:ptCount val="2"/>
                <c:pt idx="0">
                  <c:v>67592.0</c:v>
                </c:pt>
                <c:pt idx="1">
                  <c:v>67550.0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Sheet3!$C$20:$D$20</c:f>
              <c:numCache>
                <c:formatCode>General</c:formatCode>
                <c:ptCount val="2"/>
                <c:pt idx="0">
                  <c:v>68128.0</c:v>
                </c:pt>
                <c:pt idx="1">
                  <c:v>69495.0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Sheet3!$C$21:$D$21</c:f>
              <c:numCache>
                <c:formatCode>General</c:formatCode>
                <c:ptCount val="2"/>
                <c:pt idx="0">
                  <c:v>67747.0</c:v>
                </c:pt>
                <c:pt idx="1">
                  <c:v>67743.0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Sheet3!$C$17:$D$17</c:f>
              <c:numCache>
                <c:formatCode>General</c:formatCode>
                <c:ptCount val="2"/>
                <c:pt idx="0">
                  <c:v>67309.0</c:v>
                </c:pt>
                <c:pt idx="1">
                  <c:v>67438.0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Sheet3!$C$18:$D$18</c:f>
              <c:numCache>
                <c:formatCode>General</c:formatCode>
                <c:ptCount val="2"/>
                <c:pt idx="0">
                  <c:v>67150.0</c:v>
                </c:pt>
                <c:pt idx="1">
                  <c:v>67438.0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Sheet3!$C$19:$D$19</c:f>
              <c:numCache>
                <c:formatCode>General</c:formatCode>
                <c:ptCount val="2"/>
                <c:pt idx="0">
                  <c:v>67592.0</c:v>
                </c:pt>
                <c:pt idx="1">
                  <c:v>67550.0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Sheet3!$C$20:$D$20</c:f>
              <c:numCache>
                <c:formatCode>General</c:formatCode>
                <c:ptCount val="2"/>
                <c:pt idx="0">
                  <c:v>68128.0</c:v>
                </c:pt>
                <c:pt idx="1">
                  <c:v>69495.0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Sheet3!$C$21:$D$21</c:f>
              <c:numCache>
                <c:formatCode>General</c:formatCode>
                <c:ptCount val="2"/>
                <c:pt idx="0">
                  <c:v>67747.0</c:v>
                </c:pt>
                <c:pt idx="1">
                  <c:v>67743.0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06425528"/>
        <c:axId val="-2105731352"/>
      </c:lineChart>
      <c:catAx>
        <c:axId val="-21064255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105731352"/>
        <c:crosses val="autoZero"/>
        <c:auto val="1"/>
        <c:lblAlgn val="ctr"/>
        <c:lblOffset val="100"/>
        <c:noMultiLvlLbl val="0"/>
      </c:catAx>
      <c:valAx>
        <c:axId val="-2105731352"/>
        <c:scaling>
          <c:orientation val="minMax"/>
          <c:min val="66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10642552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Sheet3!$C$28:$D$28</c:f>
              <c:numCache>
                <c:formatCode>General</c:formatCode>
                <c:ptCount val="2"/>
                <c:pt idx="0">
                  <c:v>49262.0</c:v>
                </c:pt>
                <c:pt idx="1">
                  <c:v>49149.0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Sheet3!$C$29:$D$29</c:f>
              <c:numCache>
                <c:formatCode>General</c:formatCode>
                <c:ptCount val="2"/>
                <c:pt idx="0">
                  <c:v>48723.0</c:v>
                </c:pt>
                <c:pt idx="1">
                  <c:v>49149.0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Sheet3!$C$30:$D$30</c:f>
              <c:numCache>
                <c:formatCode>General</c:formatCode>
                <c:ptCount val="2"/>
                <c:pt idx="0">
                  <c:v>49363.0</c:v>
                </c:pt>
                <c:pt idx="1">
                  <c:v>49649.0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Sheet3!$C$31:$D$31</c:f>
              <c:numCache>
                <c:formatCode>General</c:formatCode>
                <c:ptCount val="2"/>
                <c:pt idx="0">
                  <c:v>50361.0</c:v>
                </c:pt>
                <c:pt idx="1">
                  <c:v>50796.0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Sheet3!$C$32:$D$32</c:f>
              <c:numCache>
                <c:formatCode>General</c:formatCode>
                <c:ptCount val="2"/>
                <c:pt idx="0">
                  <c:v>49716.0</c:v>
                </c:pt>
                <c:pt idx="1">
                  <c:v>49723.0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094165816"/>
        <c:axId val="-2094162760"/>
      </c:lineChart>
      <c:catAx>
        <c:axId val="-20941658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094162760"/>
        <c:crosses val="autoZero"/>
        <c:auto val="1"/>
        <c:lblAlgn val="ctr"/>
        <c:lblOffset val="100"/>
        <c:noMultiLvlLbl val="0"/>
      </c:catAx>
      <c:valAx>
        <c:axId val="-2094162760"/>
        <c:scaling>
          <c:orientation val="minMax"/>
          <c:min val="48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09416581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Sheet3!$S$30:$T$30</c:f>
              <c:numCache>
                <c:formatCode>General</c:formatCode>
                <c:ptCount val="2"/>
                <c:pt idx="0">
                  <c:v>2.373838E6</c:v>
                </c:pt>
                <c:pt idx="1">
                  <c:v>2.381819E6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Sheet3!$S$31:$T$31</c:f>
              <c:numCache>
                <c:formatCode>General</c:formatCode>
                <c:ptCount val="2"/>
                <c:pt idx="0">
                  <c:v>2.331964E6</c:v>
                </c:pt>
                <c:pt idx="1">
                  <c:v>2.381819E6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Sheet3!$S$32:$T$32</c:f>
              <c:numCache>
                <c:formatCode>General</c:formatCode>
                <c:ptCount val="2"/>
                <c:pt idx="0">
                  <c:v>2.406426E6</c:v>
                </c:pt>
                <c:pt idx="1">
                  <c:v>2.384923E6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Sheet3!$S$33:$T$33</c:f>
              <c:numCache>
                <c:formatCode>General</c:formatCode>
                <c:ptCount val="2"/>
                <c:pt idx="0">
                  <c:v>2.433581E6</c:v>
                </c:pt>
                <c:pt idx="1">
                  <c:v>2.404942E6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Sheet3!$S$34:$T$34</c:f>
              <c:numCache>
                <c:formatCode>General</c:formatCode>
                <c:ptCount val="2"/>
                <c:pt idx="0">
                  <c:v>2.414557E6</c:v>
                </c:pt>
                <c:pt idx="1">
                  <c:v>2.399317E6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Sheet3!$S$30:$T$30</c:f>
              <c:numCache>
                <c:formatCode>General</c:formatCode>
                <c:ptCount val="2"/>
                <c:pt idx="0">
                  <c:v>2.373838E6</c:v>
                </c:pt>
                <c:pt idx="1">
                  <c:v>2.381819E6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Sheet3!$S$31:$T$31</c:f>
              <c:numCache>
                <c:formatCode>General</c:formatCode>
                <c:ptCount val="2"/>
                <c:pt idx="0">
                  <c:v>2.331964E6</c:v>
                </c:pt>
                <c:pt idx="1">
                  <c:v>2.381819E6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Sheet3!$S$32:$T$32</c:f>
              <c:numCache>
                <c:formatCode>General</c:formatCode>
                <c:ptCount val="2"/>
                <c:pt idx="0">
                  <c:v>2.406426E6</c:v>
                </c:pt>
                <c:pt idx="1">
                  <c:v>2.384923E6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Sheet3!$S$33:$T$33</c:f>
              <c:numCache>
                <c:formatCode>General</c:formatCode>
                <c:ptCount val="2"/>
                <c:pt idx="0">
                  <c:v>2.433581E6</c:v>
                </c:pt>
                <c:pt idx="1">
                  <c:v>2.404942E6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Sheet3!$S$34:$T$34</c:f>
              <c:numCache>
                <c:formatCode>General</c:formatCode>
                <c:ptCount val="2"/>
                <c:pt idx="0">
                  <c:v>2.414557E6</c:v>
                </c:pt>
                <c:pt idx="1">
                  <c:v>2.399317E6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094497640"/>
        <c:axId val="-2095276104"/>
      </c:lineChart>
      <c:catAx>
        <c:axId val="-20944976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095276104"/>
        <c:crosses val="autoZero"/>
        <c:auto val="1"/>
        <c:lblAlgn val="ctr"/>
        <c:lblOffset val="100"/>
        <c:noMultiLvlLbl val="0"/>
      </c:catAx>
      <c:valAx>
        <c:axId val="-2095276104"/>
        <c:scaling>
          <c:orientation val="minMax"/>
          <c:min val="2.3E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094497640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Sheet3!$S$19:$T$19</c:f>
              <c:numCache>
                <c:formatCode>General</c:formatCode>
                <c:ptCount val="2"/>
                <c:pt idx="0">
                  <c:v>1.464986E6</c:v>
                </c:pt>
                <c:pt idx="1">
                  <c:v>1.47882E6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Sheet3!$S$20:$T$20</c:f>
              <c:numCache>
                <c:formatCode>General</c:formatCode>
                <c:ptCount val="2"/>
                <c:pt idx="0">
                  <c:v>1.394175E6</c:v>
                </c:pt>
                <c:pt idx="1">
                  <c:v>1.47882E6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Sheet3!$S$21:$T$21</c:f>
              <c:numCache>
                <c:formatCode>General</c:formatCode>
                <c:ptCount val="2"/>
                <c:pt idx="0">
                  <c:v>1.536266E6</c:v>
                </c:pt>
                <c:pt idx="1">
                  <c:v>1.536969E6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Sheet3!$S$22:$T$22</c:f>
              <c:numCache>
                <c:formatCode>General</c:formatCode>
                <c:ptCount val="2"/>
                <c:pt idx="0">
                  <c:v>1.554438E6</c:v>
                </c:pt>
                <c:pt idx="1">
                  <c:v>1.557345E6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Sheet3!$S$23:$T$23</c:f>
              <c:numCache>
                <c:formatCode>General</c:formatCode>
                <c:ptCount val="2"/>
                <c:pt idx="0">
                  <c:v>1.537068E6</c:v>
                </c:pt>
                <c:pt idx="1">
                  <c:v>1.542375E6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Sheet3!$S$19:$T$19</c:f>
              <c:numCache>
                <c:formatCode>General</c:formatCode>
                <c:ptCount val="2"/>
                <c:pt idx="0">
                  <c:v>1.464986E6</c:v>
                </c:pt>
                <c:pt idx="1">
                  <c:v>1.47882E6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Sheet3!$S$20:$T$20</c:f>
              <c:numCache>
                <c:formatCode>General</c:formatCode>
                <c:ptCount val="2"/>
                <c:pt idx="0">
                  <c:v>1.394175E6</c:v>
                </c:pt>
                <c:pt idx="1">
                  <c:v>1.47882E6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Sheet3!$S$21:$T$21</c:f>
              <c:numCache>
                <c:formatCode>General</c:formatCode>
                <c:ptCount val="2"/>
                <c:pt idx="0">
                  <c:v>1.536266E6</c:v>
                </c:pt>
                <c:pt idx="1">
                  <c:v>1.536969E6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Sheet3!$S$22:$T$22</c:f>
              <c:numCache>
                <c:formatCode>General</c:formatCode>
                <c:ptCount val="2"/>
                <c:pt idx="0">
                  <c:v>1.554438E6</c:v>
                </c:pt>
                <c:pt idx="1">
                  <c:v>1.557345E6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Sheet3!$S$23:$T$23</c:f>
              <c:numCache>
                <c:formatCode>General</c:formatCode>
                <c:ptCount val="2"/>
                <c:pt idx="0">
                  <c:v>1.537068E6</c:v>
                </c:pt>
                <c:pt idx="1">
                  <c:v>1.542375E6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06138024"/>
        <c:axId val="-2105734328"/>
      </c:lineChart>
      <c:catAx>
        <c:axId val="-21061380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105734328"/>
        <c:crosses val="autoZero"/>
        <c:auto val="1"/>
        <c:lblAlgn val="ctr"/>
        <c:lblOffset val="100"/>
        <c:noMultiLvlLbl val="0"/>
      </c:catAx>
      <c:valAx>
        <c:axId val="-2105734328"/>
        <c:scaling>
          <c:orientation val="minMax"/>
          <c:min val="1.3E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106138024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Sheet3!$S$8:$T$8</c:f>
              <c:numCache>
                <c:formatCode>General</c:formatCode>
                <c:ptCount val="2"/>
                <c:pt idx="0">
                  <c:v>2.802688E6</c:v>
                </c:pt>
                <c:pt idx="1">
                  <c:v>2.855843E6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Sheet3!$S$9:$T$9</c:f>
              <c:numCache>
                <c:formatCode>General</c:formatCode>
                <c:ptCount val="2"/>
                <c:pt idx="0">
                  <c:v>2.759607E6</c:v>
                </c:pt>
                <c:pt idx="1">
                  <c:v>2.855843E6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Sheet3!$S$10:$T$10</c:f>
              <c:numCache>
                <c:formatCode>General</c:formatCode>
                <c:ptCount val="2"/>
                <c:pt idx="0">
                  <c:v>2.898226E6</c:v>
                </c:pt>
                <c:pt idx="1">
                  <c:v>2.919367E6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Sheet3!$S$11:$T$11</c:f>
              <c:numCache>
                <c:formatCode>General</c:formatCode>
                <c:ptCount val="2"/>
                <c:pt idx="0">
                  <c:v>2.943501E6</c:v>
                </c:pt>
                <c:pt idx="1">
                  <c:v>2.942025E6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Sheet3!$S$12:$T$12</c:f>
              <c:numCache>
                <c:formatCode>General</c:formatCode>
                <c:ptCount val="2"/>
                <c:pt idx="0">
                  <c:v>2.922184E6</c:v>
                </c:pt>
                <c:pt idx="1">
                  <c:v>2.929846E6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095998280"/>
        <c:axId val="-2094157624"/>
      </c:lineChart>
      <c:catAx>
        <c:axId val="-20959982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094157624"/>
        <c:crosses val="autoZero"/>
        <c:auto val="1"/>
        <c:lblAlgn val="ctr"/>
        <c:lblOffset val="100"/>
        <c:noMultiLvlLbl val="0"/>
      </c:catAx>
      <c:valAx>
        <c:axId val="-2094157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-2095998280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Relationship Id="rId6" Type="http://schemas.openxmlformats.org/officeDocument/2006/relationships/chart" Target="../charts/chart21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546100</xdr:colOff>
      <xdr:row>38</xdr:row>
      <xdr:rowOff>50800</xdr:rowOff>
    </xdr:from>
    <xdr:to>
      <xdr:col>17</xdr:col>
      <xdr:colOff>673100</xdr:colOff>
      <xdr:row>52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190500</xdr:colOff>
      <xdr:row>38</xdr:row>
      <xdr:rowOff>114300</xdr:rowOff>
    </xdr:from>
    <xdr:to>
      <xdr:col>23</xdr:col>
      <xdr:colOff>190500</xdr:colOff>
      <xdr:row>52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673100</xdr:colOff>
      <xdr:row>54</xdr:row>
      <xdr:rowOff>127000</xdr:rowOff>
    </xdr:from>
    <xdr:to>
      <xdr:col>18</xdr:col>
      <xdr:colOff>76200</xdr:colOff>
      <xdr:row>69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317500</xdr:colOff>
      <xdr:row>55</xdr:row>
      <xdr:rowOff>0</xdr:rowOff>
    </xdr:from>
    <xdr:to>
      <xdr:col>23</xdr:col>
      <xdr:colOff>317500</xdr:colOff>
      <xdr:row>69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488950</xdr:colOff>
      <xdr:row>47</xdr:row>
      <xdr:rowOff>6350</xdr:rowOff>
    </xdr:from>
    <xdr:to>
      <xdr:col>5</xdr:col>
      <xdr:colOff>685800</xdr:colOff>
      <xdr:row>70</xdr:row>
      <xdr:rowOff>139700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47</xdr:row>
      <xdr:rowOff>0</xdr:rowOff>
    </xdr:from>
    <xdr:to>
      <xdr:col>11</xdr:col>
      <xdr:colOff>82550</xdr:colOff>
      <xdr:row>70</xdr:row>
      <xdr:rowOff>133350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</xdr:colOff>
      <xdr:row>27</xdr:row>
      <xdr:rowOff>158750</xdr:rowOff>
    </xdr:from>
    <xdr:to>
      <xdr:col>20</xdr:col>
      <xdr:colOff>450850</xdr:colOff>
      <xdr:row>42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1</xdr:row>
      <xdr:rowOff>25400</xdr:rowOff>
    </xdr:from>
    <xdr:to>
      <xdr:col>15</xdr:col>
      <xdr:colOff>379800</xdr:colOff>
      <xdr:row>27</xdr:row>
      <xdr:rowOff>112400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584200</xdr:colOff>
      <xdr:row>1</xdr:row>
      <xdr:rowOff>25400</xdr:rowOff>
    </xdr:from>
    <xdr:to>
      <xdr:col>18</xdr:col>
      <xdr:colOff>87700</xdr:colOff>
      <xdr:row>27</xdr:row>
      <xdr:rowOff>112400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1</xdr:row>
      <xdr:rowOff>25400</xdr:rowOff>
    </xdr:from>
    <xdr:to>
      <xdr:col>12</xdr:col>
      <xdr:colOff>557600</xdr:colOff>
      <xdr:row>27</xdr:row>
      <xdr:rowOff>112400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812800</xdr:colOff>
      <xdr:row>1</xdr:row>
      <xdr:rowOff>25400</xdr:rowOff>
    </xdr:from>
    <xdr:to>
      <xdr:col>9</xdr:col>
      <xdr:colOff>316300</xdr:colOff>
      <xdr:row>27</xdr:row>
      <xdr:rowOff>112400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114300</xdr:colOff>
      <xdr:row>32</xdr:row>
      <xdr:rowOff>50800</xdr:rowOff>
    </xdr:from>
    <xdr:to>
      <xdr:col>15</xdr:col>
      <xdr:colOff>443300</xdr:colOff>
      <xdr:row>58</xdr:row>
      <xdr:rowOff>137800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596900</xdr:colOff>
      <xdr:row>32</xdr:row>
      <xdr:rowOff>50800</xdr:rowOff>
    </xdr:from>
    <xdr:to>
      <xdr:col>18</xdr:col>
      <xdr:colOff>100400</xdr:colOff>
      <xdr:row>58</xdr:row>
      <xdr:rowOff>137800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406400</xdr:colOff>
      <xdr:row>32</xdr:row>
      <xdr:rowOff>12700</xdr:rowOff>
    </xdr:from>
    <xdr:to>
      <xdr:col>12</xdr:col>
      <xdr:colOff>735400</xdr:colOff>
      <xdr:row>58</xdr:row>
      <xdr:rowOff>99700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</xdr:colOff>
      <xdr:row>32</xdr:row>
      <xdr:rowOff>12700</xdr:rowOff>
    </xdr:from>
    <xdr:to>
      <xdr:col>9</xdr:col>
      <xdr:colOff>341700</xdr:colOff>
      <xdr:row>58</xdr:row>
      <xdr:rowOff>99700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0.45698</cdr:x>
      <cdr:y>0.38605</cdr:y>
    </cdr:from>
    <cdr:to>
      <cdr:x>0.54302</cdr:x>
      <cdr:y>0.61395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980816" y="1563985"/>
          <a:ext cx="184666" cy="92333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endParaRPr 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cdr:txBody>
    </cdr:sp>
  </cdr:relSizeAnchor>
  <cdr:relSizeAnchor xmlns:cdr="http://schemas.openxmlformats.org/drawingml/2006/chartDrawing">
    <cdr:from>
      <cdr:x>0.71838</cdr:x>
      <cdr:y>0.02247</cdr:y>
    </cdr:from>
    <cdr:to>
      <cdr:x>1</cdr:x>
      <cdr:y>0.12905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1422400" y="113248"/>
          <a:ext cx="557600" cy="5371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900">
              <a:solidFill>
                <a:schemeClr val="tx1"/>
              </a:solidFill>
            </a:rPr>
            <a:t>^52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0.71838</cdr:x>
      <cdr:y>0.02772</cdr:y>
    </cdr:from>
    <cdr:to>
      <cdr:x>1</cdr:x>
      <cdr:y>0.1422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422400" y="139709"/>
          <a:ext cx="557600" cy="576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900">
              <a:solidFill>
                <a:schemeClr val="tx1"/>
              </a:solidFill>
            </a:rPr>
            <a:t>^42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355600</xdr:colOff>
      <xdr:row>4</xdr:row>
      <xdr:rowOff>152400</xdr:rowOff>
    </xdr:from>
    <xdr:to>
      <xdr:col>15</xdr:col>
      <xdr:colOff>504600</xdr:colOff>
      <xdr:row>23</xdr:row>
      <xdr:rowOff>132900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12</xdr:col>
      <xdr:colOff>149000</xdr:colOff>
      <xdr:row>23</xdr:row>
      <xdr:rowOff>171000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101600</xdr:colOff>
      <xdr:row>5</xdr:row>
      <xdr:rowOff>25400</xdr:rowOff>
    </xdr:from>
    <xdr:to>
      <xdr:col>9</xdr:col>
      <xdr:colOff>250600</xdr:colOff>
      <xdr:row>24</xdr:row>
      <xdr:rowOff>5900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558800</xdr:colOff>
      <xdr:row>6</xdr:row>
      <xdr:rowOff>139700</xdr:rowOff>
    </xdr:from>
    <xdr:to>
      <xdr:col>23</xdr:col>
      <xdr:colOff>707800</xdr:colOff>
      <xdr:row>25</xdr:row>
      <xdr:rowOff>120200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622300</xdr:colOff>
      <xdr:row>6</xdr:row>
      <xdr:rowOff>165100</xdr:rowOff>
    </xdr:from>
    <xdr:to>
      <xdr:col>26</xdr:col>
      <xdr:colOff>771300</xdr:colOff>
      <xdr:row>25</xdr:row>
      <xdr:rowOff>145600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12700</xdr:colOff>
      <xdr:row>7</xdr:row>
      <xdr:rowOff>38100</xdr:rowOff>
    </xdr:from>
    <xdr:to>
      <xdr:col>30</xdr:col>
      <xdr:colOff>161700</xdr:colOff>
      <xdr:row>26</xdr:row>
      <xdr:rowOff>18600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D80"/>
  <sheetViews>
    <sheetView topLeftCell="A17" workbookViewId="0">
      <selection activeCell="D74" sqref="D74"/>
    </sheetView>
  </sheetViews>
  <sheetFormatPr baseColWidth="10" defaultRowHeight="15" x14ac:dyDescent="0"/>
  <cols>
    <col min="1" max="1" width="3.1640625" customWidth="1"/>
    <col min="2" max="2" width="17.5" customWidth="1"/>
    <col min="3" max="22" width="9.5" customWidth="1"/>
  </cols>
  <sheetData>
    <row r="2" spans="2:26">
      <c r="C2" t="s">
        <v>7</v>
      </c>
      <c r="D2" t="s">
        <v>8</v>
      </c>
    </row>
    <row r="3" spans="2:26">
      <c r="B3" t="s">
        <v>0</v>
      </c>
      <c r="C3">
        <v>1</v>
      </c>
      <c r="D3">
        <v>30</v>
      </c>
    </row>
    <row r="4" spans="2:26">
      <c r="B4" t="s">
        <v>1</v>
      </c>
      <c r="C4">
        <v>3855</v>
      </c>
      <c r="D4">
        <v>745</v>
      </c>
      <c r="E4">
        <v>738</v>
      </c>
      <c r="F4">
        <v>5292</v>
      </c>
      <c r="G4">
        <v>20478</v>
      </c>
      <c r="H4">
        <v>8020</v>
      </c>
      <c r="I4">
        <v>6497</v>
      </c>
      <c r="J4">
        <v>3239</v>
      </c>
      <c r="K4">
        <v>3237</v>
      </c>
      <c r="L4">
        <v>6860</v>
      </c>
      <c r="M4">
        <v>3257</v>
      </c>
      <c r="N4">
        <v>8570</v>
      </c>
      <c r="O4">
        <v>4</v>
      </c>
      <c r="P4">
        <v>2248</v>
      </c>
      <c r="Q4">
        <v>1921</v>
      </c>
      <c r="R4">
        <v>3062</v>
      </c>
      <c r="S4">
        <v>4104</v>
      </c>
      <c r="T4">
        <v>3792</v>
      </c>
      <c r="U4">
        <v>5250</v>
      </c>
      <c r="V4">
        <v>943</v>
      </c>
      <c r="W4">
        <v>1</v>
      </c>
      <c r="X4">
        <v>1</v>
      </c>
      <c r="Y4">
        <v>3673</v>
      </c>
    </row>
    <row r="5" spans="2:26">
      <c r="B5" t="s">
        <v>2</v>
      </c>
      <c r="C5">
        <v>10990</v>
      </c>
      <c r="D5">
        <v>0</v>
      </c>
      <c r="E5">
        <v>0</v>
      </c>
      <c r="F5">
        <v>8278</v>
      </c>
      <c r="G5">
        <v>21277</v>
      </c>
      <c r="H5">
        <v>8117</v>
      </c>
      <c r="I5">
        <v>8450</v>
      </c>
      <c r="J5">
        <v>2518</v>
      </c>
      <c r="K5">
        <v>1455</v>
      </c>
      <c r="L5">
        <v>6001</v>
      </c>
      <c r="M5">
        <v>5694</v>
      </c>
      <c r="N5">
        <v>5330</v>
      </c>
      <c r="O5">
        <v>0</v>
      </c>
      <c r="P5">
        <v>1342</v>
      </c>
      <c r="Q5">
        <v>3089</v>
      </c>
      <c r="R5">
        <v>2550</v>
      </c>
      <c r="S5">
        <v>1945</v>
      </c>
      <c r="T5">
        <v>3803</v>
      </c>
      <c r="U5">
        <v>2181</v>
      </c>
      <c r="V5">
        <v>124</v>
      </c>
      <c r="W5">
        <v>0</v>
      </c>
      <c r="X5">
        <v>0</v>
      </c>
      <c r="Y5">
        <v>1291</v>
      </c>
    </row>
    <row r="6" spans="2:26">
      <c r="B6" t="s">
        <v>3</v>
      </c>
      <c r="C6">
        <f>C5+C4</f>
        <v>14845</v>
      </c>
      <c r="D6">
        <f t="shared" ref="D6:Z6" si="0">D5+D4</f>
        <v>745</v>
      </c>
      <c r="E6">
        <f t="shared" si="0"/>
        <v>738</v>
      </c>
      <c r="F6">
        <f t="shared" si="0"/>
        <v>13570</v>
      </c>
      <c r="G6">
        <f t="shared" si="0"/>
        <v>41755</v>
      </c>
      <c r="H6">
        <f t="shared" si="0"/>
        <v>16137</v>
      </c>
      <c r="I6">
        <f t="shared" si="0"/>
        <v>14947</v>
      </c>
      <c r="J6">
        <f t="shared" si="0"/>
        <v>5757</v>
      </c>
      <c r="K6">
        <f t="shared" si="0"/>
        <v>4692</v>
      </c>
      <c r="L6">
        <f t="shared" si="0"/>
        <v>12861</v>
      </c>
      <c r="M6">
        <f t="shared" si="0"/>
        <v>8951</v>
      </c>
      <c r="N6">
        <f t="shared" si="0"/>
        <v>13900</v>
      </c>
      <c r="O6">
        <f t="shared" si="0"/>
        <v>4</v>
      </c>
      <c r="P6">
        <f t="shared" si="0"/>
        <v>3590</v>
      </c>
      <c r="Q6">
        <f t="shared" si="0"/>
        <v>5010</v>
      </c>
      <c r="R6">
        <f t="shared" si="0"/>
        <v>5612</v>
      </c>
      <c r="S6">
        <f t="shared" si="0"/>
        <v>6049</v>
      </c>
      <c r="T6">
        <f t="shared" si="0"/>
        <v>7595</v>
      </c>
      <c r="U6">
        <f t="shared" si="0"/>
        <v>7431</v>
      </c>
      <c r="V6">
        <f t="shared" si="0"/>
        <v>1067</v>
      </c>
      <c r="W6">
        <f t="shared" si="0"/>
        <v>1</v>
      </c>
      <c r="X6">
        <f t="shared" si="0"/>
        <v>1</v>
      </c>
      <c r="Y6">
        <f t="shared" si="0"/>
        <v>4964</v>
      </c>
      <c r="Z6">
        <f t="shared" si="0"/>
        <v>0</v>
      </c>
    </row>
    <row r="7" spans="2:26">
      <c r="B7">
        <v>750</v>
      </c>
      <c r="C7">
        <v>1</v>
      </c>
      <c r="D7">
        <f>1+C7</f>
        <v>2</v>
      </c>
      <c r="E7">
        <f t="shared" ref="E7:Z7" si="1">1+D7</f>
        <v>3</v>
      </c>
      <c r="F7">
        <f t="shared" si="1"/>
        <v>4</v>
      </c>
      <c r="G7">
        <f t="shared" si="1"/>
        <v>5</v>
      </c>
      <c r="H7">
        <f t="shared" si="1"/>
        <v>6</v>
      </c>
      <c r="I7">
        <f t="shared" si="1"/>
        <v>7</v>
      </c>
      <c r="J7">
        <f t="shared" si="1"/>
        <v>8</v>
      </c>
      <c r="K7">
        <f t="shared" si="1"/>
        <v>9</v>
      </c>
      <c r="L7">
        <f t="shared" si="1"/>
        <v>10</v>
      </c>
      <c r="M7">
        <f t="shared" si="1"/>
        <v>11</v>
      </c>
      <c r="N7">
        <f t="shared" si="1"/>
        <v>12</v>
      </c>
      <c r="O7">
        <f t="shared" si="1"/>
        <v>13</v>
      </c>
      <c r="P7">
        <f t="shared" si="1"/>
        <v>14</v>
      </c>
      <c r="Q7">
        <f t="shared" si="1"/>
        <v>15</v>
      </c>
      <c r="R7">
        <f t="shared" si="1"/>
        <v>16</v>
      </c>
      <c r="S7">
        <f t="shared" si="1"/>
        <v>17</v>
      </c>
      <c r="T7">
        <f t="shared" si="1"/>
        <v>18</v>
      </c>
      <c r="U7">
        <f t="shared" si="1"/>
        <v>19</v>
      </c>
      <c r="V7">
        <f t="shared" si="1"/>
        <v>20</v>
      </c>
      <c r="W7">
        <f t="shared" si="1"/>
        <v>21</v>
      </c>
      <c r="X7">
        <f>1+W7</f>
        <v>22</v>
      </c>
      <c r="Y7">
        <f t="shared" si="1"/>
        <v>23</v>
      </c>
      <c r="Z7">
        <f t="shared" si="1"/>
        <v>24</v>
      </c>
    </row>
    <row r="8" spans="2:26">
      <c r="B8">
        <v>0</v>
      </c>
      <c r="C8">
        <f>$B$7+B8</f>
        <v>750</v>
      </c>
      <c r="D8">
        <f t="shared" ref="D8:Z8" si="2">$B$7+C8</f>
        <v>1500</v>
      </c>
      <c r="E8">
        <f t="shared" si="2"/>
        <v>2250</v>
      </c>
      <c r="F8">
        <f t="shared" si="2"/>
        <v>3000</v>
      </c>
      <c r="G8">
        <f t="shared" si="2"/>
        <v>3750</v>
      </c>
      <c r="H8">
        <f t="shared" si="2"/>
        <v>4500</v>
      </c>
      <c r="I8">
        <f t="shared" si="2"/>
        <v>5250</v>
      </c>
      <c r="J8">
        <f t="shared" si="2"/>
        <v>6000</v>
      </c>
      <c r="K8">
        <f t="shared" si="2"/>
        <v>6750</v>
      </c>
      <c r="L8">
        <f t="shared" si="2"/>
        <v>7500</v>
      </c>
      <c r="M8">
        <f t="shared" si="2"/>
        <v>8250</v>
      </c>
      <c r="N8">
        <f t="shared" si="2"/>
        <v>9000</v>
      </c>
      <c r="O8">
        <f t="shared" si="2"/>
        <v>9750</v>
      </c>
      <c r="P8">
        <f t="shared" si="2"/>
        <v>10500</v>
      </c>
      <c r="Q8">
        <f t="shared" si="2"/>
        <v>11250</v>
      </c>
      <c r="R8">
        <f t="shared" si="2"/>
        <v>12000</v>
      </c>
      <c r="S8">
        <f t="shared" si="2"/>
        <v>12750</v>
      </c>
      <c r="T8">
        <f t="shared" si="2"/>
        <v>13500</v>
      </c>
      <c r="U8">
        <f t="shared" si="2"/>
        <v>14250</v>
      </c>
      <c r="V8">
        <f t="shared" si="2"/>
        <v>15000</v>
      </c>
      <c r="W8">
        <f t="shared" si="2"/>
        <v>15750</v>
      </c>
      <c r="X8">
        <f t="shared" si="2"/>
        <v>16500</v>
      </c>
      <c r="Y8">
        <f t="shared" si="2"/>
        <v>17250</v>
      </c>
      <c r="Z8">
        <f t="shared" si="2"/>
        <v>18000</v>
      </c>
    </row>
    <row r="9" spans="2:26">
      <c r="B9">
        <v>1000</v>
      </c>
      <c r="C9" t="str">
        <f>CONCATENATE(B8/$B$9,"-",C8/$B$9)</f>
        <v>0-0,75</v>
      </c>
      <c r="D9" t="str">
        <f t="shared" ref="D9:Z9" si="3">CONCATENATE(C8/$B$9,"-",D8/$B$9)</f>
        <v>0,75-1,5</v>
      </c>
      <c r="E9" t="str">
        <f t="shared" si="3"/>
        <v>1,5-2,25</v>
      </c>
      <c r="F9" t="str">
        <f t="shared" si="3"/>
        <v>2,25-3</v>
      </c>
      <c r="G9" t="str">
        <f t="shared" si="3"/>
        <v>3-3,75</v>
      </c>
      <c r="H9" t="str">
        <f t="shared" si="3"/>
        <v>3,75-4,5</v>
      </c>
      <c r="I9" t="str">
        <f t="shared" si="3"/>
        <v>4,5-5,25</v>
      </c>
      <c r="J9" t="str">
        <f t="shared" si="3"/>
        <v>5,25-6</v>
      </c>
      <c r="K9" t="str">
        <f t="shared" si="3"/>
        <v>6-6,75</v>
      </c>
      <c r="L9" t="str">
        <f t="shared" si="3"/>
        <v>6,75-7,5</v>
      </c>
      <c r="M9" t="str">
        <f t="shared" si="3"/>
        <v>7,5-8,25</v>
      </c>
      <c r="N9" t="str">
        <f t="shared" si="3"/>
        <v>8,25-9</v>
      </c>
      <c r="O9" t="str">
        <f t="shared" si="3"/>
        <v>9-9,75</v>
      </c>
      <c r="P9" t="str">
        <f t="shared" si="3"/>
        <v>9,75-10,5</v>
      </c>
      <c r="Q9" t="str">
        <f t="shared" si="3"/>
        <v>10,5-11,25</v>
      </c>
      <c r="R9" t="str">
        <f t="shared" si="3"/>
        <v>11,25-12</v>
      </c>
      <c r="S9" t="str">
        <f t="shared" si="3"/>
        <v>12-12,75</v>
      </c>
      <c r="T9" t="str">
        <f t="shared" si="3"/>
        <v>12,75-13,5</v>
      </c>
      <c r="U9" t="str">
        <f t="shared" si="3"/>
        <v>13,5-14,25</v>
      </c>
      <c r="V9" t="str">
        <f t="shared" si="3"/>
        <v>14,25-15</v>
      </c>
      <c r="W9" t="str">
        <f t="shared" si="3"/>
        <v>15-15,75</v>
      </c>
      <c r="X9" t="str">
        <f t="shared" si="3"/>
        <v>15,75-16,5</v>
      </c>
      <c r="Y9" t="str">
        <f t="shared" si="3"/>
        <v>16,5-17,25</v>
      </c>
      <c r="Z9" t="str">
        <f t="shared" si="3"/>
        <v>17,25-18</v>
      </c>
    </row>
    <row r="10" spans="2:26">
      <c r="B10" t="s">
        <v>9</v>
      </c>
      <c r="C10">
        <f>COUNTIFS($D4:$Z4,"&lt;"&amp;C$8,$D4:$Z4,"&gt;"&amp;B$8)</f>
        <v>5</v>
      </c>
      <c r="D10">
        <f t="shared" ref="D10:Z10" si="4">COUNTIFS($D4:$Z4,"&lt;"&amp;D$8,$D4:$Z4,"&gt;"&amp;C$8)</f>
        <v>1</v>
      </c>
      <c r="E10">
        <f t="shared" si="4"/>
        <v>2</v>
      </c>
      <c r="F10">
        <f t="shared" si="4"/>
        <v>0</v>
      </c>
      <c r="G10">
        <f t="shared" si="4"/>
        <v>5</v>
      </c>
      <c r="H10">
        <f t="shared" si="4"/>
        <v>2</v>
      </c>
      <c r="I10">
        <f t="shared" si="4"/>
        <v>0</v>
      </c>
      <c r="J10">
        <f t="shared" si="4"/>
        <v>1</v>
      </c>
      <c r="K10">
        <f t="shared" si="4"/>
        <v>1</v>
      </c>
      <c r="L10">
        <f t="shared" si="4"/>
        <v>1</v>
      </c>
      <c r="M10">
        <f t="shared" si="4"/>
        <v>1</v>
      </c>
      <c r="N10">
        <f t="shared" si="4"/>
        <v>1</v>
      </c>
      <c r="O10">
        <f t="shared" si="4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</row>
    <row r="11" spans="2:26">
      <c r="B11" t="s">
        <v>11</v>
      </c>
      <c r="C11">
        <f t="shared" ref="C11:Z11" si="5">COUNTIFS($D5:$Z5,"&lt;"&amp;C$8,$D5:$Z5,"&gt;"&amp;B$8)</f>
        <v>1</v>
      </c>
      <c r="D11">
        <f t="shared" si="5"/>
        <v>3</v>
      </c>
      <c r="E11">
        <f t="shared" si="5"/>
        <v>2</v>
      </c>
      <c r="F11">
        <f t="shared" si="5"/>
        <v>2</v>
      </c>
      <c r="G11">
        <f t="shared" si="5"/>
        <v>1</v>
      </c>
      <c r="H11">
        <f t="shared" si="5"/>
        <v>1</v>
      </c>
      <c r="I11">
        <f t="shared" si="5"/>
        <v>0</v>
      </c>
      <c r="J11">
        <f t="shared" si="5"/>
        <v>2</v>
      </c>
      <c r="K11">
        <f t="shared" si="5"/>
        <v>1</v>
      </c>
      <c r="L11">
        <f t="shared" si="5"/>
        <v>0</v>
      </c>
      <c r="M11">
        <f t="shared" si="5"/>
        <v>1</v>
      </c>
      <c r="N11">
        <f t="shared" si="5"/>
        <v>2</v>
      </c>
      <c r="O11">
        <f t="shared" si="5"/>
        <v>0</v>
      </c>
      <c r="P11">
        <f t="shared" si="5"/>
        <v>0</v>
      </c>
      <c r="Q11">
        <f t="shared" si="5"/>
        <v>0</v>
      </c>
      <c r="R11">
        <f t="shared" si="5"/>
        <v>0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</row>
    <row r="12" spans="2:26">
      <c r="B12" t="s">
        <v>10</v>
      </c>
      <c r="C12">
        <f t="shared" ref="C12:Z12" si="6">COUNTIFS($D6:$Z6,"&lt;"&amp;C$8,$D6:$Z6,"&gt;"&amp;B$8)</f>
        <v>5</v>
      </c>
      <c r="D12">
        <f t="shared" si="6"/>
        <v>1</v>
      </c>
      <c r="E12">
        <f t="shared" si="6"/>
        <v>0</v>
      </c>
      <c r="F12">
        <f t="shared" si="6"/>
        <v>0</v>
      </c>
      <c r="G12">
        <f t="shared" si="6"/>
        <v>1</v>
      </c>
      <c r="H12">
        <f t="shared" si="6"/>
        <v>0</v>
      </c>
      <c r="I12">
        <f t="shared" si="6"/>
        <v>3</v>
      </c>
      <c r="J12">
        <f t="shared" si="6"/>
        <v>2</v>
      </c>
      <c r="K12">
        <f t="shared" si="6"/>
        <v>1</v>
      </c>
      <c r="L12">
        <f t="shared" si="6"/>
        <v>1</v>
      </c>
      <c r="M12">
        <f t="shared" si="6"/>
        <v>1</v>
      </c>
      <c r="N12">
        <f t="shared" si="6"/>
        <v>1</v>
      </c>
      <c r="O12">
        <f t="shared" si="6"/>
        <v>0</v>
      </c>
      <c r="P12">
        <f t="shared" si="6"/>
        <v>0</v>
      </c>
      <c r="Q12">
        <f t="shared" si="6"/>
        <v>0</v>
      </c>
      <c r="R12">
        <f t="shared" si="6"/>
        <v>0</v>
      </c>
      <c r="S12">
        <f t="shared" si="6"/>
        <v>0</v>
      </c>
      <c r="T12">
        <f t="shared" si="6"/>
        <v>1</v>
      </c>
      <c r="U12">
        <f t="shared" si="6"/>
        <v>2</v>
      </c>
      <c r="V12">
        <f t="shared" si="6"/>
        <v>1</v>
      </c>
      <c r="W12">
        <f t="shared" si="6"/>
        <v>0</v>
      </c>
      <c r="X12">
        <f t="shared" si="6"/>
        <v>1</v>
      </c>
      <c r="Y12">
        <f t="shared" si="6"/>
        <v>0</v>
      </c>
      <c r="Z12">
        <f t="shared" si="6"/>
        <v>0</v>
      </c>
    </row>
    <row r="13" spans="2:26">
      <c r="C13" t="s">
        <v>18</v>
      </c>
      <c r="D13" t="s">
        <v>19</v>
      </c>
      <c r="E13" t="s">
        <v>20</v>
      </c>
      <c r="F13" t="s">
        <v>21</v>
      </c>
      <c r="G13" t="s">
        <v>27</v>
      </c>
      <c r="H13" t="s">
        <v>22</v>
      </c>
      <c r="I13" t="s">
        <v>23</v>
      </c>
      <c r="J13" t="s">
        <v>24</v>
      </c>
      <c r="K13" t="s">
        <v>28</v>
      </c>
      <c r="L13" t="s">
        <v>26</v>
      </c>
      <c r="M13" t="s">
        <v>25</v>
      </c>
      <c r="N13" t="s">
        <v>29</v>
      </c>
    </row>
    <row r="14" spans="2:26">
      <c r="B14" t="s">
        <v>15</v>
      </c>
      <c r="C14">
        <f>AVERAGE(C4:AF4)</f>
        <v>4164.652173913043</v>
      </c>
      <c r="D14">
        <f>STDEV(C4:AF4)</f>
        <v>4339.5250955992833</v>
      </c>
      <c r="E14">
        <f>MAX(C4:AF4)</f>
        <v>20478</v>
      </c>
      <c r="F14">
        <f>C14+D14</f>
        <v>8504.1772695123254</v>
      </c>
      <c r="G14">
        <f>C14+(1.5*D14)</f>
        <v>10673.939817311968</v>
      </c>
      <c r="H14">
        <f>C14+(3*D14)</f>
        <v>17183.227460710892</v>
      </c>
      <c r="I14">
        <f>C14+(5*D14)</f>
        <v>25862.277651909459</v>
      </c>
      <c r="J14">
        <f>COUNTIF($C4:$AF4,"&gt;"&amp;F14)</f>
        <v>2</v>
      </c>
      <c r="K14">
        <f>COUNTIF($C4:$AF4,"&gt;"&amp;G14)</f>
        <v>1</v>
      </c>
      <c r="L14">
        <f>COUNTIF($C4:$AF4,"&gt;"&amp;H14)</f>
        <v>1</v>
      </c>
      <c r="M14">
        <f>COUNTIF($C4:$AF4,"&gt;"&amp;I14)</f>
        <v>0</v>
      </c>
      <c r="N14">
        <f>COUNTIF($C4:$AF4,"&lt;100")</f>
        <v>3</v>
      </c>
    </row>
    <row r="15" spans="2:26">
      <c r="B15" t="s">
        <v>16</v>
      </c>
      <c r="C15">
        <f t="shared" ref="C15:C16" si="7">AVERAGE(C5:AF5)</f>
        <v>4105.869565217391</v>
      </c>
      <c r="D15">
        <f t="shared" ref="D15:D16" si="8">STDEV(C5:AF5)</f>
        <v>4951.5673946773277</v>
      </c>
      <c r="E15">
        <f t="shared" ref="E15:E16" si="9">MAX(C5:AF5)</f>
        <v>21277</v>
      </c>
      <c r="F15">
        <f t="shared" ref="F15:F16" si="10">C15+D15</f>
        <v>9057.4369598947196</v>
      </c>
      <c r="G15">
        <f t="shared" ref="G15:G16" si="11">C15+(1.5*D15)</f>
        <v>11533.220657233382</v>
      </c>
      <c r="H15">
        <f>C15+(3*D15)</f>
        <v>18960.571749249375</v>
      </c>
      <c r="I15">
        <f>C15+(5*D15)</f>
        <v>28863.70653860403</v>
      </c>
      <c r="J15">
        <f t="shared" ref="J15:K15" si="12">COUNTIF($C5:$AF5,"&gt;"&amp;F15)</f>
        <v>2</v>
      </c>
      <c r="K15">
        <f t="shared" si="12"/>
        <v>1</v>
      </c>
      <c r="L15">
        <f>COUNTIF($C5:$AF5,"&gt;"&amp;H15)</f>
        <v>1</v>
      </c>
      <c r="M15">
        <f>COUNTIF($C5:$AF5,"&gt;"&amp;I15)</f>
        <v>0</v>
      </c>
      <c r="N15">
        <f t="shared" ref="N15:N16" si="13">COUNTIF($C5:$AF5,"&lt;100")</f>
        <v>5</v>
      </c>
    </row>
    <row r="16" spans="2:26">
      <c r="B16" t="s">
        <v>17</v>
      </c>
      <c r="C16">
        <f t="shared" si="7"/>
        <v>7925.916666666667</v>
      </c>
      <c r="D16">
        <f t="shared" si="8"/>
        <v>9002.1273955064389</v>
      </c>
      <c r="E16">
        <f t="shared" si="9"/>
        <v>41755</v>
      </c>
      <c r="F16">
        <f t="shared" si="10"/>
        <v>16928.044062173107</v>
      </c>
      <c r="G16">
        <f t="shared" si="11"/>
        <v>21429.107759926326</v>
      </c>
      <c r="H16">
        <f>C16+(3*D16)</f>
        <v>34932.298853185981</v>
      </c>
      <c r="I16">
        <f>C16+(5*D16)</f>
        <v>52936.553644198859</v>
      </c>
      <c r="J16">
        <f t="shared" ref="J16:K16" si="14">COUNTIF($C6:$AF6,"&gt;"&amp;F16)</f>
        <v>1</v>
      </c>
      <c r="K16">
        <f t="shared" si="14"/>
        <v>1</v>
      </c>
      <c r="L16">
        <f>COUNTIF($C6:$AF6,"&gt;"&amp;H16)</f>
        <v>1</v>
      </c>
      <c r="M16">
        <f>COUNTIF($C6:$AF6,"&gt;"&amp;I16)</f>
        <v>0</v>
      </c>
      <c r="N16">
        <f t="shared" si="13"/>
        <v>4</v>
      </c>
    </row>
    <row r="18" spans="2:82">
      <c r="B18" t="s">
        <v>4</v>
      </c>
      <c r="C18">
        <v>1</v>
      </c>
    </row>
    <row r="19" spans="2:82">
      <c r="B19" t="s">
        <v>1</v>
      </c>
      <c r="C19">
        <v>1312</v>
      </c>
      <c r="D19">
        <v>1779</v>
      </c>
      <c r="E19">
        <v>4243</v>
      </c>
      <c r="F19">
        <v>4882</v>
      </c>
      <c r="G19">
        <v>6962</v>
      </c>
      <c r="H19">
        <v>1668</v>
      </c>
      <c r="I19">
        <v>1665</v>
      </c>
      <c r="J19">
        <v>1665</v>
      </c>
      <c r="K19">
        <v>3588</v>
      </c>
      <c r="L19">
        <v>27</v>
      </c>
      <c r="M19">
        <v>1660</v>
      </c>
      <c r="N19">
        <v>1654</v>
      </c>
      <c r="O19">
        <v>1658</v>
      </c>
      <c r="P19">
        <v>1655</v>
      </c>
      <c r="Q19">
        <v>694</v>
      </c>
      <c r="R19">
        <v>696</v>
      </c>
      <c r="S19">
        <v>1498</v>
      </c>
      <c r="T19">
        <v>756</v>
      </c>
      <c r="U19">
        <v>700</v>
      </c>
      <c r="V19">
        <v>699</v>
      </c>
      <c r="W19">
        <v>689</v>
      </c>
      <c r="X19">
        <v>687</v>
      </c>
      <c r="Y19">
        <v>1665</v>
      </c>
      <c r="Z19">
        <v>1094</v>
      </c>
      <c r="AA19">
        <v>3192</v>
      </c>
      <c r="AB19">
        <v>4511</v>
      </c>
      <c r="AC19">
        <v>10547</v>
      </c>
      <c r="AD19">
        <v>24</v>
      </c>
      <c r="AE19">
        <v>4597</v>
      </c>
      <c r="AF19">
        <v>4627</v>
      </c>
      <c r="AG19">
        <v>6263</v>
      </c>
      <c r="AH19">
        <v>4558</v>
      </c>
      <c r="AI19">
        <v>4477</v>
      </c>
      <c r="AJ19">
        <v>4056</v>
      </c>
      <c r="AK19">
        <v>2636</v>
      </c>
      <c r="AL19">
        <v>5141</v>
      </c>
      <c r="AM19">
        <v>24</v>
      </c>
      <c r="AN19">
        <v>2586</v>
      </c>
      <c r="AO19">
        <v>10522</v>
      </c>
      <c r="AP19">
        <v>24</v>
      </c>
      <c r="AQ19">
        <v>1728</v>
      </c>
      <c r="AR19">
        <v>3613</v>
      </c>
      <c r="AS19">
        <v>8577</v>
      </c>
      <c r="AT19">
        <v>22</v>
      </c>
      <c r="AU19">
        <v>5971</v>
      </c>
      <c r="AV19">
        <v>21</v>
      </c>
      <c r="AW19">
        <v>21</v>
      </c>
      <c r="AX19">
        <v>21</v>
      </c>
      <c r="AY19">
        <v>1265</v>
      </c>
      <c r="AZ19">
        <v>8339</v>
      </c>
      <c r="BA19">
        <v>20</v>
      </c>
      <c r="BB19">
        <v>6800</v>
      </c>
      <c r="BC19">
        <v>20</v>
      </c>
      <c r="BD19">
        <v>20</v>
      </c>
      <c r="BE19">
        <v>2036</v>
      </c>
      <c r="BF19">
        <v>1312</v>
      </c>
      <c r="BG19">
        <v>2386</v>
      </c>
      <c r="BH19">
        <v>8496</v>
      </c>
      <c r="BI19">
        <v>18</v>
      </c>
      <c r="BJ19">
        <v>17</v>
      </c>
      <c r="BK19">
        <v>18</v>
      </c>
      <c r="BL19">
        <v>2090</v>
      </c>
      <c r="BM19">
        <v>1396</v>
      </c>
      <c r="BN19">
        <v>1674</v>
      </c>
      <c r="BO19">
        <v>2182</v>
      </c>
      <c r="BP19">
        <v>1408</v>
      </c>
      <c r="BQ19">
        <v>1946</v>
      </c>
      <c r="BR19">
        <v>1581</v>
      </c>
      <c r="BS19">
        <v>1435</v>
      </c>
      <c r="BT19">
        <v>1194</v>
      </c>
      <c r="BU19">
        <v>1868</v>
      </c>
      <c r="BV19">
        <v>1687</v>
      </c>
      <c r="BW19">
        <v>1744</v>
      </c>
      <c r="BX19">
        <v>2127</v>
      </c>
      <c r="BY19">
        <v>2207</v>
      </c>
      <c r="BZ19">
        <v>1478</v>
      </c>
      <c r="CA19">
        <v>1433</v>
      </c>
      <c r="CB19">
        <v>1776</v>
      </c>
      <c r="CC19">
        <v>6523</v>
      </c>
      <c r="CD19">
        <v>10552</v>
      </c>
    </row>
    <row r="20" spans="2:82">
      <c r="B20" t="s">
        <v>2</v>
      </c>
      <c r="C20">
        <v>649</v>
      </c>
      <c r="D20">
        <v>110</v>
      </c>
      <c r="E20">
        <v>2040</v>
      </c>
      <c r="F20">
        <v>205</v>
      </c>
      <c r="G20">
        <v>1985</v>
      </c>
      <c r="H20">
        <v>237</v>
      </c>
      <c r="I20">
        <v>205</v>
      </c>
      <c r="J20">
        <v>202</v>
      </c>
      <c r="K20">
        <v>207</v>
      </c>
      <c r="L20">
        <v>0</v>
      </c>
      <c r="M20">
        <v>204</v>
      </c>
      <c r="N20">
        <v>216</v>
      </c>
      <c r="O20">
        <v>208</v>
      </c>
      <c r="P20">
        <v>219</v>
      </c>
      <c r="Q20">
        <v>30</v>
      </c>
      <c r="R20">
        <v>31</v>
      </c>
      <c r="S20">
        <v>31</v>
      </c>
      <c r="T20">
        <v>30</v>
      </c>
      <c r="U20">
        <v>30</v>
      </c>
      <c r="V20">
        <v>31</v>
      </c>
      <c r="W20">
        <v>31</v>
      </c>
      <c r="X20">
        <v>31</v>
      </c>
      <c r="Y20">
        <v>30</v>
      </c>
      <c r="Z20">
        <v>25</v>
      </c>
      <c r="AA20">
        <v>1235</v>
      </c>
      <c r="AB20">
        <v>2148</v>
      </c>
      <c r="AC20">
        <v>2388</v>
      </c>
      <c r="AD20">
        <v>0</v>
      </c>
      <c r="AE20">
        <v>2121</v>
      </c>
      <c r="AF20">
        <v>2107</v>
      </c>
      <c r="AG20">
        <v>2126</v>
      </c>
      <c r="AH20">
        <v>2092</v>
      </c>
      <c r="AI20">
        <v>2096</v>
      </c>
      <c r="AJ20">
        <v>1</v>
      </c>
      <c r="AK20">
        <v>1065</v>
      </c>
      <c r="AL20">
        <v>1054</v>
      </c>
      <c r="AM20">
        <v>0</v>
      </c>
      <c r="AN20">
        <v>1043</v>
      </c>
      <c r="AO20">
        <v>2376</v>
      </c>
      <c r="AP20">
        <v>0</v>
      </c>
      <c r="AQ20">
        <v>131</v>
      </c>
      <c r="AR20">
        <v>1270</v>
      </c>
      <c r="AS20">
        <v>1272</v>
      </c>
      <c r="AT20">
        <v>0</v>
      </c>
      <c r="AU20">
        <v>1089</v>
      </c>
      <c r="AV20">
        <v>0</v>
      </c>
      <c r="AW20">
        <v>0</v>
      </c>
      <c r="AX20">
        <v>0</v>
      </c>
      <c r="AY20">
        <v>696</v>
      </c>
      <c r="AZ20">
        <v>1220</v>
      </c>
      <c r="BA20">
        <v>0</v>
      </c>
      <c r="BB20">
        <v>866</v>
      </c>
      <c r="BC20">
        <v>0</v>
      </c>
      <c r="BD20">
        <v>0</v>
      </c>
      <c r="BE20">
        <v>231</v>
      </c>
      <c r="BF20">
        <v>137</v>
      </c>
      <c r="BG20">
        <v>1054</v>
      </c>
      <c r="BH20">
        <v>1299</v>
      </c>
      <c r="BI20">
        <v>0</v>
      </c>
      <c r="BJ20">
        <v>0</v>
      </c>
      <c r="BK20">
        <v>0</v>
      </c>
      <c r="BL20">
        <v>73</v>
      </c>
      <c r="BM20">
        <v>0</v>
      </c>
      <c r="BN20">
        <v>47</v>
      </c>
      <c r="BO20">
        <v>46</v>
      </c>
      <c r="BP20">
        <v>1</v>
      </c>
      <c r="BQ20">
        <v>47</v>
      </c>
      <c r="BR20">
        <v>5</v>
      </c>
      <c r="BS20">
        <v>24</v>
      </c>
      <c r="BT20">
        <v>7</v>
      </c>
      <c r="BU20">
        <v>38</v>
      </c>
      <c r="BV20">
        <v>39</v>
      </c>
      <c r="BW20">
        <v>39</v>
      </c>
      <c r="BX20">
        <v>48</v>
      </c>
      <c r="BY20">
        <v>51</v>
      </c>
      <c r="BZ20">
        <v>33</v>
      </c>
      <c r="CA20">
        <v>63</v>
      </c>
      <c r="CB20">
        <v>47</v>
      </c>
      <c r="CC20">
        <v>8274</v>
      </c>
      <c r="CD20">
        <v>14982</v>
      </c>
    </row>
    <row r="21" spans="2:82">
      <c r="B21" t="s">
        <v>3</v>
      </c>
      <c r="C21">
        <f>C20+C19</f>
        <v>1961</v>
      </c>
      <c r="D21">
        <f t="shared" ref="D21:BO21" si="15">D20+D19</f>
        <v>1889</v>
      </c>
      <c r="E21">
        <f t="shared" si="15"/>
        <v>6283</v>
      </c>
      <c r="F21">
        <f t="shared" si="15"/>
        <v>5087</v>
      </c>
      <c r="G21">
        <f t="shared" si="15"/>
        <v>8947</v>
      </c>
      <c r="H21">
        <f t="shared" si="15"/>
        <v>1905</v>
      </c>
      <c r="I21">
        <f t="shared" si="15"/>
        <v>1870</v>
      </c>
      <c r="J21">
        <f t="shared" si="15"/>
        <v>1867</v>
      </c>
      <c r="K21">
        <f t="shared" si="15"/>
        <v>3795</v>
      </c>
      <c r="L21">
        <f t="shared" si="15"/>
        <v>27</v>
      </c>
      <c r="M21">
        <f t="shared" si="15"/>
        <v>1864</v>
      </c>
      <c r="N21">
        <f t="shared" si="15"/>
        <v>1870</v>
      </c>
      <c r="O21">
        <f t="shared" si="15"/>
        <v>1866</v>
      </c>
      <c r="P21">
        <f t="shared" si="15"/>
        <v>1874</v>
      </c>
      <c r="Q21">
        <f t="shared" si="15"/>
        <v>724</v>
      </c>
      <c r="R21">
        <f t="shared" si="15"/>
        <v>727</v>
      </c>
      <c r="S21">
        <f t="shared" si="15"/>
        <v>1529</v>
      </c>
      <c r="T21">
        <f t="shared" si="15"/>
        <v>786</v>
      </c>
      <c r="U21">
        <f t="shared" si="15"/>
        <v>730</v>
      </c>
      <c r="V21">
        <f t="shared" si="15"/>
        <v>730</v>
      </c>
      <c r="W21">
        <f t="shared" si="15"/>
        <v>720</v>
      </c>
      <c r="X21">
        <f t="shared" si="15"/>
        <v>718</v>
      </c>
      <c r="Y21">
        <f t="shared" si="15"/>
        <v>1695</v>
      </c>
      <c r="Z21">
        <f t="shared" si="15"/>
        <v>1119</v>
      </c>
      <c r="AA21">
        <f t="shared" si="15"/>
        <v>4427</v>
      </c>
      <c r="AB21">
        <f t="shared" si="15"/>
        <v>6659</v>
      </c>
      <c r="AC21">
        <f t="shared" si="15"/>
        <v>12935</v>
      </c>
      <c r="AD21">
        <f t="shared" si="15"/>
        <v>24</v>
      </c>
      <c r="AE21">
        <f t="shared" si="15"/>
        <v>6718</v>
      </c>
      <c r="AF21">
        <f t="shared" si="15"/>
        <v>6734</v>
      </c>
      <c r="AG21">
        <f t="shared" si="15"/>
        <v>8389</v>
      </c>
      <c r="AH21">
        <f t="shared" si="15"/>
        <v>6650</v>
      </c>
      <c r="AI21">
        <f t="shared" si="15"/>
        <v>6573</v>
      </c>
      <c r="AJ21">
        <f t="shared" si="15"/>
        <v>4057</v>
      </c>
      <c r="AK21">
        <f t="shared" si="15"/>
        <v>3701</v>
      </c>
      <c r="AL21">
        <f t="shared" si="15"/>
        <v>6195</v>
      </c>
      <c r="AM21">
        <f t="shared" si="15"/>
        <v>24</v>
      </c>
      <c r="AN21">
        <f t="shared" si="15"/>
        <v>3629</v>
      </c>
      <c r="AO21">
        <f t="shared" si="15"/>
        <v>12898</v>
      </c>
      <c r="AP21">
        <f t="shared" si="15"/>
        <v>24</v>
      </c>
      <c r="AQ21">
        <f t="shared" si="15"/>
        <v>1859</v>
      </c>
      <c r="AR21">
        <f t="shared" si="15"/>
        <v>4883</v>
      </c>
      <c r="AS21">
        <f t="shared" si="15"/>
        <v>9849</v>
      </c>
      <c r="AT21">
        <f t="shared" si="15"/>
        <v>22</v>
      </c>
      <c r="AU21">
        <f t="shared" si="15"/>
        <v>7060</v>
      </c>
      <c r="AV21">
        <f t="shared" si="15"/>
        <v>21</v>
      </c>
      <c r="AW21">
        <f t="shared" si="15"/>
        <v>21</v>
      </c>
      <c r="AX21">
        <f t="shared" si="15"/>
        <v>21</v>
      </c>
      <c r="AY21">
        <f t="shared" si="15"/>
        <v>1961</v>
      </c>
      <c r="AZ21">
        <f t="shared" si="15"/>
        <v>9559</v>
      </c>
      <c r="BA21">
        <f t="shared" si="15"/>
        <v>20</v>
      </c>
      <c r="BB21">
        <f t="shared" si="15"/>
        <v>7666</v>
      </c>
      <c r="BC21">
        <f t="shared" si="15"/>
        <v>20</v>
      </c>
      <c r="BD21">
        <f t="shared" si="15"/>
        <v>20</v>
      </c>
      <c r="BE21">
        <f t="shared" si="15"/>
        <v>2267</v>
      </c>
      <c r="BF21">
        <f t="shared" si="15"/>
        <v>1449</v>
      </c>
      <c r="BG21">
        <f t="shared" si="15"/>
        <v>3440</v>
      </c>
      <c r="BH21">
        <f t="shared" si="15"/>
        <v>9795</v>
      </c>
      <c r="BI21">
        <f t="shared" si="15"/>
        <v>18</v>
      </c>
      <c r="BJ21">
        <f t="shared" si="15"/>
        <v>17</v>
      </c>
      <c r="BK21">
        <f t="shared" si="15"/>
        <v>18</v>
      </c>
      <c r="BL21">
        <f t="shared" si="15"/>
        <v>2163</v>
      </c>
      <c r="BM21">
        <f t="shared" si="15"/>
        <v>1396</v>
      </c>
      <c r="BN21">
        <f t="shared" si="15"/>
        <v>1721</v>
      </c>
      <c r="BO21">
        <f t="shared" si="15"/>
        <v>2228</v>
      </c>
      <c r="BP21">
        <f t="shared" ref="BP21:CD21" si="16">BP20+BP19</f>
        <v>1409</v>
      </c>
      <c r="BQ21">
        <f t="shared" si="16"/>
        <v>1993</v>
      </c>
      <c r="BR21">
        <f t="shared" si="16"/>
        <v>1586</v>
      </c>
      <c r="BS21">
        <f t="shared" si="16"/>
        <v>1459</v>
      </c>
      <c r="BT21">
        <f t="shared" si="16"/>
        <v>1201</v>
      </c>
      <c r="BU21">
        <f t="shared" si="16"/>
        <v>1906</v>
      </c>
      <c r="BV21">
        <f t="shared" si="16"/>
        <v>1726</v>
      </c>
      <c r="BW21">
        <f t="shared" si="16"/>
        <v>1783</v>
      </c>
      <c r="BX21">
        <f t="shared" si="16"/>
        <v>2175</v>
      </c>
      <c r="BY21">
        <f t="shared" si="16"/>
        <v>2258</v>
      </c>
      <c r="BZ21">
        <f t="shared" si="16"/>
        <v>1511</v>
      </c>
      <c r="CA21">
        <f t="shared" si="16"/>
        <v>1496</v>
      </c>
      <c r="CB21">
        <f t="shared" si="16"/>
        <v>1823</v>
      </c>
      <c r="CC21">
        <f t="shared" si="16"/>
        <v>14797</v>
      </c>
      <c r="CD21">
        <f t="shared" si="16"/>
        <v>25534</v>
      </c>
    </row>
    <row r="22" spans="2:82">
      <c r="B22">
        <v>750</v>
      </c>
      <c r="C22">
        <v>1</v>
      </c>
      <c r="D22">
        <f>1+C22</f>
        <v>2</v>
      </c>
      <c r="E22">
        <f t="shared" ref="E22:W22" si="17">1+D22</f>
        <v>3</v>
      </c>
      <c r="F22">
        <f t="shared" si="17"/>
        <v>4</v>
      </c>
      <c r="G22">
        <f t="shared" si="17"/>
        <v>5</v>
      </c>
      <c r="H22">
        <f t="shared" si="17"/>
        <v>6</v>
      </c>
      <c r="I22">
        <f t="shared" si="17"/>
        <v>7</v>
      </c>
      <c r="J22">
        <f t="shared" si="17"/>
        <v>8</v>
      </c>
      <c r="K22">
        <f t="shared" si="17"/>
        <v>9</v>
      </c>
      <c r="L22">
        <f t="shared" si="17"/>
        <v>10</v>
      </c>
      <c r="M22">
        <f t="shared" si="17"/>
        <v>11</v>
      </c>
      <c r="N22">
        <f t="shared" si="17"/>
        <v>12</v>
      </c>
      <c r="O22">
        <f t="shared" si="17"/>
        <v>13</v>
      </c>
      <c r="P22">
        <f t="shared" si="17"/>
        <v>14</v>
      </c>
      <c r="Q22">
        <f t="shared" si="17"/>
        <v>15</v>
      </c>
      <c r="R22">
        <f t="shared" si="17"/>
        <v>16</v>
      </c>
      <c r="S22">
        <f t="shared" si="17"/>
        <v>17</v>
      </c>
      <c r="T22">
        <f t="shared" si="17"/>
        <v>18</v>
      </c>
      <c r="U22">
        <f t="shared" si="17"/>
        <v>19</v>
      </c>
      <c r="V22">
        <f t="shared" si="17"/>
        <v>20</v>
      </c>
      <c r="W22">
        <f t="shared" si="17"/>
        <v>21</v>
      </c>
      <c r="X22">
        <f>1+W22</f>
        <v>22</v>
      </c>
      <c r="Y22">
        <f t="shared" ref="Y22:AC22" si="18">1+X22</f>
        <v>23</v>
      </c>
      <c r="Z22">
        <f t="shared" si="18"/>
        <v>24</v>
      </c>
      <c r="AA22">
        <f t="shared" si="18"/>
        <v>25</v>
      </c>
      <c r="AB22">
        <f t="shared" si="18"/>
        <v>26</v>
      </c>
      <c r="AC22">
        <f t="shared" si="18"/>
        <v>27</v>
      </c>
      <c r="AD22">
        <f>1+AC22</f>
        <v>28</v>
      </c>
      <c r="AE22">
        <f t="shared" ref="AE22:AJ22" si="19">1+AD22</f>
        <v>29</v>
      </c>
      <c r="AF22">
        <f t="shared" si="19"/>
        <v>30</v>
      </c>
      <c r="AG22">
        <f t="shared" si="19"/>
        <v>31</v>
      </c>
      <c r="AH22">
        <f t="shared" si="19"/>
        <v>32</v>
      </c>
      <c r="AI22">
        <f t="shared" si="19"/>
        <v>33</v>
      </c>
      <c r="AJ22">
        <f t="shared" si="19"/>
        <v>34</v>
      </c>
    </row>
    <row r="23" spans="2:82">
      <c r="B23">
        <v>0</v>
      </c>
      <c r="C23">
        <f>$B$22+B23</f>
        <v>750</v>
      </c>
      <c r="D23">
        <f t="shared" ref="D23:AJ23" si="20">$B$22+C23</f>
        <v>1500</v>
      </c>
      <c r="E23">
        <f t="shared" si="20"/>
        <v>2250</v>
      </c>
      <c r="F23">
        <f t="shared" si="20"/>
        <v>3000</v>
      </c>
      <c r="G23">
        <f t="shared" si="20"/>
        <v>3750</v>
      </c>
      <c r="H23">
        <f t="shared" si="20"/>
        <v>4500</v>
      </c>
      <c r="I23">
        <f t="shared" si="20"/>
        <v>5250</v>
      </c>
      <c r="J23">
        <f t="shared" si="20"/>
        <v>6000</v>
      </c>
      <c r="K23">
        <f t="shared" si="20"/>
        <v>6750</v>
      </c>
      <c r="L23">
        <f t="shared" si="20"/>
        <v>7500</v>
      </c>
      <c r="M23">
        <f t="shared" si="20"/>
        <v>8250</v>
      </c>
      <c r="N23">
        <f t="shared" si="20"/>
        <v>9000</v>
      </c>
      <c r="O23">
        <f t="shared" si="20"/>
        <v>9750</v>
      </c>
      <c r="P23">
        <f t="shared" si="20"/>
        <v>10500</v>
      </c>
      <c r="Q23">
        <f t="shared" si="20"/>
        <v>11250</v>
      </c>
      <c r="R23">
        <f t="shared" si="20"/>
        <v>12000</v>
      </c>
      <c r="S23">
        <f t="shared" si="20"/>
        <v>12750</v>
      </c>
      <c r="T23">
        <f t="shared" si="20"/>
        <v>13500</v>
      </c>
      <c r="U23">
        <f t="shared" si="20"/>
        <v>14250</v>
      </c>
      <c r="V23">
        <f t="shared" si="20"/>
        <v>15000</v>
      </c>
      <c r="W23">
        <f t="shared" si="20"/>
        <v>15750</v>
      </c>
      <c r="X23">
        <f t="shared" si="20"/>
        <v>16500</v>
      </c>
      <c r="Y23">
        <f t="shared" si="20"/>
        <v>17250</v>
      </c>
      <c r="Z23">
        <f t="shared" si="20"/>
        <v>18000</v>
      </c>
      <c r="AA23">
        <f t="shared" si="20"/>
        <v>18750</v>
      </c>
      <c r="AB23">
        <f t="shared" si="20"/>
        <v>19500</v>
      </c>
      <c r="AC23">
        <f t="shared" si="20"/>
        <v>20250</v>
      </c>
      <c r="AD23">
        <f t="shared" si="20"/>
        <v>21000</v>
      </c>
      <c r="AE23">
        <f t="shared" si="20"/>
        <v>21750</v>
      </c>
      <c r="AF23">
        <f t="shared" si="20"/>
        <v>22500</v>
      </c>
      <c r="AG23">
        <f t="shared" si="20"/>
        <v>23250</v>
      </c>
      <c r="AH23">
        <f t="shared" si="20"/>
        <v>24000</v>
      </c>
      <c r="AI23">
        <f t="shared" si="20"/>
        <v>24750</v>
      </c>
      <c r="AJ23">
        <f t="shared" si="20"/>
        <v>25500</v>
      </c>
    </row>
    <row r="24" spans="2:82">
      <c r="B24">
        <v>1000</v>
      </c>
      <c r="C24" t="str">
        <f>CONCATENATE(B23/$B$9,"-",C23/$B$9)</f>
        <v>0-0,75</v>
      </c>
      <c r="D24" t="str">
        <f t="shared" ref="D24" si="21">CONCATENATE(C23/$B$9,"-",D23/$B$9)</f>
        <v>0,75-1,5</v>
      </c>
      <c r="E24" t="str">
        <f t="shared" ref="E24" si="22">CONCATENATE(D23/$B$9,"-",E23/$B$9)</f>
        <v>1,5-2,25</v>
      </c>
      <c r="F24" t="str">
        <f t="shared" ref="F24" si="23">CONCATENATE(E23/$B$9,"-",F23/$B$9)</f>
        <v>2,25-3</v>
      </c>
      <c r="G24" t="str">
        <f t="shared" ref="G24" si="24">CONCATENATE(F23/$B$9,"-",G23/$B$9)</f>
        <v>3-3,75</v>
      </c>
      <c r="H24" t="str">
        <f t="shared" ref="H24" si="25">CONCATENATE(G23/$B$9,"-",H23/$B$9)</f>
        <v>3,75-4,5</v>
      </c>
      <c r="I24" t="str">
        <f t="shared" ref="I24" si="26">CONCATENATE(H23/$B$9,"-",I23/$B$9)</f>
        <v>4,5-5,25</v>
      </c>
      <c r="J24" t="str">
        <f t="shared" ref="J24" si="27">CONCATENATE(I23/$B$9,"-",J23/$B$9)</f>
        <v>5,25-6</v>
      </c>
      <c r="K24" t="str">
        <f t="shared" ref="K24" si="28">CONCATENATE(J23/$B$9,"-",K23/$B$9)</f>
        <v>6-6,75</v>
      </c>
      <c r="L24" t="str">
        <f t="shared" ref="L24" si="29">CONCATENATE(K23/$B$9,"-",L23/$B$9)</f>
        <v>6,75-7,5</v>
      </c>
      <c r="M24" t="str">
        <f t="shared" ref="M24" si="30">CONCATENATE(L23/$B$9,"-",M23/$B$9)</f>
        <v>7,5-8,25</v>
      </c>
      <c r="N24" t="str">
        <f t="shared" ref="N24" si="31">CONCATENATE(M23/$B$9,"-",N23/$B$9)</f>
        <v>8,25-9</v>
      </c>
      <c r="O24" t="str">
        <f t="shared" ref="O24" si="32">CONCATENATE(N23/$B$9,"-",O23/$B$9)</f>
        <v>9-9,75</v>
      </c>
      <c r="P24" t="str">
        <f t="shared" ref="P24" si="33">CONCATENATE(O23/$B$9,"-",P23/$B$9)</f>
        <v>9,75-10,5</v>
      </c>
      <c r="Q24" t="str">
        <f t="shared" ref="Q24" si="34">CONCATENATE(P23/$B$9,"-",Q23/$B$9)</f>
        <v>10,5-11,25</v>
      </c>
      <c r="R24" t="str">
        <f t="shared" ref="R24" si="35">CONCATENATE(Q23/$B$9,"-",R23/$B$9)</f>
        <v>11,25-12</v>
      </c>
      <c r="S24" t="str">
        <f t="shared" ref="S24" si="36">CONCATENATE(R23/$B$9,"-",S23/$B$9)</f>
        <v>12-12,75</v>
      </c>
      <c r="T24" t="str">
        <f t="shared" ref="T24" si="37">CONCATENATE(S23/$B$9,"-",T23/$B$9)</f>
        <v>12,75-13,5</v>
      </c>
      <c r="U24" t="str">
        <f t="shared" ref="U24" si="38">CONCATENATE(T23/$B$9,"-",U23/$B$9)</f>
        <v>13,5-14,25</v>
      </c>
      <c r="V24" t="str">
        <f t="shared" ref="V24" si="39">CONCATENATE(U23/$B$9,"-",V23/$B$9)</f>
        <v>14,25-15</v>
      </c>
      <c r="W24" t="str">
        <f t="shared" ref="W24" si="40">CONCATENATE(V23/$B$9,"-",W23/$B$9)</f>
        <v>15-15,75</v>
      </c>
      <c r="X24" t="str">
        <f t="shared" ref="X24" si="41">CONCATENATE(W23/$B$9,"-",X23/$B$9)</f>
        <v>15,75-16,5</v>
      </c>
      <c r="Y24" t="str">
        <f t="shared" ref="Y24" si="42">CONCATENATE(X23/$B$9,"-",Y23/$B$9)</f>
        <v>16,5-17,25</v>
      </c>
      <c r="Z24" t="str">
        <f t="shared" ref="Z24" si="43">CONCATENATE(Y23/$B$9,"-",Z23/$B$9)</f>
        <v>17,25-18</v>
      </c>
      <c r="AA24" t="str">
        <f t="shared" ref="AA24" si="44">CONCATENATE(Z23/$B$9,"-",AA23/$B$9)</f>
        <v>18-18,75</v>
      </c>
      <c r="AB24" t="str">
        <f t="shared" ref="AB24" si="45">CONCATENATE(AA23/$B$9,"-",AB23/$B$9)</f>
        <v>18,75-19,5</v>
      </c>
      <c r="AC24" t="str">
        <f t="shared" ref="AC24" si="46">CONCATENATE(AB23/$B$9,"-",AC23/$B$9)</f>
        <v>19,5-20,25</v>
      </c>
      <c r="AD24" t="str">
        <f t="shared" ref="AD24" si="47">CONCATENATE(AC23/$B$9,"-",AD23/$B$9)</f>
        <v>20,25-21</v>
      </c>
      <c r="AE24" t="str">
        <f t="shared" ref="AE24" si="48">CONCATENATE(AD23/$B$9,"-",AE23/$B$9)</f>
        <v>21-21,75</v>
      </c>
      <c r="AF24" t="str">
        <f t="shared" ref="AF24" si="49">CONCATENATE(AE23/$B$9,"-",AF23/$B$9)</f>
        <v>21,75-22,5</v>
      </c>
      <c r="AG24" t="str">
        <f t="shared" ref="AG24" si="50">CONCATENATE(AF23/$B$9,"-",AG23/$B$9)</f>
        <v>22,5-23,25</v>
      </c>
      <c r="AH24" t="str">
        <f t="shared" ref="AH24" si="51">CONCATENATE(AG23/$B$9,"-",AH23/$B$9)</f>
        <v>23,25-24</v>
      </c>
      <c r="AI24" t="str">
        <f t="shared" ref="AI24" si="52">CONCATENATE(AH23/$B$9,"-",AI23/$B$9)</f>
        <v>24-24,75</v>
      </c>
      <c r="AJ24" t="str">
        <f t="shared" ref="AJ24" si="53">CONCATENATE(AI23/$B$9,"-",AJ23/$B$9)</f>
        <v>24,75-25,5</v>
      </c>
    </row>
    <row r="25" spans="2:82">
      <c r="B25" t="s">
        <v>9</v>
      </c>
      <c r="C25">
        <f t="shared" ref="C25:AJ25" si="54">COUNTIFS($D19:$CE19,"&lt;"&amp;C$23,$D19:$CE19,"&gt;"&amp;B$23)</f>
        <v>20</v>
      </c>
      <c r="D25">
        <f t="shared" si="54"/>
        <v>11</v>
      </c>
      <c r="E25">
        <f t="shared" si="54"/>
        <v>22</v>
      </c>
      <c r="F25">
        <f t="shared" si="54"/>
        <v>3</v>
      </c>
      <c r="G25">
        <f t="shared" si="54"/>
        <v>3</v>
      </c>
      <c r="H25">
        <f t="shared" si="54"/>
        <v>3</v>
      </c>
      <c r="I25">
        <f t="shared" si="54"/>
        <v>6</v>
      </c>
      <c r="J25">
        <f t="shared" si="54"/>
        <v>1</v>
      </c>
      <c r="K25">
        <f t="shared" si="54"/>
        <v>2</v>
      </c>
      <c r="L25">
        <f t="shared" si="54"/>
        <v>2</v>
      </c>
      <c r="M25">
        <f t="shared" si="54"/>
        <v>0</v>
      </c>
      <c r="N25">
        <f t="shared" si="54"/>
        <v>3</v>
      </c>
      <c r="O25">
        <f t="shared" si="54"/>
        <v>0</v>
      </c>
      <c r="P25">
        <f t="shared" si="54"/>
        <v>0</v>
      </c>
      <c r="Q25">
        <f t="shared" si="54"/>
        <v>3</v>
      </c>
      <c r="R25">
        <f t="shared" si="54"/>
        <v>0</v>
      </c>
      <c r="S25">
        <f t="shared" si="54"/>
        <v>0</v>
      </c>
      <c r="T25">
        <f t="shared" si="54"/>
        <v>0</v>
      </c>
      <c r="U25">
        <f t="shared" si="54"/>
        <v>0</v>
      </c>
      <c r="V25">
        <f t="shared" si="54"/>
        <v>0</v>
      </c>
      <c r="W25">
        <f t="shared" si="54"/>
        <v>0</v>
      </c>
      <c r="X25">
        <f t="shared" si="54"/>
        <v>0</v>
      </c>
      <c r="Y25">
        <f t="shared" si="54"/>
        <v>0</v>
      </c>
      <c r="Z25">
        <f t="shared" si="54"/>
        <v>0</v>
      </c>
      <c r="AA25">
        <f t="shared" si="54"/>
        <v>0</v>
      </c>
      <c r="AB25">
        <f t="shared" si="54"/>
        <v>0</v>
      </c>
      <c r="AC25">
        <f t="shared" si="54"/>
        <v>0</v>
      </c>
      <c r="AD25">
        <f t="shared" si="54"/>
        <v>0</v>
      </c>
      <c r="AE25">
        <f t="shared" si="54"/>
        <v>0</v>
      </c>
      <c r="AF25">
        <f t="shared" si="54"/>
        <v>0</v>
      </c>
      <c r="AG25">
        <f t="shared" si="54"/>
        <v>0</v>
      </c>
      <c r="AH25">
        <f t="shared" si="54"/>
        <v>0</v>
      </c>
      <c r="AI25">
        <f t="shared" si="54"/>
        <v>0</v>
      </c>
      <c r="AJ25">
        <f t="shared" si="54"/>
        <v>0</v>
      </c>
    </row>
    <row r="26" spans="2:82">
      <c r="B26" t="s">
        <v>11</v>
      </c>
      <c r="C26">
        <f t="shared" ref="C26:AJ26" si="55">COUNTIFS($D20:$CE20,"&lt;"&amp;C$23,$D20:$CE20,"&gt;"&amp;B$23)</f>
        <v>41</v>
      </c>
      <c r="D26">
        <f t="shared" si="55"/>
        <v>11</v>
      </c>
      <c r="E26">
        <f t="shared" si="55"/>
        <v>8</v>
      </c>
      <c r="F26">
        <f t="shared" si="55"/>
        <v>2</v>
      </c>
      <c r="G26">
        <f t="shared" si="55"/>
        <v>0</v>
      </c>
      <c r="H26">
        <f t="shared" si="55"/>
        <v>0</v>
      </c>
      <c r="I26">
        <f t="shared" si="55"/>
        <v>0</v>
      </c>
      <c r="J26">
        <f t="shared" si="55"/>
        <v>0</v>
      </c>
      <c r="K26">
        <f t="shared" si="55"/>
        <v>0</v>
      </c>
      <c r="L26">
        <f t="shared" si="55"/>
        <v>0</v>
      </c>
      <c r="M26">
        <f t="shared" si="55"/>
        <v>0</v>
      </c>
      <c r="N26">
        <f t="shared" si="55"/>
        <v>1</v>
      </c>
      <c r="O26">
        <f t="shared" si="55"/>
        <v>0</v>
      </c>
      <c r="P26">
        <f t="shared" si="55"/>
        <v>0</v>
      </c>
      <c r="Q26">
        <f t="shared" si="55"/>
        <v>0</v>
      </c>
      <c r="R26">
        <f t="shared" si="55"/>
        <v>0</v>
      </c>
      <c r="S26">
        <f t="shared" si="55"/>
        <v>0</v>
      </c>
      <c r="T26">
        <f t="shared" si="55"/>
        <v>0</v>
      </c>
      <c r="U26">
        <f t="shared" si="55"/>
        <v>0</v>
      </c>
      <c r="V26">
        <f t="shared" si="55"/>
        <v>1</v>
      </c>
      <c r="W26">
        <f t="shared" si="55"/>
        <v>0</v>
      </c>
      <c r="X26">
        <f t="shared" si="55"/>
        <v>0</v>
      </c>
      <c r="Y26">
        <f t="shared" si="55"/>
        <v>0</v>
      </c>
      <c r="Z26">
        <f t="shared" si="55"/>
        <v>0</v>
      </c>
      <c r="AA26">
        <f t="shared" si="55"/>
        <v>0</v>
      </c>
      <c r="AB26">
        <f t="shared" si="55"/>
        <v>0</v>
      </c>
      <c r="AC26">
        <f t="shared" si="55"/>
        <v>0</v>
      </c>
      <c r="AD26">
        <f t="shared" si="55"/>
        <v>0</v>
      </c>
      <c r="AE26">
        <f t="shared" si="55"/>
        <v>0</v>
      </c>
      <c r="AF26">
        <f t="shared" si="55"/>
        <v>0</v>
      </c>
      <c r="AG26">
        <f t="shared" si="55"/>
        <v>0</v>
      </c>
      <c r="AH26">
        <f t="shared" si="55"/>
        <v>0</v>
      </c>
      <c r="AI26">
        <f t="shared" si="55"/>
        <v>0</v>
      </c>
      <c r="AJ26">
        <f t="shared" si="55"/>
        <v>0</v>
      </c>
    </row>
    <row r="27" spans="2:82">
      <c r="B27" t="s">
        <v>10</v>
      </c>
      <c r="C27">
        <f t="shared" ref="C27:AJ27" si="56">COUNTIFS($D21:$CE21,"&lt;"&amp;C$23,$D21:$CE21,"&gt;"&amp;B$23)</f>
        <v>20</v>
      </c>
      <c r="D27">
        <f t="shared" si="56"/>
        <v>8</v>
      </c>
      <c r="E27">
        <f t="shared" si="56"/>
        <v>23</v>
      </c>
      <c r="F27">
        <f t="shared" si="56"/>
        <v>2</v>
      </c>
      <c r="G27">
        <f t="shared" si="56"/>
        <v>3</v>
      </c>
      <c r="H27">
        <f t="shared" si="56"/>
        <v>3</v>
      </c>
      <c r="I27">
        <f t="shared" si="56"/>
        <v>2</v>
      </c>
      <c r="J27">
        <f t="shared" si="56"/>
        <v>0</v>
      </c>
      <c r="K27">
        <f t="shared" si="56"/>
        <v>7</v>
      </c>
      <c r="L27">
        <f t="shared" si="56"/>
        <v>1</v>
      </c>
      <c r="M27">
        <f t="shared" si="56"/>
        <v>1</v>
      </c>
      <c r="N27">
        <f t="shared" si="56"/>
        <v>2</v>
      </c>
      <c r="O27">
        <f t="shared" si="56"/>
        <v>1</v>
      </c>
      <c r="P27">
        <f t="shared" si="56"/>
        <v>2</v>
      </c>
      <c r="Q27">
        <f t="shared" si="56"/>
        <v>0</v>
      </c>
      <c r="R27">
        <f t="shared" si="56"/>
        <v>0</v>
      </c>
      <c r="S27">
        <f t="shared" si="56"/>
        <v>0</v>
      </c>
      <c r="T27">
        <f t="shared" si="56"/>
        <v>2</v>
      </c>
      <c r="U27">
        <f t="shared" si="56"/>
        <v>0</v>
      </c>
      <c r="V27">
        <f t="shared" si="56"/>
        <v>1</v>
      </c>
      <c r="W27">
        <f t="shared" si="56"/>
        <v>0</v>
      </c>
      <c r="X27">
        <f t="shared" si="56"/>
        <v>0</v>
      </c>
      <c r="Y27">
        <f t="shared" si="56"/>
        <v>0</v>
      </c>
      <c r="Z27">
        <f t="shared" si="56"/>
        <v>0</v>
      </c>
      <c r="AA27">
        <f t="shared" si="56"/>
        <v>0</v>
      </c>
      <c r="AB27">
        <f t="shared" si="56"/>
        <v>0</v>
      </c>
      <c r="AC27">
        <f t="shared" si="56"/>
        <v>0</v>
      </c>
      <c r="AD27">
        <f t="shared" si="56"/>
        <v>0</v>
      </c>
      <c r="AE27">
        <f t="shared" si="56"/>
        <v>0</v>
      </c>
      <c r="AF27">
        <f t="shared" si="56"/>
        <v>0</v>
      </c>
      <c r="AG27">
        <f t="shared" si="56"/>
        <v>0</v>
      </c>
      <c r="AH27">
        <f t="shared" si="56"/>
        <v>0</v>
      </c>
      <c r="AI27">
        <f t="shared" si="56"/>
        <v>0</v>
      </c>
      <c r="AJ27">
        <f t="shared" si="56"/>
        <v>0</v>
      </c>
    </row>
    <row r="29" spans="2:82">
      <c r="B29" t="s">
        <v>5</v>
      </c>
      <c r="C29">
        <v>1</v>
      </c>
    </row>
    <row r="30" spans="2:82">
      <c r="B30" t="s">
        <v>1</v>
      </c>
    </row>
    <row r="31" spans="2:82">
      <c r="B31" t="s">
        <v>2</v>
      </c>
    </row>
    <row r="32" spans="2:82">
      <c r="B32" t="s">
        <v>3</v>
      </c>
    </row>
    <row r="34" spans="2:23">
      <c r="B34" t="s">
        <v>6</v>
      </c>
      <c r="C34">
        <v>1</v>
      </c>
    </row>
    <row r="35" spans="2:23">
      <c r="B35" t="s">
        <v>1</v>
      </c>
    </row>
    <row r="36" spans="2:23">
      <c r="B36" t="s">
        <v>2</v>
      </c>
    </row>
    <row r="37" spans="2:23">
      <c r="B37" t="s">
        <v>3</v>
      </c>
      <c r="N37" t="s">
        <v>12</v>
      </c>
      <c r="R37" t="s">
        <v>13</v>
      </c>
      <c r="W37" t="s">
        <v>14</v>
      </c>
    </row>
    <row r="38" spans="2:23">
      <c r="D38">
        <f>C4:Z4</f>
        <v>745</v>
      </c>
      <c r="E38">
        <f>MAX(BANANE)</f>
        <v>20478</v>
      </c>
    </row>
    <row r="39" spans="2:23">
      <c r="D39">
        <f>IF(C4:Z4&gt;100,C4:Z4)</f>
        <v>745</v>
      </c>
      <c r="E39">
        <f>MIN(D39)</f>
        <v>745</v>
      </c>
      <c r="F39">
        <f>MAX(D39)</f>
        <v>745</v>
      </c>
    </row>
    <row r="40" spans="2:23">
      <c r="D40" t="s">
        <v>45</v>
      </c>
      <c r="E40" t="s">
        <v>46</v>
      </c>
    </row>
    <row r="41" spans="2:23">
      <c r="C41" s="1" t="s">
        <v>30</v>
      </c>
      <c r="D41">
        <f t="array" ref="D41">QUARTILE(IF(C4:Z4&gt;100,C4:Z4),1)</f>
        <v>2858.5</v>
      </c>
      <c r="E41">
        <f t="array" ref="E41">QUARTILE(IF(C6:Z6&gt;100,C6:Z6),1)</f>
        <v>4896</v>
      </c>
    </row>
    <row r="42" spans="2:23">
      <c r="C42" s="1" t="s">
        <v>31</v>
      </c>
      <c r="D42">
        <f t="array" ref="D42">MIN(IF(C4:Z4&gt;100,C4:Z4))</f>
        <v>738</v>
      </c>
      <c r="E42">
        <f t="array" ref="E42">MIN(IF(C6:Z6&gt;100,C6:Z6))</f>
        <v>738</v>
      </c>
      <c r="F42" t="s">
        <v>47</v>
      </c>
    </row>
    <row r="43" spans="2:23">
      <c r="C43" s="1" t="s">
        <v>32</v>
      </c>
      <c r="D43">
        <f t="array" ref="D43">MEDIAN(IF(C4:Z4&gt;100,C4:Z4))</f>
        <v>3732.5</v>
      </c>
      <c r="E43">
        <f t="array" ref="E43">MEDIAN((IF(C6:Z6&gt;100,C6:Z6)))</f>
        <v>6740</v>
      </c>
    </row>
    <row r="44" spans="2:23">
      <c r="C44" s="1" t="s">
        <v>33</v>
      </c>
      <c r="D44">
        <f>MAX(C4:Z4)</f>
        <v>20478</v>
      </c>
      <c r="E44">
        <f>MAX(C6:Z6)</f>
        <v>41755</v>
      </c>
    </row>
    <row r="45" spans="2:23">
      <c r="C45" s="1" t="s">
        <v>34</v>
      </c>
      <c r="D45">
        <f t="array" ref="D45">QUARTILE(IF(C4:Z4&gt;100,C4:Z4),3)</f>
        <v>5593.25</v>
      </c>
      <c r="E45">
        <f>QUARTILE((IF(C6:Z6&gt;100,C6:Z6)),3)</f>
        <v>13038.25</v>
      </c>
    </row>
    <row r="75" spans="3:5">
      <c r="D75" t="s">
        <v>45</v>
      </c>
      <c r="E75" t="s">
        <v>46</v>
      </c>
    </row>
    <row r="76" spans="3:5">
      <c r="C76" s="1" t="s">
        <v>30</v>
      </c>
      <c r="D76">
        <f t="array" ref="D76">QUARTILE(IF(C19:CD19&gt;100,C19:CD19),1)</f>
        <v>1483</v>
      </c>
      <c r="E76">
        <f t="array" ref="E76">QUARTILE(IF(C21:CD21&gt;100,C21:CD21),1)</f>
        <v>1613.25</v>
      </c>
    </row>
    <row r="77" spans="3:5">
      <c r="C77" s="1" t="s">
        <v>31</v>
      </c>
      <c r="D77">
        <f t="array" ref="D77">MIN(IF(C19:CD19&gt;100,C19:CD19))</f>
        <v>687</v>
      </c>
      <c r="E77">
        <f t="array" ref="E77">MIN(IF(C21:CD21&gt;100,C21:CD21))</f>
        <v>718</v>
      </c>
    </row>
    <row r="78" spans="3:5">
      <c r="C78" s="1" t="s">
        <v>32</v>
      </c>
      <c r="D78">
        <f t="array" ref="D78">MEDIAN(IF(C19:CD19&gt;100,C19:CD19))</f>
        <v>1823.5</v>
      </c>
      <c r="E78">
        <f t="array" ref="E78">MEDIAN((IF(C21:CD21&gt;100,C21:CD21)))</f>
        <v>1961</v>
      </c>
    </row>
    <row r="79" spans="3:5">
      <c r="C79" s="1" t="s">
        <v>33</v>
      </c>
      <c r="D79">
        <f t="array" ref="D79">MAX(IF(C19:CD19&gt;100,C19:CD19))</f>
        <v>10552</v>
      </c>
      <c r="E79">
        <f t="array" ref="E79">MAX(IF(C21:CD21&gt;100,C21:CD21))</f>
        <v>25534</v>
      </c>
    </row>
    <row r="80" spans="3:5">
      <c r="C80" s="1" t="s">
        <v>34</v>
      </c>
      <c r="D80">
        <f t="array" ref="D80">QUARTILE(IF(C19:CD19&gt;100,C19:CD19),3)</f>
        <v>4502.5</v>
      </c>
      <c r="E80">
        <f t="array" ref="E80">QUARTILE((IF(C21:CD21&gt;100,C21:CD21)),3)</f>
        <v>6261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51"/>
  <sheetViews>
    <sheetView workbookViewId="0">
      <selection activeCell="F7" sqref="F7:F11"/>
    </sheetView>
  </sheetViews>
  <sheetFormatPr baseColWidth="10" defaultRowHeight="15" x14ac:dyDescent="0"/>
  <sheetData>
    <row r="6" spans="4:9">
      <c r="G6" t="s">
        <v>35</v>
      </c>
      <c r="H6" t="s">
        <v>36</v>
      </c>
      <c r="I6" t="s">
        <v>37</v>
      </c>
    </row>
    <row r="7" spans="4:9">
      <c r="D7">
        <v>1</v>
      </c>
      <c r="F7" s="1" t="s">
        <v>30</v>
      </c>
      <c r="G7" s="1">
        <v>20</v>
      </c>
      <c r="H7" s="1">
        <v>22</v>
      </c>
      <c r="I7" s="1">
        <v>30</v>
      </c>
    </row>
    <row r="8" spans="4:9">
      <c r="D8">
        <v>10</v>
      </c>
      <c r="F8" s="1" t="s">
        <v>31</v>
      </c>
      <c r="G8" s="1">
        <v>10</v>
      </c>
      <c r="H8" s="1">
        <v>15</v>
      </c>
      <c r="I8" s="1">
        <v>18</v>
      </c>
    </row>
    <row r="9" spans="4:9">
      <c r="D9">
        <v>4</v>
      </c>
      <c r="F9" s="1" t="s">
        <v>32</v>
      </c>
      <c r="G9" s="1">
        <v>40</v>
      </c>
      <c r="H9" s="1">
        <v>45</v>
      </c>
      <c r="I9" s="1">
        <v>50</v>
      </c>
    </row>
    <row r="10" spans="4:9">
      <c r="D10">
        <v>4</v>
      </c>
      <c r="F10" s="1" t="s">
        <v>33</v>
      </c>
      <c r="G10" s="1">
        <v>100</v>
      </c>
      <c r="H10" s="1">
        <v>110</v>
      </c>
      <c r="I10" s="1">
        <v>90</v>
      </c>
    </row>
    <row r="11" spans="4:9">
      <c r="D11">
        <v>4</v>
      </c>
      <c r="F11" s="1" t="s">
        <v>34</v>
      </c>
      <c r="G11" s="1">
        <v>70</v>
      </c>
      <c r="H11" s="1">
        <v>75</v>
      </c>
      <c r="I11" s="1">
        <v>57</v>
      </c>
    </row>
    <row r="12" spans="4:9">
      <c r="D12">
        <v>5</v>
      </c>
    </row>
    <row r="13" spans="4:9">
      <c r="D13">
        <v>5</v>
      </c>
    </row>
    <row r="14" spans="4:9">
      <c r="D14">
        <v>5</v>
      </c>
    </row>
    <row r="15" spans="4:9">
      <c r="D15">
        <v>6</v>
      </c>
    </row>
    <row r="16" spans="4:9">
      <c r="D16">
        <v>6</v>
      </c>
    </row>
    <row r="17" spans="4:4">
      <c r="D17">
        <v>6</v>
      </c>
    </row>
    <row r="18" spans="4:4">
      <c r="D18">
        <v>6</v>
      </c>
    </row>
    <row r="19" spans="4:4">
      <c r="D19">
        <v>6</v>
      </c>
    </row>
    <row r="20" spans="4:4">
      <c r="D20">
        <v>6</v>
      </c>
    </row>
    <row r="21" spans="4:4">
      <c r="D21">
        <v>6</v>
      </c>
    </row>
    <row r="22" spans="4:4">
      <c r="D22">
        <v>7</v>
      </c>
    </row>
    <row r="45" spans="14:14" ht="22">
      <c r="N45" s="2" t="s">
        <v>38</v>
      </c>
    </row>
    <row r="46" spans="14:14" ht="22">
      <c r="N46" s="2" t="s">
        <v>39</v>
      </c>
    </row>
    <row r="47" spans="14:14" ht="22">
      <c r="N47" s="2" t="s">
        <v>40</v>
      </c>
    </row>
    <row r="48" spans="14:14" ht="22">
      <c r="N48" s="2" t="s">
        <v>41</v>
      </c>
    </row>
    <row r="49" spans="14:14" ht="22">
      <c r="N49" s="2" t="s">
        <v>42</v>
      </c>
    </row>
    <row r="50" spans="14:14" ht="22">
      <c r="N50" s="2" t="s">
        <v>43</v>
      </c>
    </row>
    <row r="51" spans="14:14" ht="22">
      <c r="N51" s="2" t="s">
        <v>44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P101"/>
  <sheetViews>
    <sheetView topLeftCell="A16" workbookViewId="0">
      <selection activeCell="P30" sqref="P30"/>
    </sheetView>
  </sheetViews>
  <sheetFormatPr baseColWidth="10" defaultRowHeight="15" x14ac:dyDescent="0"/>
  <cols>
    <col min="10" max="10" width="8.5" customWidth="1"/>
  </cols>
  <sheetData>
    <row r="7" spans="3:5">
      <c r="C7" t="s">
        <v>48</v>
      </c>
      <c r="D7" t="s">
        <v>49</v>
      </c>
    </row>
    <row r="8" spans="3:5">
      <c r="C8" t="s">
        <v>50</v>
      </c>
      <c r="D8">
        <v>96</v>
      </c>
    </row>
    <row r="9" spans="3:5">
      <c r="C9" t="s">
        <v>51</v>
      </c>
      <c r="D9">
        <v>88</v>
      </c>
    </row>
    <row r="10" spans="3:5">
      <c r="C10" t="s">
        <v>52</v>
      </c>
      <c r="D10" t="s">
        <v>55</v>
      </c>
      <c r="E10" t="s">
        <v>56</v>
      </c>
    </row>
    <row r="11" spans="3:5">
      <c r="C11" t="s">
        <v>30</v>
      </c>
      <c r="D11">
        <v>1776</v>
      </c>
      <c r="E11">
        <v>1973</v>
      </c>
    </row>
    <row r="12" spans="3:5">
      <c r="C12" t="s">
        <v>31</v>
      </c>
      <c r="D12">
        <v>51</v>
      </c>
      <c r="E12">
        <v>51</v>
      </c>
    </row>
    <row r="13" spans="3:5">
      <c r="C13" t="s">
        <v>32</v>
      </c>
      <c r="D13">
        <v>2287</v>
      </c>
      <c r="E13">
        <v>3002</v>
      </c>
    </row>
    <row r="14" spans="3:5">
      <c r="C14" t="s">
        <v>33</v>
      </c>
      <c r="D14">
        <v>11894</v>
      </c>
      <c r="E14">
        <v>13751</v>
      </c>
    </row>
    <row r="15" spans="3:5">
      <c r="C15" t="s">
        <v>34</v>
      </c>
      <c r="D15">
        <v>3651</v>
      </c>
      <c r="E15">
        <v>3991</v>
      </c>
    </row>
    <row r="16" spans="3:5">
      <c r="C16" t="s">
        <v>18</v>
      </c>
      <c r="D16">
        <v>2872</v>
      </c>
      <c r="E16">
        <v>3491</v>
      </c>
    </row>
    <row r="17" spans="3:5">
      <c r="C17" t="s">
        <v>19</v>
      </c>
      <c r="D17">
        <v>1873</v>
      </c>
      <c r="E17">
        <v>2330</v>
      </c>
    </row>
    <row r="19" spans="3:5">
      <c r="C19" t="s">
        <v>48</v>
      </c>
      <c r="D19" t="s">
        <v>6</v>
      </c>
    </row>
    <row r="20" spans="3:5">
      <c r="C20" t="s">
        <v>50</v>
      </c>
      <c r="D20">
        <v>3</v>
      </c>
    </row>
    <row r="21" spans="3:5">
      <c r="C21" t="s">
        <v>51</v>
      </c>
      <c r="D21">
        <v>2</v>
      </c>
    </row>
    <row r="22" spans="3:5">
      <c r="C22" t="s">
        <v>52</v>
      </c>
      <c r="D22" t="s">
        <v>55</v>
      </c>
      <c r="E22" t="s">
        <v>56</v>
      </c>
    </row>
    <row r="23" spans="3:5">
      <c r="C23" t="s">
        <v>30</v>
      </c>
      <c r="D23">
        <v>3613</v>
      </c>
      <c r="E23">
        <v>3613</v>
      </c>
    </row>
    <row r="24" spans="3:5">
      <c r="C24" t="s">
        <v>31</v>
      </c>
      <c r="D24">
        <v>3551</v>
      </c>
      <c r="E24">
        <v>3551</v>
      </c>
    </row>
    <row r="25" spans="3:5">
      <c r="C25" t="s">
        <v>32</v>
      </c>
      <c r="D25">
        <v>4040</v>
      </c>
      <c r="E25">
        <v>4040</v>
      </c>
    </row>
    <row r="26" spans="3:5">
      <c r="C26" t="s">
        <v>33</v>
      </c>
      <c r="D26">
        <v>4765</v>
      </c>
      <c r="E26">
        <v>4886</v>
      </c>
    </row>
    <row r="27" spans="3:5">
      <c r="C27" t="s">
        <v>34</v>
      </c>
      <c r="D27">
        <v>4572</v>
      </c>
      <c r="E27">
        <v>4680</v>
      </c>
    </row>
    <row r="28" spans="3:5">
      <c r="C28" t="s">
        <v>18</v>
      </c>
      <c r="D28">
        <v>4140</v>
      </c>
      <c r="E28">
        <v>4195</v>
      </c>
    </row>
    <row r="29" spans="3:5">
      <c r="C29" t="s">
        <v>19</v>
      </c>
      <c r="D29">
        <v>471</v>
      </c>
      <c r="E29">
        <v>524</v>
      </c>
    </row>
    <row r="31" spans="3:5">
      <c r="C31" t="s">
        <v>48</v>
      </c>
      <c r="D31" t="s">
        <v>53</v>
      </c>
    </row>
    <row r="32" spans="3:5">
      <c r="C32" t="s">
        <v>50</v>
      </c>
      <c r="D32">
        <v>81</v>
      </c>
    </row>
    <row r="33" spans="3:5">
      <c r="C33" t="s">
        <v>51</v>
      </c>
      <c r="D33">
        <v>67</v>
      </c>
    </row>
    <row r="34" spans="3:5">
      <c r="C34" t="s">
        <v>52</v>
      </c>
      <c r="D34" t="s">
        <v>55</v>
      </c>
      <c r="E34" t="s">
        <v>56</v>
      </c>
    </row>
    <row r="35" spans="3:5">
      <c r="C35" t="s">
        <v>30</v>
      </c>
      <c r="D35">
        <v>1588</v>
      </c>
      <c r="E35">
        <v>1720</v>
      </c>
    </row>
    <row r="36" spans="3:5">
      <c r="C36" t="s">
        <v>31</v>
      </c>
      <c r="D36">
        <v>84</v>
      </c>
      <c r="E36">
        <v>84</v>
      </c>
    </row>
    <row r="37" spans="3:5">
      <c r="C37" t="s">
        <v>32</v>
      </c>
      <c r="D37">
        <v>1929</v>
      </c>
      <c r="E37">
        <v>2194</v>
      </c>
    </row>
    <row r="38" spans="3:5">
      <c r="C38" t="s">
        <v>33</v>
      </c>
      <c r="D38">
        <v>15245</v>
      </c>
      <c r="E38">
        <v>52213</v>
      </c>
    </row>
    <row r="39" spans="3:5">
      <c r="C39" t="s">
        <v>34</v>
      </c>
      <c r="D39">
        <v>4563</v>
      </c>
      <c r="E39">
        <v>5886</v>
      </c>
    </row>
    <row r="40" spans="3:5">
      <c r="C40" t="s">
        <v>18</v>
      </c>
      <c r="D40">
        <v>3288</v>
      </c>
      <c r="E40">
        <v>4296</v>
      </c>
    </row>
    <row r="41" spans="3:5">
      <c r="C41" t="s">
        <v>19</v>
      </c>
      <c r="D41">
        <v>2708</v>
      </c>
      <c r="E41">
        <v>4942</v>
      </c>
    </row>
    <row r="43" spans="3:5">
      <c r="C43" t="s">
        <v>48</v>
      </c>
      <c r="D43" t="s">
        <v>0</v>
      </c>
    </row>
    <row r="44" spans="3:5">
      <c r="C44" t="s">
        <v>50</v>
      </c>
      <c r="D44">
        <v>23</v>
      </c>
    </row>
    <row r="45" spans="3:5">
      <c r="C45" t="s">
        <v>51</v>
      </c>
      <c r="D45">
        <v>19</v>
      </c>
    </row>
    <row r="46" spans="3:5">
      <c r="C46" t="s">
        <v>52</v>
      </c>
      <c r="D46" t="s">
        <v>55</v>
      </c>
      <c r="E46" t="s">
        <v>56</v>
      </c>
    </row>
    <row r="47" spans="3:5">
      <c r="C47" t="s">
        <v>30</v>
      </c>
      <c r="D47">
        <v>2292</v>
      </c>
      <c r="E47">
        <v>4691</v>
      </c>
    </row>
    <row r="48" spans="3:5">
      <c r="C48" t="s">
        <v>31</v>
      </c>
      <c r="D48">
        <v>679</v>
      </c>
      <c r="E48">
        <v>679</v>
      </c>
    </row>
    <row r="49" spans="3:16">
      <c r="C49" t="s">
        <v>32</v>
      </c>
      <c r="D49">
        <v>3673</v>
      </c>
      <c r="E49">
        <v>6128</v>
      </c>
    </row>
    <row r="50" spans="3:16">
      <c r="C50" t="s">
        <v>33</v>
      </c>
      <c r="D50">
        <v>20697</v>
      </c>
      <c r="E50">
        <v>42318</v>
      </c>
    </row>
    <row r="51" spans="3:16">
      <c r="C51" t="s">
        <v>34</v>
      </c>
      <c r="D51">
        <v>5747</v>
      </c>
      <c r="E51">
        <v>13677</v>
      </c>
    </row>
    <row r="52" spans="3:16">
      <c r="C52" t="s">
        <v>18</v>
      </c>
      <c r="D52">
        <v>4779</v>
      </c>
      <c r="E52">
        <v>9418</v>
      </c>
    </row>
    <row r="53" spans="3:16">
      <c r="C53" t="s">
        <v>19</v>
      </c>
      <c r="D53">
        <v>4163</v>
      </c>
      <c r="E53">
        <v>8761</v>
      </c>
    </row>
    <row r="55" spans="3:16">
      <c r="C55" t="s">
        <v>54</v>
      </c>
      <c r="D55" t="s">
        <v>49</v>
      </c>
    </row>
    <row r="56" spans="3:16">
      <c r="C56" t="s">
        <v>50</v>
      </c>
      <c r="D56">
        <v>5</v>
      </c>
    </row>
    <row r="57" spans="3:16">
      <c r="C57" t="s">
        <v>51</v>
      </c>
      <c r="D57">
        <v>5</v>
      </c>
    </row>
    <row r="58" spans="3:16">
      <c r="C58" t="s">
        <v>52</v>
      </c>
      <c r="D58" t="s">
        <v>55</v>
      </c>
      <c r="E58" t="s">
        <v>56</v>
      </c>
    </row>
    <row r="59" spans="3:16">
      <c r="C59" t="s">
        <v>30</v>
      </c>
      <c r="D59">
        <v>1528</v>
      </c>
      <c r="E59">
        <v>1794</v>
      </c>
    </row>
    <row r="60" spans="3:16">
      <c r="C60" t="s">
        <v>31</v>
      </c>
      <c r="D60">
        <v>1396</v>
      </c>
      <c r="E60">
        <v>1662</v>
      </c>
    </row>
    <row r="61" spans="3:16">
      <c r="C61" t="s">
        <v>32</v>
      </c>
      <c r="D61">
        <v>1816</v>
      </c>
      <c r="E61">
        <v>2071</v>
      </c>
    </row>
    <row r="62" spans="3:16">
      <c r="C62" t="s">
        <v>33</v>
      </c>
      <c r="D62">
        <v>2158</v>
      </c>
      <c r="E62">
        <v>2497</v>
      </c>
    </row>
    <row r="63" spans="3:16">
      <c r="C63" t="s">
        <v>34</v>
      </c>
      <c r="D63">
        <v>1861</v>
      </c>
      <c r="E63">
        <v>2133</v>
      </c>
    </row>
    <row r="64" spans="3:16">
      <c r="C64" t="s">
        <v>18</v>
      </c>
      <c r="D64">
        <v>1726</v>
      </c>
      <c r="E64">
        <v>1999</v>
      </c>
      <c r="J64">
        <v>2292</v>
      </c>
      <c r="K64">
        <v>679</v>
      </c>
      <c r="L64">
        <v>3673</v>
      </c>
      <c r="M64">
        <v>20697</v>
      </c>
      <c r="N64">
        <v>5747</v>
      </c>
      <c r="O64">
        <v>4779</v>
      </c>
      <c r="P64">
        <v>4163</v>
      </c>
    </row>
    <row r="65" spans="3:16">
      <c r="C65" t="s">
        <v>19</v>
      </c>
      <c r="D65">
        <v>192</v>
      </c>
      <c r="E65">
        <v>203</v>
      </c>
      <c r="J65">
        <v>4691</v>
      </c>
      <c r="K65">
        <v>679</v>
      </c>
      <c r="L65">
        <v>6128</v>
      </c>
      <c r="M65">
        <v>42318</v>
      </c>
      <c r="N65">
        <v>13677</v>
      </c>
      <c r="O65">
        <v>9418</v>
      </c>
      <c r="P65">
        <v>8761</v>
      </c>
    </row>
    <row r="67" spans="3:16">
      <c r="C67" t="s">
        <v>54</v>
      </c>
      <c r="D67" t="s">
        <v>6</v>
      </c>
    </row>
    <row r="68" spans="3:16">
      <c r="C68" t="s">
        <v>50</v>
      </c>
      <c r="D68">
        <v>3</v>
      </c>
    </row>
    <row r="69" spans="3:16">
      <c r="C69" t="s">
        <v>51</v>
      </c>
      <c r="D69">
        <v>3</v>
      </c>
    </row>
    <row r="70" spans="3:16">
      <c r="C70" t="s">
        <v>52</v>
      </c>
      <c r="D70" t="s">
        <v>55</v>
      </c>
      <c r="E70" t="s">
        <v>56</v>
      </c>
    </row>
    <row r="71" spans="3:16">
      <c r="C71" t="s">
        <v>30</v>
      </c>
      <c r="D71">
        <v>897</v>
      </c>
      <c r="E71">
        <v>979</v>
      </c>
      <c r="G71">
        <v>1776</v>
      </c>
      <c r="H71">
        <v>51</v>
      </c>
      <c r="I71">
        <v>2287</v>
      </c>
      <c r="J71">
        <v>11894</v>
      </c>
      <c r="K71">
        <v>3651</v>
      </c>
      <c r="L71">
        <v>2872</v>
      </c>
      <c r="M71">
        <v>1873</v>
      </c>
    </row>
    <row r="72" spans="3:16">
      <c r="C72" t="s">
        <v>31</v>
      </c>
      <c r="D72">
        <v>892</v>
      </c>
      <c r="E72">
        <v>975</v>
      </c>
      <c r="G72">
        <v>1973</v>
      </c>
      <c r="H72">
        <v>51</v>
      </c>
      <c r="I72">
        <v>3002</v>
      </c>
      <c r="J72">
        <v>13751</v>
      </c>
      <c r="K72">
        <v>3991</v>
      </c>
      <c r="L72">
        <v>3491</v>
      </c>
      <c r="M72">
        <v>2330</v>
      </c>
    </row>
    <row r="73" spans="3:16">
      <c r="C73" t="s">
        <v>32</v>
      </c>
      <c r="D73">
        <v>905</v>
      </c>
      <c r="E73">
        <v>988</v>
      </c>
    </row>
    <row r="74" spans="3:16">
      <c r="C74" t="s">
        <v>33</v>
      </c>
      <c r="D74">
        <v>996</v>
      </c>
      <c r="E74">
        <v>1086</v>
      </c>
    </row>
    <row r="75" spans="3:16">
      <c r="C75" t="s">
        <v>34</v>
      </c>
      <c r="D75">
        <v>912</v>
      </c>
      <c r="E75">
        <v>995</v>
      </c>
    </row>
    <row r="76" spans="3:16">
      <c r="C76" t="s">
        <v>18</v>
      </c>
      <c r="D76">
        <v>912</v>
      </c>
      <c r="E76">
        <v>998</v>
      </c>
    </row>
    <row r="77" spans="3:16">
      <c r="C77" t="s">
        <v>19</v>
      </c>
      <c r="D77">
        <v>24</v>
      </c>
      <c r="E77">
        <v>28</v>
      </c>
    </row>
    <row r="79" spans="3:16">
      <c r="C79" t="s">
        <v>54</v>
      </c>
      <c r="D79" t="s">
        <v>53</v>
      </c>
    </row>
    <row r="80" spans="3:16">
      <c r="C80" t="s">
        <v>50</v>
      </c>
      <c r="D80">
        <v>9</v>
      </c>
    </row>
    <row r="81" spans="3:5">
      <c r="C81" t="s">
        <v>51</v>
      </c>
      <c r="D81">
        <v>8</v>
      </c>
    </row>
    <row r="82" spans="3:5">
      <c r="C82" t="s">
        <v>52</v>
      </c>
      <c r="D82" t="s">
        <v>55</v>
      </c>
      <c r="E82" t="s">
        <v>56</v>
      </c>
    </row>
    <row r="83" spans="3:5">
      <c r="C83" t="s">
        <v>30</v>
      </c>
      <c r="D83">
        <v>1811</v>
      </c>
      <c r="E83">
        <v>1895</v>
      </c>
    </row>
    <row r="84" spans="3:5">
      <c r="C84" t="s">
        <v>31</v>
      </c>
      <c r="D84">
        <v>954</v>
      </c>
      <c r="E84">
        <v>970</v>
      </c>
    </row>
    <row r="85" spans="3:5">
      <c r="C85" t="s">
        <v>32</v>
      </c>
      <c r="D85">
        <v>2082</v>
      </c>
      <c r="E85">
        <v>2536</v>
      </c>
    </row>
    <row r="86" spans="3:5">
      <c r="C86" t="s">
        <v>33</v>
      </c>
      <c r="D86">
        <v>5269</v>
      </c>
      <c r="E86">
        <v>6714</v>
      </c>
    </row>
    <row r="87" spans="3:5">
      <c r="C87" t="s">
        <v>34</v>
      </c>
      <c r="D87">
        <v>2566</v>
      </c>
      <c r="E87">
        <v>3981</v>
      </c>
    </row>
    <row r="88" spans="3:5">
      <c r="C88" t="s">
        <v>18</v>
      </c>
      <c r="D88">
        <v>2308</v>
      </c>
      <c r="E88">
        <v>3059</v>
      </c>
    </row>
    <row r="89" spans="3:5">
      <c r="C89" t="s">
        <v>19</v>
      </c>
      <c r="D89">
        <v>1191</v>
      </c>
      <c r="E89">
        <v>1714</v>
      </c>
    </row>
    <row r="91" spans="3:5">
      <c r="C91" t="s">
        <v>54</v>
      </c>
      <c r="D91" t="s">
        <v>0</v>
      </c>
    </row>
    <row r="92" spans="3:5">
      <c r="C92" t="s">
        <v>50</v>
      </c>
      <c r="D92">
        <v>12</v>
      </c>
    </row>
    <row r="93" spans="3:5">
      <c r="C93" t="s">
        <v>51</v>
      </c>
      <c r="D93">
        <v>12</v>
      </c>
    </row>
    <row r="94" spans="3:5">
      <c r="C94" t="s">
        <v>52</v>
      </c>
      <c r="D94" t="s">
        <v>55</v>
      </c>
      <c r="E94" t="s">
        <v>56</v>
      </c>
    </row>
    <row r="95" spans="3:5">
      <c r="C95" t="s">
        <v>30</v>
      </c>
      <c r="D95">
        <v>2326</v>
      </c>
      <c r="E95">
        <v>2832</v>
      </c>
    </row>
    <row r="96" spans="3:5">
      <c r="C96" t="s">
        <v>31</v>
      </c>
      <c r="D96">
        <v>603</v>
      </c>
      <c r="E96">
        <v>610</v>
      </c>
    </row>
    <row r="97" spans="3:5">
      <c r="C97" t="s">
        <v>32</v>
      </c>
      <c r="D97">
        <v>2746</v>
      </c>
      <c r="E97">
        <v>3993</v>
      </c>
    </row>
    <row r="98" spans="3:5">
      <c r="C98" t="s">
        <v>33</v>
      </c>
      <c r="D98">
        <v>7133</v>
      </c>
      <c r="E98">
        <v>13347</v>
      </c>
    </row>
    <row r="99" spans="3:5">
      <c r="C99" t="s">
        <v>34</v>
      </c>
      <c r="D99">
        <v>5338</v>
      </c>
      <c r="E99">
        <v>11275</v>
      </c>
    </row>
    <row r="100" spans="3:5">
      <c r="C100" t="s">
        <v>18</v>
      </c>
      <c r="D100">
        <v>3530</v>
      </c>
      <c r="E100">
        <v>6315</v>
      </c>
    </row>
    <row r="101" spans="3:5">
      <c r="C101" t="s">
        <v>19</v>
      </c>
      <c r="D101">
        <v>1838</v>
      </c>
      <c r="E101">
        <v>4336</v>
      </c>
    </row>
  </sheetData>
  <phoneticPr fontId="6" type="noConversion"/>
  <pageMargins left="0.75" right="0.75" top="1" bottom="1" header="0.5" footer="0.5"/>
  <pageSetup paperSize="9" firstPageNumber="99" orientation="portrait" useFirstPageNumber="1" horizontalDpi="4294967292" verticalDpi="4294967292"/>
  <drawing r:id="rId1"/>
  <extLst>
    <ext xmlns:mx="http://schemas.microsoft.com/office/mac/excel/2008/main" uri="{64002731-A6B0-56B0-2670-7721B7C09600}">
      <mx:PLV Mode="0" OnePage="0" WScale="99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45"/>
  <sheetViews>
    <sheetView tabSelected="1" topLeftCell="R1" workbookViewId="0">
      <selection activeCell="AF22" sqref="AF22"/>
    </sheetView>
  </sheetViews>
  <sheetFormatPr baseColWidth="10" defaultRowHeight="15" x14ac:dyDescent="0"/>
  <sheetData>
    <row r="3" spans="2:29">
      <c r="B3" t="s">
        <v>54</v>
      </c>
      <c r="C3" t="s">
        <v>49</v>
      </c>
    </row>
    <row r="4" spans="2:29">
      <c r="B4" t="s">
        <v>52</v>
      </c>
      <c r="C4" t="s">
        <v>55</v>
      </c>
      <c r="D4" t="s">
        <v>56</v>
      </c>
      <c r="I4" t="s">
        <v>0</v>
      </c>
      <c r="K4" t="s">
        <v>4</v>
      </c>
      <c r="O4" t="s">
        <v>70</v>
      </c>
    </row>
    <row r="5" spans="2:29">
      <c r="B5" t="s">
        <v>57</v>
      </c>
      <c r="C5">
        <v>10</v>
      </c>
      <c r="D5">
        <v>7</v>
      </c>
      <c r="R5" t="s">
        <v>48</v>
      </c>
      <c r="S5" t="s">
        <v>49</v>
      </c>
      <c r="W5" t="s">
        <v>0</v>
      </c>
      <c r="Y5" t="s">
        <v>4</v>
      </c>
      <c r="AC5" t="s">
        <v>70</v>
      </c>
    </row>
    <row r="6" spans="2:29">
      <c r="B6" t="s">
        <v>30</v>
      </c>
      <c r="C6">
        <v>80324</v>
      </c>
      <c r="D6">
        <v>79522</v>
      </c>
      <c r="R6" t="s">
        <v>52</v>
      </c>
      <c r="S6" t="s">
        <v>12</v>
      </c>
      <c r="T6" t="s">
        <v>13</v>
      </c>
    </row>
    <row r="7" spans="2:29">
      <c r="B7" t="s">
        <v>31</v>
      </c>
      <c r="C7">
        <v>80169</v>
      </c>
      <c r="D7">
        <v>79522</v>
      </c>
      <c r="R7" t="s">
        <v>57</v>
      </c>
      <c r="S7">
        <v>8</v>
      </c>
      <c r="T7">
        <v>5</v>
      </c>
    </row>
    <row r="8" spans="2:29">
      <c r="B8" t="s">
        <v>32</v>
      </c>
      <c r="C8">
        <v>80476</v>
      </c>
      <c r="D8">
        <v>79704</v>
      </c>
      <c r="F8">
        <f>(D8-C8)/D8</f>
        <v>-9.6858375991167311E-3</v>
      </c>
      <c r="G8">
        <f>(C8-D8)/C8</f>
        <v>9.5929221134251202E-3</v>
      </c>
      <c r="R8" t="s">
        <v>30</v>
      </c>
      <c r="S8">
        <v>2802688</v>
      </c>
      <c r="T8">
        <v>2855843</v>
      </c>
    </row>
    <row r="9" spans="2:29">
      <c r="B9" t="s">
        <v>33</v>
      </c>
      <c r="C9">
        <v>81197</v>
      </c>
      <c r="D9">
        <v>82254</v>
      </c>
      <c r="R9" t="s">
        <v>31</v>
      </c>
      <c r="S9">
        <v>2759607</v>
      </c>
      <c r="T9">
        <v>2855843</v>
      </c>
    </row>
    <row r="10" spans="2:29">
      <c r="B10" t="s">
        <v>34</v>
      </c>
      <c r="C10">
        <v>80648</v>
      </c>
      <c r="D10">
        <v>79871</v>
      </c>
      <c r="R10" t="s">
        <v>32</v>
      </c>
      <c r="S10">
        <v>2898226</v>
      </c>
      <c r="T10">
        <v>2919367</v>
      </c>
    </row>
    <row r="11" spans="2:29">
      <c r="B11" t="s">
        <v>18</v>
      </c>
      <c r="C11">
        <v>80617</v>
      </c>
      <c r="D11">
        <v>80418</v>
      </c>
      <c r="F11">
        <f>(D11-C11)/D11</f>
        <v>-2.4745703698177027E-3</v>
      </c>
      <c r="G11">
        <f>(C11-D11)/C11</f>
        <v>2.4684619869258344E-3</v>
      </c>
      <c r="R11" t="s">
        <v>33</v>
      </c>
      <c r="S11">
        <v>2943501</v>
      </c>
      <c r="T11">
        <v>2942025</v>
      </c>
    </row>
    <row r="12" spans="2:29">
      <c r="B12" t="s">
        <v>19</v>
      </c>
      <c r="C12" t="s">
        <v>60</v>
      </c>
      <c r="D12" t="s">
        <v>61</v>
      </c>
      <c r="R12" t="s">
        <v>34</v>
      </c>
      <c r="S12">
        <v>2922184</v>
      </c>
      <c r="T12">
        <v>2929846</v>
      </c>
    </row>
    <row r="13" spans="2:29">
      <c r="R13" t="s">
        <v>18</v>
      </c>
      <c r="S13">
        <v>2876763</v>
      </c>
      <c r="T13">
        <v>2916887</v>
      </c>
    </row>
    <row r="14" spans="2:29">
      <c r="B14" t="s">
        <v>54</v>
      </c>
      <c r="C14" t="s">
        <v>53</v>
      </c>
      <c r="R14" t="s">
        <v>19</v>
      </c>
      <c r="S14">
        <v>63498</v>
      </c>
      <c r="T14">
        <v>31468</v>
      </c>
    </row>
    <row r="15" spans="2:29">
      <c r="B15" t="s">
        <v>52</v>
      </c>
      <c r="C15" t="s">
        <v>55</v>
      </c>
      <c r="D15" t="s">
        <v>56</v>
      </c>
    </row>
    <row r="16" spans="2:29">
      <c r="B16" t="s">
        <v>57</v>
      </c>
      <c r="C16">
        <v>10</v>
      </c>
      <c r="D16">
        <v>7</v>
      </c>
      <c r="R16" t="s">
        <v>48</v>
      </c>
      <c r="S16" t="s">
        <v>53</v>
      </c>
    </row>
    <row r="17" spans="2:29">
      <c r="B17" t="s">
        <v>30</v>
      </c>
      <c r="C17">
        <v>67309</v>
      </c>
      <c r="D17">
        <v>67438</v>
      </c>
      <c r="R17" t="s">
        <v>52</v>
      </c>
      <c r="S17" t="s">
        <v>12</v>
      </c>
      <c r="T17" t="s">
        <v>13</v>
      </c>
    </row>
    <row r="18" spans="2:29">
      <c r="B18" t="s">
        <v>31</v>
      </c>
      <c r="C18">
        <v>67150</v>
      </c>
      <c r="D18">
        <v>67438</v>
      </c>
      <c r="R18" t="s">
        <v>57</v>
      </c>
      <c r="S18">
        <v>8</v>
      </c>
      <c r="T18">
        <v>5</v>
      </c>
    </row>
    <row r="19" spans="2:29">
      <c r="B19" t="s">
        <v>32</v>
      </c>
      <c r="C19">
        <v>67592</v>
      </c>
      <c r="D19">
        <v>67550</v>
      </c>
      <c r="F19">
        <f>(D19-C19)/D19</f>
        <v>-6.2176165803108803E-4</v>
      </c>
      <c r="G19">
        <f>(C19-D19)/C19</f>
        <v>6.2137531068765536E-4</v>
      </c>
      <c r="R19" t="s">
        <v>30</v>
      </c>
      <c r="S19">
        <v>1464986</v>
      </c>
      <c r="T19">
        <v>1478820</v>
      </c>
    </row>
    <row r="20" spans="2:29">
      <c r="B20" t="s">
        <v>33</v>
      </c>
      <c r="C20">
        <v>68128</v>
      </c>
      <c r="D20">
        <v>69495</v>
      </c>
      <c r="R20" t="s">
        <v>31</v>
      </c>
      <c r="S20">
        <v>1394175</v>
      </c>
      <c r="T20">
        <v>1478820</v>
      </c>
    </row>
    <row r="21" spans="2:29">
      <c r="B21" t="s">
        <v>34</v>
      </c>
      <c r="C21">
        <v>67747</v>
      </c>
      <c r="D21">
        <v>67743</v>
      </c>
      <c r="R21" t="s">
        <v>32</v>
      </c>
      <c r="S21">
        <v>1536266</v>
      </c>
      <c r="T21">
        <v>1536969</v>
      </c>
    </row>
    <row r="22" spans="2:29">
      <c r="B22" t="s">
        <v>18</v>
      </c>
      <c r="C22">
        <v>67637</v>
      </c>
      <c r="D22">
        <v>67979</v>
      </c>
      <c r="F22" s="3">
        <v>-9.6858380000000004E-3</v>
      </c>
      <c r="G22">
        <f>(C22-D22)/C22</f>
        <v>-5.0564040392093081E-3</v>
      </c>
      <c r="R22" t="s">
        <v>33</v>
      </c>
      <c r="S22">
        <v>1554438</v>
      </c>
      <c r="T22">
        <v>1557345</v>
      </c>
    </row>
    <row r="23" spans="2:29">
      <c r="B23" t="s">
        <v>19</v>
      </c>
      <c r="C23" t="s">
        <v>64</v>
      </c>
      <c r="D23" t="s">
        <v>65</v>
      </c>
      <c r="R23" t="s">
        <v>34</v>
      </c>
      <c r="S23">
        <v>1537068</v>
      </c>
      <c r="T23">
        <v>1542375</v>
      </c>
    </row>
    <row r="24" spans="2:29">
      <c r="R24" t="s">
        <v>18</v>
      </c>
      <c r="S24">
        <v>1509211</v>
      </c>
      <c r="T24">
        <v>1532549</v>
      </c>
    </row>
    <row r="25" spans="2:29">
      <c r="B25" t="s">
        <v>54</v>
      </c>
      <c r="C25" t="s">
        <v>0</v>
      </c>
      <c r="R25" t="s">
        <v>19</v>
      </c>
      <c r="S25">
        <v>51742</v>
      </c>
      <c r="T25">
        <v>27689</v>
      </c>
    </row>
    <row r="26" spans="2:29">
      <c r="B26" t="s">
        <v>52</v>
      </c>
      <c r="C26" t="s">
        <v>55</v>
      </c>
      <c r="D26" t="s">
        <v>56</v>
      </c>
      <c r="W26" t="s">
        <v>70</v>
      </c>
    </row>
    <row r="27" spans="2:29">
      <c r="B27" t="s">
        <v>57</v>
      </c>
      <c r="C27">
        <v>10</v>
      </c>
      <c r="D27">
        <v>7</v>
      </c>
      <c r="R27" t="s">
        <v>48</v>
      </c>
      <c r="S27" t="s">
        <v>0</v>
      </c>
      <c r="W27">
        <v>2802688</v>
      </c>
      <c r="X27">
        <v>2759607</v>
      </c>
      <c r="Y27">
        <v>2898226</v>
      </c>
      <c r="Z27">
        <v>2943501</v>
      </c>
      <c r="AA27">
        <v>2922184</v>
      </c>
      <c r="AB27">
        <v>2876763</v>
      </c>
      <c r="AC27">
        <v>63498</v>
      </c>
    </row>
    <row r="28" spans="2:29">
      <c r="B28" t="s">
        <v>30</v>
      </c>
      <c r="C28">
        <v>49262</v>
      </c>
      <c r="D28">
        <v>49149</v>
      </c>
      <c r="R28" t="s">
        <v>52</v>
      </c>
      <c r="S28" t="s">
        <v>12</v>
      </c>
      <c r="T28" t="s">
        <v>13</v>
      </c>
      <c r="W28">
        <v>2855843</v>
      </c>
      <c r="X28">
        <v>2855843</v>
      </c>
      <c r="Y28">
        <v>2919367</v>
      </c>
      <c r="Z28">
        <v>2942025</v>
      </c>
      <c r="AA28">
        <v>2929846</v>
      </c>
      <c r="AB28">
        <v>2916887</v>
      </c>
      <c r="AC28">
        <v>31468</v>
      </c>
    </row>
    <row r="29" spans="2:29">
      <c r="B29" t="s">
        <v>31</v>
      </c>
      <c r="C29">
        <v>48723</v>
      </c>
      <c r="D29">
        <v>49149</v>
      </c>
      <c r="R29" t="s">
        <v>57</v>
      </c>
      <c r="S29">
        <v>8</v>
      </c>
      <c r="T29">
        <v>5</v>
      </c>
      <c r="W29" t="s">
        <v>4</v>
      </c>
    </row>
    <row r="30" spans="2:29">
      <c r="B30" t="s">
        <v>32</v>
      </c>
      <c r="C30">
        <v>49363</v>
      </c>
      <c r="D30">
        <v>49649</v>
      </c>
      <c r="F30">
        <f>(D30-C30)/D30</f>
        <v>5.7604382767024514E-3</v>
      </c>
      <c r="G30">
        <f>(C30-D30)/C30</f>
        <v>-5.7938131799120801E-3</v>
      </c>
      <c r="R30" t="s">
        <v>30</v>
      </c>
      <c r="S30">
        <v>2373838</v>
      </c>
      <c r="T30">
        <v>2381819</v>
      </c>
      <c r="W30">
        <v>1464986</v>
      </c>
      <c r="X30">
        <v>1394175</v>
      </c>
      <c r="Y30">
        <v>1536266</v>
      </c>
      <c r="Z30">
        <v>1554438</v>
      </c>
      <c r="AA30">
        <v>1537068</v>
      </c>
      <c r="AB30">
        <v>1509211</v>
      </c>
      <c r="AC30">
        <v>51742</v>
      </c>
    </row>
    <row r="31" spans="2:29">
      <c r="B31" t="s">
        <v>33</v>
      </c>
      <c r="C31">
        <v>50361</v>
      </c>
      <c r="D31">
        <v>50796</v>
      </c>
      <c r="R31" t="s">
        <v>31</v>
      </c>
      <c r="S31">
        <v>2331964</v>
      </c>
      <c r="T31">
        <v>2381819</v>
      </c>
      <c r="W31">
        <v>1478820</v>
      </c>
      <c r="X31">
        <v>1478820</v>
      </c>
      <c r="Y31">
        <v>1536969</v>
      </c>
      <c r="Z31">
        <v>1557345</v>
      </c>
      <c r="AA31">
        <v>1542375</v>
      </c>
      <c r="AB31">
        <v>1532549</v>
      </c>
      <c r="AC31">
        <v>27689</v>
      </c>
    </row>
    <row r="32" spans="2:29">
      <c r="B32" t="s">
        <v>34</v>
      </c>
      <c r="C32">
        <v>49716</v>
      </c>
      <c r="D32">
        <v>49723</v>
      </c>
      <c r="R32" t="s">
        <v>32</v>
      </c>
      <c r="S32">
        <v>2406426</v>
      </c>
      <c r="T32">
        <v>2384923</v>
      </c>
      <c r="W32" t="s">
        <v>0</v>
      </c>
    </row>
    <row r="33" spans="2:29">
      <c r="B33" t="s">
        <v>18</v>
      </c>
      <c r="C33">
        <v>49560</v>
      </c>
      <c r="D33">
        <v>49719</v>
      </c>
      <c r="F33" s="3">
        <v>-9.6858380000000004E-3</v>
      </c>
      <c r="G33">
        <f>(C33-D33)/C33</f>
        <v>-3.208232445520581E-3</v>
      </c>
      <c r="R33" t="s">
        <v>33</v>
      </c>
      <c r="S33">
        <v>2433581</v>
      </c>
      <c r="T33">
        <v>2404942</v>
      </c>
      <c r="W33">
        <v>2373838</v>
      </c>
      <c r="X33">
        <v>2331964</v>
      </c>
      <c r="Y33">
        <v>2406426</v>
      </c>
      <c r="Z33">
        <v>2433581</v>
      </c>
      <c r="AA33">
        <v>2414557</v>
      </c>
      <c r="AB33">
        <v>2398628</v>
      </c>
      <c r="AC33">
        <v>29688</v>
      </c>
    </row>
    <row r="34" spans="2:29">
      <c r="B34" t="s">
        <v>19</v>
      </c>
      <c r="C34" t="s">
        <v>68</v>
      </c>
      <c r="D34" t="s">
        <v>69</v>
      </c>
      <c r="R34" t="s">
        <v>34</v>
      </c>
      <c r="S34">
        <v>2414557</v>
      </c>
      <c r="T34">
        <v>2399317</v>
      </c>
      <c r="W34">
        <v>2381819</v>
      </c>
      <c r="X34">
        <v>2381819</v>
      </c>
      <c r="Y34">
        <v>2384923</v>
      </c>
      <c r="Z34">
        <v>2404942</v>
      </c>
      <c r="AA34">
        <v>2399317</v>
      </c>
      <c r="AB34">
        <v>2394612</v>
      </c>
      <c r="AC34">
        <v>9400</v>
      </c>
    </row>
    <row r="35" spans="2:29">
      <c r="R35" t="s">
        <v>18</v>
      </c>
      <c r="S35">
        <v>2398628</v>
      </c>
      <c r="T35">
        <v>2394612</v>
      </c>
    </row>
    <row r="36" spans="2:29">
      <c r="R36" t="s">
        <v>19</v>
      </c>
      <c r="S36">
        <v>29688</v>
      </c>
      <c r="T36">
        <v>9400</v>
      </c>
    </row>
    <row r="38" spans="2:29">
      <c r="C38">
        <v>80324</v>
      </c>
      <c r="D38">
        <v>80169</v>
      </c>
      <c r="E38">
        <v>80476</v>
      </c>
      <c r="F38">
        <v>81197</v>
      </c>
      <c r="G38">
        <v>80648</v>
      </c>
      <c r="H38" t="s">
        <v>58</v>
      </c>
      <c r="I38" t="s">
        <v>60</v>
      </c>
    </row>
    <row r="39" spans="2:29">
      <c r="C39">
        <v>79522</v>
      </c>
      <c r="D39">
        <v>79522</v>
      </c>
      <c r="E39">
        <v>79704</v>
      </c>
      <c r="F39">
        <v>82254</v>
      </c>
      <c r="G39">
        <v>79871</v>
      </c>
      <c r="H39" t="s">
        <v>59</v>
      </c>
      <c r="I39" t="s">
        <v>61</v>
      </c>
    </row>
    <row r="41" spans="2:29">
      <c r="C41">
        <v>67309</v>
      </c>
      <c r="D41">
        <v>67150</v>
      </c>
      <c r="E41">
        <v>67592</v>
      </c>
      <c r="F41">
        <v>68128</v>
      </c>
      <c r="G41">
        <v>67747</v>
      </c>
      <c r="H41" t="s">
        <v>62</v>
      </c>
      <c r="I41" t="s">
        <v>64</v>
      </c>
    </row>
    <row r="42" spans="2:29">
      <c r="C42">
        <v>67438</v>
      </c>
      <c r="D42">
        <v>67438</v>
      </c>
      <c r="E42">
        <v>67550</v>
      </c>
      <c r="F42">
        <v>69495</v>
      </c>
      <c r="G42">
        <v>67743</v>
      </c>
      <c r="H42" t="s">
        <v>63</v>
      </c>
      <c r="I42" t="s">
        <v>65</v>
      </c>
    </row>
    <row r="44" spans="2:29">
      <c r="C44">
        <v>49262</v>
      </c>
      <c r="D44">
        <v>48723</v>
      </c>
      <c r="E44">
        <v>49363</v>
      </c>
      <c r="F44">
        <v>50361</v>
      </c>
      <c r="G44">
        <v>49716</v>
      </c>
      <c r="H44" t="s">
        <v>66</v>
      </c>
      <c r="I44" t="s">
        <v>68</v>
      </c>
    </row>
    <row r="45" spans="2:29">
      <c r="C45">
        <v>49149</v>
      </c>
      <c r="D45">
        <v>49149</v>
      </c>
      <c r="E45">
        <v>49649</v>
      </c>
      <c r="F45">
        <v>50796</v>
      </c>
      <c r="G45">
        <v>49723</v>
      </c>
      <c r="H45" t="s">
        <v>67</v>
      </c>
      <c r="I45" t="s">
        <v>69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NetBeans</vt:lpstr>
      <vt:lpstr>Sheet1</vt:lpstr>
      <vt:lpstr>Sheet2</vt:lpstr>
      <vt:lpstr>Sheet3</vt:lpstr>
    </vt:vector>
  </TitlesOfParts>
  <Company>Banane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Blanche</dc:creator>
  <cp:lastModifiedBy>Farine Blanche</cp:lastModifiedBy>
  <dcterms:created xsi:type="dcterms:W3CDTF">2018-10-08T07:01:26Z</dcterms:created>
  <dcterms:modified xsi:type="dcterms:W3CDTF">2018-11-20T10:43:41Z</dcterms:modified>
</cp:coreProperties>
</file>