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ac63a0e48feced/Documents/DASE03 YEAR3 SEM1/AES/"/>
    </mc:Choice>
  </mc:AlternateContent>
  <xr:revisionPtr revIDLastSave="407" documentId="8_{F5845315-6AC7-41BB-93CF-29F4C5069D1E}" xr6:coauthVersionLast="47" xr6:coauthVersionMax="47" xr10:uidLastSave="{E8B6A655-081C-464E-AABA-70871AC79271}"/>
  <bookViews>
    <workbookView xWindow="-110" yWindow="-110" windowWidth="19420" windowHeight="10300" xr2:uid="{27BC2310-F461-4941-A3D1-9AF2556BFFCF}"/>
  </bookViews>
  <sheets>
    <sheet name="Sheet1" sheetId="1" r:id="rId1"/>
  </sheets>
  <definedNames>
    <definedName name="_xlchart.v1.0" hidden="1">Sheet1!$B$11:$K$11</definedName>
    <definedName name="_xlchart.v1.1" hidden="1">Sheet1!$B$14:$K$14</definedName>
    <definedName name="_xlchart.v1.2" hidden="1">Sheet1!$B$22:$K$22</definedName>
    <definedName name="_xlchart.v1.3" hidden="1">Sheet1!$B$25:$K$25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9" i="1" l="1"/>
  <c r="J79" i="1"/>
  <c r="I79" i="1"/>
  <c r="H79" i="1"/>
  <c r="G79" i="1"/>
  <c r="F79" i="1"/>
  <c r="E79" i="1"/>
  <c r="D79" i="1"/>
  <c r="B79" i="1"/>
  <c r="K69" i="1"/>
  <c r="J69" i="1"/>
  <c r="I69" i="1"/>
  <c r="H69" i="1"/>
  <c r="G69" i="1"/>
  <c r="F69" i="1"/>
  <c r="E69" i="1"/>
  <c r="D69" i="1"/>
  <c r="C69" i="1"/>
  <c r="B69" i="1"/>
  <c r="C79" i="1"/>
  <c r="B56" i="1"/>
  <c r="C40" i="1"/>
  <c r="C41" i="1" s="1"/>
  <c r="K50" i="1"/>
  <c r="J50" i="1"/>
  <c r="I50" i="1"/>
  <c r="H50" i="1"/>
  <c r="G50" i="1"/>
  <c r="F50" i="1"/>
  <c r="E50" i="1"/>
  <c r="D50" i="1"/>
  <c r="C50" i="1"/>
  <c r="B50" i="1"/>
  <c r="K40" i="1"/>
  <c r="K41" i="1" s="1"/>
  <c r="J40" i="1"/>
  <c r="I40" i="1"/>
  <c r="H40" i="1"/>
  <c r="H41" i="1" s="1"/>
  <c r="G40" i="1"/>
  <c r="G41" i="1" s="1"/>
  <c r="F40" i="1"/>
  <c r="E40" i="1"/>
  <c r="D40" i="1"/>
  <c r="B40" i="1"/>
  <c r="J41" i="1"/>
  <c r="I41" i="1"/>
  <c r="F41" i="1"/>
  <c r="E41" i="1"/>
  <c r="D41" i="1"/>
  <c r="K22" i="1"/>
  <c r="J22" i="1"/>
  <c r="I22" i="1"/>
  <c r="H22" i="1"/>
  <c r="G22" i="1"/>
  <c r="F22" i="1"/>
  <c r="E22" i="1"/>
  <c r="D22" i="1"/>
  <c r="C22" i="1"/>
  <c r="B22" i="1"/>
  <c r="K11" i="1"/>
  <c r="J11" i="1"/>
  <c r="I11" i="1"/>
  <c r="H11" i="1"/>
  <c r="G11" i="1"/>
  <c r="F11" i="1"/>
  <c r="E11" i="1"/>
  <c r="D11" i="1"/>
  <c r="C11" i="1"/>
  <c r="B11" i="1"/>
  <c r="K82" i="1"/>
  <c r="J82" i="1"/>
  <c r="I82" i="1"/>
  <c r="H82" i="1"/>
  <c r="G82" i="1"/>
  <c r="F82" i="1"/>
  <c r="E82" i="1"/>
  <c r="D82" i="1"/>
  <c r="C82" i="1"/>
  <c r="B82" i="1"/>
  <c r="K72" i="1"/>
  <c r="J72" i="1"/>
  <c r="I72" i="1"/>
  <c r="H72" i="1"/>
  <c r="G72" i="1"/>
  <c r="F72" i="1"/>
  <c r="E72" i="1"/>
  <c r="D72" i="1"/>
  <c r="C72" i="1"/>
  <c r="B72" i="1"/>
  <c r="B43" i="1"/>
  <c r="C43" i="1"/>
  <c r="D43" i="1"/>
  <c r="E43" i="1"/>
  <c r="F43" i="1"/>
  <c r="G43" i="1"/>
  <c r="H43" i="1"/>
  <c r="I43" i="1"/>
  <c r="J43" i="1"/>
  <c r="K43" i="1"/>
  <c r="B53" i="1"/>
  <c r="C53" i="1"/>
  <c r="D53" i="1"/>
  <c r="E53" i="1"/>
  <c r="F53" i="1"/>
  <c r="G53" i="1"/>
  <c r="H53" i="1"/>
  <c r="I53" i="1"/>
  <c r="J53" i="1"/>
  <c r="K53" i="1"/>
  <c r="C25" i="1"/>
  <c r="D25" i="1"/>
  <c r="E25" i="1"/>
  <c r="F25" i="1"/>
  <c r="G25" i="1"/>
  <c r="H25" i="1"/>
  <c r="I25" i="1"/>
  <c r="J25" i="1"/>
  <c r="K25" i="1"/>
  <c r="B25" i="1"/>
  <c r="C14" i="1"/>
  <c r="D14" i="1"/>
  <c r="E14" i="1"/>
  <c r="F14" i="1"/>
  <c r="G14" i="1"/>
  <c r="H14" i="1"/>
  <c r="I14" i="1"/>
  <c r="J14" i="1"/>
  <c r="K14" i="1"/>
  <c r="B14" i="1"/>
  <c r="G51" i="1" l="1"/>
  <c r="G52" i="1" s="1"/>
  <c r="F23" i="1"/>
  <c r="F24" i="1" s="1"/>
  <c r="B80" i="1"/>
  <c r="B81" i="1" s="1"/>
  <c r="J42" i="1"/>
  <c r="J51" i="1"/>
  <c r="J52" i="1" s="1"/>
  <c r="G42" i="1"/>
  <c r="F42" i="1"/>
  <c r="I51" i="1"/>
  <c r="I52" i="1" s="1"/>
  <c r="G12" i="1"/>
  <c r="G13" i="1" s="1"/>
  <c r="K42" i="1"/>
  <c r="H12" i="1"/>
  <c r="H13" i="1" s="1"/>
  <c r="B51" i="1"/>
  <c r="B52" i="1" s="1"/>
  <c r="E23" i="1"/>
  <c r="E24" i="1" s="1"/>
  <c r="B41" i="1"/>
  <c r="B42" i="1" s="1"/>
  <c r="D51" i="1"/>
  <c r="D52" i="1" s="1"/>
  <c r="C42" i="1"/>
  <c r="E51" i="1"/>
  <c r="E52" i="1" s="1"/>
  <c r="D42" i="1"/>
  <c r="H51" i="1"/>
  <c r="H52" i="1" s="1"/>
  <c r="I12" i="1"/>
  <c r="I13" i="1" s="1"/>
  <c r="G23" i="1"/>
  <c r="G24" i="1" s="1"/>
  <c r="B12" i="1"/>
  <c r="B13" i="1" s="1"/>
  <c r="J12" i="1"/>
  <c r="J13" i="1" s="1"/>
  <c r="H23" i="1"/>
  <c r="H24" i="1" s="1"/>
  <c r="E42" i="1"/>
  <c r="C51" i="1"/>
  <c r="C52" i="1" s="1"/>
  <c r="K51" i="1"/>
  <c r="K52" i="1" s="1"/>
  <c r="K12" i="1"/>
  <c r="K13" i="1" s="1"/>
  <c r="I23" i="1"/>
  <c r="I24" i="1" s="1"/>
  <c r="B23" i="1"/>
  <c r="B24" i="1" s="1"/>
  <c r="D12" i="1"/>
  <c r="D13" i="1" s="1"/>
  <c r="J23" i="1"/>
  <c r="J24" i="1" s="1"/>
  <c r="E12" i="1"/>
  <c r="E13" i="1" s="1"/>
  <c r="C23" i="1"/>
  <c r="C24" i="1" s="1"/>
  <c r="K23" i="1"/>
  <c r="K24" i="1" s="1"/>
  <c r="H42" i="1"/>
  <c r="F51" i="1"/>
  <c r="F52" i="1" s="1"/>
  <c r="C12" i="1"/>
  <c r="C13" i="1" s="1"/>
  <c r="F12" i="1"/>
  <c r="F13" i="1" s="1"/>
  <c r="D23" i="1"/>
  <c r="D24" i="1" s="1"/>
  <c r="I42" i="1"/>
  <c r="J80" i="1"/>
  <c r="J81" i="1" s="1"/>
  <c r="C70" i="1"/>
  <c r="C71" i="1" s="1"/>
  <c r="K70" i="1"/>
  <c r="K71" i="1" s="1"/>
  <c r="C80" i="1"/>
  <c r="C81" i="1" s="1"/>
  <c r="K80" i="1"/>
  <c r="K81" i="1" s="1"/>
  <c r="E70" i="1"/>
  <c r="E71" i="1" s="1"/>
  <c r="E80" i="1"/>
  <c r="E81" i="1" s="1"/>
  <c r="J70" i="1"/>
  <c r="J71" i="1" s="1"/>
  <c r="F70" i="1"/>
  <c r="F71" i="1" s="1"/>
  <c r="F80" i="1"/>
  <c r="F81" i="1" s="1"/>
  <c r="G70" i="1"/>
  <c r="G71" i="1" s="1"/>
  <c r="G80" i="1"/>
  <c r="G81" i="1" s="1"/>
  <c r="D70" i="1"/>
  <c r="D71" i="1" s="1"/>
  <c r="D80" i="1"/>
  <c r="D81" i="1" s="1"/>
  <c r="H70" i="1"/>
  <c r="H71" i="1" s="1"/>
  <c r="H80" i="1"/>
  <c r="H81" i="1" s="1"/>
  <c r="I70" i="1"/>
  <c r="I71" i="1" s="1"/>
  <c r="I80" i="1"/>
  <c r="I81" i="1" s="1"/>
  <c r="B70" i="1"/>
  <c r="B71" i="1" s="1"/>
  <c r="B27" i="1" l="1"/>
  <c r="B28" i="1" s="1"/>
  <c r="B55" i="1"/>
  <c r="B84" i="1"/>
  <c r="B85" i="1" s="1"/>
</calcChain>
</file>

<file path=xl/sharedStrings.xml><?xml version="1.0" encoding="utf-8"?>
<sst xmlns="http://schemas.openxmlformats.org/spreadsheetml/2006/main" count="75" uniqueCount="22">
  <si>
    <t>Test 1</t>
  </si>
  <si>
    <t xml:space="preserve">Angle of attack </t>
  </si>
  <si>
    <t>Ambient density</t>
  </si>
  <si>
    <t>Calculated windspeed</t>
  </si>
  <si>
    <t>Average freestream static pressure (P∞):</t>
  </si>
  <si>
    <t xml:space="preserve">upper surface </t>
  </si>
  <si>
    <t>Tap No.</t>
  </si>
  <si>
    <t>x (mm)</t>
  </si>
  <si>
    <t>δx</t>
  </si>
  <si>
    <t>P</t>
  </si>
  <si>
    <t>CP</t>
  </si>
  <si>
    <t>𝒙 𝑪𝑷 𝜹𝒙</t>
  </si>
  <si>
    <t>𝑪𝑷 𝜹𝒙</t>
  </si>
  <si>
    <t xml:space="preserve">lower surface </t>
  </si>
  <si>
    <t>Test 2</t>
  </si>
  <si>
    <t>c/x</t>
  </si>
  <si>
    <t>𝑪𝑷</t>
  </si>
  <si>
    <t>Location of the centre of pressure from the leading edge</t>
  </si>
  <si>
    <t>Test 3</t>
  </si>
  <si>
    <t>P (kPa)</t>
  </si>
  <si>
    <t>x/c</t>
  </si>
  <si>
    <t>centre of pressure (x/c)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</si>
</sst>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Upper surface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Sheet1!$B$14:$K$14</c:f>
              <c:numCache>
                <c:formatCode>General</c:formatCode>
                <c:ptCount val="10"/>
                <c:pt idx="0">
                  <c:v>5.0666666666666664E-3</c:v>
                </c:pt>
                <c:pt idx="1">
                  <c:v>2.5399999999999999E-2</c:v>
                </c:pt>
                <c:pt idx="2">
                  <c:v>7.6200000000000004E-2</c:v>
                </c:pt>
                <c:pt idx="3">
                  <c:v>0.127</c:v>
                </c:pt>
                <c:pt idx="4">
                  <c:v>0.25333333333333335</c:v>
                </c:pt>
                <c:pt idx="5">
                  <c:v>0.41333333333333333</c:v>
                </c:pt>
                <c:pt idx="6">
                  <c:v>0.53846666666666665</c:v>
                </c:pt>
                <c:pt idx="7">
                  <c:v>0.67566666666666664</c:v>
                </c:pt>
                <c:pt idx="8">
                  <c:v>0.81279999999999997</c:v>
                </c:pt>
                <c:pt idx="9">
                  <c:v>0.91439999999999999</c:v>
                </c:pt>
              </c:numCache>
            </c:numRef>
          </c:xVal>
          <c:yVal>
            <c:numRef>
              <c:f>Sheet1!$B$11:$K$11</c:f>
              <c:numCache>
                <c:formatCode>General</c:formatCode>
                <c:ptCount val="10"/>
                <c:pt idx="0">
                  <c:v>-1.9615655807017303</c:v>
                </c:pt>
                <c:pt idx="1">
                  <c:v>-1.7996014501850739</c:v>
                </c:pt>
                <c:pt idx="2">
                  <c:v>-1.4216851456462087</c:v>
                </c:pt>
                <c:pt idx="3">
                  <c:v>-1.1337489136165966</c:v>
                </c:pt>
                <c:pt idx="4">
                  <c:v>-0.8098206525832834</c:v>
                </c:pt>
                <c:pt idx="5">
                  <c:v>-0.50388840605182073</c:v>
                </c:pt>
                <c:pt idx="6">
                  <c:v>-0.37791630453886571</c:v>
                </c:pt>
                <c:pt idx="7">
                  <c:v>-0.2339481885240596</c:v>
                </c:pt>
                <c:pt idx="8">
                  <c:v>-0.12597210151295529</c:v>
                </c:pt>
                <c:pt idx="9">
                  <c:v>-1.7996014501850757E-2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3B-499E-A8D6-04DC21F1D432}"/>
            </c:ext>
          </c:extLst>
        </c:ser>
        <c:ser>
          <c:idx val="1"/>
          <c:order val="1"/>
          <c:tx>
            <c:v>Lower surface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Sheet1!$B$25:$K$25</c:f>
              <c:numCache>
                <c:formatCode>General</c:formatCode>
                <c:ptCount val="10"/>
                <c:pt idx="0">
                  <c:v>1.0133333333333333E-2</c:v>
                </c:pt>
                <c:pt idx="1">
                  <c:v>5.0799999999999998E-2</c:v>
                </c:pt>
                <c:pt idx="2">
                  <c:v>0.1016</c:v>
                </c:pt>
                <c:pt idx="3">
                  <c:v>0.15240000000000001</c:v>
                </c:pt>
                <c:pt idx="4">
                  <c:v>0.27433333333333332</c:v>
                </c:pt>
                <c:pt idx="5">
                  <c:v>0.39626666666666666</c:v>
                </c:pt>
                <c:pt idx="6">
                  <c:v>0.51819999999999999</c:v>
                </c:pt>
                <c:pt idx="7">
                  <c:v>0.64013333333333333</c:v>
                </c:pt>
                <c:pt idx="8">
                  <c:v>0.76200000000000001</c:v>
                </c:pt>
                <c:pt idx="9">
                  <c:v>0.86359999999999992</c:v>
                </c:pt>
              </c:numCache>
            </c:numRef>
          </c:xVal>
          <c:yVal>
            <c:numRef>
              <c:f>Sheet1!$B$22:$K$22</c:f>
              <c:numCache>
                <c:formatCode>General</c:formatCode>
                <c:ptCount val="10"/>
                <c:pt idx="0">
                  <c:v>0.97178478309993976</c:v>
                </c:pt>
                <c:pt idx="1">
                  <c:v>0.52188442055367135</c:v>
                </c:pt>
                <c:pt idx="2">
                  <c:v>0.28793623202961177</c:v>
                </c:pt>
                <c:pt idx="3">
                  <c:v>0.17996014501850735</c:v>
                </c:pt>
                <c:pt idx="4">
                  <c:v>7.1984058007402818E-2</c:v>
                </c:pt>
                <c:pt idx="5">
                  <c:v>7.1984058007402818E-2</c:v>
                </c:pt>
                <c:pt idx="6">
                  <c:v>3.5992029003701312E-2</c:v>
                </c:pt>
                <c:pt idx="7">
                  <c:v>0</c:v>
                </c:pt>
                <c:pt idx="8">
                  <c:v>3.5992029003701312E-2</c:v>
                </c:pt>
                <c:pt idx="9">
                  <c:v>5.3988043505552065E-2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3B-499E-A8D6-04DC21F1D432}"/>
            </c:ext>
          </c:extLst>
        </c:ser>
        <c:ser>
          <c:idx val="2"/>
          <c:order val="2"/>
          <c:tx>
            <c:v>centre of pressure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xVal>
            <c:numRef>
              <c:f>Sheet1!$B$28</c:f>
              <c:numCache>
                <c:formatCode>General</c:formatCode>
                <c:ptCount val="1"/>
                <c:pt idx="0">
                  <c:v>0.24843197871086961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2-83CF-406D-94C7-7AA1A5822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671600"/>
        <c:axId val="1624672560"/>
      </c:scatterChart>
      <c:valAx>
        <c:axId val="162467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Distance</a:t>
                </a:r>
                <a:r>
                  <a:rPr lang="en-SG" baseline="0"/>
                  <a:t> of Pressure port (x/c)</a:t>
                </a:r>
                <a:endParaRPr lang="en-SG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72560"/>
        <c:crosses val="autoZero"/>
        <c:crossBetween val="midCat"/>
      </c:valAx>
      <c:valAx>
        <c:axId val="162467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671600"/>
        <c:crosses val="autoZero"/>
        <c:crossBetween val="midCat"/>
        <c:majorUnit val="0.5"/>
        <c:min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Upper surface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Sheet1!$B$43:$K$43</c:f>
              <c:numCache>
                <c:formatCode>General</c:formatCode>
                <c:ptCount val="10"/>
                <c:pt idx="0">
                  <c:v>5.0666666666666664E-3</c:v>
                </c:pt>
                <c:pt idx="1">
                  <c:v>2.5399999999999999E-2</c:v>
                </c:pt>
                <c:pt idx="2">
                  <c:v>7.6200000000000004E-2</c:v>
                </c:pt>
                <c:pt idx="3">
                  <c:v>0.127</c:v>
                </c:pt>
                <c:pt idx="4">
                  <c:v>0.25333333333333335</c:v>
                </c:pt>
                <c:pt idx="5">
                  <c:v>0.41333333333333333</c:v>
                </c:pt>
                <c:pt idx="6">
                  <c:v>0.53846666666666665</c:v>
                </c:pt>
                <c:pt idx="7">
                  <c:v>0.67566666666666664</c:v>
                </c:pt>
                <c:pt idx="8">
                  <c:v>0.81279999999999997</c:v>
                </c:pt>
                <c:pt idx="9">
                  <c:v>0.91439999999999999</c:v>
                </c:pt>
              </c:numCache>
            </c:numRef>
          </c:xVal>
          <c:yVal>
            <c:numRef>
              <c:f>Sheet1!$B$40:$K$40</c:f>
              <c:numCache>
                <c:formatCode>General</c:formatCode>
                <c:ptCount val="10"/>
                <c:pt idx="0">
                  <c:v>-2.5958136664942133</c:v>
                </c:pt>
                <c:pt idx="1">
                  <c:v>-2.2198682389329831</c:v>
                </c:pt>
                <c:pt idx="2">
                  <c:v>-1.7365098320685433</c:v>
                </c:pt>
                <c:pt idx="3">
                  <c:v>-1.3426622412901108</c:v>
                </c:pt>
                <c:pt idx="4">
                  <c:v>-0.96671681372887985</c:v>
                </c:pt>
                <c:pt idx="5">
                  <c:v>-0.6265757126020518</c:v>
                </c:pt>
                <c:pt idx="6">
                  <c:v>-0.46545624364723831</c:v>
                </c:pt>
                <c:pt idx="7">
                  <c:v>-0.30433677469242509</c:v>
                </c:pt>
                <c:pt idx="8">
                  <c:v>-0.17902163217201489</c:v>
                </c:pt>
                <c:pt idx="9">
                  <c:v>-5.3706489651604475E-2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BE-426A-AA9B-9233A61D054D}"/>
            </c:ext>
          </c:extLst>
        </c:ser>
        <c:ser>
          <c:idx val="1"/>
          <c:order val="1"/>
          <c:tx>
            <c:v>Lower surface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Sheet1!$B$53:$K$53</c:f>
              <c:numCache>
                <c:formatCode>General</c:formatCode>
                <c:ptCount val="10"/>
                <c:pt idx="0">
                  <c:v>1.0133333333333333E-2</c:v>
                </c:pt>
                <c:pt idx="1">
                  <c:v>5.0799999999999998E-2</c:v>
                </c:pt>
                <c:pt idx="2">
                  <c:v>0.1016</c:v>
                </c:pt>
                <c:pt idx="3">
                  <c:v>0.15240000000000001</c:v>
                </c:pt>
                <c:pt idx="4">
                  <c:v>0.27433333333333332</c:v>
                </c:pt>
                <c:pt idx="5">
                  <c:v>0.39626666666666666</c:v>
                </c:pt>
                <c:pt idx="6">
                  <c:v>0.51819999999999999</c:v>
                </c:pt>
                <c:pt idx="7">
                  <c:v>0.64013333333333333</c:v>
                </c:pt>
                <c:pt idx="8">
                  <c:v>0.76200000000000001</c:v>
                </c:pt>
                <c:pt idx="9">
                  <c:v>0.86359999999999992</c:v>
                </c:pt>
              </c:numCache>
            </c:numRef>
          </c:xVal>
          <c:yVal>
            <c:numRef>
              <c:f>Sheet1!$B$50:$K$50</c:f>
              <c:numCache>
                <c:formatCode>General</c:formatCode>
                <c:ptCount val="10"/>
                <c:pt idx="0">
                  <c:v>1.0383254665976855</c:v>
                </c:pt>
                <c:pt idx="1">
                  <c:v>0.66238003903645459</c:v>
                </c:pt>
                <c:pt idx="2">
                  <c:v>0.4296519172128353</c:v>
                </c:pt>
                <c:pt idx="3">
                  <c:v>0.30433677469242504</c:v>
                </c:pt>
                <c:pt idx="4">
                  <c:v>0.17902163217201469</c:v>
                </c:pt>
                <c:pt idx="5">
                  <c:v>0.26853244825802208</c:v>
                </c:pt>
                <c:pt idx="6">
                  <c:v>0.10741297930320874</c:v>
                </c:pt>
                <c:pt idx="7">
                  <c:v>5.3706489651604274E-2</c:v>
                </c:pt>
                <c:pt idx="8">
                  <c:v>5.3706489651604274E-2</c:v>
                </c:pt>
                <c:pt idx="9">
                  <c:v>7.1608652868805758E-2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E-426A-AA9B-9233A61D054D}"/>
            </c:ext>
          </c:extLst>
        </c:ser>
        <c:ser>
          <c:idx val="2"/>
          <c:order val="2"/>
          <c:tx>
            <c:v>centre of pressure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Sheet1!$B$56</c:f>
              <c:numCache>
                <c:formatCode>General</c:formatCode>
                <c:ptCount val="1"/>
                <c:pt idx="0">
                  <c:v>0.26482947453135186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4A5-463B-85BA-1570550FA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530064"/>
        <c:axId val="2080526704"/>
      </c:scatterChart>
      <c:valAx>
        <c:axId val="208053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26704"/>
        <c:crosses val="autoZero"/>
        <c:crossBetween val="midCat"/>
      </c:valAx>
      <c:valAx>
        <c:axId val="208052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3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Upper surface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Sheet1!$B$72:$K$72</c:f>
              <c:numCache>
                <c:formatCode>General</c:formatCode>
                <c:ptCount val="10"/>
                <c:pt idx="0">
                  <c:v>5.0666666666666664E-3</c:v>
                </c:pt>
                <c:pt idx="1">
                  <c:v>2.5399999999999999E-2</c:v>
                </c:pt>
                <c:pt idx="2">
                  <c:v>7.6200000000000004E-2</c:v>
                </c:pt>
                <c:pt idx="3">
                  <c:v>0.127</c:v>
                </c:pt>
                <c:pt idx="4">
                  <c:v>0.25333333333333335</c:v>
                </c:pt>
                <c:pt idx="5">
                  <c:v>0.41333333333333333</c:v>
                </c:pt>
                <c:pt idx="6">
                  <c:v>0.53846666666666665</c:v>
                </c:pt>
                <c:pt idx="7">
                  <c:v>0.67566666666666664</c:v>
                </c:pt>
                <c:pt idx="8">
                  <c:v>0.81279999999999997</c:v>
                </c:pt>
                <c:pt idx="9">
                  <c:v>0.91439999999999999</c:v>
                </c:pt>
              </c:numCache>
            </c:numRef>
          </c:xVal>
          <c:yVal>
            <c:numRef>
              <c:f>Sheet1!$B$69:$K$69</c:f>
              <c:numCache>
                <c:formatCode>General</c:formatCode>
                <c:ptCount val="10"/>
                <c:pt idx="0">
                  <c:v>-1.9051002188090955</c:v>
                </c:pt>
                <c:pt idx="1">
                  <c:v>-1.7219175054620672</c:v>
                </c:pt>
                <c:pt idx="2">
                  <c:v>-1.3738703501027132</c:v>
                </c:pt>
                <c:pt idx="3">
                  <c:v>-1.3372338074333077</c:v>
                </c:pt>
                <c:pt idx="4">
                  <c:v>-1.2090059080903874</c:v>
                </c:pt>
                <c:pt idx="5">
                  <c:v>-1.1174145514168732</c:v>
                </c:pt>
                <c:pt idx="6">
                  <c:v>-0.97086838073925075</c:v>
                </c:pt>
                <c:pt idx="7">
                  <c:v>-0.84264048139633074</c:v>
                </c:pt>
                <c:pt idx="8">
                  <c:v>-0.71441258205341074</c:v>
                </c:pt>
                <c:pt idx="9">
                  <c:v>-0.58618468271049096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00-43D3-8CDB-5C19FFA22FFA}"/>
            </c:ext>
          </c:extLst>
        </c:ser>
        <c:ser>
          <c:idx val="1"/>
          <c:order val="1"/>
          <c:tx>
            <c:v>Lower surface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Sheet1!$B$82:$K$82</c:f>
              <c:numCache>
                <c:formatCode>General</c:formatCode>
                <c:ptCount val="10"/>
                <c:pt idx="0">
                  <c:v>1.0133333333333333E-2</c:v>
                </c:pt>
                <c:pt idx="1">
                  <c:v>5.0799999999999998E-2</c:v>
                </c:pt>
                <c:pt idx="2">
                  <c:v>0.1016</c:v>
                </c:pt>
                <c:pt idx="3">
                  <c:v>0.15240000000000001</c:v>
                </c:pt>
                <c:pt idx="4">
                  <c:v>0.27433333333333332</c:v>
                </c:pt>
                <c:pt idx="5">
                  <c:v>0.39626666666666666</c:v>
                </c:pt>
                <c:pt idx="6">
                  <c:v>0.51819999999999999</c:v>
                </c:pt>
                <c:pt idx="7">
                  <c:v>0.64013333333333333</c:v>
                </c:pt>
                <c:pt idx="8">
                  <c:v>0.76200000000000001</c:v>
                </c:pt>
                <c:pt idx="9">
                  <c:v>0.86359999999999992</c:v>
                </c:pt>
              </c:numCache>
            </c:numRef>
          </c:xVal>
          <c:yVal>
            <c:numRef>
              <c:f>Sheet1!$B$79:$K$79</c:f>
              <c:numCache>
                <c:formatCode>General</c:formatCode>
                <c:ptCount val="10"/>
                <c:pt idx="0">
                  <c:v>1.0807780087474677</c:v>
                </c:pt>
                <c:pt idx="1">
                  <c:v>0.82432221006162776</c:v>
                </c:pt>
                <c:pt idx="2">
                  <c:v>0.5495481400410851</c:v>
                </c:pt>
                <c:pt idx="3">
                  <c:v>0.38468369802875962</c:v>
                </c:pt>
                <c:pt idx="4">
                  <c:v>0.21981925601643398</c:v>
                </c:pt>
                <c:pt idx="5">
                  <c:v>0.21981925601643398</c:v>
                </c:pt>
                <c:pt idx="6">
                  <c:v>3.6636542669405511E-2</c:v>
                </c:pt>
                <c:pt idx="7">
                  <c:v>-5.4954814004108572E-2</c:v>
                </c:pt>
                <c:pt idx="8">
                  <c:v>-0.14654617067762285</c:v>
                </c:pt>
                <c:pt idx="9">
                  <c:v>-0.18318271334702857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500-43D3-8CDB-5C19FFA22FFA}"/>
            </c:ext>
          </c:extLst>
        </c:ser>
        <c:ser>
          <c:idx val="2"/>
          <c:order val="2"/>
          <c:tx>
            <c:v>centre of pressure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FFFF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A89-4475-AAB9-49F28907B5DF}"/>
              </c:ext>
            </c:extLst>
          </c:dPt>
          <c:xVal>
            <c:numRef>
              <c:f>Sheet1!$B$85</c:f>
              <c:numCache>
                <c:formatCode>General</c:formatCode>
                <c:ptCount val="1"/>
                <c:pt idx="0">
                  <c:v>0.3516042258359327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BA89-4475-AAB9-49F28907B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723359"/>
        <c:axId val="453723839"/>
      </c:scatterChart>
      <c:valAx>
        <c:axId val="45372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23839"/>
        <c:crosses val="autoZero"/>
        <c:crossBetween val="midCat"/>
      </c:valAx>
      <c:valAx>
        <c:axId val="45372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2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334818</xdr:colOff>
      <xdr:row>13</xdr:row>
      <xdr:rowOff>63179</xdr:rowOff>
    </xdr:from>
    <xdr:to>
      <xdr:col>21</xdr:col>
      <xdr:colOff>508161</xdr:colOff>
      <xdr:row>31</xdr:row>
      <xdr:rowOff>142971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3D98F9-0B4A-85B6-9E4A-1763C0B3C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306117</xdr:colOff>
      <xdr:row>34</xdr:row>
      <xdr:rowOff>2886</xdr:rowOff>
    </xdr:from>
    <xdr:to>
      <xdr:col>21</xdr:col>
      <xdr:colOff>585612</xdr:colOff>
      <xdr:row>53</xdr:row>
      <xdr:rowOff>92138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1B9DF-9B02-E198-876D-0EBCF75B6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519544</xdr:colOff>
      <xdr:row>61</xdr:row>
      <xdr:rowOff>127000</xdr:rowOff>
    </xdr:from>
    <xdr:to>
      <xdr:col>22</xdr:col>
      <xdr:colOff>288636</xdr:colOff>
      <xdr:row>80</xdr:row>
      <xdr:rowOff>72738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EDBEFE-50EB-3A51-BC7C-E7D6EF690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96E4-98E8-4E80-9998-FFD6C5A8483E}">
  <dimension ref="A1:K85"/>
  <sheetViews>
    <sheetView tabSelected="1" zoomScale="48" zoomScaleNormal="115" workbookViewId="0">
      <selection activeCell="K22" sqref="K22"/>
    </sheetView>
  </sheetViews>
  <sheetFormatPr defaultRowHeight="14.5" x14ac:dyDescent="0.35"/>
  <cols>
    <col min="1" max="1" width="53.36328125" customWidth="1"/>
    <col min="2" max="2" width="11.81640625" bestFit="1" customWidth="1"/>
    <col min="3" max="4" width="8.90625" bestFit="1" customWidth="1"/>
    <col min="5" max="5" width="12.6328125" bestFit="1" customWidth="1"/>
    <col min="6" max="8" width="14.7265625" bestFit="1" customWidth="1"/>
    <col min="9" max="9" width="15.6328125" bestFit="1" customWidth="1"/>
    <col min="10" max="10" width="14.7265625" bestFit="1" customWidth="1"/>
    <col min="11" max="11" width="15.6328125" bestFit="1" customWidth="1"/>
  </cols>
  <sheetData>
    <row r="1" spans="1:11" x14ac:dyDescent="0.35">
      <c r="A1" t="s">
        <v>0</v>
      </c>
    </row>
    <row r="2" spans="1:11" x14ac:dyDescent="0.35">
      <c r="A2" t="s">
        <v>1</v>
      </c>
      <c r="B2">
        <v>5</v>
      </c>
    </row>
    <row r="3" spans="1:11" x14ac:dyDescent="0.35">
      <c r="A3" t="s">
        <v>2</v>
      </c>
      <c r="B3">
        <v>1.19</v>
      </c>
    </row>
    <row r="4" spans="1:11" x14ac:dyDescent="0.35">
      <c r="A4" t="s">
        <v>3</v>
      </c>
      <c r="B4">
        <v>30.56</v>
      </c>
    </row>
    <row r="5" spans="1:11" x14ac:dyDescent="0.35">
      <c r="A5" t="s">
        <v>4</v>
      </c>
      <c r="B5">
        <v>-0.56999999999999995</v>
      </c>
    </row>
    <row r="6" spans="1:11" x14ac:dyDescent="0.35">
      <c r="A6" t="s">
        <v>5</v>
      </c>
    </row>
    <row r="7" spans="1:11" x14ac:dyDescent="0.35">
      <c r="A7" t="s">
        <v>6</v>
      </c>
      <c r="B7">
        <v>1</v>
      </c>
      <c r="C7">
        <v>3</v>
      </c>
      <c r="D7">
        <v>5</v>
      </c>
      <c r="E7">
        <v>7</v>
      </c>
      <c r="F7">
        <v>9</v>
      </c>
      <c r="G7">
        <v>11</v>
      </c>
      <c r="H7">
        <v>13</v>
      </c>
      <c r="I7">
        <v>15</v>
      </c>
      <c r="J7">
        <v>17</v>
      </c>
      <c r="K7">
        <v>19</v>
      </c>
    </row>
    <row r="8" spans="1:11" x14ac:dyDescent="0.35">
      <c r="A8" s="1" t="s">
        <v>7</v>
      </c>
      <c r="B8">
        <v>0.76</v>
      </c>
      <c r="C8">
        <v>3.81</v>
      </c>
      <c r="D8">
        <v>11.43</v>
      </c>
      <c r="E8">
        <v>19.05</v>
      </c>
      <c r="F8">
        <v>38</v>
      </c>
      <c r="G8">
        <v>62</v>
      </c>
      <c r="H8">
        <v>80.77</v>
      </c>
      <c r="I8">
        <v>101.35</v>
      </c>
      <c r="J8">
        <v>121.92</v>
      </c>
      <c r="K8">
        <v>137.16</v>
      </c>
    </row>
    <row r="9" spans="1:11" x14ac:dyDescent="0.35">
      <c r="A9" s="1" t="s">
        <v>8</v>
      </c>
      <c r="B9">
        <v>2.29</v>
      </c>
      <c r="C9">
        <v>5.34</v>
      </c>
      <c r="D9">
        <v>7.62</v>
      </c>
      <c r="E9">
        <v>13.29</v>
      </c>
      <c r="F9">
        <v>21.48</v>
      </c>
      <c r="G9">
        <v>21.39</v>
      </c>
      <c r="H9">
        <v>19.68</v>
      </c>
      <c r="I9">
        <v>20.58</v>
      </c>
      <c r="J9">
        <v>17.91</v>
      </c>
      <c r="K9">
        <v>20.46</v>
      </c>
    </row>
    <row r="10" spans="1:11" x14ac:dyDescent="0.35">
      <c r="A10" s="1" t="s">
        <v>19</v>
      </c>
      <c r="B10">
        <v>-1.66</v>
      </c>
      <c r="C10">
        <v>-1.57</v>
      </c>
      <c r="D10">
        <v>-1.36</v>
      </c>
      <c r="E10">
        <v>-1.2</v>
      </c>
      <c r="F10">
        <v>-1.02</v>
      </c>
      <c r="G10">
        <v>-0.85</v>
      </c>
      <c r="H10">
        <v>-0.78</v>
      </c>
      <c r="I10">
        <v>-0.7</v>
      </c>
      <c r="J10">
        <v>-0.64</v>
      </c>
      <c r="K10">
        <v>-0.57999999999999996</v>
      </c>
    </row>
    <row r="11" spans="1:11" x14ac:dyDescent="0.35">
      <c r="A11" t="s">
        <v>16</v>
      </c>
      <c r="B11">
        <f>((B10-B5)*POWER(10,3))/(0.5*B3*(B4^2))</f>
        <v>-1.9615655807017303</v>
      </c>
      <c r="C11">
        <f>((C10-B5)*POWER(10,3))/(0.5*B3*(B4^2))</f>
        <v>-1.7996014501850739</v>
      </c>
      <c r="D11">
        <f>((D10-B5)*POWER(10,3))/(0.5*B3*(B4^2))</f>
        <v>-1.4216851456462087</v>
      </c>
      <c r="E11">
        <f>((E10-B5)*POWER(10,3))/(0.5*B3*(B4^2))</f>
        <v>-1.1337489136165966</v>
      </c>
      <c r="F11">
        <f>((F10-B5)*POWER(10,3))/(0.5*B3*(B4^2))</f>
        <v>-0.8098206525832834</v>
      </c>
      <c r="G11">
        <f>((G10-B5)*POWER(10,3))/(0.5*B3*(B4^2))</f>
        <v>-0.50388840605182073</v>
      </c>
      <c r="H11">
        <f>((H10-B5)*POWER(10,3))/(0.5*B3*(B4^2))</f>
        <v>-0.37791630453886571</v>
      </c>
      <c r="I11">
        <f>((I10-B5)*POWER(10,3))/(0.5*B3*(B4^2))</f>
        <v>-0.2339481885240596</v>
      </c>
      <c r="J11">
        <f>((J10-B5)*POWER(10,3))/(0.5*B3*(B4^2))</f>
        <v>-0.12597210151295529</v>
      </c>
      <c r="K11">
        <f>((K10-B5)*POWER(10,3))/(0.5*B3*(B4^2))</f>
        <v>-1.7996014501850757E-2</v>
      </c>
    </row>
    <row r="12" spans="1:11" x14ac:dyDescent="0.35">
      <c r="A12" t="s">
        <v>12</v>
      </c>
      <c r="B12">
        <f t="shared" ref="B12:K12" si="0">B11*B9*-1</f>
        <v>4.4919851798069628</v>
      </c>
      <c r="C12">
        <f t="shared" si="0"/>
        <v>9.609871743988295</v>
      </c>
      <c r="D12">
        <f t="shared" si="0"/>
        <v>10.83324080982411</v>
      </c>
      <c r="E12">
        <f t="shared" si="0"/>
        <v>15.067523061964568</v>
      </c>
      <c r="F12">
        <f t="shared" si="0"/>
        <v>17.394947617488928</v>
      </c>
      <c r="G12">
        <f t="shared" si="0"/>
        <v>10.778173005448446</v>
      </c>
      <c r="H12">
        <f t="shared" si="0"/>
        <v>7.4373928733248773</v>
      </c>
      <c r="I12">
        <f t="shared" si="0"/>
        <v>4.814653719825146</v>
      </c>
      <c r="J12">
        <f t="shared" si="0"/>
        <v>2.2561603380970294</v>
      </c>
      <c r="K12">
        <f t="shared" si="0"/>
        <v>0.36819845670786649</v>
      </c>
    </row>
    <row r="13" spans="1:11" x14ac:dyDescent="0.35">
      <c r="A13" t="s">
        <v>11</v>
      </c>
      <c r="B13">
        <f t="shared" ref="B13:K13" si="1">B12*(B8)</f>
        <v>3.4139087366532919</v>
      </c>
      <c r="C13">
        <f t="shared" si="1"/>
        <v>36.613611344595405</v>
      </c>
      <c r="D13">
        <f t="shared" si="1"/>
        <v>123.82394245628957</v>
      </c>
      <c r="E13">
        <f t="shared" si="1"/>
        <v>287.03631433042506</v>
      </c>
      <c r="F13">
        <f t="shared" si="1"/>
        <v>661.00800946457923</v>
      </c>
      <c r="G13">
        <f t="shared" si="1"/>
        <v>668.24672633780369</v>
      </c>
      <c r="H13">
        <f t="shared" si="1"/>
        <v>600.71822237845026</v>
      </c>
      <c r="I13">
        <f t="shared" si="1"/>
        <v>487.96515450427853</v>
      </c>
      <c r="J13">
        <f t="shared" si="1"/>
        <v>275.07106842078986</v>
      </c>
      <c r="K13">
        <f t="shared" si="1"/>
        <v>50.502100322050964</v>
      </c>
    </row>
    <row r="14" spans="1:11" x14ac:dyDescent="0.35">
      <c r="A14" s="1" t="s">
        <v>15</v>
      </c>
      <c r="B14">
        <f t="shared" ref="B14:K14" si="2">B8/150</f>
        <v>5.0666666666666664E-3</v>
      </c>
      <c r="C14">
        <f t="shared" si="2"/>
        <v>2.5399999999999999E-2</v>
      </c>
      <c r="D14">
        <f t="shared" si="2"/>
        <v>7.6200000000000004E-2</v>
      </c>
      <c r="E14">
        <f t="shared" si="2"/>
        <v>0.127</v>
      </c>
      <c r="F14">
        <f t="shared" si="2"/>
        <v>0.25333333333333335</v>
      </c>
      <c r="G14">
        <f t="shared" si="2"/>
        <v>0.41333333333333333</v>
      </c>
      <c r="H14">
        <f t="shared" si="2"/>
        <v>0.53846666666666665</v>
      </c>
      <c r="I14">
        <f t="shared" si="2"/>
        <v>0.67566666666666664</v>
      </c>
      <c r="J14">
        <f t="shared" si="2"/>
        <v>0.81279999999999997</v>
      </c>
      <c r="K14">
        <f t="shared" si="2"/>
        <v>0.91439999999999999</v>
      </c>
    </row>
    <row r="17" spans="1:11" x14ac:dyDescent="0.35">
      <c r="A17" t="s">
        <v>13</v>
      </c>
    </row>
    <row r="18" spans="1:11" x14ac:dyDescent="0.35">
      <c r="A18" t="s">
        <v>6</v>
      </c>
      <c r="B18">
        <v>2</v>
      </c>
      <c r="C18">
        <v>4</v>
      </c>
      <c r="D18">
        <v>6</v>
      </c>
      <c r="E18">
        <v>8</v>
      </c>
      <c r="F18">
        <v>10</v>
      </c>
      <c r="G18">
        <v>12</v>
      </c>
      <c r="H18">
        <v>14</v>
      </c>
      <c r="I18">
        <v>16</v>
      </c>
      <c r="J18">
        <v>18</v>
      </c>
      <c r="K18">
        <v>20</v>
      </c>
    </row>
    <row r="19" spans="1:11" x14ac:dyDescent="0.35">
      <c r="A19" t="s">
        <v>7</v>
      </c>
      <c r="B19">
        <v>1.52</v>
      </c>
      <c r="C19">
        <v>7.62</v>
      </c>
      <c r="D19">
        <v>15.24</v>
      </c>
      <c r="E19">
        <v>22.86</v>
      </c>
      <c r="F19">
        <v>41.15</v>
      </c>
      <c r="G19">
        <v>59.44</v>
      </c>
      <c r="H19">
        <v>77.73</v>
      </c>
      <c r="I19">
        <v>96.02</v>
      </c>
      <c r="J19">
        <v>114.3</v>
      </c>
      <c r="K19">
        <v>129.54</v>
      </c>
    </row>
    <row r="20" spans="1:11" x14ac:dyDescent="0.35">
      <c r="A20" t="s">
        <v>8</v>
      </c>
      <c r="B20">
        <v>4.57</v>
      </c>
      <c r="C20">
        <v>6.86</v>
      </c>
      <c r="D20">
        <v>7.62</v>
      </c>
      <c r="E20">
        <v>12.955</v>
      </c>
      <c r="F20">
        <v>18.29</v>
      </c>
      <c r="G20">
        <v>18.29</v>
      </c>
      <c r="H20">
        <v>18.29</v>
      </c>
      <c r="I20">
        <v>18.285</v>
      </c>
      <c r="J20">
        <v>16.760000000000002</v>
      </c>
      <c r="K20">
        <v>28.08</v>
      </c>
    </row>
    <row r="21" spans="1:11" x14ac:dyDescent="0.35">
      <c r="A21" t="s">
        <v>9</v>
      </c>
      <c r="B21">
        <v>-0.03</v>
      </c>
      <c r="C21">
        <v>-0.28000000000000003</v>
      </c>
      <c r="D21">
        <v>-0.41</v>
      </c>
      <c r="E21">
        <v>-0.47</v>
      </c>
      <c r="F21">
        <v>-0.53</v>
      </c>
      <c r="G21">
        <v>-0.53</v>
      </c>
      <c r="H21">
        <v>-0.55000000000000004</v>
      </c>
      <c r="I21">
        <v>-0.56999999999999995</v>
      </c>
      <c r="J21">
        <v>-0.55000000000000004</v>
      </c>
      <c r="K21">
        <v>-0.54</v>
      </c>
    </row>
    <row r="22" spans="1:11" x14ac:dyDescent="0.35">
      <c r="A22" t="s">
        <v>10</v>
      </c>
      <c r="B22">
        <f>((B21-B5)*POWER(10,3))/(0.5*B3*(B4^2))</f>
        <v>0.97178478309993976</v>
      </c>
      <c r="C22">
        <f>((C21-B5)*POWER(10,3))/(0.5*B3*(B4^2))</f>
        <v>0.52188442055367135</v>
      </c>
      <c r="D22">
        <f>((D21-B5)*POWER(10,3))/(0.5*B3*(B4^2))</f>
        <v>0.28793623202961177</v>
      </c>
      <c r="E22">
        <f>((E21-B5)*POWER(10,3))/(0.5*B3*(B4^2))</f>
        <v>0.17996014501850735</v>
      </c>
      <c r="F22">
        <f>((F21-B5)*POWER(10,3))/(0.5*B3*(B4^2))</f>
        <v>7.1984058007402818E-2</v>
      </c>
      <c r="G22">
        <f>((G21-B5)*POWER(10,3))/(0.5*B3*(B4^2))</f>
        <v>7.1984058007402818E-2</v>
      </c>
      <c r="H22">
        <f>((H21-B5)*POWER(10,3))/(0.5*B3*(B4^2))</f>
        <v>3.5992029003701312E-2</v>
      </c>
      <c r="I22">
        <f>((I21-B5)*POWER(10,3))/(0.5*B3*(B4^2))</f>
        <v>0</v>
      </c>
      <c r="J22">
        <f>((J21-B5)*POWER(10,3))/(0.5*B3*(B4^2))</f>
        <v>3.5992029003701312E-2</v>
      </c>
      <c r="K22">
        <f>((K21-B5)*POWER(10,3))/(0.5*B3*(B4^2))</f>
        <v>5.3988043505552065E-2</v>
      </c>
    </row>
    <row r="23" spans="1:11" x14ac:dyDescent="0.35">
      <c r="A23" t="s">
        <v>12</v>
      </c>
      <c r="B23">
        <f t="shared" ref="B23:K23" si="3">B22*B20</f>
        <v>4.4410564587667247</v>
      </c>
      <c r="C23">
        <f t="shared" si="3"/>
        <v>3.5801271249981856</v>
      </c>
      <c r="D23">
        <f t="shared" si="3"/>
        <v>2.1940740880656415</v>
      </c>
      <c r="E23">
        <f t="shared" si="3"/>
        <v>2.3313836787147628</v>
      </c>
      <c r="F23">
        <f t="shared" si="3"/>
        <v>1.3165884209553975</v>
      </c>
      <c r="G23">
        <f t="shared" si="3"/>
        <v>1.3165884209553975</v>
      </c>
      <c r="H23">
        <f t="shared" si="3"/>
        <v>0.65829421047769698</v>
      </c>
      <c r="I23">
        <f t="shared" si="3"/>
        <v>0</v>
      </c>
      <c r="J23">
        <f t="shared" si="3"/>
        <v>0.60322640610203404</v>
      </c>
      <c r="K23">
        <f t="shared" si="3"/>
        <v>1.5159842616359018</v>
      </c>
    </row>
    <row r="24" spans="1:11" x14ac:dyDescent="0.35">
      <c r="A24" t="s">
        <v>11</v>
      </c>
      <c r="B24">
        <f t="shared" ref="B24:K24" si="4">B23*(B19)</f>
        <v>6.7504058173254213</v>
      </c>
      <c r="C24">
        <f t="shared" si="4"/>
        <v>27.280568692486174</v>
      </c>
      <c r="D24">
        <f t="shared" si="4"/>
        <v>33.43768910212038</v>
      </c>
      <c r="E24">
        <f t="shared" si="4"/>
        <v>53.295430895419479</v>
      </c>
      <c r="F24">
        <f t="shared" si="4"/>
        <v>54.177613522314608</v>
      </c>
      <c r="G24">
        <f t="shared" si="4"/>
        <v>78.258015741588821</v>
      </c>
      <c r="H24">
        <f t="shared" si="4"/>
        <v>51.169208980431392</v>
      </c>
      <c r="I24">
        <f t="shared" si="4"/>
        <v>0</v>
      </c>
      <c r="J24">
        <f t="shared" si="4"/>
        <v>68.94877821746249</v>
      </c>
      <c r="K24">
        <f t="shared" si="4"/>
        <v>196.3806012523147</v>
      </c>
    </row>
    <row r="25" spans="1:11" x14ac:dyDescent="0.35">
      <c r="A25" t="s">
        <v>20</v>
      </c>
      <c r="B25">
        <f>B19/150</f>
        <v>1.0133333333333333E-2</v>
      </c>
      <c r="C25">
        <f t="shared" ref="C25:K25" si="5">C19/150</f>
        <v>5.0799999999999998E-2</v>
      </c>
      <c r="D25">
        <f>D19/150</f>
        <v>0.1016</v>
      </c>
      <c r="E25">
        <f t="shared" si="5"/>
        <v>0.15240000000000001</v>
      </c>
      <c r="F25">
        <f t="shared" si="5"/>
        <v>0.27433333333333332</v>
      </c>
      <c r="G25">
        <f t="shared" si="5"/>
        <v>0.39626666666666666</v>
      </c>
      <c r="H25">
        <f t="shared" si="5"/>
        <v>0.51819999999999999</v>
      </c>
      <c r="I25">
        <f t="shared" si="5"/>
        <v>0.64013333333333333</v>
      </c>
      <c r="J25">
        <f t="shared" si="5"/>
        <v>0.76200000000000001</v>
      </c>
      <c r="K25">
        <f t="shared" si="5"/>
        <v>0.86359999999999992</v>
      </c>
    </row>
    <row r="27" spans="1:11" x14ac:dyDescent="0.35">
      <c r="A27" t="s">
        <v>17</v>
      </c>
      <c r="B27">
        <f>(SUM(B13:K13,B24:K24))/(SUM(B12:K12,B23:K23))</f>
        <v>37.264796806630443</v>
      </c>
    </row>
    <row r="28" spans="1:11" x14ac:dyDescent="0.35">
      <c r="A28" t="s">
        <v>21</v>
      </c>
      <c r="B28">
        <f>B27/150</f>
        <v>0.24843197871086961</v>
      </c>
    </row>
    <row r="30" spans="1:11" x14ac:dyDescent="0.35">
      <c r="A30" t="s">
        <v>14</v>
      </c>
    </row>
    <row r="31" spans="1:11" x14ac:dyDescent="0.35">
      <c r="A31" t="s">
        <v>1</v>
      </c>
      <c r="B31">
        <v>10</v>
      </c>
    </row>
    <row r="32" spans="1:11" x14ac:dyDescent="0.35">
      <c r="A32" t="s">
        <v>2</v>
      </c>
      <c r="B32">
        <v>1.19</v>
      </c>
    </row>
    <row r="33" spans="1:11" x14ac:dyDescent="0.35">
      <c r="A33" t="s">
        <v>3</v>
      </c>
      <c r="B33">
        <v>30.64</v>
      </c>
    </row>
    <row r="34" spans="1:11" x14ac:dyDescent="0.35">
      <c r="A34" t="s">
        <v>4</v>
      </c>
      <c r="B34">
        <v>-0.57999999999999996</v>
      </c>
    </row>
    <row r="35" spans="1:11" x14ac:dyDescent="0.35">
      <c r="A35" t="s">
        <v>5</v>
      </c>
    </row>
    <row r="36" spans="1:11" x14ac:dyDescent="0.35">
      <c r="A36" t="s">
        <v>6</v>
      </c>
      <c r="B36">
        <v>1</v>
      </c>
      <c r="C36">
        <v>3</v>
      </c>
      <c r="D36">
        <v>5</v>
      </c>
      <c r="E36">
        <v>7</v>
      </c>
      <c r="F36">
        <v>9</v>
      </c>
      <c r="G36">
        <v>11</v>
      </c>
      <c r="H36">
        <v>13</v>
      </c>
      <c r="I36">
        <v>15</v>
      </c>
      <c r="J36">
        <v>17</v>
      </c>
      <c r="K36">
        <v>19</v>
      </c>
    </row>
    <row r="37" spans="1:11" x14ac:dyDescent="0.35">
      <c r="A37" t="s">
        <v>7</v>
      </c>
      <c r="B37">
        <v>0.76</v>
      </c>
      <c r="C37">
        <v>3.81</v>
      </c>
      <c r="D37">
        <v>11.43</v>
      </c>
      <c r="E37">
        <v>19.05</v>
      </c>
      <c r="F37">
        <v>38</v>
      </c>
      <c r="G37">
        <v>62</v>
      </c>
      <c r="H37">
        <v>80.77</v>
      </c>
      <c r="I37">
        <v>101.35</v>
      </c>
      <c r="J37">
        <v>121.92</v>
      </c>
      <c r="K37">
        <v>137.16</v>
      </c>
    </row>
    <row r="38" spans="1:11" x14ac:dyDescent="0.35">
      <c r="A38" t="s">
        <v>8</v>
      </c>
      <c r="B38">
        <v>2.29</v>
      </c>
      <c r="C38">
        <v>5.34</v>
      </c>
      <c r="D38">
        <v>7.62</v>
      </c>
      <c r="E38">
        <v>13.29</v>
      </c>
      <c r="F38">
        <v>21.48</v>
      </c>
      <c r="G38">
        <v>21.39</v>
      </c>
      <c r="H38">
        <v>19.68</v>
      </c>
      <c r="I38">
        <v>20.58</v>
      </c>
      <c r="J38">
        <v>17.91</v>
      </c>
      <c r="K38">
        <v>20.46</v>
      </c>
    </row>
    <row r="39" spans="1:11" x14ac:dyDescent="0.35">
      <c r="A39" t="s">
        <v>9</v>
      </c>
      <c r="B39">
        <v>-2.0299999999999998</v>
      </c>
      <c r="C39">
        <v>-1.82</v>
      </c>
      <c r="D39">
        <v>-1.55</v>
      </c>
      <c r="E39">
        <v>-1.33</v>
      </c>
      <c r="F39">
        <v>-1.1200000000000001</v>
      </c>
      <c r="G39">
        <v>-0.93</v>
      </c>
      <c r="H39">
        <v>-0.84</v>
      </c>
      <c r="I39">
        <v>-0.75</v>
      </c>
      <c r="J39">
        <v>-0.68</v>
      </c>
      <c r="K39">
        <v>-0.61</v>
      </c>
    </row>
    <row r="40" spans="1:11" x14ac:dyDescent="0.35">
      <c r="A40" t="s">
        <v>10</v>
      </c>
      <c r="B40">
        <f>((B39-B34)*POWER(10,3))/(0.5*B32*(B33^2))</f>
        <v>-2.5958136664942133</v>
      </c>
      <c r="C40">
        <f>((C39-B34)*POWER(10,3))/(0.5*B32*(B33^2))</f>
        <v>-2.2198682389329831</v>
      </c>
      <c r="D40">
        <f>((D39-B34)*POWER(10,3))/(0.5*B32*(B33^2))</f>
        <v>-1.7365098320685433</v>
      </c>
      <c r="E40">
        <f>((E39-B34)*POWER(10,3))/(0.5*B32*(B33^2))</f>
        <v>-1.3426622412901108</v>
      </c>
      <c r="F40">
        <f>((F39-B34)*POWER(10,3))/(0.5*B32*(B33^2))</f>
        <v>-0.96671681372887985</v>
      </c>
      <c r="G40">
        <f>((G39-B34)*POWER(10,3))/(0.5*B32*(B33^2))</f>
        <v>-0.6265757126020518</v>
      </c>
      <c r="H40">
        <f>((H39-B34)*POWER(10,3))/(0.5*B32*(B33^2))</f>
        <v>-0.46545624364723831</v>
      </c>
      <c r="I40">
        <f>((I39-B34)*POWER(10,3))/(0.5*B32*(B33^2))</f>
        <v>-0.30433677469242509</v>
      </c>
      <c r="J40">
        <f>((J39-B34)*POWER(10,3))/(0.5*B32*(B33^2))</f>
        <v>-0.17902163217201489</v>
      </c>
      <c r="K40">
        <f>((K39-B34)*POWER(10,3))/(0.5*B32*(B33^2))</f>
        <v>-5.3706489651604475E-2</v>
      </c>
    </row>
    <row r="41" spans="1:11" x14ac:dyDescent="0.35">
      <c r="A41" t="s">
        <v>12</v>
      </c>
      <c r="B41">
        <f>B40*B38*-1</f>
        <v>5.9444132962717484</v>
      </c>
      <c r="C41">
        <f t="shared" ref="C41:K41" si="6">C40*C38*-1</f>
        <v>11.854096395902129</v>
      </c>
      <c r="D41">
        <f t="shared" si="6"/>
        <v>13.2322049203623</v>
      </c>
      <c r="E41">
        <f t="shared" si="6"/>
        <v>17.843981186745573</v>
      </c>
      <c r="F41">
        <f t="shared" si="6"/>
        <v>20.765077158896339</v>
      </c>
      <c r="G41">
        <f t="shared" si="6"/>
        <v>13.402454492557888</v>
      </c>
      <c r="H41">
        <f t="shared" si="6"/>
        <v>9.1601788749776496</v>
      </c>
      <c r="I41">
        <f t="shared" si="6"/>
        <v>6.2632508231701083</v>
      </c>
      <c r="J41">
        <f t="shared" si="6"/>
        <v>3.2062774322007868</v>
      </c>
      <c r="K41">
        <f t="shared" si="6"/>
        <v>1.0988347782718275</v>
      </c>
    </row>
    <row r="42" spans="1:11" x14ac:dyDescent="0.35">
      <c r="A42" t="s">
        <v>11</v>
      </c>
      <c r="B42">
        <f>B41*(B37)</f>
        <v>4.5177541051665289</v>
      </c>
      <c r="C42">
        <f t="shared" ref="C42" si="7">C41*(C37)</f>
        <v>45.164107268387113</v>
      </c>
      <c r="D42">
        <f t="shared" ref="D42" si="8">D41*(D37)</f>
        <v>151.24410223974107</v>
      </c>
      <c r="E42">
        <f t="shared" ref="E42" si="9">E41*(E37)</f>
        <v>339.92784160750318</v>
      </c>
      <c r="F42">
        <f t="shared" ref="F42" si="10">F41*(F37)</f>
        <v>789.07293203806091</v>
      </c>
      <c r="G42">
        <f t="shared" ref="G42" si="11">G41*(G37)</f>
        <v>830.95217853858912</v>
      </c>
      <c r="H42">
        <f t="shared" ref="H42" si="12">H41*(H37)</f>
        <v>739.86764773194477</v>
      </c>
      <c r="I42">
        <f t="shared" ref="I42" si="13">I41*(I37)</f>
        <v>634.78047092829047</v>
      </c>
      <c r="J42">
        <f t="shared" ref="J42" si="14">J41*(J37)</f>
        <v>390.90934453391992</v>
      </c>
      <c r="K42">
        <f t="shared" ref="K42" si="15">K41*(K37)</f>
        <v>150.71617818776386</v>
      </c>
    </row>
    <row r="43" spans="1:11" x14ac:dyDescent="0.35">
      <c r="A43" t="s">
        <v>15</v>
      </c>
      <c r="B43">
        <f>B37/150</f>
        <v>5.0666666666666664E-3</v>
      </c>
      <c r="C43">
        <f t="shared" ref="C43:K43" si="16">C37/150</f>
        <v>2.5399999999999999E-2</v>
      </c>
      <c r="D43">
        <f t="shared" si="16"/>
        <v>7.6200000000000004E-2</v>
      </c>
      <c r="E43">
        <f t="shared" si="16"/>
        <v>0.127</v>
      </c>
      <c r="F43">
        <f t="shared" si="16"/>
        <v>0.25333333333333335</v>
      </c>
      <c r="G43">
        <f t="shared" si="16"/>
        <v>0.41333333333333333</v>
      </c>
      <c r="H43">
        <f t="shared" si="16"/>
        <v>0.53846666666666665</v>
      </c>
      <c r="I43">
        <f t="shared" si="16"/>
        <v>0.67566666666666664</v>
      </c>
      <c r="J43">
        <f t="shared" si="16"/>
        <v>0.81279999999999997</v>
      </c>
      <c r="K43">
        <f t="shared" si="16"/>
        <v>0.91439999999999999</v>
      </c>
    </row>
    <row r="45" spans="1:11" x14ac:dyDescent="0.35">
      <c r="A45" t="s">
        <v>13</v>
      </c>
    </row>
    <row r="46" spans="1:11" x14ac:dyDescent="0.35">
      <c r="A46" t="s">
        <v>6</v>
      </c>
      <c r="B46">
        <v>2</v>
      </c>
      <c r="C46">
        <v>4</v>
      </c>
      <c r="D46">
        <v>6</v>
      </c>
      <c r="E46">
        <v>8</v>
      </c>
      <c r="F46">
        <v>10</v>
      </c>
      <c r="G46">
        <v>12</v>
      </c>
      <c r="H46">
        <v>14</v>
      </c>
      <c r="I46">
        <v>16</v>
      </c>
      <c r="J46">
        <v>18</v>
      </c>
      <c r="K46">
        <v>20</v>
      </c>
    </row>
    <row r="47" spans="1:11" x14ac:dyDescent="0.35">
      <c r="A47" t="s">
        <v>7</v>
      </c>
      <c r="B47">
        <v>1.52</v>
      </c>
      <c r="C47">
        <v>7.62</v>
      </c>
      <c r="D47">
        <v>15.24</v>
      </c>
      <c r="E47">
        <v>22.86</v>
      </c>
      <c r="F47">
        <v>41.15</v>
      </c>
      <c r="G47">
        <v>59.44</v>
      </c>
      <c r="H47">
        <v>77.73</v>
      </c>
      <c r="I47">
        <v>96.02</v>
      </c>
      <c r="J47">
        <v>114.3</v>
      </c>
      <c r="K47">
        <v>129.54</v>
      </c>
    </row>
    <row r="48" spans="1:11" x14ac:dyDescent="0.35">
      <c r="A48" t="s">
        <v>8</v>
      </c>
      <c r="B48">
        <v>4.57</v>
      </c>
      <c r="C48">
        <v>6.86</v>
      </c>
      <c r="D48">
        <v>7.62</v>
      </c>
      <c r="E48">
        <v>12.955</v>
      </c>
      <c r="F48">
        <v>18.29</v>
      </c>
      <c r="G48">
        <v>18.29</v>
      </c>
      <c r="H48">
        <v>18.29</v>
      </c>
      <c r="I48">
        <v>18.285</v>
      </c>
      <c r="J48">
        <v>16.760000000000002</v>
      </c>
      <c r="K48">
        <v>28.08</v>
      </c>
    </row>
    <row r="49" spans="1:11" x14ac:dyDescent="0.35">
      <c r="A49" t="s">
        <v>9</v>
      </c>
      <c r="B49">
        <v>0</v>
      </c>
      <c r="C49">
        <v>-0.21</v>
      </c>
      <c r="D49">
        <v>-0.34</v>
      </c>
      <c r="E49">
        <v>-0.41</v>
      </c>
      <c r="F49">
        <v>-0.48</v>
      </c>
      <c r="G49">
        <v>-0.43</v>
      </c>
      <c r="H49">
        <v>-0.52</v>
      </c>
      <c r="I49">
        <v>-0.55000000000000004</v>
      </c>
      <c r="J49">
        <v>-0.55000000000000004</v>
      </c>
      <c r="K49">
        <v>-0.54</v>
      </c>
    </row>
    <row r="50" spans="1:11" x14ac:dyDescent="0.35">
      <c r="A50" t="s">
        <v>10</v>
      </c>
      <c r="B50">
        <f>((B49-B34)*POWER(10,3))/(0.5*B32*(B33^2))</f>
        <v>1.0383254665976855</v>
      </c>
      <c r="C50">
        <f>((C49-B34)*POWER(10,3))/(0.5*B32*(B33^2))</f>
        <v>0.66238003903645459</v>
      </c>
      <c r="D50">
        <f>((D49-B34)*POWER(10,3))/(0.5*B32*(B33^2))</f>
        <v>0.4296519172128353</v>
      </c>
      <c r="E50">
        <f>((E49-B34)*POWER(10,3))/(0.5*B32*(B33^2))</f>
        <v>0.30433677469242504</v>
      </c>
      <c r="F50">
        <f>((F49-B34)*POWER(10,3))/(0.5*B32*(B33^2))</f>
        <v>0.17902163217201469</v>
      </c>
      <c r="G50">
        <f>((G49-B34)*POWER(10,3))/(0.5*B32*(B33^2))</f>
        <v>0.26853244825802208</v>
      </c>
      <c r="H50">
        <f>((H49-B34)*POWER(10,3))/(0.5*B32*(B33^2))</f>
        <v>0.10741297930320874</v>
      </c>
      <c r="I50">
        <f>((I49-B34)*POWER(10,3))/(0.5*B32*(B33^2))</f>
        <v>5.3706489651604274E-2</v>
      </c>
      <c r="J50">
        <f>((J49-B34)*POWER(10,3))/(0.5*B32*(B33^2))</f>
        <v>5.3706489651604274E-2</v>
      </c>
      <c r="K50">
        <f>((K49-B34)*POWER(10,3))/(0.5*B32*(B33^2))</f>
        <v>7.1608652868805758E-2</v>
      </c>
    </row>
    <row r="51" spans="1:11" x14ac:dyDescent="0.35">
      <c r="A51" t="s">
        <v>12</v>
      </c>
      <c r="B51">
        <f>B50*B48</f>
        <v>4.7451473823514236</v>
      </c>
      <c r="C51">
        <f t="shared" ref="C51" si="17">C50*C48</f>
        <v>4.5439270677900785</v>
      </c>
      <c r="D51">
        <f t="shared" ref="D51" si="18">D50*D48</f>
        <v>3.2739476091618052</v>
      </c>
      <c r="E51">
        <f t="shared" ref="E51" si="19">E50*E48</f>
        <v>3.9426829161403663</v>
      </c>
      <c r="F51">
        <f t="shared" ref="F51" si="20">F50*F48</f>
        <v>3.2743056524261487</v>
      </c>
      <c r="G51">
        <f t="shared" ref="G51" si="21">G50*G48</f>
        <v>4.9114584786392239</v>
      </c>
      <c r="H51">
        <f t="shared" ref="H51" si="22">H50*H48</f>
        <v>1.9645833914556878</v>
      </c>
      <c r="I51">
        <f t="shared" ref="I51" si="23">I50*I48</f>
        <v>0.98202316327958417</v>
      </c>
      <c r="J51">
        <f t="shared" ref="J51" si="24">J50*J48</f>
        <v>0.90012076656088769</v>
      </c>
      <c r="K51">
        <f t="shared" ref="K51" si="25">K50*K48</f>
        <v>2.0107709725560654</v>
      </c>
    </row>
    <row r="52" spans="1:11" x14ac:dyDescent="0.35">
      <c r="A52" t="s">
        <v>11</v>
      </c>
      <c r="B52">
        <f>B51*(B47)</f>
        <v>7.2126240211741637</v>
      </c>
      <c r="C52">
        <f t="shared" ref="C52" si="26">C51*(C47)</f>
        <v>34.624724256560398</v>
      </c>
      <c r="D52">
        <f t="shared" ref="D52" si="27">D51*(D47)</f>
        <v>49.894961563625913</v>
      </c>
      <c r="E52">
        <f t="shared" ref="E52" si="28">E51*(E47)</f>
        <v>90.129731462968763</v>
      </c>
      <c r="F52">
        <f t="shared" ref="F52" si="29">F51*(F47)</f>
        <v>134.73767759733602</v>
      </c>
      <c r="G52">
        <f t="shared" ref="G52" si="30">G51*(G47)</f>
        <v>291.93709197031546</v>
      </c>
      <c r="H52">
        <f t="shared" ref="H52" si="31">H51*(H47)</f>
        <v>152.70706701785062</v>
      </c>
      <c r="I52">
        <f t="shared" ref="I52" si="32">I51*(I47)</f>
        <v>94.293864138105661</v>
      </c>
      <c r="J52">
        <f t="shared" ref="J52" si="33">J51*(J47)</f>
        <v>102.88380361790946</v>
      </c>
      <c r="K52">
        <f t="shared" ref="K52" si="34">K51*(K47)</f>
        <v>260.47527178491271</v>
      </c>
    </row>
    <row r="53" spans="1:11" x14ac:dyDescent="0.35">
      <c r="A53" t="s">
        <v>15</v>
      </c>
      <c r="B53">
        <f>B47/150</f>
        <v>1.0133333333333333E-2</v>
      </c>
      <c r="C53">
        <f t="shared" ref="C53:K53" si="35">C47/150</f>
        <v>5.0799999999999998E-2</v>
      </c>
      <c r="D53">
        <f t="shared" si="35"/>
        <v>0.1016</v>
      </c>
      <c r="E53">
        <f t="shared" si="35"/>
        <v>0.15240000000000001</v>
      </c>
      <c r="F53">
        <f t="shared" si="35"/>
        <v>0.27433333333333332</v>
      </c>
      <c r="G53">
        <f t="shared" si="35"/>
        <v>0.39626666666666666</v>
      </c>
      <c r="H53">
        <f t="shared" si="35"/>
        <v>0.51819999999999999</v>
      </c>
      <c r="I53">
        <f t="shared" si="35"/>
        <v>0.64013333333333333</v>
      </c>
      <c r="J53">
        <f t="shared" si="35"/>
        <v>0.76200000000000001</v>
      </c>
      <c r="K53">
        <f t="shared" si="35"/>
        <v>0.86359999999999992</v>
      </c>
    </row>
    <row r="55" spans="1:11" x14ac:dyDescent="0.35">
      <c r="A55" t="s">
        <v>17</v>
      </c>
      <c r="B55">
        <f>(SUM(B42:K42,B52:K52))/(SUM(B41:K41,B51:K51))</f>
        <v>39.72442117970278</v>
      </c>
    </row>
    <row r="56" spans="1:11" x14ac:dyDescent="0.35">
      <c r="A56" t="s">
        <v>21</v>
      </c>
      <c r="B56">
        <f>B55/150</f>
        <v>0.26482947453135186</v>
      </c>
    </row>
    <row r="59" spans="1:11" x14ac:dyDescent="0.35">
      <c r="A59" t="s">
        <v>18</v>
      </c>
    </row>
    <row r="60" spans="1:11" x14ac:dyDescent="0.35">
      <c r="A60" t="s">
        <v>1</v>
      </c>
      <c r="B60">
        <v>15</v>
      </c>
    </row>
    <row r="61" spans="1:11" x14ac:dyDescent="0.35">
      <c r="A61" t="s">
        <v>2</v>
      </c>
      <c r="B61">
        <v>1.19</v>
      </c>
    </row>
    <row r="62" spans="1:11" x14ac:dyDescent="0.35">
      <c r="A62" t="s">
        <v>3</v>
      </c>
      <c r="B62">
        <v>30.29</v>
      </c>
    </row>
    <row r="63" spans="1:11" x14ac:dyDescent="0.35">
      <c r="A63" t="s">
        <v>4</v>
      </c>
      <c r="B63">
        <v>-0.56999999999999995</v>
      </c>
    </row>
    <row r="64" spans="1:11" x14ac:dyDescent="0.35">
      <c r="A64" t="s">
        <v>5</v>
      </c>
    </row>
    <row r="65" spans="1:11" x14ac:dyDescent="0.35">
      <c r="A65" t="s">
        <v>6</v>
      </c>
      <c r="B65">
        <v>1</v>
      </c>
      <c r="C65">
        <v>3</v>
      </c>
      <c r="D65">
        <v>5</v>
      </c>
      <c r="E65">
        <v>7</v>
      </c>
      <c r="F65">
        <v>9</v>
      </c>
      <c r="G65">
        <v>11</v>
      </c>
      <c r="H65">
        <v>13</v>
      </c>
      <c r="I65">
        <v>15</v>
      </c>
      <c r="J65">
        <v>17</v>
      </c>
      <c r="K65">
        <v>19</v>
      </c>
    </row>
    <row r="66" spans="1:11" x14ac:dyDescent="0.35">
      <c r="A66" t="s">
        <v>7</v>
      </c>
      <c r="B66">
        <v>0.76</v>
      </c>
      <c r="C66">
        <v>3.81</v>
      </c>
      <c r="D66">
        <v>11.43</v>
      </c>
      <c r="E66">
        <v>19.05</v>
      </c>
      <c r="F66">
        <v>38</v>
      </c>
      <c r="G66">
        <v>62</v>
      </c>
      <c r="H66">
        <v>80.77</v>
      </c>
      <c r="I66">
        <v>101.35</v>
      </c>
      <c r="J66">
        <v>121.92</v>
      </c>
      <c r="K66">
        <v>137.16</v>
      </c>
    </row>
    <row r="67" spans="1:11" x14ac:dyDescent="0.35">
      <c r="A67" t="s">
        <v>8</v>
      </c>
      <c r="B67">
        <v>2.29</v>
      </c>
      <c r="C67">
        <v>5.34</v>
      </c>
      <c r="D67">
        <v>7.62</v>
      </c>
      <c r="E67">
        <v>13.29</v>
      </c>
      <c r="F67">
        <v>21.48</v>
      </c>
      <c r="G67">
        <v>21.39</v>
      </c>
      <c r="H67">
        <v>19.68</v>
      </c>
      <c r="I67">
        <v>20.58</v>
      </c>
      <c r="J67">
        <v>17.91</v>
      </c>
      <c r="K67">
        <v>20.46</v>
      </c>
    </row>
    <row r="68" spans="1:11" x14ac:dyDescent="0.35">
      <c r="A68" t="s">
        <v>9</v>
      </c>
      <c r="B68">
        <v>-1.61</v>
      </c>
      <c r="C68">
        <v>-1.51</v>
      </c>
      <c r="D68">
        <v>-1.32</v>
      </c>
      <c r="E68">
        <v>-1.3</v>
      </c>
      <c r="F68">
        <v>-1.23</v>
      </c>
      <c r="G68">
        <v>-1.18</v>
      </c>
      <c r="H68">
        <v>-1.1000000000000001</v>
      </c>
      <c r="I68">
        <v>-1.03</v>
      </c>
      <c r="J68">
        <v>-0.96</v>
      </c>
      <c r="K68">
        <v>-0.89</v>
      </c>
    </row>
    <row r="69" spans="1:11" x14ac:dyDescent="0.35">
      <c r="A69" t="s">
        <v>10</v>
      </c>
      <c r="B69">
        <f>((B68-B63)*POWER(10,3))/(0.5*B61*(B62^2))</f>
        <v>-1.9051002188090955</v>
      </c>
      <c r="C69">
        <f>((C68-B63)*POWER(10,3))/(0.5*B61*(B62^2))</f>
        <v>-1.7219175054620672</v>
      </c>
      <c r="D69">
        <f>((D68-B63)*POWER(10,3))/(0.5*B61*(B62^2))</f>
        <v>-1.3738703501027132</v>
      </c>
      <c r="E69">
        <f>((E68-B63)*POWER(10,3))/(0.5*B61*(B62^2))</f>
        <v>-1.3372338074333077</v>
      </c>
      <c r="F69">
        <f>((F68-B63)*POWER(10,3))/(0.5*B61*(B62^2))</f>
        <v>-1.2090059080903874</v>
      </c>
      <c r="G69">
        <f>((G68-B63)*POWER(10,3))/(0.5*B61*(B62^2))</f>
        <v>-1.1174145514168732</v>
      </c>
      <c r="H69">
        <f>((H68-B63)*POWER(10,3))/(0.5*B61*(B62^2))</f>
        <v>-0.97086838073925075</v>
      </c>
      <c r="I69">
        <f>((I68-B63)*POWER(10,3))/(0.5*B61*(B62^2))</f>
        <v>-0.84264048139633074</v>
      </c>
      <c r="J69">
        <f>((J68-B63)*POWER(10,3))/(0.5*B61*(B62^2))</f>
        <v>-0.71441258205341074</v>
      </c>
      <c r="K69">
        <f>((K68-B63)*POWER(10,3))/(0.5*B61*(B62^2))</f>
        <v>-0.58618468271049096</v>
      </c>
    </row>
    <row r="70" spans="1:11" x14ac:dyDescent="0.35">
      <c r="A70" t="s">
        <v>12</v>
      </c>
      <c r="B70">
        <f>B69*B67*-1</f>
        <v>4.3626795010728285</v>
      </c>
      <c r="C70">
        <f t="shared" ref="C70:K70" si="36">C69*C67*-1</f>
        <v>9.1950394791674395</v>
      </c>
      <c r="D70">
        <f t="shared" si="36"/>
        <v>10.468892067782674</v>
      </c>
      <c r="E70">
        <f t="shared" si="36"/>
        <v>17.771837300788658</v>
      </c>
      <c r="F70">
        <f t="shared" si="36"/>
        <v>25.969446905781524</v>
      </c>
      <c r="G70">
        <f t="shared" si="36"/>
        <v>23.90149725480692</v>
      </c>
      <c r="H70">
        <f t="shared" si="36"/>
        <v>19.106689732948453</v>
      </c>
      <c r="I70">
        <f t="shared" si="36"/>
        <v>17.341541107136486</v>
      </c>
      <c r="J70">
        <f t="shared" si="36"/>
        <v>12.795129344576587</v>
      </c>
      <c r="K70">
        <f t="shared" si="36"/>
        <v>11.993338608256645</v>
      </c>
    </row>
    <row r="71" spans="1:11" x14ac:dyDescent="0.35">
      <c r="A71" t="s">
        <v>11</v>
      </c>
      <c r="B71">
        <f>B70*(B66)</f>
        <v>3.3156364208153497</v>
      </c>
      <c r="C71">
        <f t="shared" ref="C71:K71" si="37">C70*(C66)</f>
        <v>35.033100415627942</v>
      </c>
      <c r="D71">
        <f t="shared" si="37"/>
        <v>119.65943633475597</v>
      </c>
      <c r="E71">
        <f t="shared" si="37"/>
        <v>338.55350058002392</v>
      </c>
      <c r="F71">
        <f t="shared" si="37"/>
        <v>986.83898241969791</v>
      </c>
      <c r="G71">
        <f t="shared" si="37"/>
        <v>1481.892829798029</v>
      </c>
      <c r="H71">
        <f t="shared" si="37"/>
        <v>1543.2473297302465</v>
      </c>
      <c r="I71">
        <f t="shared" si="37"/>
        <v>1757.5651912082828</v>
      </c>
      <c r="J71">
        <f t="shared" si="37"/>
        <v>1559.9821696907775</v>
      </c>
      <c r="K71">
        <f t="shared" si="37"/>
        <v>1645.0063235084813</v>
      </c>
    </row>
    <row r="72" spans="1:11" x14ac:dyDescent="0.35">
      <c r="A72" t="s">
        <v>15</v>
      </c>
      <c r="B72">
        <f>B66/150</f>
        <v>5.0666666666666664E-3</v>
      </c>
      <c r="C72">
        <f t="shared" ref="C72:K72" si="38">C66/150</f>
        <v>2.5399999999999999E-2</v>
      </c>
      <c r="D72">
        <f t="shared" si="38"/>
        <v>7.6200000000000004E-2</v>
      </c>
      <c r="E72">
        <f t="shared" si="38"/>
        <v>0.127</v>
      </c>
      <c r="F72">
        <f t="shared" si="38"/>
        <v>0.25333333333333335</v>
      </c>
      <c r="G72">
        <f t="shared" si="38"/>
        <v>0.41333333333333333</v>
      </c>
      <c r="H72">
        <f t="shared" si="38"/>
        <v>0.53846666666666665</v>
      </c>
      <c r="I72">
        <f t="shared" si="38"/>
        <v>0.67566666666666664</v>
      </c>
      <c r="J72">
        <f t="shared" si="38"/>
        <v>0.81279999999999997</v>
      </c>
      <c r="K72">
        <f t="shared" si="38"/>
        <v>0.91439999999999999</v>
      </c>
    </row>
    <row r="74" spans="1:11" x14ac:dyDescent="0.35">
      <c r="A74" t="s">
        <v>13</v>
      </c>
    </row>
    <row r="75" spans="1:11" x14ac:dyDescent="0.35">
      <c r="A75" t="s">
        <v>6</v>
      </c>
      <c r="B75">
        <v>2</v>
      </c>
      <c r="C75">
        <v>4</v>
      </c>
      <c r="D75">
        <v>6</v>
      </c>
      <c r="E75">
        <v>8</v>
      </c>
      <c r="F75">
        <v>10</v>
      </c>
      <c r="G75">
        <v>12</v>
      </c>
      <c r="H75">
        <v>14</v>
      </c>
      <c r="I75">
        <v>16</v>
      </c>
      <c r="J75">
        <v>18</v>
      </c>
      <c r="K75">
        <v>20</v>
      </c>
    </row>
    <row r="76" spans="1:11" x14ac:dyDescent="0.35">
      <c r="A76" t="s">
        <v>7</v>
      </c>
      <c r="B76">
        <v>1.52</v>
      </c>
      <c r="C76">
        <v>7.62</v>
      </c>
      <c r="D76">
        <v>15.24</v>
      </c>
      <c r="E76">
        <v>22.86</v>
      </c>
      <c r="F76">
        <v>41.15</v>
      </c>
      <c r="G76">
        <v>59.44</v>
      </c>
      <c r="H76">
        <v>77.73</v>
      </c>
      <c r="I76">
        <v>96.02</v>
      </c>
      <c r="J76">
        <v>114.3</v>
      </c>
      <c r="K76">
        <v>129.54</v>
      </c>
    </row>
    <row r="77" spans="1:11" x14ac:dyDescent="0.35">
      <c r="A77" t="s">
        <v>8</v>
      </c>
      <c r="B77">
        <v>4.57</v>
      </c>
      <c r="C77">
        <v>6.86</v>
      </c>
      <c r="D77">
        <v>7.62</v>
      </c>
      <c r="E77">
        <v>12.955</v>
      </c>
      <c r="F77">
        <v>18.29</v>
      </c>
      <c r="G77">
        <v>18.29</v>
      </c>
      <c r="H77">
        <v>18.29</v>
      </c>
      <c r="I77">
        <v>18.285</v>
      </c>
      <c r="J77">
        <v>16.760000000000002</v>
      </c>
      <c r="K77">
        <v>28.08</v>
      </c>
    </row>
    <row r="78" spans="1:11" x14ac:dyDescent="0.35">
      <c r="A78" t="s">
        <v>9</v>
      </c>
      <c r="B78">
        <v>0.02</v>
      </c>
      <c r="C78">
        <v>-0.12</v>
      </c>
      <c r="D78">
        <v>-0.27</v>
      </c>
      <c r="E78">
        <v>-0.36</v>
      </c>
      <c r="F78">
        <v>-0.45</v>
      </c>
      <c r="G78">
        <v>-0.45</v>
      </c>
      <c r="H78">
        <v>-0.55000000000000004</v>
      </c>
      <c r="I78">
        <v>-0.6</v>
      </c>
      <c r="J78">
        <v>-0.65</v>
      </c>
      <c r="K78">
        <v>-0.67</v>
      </c>
    </row>
    <row r="79" spans="1:11" x14ac:dyDescent="0.35">
      <c r="A79" t="s">
        <v>10</v>
      </c>
      <c r="B79">
        <f>((B78-B63)*POWER(10,3))/(0.5*B61*(B62^2))</f>
        <v>1.0807780087474677</v>
      </c>
      <c r="C79">
        <f>((C78-B63)*POWER(10,3))/(0.5*B61*(B62^2))</f>
        <v>0.82432221006162776</v>
      </c>
      <c r="D79">
        <f>((D78-B63)*POWER(10,3))/(0.5*B61*(B62^2))</f>
        <v>0.5495481400410851</v>
      </c>
      <c r="E79">
        <f>((E78-B63)*POWER(10,3))/(0.5*B61*(B62^2))</f>
        <v>0.38468369802875962</v>
      </c>
      <c r="F79">
        <f>((F78-B63)*POWER(10,3))/(0.5*B61*(B62^2))</f>
        <v>0.21981925601643398</v>
      </c>
      <c r="G79">
        <f>((G78-B63)*POWER(10,3))/(0.5*B61*(B62^2))</f>
        <v>0.21981925601643398</v>
      </c>
      <c r="H79">
        <f>((H78-B63)*POWER(10,3))/(0.5*B61*(B62^2))</f>
        <v>3.6636542669405511E-2</v>
      </c>
      <c r="I79">
        <f>((I78-B63)*POWER(10,3))/(0.5*B61*(B62^2))</f>
        <v>-5.4954814004108572E-2</v>
      </c>
      <c r="J79">
        <f>((J78-B63)*POWER(10,3))/(0.5*B61*(B62^2))</f>
        <v>-0.14654617067762285</v>
      </c>
      <c r="K79">
        <f>((K78-B63)*POWER(10,3))/(0.5*B61*(B62^2))</f>
        <v>-0.18318271334702857</v>
      </c>
    </row>
    <row r="80" spans="1:11" x14ac:dyDescent="0.35">
      <c r="A80" t="s">
        <v>12</v>
      </c>
      <c r="B80">
        <f>B79*B77</f>
        <v>4.9391554999759277</v>
      </c>
      <c r="C80">
        <f t="shared" ref="C80:K80" si="39">C79*C77</f>
        <v>5.6548503610227669</v>
      </c>
      <c r="D80">
        <f t="shared" si="39"/>
        <v>4.1875568271130685</v>
      </c>
      <c r="E80">
        <f t="shared" si="39"/>
        <v>4.9835773079625811</v>
      </c>
      <c r="F80">
        <f t="shared" si="39"/>
        <v>4.0204941925405775</v>
      </c>
      <c r="G80">
        <f t="shared" si="39"/>
        <v>4.0204941925405775</v>
      </c>
      <c r="H80">
        <f t="shared" si="39"/>
        <v>0.67008236542342681</v>
      </c>
      <c r="I80">
        <f t="shared" si="39"/>
        <v>-1.0048487740651253</v>
      </c>
      <c r="J80">
        <f t="shared" si="39"/>
        <v>-2.456113820556959</v>
      </c>
      <c r="K80">
        <f t="shared" si="39"/>
        <v>-5.1437705907845617</v>
      </c>
    </row>
    <row r="81" spans="1:11" x14ac:dyDescent="0.35">
      <c r="A81" t="s">
        <v>11</v>
      </c>
      <c r="B81">
        <f>B80*(B76)</f>
        <v>7.50751635996341</v>
      </c>
      <c r="C81">
        <f t="shared" ref="C81:K81" si="40">C80*(C76)</f>
        <v>43.089959750993486</v>
      </c>
      <c r="D81">
        <f t="shared" si="40"/>
        <v>63.818366045203163</v>
      </c>
      <c r="E81">
        <f t="shared" si="40"/>
        <v>113.92457726002461</v>
      </c>
      <c r="F81">
        <f t="shared" si="40"/>
        <v>165.44333602304476</v>
      </c>
      <c r="G81">
        <f t="shared" si="40"/>
        <v>238.97817480461191</v>
      </c>
      <c r="H81">
        <f t="shared" si="40"/>
        <v>52.085502264362965</v>
      </c>
      <c r="I81">
        <f t="shared" si="40"/>
        <v>-96.485579285733323</v>
      </c>
      <c r="J81">
        <f t="shared" si="40"/>
        <v>-280.7338096896604</v>
      </c>
      <c r="K81">
        <f t="shared" si="40"/>
        <v>-666.32404233023203</v>
      </c>
    </row>
    <row r="82" spans="1:11" x14ac:dyDescent="0.35">
      <c r="A82" t="s">
        <v>15</v>
      </c>
      <c r="B82">
        <f>B76/150</f>
        <v>1.0133333333333333E-2</v>
      </c>
      <c r="C82">
        <f t="shared" ref="C82:K82" si="41">C76/150</f>
        <v>5.0799999999999998E-2</v>
      </c>
      <c r="D82">
        <f t="shared" si="41"/>
        <v>0.1016</v>
      </c>
      <c r="E82">
        <f t="shared" si="41"/>
        <v>0.15240000000000001</v>
      </c>
      <c r="F82">
        <f t="shared" si="41"/>
        <v>0.27433333333333332</v>
      </c>
      <c r="G82">
        <f t="shared" si="41"/>
        <v>0.39626666666666666</v>
      </c>
      <c r="H82">
        <f t="shared" si="41"/>
        <v>0.51819999999999999</v>
      </c>
      <c r="I82">
        <f t="shared" si="41"/>
        <v>0.64013333333333333</v>
      </c>
      <c r="J82">
        <f t="shared" si="41"/>
        <v>0.76200000000000001</v>
      </c>
      <c r="K82">
        <f t="shared" si="41"/>
        <v>0.86359999999999992</v>
      </c>
    </row>
    <row r="84" spans="1:11" x14ac:dyDescent="0.35">
      <c r="A84" t="s">
        <v>17</v>
      </c>
      <c r="B84">
        <f>(SUM(B71:K71,B81:K81))/(SUM(B70:K70,B80:K80))</f>
        <v>52.740633875389904</v>
      </c>
    </row>
    <row r="85" spans="1:11" x14ac:dyDescent="0.35">
      <c r="A85" t="s">
        <v>21</v>
      </c>
      <c r="B85">
        <f>B84/150</f>
        <v>0.3516042258359327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 Ching</dc:creator>
  <cp:lastModifiedBy>Edric Ching</cp:lastModifiedBy>
  <dcterms:created xsi:type="dcterms:W3CDTF">2023-06-26T14:38:11Z</dcterms:created>
  <dcterms:modified xsi:type="dcterms:W3CDTF">2023-06-29T13:36:05Z</dcterms:modified>
</cp:coreProperties>
</file>