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ac63a0e48feced/Documents/DASE03 YEAR3 SEM1/AES/"/>
    </mc:Choice>
  </mc:AlternateContent>
  <xr:revisionPtr revIDLastSave="488" documentId="8_{F5845315-6AC7-41BB-93CF-29F4C5069D1E}" xr6:coauthVersionLast="47" xr6:coauthVersionMax="47" xr10:uidLastSave="{850A7197-2C5A-487C-A360-926F29BA809A}"/>
  <bookViews>
    <workbookView xWindow="-110" yWindow="-110" windowWidth="19420" windowHeight="10300" xr2:uid="{27BC2310-F461-4941-A3D1-9AF2556BFF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3" i="1" l="1"/>
  <c r="J83" i="1"/>
  <c r="I83" i="1"/>
  <c r="H83" i="1"/>
  <c r="G83" i="1"/>
  <c r="F83" i="1"/>
  <c r="E83" i="1"/>
  <c r="D83" i="1"/>
  <c r="C83" i="1"/>
  <c r="B83" i="1"/>
  <c r="K73" i="1"/>
  <c r="J73" i="1"/>
  <c r="I73" i="1"/>
  <c r="H73" i="1"/>
  <c r="G73" i="1"/>
  <c r="F73" i="1"/>
  <c r="E73" i="1"/>
  <c r="D73" i="1"/>
  <c r="C73" i="1"/>
  <c r="B73" i="1"/>
  <c r="K53" i="1"/>
  <c r="J53" i="1"/>
  <c r="I53" i="1"/>
  <c r="H53" i="1"/>
  <c r="G53" i="1"/>
  <c r="F53" i="1"/>
  <c r="E53" i="1"/>
  <c r="D53" i="1"/>
  <c r="C53" i="1"/>
  <c r="B53" i="1"/>
  <c r="K43" i="1"/>
  <c r="K44" i="1" s="1"/>
  <c r="J43" i="1"/>
  <c r="J44" i="1" s="1"/>
  <c r="I43" i="1"/>
  <c r="I44" i="1" s="1"/>
  <c r="H43" i="1"/>
  <c r="G43" i="1"/>
  <c r="F43" i="1"/>
  <c r="F44" i="1" s="1"/>
  <c r="E43" i="1"/>
  <c r="D43" i="1"/>
  <c r="D44" i="1" s="1"/>
  <c r="C43" i="1"/>
  <c r="C44" i="1" s="1"/>
  <c r="B43" i="1"/>
  <c r="K24" i="1"/>
  <c r="J24" i="1"/>
  <c r="I24" i="1"/>
  <c r="H24" i="1"/>
  <c r="G24" i="1"/>
  <c r="F24" i="1"/>
  <c r="E24" i="1"/>
  <c r="D24" i="1"/>
  <c r="C24" i="1"/>
  <c r="B24" i="1"/>
  <c r="K13" i="1"/>
  <c r="J13" i="1"/>
  <c r="I13" i="1"/>
  <c r="H13" i="1"/>
  <c r="G13" i="1"/>
  <c r="F13" i="1"/>
  <c r="E13" i="1"/>
  <c r="D13" i="1"/>
  <c r="C13" i="1"/>
  <c r="B13" i="1"/>
  <c r="H44" i="1"/>
  <c r="G44" i="1"/>
  <c r="E44" i="1"/>
  <c r="K86" i="1"/>
  <c r="J86" i="1"/>
  <c r="I86" i="1"/>
  <c r="H86" i="1"/>
  <c r="G86" i="1"/>
  <c r="F86" i="1"/>
  <c r="E86" i="1"/>
  <c r="D86" i="1"/>
  <c r="C86" i="1"/>
  <c r="B86" i="1"/>
  <c r="K76" i="1"/>
  <c r="J76" i="1"/>
  <c r="I76" i="1"/>
  <c r="H76" i="1"/>
  <c r="G76" i="1"/>
  <c r="F76" i="1"/>
  <c r="E76" i="1"/>
  <c r="D76" i="1"/>
  <c r="C76" i="1"/>
  <c r="B76" i="1"/>
  <c r="B46" i="1"/>
  <c r="C46" i="1"/>
  <c r="D46" i="1"/>
  <c r="E46" i="1"/>
  <c r="F46" i="1"/>
  <c r="G46" i="1"/>
  <c r="H46" i="1"/>
  <c r="I46" i="1"/>
  <c r="J46" i="1"/>
  <c r="K46" i="1"/>
  <c r="B56" i="1"/>
  <c r="C56" i="1"/>
  <c r="D56" i="1"/>
  <c r="E56" i="1"/>
  <c r="F56" i="1"/>
  <c r="G56" i="1"/>
  <c r="H56" i="1"/>
  <c r="I56" i="1"/>
  <c r="J56" i="1"/>
  <c r="K56" i="1"/>
  <c r="C27" i="1"/>
  <c r="D27" i="1"/>
  <c r="E27" i="1"/>
  <c r="F27" i="1"/>
  <c r="G27" i="1"/>
  <c r="H27" i="1"/>
  <c r="I27" i="1"/>
  <c r="J27" i="1"/>
  <c r="K27" i="1"/>
  <c r="B27" i="1"/>
  <c r="C16" i="1"/>
  <c r="D16" i="1"/>
  <c r="E16" i="1"/>
  <c r="F16" i="1"/>
  <c r="G16" i="1"/>
  <c r="H16" i="1"/>
  <c r="I16" i="1"/>
  <c r="J16" i="1"/>
  <c r="K16" i="1"/>
  <c r="B16" i="1"/>
  <c r="G54" i="1" l="1"/>
  <c r="G55" i="1" s="1"/>
  <c r="F25" i="1"/>
  <c r="F26" i="1" s="1"/>
  <c r="B84" i="1"/>
  <c r="B85" i="1" s="1"/>
  <c r="J45" i="1"/>
  <c r="J54" i="1"/>
  <c r="J55" i="1" s="1"/>
  <c r="G45" i="1"/>
  <c r="F45" i="1"/>
  <c r="I54" i="1"/>
  <c r="I55" i="1" s="1"/>
  <c r="G14" i="1"/>
  <c r="G15" i="1" s="1"/>
  <c r="K45" i="1"/>
  <c r="H14" i="1"/>
  <c r="H15" i="1" s="1"/>
  <c r="B54" i="1"/>
  <c r="B55" i="1" s="1"/>
  <c r="E25" i="1"/>
  <c r="E26" i="1" s="1"/>
  <c r="B44" i="1"/>
  <c r="B45" i="1" s="1"/>
  <c r="D54" i="1"/>
  <c r="D55" i="1" s="1"/>
  <c r="C45" i="1"/>
  <c r="E54" i="1"/>
  <c r="E55" i="1" s="1"/>
  <c r="D45" i="1"/>
  <c r="H54" i="1"/>
  <c r="H55" i="1" s="1"/>
  <c r="I14" i="1"/>
  <c r="I15" i="1" s="1"/>
  <c r="G25" i="1"/>
  <c r="G26" i="1" s="1"/>
  <c r="B14" i="1"/>
  <c r="B15" i="1" s="1"/>
  <c r="J14" i="1"/>
  <c r="J15" i="1" s="1"/>
  <c r="H25" i="1"/>
  <c r="H26" i="1" s="1"/>
  <c r="E45" i="1"/>
  <c r="C54" i="1"/>
  <c r="C55" i="1" s="1"/>
  <c r="K54" i="1"/>
  <c r="K55" i="1" s="1"/>
  <c r="K14" i="1"/>
  <c r="K15" i="1" s="1"/>
  <c r="I25" i="1"/>
  <c r="I26" i="1" s="1"/>
  <c r="B25" i="1"/>
  <c r="B26" i="1" s="1"/>
  <c r="D14" i="1"/>
  <c r="D15" i="1" s="1"/>
  <c r="J25" i="1"/>
  <c r="J26" i="1" s="1"/>
  <c r="E14" i="1"/>
  <c r="E15" i="1" s="1"/>
  <c r="C25" i="1"/>
  <c r="C26" i="1" s="1"/>
  <c r="K25" i="1"/>
  <c r="K26" i="1" s="1"/>
  <c r="H45" i="1"/>
  <c r="F54" i="1"/>
  <c r="F55" i="1" s="1"/>
  <c r="C14" i="1"/>
  <c r="C15" i="1" s="1"/>
  <c r="F14" i="1"/>
  <c r="F15" i="1" s="1"/>
  <c r="D25" i="1"/>
  <c r="D26" i="1" s="1"/>
  <c r="I45" i="1"/>
  <c r="J84" i="1"/>
  <c r="J85" i="1" s="1"/>
  <c r="C74" i="1"/>
  <c r="C75" i="1" s="1"/>
  <c r="K74" i="1"/>
  <c r="K75" i="1" s="1"/>
  <c r="C84" i="1"/>
  <c r="C85" i="1" s="1"/>
  <c r="K84" i="1"/>
  <c r="K85" i="1" s="1"/>
  <c r="E74" i="1"/>
  <c r="E75" i="1" s="1"/>
  <c r="E84" i="1"/>
  <c r="E85" i="1" s="1"/>
  <c r="J74" i="1"/>
  <c r="J75" i="1" s="1"/>
  <c r="F74" i="1"/>
  <c r="F75" i="1" s="1"/>
  <c r="F84" i="1"/>
  <c r="F85" i="1" s="1"/>
  <c r="G74" i="1"/>
  <c r="G75" i="1" s="1"/>
  <c r="G84" i="1"/>
  <c r="G85" i="1" s="1"/>
  <c r="D74" i="1"/>
  <c r="D75" i="1" s="1"/>
  <c r="D84" i="1"/>
  <c r="D85" i="1" s="1"/>
  <c r="H74" i="1"/>
  <c r="H75" i="1" s="1"/>
  <c r="H84" i="1"/>
  <c r="H85" i="1" s="1"/>
  <c r="I74" i="1"/>
  <c r="I75" i="1" s="1"/>
  <c r="I84" i="1"/>
  <c r="I85" i="1" s="1"/>
  <c r="B74" i="1"/>
  <c r="B75" i="1" s="1"/>
  <c r="B28" i="1" l="1"/>
  <c r="B29" i="1" s="1"/>
  <c r="B57" i="1"/>
  <c r="B58" i="1" s="1"/>
  <c r="B87" i="1"/>
  <c r="B88" i="1" s="1"/>
</calcChain>
</file>

<file path=xl/sharedStrings.xml><?xml version="1.0" encoding="utf-8"?>
<sst xmlns="http://schemas.openxmlformats.org/spreadsheetml/2006/main" count="111" uniqueCount="34">
  <si>
    <t>Test 1</t>
  </si>
  <si>
    <t xml:space="preserve">Angle of attack </t>
  </si>
  <si>
    <t>Ambient density</t>
  </si>
  <si>
    <t>Calculated windspeed</t>
  </si>
  <si>
    <t>Average freestream static pressure (P∞):</t>
  </si>
  <si>
    <t xml:space="preserve">upper surface </t>
  </si>
  <si>
    <t>Tap No.</t>
  </si>
  <si>
    <t>x (mm)</t>
  </si>
  <si>
    <t>δx</t>
  </si>
  <si>
    <t>P</t>
  </si>
  <si>
    <t>CP</t>
  </si>
  <si>
    <t>𝒙 𝑪𝑷 𝜹𝒙</t>
  </si>
  <si>
    <t>𝑪𝑷 𝜹𝒙</t>
  </si>
  <si>
    <t xml:space="preserve">lower surface </t>
  </si>
  <si>
    <t>Test 2</t>
  </si>
  <si>
    <t>c/x</t>
  </si>
  <si>
    <t>𝑪𝑷</t>
  </si>
  <si>
    <t>Location of the centre of pressure from the leading edge</t>
  </si>
  <si>
    <t>Test 3</t>
  </si>
  <si>
    <t>P (kPa)</t>
  </si>
  <si>
    <t>x/c</t>
  </si>
  <si>
    <t>centre of pressure (x/c)</t>
  </si>
  <si>
    <t>cell1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</si>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</sst>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Cp</a:t>
            </a:r>
            <a:r>
              <a:rPr lang="en-SG" baseline="0"/>
              <a:t> against Distance of Pressure Port for 5 degree AOA</a:t>
            </a:r>
            <a:endParaRPr lang="en-SG"/>
          </a:p>
        </c:rich>
      </c:tx>
      <c:layout>
        <c:manualLayout>
          <c:xMode val="edge"/>
          <c:yMode val="edge"/>
          <c:x val="0.15355860818661279"/>
          <c:y val="4.894488349576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21924224959533"/>
          <c:y val="0.16055772712476762"/>
          <c:w val="0.85714571761956193"/>
          <c:h val="0.67288635175475642"/>
        </c:manualLayout>
      </c:layout>
      <c:scatterChart>
        <c:scatterStyle val="smoothMarker"/>
        <c:varyColors val="0"/>
        <c:ser>
          <c:idx val="0"/>
          <c:order val="0"/>
          <c:tx>
            <c:v>Upper surface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Sheet1!$B$16:$K$16</c:f>
              <c:numCache>
                <c:formatCode>General</c:formatCode>
                <c:ptCount val="10"/>
                <c:pt idx="0">
                  <c:v>5.0666666666666664E-3</c:v>
                </c:pt>
                <c:pt idx="1">
                  <c:v>2.5399999999999999E-2</c:v>
                </c:pt>
                <c:pt idx="2">
                  <c:v>7.6200000000000004E-2</c:v>
                </c:pt>
                <c:pt idx="3">
                  <c:v>0.127</c:v>
                </c:pt>
                <c:pt idx="4">
                  <c:v>0.25333333333333335</c:v>
                </c:pt>
                <c:pt idx="5">
                  <c:v>0.41333333333333333</c:v>
                </c:pt>
                <c:pt idx="6">
                  <c:v>0.53846666666666665</c:v>
                </c:pt>
                <c:pt idx="7">
                  <c:v>0.67566666666666664</c:v>
                </c:pt>
                <c:pt idx="8">
                  <c:v>0.81279999999999997</c:v>
                </c:pt>
                <c:pt idx="9">
                  <c:v>0.91439999999999999</c:v>
                </c:pt>
              </c:numCache>
            </c:numRef>
          </c:xVal>
          <c:yVal>
            <c:numRef>
              <c:f>Sheet1!$B$13:$K$13</c:f>
              <c:numCache>
                <c:formatCode>General</c:formatCode>
                <c:ptCount val="10"/>
                <c:pt idx="0">
                  <c:v>-1.9429590017825309</c:v>
                </c:pt>
                <c:pt idx="1">
                  <c:v>-1.7825311942959001</c:v>
                </c:pt>
                <c:pt idx="2">
                  <c:v>-1.4081996434937614</c:v>
                </c:pt>
                <c:pt idx="3">
                  <c:v>-1.1229946524064172</c:v>
                </c:pt>
                <c:pt idx="4">
                  <c:v>-0.80213903743315518</c:v>
                </c:pt>
                <c:pt idx="5">
                  <c:v>-0.49910873440285203</c:v>
                </c:pt>
                <c:pt idx="6">
                  <c:v>-0.3743315508021392</c:v>
                </c:pt>
                <c:pt idx="7">
                  <c:v>-0.23172905525846701</c:v>
                </c:pt>
                <c:pt idx="8">
                  <c:v>-0.12477718360071312</c:v>
                </c:pt>
                <c:pt idx="9">
                  <c:v>-1.7825311942959016E-2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B-499E-A8D6-04DC21F1D432}"/>
            </c:ext>
          </c:extLst>
        </c:ser>
        <c:ser>
          <c:idx val="1"/>
          <c:order val="1"/>
          <c:tx>
            <c:v>Lower surface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Sheet1!$B$27:$K$27</c:f>
              <c:numCache>
                <c:formatCode>General</c:formatCode>
                <c:ptCount val="10"/>
                <c:pt idx="0">
                  <c:v>1.0133333333333333E-2</c:v>
                </c:pt>
                <c:pt idx="1">
                  <c:v>5.0799999999999998E-2</c:v>
                </c:pt>
                <c:pt idx="2">
                  <c:v>0.1016</c:v>
                </c:pt>
                <c:pt idx="3">
                  <c:v>0.15240000000000001</c:v>
                </c:pt>
                <c:pt idx="4">
                  <c:v>0.27433333333333332</c:v>
                </c:pt>
                <c:pt idx="5">
                  <c:v>0.39626666666666666</c:v>
                </c:pt>
                <c:pt idx="6">
                  <c:v>0.51819999999999999</c:v>
                </c:pt>
                <c:pt idx="7">
                  <c:v>0.64013333333333333</c:v>
                </c:pt>
                <c:pt idx="8">
                  <c:v>0.76200000000000001</c:v>
                </c:pt>
                <c:pt idx="9">
                  <c:v>0.86359999999999992</c:v>
                </c:pt>
              </c:numCache>
            </c:numRef>
          </c:xVal>
          <c:yVal>
            <c:numRef>
              <c:f>Sheet1!$B$24:$K$24</c:f>
              <c:numCache>
                <c:formatCode>General</c:formatCode>
                <c:ptCount val="10"/>
                <c:pt idx="0">
                  <c:v>0.96256684491978595</c:v>
                </c:pt>
                <c:pt idx="1">
                  <c:v>0.51693404634581097</c:v>
                </c:pt>
                <c:pt idx="2">
                  <c:v>0.28520499108734398</c:v>
                </c:pt>
                <c:pt idx="3">
                  <c:v>0.17825311942958996</c:v>
                </c:pt>
                <c:pt idx="4">
                  <c:v>7.1301247771835871E-2</c:v>
                </c:pt>
                <c:pt idx="5">
                  <c:v>7.1301247771835871E-2</c:v>
                </c:pt>
                <c:pt idx="6">
                  <c:v>3.5650623885917838E-2</c:v>
                </c:pt>
                <c:pt idx="7">
                  <c:v>0</c:v>
                </c:pt>
                <c:pt idx="8">
                  <c:v>3.5650623885917838E-2</c:v>
                </c:pt>
                <c:pt idx="9">
                  <c:v>5.3475935828876851E-2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3B-499E-A8D6-04DC21F1D432}"/>
            </c:ext>
          </c:extLst>
        </c:ser>
        <c:ser>
          <c:idx val="2"/>
          <c:order val="2"/>
          <c:tx>
            <c:v>centre of pressure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xVal>
            <c:numRef>
              <c:f>Sheet1!$B$29</c:f>
              <c:numCache>
                <c:formatCode>General</c:formatCode>
                <c:ptCount val="1"/>
                <c:pt idx="0">
                  <c:v>0.24843197871086981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3CF-406D-94C7-7AA1A5822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671600"/>
        <c:axId val="1624672560"/>
      </c:scatterChart>
      <c:valAx>
        <c:axId val="16246716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Distance</a:t>
                </a:r>
                <a:r>
                  <a:rPr lang="en-SG" baseline="0"/>
                  <a:t> of Pressure port (x/c)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35776741565169312"/>
              <c:y val="0.84308387338600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672560"/>
        <c:crosses val="autoZero"/>
        <c:crossBetween val="midCat"/>
      </c:valAx>
      <c:valAx>
        <c:axId val="162467256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671600"/>
        <c:crosses val="autoZero"/>
        <c:crossBetween val="midCat"/>
        <c:majorUnit val="0.5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Cp against Distance of Pressure Port for 10 degree AOA</a:t>
            </a:r>
          </a:p>
        </c:rich>
      </c:tx>
      <c:layout>
        <c:manualLayout>
          <c:xMode val="edge"/>
          <c:yMode val="edge"/>
          <c:x val="0.15869973034595775"/>
          <c:y val="3.917985375846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04768463433855"/>
          <c:y val="0.15189112075998298"/>
          <c:w val="0.85978318019426503"/>
          <c:h val="0.69054333579817861"/>
        </c:manualLayout>
      </c:layout>
      <c:scatterChart>
        <c:scatterStyle val="smoothMarker"/>
        <c:varyColors val="0"/>
        <c:ser>
          <c:idx val="0"/>
          <c:order val="0"/>
          <c:tx>
            <c:v>Upper surface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Sheet1!$B$46:$K$46</c:f>
              <c:numCache>
                <c:formatCode>General</c:formatCode>
                <c:ptCount val="10"/>
                <c:pt idx="0">
                  <c:v>5.0666666666666664E-3</c:v>
                </c:pt>
                <c:pt idx="1">
                  <c:v>2.5399999999999999E-2</c:v>
                </c:pt>
                <c:pt idx="2">
                  <c:v>7.6200000000000004E-2</c:v>
                </c:pt>
                <c:pt idx="3">
                  <c:v>0.127</c:v>
                </c:pt>
                <c:pt idx="4">
                  <c:v>0.25333333333333335</c:v>
                </c:pt>
                <c:pt idx="5">
                  <c:v>0.41333333333333333</c:v>
                </c:pt>
                <c:pt idx="6">
                  <c:v>0.53846666666666665</c:v>
                </c:pt>
                <c:pt idx="7">
                  <c:v>0.67566666666666664</c:v>
                </c:pt>
                <c:pt idx="8">
                  <c:v>0.81279999999999997</c:v>
                </c:pt>
                <c:pt idx="9">
                  <c:v>0.91439999999999999</c:v>
                </c:pt>
              </c:numCache>
            </c:numRef>
          </c:xVal>
          <c:yVal>
            <c:numRef>
              <c:f>Sheet1!$B$43:$K$43</c:f>
              <c:numCache>
                <c:formatCode>General</c:formatCode>
                <c:ptCount val="10"/>
                <c:pt idx="0">
                  <c:v>-2.5663716814159288</c:v>
                </c:pt>
                <c:pt idx="1">
                  <c:v>-2.194690265486726</c:v>
                </c:pt>
                <c:pt idx="2">
                  <c:v>-1.7168141592920356</c:v>
                </c:pt>
                <c:pt idx="3">
                  <c:v>-1.3274336283185844</c:v>
                </c:pt>
                <c:pt idx="4">
                  <c:v>-0.95575221238938068</c:v>
                </c:pt>
                <c:pt idx="5">
                  <c:v>-0.61946902654867275</c:v>
                </c:pt>
                <c:pt idx="6">
                  <c:v>-0.46017699115044247</c:v>
                </c:pt>
                <c:pt idx="7">
                  <c:v>-0.30088495575221241</c:v>
                </c:pt>
                <c:pt idx="8">
                  <c:v>-0.17699115044247804</c:v>
                </c:pt>
                <c:pt idx="9">
                  <c:v>-5.3097345132743411E-2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E-426A-AA9B-9233A61D054D}"/>
            </c:ext>
          </c:extLst>
        </c:ser>
        <c:ser>
          <c:idx val="1"/>
          <c:order val="1"/>
          <c:tx>
            <c:v>Lower surface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Sheet1!$B$56:$K$56</c:f>
              <c:numCache>
                <c:formatCode>General</c:formatCode>
                <c:ptCount val="10"/>
                <c:pt idx="0">
                  <c:v>1.0133333333333333E-2</c:v>
                </c:pt>
                <c:pt idx="1">
                  <c:v>5.0799999999999998E-2</c:v>
                </c:pt>
                <c:pt idx="2">
                  <c:v>0.1016</c:v>
                </c:pt>
                <c:pt idx="3">
                  <c:v>0.15240000000000001</c:v>
                </c:pt>
                <c:pt idx="4">
                  <c:v>0.27433333333333332</c:v>
                </c:pt>
                <c:pt idx="5">
                  <c:v>0.39626666666666666</c:v>
                </c:pt>
                <c:pt idx="6">
                  <c:v>0.51819999999999999</c:v>
                </c:pt>
                <c:pt idx="7">
                  <c:v>0.64013333333333333</c:v>
                </c:pt>
                <c:pt idx="8">
                  <c:v>0.76200000000000001</c:v>
                </c:pt>
                <c:pt idx="9">
                  <c:v>0.86359999999999992</c:v>
                </c:pt>
              </c:numCache>
            </c:numRef>
          </c:xVal>
          <c:yVal>
            <c:numRef>
              <c:f>Sheet1!$B$53:$K$53</c:f>
              <c:numCache>
                <c:formatCode>General</c:formatCode>
                <c:ptCount val="10"/>
                <c:pt idx="0">
                  <c:v>1.0265486725663717</c:v>
                </c:pt>
                <c:pt idx="1">
                  <c:v>0.65486725663716816</c:v>
                </c:pt>
                <c:pt idx="2">
                  <c:v>0.42477876106194679</c:v>
                </c:pt>
                <c:pt idx="3">
                  <c:v>0.30088495575221236</c:v>
                </c:pt>
                <c:pt idx="4">
                  <c:v>0.17699115044247782</c:v>
                </c:pt>
                <c:pt idx="5">
                  <c:v>0.26548672566371678</c:v>
                </c:pt>
                <c:pt idx="6">
                  <c:v>0.10619469026548663</c:v>
                </c:pt>
                <c:pt idx="7">
                  <c:v>5.3097345132743209E-2</c:v>
                </c:pt>
                <c:pt idx="8">
                  <c:v>5.3097345132743209E-2</c:v>
                </c:pt>
                <c:pt idx="9">
                  <c:v>7.0796460176991011E-2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BE-426A-AA9B-9233A61D054D}"/>
            </c:ext>
          </c:extLst>
        </c:ser>
        <c:ser>
          <c:idx val="2"/>
          <c:order val="2"/>
          <c:tx>
            <c:v>centre of pressure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Sheet1!$B$58</c:f>
              <c:numCache>
                <c:formatCode>General</c:formatCode>
                <c:ptCount val="1"/>
                <c:pt idx="0">
                  <c:v>0.26482947453135175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4A5-463B-85BA-1570550FA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30064"/>
        <c:axId val="2080526704"/>
      </c:scatterChart>
      <c:valAx>
        <c:axId val="20805300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Distance of Pressure port (x/c)</a:t>
                </a:r>
              </a:p>
            </c:rich>
          </c:tx>
          <c:layout>
            <c:manualLayout>
              <c:xMode val="edge"/>
              <c:yMode val="edge"/>
              <c:x val="0.34598622818031338"/>
              <c:y val="0.85862665228290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26704"/>
        <c:crosses val="autoZero"/>
        <c:crossBetween val="midCat"/>
      </c:valAx>
      <c:valAx>
        <c:axId val="20805267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3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Cp against Distance of Pressure Port for 5 degree AOA</a:t>
            </a:r>
          </a:p>
        </c:rich>
      </c:tx>
      <c:layout>
        <c:manualLayout>
          <c:xMode val="edge"/>
          <c:yMode val="edge"/>
          <c:x val="0.16583602056831506"/>
          <c:y val="2.9689424077772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2013486007833"/>
          <c:y val="0.15457276574097353"/>
          <c:w val="0.86211851685383267"/>
          <c:h val="0.67745376274617353"/>
        </c:manualLayout>
      </c:layout>
      <c:scatterChart>
        <c:scatterStyle val="smoothMarker"/>
        <c:varyColors val="0"/>
        <c:ser>
          <c:idx val="0"/>
          <c:order val="0"/>
          <c:tx>
            <c:v>Upper surface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Sheet1!$B$76:$K$76</c:f>
              <c:numCache>
                <c:formatCode>General</c:formatCode>
                <c:ptCount val="10"/>
                <c:pt idx="0">
                  <c:v>5.0666666666666664E-3</c:v>
                </c:pt>
                <c:pt idx="1">
                  <c:v>2.5399999999999999E-2</c:v>
                </c:pt>
                <c:pt idx="2">
                  <c:v>7.6200000000000004E-2</c:v>
                </c:pt>
                <c:pt idx="3">
                  <c:v>0.127</c:v>
                </c:pt>
                <c:pt idx="4">
                  <c:v>0.25333333333333335</c:v>
                </c:pt>
                <c:pt idx="5">
                  <c:v>0.41333333333333333</c:v>
                </c:pt>
                <c:pt idx="6">
                  <c:v>0.53846666666666665</c:v>
                </c:pt>
                <c:pt idx="7">
                  <c:v>0.67566666666666664</c:v>
                </c:pt>
                <c:pt idx="8">
                  <c:v>0.81279999999999997</c:v>
                </c:pt>
                <c:pt idx="9">
                  <c:v>0.91439999999999999</c:v>
                </c:pt>
              </c:numCache>
            </c:numRef>
          </c:xVal>
          <c:yVal>
            <c:numRef>
              <c:f>Sheet1!$B$73:$K$73</c:f>
              <c:numCache>
                <c:formatCode>General</c:formatCode>
                <c:ptCount val="10"/>
                <c:pt idx="0">
                  <c:v>-1.9082568807339451</c:v>
                </c:pt>
                <c:pt idx="1">
                  <c:v>-1.7247706422018352</c:v>
                </c:pt>
                <c:pt idx="2">
                  <c:v>-1.3761467889908259</c:v>
                </c:pt>
                <c:pt idx="3">
                  <c:v>-1.3394495412844039</c:v>
                </c:pt>
                <c:pt idx="4">
                  <c:v>-1.2110091743119267</c:v>
                </c:pt>
                <c:pt idx="5">
                  <c:v>-1.1192660550458715</c:v>
                </c:pt>
                <c:pt idx="6">
                  <c:v>-0.97247706422018365</c:v>
                </c:pt>
                <c:pt idx="7">
                  <c:v>-0.84403669724770658</c:v>
                </c:pt>
                <c:pt idx="8">
                  <c:v>-0.7155963302752294</c:v>
                </c:pt>
                <c:pt idx="9">
                  <c:v>-0.58715596330275244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00-43D3-8CDB-5C19FFA22FFA}"/>
            </c:ext>
          </c:extLst>
        </c:ser>
        <c:ser>
          <c:idx val="1"/>
          <c:order val="1"/>
          <c:tx>
            <c:v>Lower surface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Sheet1!$B$86:$K$86</c:f>
              <c:numCache>
                <c:formatCode>General</c:formatCode>
                <c:ptCount val="10"/>
                <c:pt idx="0">
                  <c:v>1.0133333333333333E-2</c:v>
                </c:pt>
                <c:pt idx="1">
                  <c:v>5.0799999999999998E-2</c:v>
                </c:pt>
                <c:pt idx="2">
                  <c:v>0.1016</c:v>
                </c:pt>
                <c:pt idx="3">
                  <c:v>0.15240000000000001</c:v>
                </c:pt>
                <c:pt idx="4">
                  <c:v>0.27433333333333332</c:v>
                </c:pt>
                <c:pt idx="5">
                  <c:v>0.39626666666666666</c:v>
                </c:pt>
                <c:pt idx="6">
                  <c:v>0.51819999999999999</c:v>
                </c:pt>
                <c:pt idx="7">
                  <c:v>0.64013333333333333</c:v>
                </c:pt>
                <c:pt idx="8">
                  <c:v>0.76200000000000001</c:v>
                </c:pt>
                <c:pt idx="9">
                  <c:v>0.86359999999999992</c:v>
                </c:pt>
              </c:numCache>
            </c:numRef>
          </c:xVal>
          <c:yVal>
            <c:numRef>
              <c:f>Sheet1!$B$83:$K$83</c:f>
              <c:numCache>
                <c:formatCode>General</c:formatCode>
                <c:ptCount val="10"/>
                <c:pt idx="0">
                  <c:v>1.0825688073394495</c:v>
                </c:pt>
                <c:pt idx="1">
                  <c:v>0.82568807339449535</c:v>
                </c:pt>
                <c:pt idx="2">
                  <c:v>0.55045871559633019</c:v>
                </c:pt>
                <c:pt idx="3">
                  <c:v>0.38532110091743116</c:v>
                </c:pt>
                <c:pt idx="4">
                  <c:v>0.22018348623853201</c:v>
                </c:pt>
                <c:pt idx="5">
                  <c:v>0.22018348623853201</c:v>
                </c:pt>
                <c:pt idx="6">
                  <c:v>3.6697247706421847E-2</c:v>
                </c:pt>
                <c:pt idx="7">
                  <c:v>-5.5045871559633079E-2</c:v>
                </c:pt>
                <c:pt idx="8">
                  <c:v>-0.14678899082568819</c:v>
                </c:pt>
                <c:pt idx="9">
                  <c:v>-0.18348623853211024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00-43D3-8CDB-5C19FFA22FFA}"/>
            </c:ext>
          </c:extLst>
        </c:ser>
        <c:ser>
          <c:idx val="2"/>
          <c:order val="2"/>
          <c:tx>
            <c:v>centre of pressure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A89-4475-AAB9-49F28907B5DF}"/>
              </c:ext>
            </c:extLst>
          </c:dPt>
          <c:xVal>
            <c:numRef>
              <c:f>Sheet1!$B$88</c:f>
              <c:numCache>
                <c:formatCode>General</c:formatCode>
                <c:ptCount val="1"/>
                <c:pt idx="0">
                  <c:v>0.35160422583593254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A89-4475-AAB9-49F28907B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23359"/>
        <c:axId val="453723839"/>
      </c:scatterChart>
      <c:valAx>
        <c:axId val="45372335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Distance of Pressure port (x/c)</a:t>
                </a:r>
              </a:p>
            </c:rich>
          </c:tx>
          <c:layout>
            <c:manualLayout>
              <c:xMode val="edge"/>
              <c:yMode val="edge"/>
              <c:x val="0.3507234285778788"/>
              <c:y val="0.84254148612933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23839"/>
        <c:crosses val="autoZero"/>
        <c:crossBetween val="midCat"/>
      </c:valAx>
      <c:valAx>
        <c:axId val="4537238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2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Location of the centre of pressure from the leading edge against</a:t>
            </a:r>
            <a:r>
              <a:rPr lang="en-SG" baseline="0"/>
              <a:t> Angle of Attack 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(Sheet1!$B$2,Sheet1!$B$32,Sheet1!$B$62)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(Sheet1!$B$28,Sheet1!$B$57,Sheet1!$B$87)</c:f>
              <c:numCache>
                <c:formatCode>General</c:formatCode>
                <c:ptCount val="3"/>
                <c:pt idx="0">
                  <c:v>37.264796806630471</c:v>
                </c:pt>
                <c:pt idx="1">
                  <c:v>39.724421179702766</c:v>
                </c:pt>
                <c:pt idx="2">
                  <c:v>52.740633875389882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DA-4971-8A9F-01F7748D4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64527"/>
        <c:axId val="138465007"/>
      </c:scatterChart>
      <c:valAx>
        <c:axId val="13846452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Angle</a:t>
                </a:r>
                <a:r>
                  <a:rPr lang="en-SG" baseline="0"/>
                  <a:t> of Attack (Degrees)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5007"/>
        <c:crosses val="autoZero"/>
        <c:crossBetween val="midCat"/>
      </c:valAx>
      <c:valAx>
        <c:axId val="13846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Location of the centre of pressure from the leading edge</a:t>
                </a:r>
                <a:r>
                  <a:rPr lang="en-SG" baseline="0"/>
                  <a:t> (mm)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2.9123066323249357E-2"/>
              <c:y val="0.14720475917855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4527"/>
        <c:crosses val="autoZero"/>
        <c:crossBetween val="midCat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455770</xdr:colOff>
      <xdr:row>6</xdr:row>
      <xdr:rowOff>32940</xdr:rowOff>
    </xdr:from>
    <xdr:to>
      <xdr:col>22</xdr:col>
      <xdr:colOff>24351</xdr:colOff>
      <xdr:row>24</xdr:row>
      <xdr:rowOff>112732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3D98F9-0B4A-85B6-9E4A-1763C0B3C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306117</xdr:colOff>
      <xdr:row>34</xdr:row>
      <xdr:rowOff>2886</xdr:rowOff>
    </xdr:from>
    <xdr:to>
      <xdr:col>21</xdr:col>
      <xdr:colOff>585612</xdr:colOff>
      <xdr:row>53</xdr:row>
      <xdr:rowOff>92138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1B9DF-9B02-E198-876D-0EBCF75B6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551832</xdr:colOff>
      <xdr:row>62</xdr:row>
      <xdr:rowOff>83950</xdr:rowOff>
    </xdr:from>
    <xdr:to>
      <xdr:col>22</xdr:col>
      <xdr:colOff>320924</xdr:colOff>
      <xdr:row>81</xdr:row>
      <xdr:rowOff>29688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EDBEFE-50EB-3A51-BC7C-E7D6EF690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490132</xdr:colOff>
      <xdr:row>89</xdr:row>
      <xdr:rowOff>1731</xdr:rowOff>
    </xdr:from>
    <xdr:to>
      <xdr:col>22</xdr:col>
      <xdr:colOff>239579</xdr:colOff>
      <xdr:row>106</xdr:row>
      <xdr:rowOff>159331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B80D1F-909D-DDDB-3117-5CCE8B307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38D44A-30E7-4D80-B8CD-780A8A7E4FF5}" name="Table1" displayName="Table1" ref="A7:K27" totalsRowShown="0">
  <autoFilter ref="A7:K27" xr:uid="{2B38D44A-30E7-4D80-B8CD-780A8A7E4FF5}"/>
  <tableColumns count="11">
    <tableColumn id="1" xr3:uid="{B5503440-A7C4-4A1E-8BC4-268DA33C8F28}" name="Column1"/>
    <tableColumn id="2" xr3:uid="{58BC8189-99B9-49BE-8A0A-F0241A776978}" name="Column2"/>
    <tableColumn id="3" xr3:uid="{CC90907A-7A90-49C9-898B-0D90578B1F3A}" name="Column3"/>
    <tableColumn id="4" xr3:uid="{C7D478DB-BD0A-48E9-A8C2-C319B781DE5E}" name="Column4"/>
    <tableColumn id="5" xr3:uid="{882FFFE4-5B94-46A2-9DB9-5DC21E7B8187}" name="Column5"/>
    <tableColumn id="6" xr3:uid="{A466256C-AEEC-4F53-8868-19980B58C8E3}" name="Column6"/>
    <tableColumn id="7" xr3:uid="{33EF21F3-ABFF-4181-A202-F9702F49A64F}" name="Column7"/>
    <tableColumn id="8" xr3:uid="{15D10DD8-FCAE-4192-9D0E-AE86E3B1AA3B}" name="Column8"/>
    <tableColumn id="9" xr3:uid="{D3DFCB1B-E90D-46FA-BF8E-977EB567F528}" name="Column9"/>
    <tableColumn id="10" xr3:uid="{6E1E886C-B685-478E-8BCB-9D2F8FC71FCF}" name="Column10"/>
    <tableColumn id="11" xr3:uid="{FBE5F759-1977-4934-A92D-38854542D2F6}" name="Column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93795F-DA82-4B35-9FAA-00927F85E696}" name="Table2" displayName="Table2" ref="A37:K56" totalsRowShown="0">
  <autoFilter ref="A37:K56" xr:uid="{E593795F-DA82-4B35-9FAA-00927F85E696}"/>
  <tableColumns count="11">
    <tableColumn id="1" xr3:uid="{269F1A10-1D2E-4BD6-AC6D-9E7FB1852115}" name="Column1"/>
    <tableColumn id="2" xr3:uid="{6B7FADC2-A667-4CF4-B916-4A8CE6B8EC26}" name="Column2"/>
    <tableColumn id="3" xr3:uid="{28243D83-88BF-496A-8611-D0419036E358}" name="Column3"/>
    <tableColumn id="4" xr3:uid="{84C07CF6-2E0B-4E25-9905-524F067855F4}" name="Column4"/>
    <tableColumn id="5" xr3:uid="{57FABA03-54BB-43F9-B4B3-8342CD9D9DA1}" name="Column5"/>
    <tableColumn id="6" xr3:uid="{EB45B304-E78F-4EDB-B68D-A821497E6FD8}" name="Column6"/>
    <tableColumn id="7" xr3:uid="{F9D3240F-D6DC-463F-B84B-9957A8F651A5}" name="Column7"/>
    <tableColumn id="8" xr3:uid="{15F579DC-938E-4D1B-A663-9B14637F7565}" name="Column8"/>
    <tableColumn id="9" xr3:uid="{E5E06887-22A1-4975-BAD1-D6B7F414A180}" name="Column9"/>
    <tableColumn id="10" xr3:uid="{44DD97AE-609F-44DE-A2ED-2B33FB728F43}" name="Column10"/>
    <tableColumn id="11" xr3:uid="{72D8DAEA-523B-4469-AE23-F9F420D275EA}" name="Column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06DF8F-2E04-4888-8244-7C7834ABF86D}" name="Table3" displayName="Table3" ref="A67:K86" totalsRowShown="0">
  <autoFilter ref="A67:K86" xr:uid="{6706DF8F-2E04-4888-8244-7C7834ABF86D}"/>
  <tableColumns count="11">
    <tableColumn id="1" xr3:uid="{6289DCEF-7646-4E56-BEFE-FDF098B81A5A}" name="Column1"/>
    <tableColumn id="2" xr3:uid="{06A54B45-DC68-49C8-870E-29CBDC1A7E61}" name="Column2"/>
    <tableColumn id="3" xr3:uid="{3E598EF9-9846-4975-94BA-35F0380C8112}" name="Column3"/>
    <tableColumn id="4" xr3:uid="{F9E4AA0D-AF53-4623-BA4E-2024F08D311C}" name="Column4"/>
    <tableColumn id="5" xr3:uid="{1D6C676F-B522-48E1-842C-589CF6A8D7F5}" name="Column5"/>
    <tableColumn id="6" xr3:uid="{18A2E72D-30DF-475B-8291-F7654B5D4A02}" name="Column6"/>
    <tableColumn id="7" xr3:uid="{E9E705E0-AF2A-4622-90C5-316B72D6FA0E}" name="Column7"/>
    <tableColumn id="8" xr3:uid="{B07642F0-AD1C-49CB-A041-48E5420A40E2}" name="Column8"/>
    <tableColumn id="9" xr3:uid="{A62AFE67-8093-4840-B5C3-585BAA9C419C}" name="Column9"/>
    <tableColumn id="10" xr3:uid="{64A14BC0-3D35-4ABC-B3E2-2663DF77B98B}" name="Column10"/>
    <tableColumn id="11" xr3:uid="{2435941C-6C0F-462D-86AD-8CE6157F58D0}" name="Column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96E4-98E8-4E80-9998-FFD6C5A8483E}">
  <dimension ref="A1:K88"/>
  <sheetViews>
    <sheetView tabSelected="1" topLeftCell="A50" zoomScale="48" zoomScaleNormal="82" workbookViewId="0">
      <selection activeCell="J32" sqref="J32"/>
    </sheetView>
  </sheetViews>
  <sheetFormatPr defaultRowHeight="14.5" x14ac:dyDescent="0.35"/>
  <cols>
    <col min="1" max="1" width="53.36328125" customWidth="1"/>
    <col min="2" max="5" width="13.453125" customWidth="1"/>
    <col min="6" max="8" width="14.7265625" bestFit="1" customWidth="1"/>
    <col min="9" max="9" width="15.6328125" bestFit="1" customWidth="1"/>
    <col min="10" max="10" width="14.7265625" bestFit="1" customWidth="1"/>
    <col min="11" max="11" width="15.6328125" bestFit="1" customWidth="1"/>
  </cols>
  <sheetData>
    <row r="1" spans="1:11" x14ac:dyDescent="0.35">
      <c r="A1" t="s">
        <v>0</v>
      </c>
    </row>
    <row r="2" spans="1:11" x14ac:dyDescent="0.35">
      <c r="A2" t="s">
        <v>1</v>
      </c>
      <c r="B2">
        <v>5</v>
      </c>
    </row>
    <row r="3" spans="1:11" x14ac:dyDescent="0.35">
      <c r="A3" t="s">
        <v>2</v>
      </c>
      <c r="B3">
        <v>1.19</v>
      </c>
    </row>
    <row r="4" spans="1:11" x14ac:dyDescent="0.35">
      <c r="A4" t="s">
        <v>3</v>
      </c>
      <c r="B4">
        <v>30.56</v>
      </c>
    </row>
    <row r="5" spans="1:11" x14ac:dyDescent="0.35">
      <c r="A5" t="s">
        <v>4</v>
      </c>
      <c r="B5">
        <v>-0.56999999999999995</v>
      </c>
    </row>
    <row r="6" spans="1:11" x14ac:dyDescent="0.35">
      <c r="A6" t="s">
        <v>22</v>
      </c>
      <c r="B6">
        <v>561</v>
      </c>
    </row>
    <row r="7" spans="1:11" x14ac:dyDescent="0.35">
      <c r="A7" t="s">
        <v>23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 t="s">
        <v>33</v>
      </c>
    </row>
    <row r="8" spans="1:11" x14ac:dyDescent="0.35">
      <c r="A8" t="s">
        <v>5</v>
      </c>
    </row>
    <row r="9" spans="1:11" x14ac:dyDescent="0.35">
      <c r="A9" t="s">
        <v>6</v>
      </c>
      <c r="B9">
        <v>1</v>
      </c>
      <c r="C9">
        <v>3</v>
      </c>
      <c r="D9">
        <v>5</v>
      </c>
      <c r="E9">
        <v>7</v>
      </c>
      <c r="F9">
        <v>9</v>
      </c>
      <c r="G9">
        <v>11</v>
      </c>
      <c r="H9">
        <v>13</v>
      </c>
      <c r="I9">
        <v>15</v>
      </c>
      <c r="J9">
        <v>17</v>
      </c>
      <c r="K9">
        <v>19</v>
      </c>
    </row>
    <row r="10" spans="1:11" x14ac:dyDescent="0.35">
      <c r="A10" s="1" t="s">
        <v>7</v>
      </c>
      <c r="B10">
        <v>0.76</v>
      </c>
      <c r="C10">
        <v>3.81</v>
      </c>
      <c r="D10">
        <v>11.43</v>
      </c>
      <c r="E10">
        <v>19.05</v>
      </c>
      <c r="F10">
        <v>38</v>
      </c>
      <c r="G10">
        <v>62</v>
      </c>
      <c r="H10">
        <v>80.77</v>
      </c>
      <c r="I10">
        <v>101.35</v>
      </c>
      <c r="J10">
        <v>121.92</v>
      </c>
      <c r="K10">
        <v>137.16</v>
      </c>
    </row>
    <row r="11" spans="1:11" x14ac:dyDescent="0.35">
      <c r="A11" s="1" t="s">
        <v>8</v>
      </c>
      <c r="B11">
        <v>2.29</v>
      </c>
      <c r="C11">
        <v>5.34</v>
      </c>
      <c r="D11">
        <v>7.62</v>
      </c>
      <c r="E11">
        <v>13.29</v>
      </c>
      <c r="F11">
        <v>21.48</v>
      </c>
      <c r="G11">
        <v>21.39</v>
      </c>
      <c r="H11">
        <v>19.68</v>
      </c>
      <c r="I11">
        <v>20.58</v>
      </c>
      <c r="J11">
        <v>17.91</v>
      </c>
      <c r="K11">
        <v>20.46</v>
      </c>
    </row>
    <row r="12" spans="1:11" x14ac:dyDescent="0.35">
      <c r="A12" s="1" t="s">
        <v>19</v>
      </c>
      <c r="B12">
        <v>-1.66</v>
      </c>
      <c r="C12">
        <v>-1.57</v>
      </c>
      <c r="D12">
        <v>-1.36</v>
      </c>
      <c r="E12">
        <v>-1.2</v>
      </c>
      <c r="F12">
        <v>-1.02</v>
      </c>
      <c r="G12">
        <v>-0.85</v>
      </c>
      <c r="H12">
        <v>-0.78</v>
      </c>
      <c r="I12">
        <v>-0.7</v>
      </c>
      <c r="J12">
        <v>-0.64</v>
      </c>
      <c r="K12">
        <v>-0.57999999999999996</v>
      </c>
    </row>
    <row r="13" spans="1:11" x14ac:dyDescent="0.35">
      <c r="A13" t="s">
        <v>16</v>
      </c>
      <c r="B13">
        <f>((B12-B5)*POWER(10,3))/B6</f>
        <v>-1.9429590017825309</v>
      </c>
      <c r="C13">
        <f>((C12-B5)*POWER(10,3))/B6</f>
        <v>-1.7825311942959001</v>
      </c>
      <c r="D13">
        <f>((D12-B5)*POWER(10,3))/B6</f>
        <v>-1.4081996434937614</v>
      </c>
      <c r="E13">
        <f>((E12-B5)*POWER(10,3))/B6</f>
        <v>-1.1229946524064172</v>
      </c>
      <c r="F13">
        <f>((F12-B5)*POWER(10,3))/B6</f>
        <v>-0.80213903743315518</v>
      </c>
      <c r="G13">
        <f>((G12-B5)*POWER(10,3))/B6</f>
        <v>-0.49910873440285203</v>
      </c>
      <c r="H13">
        <f>((H12-B5)*POWER(10,3))/B6</f>
        <v>-0.3743315508021392</v>
      </c>
      <c r="I13">
        <f>((I12-B5)*POWER(10,3))/B6</f>
        <v>-0.23172905525846701</v>
      </c>
      <c r="J13">
        <f>((J12-B5)*POWER(10,3))/B6</f>
        <v>-0.12477718360071312</v>
      </c>
      <c r="K13">
        <f>((K12-B5)*POWER(10,3))/B6</f>
        <v>-1.7825311942959016E-2</v>
      </c>
    </row>
    <row r="14" spans="1:11" x14ac:dyDescent="0.35">
      <c r="A14" t="s">
        <v>12</v>
      </c>
      <c r="B14">
        <f t="shared" ref="B14:K14" si="0">B13*B11*-1</f>
        <v>4.4493761140819954</v>
      </c>
      <c r="C14">
        <f t="shared" si="0"/>
        <v>9.5187165775401059</v>
      </c>
      <c r="D14">
        <f t="shared" si="0"/>
        <v>10.730481283422462</v>
      </c>
      <c r="E14">
        <f t="shared" si="0"/>
        <v>14.924598930481283</v>
      </c>
      <c r="F14">
        <f t="shared" si="0"/>
        <v>17.229946524064175</v>
      </c>
      <c r="G14">
        <f t="shared" si="0"/>
        <v>10.675935828877005</v>
      </c>
      <c r="H14">
        <f t="shared" si="0"/>
        <v>7.3668449197860992</v>
      </c>
      <c r="I14">
        <f t="shared" si="0"/>
        <v>4.7689839572192509</v>
      </c>
      <c r="J14">
        <f t="shared" si="0"/>
        <v>2.2347593582887719</v>
      </c>
      <c r="K14">
        <f t="shared" si="0"/>
        <v>0.36470588235294149</v>
      </c>
    </row>
    <row r="15" spans="1:11" x14ac:dyDescent="0.35">
      <c r="A15" t="s">
        <v>11</v>
      </c>
      <c r="B15">
        <f t="shared" ref="B15:K15" si="1">B14*(B10)</f>
        <v>3.3815258467023166</v>
      </c>
      <c r="C15">
        <f t="shared" si="1"/>
        <v>36.266310160427807</v>
      </c>
      <c r="D15">
        <f t="shared" si="1"/>
        <v>122.64940106951873</v>
      </c>
      <c r="E15">
        <f t="shared" si="1"/>
        <v>284.31360962566845</v>
      </c>
      <c r="F15">
        <f t="shared" si="1"/>
        <v>654.73796791443863</v>
      </c>
      <c r="G15">
        <f t="shared" si="1"/>
        <v>661.9080213903743</v>
      </c>
      <c r="H15">
        <f t="shared" si="1"/>
        <v>595.02006417112318</v>
      </c>
      <c r="I15">
        <f t="shared" si="1"/>
        <v>483.33652406417104</v>
      </c>
      <c r="J15">
        <f t="shared" si="1"/>
        <v>272.46186096256707</v>
      </c>
      <c r="K15">
        <f t="shared" si="1"/>
        <v>50.023058823529453</v>
      </c>
    </row>
    <row r="16" spans="1:11" x14ac:dyDescent="0.35">
      <c r="A16" s="1" t="s">
        <v>15</v>
      </c>
      <c r="B16">
        <f t="shared" ref="B16:K16" si="2">B10/150</f>
        <v>5.0666666666666664E-3</v>
      </c>
      <c r="C16">
        <f t="shared" si="2"/>
        <v>2.5399999999999999E-2</v>
      </c>
      <c r="D16">
        <f t="shared" si="2"/>
        <v>7.6200000000000004E-2</v>
      </c>
      <c r="E16">
        <f t="shared" si="2"/>
        <v>0.127</v>
      </c>
      <c r="F16">
        <f t="shared" si="2"/>
        <v>0.25333333333333335</v>
      </c>
      <c r="G16">
        <f t="shared" si="2"/>
        <v>0.41333333333333333</v>
      </c>
      <c r="H16">
        <f t="shared" si="2"/>
        <v>0.53846666666666665</v>
      </c>
      <c r="I16">
        <f t="shared" si="2"/>
        <v>0.67566666666666664</v>
      </c>
      <c r="J16">
        <f t="shared" si="2"/>
        <v>0.81279999999999997</v>
      </c>
      <c r="K16">
        <f t="shared" si="2"/>
        <v>0.91439999999999999</v>
      </c>
    </row>
    <row r="19" spans="1:11" x14ac:dyDescent="0.35">
      <c r="A19" t="s">
        <v>13</v>
      </c>
    </row>
    <row r="20" spans="1:11" x14ac:dyDescent="0.35">
      <c r="A20" t="s">
        <v>6</v>
      </c>
      <c r="B20">
        <v>2</v>
      </c>
      <c r="C20">
        <v>4</v>
      </c>
      <c r="D20">
        <v>6</v>
      </c>
      <c r="E20">
        <v>8</v>
      </c>
      <c r="F20">
        <v>10</v>
      </c>
      <c r="G20">
        <v>12</v>
      </c>
      <c r="H20">
        <v>14</v>
      </c>
      <c r="I20">
        <v>16</v>
      </c>
      <c r="J20">
        <v>18</v>
      </c>
      <c r="K20">
        <v>20</v>
      </c>
    </row>
    <row r="21" spans="1:11" x14ac:dyDescent="0.35">
      <c r="A21" t="s">
        <v>7</v>
      </c>
      <c r="B21">
        <v>1.52</v>
      </c>
      <c r="C21">
        <v>7.62</v>
      </c>
      <c r="D21">
        <v>15.24</v>
      </c>
      <c r="E21">
        <v>22.86</v>
      </c>
      <c r="F21">
        <v>41.15</v>
      </c>
      <c r="G21">
        <v>59.44</v>
      </c>
      <c r="H21">
        <v>77.73</v>
      </c>
      <c r="I21">
        <v>96.02</v>
      </c>
      <c r="J21">
        <v>114.3</v>
      </c>
      <c r="K21">
        <v>129.54</v>
      </c>
    </row>
    <row r="22" spans="1:11" x14ac:dyDescent="0.35">
      <c r="A22" t="s">
        <v>8</v>
      </c>
      <c r="B22">
        <v>4.57</v>
      </c>
      <c r="C22">
        <v>6.86</v>
      </c>
      <c r="D22">
        <v>7.62</v>
      </c>
      <c r="E22">
        <v>12.955</v>
      </c>
      <c r="F22">
        <v>18.29</v>
      </c>
      <c r="G22">
        <v>18.29</v>
      </c>
      <c r="H22">
        <v>18.29</v>
      </c>
      <c r="I22">
        <v>18.285</v>
      </c>
      <c r="J22">
        <v>16.760000000000002</v>
      </c>
      <c r="K22">
        <v>28.08</v>
      </c>
    </row>
    <row r="23" spans="1:11" x14ac:dyDescent="0.35">
      <c r="A23" t="s">
        <v>9</v>
      </c>
      <c r="B23">
        <v>-0.03</v>
      </c>
      <c r="C23">
        <v>-0.28000000000000003</v>
      </c>
      <c r="D23">
        <v>-0.41</v>
      </c>
      <c r="E23">
        <v>-0.47</v>
      </c>
      <c r="F23">
        <v>-0.53</v>
      </c>
      <c r="G23">
        <v>-0.53</v>
      </c>
      <c r="H23">
        <v>-0.55000000000000004</v>
      </c>
      <c r="I23">
        <v>-0.56999999999999995</v>
      </c>
      <c r="J23">
        <v>-0.55000000000000004</v>
      </c>
      <c r="K23">
        <v>-0.54</v>
      </c>
    </row>
    <row r="24" spans="1:11" x14ac:dyDescent="0.35">
      <c r="A24" t="s">
        <v>10</v>
      </c>
      <c r="B24">
        <f>((B23-B5)*POWER(10,3))/B6</f>
        <v>0.96256684491978595</v>
      </c>
      <c r="C24">
        <f>((C23-B5)*POWER(10,3))/B6</f>
        <v>0.51693404634581097</v>
      </c>
      <c r="D24">
        <f>((D23-B5)*POWER(10,3))/B6</f>
        <v>0.28520499108734398</v>
      </c>
      <c r="E24">
        <f>((E23-B5)*POWER(10,3))/B6</f>
        <v>0.17825311942958996</v>
      </c>
      <c r="F24">
        <f>((F23-B5)*POWER(10,3))/B6</f>
        <v>7.1301247771835871E-2</v>
      </c>
      <c r="G24">
        <f>((G23-B5)*POWER(10,3))/B6</f>
        <v>7.1301247771835871E-2</v>
      </c>
      <c r="H24">
        <f>((H23-B5)*POWER(10,3))/B6</f>
        <v>3.5650623885917838E-2</v>
      </c>
      <c r="I24">
        <f>((I23-B5)*POWER(10,3))/B6</f>
        <v>0</v>
      </c>
      <c r="J24">
        <f>((J23-B5)*POWER(10,3))/B6</f>
        <v>3.5650623885917838E-2</v>
      </c>
      <c r="K24">
        <f>((K23-B5)*POWER(10,3))/B6</f>
        <v>5.3475935828876851E-2</v>
      </c>
    </row>
    <row r="25" spans="1:11" x14ac:dyDescent="0.35">
      <c r="A25" t="s">
        <v>12</v>
      </c>
      <c r="B25">
        <f t="shared" ref="B25:K25" si="3">B24*B22</f>
        <v>4.398930481283422</v>
      </c>
      <c r="C25">
        <f t="shared" si="3"/>
        <v>3.5461675579322636</v>
      </c>
      <c r="D25">
        <f t="shared" si="3"/>
        <v>2.1732620320855611</v>
      </c>
      <c r="E25">
        <f t="shared" si="3"/>
        <v>2.3092691622103381</v>
      </c>
      <c r="F25">
        <f t="shared" si="3"/>
        <v>1.304099821746878</v>
      </c>
      <c r="G25">
        <f t="shared" si="3"/>
        <v>1.304099821746878</v>
      </c>
      <c r="H25">
        <f t="shared" si="3"/>
        <v>0.65204991087343722</v>
      </c>
      <c r="I25">
        <f t="shared" si="3"/>
        <v>0</v>
      </c>
      <c r="J25">
        <f t="shared" si="3"/>
        <v>0.59750445632798299</v>
      </c>
      <c r="K25">
        <f t="shared" si="3"/>
        <v>1.501604278074862</v>
      </c>
    </row>
    <row r="26" spans="1:11" x14ac:dyDescent="0.35">
      <c r="A26" t="s">
        <v>11</v>
      </c>
      <c r="B26">
        <f t="shared" ref="B26:K26" si="4">B25*(B21)</f>
        <v>6.6863743315508017</v>
      </c>
      <c r="C26">
        <f t="shared" si="4"/>
        <v>27.021796791443847</v>
      </c>
      <c r="D26">
        <f t="shared" si="4"/>
        <v>33.12051336898395</v>
      </c>
      <c r="E26">
        <f t="shared" si="4"/>
        <v>52.789893048128327</v>
      </c>
      <c r="F26">
        <f t="shared" si="4"/>
        <v>53.663707664884029</v>
      </c>
      <c r="G26">
        <f t="shared" si="4"/>
        <v>77.515693404634419</v>
      </c>
      <c r="H26">
        <f t="shared" si="4"/>
        <v>50.683839572192277</v>
      </c>
      <c r="I26">
        <f t="shared" si="4"/>
        <v>0</v>
      </c>
      <c r="J26">
        <f t="shared" si="4"/>
        <v>68.294759358288459</v>
      </c>
      <c r="K26">
        <f t="shared" si="4"/>
        <v>194.5178181818176</v>
      </c>
    </row>
    <row r="27" spans="1:11" x14ac:dyDescent="0.35">
      <c r="A27" t="s">
        <v>20</v>
      </c>
      <c r="B27">
        <f>B21/150</f>
        <v>1.0133333333333333E-2</v>
      </c>
      <c r="C27">
        <f t="shared" ref="C27:K27" si="5">C21/150</f>
        <v>5.0799999999999998E-2</v>
      </c>
      <c r="D27">
        <f>D21/150</f>
        <v>0.1016</v>
      </c>
      <c r="E27">
        <f t="shared" si="5"/>
        <v>0.15240000000000001</v>
      </c>
      <c r="F27">
        <f t="shared" si="5"/>
        <v>0.27433333333333332</v>
      </c>
      <c r="G27">
        <f t="shared" si="5"/>
        <v>0.39626666666666666</v>
      </c>
      <c r="H27">
        <f t="shared" si="5"/>
        <v>0.51819999999999999</v>
      </c>
      <c r="I27">
        <f t="shared" si="5"/>
        <v>0.64013333333333333</v>
      </c>
      <c r="J27">
        <f t="shared" si="5"/>
        <v>0.76200000000000001</v>
      </c>
      <c r="K27">
        <f t="shared" si="5"/>
        <v>0.86359999999999992</v>
      </c>
    </row>
    <row r="28" spans="1:11" x14ac:dyDescent="0.35">
      <c r="A28" t="s">
        <v>17</v>
      </c>
      <c r="B28">
        <f>(SUM(B15:K15,B26:K26))/(SUM(B14:K14,B25:K25))</f>
        <v>37.264796806630471</v>
      </c>
    </row>
    <row r="29" spans="1:11" x14ac:dyDescent="0.35">
      <c r="A29" t="s">
        <v>21</v>
      </c>
      <c r="B29">
        <f>B28/150</f>
        <v>0.24843197871086981</v>
      </c>
    </row>
    <row r="31" spans="1:11" x14ac:dyDescent="0.35">
      <c r="A31" t="s">
        <v>14</v>
      </c>
    </row>
    <row r="32" spans="1:11" x14ac:dyDescent="0.35">
      <c r="A32" t="s">
        <v>1</v>
      </c>
      <c r="B32">
        <v>10</v>
      </c>
    </row>
    <row r="33" spans="1:11" x14ac:dyDescent="0.35">
      <c r="A33" t="s">
        <v>2</v>
      </c>
      <c r="B33">
        <v>1.19</v>
      </c>
    </row>
    <row r="34" spans="1:11" x14ac:dyDescent="0.35">
      <c r="A34" t="s">
        <v>3</v>
      </c>
      <c r="B34">
        <v>30.64</v>
      </c>
    </row>
    <row r="35" spans="1:11" x14ac:dyDescent="0.35">
      <c r="A35" t="s">
        <v>4</v>
      </c>
      <c r="B35">
        <v>-0.57999999999999996</v>
      </c>
    </row>
    <row r="36" spans="1:11" x14ac:dyDescent="0.35">
      <c r="A36" t="s">
        <v>22</v>
      </c>
      <c r="B36">
        <v>565</v>
      </c>
    </row>
    <row r="37" spans="1:11" x14ac:dyDescent="0.35">
      <c r="A37" t="s">
        <v>23</v>
      </c>
      <c r="B37" t="s">
        <v>24</v>
      </c>
      <c r="C37" t="s">
        <v>25</v>
      </c>
      <c r="D37" t="s">
        <v>26</v>
      </c>
      <c r="E37" t="s">
        <v>27</v>
      </c>
      <c r="F37" t="s">
        <v>28</v>
      </c>
      <c r="G37" t="s">
        <v>29</v>
      </c>
      <c r="H37" t="s">
        <v>30</v>
      </c>
      <c r="I37" t="s">
        <v>31</v>
      </c>
      <c r="J37" t="s">
        <v>32</v>
      </c>
      <c r="K37" t="s">
        <v>33</v>
      </c>
    </row>
    <row r="38" spans="1:11" x14ac:dyDescent="0.35">
      <c r="A38" t="s">
        <v>5</v>
      </c>
    </row>
    <row r="39" spans="1:11" x14ac:dyDescent="0.35">
      <c r="A39" t="s">
        <v>6</v>
      </c>
      <c r="B39">
        <v>1</v>
      </c>
      <c r="C39">
        <v>3</v>
      </c>
      <c r="D39">
        <v>5</v>
      </c>
      <c r="E39">
        <v>7</v>
      </c>
      <c r="F39">
        <v>9</v>
      </c>
      <c r="G39">
        <v>11</v>
      </c>
      <c r="H39">
        <v>13</v>
      </c>
      <c r="I39">
        <v>15</v>
      </c>
      <c r="J39">
        <v>17</v>
      </c>
      <c r="K39">
        <v>19</v>
      </c>
    </row>
    <row r="40" spans="1:11" x14ac:dyDescent="0.35">
      <c r="A40" t="s">
        <v>7</v>
      </c>
      <c r="B40">
        <v>0.76</v>
      </c>
      <c r="C40">
        <v>3.81</v>
      </c>
      <c r="D40">
        <v>11.43</v>
      </c>
      <c r="E40">
        <v>19.05</v>
      </c>
      <c r="F40">
        <v>38</v>
      </c>
      <c r="G40">
        <v>62</v>
      </c>
      <c r="H40">
        <v>80.77</v>
      </c>
      <c r="I40">
        <v>101.35</v>
      </c>
      <c r="J40">
        <v>121.92</v>
      </c>
      <c r="K40">
        <v>137.16</v>
      </c>
    </row>
    <row r="41" spans="1:11" x14ac:dyDescent="0.35">
      <c r="A41" t="s">
        <v>8</v>
      </c>
      <c r="B41">
        <v>2.29</v>
      </c>
      <c r="C41">
        <v>5.34</v>
      </c>
      <c r="D41">
        <v>7.62</v>
      </c>
      <c r="E41">
        <v>13.29</v>
      </c>
      <c r="F41">
        <v>21.48</v>
      </c>
      <c r="G41">
        <v>21.39</v>
      </c>
      <c r="H41">
        <v>19.68</v>
      </c>
      <c r="I41">
        <v>20.58</v>
      </c>
      <c r="J41">
        <v>17.91</v>
      </c>
      <c r="K41">
        <v>20.46</v>
      </c>
    </row>
    <row r="42" spans="1:11" x14ac:dyDescent="0.35">
      <c r="A42" t="s">
        <v>9</v>
      </c>
      <c r="B42">
        <v>-2.0299999999999998</v>
      </c>
      <c r="C42">
        <v>-1.82</v>
      </c>
      <c r="D42">
        <v>-1.55</v>
      </c>
      <c r="E42">
        <v>-1.33</v>
      </c>
      <c r="F42">
        <v>-1.1200000000000001</v>
      </c>
      <c r="G42">
        <v>-0.93</v>
      </c>
      <c r="H42">
        <v>-0.84</v>
      </c>
      <c r="I42">
        <v>-0.75</v>
      </c>
      <c r="J42">
        <v>-0.68</v>
      </c>
      <c r="K42">
        <v>-0.61</v>
      </c>
    </row>
    <row r="43" spans="1:11" x14ac:dyDescent="0.35">
      <c r="A43" t="s">
        <v>10</v>
      </c>
      <c r="B43">
        <f>((B42-B35)*POWER(10,3))/B36</f>
        <v>-2.5663716814159288</v>
      </c>
      <c r="C43">
        <f>((C42-B35)*POWER(10,3))/B36</f>
        <v>-2.194690265486726</v>
      </c>
      <c r="D43">
        <f>((D42-B35)*POWER(10,3))/B36</f>
        <v>-1.7168141592920356</v>
      </c>
      <c r="E43">
        <f>((E42-B35)*POWER(10,3))/B36</f>
        <v>-1.3274336283185844</v>
      </c>
      <c r="F43">
        <f>((F42-B35)*POWER(10,3))/B36</f>
        <v>-0.95575221238938068</v>
      </c>
      <c r="G43">
        <f>((G42-B35)*POWER(10,3))/B36</f>
        <v>-0.61946902654867275</v>
      </c>
      <c r="H43">
        <f>((H42-B35)*POWER(10,3))/B36</f>
        <v>-0.46017699115044247</v>
      </c>
      <c r="I43">
        <f>((I42-B35)*POWER(10,3))/B36</f>
        <v>-0.30088495575221241</v>
      </c>
      <c r="J43">
        <f>((J42-B35)*POWER(10,3))/B36</f>
        <v>-0.17699115044247804</v>
      </c>
      <c r="K43">
        <f>((K42-B35)*POWER(10,3))/B36</f>
        <v>-5.3097345132743411E-2</v>
      </c>
    </row>
    <row r="44" spans="1:11" x14ac:dyDescent="0.35">
      <c r="A44" t="s">
        <v>12</v>
      </c>
      <c r="B44">
        <f>B43*B41*-1</f>
        <v>5.8769911504424766</v>
      </c>
      <c r="C44">
        <f t="shared" ref="C44:K44" si="6">C43*C41*-1</f>
        <v>11.719646017699116</v>
      </c>
      <c r="D44">
        <f t="shared" si="6"/>
        <v>13.082123893805312</v>
      </c>
      <c r="E44">
        <f t="shared" si="6"/>
        <v>17.641592920353986</v>
      </c>
      <c r="F44">
        <f t="shared" si="6"/>
        <v>20.529557522123898</v>
      </c>
      <c r="G44">
        <f t="shared" si="6"/>
        <v>13.25044247787611</v>
      </c>
      <c r="H44">
        <f t="shared" si="6"/>
        <v>9.0562831858407069</v>
      </c>
      <c r="I44">
        <f t="shared" si="6"/>
        <v>6.192212389380531</v>
      </c>
      <c r="J44">
        <f t="shared" si="6"/>
        <v>3.1699115044247819</v>
      </c>
      <c r="K44">
        <f t="shared" si="6"/>
        <v>1.0863716814159303</v>
      </c>
    </row>
    <row r="45" spans="1:11" x14ac:dyDescent="0.35">
      <c r="A45" t="s">
        <v>11</v>
      </c>
      <c r="B45">
        <f>B44*(B40)</f>
        <v>4.4665132743362825</v>
      </c>
      <c r="C45">
        <f t="shared" ref="C45" si="7">C44*(C40)</f>
        <v>44.651851327433633</v>
      </c>
      <c r="D45">
        <f t="shared" ref="D45" si="8">D44*(D40)</f>
        <v>149.52867610619472</v>
      </c>
      <c r="E45">
        <f t="shared" ref="E45" si="9">E44*(E40)</f>
        <v>336.07234513274346</v>
      </c>
      <c r="F45">
        <f t="shared" ref="F45" si="10">F44*(F40)</f>
        <v>780.12318584070817</v>
      </c>
      <c r="G45">
        <f t="shared" ref="G45" si="11">G44*(G40)</f>
        <v>821.52743362831882</v>
      </c>
      <c r="H45">
        <f t="shared" ref="H45" si="12">H44*(H40)</f>
        <v>731.47599292035386</v>
      </c>
      <c r="I45">
        <f t="shared" ref="I45" si="13">I44*(I40)</f>
        <v>627.58072566371675</v>
      </c>
      <c r="J45">
        <f t="shared" ref="J45" si="14">J44*(J40)</f>
        <v>386.47561061946942</v>
      </c>
      <c r="K45">
        <f t="shared" ref="K45" si="15">K44*(K40)</f>
        <v>149.00673982300901</v>
      </c>
    </row>
    <row r="46" spans="1:11" x14ac:dyDescent="0.35">
      <c r="A46" t="s">
        <v>15</v>
      </c>
      <c r="B46">
        <f>B40/150</f>
        <v>5.0666666666666664E-3</v>
      </c>
      <c r="C46">
        <f t="shared" ref="C46:K46" si="16">C40/150</f>
        <v>2.5399999999999999E-2</v>
      </c>
      <c r="D46">
        <f t="shared" si="16"/>
        <v>7.6200000000000004E-2</v>
      </c>
      <c r="E46">
        <f t="shared" si="16"/>
        <v>0.127</v>
      </c>
      <c r="F46">
        <f t="shared" si="16"/>
        <v>0.25333333333333335</v>
      </c>
      <c r="G46">
        <f t="shared" si="16"/>
        <v>0.41333333333333333</v>
      </c>
      <c r="H46">
        <f t="shared" si="16"/>
        <v>0.53846666666666665</v>
      </c>
      <c r="I46">
        <f t="shared" si="16"/>
        <v>0.67566666666666664</v>
      </c>
      <c r="J46">
        <f t="shared" si="16"/>
        <v>0.81279999999999997</v>
      </c>
      <c r="K46">
        <f t="shared" si="16"/>
        <v>0.91439999999999999</v>
      </c>
    </row>
    <row r="48" spans="1:11" x14ac:dyDescent="0.35">
      <c r="A48" t="s">
        <v>13</v>
      </c>
    </row>
    <row r="49" spans="1:11" x14ac:dyDescent="0.35">
      <c r="A49" t="s">
        <v>6</v>
      </c>
      <c r="B49">
        <v>2</v>
      </c>
      <c r="C49">
        <v>4</v>
      </c>
      <c r="D49">
        <v>6</v>
      </c>
      <c r="E49">
        <v>8</v>
      </c>
      <c r="F49">
        <v>10</v>
      </c>
      <c r="G49">
        <v>12</v>
      </c>
      <c r="H49">
        <v>14</v>
      </c>
      <c r="I49">
        <v>16</v>
      </c>
      <c r="J49">
        <v>18</v>
      </c>
      <c r="K49">
        <v>20</v>
      </c>
    </row>
    <row r="50" spans="1:11" x14ac:dyDescent="0.35">
      <c r="A50" t="s">
        <v>7</v>
      </c>
      <c r="B50">
        <v>1.52</v>
      </c>
      <c r="C50">
        <v>7.62</v>
      </c>
      <c r="D50">
        <v>15.24</v>
      </c>
      <c r="E50">
        <v>22.86</v>
      </c>
      <c r="F50">
        <v>41.15</v>
      </c>
      <c r="G50">
        <v>59.44</v>
      </c>
      <c r="H50">
        <v>77.73</v>
      </c>
      <c r="I50">
        <v>96.02</v>
      </c>
      <c r="J50">
        <v>114.3</v>
      </c>
      <c r="K50">
        <v>129.54</v>
      </c>
    </row>
    <row r="51" spans="1:11" x14ac:dyDescent="0.35">
      <c r="A51" t="s">
        <v>8</v>
      </c>
      <c r="B51">
        <v>4.57</v>
      </c>
      <c r="C51">
        <v>6.86</v>
      </c>
      <c r="D51">
        <v>7.62</v>
      </c>
      <c r="E51">
        <v>12.955</v>
      </c>
      <c r="F51">
        <v>18.29</v>
      </c>
      <c r="G51">
        <v>18.29</v>
      </c>
      <c r="H51">
        <v>18.29</v>
      </c>
      <c r="I51">
        <v>18.285</v>
      </c>
      <c r="J51">
        <v>16.760000000000002</v>
      </c>
      <c r="K51">
        <v>28.08</v>
      </c>
    </row>
    <row r="52" spans="1:11" x14ac:dyDescent="0.35">
      <c r="A52" t="s">
        <v>9</v>
      </c>
      <c r="B52">
        <v>0</v>
      </c>
      <c r="C52">
        <v>-0.21</v>
      </c>
      <c r="D52">
        <v>-0.34</v>
      </c>
      <c r="E52">
        <v>-0.41</v>
      </c>
      <c r="F52">
        <v>-0.48</v>
      </c>
      <c r="G52">
        <v>-0.43</v>
      </c>
      <c r="H52">
        <v>-0.52</v>
      </c>
      <c r="I52">
        <v>-0.55000000000000004</v>
      </c>
      <c r="J52">
        <v>-0.55000000000000004</v>
      </c>
      <c r="K52">
        <v>-0.54</v>
      </c>
    </row>
    <row r="53" spans="1:11" x14ac:dyDescent="0.35">
      <c r="A53" t="s">
        <v>10</v>
      </c>
      <c r="B53">
        <f>((B52-B35)*POWER(10,3))/B36</f>
        <v>1.0265486725663717</v>
      </c>
      <c r="C53">
        <f>((C52-B35)*POWER(10,3))/B36</f>
        <v>0.65486725663716816</v>
      </c>
      <c r="D53">
        <f>((D52-B35)*POWER(10,3))/B36</f>
        <v>0.42477876106194679</v>
      </c>
      <c r="E53">
        <f>((E52-B35)*POWER(10,3))/B36</f>
        <v>0.30088495575221236</v>
      </c>
      <c r="F53">
        <f>((F52-B35)*POWER(10,3))/B36</f>
        <v>0.17699115044247782</v>
      </c>
      <c r="G53">
        <f>((G52-B35)*POWER(10,3))/B36</f>
        <v>0.26548672566371678</v>
      </c>
      <c r="H53">
        <f>((H52-B35)*POWER(10,3))/B36</f>
        <v>0.10619469026548663</v>
      </c>
      <c r="I53">
        <f>((I52-B35)*POWER(10,3))/B36</f>
        <v>5.3097345132743209E-2</v>
      </c>
      <c r="J53">
        <f>((J52-B35)*POWER(10,3))/B36</f>
        <v>5.3097345132743209E-2</v>
      </c>
      <c r="K53">
        <f>((K52-B35)*POWER(10,3))/B36</f>
        <v>7.0796460176991011E-2</v>
      </c>
    </row>
    <row r="54" spans="1:11" x14ac:dyDescent="0.35">
      <c r="A54" t="s">
        <v>12</v>
      </c>
      <c r="B54">
        <f>B53*B51</f>
        <v>4.6913274336283193</v>
      </c>
      <c r="C54">
        <f t="shared" ref="C54" si="17">C53*C51</f>
        <v>4.492389380530974</v>
      </c>
      <c r="D54">
        <f t="shared" ref="D54" si="18">D53*D51</f>
        <v>3.2368141592920345</v>
      </c>
      <c r="E54">
        <f t="shared" ref="E54" si="19">E53*E51</f>
        <v>3.8979646017699112</v>
      </c>
      <c r="F54">
        <f t="shared" ref="F54" si="20">F53*F51</f>
        <v>3.2371681415929192</v>
      </c>
      <c r="G54">
        <f t="shared" ref="G54" si="21">G53*G51</f>
        <v>4.8557522123893797</v>
      </c>
      <c r="H54">
        <f t="shared" ref="H54" si="22">H53*H51</f>
        <v>1.9423008849557504</v>
      </c>
      <c r="I54">
        <f t="shared" ref="I54" si="23">I53*I51</f>
        <v>0.97088495575220957</v>
      </c>
      <c r="J54">
        <f t="shared" ref="J54" si="24">J53*J51</f>
        <v>0.88991150442477629</v>
      </c>
      <c r="K54">
        <f t="shared" ref="K54" si="25">K53*K51</f>
        <v>1.9879646017699075</v>
      </c>
    </row>
    <row r="55" spans="1:11" x14ac:dyDescent="0.35">
      <c r="A55" t="s">
        <v>11</v>
      </c>
      <c r="B55">
        <f>B54*(B50)</f>
        <v>7.1308176991150454</v>
      </c>
      <c r="C55">
        <f t="shared" ref="C55" si="26">C54*(C50)</f>
        <v>34.232007079646024</v>
      </c>
      <c r="D55">
        <f t="shared" ref="D55" si="27">D54*(D50)</f>
        <v>49.329047787610605</v>
      </c>
      <c r="E55">
        <f t="shared" ref="E55" si="28">E54*(E50)</f>
        <v>89.107470796460163</v>
      </c>
      <c r="F55">
        <f t="shared" ref="F55" si="29">F54*(F50)</f>
        <v>133.20946902654862</v>
      </c>
      <c r="G55">
        <f t="shared" ref="G55" si="30">G54*(G50)</f>
        <v>288.62591150442472</v>
      </c>
      <c r="H55">
        <f t="shared" ref="H55" si="31">H54*(H50)</f>
        <v>150.97504778761049</v>
      </c>
      <c r="I55">
        <f t="shared" ref="I55" si="32">I54*(I50)</f>
        <v>93.224373451327153</v>
      </c>
      <c r="J55">
        <f t="shared" ref="J55" si="33">J54*(J50)</f>
        <v>101.71688495575192</v>
      </c>
      <c r="K55">
        <f t="shared" ref="K55" si="34">K54*(K50)</f>
        <v>257.5209345132738</v>
      </c>
    </row>
    <row r="56" spans="1:11" x14ac:dyDescent="0.35">
      <c r="A56" t="s">
        <v>15</v>
      </c>
      <c r="B56">
        <f>B50/150</f>
        <v>1.0133333333333333E-2</v>
      </c>
      <c r="C56">
        <f t="shared" ref="C56:K56" si="35">C50/150</f>
        <v>5.0799999999999998E-2</v>
      </c>
      <c r="D56">
        <f t="shared" si="35"/>
        <v>0.1016</v>
      </c>
      <c r="E56">
        <f t="shared" si="35"/>
        <v>0.15240000000000001</v>
      </c>
      <c r="F56">
        <f t="shared" si="35"/>
        <v>0.27433333333333332</v>
      </c>
      <c r="G56">
        <f t="shared" si="35"/>
        <v>0.39626666666666666</v>
      </c>
      <c r="H56">
        <f t="shared" si="35"/>
        <v>0.51819999999999999</v>
      </c>
      <c r="I56">
        <f t="shared" si="35"/>
        <v>0.64013333333333333</v>
      </c>
      <c r="J56">
        <f t="shared" si="35"/>
        <v>0.76200000000000001</v>
      </c>
      <c r="K56">
        <f t="shared" si="35"/>
        <v>0.86359999999999992</v>
      </c>
    </row>
    <row r="57" spans="1:11" x14ac:dyDescent="0.35">
      <c r="A57" t="s">
        <v>17</v>
      </c>
      <c r="B57">
        <f>(SUM(B45:K45,B55:K55))/(SUM(B44:K44,B54:K54))</f>
        <v>39.724421179702766</v>
      </c>
    </row>
    <row r="58" spans="1:11" x14ac:dyDescent="0.35">
      <c r="A58" t="s">
        <v>21</v>
      </c>
      <c r="B58">
        <f>B57/150</f>
        <v>0.26482947453135175</v>
      </c>
    </row>
    <row r="61" spans="1:11" x14ac:dyDescent="0.35">
      <c r="A61" t="s">
        <v>18</v>
      </c>
    </row>
    <row r="62" spans="1:11" x14ac:dyDescent="0.35">
      <c r="A62" t="s">
        <v>1</v>
      </c>
      <c r="B62">
        <v>15</v>
      </c>
    </row>
    <row r="63" spans="1:11" x14ac:dyDescent="0.35">
      <c r="A63" t="s">
        <v>2</v>
      </c>
      <c r="B63">
        <v>1.19</v>
      </c>
    </row>
    <row r="64" spans="1:11" x14ac:dyDescent="0.35">
      <c r="A64" t="s">
        <v>3</v>
      </c>
      <c r="B64">
        <v>30.29</v>
      </c>
    </row>
    <row r="65" spans="1:11" x14ac:dyDescent="0.35">
      <c r="A65" t="s">
        <v>4</v>
      </c>
      <c r="B65">
        <v>-0.56999999999999995</v>
      </c>
    </row>
    <row r="66" spans="1:11" x14ac:dyDescent="0.35">
      <c r="A66" t="s">
        <v>22</v>
      </c>
      <c r="B66">
        <v>545</v>
      </c>
    </row>
    <row r="67" spans="1:11" x14ac:dyDescent="0.35">
      <c r="A67" t="s">
        <v>23</v>
      </c>
      <c r="B67" t="s">
        <v>24</v>
      </c>
      <c r="C67" t="s">
        <v>25</v>
      </c>
      <c r="D67" t="s">
        <v>26</v>
      </c>
      <c r="E67" t="s">
        <v>27</v>
      </c>
      <c r="F67" t="s">
        <v>28</v>
      </c>
      <c r="G67" t="s">
        <v>29</v>
      </c>
      <c r="H67" t="s">
        <v>30</v>
      </c>
      <c r="I67" t="s">
        <v>31</v>
      </c>
      <c r="J67" t="s">
        <v>32</v>
      </c>
      <c r="K67" t="s">
        <v>33</v>
      </c>
    </row>
    <row r="68" spans="1:11" x14ac:dyDescent="0.35">
      <c r="A68" t="s">
        <v>5</v>
      </c>
    </row>
    <row r="69" spans="1:11" x14ac:dyDescent="0.35">
      <c r="A69" t="s">
        <v>6</v>
      </c>
      <c r="B69">
        <v>1</v>
      </c>
      <c r="C69">
        <v>3</v>
      </c>
      <c r="D69">
        <v>5</v>
      </c>
      <c r="E69">
        <v>7</v>
      </c>
      <c r="F69">
        <v>9</v>
      </c>
      <c r="G69">
        <v>11</v>
      </c>
      <c r="H69">
        <v>13</v>
      </c>
      <c r="I69">
        <v>15</v>
      </c>
      <c r="J69">
        <v>17</v>
      </c>
      <c r="K69">
        <v>19</v>
      </c>
    </row>
    <row r="70" spans="1:11" x14ac:dyDescent="0.35">
      <c r="A70" t="s">
        <v>7</v>
      </c>
      <c r="B70">
        <v>0.76</v>
      </c>
      <c r="C70">
        <v>3.81</v>
      </c>
      <c r="D70">
        <v>11.43</v>
      </c>
      <c r="E70">
        <v>19.05</v>
      </c>
      <c r="F70">
        <v>38</v>
      </c>
      <c r="G70">
        <v>62</v>
      </c>
      <c r="H70">
        <v>80.77</v>
      </c>
      <c r="I70">
        <v>101.35</v>
      </c>
      <c r="J70">
        <v>121.92</v>
      </c>
      <c r="K70">
        <v>137.16</v>
      </c>
    </row>
    <row r="71" spans="1:11" x14ac:dyDescent="0.35">
      <c r="A71" t="s">
        <v>8</v>
      </c>
      <c r="B71">
        <v>2.29</v>
      </c>
      <c r="C71">
        <v>5.34</v>
      </c>
      <c r="D71">
        <v>7.62</v>
      </c>
      <c r="E71">
        <v>13.29</v>
      </c>
      <c r="F71">
        <v>21.48</v>
      </c>
      <c r="G71">
        <v>21.39</v>
      </c>
      <c r="H71">
        <v>19.68</v>
      </c>
      <c r="I71">
        <v>20.58</v>
      </c>
      <c r="J71">
        <v>17.91</v>
      </c>
      <c r="K71">
        <v>20.46</v>
      </c>
    </row>
    <row r="72" spans="1:11" x14ac:dyDescent="0.35">
      <c r="A72" t="s">
        <v>9</v>
      </c>
      <c r="B72">
        <v>-1.61</v>
      </c>
      <c r="C72">
        <v>-1.51</v>
      </c>
      <c r="D72">
        <v>-1.32</v>
      </c>
      <c r="E72">
        <v>-1.3</v>
      </c>
      <c r="F72">
        <v>-1.23</v>
      </c>
      <c r="G72">
        <v>-1.18</v>
      </c>
      <c r="H72">
        <v>-1.1000000000000001</v>
      </c>
      <c r="I72">
        <v>-1.03</v>
      </c>
      <c r="J72">
        <v>-0.96</v>
      </c>
      <c r="K72">
        <v>-0.89</v>
      </c>
    </row>
    <row r="73" spans="1:11" x14ac:dyDescent="0.35">
      <c r="A73" t="s">
        <v>10</v>
      </c>
      <c r="B73">
        <f>((B72-B65)*POWER(10,3))/B66</f>
        <v>-1.9082568807339451</v>
      </c>
      <c r="C73">
        <f>((C72-B65)*POWER(10,3))/B66</f>
        <v>-1.7247706422018352</v>
      </c>
      <c r="D73">
        <f>((D72-B65)*POWER(10,3))/B66</f>
        <v>-1.3761467889908259</v>
      </c>
      <c r="E73">
        <f>((E72-B65)*POWER(10,3))/B66</f>
        <v>-1.3394495412844039</v>
      </c>
      <c r="F73">
        <f>((F72-B65)*POWER(10,3))/B66</f>
        <v>-1.2110091743119267</v>
      </c>
      <c r="G73">
        <f>((G72-B65)*POWER(10,3))/B66</f>
        <v>-1.1192660550458715</v>
      </c>
      <c r="H73">
        <f>((H72-B65)*POWER(10,3))/B66</f>
        <v>-0.97247706422018365</v>
      </c>
      <c r="I73">
        <f>((I72-B65)*POWER(10,3))/B66</f>
        <v>-0.84403669724770658</v>
      </c>
      <c r="J73">
        <f>((J72-B65)*POWER(10,3))/B66</f>
        <v>-0.7155963302752294</v>
      </c>
      <c r="K73">
        <f>((K72-B65)*POWER(10,3))/B66</f>
        <v>-0.58715596330275244</v>
      </c>
    </row>
    <row r="74" spans="1:11" x14ac:dyDescent="0.35">
      <c r="A74" t="s">
        <v>12</v>
      </c>
      <c r="B74">
        <f>B73*B71*-1</f>
        <v>4.3699082568807341</v>
      </c>
      <c r="C74">
        <f t="shared" ref="C74:K74" si="36">C73*C71*-1</f>
        <v>9.2102752293577996</v>
      </c>
      <c r="D74">
        <f t="shared" si="36"/>
        <v>10.486238532110093</v>
      </c>
      <c r="E74">
        <f t="shared" si="36"/>
        <v>17.801284403669726</v>
      </c>
      <c r="F74">
        <f t="shared" si="36"/>
        <v>26.012477064220185</v>
      </c>
      <c r="G74">
        <f t="shared" si="36"/>
        <v>23.941100917431193</v>
      </c>
      <c r="H74">
        <f t="shared" si="36"/>
        <v>19.138348623853215</v>
      </c>
      <c r="I74">
        <f t="shared" si="36"/>
        <v>17.370275229357802</v>
      </c>
      <c r="J74">
        <f t="shared" si="36"/>
        <v>12.816330275229358</v>
      </c>
      <c r="K74">
        <f t="shared" si="36"/>
        <v>12.013211009174315</v>
      </c>
    </row>
    <row r="75" spans="1:11" x14ac:dyDescent="0.35">
      <c r="A75" t="s">
        <v>11</v>
      </c>
      <c r="B75">
        <f>B74*(B70)</f>
        <v>3.3211302752293581</v>
      </c>
      <c r="C75">
        <f t="shared" ref="C75:K75" si="37">C74*(C70)</f>
        <v>35.091148623853215</v>
      </c>
      <c r="D75">
        <f t="shared" si="37"/>
        <v>119.85770642201837</v>
      </c>
      <c r="E75">
        <f t="shared" si="37"/>
        <v>339.11446788990827</v>
      </c>
      <c r="F75">
        <f t="shared" si="37"/>
        <v>988.47412844036705</v>
      </c>
      <c r="G75">
        <f t="shared" si="37"/>
        <v>1484.348256880734</v>
      </c>
      <c r="H75">
        <f t="shared" si="37"/>
        <v>1545.804418348624</v>
      </c>
      <c r="I75">
        <f t="shared" si="37"/>
        <v>1760.4773944954131</v>
      </c>
      <c r="J75">
        <f t="shared" si="37"/>
        <v>1562.5669871559633</v>
      </c>
      <c r="K75">
        <f t="shared" si="37"/>
        <v>1647.732022018349</v>
      </c>
    </row>
    <row r="76" spans="1:11" x14ac:dyDescent="0.35">
      <c r="A76" t="s">
        <v>15</v>
      </c>
      <c r="B76">
        <f>B70/150</f>
        <v>5.0666666666666664E-3</v>
      </c>
      <c r="C76">
        <f t="shared" ref="C76:K76" si="38">C70/150</f>
        <v>2.5399999999999999E-2</v>
      </c>
      <c r="D76">
        <f t="shared" si="38"/>
        <v>7.6200000000000004E-2</v>
      </c>
      <c r="E76">
        <f t="shared" si="38"/>
        <v>0.127</v>
      </c>
      <c r="F76">
        <f t="shared" si="38"/>
        <v>0.25333333333333335</v>
      </c>
      <c r="G76">
        <f t="shared" si="38"/>
        <v>0.41333333333333333</v>
      </c>
      <c r="H76">
        <f t="shared" si="38"/>
        <v>0.53846666666666665</v>
      </c>
      <c r="I76">
        <f t="shared" si="38"/>
        <v>0.67566666666666664</v>
      </c>
      <c r="J76">
        <f t="shared" si="38"/>
        <v>0.81279999999999997</v>
      </c>
      <c r="K76">
        <f t="shared" si="38"/>
        <v>0.91439999999999999</v>
      </c>
    </row>
    <row r="78" spans="1:11" x14ac:dyDescent="0.35">
      <c r="A78" t="s">
        <v>13</v>
      </c>
    </row>
    <row r="79" spans="1:11" x14ac:dyDescent="0.35">
      <c r="A79" t="s">
        <v>6</v>
      </c>
      <c r="B79">
        <v>2</v>
      </c>
      <c r="C79">
        <v>4</v>
      </c>
      <c r="D79">
        <v>6</v>
      </c>
      <c r="E79">
        <v>8</v>
      </c>
      <c r="F79">
        <v>10</v>
      </c>
      <c r="G79">
        <v>12</v>
      </c>
      <c r="H79">
        <v>14</v>
      </c>
      <c r="I79">
        <v>16</v>
      </c>
      <c r="J79">
        <v>18</v>
      </c>
      <c r="K79">
        <v>20</v>
      </c>
    </row>
    <row r="80" spans="1:11" x14ac:dyDescent="0.35">
      <c r="A80" t="s">
        <v>7</v>
      </c>
      <c r="B80">
        <v>1.52</v>
      </c>
      <c r="C80">
        <v>7.62</v>
      </c>
      <c r="D80">
        <v>15.24</v>
      </c>
      <c r="E80">
        <v>22.86</v>
      </c>
      <c r="F80">
        <v>41.15</v>
      </c>
      <c r="G80">
        <v>59.44</v>
      </c>
      <c r="H80">
        <v>77.73</v>
      </c>
      <c r="I80">
        <v>96.02</v>
      </c>
      <c r="J80">
        <v>114.3</v>
      </c>
      <c r="K80">
        <v>129.54</v>
      </c>
    </row>
    <row r="81" spans="1:11" x14ac:dyDescent="0.35">
      <c r="A81" t="s">
        <v>8</v>
      </c>
      <c r="B81">
        <v>4.57</v>
      </c>
      <c r="C81">
        <v>6.86</v>
      </c>
      <c r="D81">
        <v>7.62</v>
      </c>
      <c r="E81">
        <v>12.955</v>
      </c>
      <c r="F81">
        <v>18.29</v>
      </c>
      <c r="G81">
        <v>18.29</v>
      </c>
      <c r="H81">
        <v>18.29</v>
      </c>
      <c r="I81">
        <v>18.285</v>
      </c>
      <c r="J81">
        <v>16.760000000000002</v>
      </c>
      <c r="K81">
        <v>28.08</v>
      </c>
    </row>
    <row r="82" spans="1:11" x14ac:dyDescent="0.35">
      <c r="A82" t="s">
        <v>9</v>
      </c>
      <c r="B82">
        <v>0.02</v>
      </c>
      <c r="C82">
        <v>-0.12</v>
      </c>
      <c r="D82">
        <v>-0.27</v>
      </c>
      <c r="E82">
        <v>-0.36</v>
      </c>
      <c r="F82">
        <v>-0.45</v>
      </c>
      <c r="G82">
        <v>-0.45</v>
      </c>
      <c r="H82">
        <v>-0.55000000000000004</v>
      </c>
      <c r="I82">
        <v>-0.6</v>
      </c>
      <c r="J82">
        <v>-0.65</v>
      </c>
      <c r="K82">
        <v>-0.67</v>
      </c>
    </row>
    <row r="83" spans="1:11" x14ac:dyDescent="0.35">
      <c r="A83" t="s">
        <v>10</v>
      </c>
      <c r="B83">
        <f>((B82-B65)*POWER(10,3))/B66</f>
        <v>1.0825688073394495</v>
      </c>
      <c r="C83">
        <f>((C82-B65)*POWER(10,3))/B66</f>
        <v>0.82568807339449535</v>
      </c>
      <c r="D83">
        <f>((D82-B65)*POWER(10,3))/B66</f>
        <v>0.55045871559633019</v>
      </c>
      <c r="E83">
        <f>((E82-B65)*POWER(10,3))/B66</f>
        <v>0.38532110091743116</v>
      </c>
      <c r="F83">
        <f>((F82-B65)*POWER(10,3))/B66</f>
        <v>0.22018348623853201</v>
      </c>
      <c r="G83">
        <f>((G82-B65)*POWER(10,3))/B66</f>
        <v>0.22018348623853201</v>
      </c>
      <c r="H83">
        <f>((H82-B65)*POWER(10,3))/B66</f>
        <v>3.6697247706421847E-2</v>
      </c>
      <c r="I83">
        <f>((I82-B65)*POWER(10,3))/B66</f>
        <v>-5.5045871559633079E-2</v>
      </c>
      <c r="J83">
        <f>((J82-B65)*POWER(10,3))/B66</f>
        <v>-0.14678899082568819</v>
      </c>
      <c r="K83">
        <f>((K82-B65)*POWER(10,3))/B66</f>
        <v>-0.18348623853211024</v>
      </c>
    </row>
    <row r="84" spans="1:11" x14ac:dyDescent="0.35">
      <c r="A84" t="s">
        <v>12</v>
      </c>
      <c r="B84">
        <f>B83*B81</f>
        <v>4.9473394495412846</v>
      </c>
      <c r="C84">
        <f t="shared" ref="C84:K84" si="39">C83*C81</f>
        <v>5.664220183486238</v>
      </c>
      <c r="D84">
        <f t="shared" si="39"/>
        <v>4.1944954128440362</v>
      </c>
      <c r="E84">
        <f t="shared" si="39"/>
        <v>4.9918348623853204</v>
      </c>
      <c r="F84">
        <f t="shared" si="39"/>
        <v>4.0271559633027501</v>
      </c>
      <c r="G84">
        <f t="shared" si="39"/>
        <v>4.0271559633027501</v>
      </c>
      <c r="H84">
        <f t="shared" si="39"/>
        <v>0.67119266055045557</v>
      </c>
      <c r="I84">
        <f t="shared" si="39"/>
        <v>-1.006513761467891</v>
      </c>
      <c r="J84">
        <f t="shared" si="39"/>
        <v>-2.4601834862385346</v>
      </c>
      <c r="K84">
        <f t="shared" si="39"/>
        <v>-5.1522935779816557</v>
      </c>
    </row>
    <row r="85" spans="1:11" x14ac:dyDescent="0.35">
      <c r="A85" t="s">
        <v>11</v>
      </c>
      <c r="B85">
        <f>B84*(B80)</f>
        <v>7.5199559633027526</v>
      </c>
      <c r="C85">
        <f t="shared" ref="C85:K85" si="40">C84*(C80)</f>
        <v>43.161357798165135</v>
      </c>
      <c r="D85">
        <f t="shared" si="40"/>
        <v>63.92411009174311</v>
      </c>
      <c r="E85">
        <f t="shared" si="40"/>
        <v>114.11334495412842</v>
      </c>
      <c r="F85">
        <f t="shared" si="40"/>
        <v>165.71746788990816</v>
      </c>
      <c r="G85">
        <f t="shared" si="40"/>
        <v>239.37415045871546</v>
      </c>
      <c r="H85">
        <f t="shared" si="40"/>
        <v>52.171805504586914</v>
      </c>
      <c r="I85">
        <f t="shared" si="40"/>
        <v>-96.64545137614688</v>
      </c>
      <c r="J85">
        <f t="shared" si="40"/>
        <v>-281.1989724770645</v>
      </c>
      <c r="K85">
        <f t="shared" si="40"/>
        <v>-667.42811009174363</v>
      </c>
    </row>
    <row r="86" spans="1:11" x14ac:dyDescent="0.35">
      <c r="A86" t="s">
        <v>15</v>
      </c>
      <c r="B86">
        <f>B80/150</f>
        <v>1.0133333333333333E-2</v>
      </c>
      <c r="C86">
        <f t="shared" ref="C86:K86" si="41">C80/150</f>
        <v>5.0799999999999998E-2</v>
      </c>
      <c r="D86">
        <f t="shared" si="41"/>
        <v>0.1016</v>
      </c>
      <c r="E86">
        <f t="shared" si="41"/>
        <v>0.15240000000000001</v>
      </c>
      <c r="F86">
        <f t="shared" si="41"/>
        <v>0.27433333333333332</v>
      </c>
      <c r="G86">
        <f t="shared" si="41"/>
        <v>0.39626666666666666</v>
      </c>
      <c r="H86">
        <f t="shared" si="41"/>
        <v>0.51819999999999999</v>
      </c>
      <c r="I86">
        <f t="shared" si="41"/>
        <v>0.64013333333333333</v>
      </c>
      <c r="J86">
        <f t="shared" si="41"/>
        <v>0.76200000000000001</v>
      </c>
      <c r="K86">
        <f t="shared" si="41"/>
        <v>0.86359999999999992</v>
      </c>
    </row>
    <row r="87" spans="1:11" x14ac:dyDescent="0.35">
      <c r="A87" t="s">
        <v>17</v>
      </c>
      <c r="B87">
        <f>(SUM(B75:K75,B85:K85))/(SUM(B74:K74,B84:K84))</f>
        <v>52.740633875389882</v>
      </c>
    </row>
    <row r="88" spans="1:11" x14ac:dyDescent="0.35">
      <c r="A88" t="s">
        <v>21</v>
      </c>
      <c r="B88">
        <f>B87/150</f>
        <v>0.35160422583593254</v>
      </c>
    </row>
  </sheetData>
  <phoneticPr fontId="1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Edric Ching</dc:creator>
  <cp:lastModifiedBy>Edric Ching</cp:lastModifiedBy>
  <dcterms:created xsi:type="dcterms:W3CDTF">2023-06-26T14:38:11Z</dcterms:created>
  <dcterms:modified xsi:type="dcterms:W3CDTF">2023-07-03T06:41:56Z</dcterms:modified>
</cp:coreProperties>
</file>