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tables/table22.xml" ContentType="application/vnd.openxmlformats-officedocument.spreadsheetml.table+xml"/>
  <Override PartName="/xl/queryTables/queryTable20.xml" ContentType="application/vnd.openxmlformats-officedocument.spreadsheetml.queryTable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tables/table24.xml" ContentType="application/vnd.openxmlformats-officedocument.spreadsheetml.table+xml"/>
  <Override PartName="/xl/queryTables/queryTable22.xml" ContentType="application/vnd.openxmlformats-officedocument.spreadsheetml.queryTable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tables/table26.xml" ContentType="application/vnd.openxmlformats-officedocument.spreadsheetml.table+xml"/>
  <Override PartName="/xl/queryTables/queryTable24.xml" ContentType="application/vnd.openxmlformats-officedocument.spreadsheetml.queryTable+xml"/>
  <Override PartName="/xl/tables/table27.xml" ContentType="application/vnd.openxmlformats-officedocument.spreadsheetml.table+xml"/>
  <Override PartName="/xl/queryTables/queryTable25.xml" ContentType="application/vnd.openxmlformats-officedocument.spreadsheetml.queryTable+xml"/>
  <Override PartName="/xl/tables/table28.xml" ContentType="application/vnd.openxmlformats-officedocument.spreadsheetml.table+xml"/>
  <Override PartName="/xl/queryTables/queryTable26.xml" ContentType="application/vnd.openxmlformats-officedocument.spreadsheetml.queryTable+xml"/>
  <Override PartName="/xl/tables/table29.xml" ContentType="application/vnd.openxmlformats-officedocument.spreadsheetml.table+xml"/>
  <Override PartName="/xl/queryTables/queryTable27.xml" ContentType="application/vnd.openxmlformats-officedocument.spreadsheetml.queryTable+xml"/>
  <Override PartName="/xl/tables/table30.xml" ContentType="application/vnd.openxmlformats-officedocument.spreadsheetml.table+xml"/>
  <Override PartName="/xl/queryTables/queryTable28.xml" ContentType="application/vnd.openxmlformats-officedocument.spreadsheetml.queryTable+xml"/>
  <Override PartName="/xl/tables/table31.xml" ContentType="application/vnd.openxmlformats-officedocument.spreadsheetml.table+xml"/>
  <Override PartName="/xl/queryTables/queryTable29.xml" ContentType="application/vnd.openxmlformats-officedocument.spreadsheetml.queryTable+xml"/>
  <Override PartName="/xl/tables/table32.xml" ContentType="application/vnd.openxmlformats-officedocument.spreadsheetml.table+xml"/>
  <Override PartName="/xl/queryTables/queryTable30.xml" ContentType="application/vnd.openxmlformats-officedocument.spreadsheetml.queryTable+xml"/>
  <Override PartName="/xl/tables/table33.xml" ContentType="application/vnd.openxmlformats-officedocument.spreadsheetml.table+xml"/>
  <Override PartName="/xl/queryTables/queryTable31.xml" ContentType="application/vnd.openxmlformats-officedocument.spreadsheetml.queryTable+xml"/>
  <Override PartName="/xl/tables/table34.xml" ContentType="application/vnd.openxmlformats-officedocument.spreadsheetml.table+xml"/>
  <Override PartName="/xl/queryTables/queryTable32.xml" ContentType="application/vnd.openxmlformats-officedocument.spreadsheetml.queryTable+xml"/>
  <Override PartName="/xl/tables/table35.xml" ContentType="application/vnd.openxmlformats-officedocument.spreadsheetml.table+xml"/>
  <Override PartName="/xl/queryTables/queryTable33.xml" ContentType="application/vnd.openxmlformats-officedocument.spreadsheetml.queryTable+xml"/>
  <Override PartName="/xl/tables/table36.xml" ContentType="application/vnd.openxmlformats-officedocument.spreadsheetml.table+xml"/>
  <Override PartName="/xl/queryTables/queryTable34.xml" ContentType="application/vnd.openxmlformats-officedocument.spreadsheetml.queryTable+xml"/>
  <Override PartName="/xl/tables/table37.xml" ContentType="application/vnd.openxmlformats-officedocument.spreadsheetml.table+xml"/>
  <Override PartName="/xl/queryTables/queryTable35.xml" ContentType="application/vnd.openxmlformats-officedocument.spreadsheetml.queryTable+xml"/>
  <Override PartName="/xl/tables/table38.xml" ContentType="application/vnd.openxmlformats-officedocument.spreadsheetml.table+xml"/>
  <Override PartName="/xl/queryTables/queryTable36.xml" ContentType="application/vnd.openxmlformats-officedocument.spreadsheetml.queryTable+xml"/>
  <Override PartName="/xl/tables/table39.xml" ContentType="application/vnd.openxmlformats-officedocument.spreadsheetml.table+xml"/>
  <Override PartName="/xl/queryTables/queryTable37.xml" ContentType="application/vnd.openxmlformats-officedocument.spreadsheetml.queryTable+xml"/>
  <Override PartName="/xl/tables/table40.xml" ContentType="application/vnd.openxmlformats-officedocument.spreadsheetml.table+xml"/>
  <Override PartName="/xl/queryTables/queryTable38.xml" ContentType="application/vnd.openxmlformats-officedocument.spreadsheetml.queryTable+xml"/>
  <Override PartName="/xl/tables/table41.xml" ContentType="application/vnd.openxmlformats-officedocument.spreadsheetml.table+xml"/>
  <Override PartName="/xl/queryTables/queryTable39.xml" ContentType="application/vnd.openxmlformats-officedocument.spreadsheetml.queryTable+xml"/>
  <Override PartName="/xl/tables/table42.xml" ContentType="application/vnd.openxmlformats-officedocument.spreadsheetml.table+xml"/>
  <Override PartName="/xl/queryTables/queryTable40.xml" ContentType="application/vnd.openxmlformats-officedocument.spreadsheetml.queryTable+xml"/>
  <Override PartName="/xl/tables/table43.xml" ContentType="application/vnd.openxmlformats-officedocument.spreadsheetml.table+xml"/>
  <Override PartName="/xl/queryTables/queryTable41.xml" ContentType="application/vnd.openxmlformats-officedocument.spreadsheetml.queryTable+xml"/>
  <Override PartName="/xl/tables/table44.xml" ContentType="application/vnd.openxmlformats-officedocument.spreadsheetml.table+xml"/>
  <Override PartName="/xl/queryTables/queryTable42.xml" ContentType="application/vnd.openxmlformats-officedocument.spreadsheetml.queryTable+xml"/>
  <Override PartName="/xl/tables/table45.xml" ContentType="application/vnd.openxmlformats-officedocument.spreadsheetml.table+xml"/>
  <Override PartName="/xl/queryTables/queryTable43.xml" ContentType="application/vnd.openxmlformats-officedocument.spreadsheetml.queryTable+xml"/>
  <Override PartName="/xl/tables/table46.xml" ContentType="application/vnd.openxmlformats-officedocument.spreadsheetml.table+xml"/>
  <Override PartName="/xl/queryTables/queryTable44.xml" ContentType="application/vnd.openxmlformats-officedocument.spreadsheetml.queryTable+xml"/>
  <Override PartName="/xl/tables/table47.xml" ContentType="application/vnd.openxmlformats-officedocument.spreadsheetml.table+xml"/>
  <Override PartName="/xl/queryTables/queryTable45.xml" ContentType="application/vnd.openxmlformats-officedocument.spreadsheetml.queryTable+xml"/>
  <Override PartName="/xl/tables/table48.xml" ContentType="application/vnd.openxmlformats-officedocument.spreadsheetml.table+xml"/>
  <Override PartName="/xl/queryTables/queryTable46.xml" ContentType="application/vnd.openxmlformats-officedocument.spreadsheetml.queryTable+xml"/>
  <Override PartName="/xl/tables/table49.xml" ContentType="application/vnd.openxmlformats-officedocument.spreadsheetml.table+xml"/>
  <Override PartName="/xl/queryTables/queryTable47.xml" ContentType="application/vnd.openxmlformats-officedocument.spreadsheetml.queryTable+xml"/>
  <Override PartName="/xl/tables/table50.xml" ContentType="application/vnd.openxmlformats-officedocument.spreadsheetml.table+xml"/>
  <Override PartName="/xl/queryTables/queryTable48.xml" ContentType="application/vnd.openxmlformats-officedocument.spreadsheetml.queryTable+xml"/>
  <Override PartName="/xl/tables/table51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4.xml" ContentType="application/vnd.openxmlformats-officedocument.drawing+xml"/>
  <Override PartName="/xl/charts/chartEx1.xml" ContentType="application/vnd.ms-office.chartex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t\Projet Clément Bourgin\"/>
    </mc:Choice>
  </mc:AlternateContent>
  <xr:revisionPtr revIDLastSave="0" documentId="13_ncr:1_{8722E6D3-AF7F-4E8B-8709-ACB6B579EC3E}" xr6:coauthVersionLast="47" xr6:coauthVersionMax="47" xr10:uidLastSave="{00000000-0000-0000-0000-000000000000}"/>
  <bookViews>
    <workbookView xWindow="-108" yWindow="-108" windowWidth="23256" windowHeight="12456" firstSheet="7" activeTab="10" xr2:uid="{8ED424BD-4F45-457D-BCA2-A0D65F3BA9AF}"/>
  </bookViews>
  <sheets>
    <sheet name="Tableau de bord" sheetId="15" r:id="rId1"/>
    <sheet name="Portefeuille" sheetId="16" r:id="rId2"/>
    <sheet name="Test" sheetId="5" r:id="rId3"/>
    <sheet name="Feuil1" sheetId="22" r:id="rId4"/>
    <sheet name="ETF France" sheetId="8" r:id="rId5"/>
    <sheet name="ETF Europe" sheetId="11" r:id="rId6"/>
    <sheet name="ETF Asie-Pacifique" sheetId="13" r:id="rId7"/>
    <sheet name="ETF Afrique" sheetId="14" r:id="rId8"/>
    <sheet name="ETF Amérique" sheetId="9" r:id="rId9"/>
    <sheet name="prix des actifs accessible faci" sheetId="20" r:id="rId10"/>
    <sheet name="Mapping Données" sheetId="10" r:id="rId11"/>
    <sheet name="indicateur" sheetId="18" r:id="rId12"/>
    <sheet name="Représentation du porte-feuille" sheetId="19" r:id="rId13"/>
    <sheet name="Données Graphique" sheetId="21" r:id="rId14"/>
  </sheets>
  <functionGroups builtInGroupCount="19"/>
  <definedNames>
    <definedName name="_xlchart.v5.0" hidden="1">'Mapping Données'!$H$4</definedName>
    <definedName name="_xlchart.v5.1" hidden="1">'Mapping Données'!$H$5:$H$28</definedName>
    <definedName name="_xlchart.v5.2" hidden="1">'Mapping Données'!$I$4</definedName>
    <definedName name="_xlchart.v5.3" hidden="1">'Mapping Données'!$I$5:$I$28</definedName>
    <definedName name="DonnéesExternes_1" localSheetId="7" hidden="1">'ETF Afrique'!$A$1:$F$25</definedName>
    <definedName name="DonnéesExternes_1" localSheetId="8" hidden="1">'ETF Amérique'!$A$1:$F$24</definedName>
    <definedName name="DonnéesExternes_1" localSheetId="6" hidden="1">'ETF Asie-Pacifique'!$A$1:$F$25</definedName>
    <definedName name="DonnéesExternes_1" localSheetId="5" hidden="1">'ETF Europe'!$A$1:$F$25</definedName>
    <definedName name="DonnéesExternes_1" localSheetId="4" hidden="1">'ETF France'!$A$1:$F$25</definedName>
    <definedName name="DonnéesExternes_10" localSheetId="8" hidden="1">'ETF Amérique'!$V$26:$AA$49</definedName>
    <definedName name="DonnéesExternes_10" localSheetId="5" hidden="1">'ETF Europe'!$BL$1:$BQ$25</definedName>
    <definedName name="DonnéesExternes_10" localSheetId="4" hidden="1">'ETF France'!$AC$27:$AH$51</definedName>
    <definedName name="DonnéesExternes_11" localSheetId="5" hidden="1">'ETF Europe'!$BS$1:$BX$25</definedName>
    <definedName name="DonnéesExternes_11" localSheetId="4" hidden="1">'ETF France'!$AJ$27:$AO$51</definedName>
    <definedName name="DonnéesExternes_12" localSheetId="5" hidden="1">'ETF Europe'!$BZ$1:$CE$25</definedName>
    <definedName name="DonnéesExternes_12" localSheetId="4" hidden="1">'ETF France'!$AQ$27:$AV$51</definedName>
    <definedName name="DonnéesExternes_13" localSheetId="4" hidden="1">'ETF France'!$AX$27:$BC$51</definedName>
    <definedName name="DonnéesExternes_14" localSheetId="4" hidden="1">'ETF France'!$BE$27:$BJ$51</definedName>
    <definedName name="DonnéesExternes_15" localSheetId="3" hidden="1">Feuil1!$A$1:$F$25</definedName>
    <definedName name="DonnéesExternes_2" localSheetId="7" hidden="1">'ETF Afrique'!$H$1:$M$25</definedName>
    <definedName name="DonnéesExternes_2" localSheetId="8" hidden="1">'ETF Amérique'!$H$1:$J$24</definedName>
    <definedName name="DonnéesExternes_2" localSheetId="6" hidden="1">'ETF Asie-Pacifique'!$H$1:$M$25</definedName>
    <definedName name="DonnéesExternes_2" localSheetId="5" hidden="1">'ETF Europe'!$H$1:$M$25</definedName>
    <definedName name="DonnéesExternes_2" localSheetId="4" hidden="1">'ETF France'!$H$1:$M$25</definedName>
    <definedName name="DonnéesExternes_3" localSheetId="7" hidden="1">'ETF Afrique'!$O$1:$T$25</definedName>
    <definedName name="DonnéesExternes_3" localSheetId="8" hidden="1">'ETF Amérique'!$O$1:$T$24</definedName>
    <definedName name="DonnéesExternes_3" localSheetId="6" hidden="1">'ETF Asie-Pacifique'!$O$1:$T$25</definedName>
    <definedName name="DonnéesExternes_3" localSheetId="5" hidden="1">'ETF Europe'!$O$1:$T$25</definedName>
    <definedName name="DonnéesExternes_3" localSheetId="4" hidden="1">'ETF France'!$O$1:$T$25</definedName>
    <definedName name="DonnéesExternes_4" localSheetId="8" hidden="1">'ETF Amérique'!$V$1:$AA$24</definedName>
    <definedName name="DonnéesExternes_4" localSheetId="6" hidden="1">'ETF Asie-Pacifique'!$V$1:$AA$24</definedName>
    <definedName name="DonnéesExternes_4" localSheetId="5" hidden="1">'ETF Europe'!$V$1:$AA$25</definedName>
    <definedName name="DonnéesExternes_4" localSheetId="4" hidden="1">'ETF France'!$V$1:$AA$25</definedName>
    <definedName name="DonnéesExternes_5" localSheetId="8" hidden="1">'ETF Amérique'!$AC$1:$AH$24</definedName>
    <definedName name="DonnéesExternes_5" localSheetId="6" hidden="1">'ETF Asie-Pacifique'!$AC$1:$AH$25</definedName>
    <definedName name="DonnéesExternes_5" localSheetId="5" hidden="1">'ETF Europe'!$AC$1:$AH$25</definedName>
    <definedName name="DonnéesExternes_5" localSheetId="4" hidden="1">'ETF France'!$AC$1:$AH$25</definedName>
    <definedName name="DonnéesExternes_6" localSheetId="8" hidden="1">'ETF Amérique'!$AJ$1:$AO$25</definedName>
    <definedName name="DonnéesExternes_6" localSheetId="6" hidden="1">'ETF Asie-Pacifique'!$AJ$1:$AO$25</definedName>
    <definedName name="DonnéesExternes_6" localSheetId="5" hidden="1">'ETF Europe'!$AJ$1:$AO$25</definedName>
    <definedName name="DonnéesExternes_6" localSheetId="4" hidden="1">'ETF France'!$A$27:$F$51</definedName>
    <definedName name="DonnéesExternes_7" localSheetId="8" hidden="1">'ETF Amérique'!$A$26:$F$49</definedName>
    <definedName name="DonnéesExternes_7" localSheetId="6" hidden="1">'ETF Asie-Pacifique'!$A$27:$F$51</definedName>
    <definedName name="DonnéesExternes_7" localSheetId="5" hidden="1">'ETF Europe'!$AQ$1:$AV$25</definedName>
    <definedName name="DonnéesExternes_7" localSheetId="4" hidden="1">'ETF France'!$H$27:$M$51</definedName>
    <definedName name="DonnéesExternes_8" localSheetId="8" hidden="1">'ETF Amérique'!$H$26:$M$49</definedName>
    <definedName name="DonnéesExternes_8" localSheetId="6" hidden="1">'ETF Asie-Pacifique'!$H$27:$M$51</definedName>
    <definedName name="DonnéesExternes_8" localSheetId="5" hidden="1">'ETF Europe'!$AX$1:$BC$25</definedName>
    <definedName name="DonnéesExternes_8" localSheetId="4" hidden="1">'ETF France'!$O$27:$T$51</definedName>
    <definedName name="DonnéesExternes_9" localSheetId="8" hidden="1">'ETF Amérique'!$O$26:$T$49</definedName>
    <definedName name="DonnéesExternes_9" localSheetId="6" hidden="1">'ETF Asie-Pacifique'!$O$27:$T$51</definedName>
    <definedName name="DonnéesExternes_9" localSheetId="5" hidden="1">'ETF Europe'!$BE$1:$BJ$25</definedName>
    <definedName name="DonnéesExternes_9" localSheetId="4" hidden="1">'ETF France'!$V$27:$AA$51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" l="1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5" i="10"/>
  <c r="F7" i="19" l="1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Q25" i="20"/>
  <c r="AR25" i="20"/>
  <c r="AS25" i="20"/>
  <c r="AT25" i="20"/>
  <c r="AU25" i="20"/>
  <c r="AV25" i="20"/>
  <c r="A25" i="20"/>
  <c r="O3" i="20"/>
  <c r="P3" i="20"/>
  <c r="Q3" i="20"/>
  <c r="R3" i="20"/>
  <c r="S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AI3" i="20"/>
  <c r="AJ3" i="20"/>
  <c r="AK3" i="20"/>
  <c r="AL3" i="20"/>
  <c r="AM3" i="20"/>
  <c r="AO3" i="20"/>
  <c r="AQ3" i="20"/>
  <c r="AR3" i="20"/>
  <c r="AS3" i="20"/>
  <c r="AT3" i="20"/>
  <c r="AU3" i="20"/>
  <c r="AV3" i="20"/>
  <c r="O4" i="20"/>
  <c r="P4" i="20"/>
  <c r="Q4" i="20"/>
  <c r="R4" i="20"/>
  <c r="S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O4" i="20"/>
  <c r="AQ4" i="20"/>
  <c r="AR4" i="20"/>
  <c r="AS4" i="20"/>
  <c r="AT4" i="20"/>
  <c r="AU4" i="20"/>
  <c r="AV4" i="20"/>
  <c r="O5" i="20"/>
  <c r="P5" i="20"/>
  <c r="Q5" i="20"/>
  <c r="R5" i="20"/>
  <c r="S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O5" i="20"/>
  <c r="AQ5" i="20"/>
  <c r="AR5" i="20"/>
  <c r="AS5" i="20"/>
  <c r="AT5" i="20"/>
  <c r="AU5" i="20"/>
  <c r="AV5" i="20"/>
  <c r="O6" i="20"/>
  <c r="P6" i="20"/>
  <c r="Q6" i="20"/>
  <c r="R6" i="20"/>
  <c r="S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AK6" i="20"/>
  <c r="AL6" i="20"/>
  <c r="AM6" i="20"/>
  <c r="AO6" i="20"/>
  <c r="AQ6" i="20"/>
  <c r="AR6" i="20"/>
  <c r="AS6" i="20"/>
  <c r="AT6" i="20"/>
  <c r="AU6" i="20"/>
  <c r="AV6" i="20"/>
  <c r="O7" i="20"/>
  <c r="P7" i="20"/>
  <c r="Q7" i="20"/>
  <c r="R7" i="20"/>
  <c r="S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O7" i="20"/>
  <c r="AQ7" i="20"/>
  <c r="AR7" i="20"/>
  <c r="AS7" i="20"/>
  <c r="AT7" i="20"/>
  <c r="AU7" i="20"/>
  <c r="AV7" i="20"/>
  <c r="O8" i="20"/>
  <c r="P8" i="20"/>
  <c r="Q8" i="20"/>
  <c r="R8" i="20"/>
  <c r="S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O8" i="20"/>
  <c r="AQ8" i="20"/>
  <c r="AR8" i="20"/>
  <c r="AS8" i="20"/>
  <c r="AT8" i="20"/>
  <c r="AU8" i="20"/>
  <c r="AV8" i="20"/>
  <c r="O9" i="20"/>
  <c r="P9" i="20"/>
  <c r="Q9" i="20"/>
  <c r="R9" i="20"/>
  <c r="S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O9" i="20"/>
  <c r="AQ9" i="20"/>
  <c r="AR9" i="20"/>
  <c r="AS9" i="20"/>
  <c r="AT9" i="20"/>
  <c r="AU9" i="20"/>
  <c r="AV9" i="20"/>
  <c r="O10" i="20"/>
  <c r="P10" i="20"/>
  <c r="Q10" i="20"/>
  <c r="R10" i="20"/>
  <c r="S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O10" i="20"/>
  <c r="AQ10" i="20"/>
  <c r="AR10" i="20"/>
  <c r="AS10" i="20"/>
  <c r="AT10" i="20"/>
  <c r="AU10" i="20"/>
  <c r="AV10" i="20"/>
  <c r="O11" i="20"/>
  <c r="P11" i="20"/>
  <c r="Q11" i="20"/>
  <c r="R11" i="20"/>
  <c r="S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O11" i="20"/>
  <c r="AQ11" i="20"/>
  <c r="AR11" i="20"/>
  <c r="AS11" i="20"/>
  <c r="AT11" i="20"/>
  <c r="AU11" i="20"/>
  <c r="AV11" i="20"/>
  <c r="O12" i="20"/>
  <c r="P12" i="20"/>
  <c r="Q12" i="20"/>
  <c r="R12" i="20"/>
  <c r="S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O12" i="20"/>
  <c r="AQ12" i="20"/>
  <c r="AR12" i="20"/>
  <c r="AS12" i="20"/>
  <c r="AT12" i="20"/>
  <c r="AU12" i="20"/>
  <c r="AV12" i="20"/>
  <c r="O13" i="20"/>
  <c r="P13" i="20"/>
  <c r="Q13" i="20"/>
  <c r="R13" i="20"/>
  <c r="S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O13" i="20"/>
  <c r="AQ13" i="20"/>
  <c r="AR13" i="20"/>
  <c r="AS13" i="20"/>
  <c r="AT13" i="20"/>
  <c r="AU13" i="20"/>
  <c r="AV13" i="20"/>
  <c r="O14" i="20"/>
  <c r="P14" i="20"/>
  <c r="Q14" i="20"/>
  <c r="R14" i="20"/>
  <c r="S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AK14" i="20"/>
  <c r="AL14" i="20"/>
  <c r="AM14" i="20"/>
  <c r="AO14" i="20"/>
  <c r="AQ14" i="20"/>
  <c r="AR14" i="20"/>
  <c r="AS14" i="20"/>
  <c r="AT14" i="20"/>
  <c r="AU14" i="20"/>
  <c r="AV14" i="20"/>
  <c r="O15" i="20"/>
  <c r="P15" i="20"/>
  <c r="Q15" i="20"/>
  <c r="R15" i="20"/>
  <c r="S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O15" i="20"/>
  <c r="AQ15" i="20"/>
  <c r="AR15" i="20"/>
  <c r="AS15" i="20"/>
  <c r="AT15" i="20"/>
  <c r="AU15" i="20"/>
  <c r="AV15" i="20"/>
  <c r="O16" i="20"/>
  <c r="P16" i="20"/>
  <c r="Q16" i="20"/>
  <c r="R16" i="20"/>
  <c r="S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O16" i="20"/>
  <c r="AQ16" i="20"/>
  <c r="AR16" i="20"/>
  <c r="AS16" i="20"/>
  <c r="AT16" i="20"/>
  <c r="AU16" i="20"/>
  <c r="AV16" i="20"/>
  <c r="O17" i="20"/>
  <c r="P17" i="20"/>
  <c r="Q17" i="20"/>
  <c r="R17" i="20"/>
  <c r="S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O17" i="20"/>
  <c r="AQ17" i="20"/>
  <c r="AR17" i="20"/>
  <c r="AS17" i="20"/>
  <c r="AT17" i="20"/>
  <c r="AU17" i="20"/>
  <c r="AV17" i="20"/>
  <c r="O18" i="20"/>
  <c r="P18" i="20"/>
  <c r="Q18" i="20"/>
  <c r="R18" i="20"/>
  <c r="S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O18" i="20"/>
  <c r="AQ18" i="20"/>
  <c r="AR18" i="20"/>
  <c r="AS18" i="20"/>
  <c r="AT18" i="20"/>
  <c r="AU18" i="20"/>
  <c r="AV18" i="20"/>
  <c r="O19" i="20"/>
  <c r="P19" i="20"/>
  <c r="Q19" i="20"/>
  <c r="R19" i="20"/>
  <c r="S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O19" i="20"/>
  <c r="AQ19" i="20"/>
  <c r="AR19" i="20"/>
  <c r="AS19" i="20"/>
  <c r="AT19" i="20"/>
  <c r="AU19" i="20"/>
  <c r="AV19" i="20"/>
  <c r="O20" i="20"/>
  <c r="P20" i="20"/>
  <c r="Q20" i="20"/>
  <c r="R20" i="20"/>
  <c r="S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AK20" i="20"/>
  <c r="AL20" i="20"/>
  <c r="AM20" i="20"/>
  <c r="AO20" i="20"/>
  <c r="AQ20" i="20"/>
  <c r="AR20" i="20"/>
  <c r="AS20" i="20"/>
  <c r="AT20" i="20"/>
  <c r="AU20" i="20"/>
  <c r="AV20" i="20"/>
  <c r="O21" i="20"/>
  <c r="P21" i="20"/>
  <c r="Q21" i="20"/>
  <c r="R21" i="20"/>
  <c r="S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O21" i="20"/>
  <c r="AQ21" i="20"/>
  <c r="AR21" i="20"/>
  <c r="AS21" i="20"/>
  <c r="AT21" i="20"/>
  <c r="AU21" i="20"/>
  <c r="AV21" i="20"/>
  <c r="O22" i="20"/>
  <c r="P22" i="20"/>
  <c r="Q22" i="20"/>
  <c r="R22" i="20"/>
  <c r="S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O22" i="20"/>
  <c r="AQ22" i="20"/>
  <c r="AR22" i="20"/>
  <c r="AS22" i="20"/>
  <c r="AT22" i="20"/>
  <c r="AU22" i="20"/>
  <c r="AV22" i="20"/>
  <c r="O23" i="20"/>
  <c r="P23" i="20"/>
  <c r="Q23" i="20"/>
  <c r="R23" i="20"/>
  <c r="S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O23" i="20"/>
  <c r="AQ23" i="20"/>
  <c r="AR23" i="20"/>
  <c r="AS23" i="20"/>
  <c r="AT23" i="20"/>
  <c r="AU23" i="20"/>
  <c r="AV23" i="20"/>
  <c r="O24" i="20"/>
  <c r="P24" i="20"/>
  <c r="Q24" i="20"/>
  <c r="R24" i="20"/>
  <c r="S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O24" i="20"/>
  <c r="AQ24" i="20"/>
  <c r="AR24" i="20"/>
  <c r="AS24" i="20"/>
  <c r="AT24" i="20"/>
  <c r="AU24" i="20"/>
  <c r="AV24" i="20"/>
  <c r="AV2" i="20"/>
  <c r="AU2" i="20"/>
  <c r="AT2" i="20"/>
  <c r="AS2" i="20"/>
  <c r="AR2" i="20"/>
  <c r="AQ2" i="20"/>
  <c r="AO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S2" i="20"/>
  <c r="R2" i="20"/>
  <c r="Q2" i="20"/>
  <c r="P2" i="20"/>
  <c r="O2" i="20"/>
  <c r="F3" i="20"/>
  <c r="G3" i="20"/>
  <c r="H3" i="20"/>
  <c r="I3" i="20"/>
  <c r="J3" i="20"/>
  <c r="K3" i="20"/>
  <c r="L3" i="20"/>
  <c r="M3" i="20"/>
  <c r="N3" i="20"/>
  <c r="F4" i="20"/>
  <c r="G4" i="20"/>
  <c r="H4" i="20"/>
  <c r="I4" i="20"/>
  <c r="J4" i="20"/>
  <c r="K4" i="20"/>
  <c r="L4" i="20"/>
  <c r="M4" i="20"/>
  <c r="N4" i="20"/>
  <c r="F5" i="20"/>
  <c r="G5" i="20"/>
  <c r="H5" i="20"/>
  <c r="I5" i="20"/>
  <c r="J5" i="20"/>
  <c r="K5" i="20"/>
  <c r="L5" i="20"/>
  <c r="M5" i="20"/>
  <c r="N5" i="20"/>
  <c r="F6" i="20"/>
  <c r="G6" i="20"/>
  <c r="H6" i="20"/>
  <c r="I6" i="20"/>
  <c r="J6" i="20"/>
  <c r="K6" i="20"/>
  <c r="L6" i="20"/>
  <c r="M6" i="20"/>
  <c r="N6" i="20"/>
  <c r="F7" i="20"/>
  <c r="G7" i="20"/>
  <c r="H7" i="20"/>
  <c r="I7" i="20"/>
  <c r="J7" i="20"/>
  <c r="K7" i="20"/>
  <c r="L7" i="20"/>
  <c r="M7" i="20"/>
  <c r="N7" i="20"/>
  <c r="F8" i="20"/>
  <c r="G8" i="20"/>
  <c r="H8" i="20"/>
  <c r="I8" i="20"/>
  <c r="J8" i="20"/>
  <c r="K8" i="20"/>
  <c r="L8" i="20"/>
  <c r="M8" i="20"/>
  <c r="N8" i="20"/>
  <c r="F9" i="20"/>
  <c r="G9" i="20"/>
  <c r="H9" i="20"/>
  <c r="I9" i="20"/>
  <c r="J9" i="20"/>
  <c r="K9" i="20"/>
  <c r="L9" i="20"/>
  <c r="M9" i="20"/>
  <c r="N9" i="20"/>
  <c r="F10" i="20"/>
  <c r="G10" i="20"/>
  <c r="H10" i="20"/>
  <c r="I10" i="20"/>
  <c r="J10" i="20"/>
  <c r="K10" i="20"/>
  <c r="L10" i="20"/>
  <c r="M10" i="20"/>
  <c r="N10" i="20"/>
  <c r="F11" i="20"/>
  <c r="G11" i="20"/>
  <c r="H11" i="20"/>
  <c r="I11" i="20"/>
  <c r="J11" i="20"/>
  <c r="K11" i="20"/>
  <c r="L11" i="20"/>
  <c r="M11" i="20"/>
  <c r="N11" i="20"/>
  <c r="F12" i="20"/>
  <c r="G12" i="20"/>
  <c r="H12" i="20"/>
  <c r="I12" i="20"/>
  <c r="J12" i="20"/>
  <c r="K12" i="20"/>
  <c r="L12" i="20"/>
  <c r="M12" i="20"/>
  <c r="N12" i="20"/>
  <c r="F13" i="20"/>
  <c r="G13" i="20"/>
  <c r="H13" i="20"/>
  <c r="I13" i="20"/>
  <c r="J13" i="20"/>
  <c r="K13" i="20"/>
  <c r="L13" i="20"/>
  <c r="M13" i="20"/>
  <c r="N13" i="20"/>
  <c r="F14" i="20"/>
  <c r="G14" i="20"/>
  <c r="H14" i="20"/>
  <c r="I14" i="20"/>
  <c r="J14" i="20"/>
  <c r="K14" i="20"/>
  <c r="L14" i="20"/>
  <c r="M14" i="20"/>
  <c r="N14" i="20"/>
  <c r="F15" i="20"/>
  <c r="G15" i="20"/>
  <c r="H15" i="20"/>
  <c r="I15" i="20"/>
  <c r="J15" i="20"/>
  <c r="K15" i="20"/>
  <c r="L15" i="20"/>
  <c r="M15" i="20"/>
  <c r="N15" i="20"/>
  <c r="F16" i="20"/>
  <c r="G16" i="20"/>
  <c r="H16" i="20"/>
  <c r="I16" i="20"/>
  <c r="J16" i="20"/>
  <c r="K16" i="20"/>
  <c r="L16" i="20"/>
  <c r="M16" i="20"/>
  <c r="N16" i="20"/>
  <c r="F17" i="20"/>
  <c r="G17" i="20"/>
  <c r="H17" i="20"/>
  <c r="I17" i="20"/>
  <c r="J17" i="20"/>
  <c r="K17" i="20"/>
  <c r="L17" i="20"/>
  <c r="M17" i="20"/>
  <c r="N17" i="20"/>
  <c r="F18" i="20"/>
  <c r="G18" i="20"/>
  <c r="H18" i="20"/>
  <c r="I18" i="20"/>
  <c r="J18" i="20"/>
  <c r="K18" i="20"/>
  <c r="L18" i="20"/>
  <c r="M18" i="20"/>
  <c r="N18" i="20"/>
  <c r="F19" i="20"/>
  <c r="G19" i="20"/>
  <c r="H19" i="20"/>
  <c r="I19" i="20"/>
  <c r="J19" i="20"/>
  <c r="K19" i="20"/>
  <c r="L19" i="20"/>
  <c r="M19" i="20"/>
  <c r="N19" i="20"/>
  <c r="F20" i="20"/>
  <c r="G20" i="20"/>
  <c r="H20" i="20"/>
  <c r="I20" i="20"/>
  <c r="J20" i="20"/>
  <c r="K20" i="20"/>
  <c r="L20" i="20"/>
  <c r="M20" i="20"/>
  <c r="N20" i="20"/>
  <c r="F21" i="20"/>
  <c r="G21" i="20"/>
  <c r="H21" i="20"/>
  <c r="I21" i="20"/>
  <c r="J21" i="20"/>
  <c r="K21" i="20"/>
  <c r="L21" i="20"/>
  <c r="M21" i="20"/>
  <c r="N21" i="20"/>
  <c r="F22" i="20"/>
  <c r="G22" i="20"/>
  <c r="H22" i="20"/>
  <c r="I22" i="20"/>
  <c r="J22" i="20"/>
  <c r="K22" i="20"/>
  <c r="L22" i="20"/>
  <c r="M22" i="20"/>
  <c r="N22" i="20"/>
  <c r="F23" i="20"/>
  <c r="G23" i="20"/>
  <c r="H23" i="20"/>
  <c r="I23" i="20"/>
  <c r="J23" i="20"/>
  <c r="K23" i="20"/>
  <c r="L23" i="20"/>
  <c r="M23" i="20"/>
  <c r="N23" i="20"/>
  <c r="F24" i="20"/>
  <c r="G24" i="20"/>
  <c r="H24" i="20"/>
  <c r="I24" i="20"/>
  <c r="J24" i="20"/>
  <c r="K24" i="20"/>
  <c r="L24" i="20"/>
  <c r="M24" i="20"/>
  <c r="N24" i="20"/>
  <c r="N2" i="20"/>
  <c r="M2" i="20"/>
  <c r="L2" i="20"/>
  <c r="K2" i="20"/>
  <c r="J2" i="20"/>
  <c r="I2" i="20"/>
  <c r="H2" i="20"/>
  <c r="G2" i="20"/>
  <c r="F2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" i="20"/>
  <c r="I2" i="10" l="1"/>
  <c r="I1" i="10"/>
  <c r="F3" i="10" l="1"/>
  <c r="F15" i="10"/>
  <c r="F27" i="10"/>
  <c r="F39" i="10"/>
  <c r="F4" i="10"/>
  <c r="F16" i="10"/>
  <c r="F28" i="10"/>
  <c r="F17" i="10"/>
  <c r="F41" i="10"/>
  <c r="F6" i="10"/>
  <c r="F18" i="10"/>
  <c r="F30" i="10"/>
  <c r="F42" i="10"/>
  <c r="F7" i="10"/>
  <c r="F19" i="10"/>
  <c r="F31" i="10"/>
  <c r="F43" i="10"/>
  <c r="F8" i="10"/>
  <c r="F20" i="10"/>
  <c r="F32" i="10"/>
  <c r="F44" i="10"/>
  <c r="F9" i="10"/>
  <c r="F21" i="10"/>
  <c r="F33" i="10"/>
  <c r="F45" i="10"/>
  <c r="F10" i="10"/>
  <c r="F22" i="10"/>
  <c r="F34" i="10"/>
  <c r="F46" i="10"/>
  <c r="F11" i="10"/>
  <c r="F23" i="10"/>
  <c r="F35" i="10"/>
  <c r="F47" i="10"/>
  <c r="F12" i="10"/>
  <c r="F24" i="10"/>
  <c r="F36" i="10"/>
  <c r="F48" i="10"/>
  <c r="F13" i="10"/>
  <c r="F25" i="10"/>
  <c r="F37" i="10"/>
  <c r="F49" i="10"/>
  <c r="F14" i="10"/>
  <c r="F26" i="10"/>
  <c r="F38" i="10"/>
  <c r="F2" i="10"/>
  <c r="F40" i="10"/>
  <c r="F5" i="10"/>
  <c r="F29" i="10"/>
  <c r="X5" i="18"/>
  <c r="AI13" i="18"/>
  <c r="J2" i="18"/>
  <c r="AV5" i="18"/>
  <c r="F22" i="18"/>
  <c r="AD12" i="18"/>
  <c r="AI20" i="18"/>
  <c r="K6" i="18"/>
  <c r="F9" i="18"/>
  <c r="Z6" i="18"/>
  <c r="Y3" i="18"/>
  <c r="AJ10" i="18"/>
  <c r="Z28" i="18"/>
  <c r="U2" i="18"/>
  <c r="W3" i="18"/>
  <c r="AT6" i="18"/>
  <c r="AS11" i="18"/>
  <c r="W5" i="18"/>
  <c r="AH2" i="18"/>
  <c r="M5" i="18"/>
  <c r="W23" i="18"/>
  <c r="AO23" i="18"/>
  <c r="Y16" i="18"/>
  <c r="AF10" i="18"/>
  <c r="S21" i="18"/>
  <c r="AF14" i="18"/>
  <c r="Y12" i="18"/>
  <c r="AN5" i="18"/>
  <c r="I9" i="18"/>
  <c r="O19" i="18"/>
  <c r="H24" i="18"/>
  <c r="AM17" i="18"/>
  <c r="AT8" i="18"/>
  <c r="L13" i="18"/>
  <c r="Z14" i="18"/>
  <c r="AD4" i="18"/>
  <c r="J10" i="18"/>
  <c r="B15" i="18"/>
  <c r="X9" i="18"/>
  <c r="J15" i="18"/>
  <c r="S3" i="18"/>
  <c r="P16" i="18"/>
  <c r="C12" i="18"/>
  <c r="B2" i="18"/>
  <c r="AL5" i="18"/>
  <c r="AN2" i="18"/>
  <c r="Z24" i="18"/>
  <c r="AQ16" i="18"/>
  <c r="G18" i="18"/>
  <c r="G15" i="19"/>
  <c r="O12" i="18"/>
  <c r="K17" i="18"/>
  <c r="H6" i="18"/>
  <c r="H19" i="18"/>
  <c r="AT11" i="18"/>
  <c r="AD9" i="18"/>
  <c r="Q16" i="18"/>
  <c r="Q21" i="18"/>
  <c r="T28" i="18"/>
  <c r="N12" i="18"/>
  <c r="H11" i="18"/>
  <c r="AR4" i="18"/>
  <c r="AW28" i="18"/>
  <c r="AH23" i="18"/>
  <c r="W16" i="18"/>
  <c r="AP12" i="18"/>
  <c r="AH3" i="18"/>
  <c r="AV9" i="18"/>
  <c r="C14" i="18"/>
  <c r="H17" i="18"/>
  <c r="B21" i="18"/>
  <c r="AI7" i="18"/>
  <c r="AG18" i="18"/>
  <c r="S14" i="18"/>
  <c r="AP6" i="18"/>
  <c r="AK3" i="18"/>
  <c r="X20" i="18"/>
  <c r="G20" i="19"/>
  <c r="D11" i="18"/>
  <c r="H2" i="18"/>
  <c r="K13" i="18"/>
  <c r="AD2" i="18"/>
  <c r="D5" i="18"/>
  <c r="O21" i="18"/>
  <c r="Y23" i="18"/>
  <c r="AG9" i="18"/>
  <c r="AN12" i="18"/>
  <c r="AE13" i="18"/>
  <c r="AG7" i="18"/>
  <c r="AL7" i="18"/>
  <c r="P21" i="18"/>
  <c r="G24" i="18"/>
  <c r="AL8" i="18"/>
  <c r="H3" i="18"/>
  <c r="I15" i="18"/>
  <c r="M12" i="18"/>
  <c r="Z19" i="18"/>
  <c r="Y22" i="18"/>
  <c r="AN11" i="18"/>
  <c r="AM2" i="18"/>
  <c r="AW14" i="18"/>
  <c r="AN24" i="18"/>
  <c r="R14" i="18"/>
  <c r="O18" i="18"/>
  <c r="U7" i="18"/>
  <c r="P5" i="18"/>
  <c r="U10" i="18"/>
  <c r="G21" i="18"/>
  <c r="Y18" i="18"/>
  <c r="L11" i="18"/>
  <c r="Q7" i="18"/>
  <c r="E17" i="18"/>
  <c r="P15" i="18"/>
  <c r="Q17" i="18"/>
  <c r="N10" i="18"/>
  <c r="C28" i="18"/>
  <c r="AF20" i="18"/>
  <c r="AL10" i="18"/>
  <c r="E21" i="18"/>
  <c r="AI17" i="18"/>
  <c r="F16" i="18"/>
  <c r="AO5" i="18"/>
  <c r="I8" i="18"/>
  <c r="AC2" i="18"/>
  <c r="AR8" i="18"/>
  <c r="U23" i="18"/>
  <c r="S24" i="18"/>
  <c r="G16" i="19"/>
  <c r="AO4" i="18"/>
  <c r="AD6" i="18"/>
  <c r="AW21" i="18"/>
  <c r="V12" i="18"/>
  <c r="AW3" i="18"/>
  <c r="J4" i="18"/>
  <c r="I22" i="18"/>
  <c r="AJ23" i="18"/>
  <c r="X23" i="18"/>
  <c r="L19" i="18"/>
  <c r="AT3" i="18"/>
  <c r="M8" i="18"/>
  <c r="AM18" i="18"/>
  <c r="G8" i="19"/>
  <c r="S5" i="18"/>
  <c r="V5" i="18"/>
  <c r="I2" i="18"/>
  <c r="AR15" i="18"/>
  <c r="AK24" i="18"/>
  <c r="L10" i="18"/>
  <c r="Y21" i="18"/>
  <c r="AJ4" i="18"/>
  <c r="AV23" i="18"/>
  <c r="AS13" i="18"/>
  <c r="Q6" i="18"/>
  <c r="AH12" i="18"/>
  <c r="AA14" i="18"/>
  <c r="AF12" i="18"/>
  <c r="AQ14" i="18"/>
  <c r="AW9" i="18"/>
  <c r="Q14" i="18"/>
  <c r="Y13" i="18"/>
  <c r="I11" i="18"/>
  <c r="R16" i="18"/>
  <c r="AO2" i="18"/>
  <c r="AN7" i="18"/>
  <c r="AP10" i="18"/>
  <c r="AQ5" i="18"/>
  <c r="AS8" i="18"/>
  <c r="AP13" i="18"/>
  <c r="AU4" i="18"/>
  <c r="AM11" i="18"/>
  <c r="P24" i="18"/>
  <c r="AS28" i="18"/>
  <c r="AP8" i="18"/>
  <c r="AL13" i="18"/>
  <c r="S9" i="18"/>
  <c r="L28" i="18"/>
  <c r="X15" i="18"/>
  <c r="F4" i="18"/>
  <c r="AH28" i="18"/>
  <c r="AO14" i="18"/>
  <c r="AO15" i="18"/>
  <c r="AB19" i="18"/>
  <c r="AN19" i="18"/>
  <c r="AR11" i="18"/>
  <c r="AM10" i="18"/>
  <c r="AS4" i="18"/>
  <c r="W10" i="18"/>
  <c r="W13" i="18"/>
  <c r="B11" i="18"/>
  <c r="V23" i="18"/>
  <c r="AM15" i="18"/>
  <c r="AV14" i="18"/>
  <c r="E14" i="18"/>
  <c r="R5" i="18"/>
  <c r="AT5" i="18"/>
  <c r="AJ17" i="18"/>
  <c r="U15" i="18"/>
  <c r="AK19" i="18"/>
  <c r="E19" i="18"/>
  <c r="L18" i="18"/>
  <c r="AU10" i="18"/>
  <c r="AS7" i="18"/>
  <c r="AO24" i="18"/>
  <c r="AG2" i="18"/>
  <c r="AU21" i="18"/>
  <c r="AJ24" i="18"/>
  <c r="AD3" i="18"/>
  <c r="AL19" i="18"/>
  <c r="L8" i="18"/>
  <c r="AW2" i="18"/>
  <c r="AH20" i="18"/>
  <c r="F13" i="18"/>
  <c r="AW15" i="18"/>
  <c r="AA21" i="18"/>
  <c r="AW17" i="18"/>
  <c r="AJ6" i="18"/>
  <c r="P13" i="18"/>
  <c r="V2" i="18"/>
  <c r="AS14" i="18"/>
  <c r="AM5" i="18"/>
  <c r="X3" i="18"/>
  <c r="X28" i="18"/>
  <c r="R22" i="18"/>
  <c r="W28" i="18"/>
  <c r="AN21" i="18"/>
  <c r="AN23" i="18"/>
  <c r="AS24" i="18"/>
  <c r="H28" i="18"/>
  <c r="H20" i="18"/>
  <c r="M7" i="18"/>
  <c r="R4" i="18"/>
  <c r="I7" i="18"/>
  <c r="AH6" i="18"/>
  <c r="B7" i="18"/>
  <c r="M18" i="18"/>
  <c r="W21" i="18"/>
  <c r="P8" i="18"/>
  <c r="V10" i="18"/>
  <c r="AV13" i="18"/>
  <c r="AD10" i="18"/>
  <c r="R19" i="18"/>
  <c r="AH15" i="18"/>
  <c r="AJ3" i="18"/>
  <c r="AL21" i="18"/>
  <c r="B17" i="18"/>
  <c r="AP9" i="18"/>
  <c r="AN8" i="18"/>
  <c r="G23" i="18"/>
  <c r="AJ21" i="18"/>
  <c r="P12" i="18"/>
  <c r="AQ20" i="18"/>
  <c r="Z5" i="18"/>
  <c r="I13" i="18"/>
  <c r="AE7" i="18"/>
  <c r="L21" i="18"/>
  <c r="AI5" i="18"/>
  <c r="S19" i="18"/>
  <c r="AA8" i="18"/>
  <c r="AS6" i="18"/>
  <c r="P28" i="18"/>
  <c r="AA13" i="18"/>
  <c r="AI21" i="18"/>
  <c r="I20" i="18"/>
  <c r="W17" i="18"/>
  <c r="C19" i="18"/>
  <c r="M13" i="18"/>
  <c r="N14" i="18"/>
  <c r="AG22" i="18"/>
  <c r="D2" i="18"/>
  <c r="M28" i="18"/>
  <c r="Y5" i="18"/>
  <c r="AC17" i="18"/>
  <c r="I6" i="18"/>
  <c r="L12" i="18"/>
  <c r="Z22" i="18"/>
  <c r="V8" i="18"/>
  <c r="AW7" i="18"/>
  <c r="T19" i="18"/>
  <c r="AJ18" i="18"/>
  <c r="AE21" i="18"/>
  <c r="AO21" i="18"/>
  <c r="AD23" i="18"/>
  <c r="U24" i="18"/>
  <c r="O16" i="18"/>
  <c r="T13" i="18"/>
  <c r="X4" i="18"/>
  <c r="G14" i="18"/>
  <c r="AJ2" i="18"/>
  <c r="L14" i="18"/>
  <c r="T11" i="18"/>
  <c r="J14" i="18"/>
  <c r="R10" i="18"/>
  <c r="AB12" i="18"/>
  <c r="AU12" i="18"/>
  <c r="E8" i="18"/>
  <c r="AP3" i="18"/>
  <c r="E15" i="18"/>
  <c r="S7" i="18"/>
  <c r="R18" i="18"/>
  <c r="R15" i="18"/>
  <c r="P23" i="18"/>
  <c r="AG24" i="18"/>
  <c r="AG8" i="18"/>
  <c r="S13" i="18"/>
  <c r="U6" i="18"/>
  <c r="AI15" i="18"/>
  <c r="G22" i="18"/>
  <c r="I10" i="18"/>
  <c r="AO12" i="18"/>
  <c r="AK11" i="18"/>
  <c r="L16" i="18"/>
  <c r="Y11" i="18"/>
  <c r="I21" i="18"/>
  <c r="G6" i="19"/>
  <c r="AK12" i="18"/>
  <c r="AN17" i="18"/>
  <c r="AJ9" i="18"/>
  <c r="G4" i="18"/>
  <c r="G10" i="19"/>
  <c r="AD8" i="18"/>
  <c r="K9" i="18"/>
  <c r="K4" i="18"/>
  <c r="N3" i="18"/>
  <c r="AF28" i="18"/>
  <c r="AL18" i="18"/>
  <c r="AF18" i="18"/>
  <c r="AI18" i="18"/>
  <c r="AI4" i="18"/>
  <c r="AV17" i="18"/>
  <c r="AU2" i="18"/>
  <c r="AR20" i="18"/>
  <c r="M3" i="18"/>
  <c r="AW23" i="18"/>
  <c r="AU11" i="18"/>
  <c r="AV22" i="18"/>
  <c r="U13" i="18"/>
  <c r="AL20" i="18"/>
  <c r="AB23" i="18"/>
  <c r="U11" i="18"/>
  <c r="AT12" i="18"/>
  <c r="R12" i="18"/>
  <c r="F3" i="18"/>
  <c r="D17" i="18"/>
  <c r="C15" i="18"/>
  <c r="AP4" i="18"/>
  <c r="B20" i="18"/>
  <c r="AO13" i="18"/>
  <c r="L9" i="18"/>
  <c r="E22" i="18"/>
  <c r="P6" i="18"/>
  <c r="V14" i="18"/>
  <c r="AM6" i="18"/>
  <c r="AS16" i="18"/>
  <c r="D22" i="18"/>
  <c r="AK6" i="18"/>
  <c r="AV4" i="18"/>
  <c r="AT23" i="18"/>
  <c r="AI28" i="18"/>
  <c r="AM20" i="18"/>
  <c r="W12" i="18"/>
  <c r="AN3" i="18"/>
  <c r="T2" i="18"/>
  <c r="Q2" i="18"/>
  <c r="AM12" i="18"/>
  <c r="AH18" i="18"/>
  <c r="G9" i="18"/>
  <c r="J16" i="18"/>
  <c r="O20" i="18"/>
  <c r="AS21" i="18"/>
  <c r="G2" i="18"/>
  <c r="I18" i="18"/>
  <c r="Y17" i="18"/>
  <c r="D24" i="18"/>
  <c r="V24" i="18"/>
  <c r="N24" i="18"/>
  <c r="AB9" i="18"/>
  <c r="P17" i="18"/>
  <c r="I3" i="18"/>
  <c r="I28" i="18"/>
  <c r="AH8" i="18"/>
  <c r="U22" i="18"/>
  <c r="J22" i="18"/>
  <c r="AT22" i="18"/>
  <c r="T4" i="18"/>
  <c r="AW19" i="18"/>
  <c r="K20" i="18"/>
  <c r="X21" i="18"/>
  <c r="AC20" i="18"/>
  <c r="AA11" i="18"/>
  <c r="AQ2" i="18"/>
  <c r="AV28" i="18"/>
  <c r="AG5" i="18"/>
  <c r="L6" i="18"/>
  <c r="AA22" i="18"/>
  <c r="R21" i="18"/>
  <c r="C2" i="18"/>
  <c r="AO22" i="18"/>
  <c r="K21" i="18"/>
  <c r="Z18" i="18"/>
  <c r="L3" i="18"/>
  <c r="H16" i="18"/>
  <c r="L17" i="18"/>
  <c r="AD16" i="18"/>
  <c r="G16" i="18"/>
  <c r="AU7" i="18"/>
  <c r="C5" i="18"/>
  <c r="AL11" i="18"/>
  <c r="D3" i="18"/>
  <c r="AS18" i="18"/>
  <c r="AI24" i="18"/>
  <c r="F10" i="18"/>
  <c r="Q8" i="18"/>
  <c r="AK15" i="18"/>
  <c r="AQ17" i="18"/>
  <c r="AT10" i="18"/>
  <c r="R7" i="18"/>
  <c r="S2" i="18"/>
  <c r="AH10" i="18"/>
  <c r="D15" i="18"/>
  <c r="P14" i="18"/>
  <c r="AV24" i="18"/>
  <c r="V28" i="18"/>
  <c r="AP14" i="18"/>
  <c r="AW22" i="18"/>
  <c r="V9" i="18"/>
  <c r="AE8" i="18"/>
  <c r="AC7" i="18"/>
  <c r="J6" i="18"/>
  <c r="H4" i="18"/>
  <c r="U3" i="18"/>
  <c r="AE10" i="18"/>
  <c r="E6" i="18"/>
  <c r="V7" i="18"/>
  <c r="C3" i="18"/>
  <c r="Z16" i="18"/>
  <c r="AL3" i="18"/>
  <c r="Z3" i="18"/>
  <c r="C18" i="18"/>
  <c r="C13" i="18"/>
  <c r="B6" i="18"/>
  <c r="AA20" i="18"/>
  <c r="AA7" i="18"/>
  <c r="AG17" i="18"/>
  <c r="D21" i="18"/>
  <c r="G25" i="19"/>
  <c r="V22" i="18"/>
  <c r="K7" i="18"/>
  <c r="AU14" i="18"/>
  <c r="E23" i="18"/>
  <c r="B4" i="18"/>
  <c r="AW11" i="18"/>
  <c r="G11" i="18"/>
  <c r="AE11" i="18"/>
  <c r="S20" i="18"/>
  <c r="AS3" i="18"/>
  <c r="AH5" i="18"/>
  <c r="AH11" i="18"/>
  <c r="G3" i="18"/>
  <c r="C4" i="18"/>
  <c r="AP20" i="18"/>
  <c r="T18" i="18"/>
  <c r="AR13" i="18"/>
  <c r="AV21" i="18"/>
  <c r="AG19" i="18"/>
  <c r="AT28" i="18"/>
  <c r="AC21" i="18"/>
  <c r="S18" i="18"/>
  <c r="T21" i="18"/>
  <c r="P10" i="18"/>
  <c r="I16" i="18"/>
  <c r="E11" i="18"/>
  <c r="U18" i="18"/>
  <c r="O23" i="18"/>
  <c r="AK10" i="18"/>
  <c r="M10" i="18"/>
  <c r="AA4" i="18"/>
  <c r="W4" i="18"/>
  <c r="D18" i="18"/>
  <c r="C17" i="18"/>
  <c r="F21" i="18"/>
  <c r="AO20" i="18"/>
  <c r="W9" i="18"/>
  <c r="AI9" i="18"/>
  <c r="AP11" i="18"/>
  <c r="AH14" i="18"/>
  <c r="F6" i="18"/>
  <c r="T7" i="18"/>
  <c r="E20" i="18"/>
  <c r="Q20" i="18"/>
  <c r="H5" i="18"/>
  <c r="AP5" i="18"/>
  <c r="Z12" i="18"/>
  <c r="AD13" i="18"/>
  <c r="AJ20" i="18"/>
  <c r="AO9" i="18"/>
  <c r="AQ10" i="18"/>
  <c r="B13" i="18"/>
  <c r="Q9" i="18"/>
  <c r="AW20" i="18"/>
  <c r="AH24" i="18"/>
  <c r="J11" i="18"/>
  <c r="O4" i="18"/>
  <c r="AW10" i="18"/>
  <c r="N19" i="18"/>
  <c r="X7" i="18"/>
  <c r="AU13" i="18"/>
  <c r="L20" i="18"/>
  <c r="AH22" i="18"/>
  <c r="AG4" i="18"/>
  <c r="U12" i="18"/>
  <c r="N9" i="18"/>
  <c r="AE15" i="18"/>
  <c r="O11" i="18"/>
  <c r="Y6" i="18"/>
  <c r="G11" i="19"/>
  <c r="J8" i="18"/>
  <c r="AB24" i="18"/>
  <c r="L24" i="18"/>
  <c r="AV6" i="18"/>
  <c r="X2" i="18"/>
  <c r="K22" i="18"/>
  <c r="S17" i="18"/>
  <c r="AQ6" i="18"/>
  <c r="S16" i="18"/>
  <c r="G22" i="19"/>
  <c r="AU5" i="18"/>
  <c r="Y4" i="18"/>
  <c r="AW24" i="18"/>
  <c r="X13" i="18"/>
  <c r="N18" i="18"/>
  <c r="AJ28" i="18"/>
  <c r="AO11" i="18"/>
  <c r="H18" i="18"/>
  <c r="F15" i="18"/>
  <c r="Y20" i="18"/>
  <c r="AS10" i="18"/>
  <c r="M4" i="18"/>
  <c r="Z4" i="18"/>
  <c r="V17" i="18"/>
  <c r="G21" i="19"/>
  <c r="V19" i="18"/>
  <c r="AB16" i="18"/>
  <c r="P3" i="18"/>
  <c r="AR18" i="18"/>
  <c r="AS22" i="18"/>
  <c r="U19" i="18"/>
  <c r="W20" i="18"/>
  <c r="AF21" i="18"/>
  <c r="W8" i="18"/>
  <c r="AF3" i="18"/>
  <c r="AG21" i="18"/>
  <c r="X17" i="18"/>
  <c r="K14" i="18"/>
  <c r="G17" i="19"/>
  <c r="AT7" i="18"/>
  <c r="AV10" i="18"/>
  <c r="AH9" i="18"/>
  <c r="Y14" i="18"/>
  <c r="AR16" i="18"/>
  <c r="AU17" i="18"/>
  <c r="AB17" i="18"/>
  <c r="AU3" i="18"/>
  <c r="K16" i="18"/>
  <c r="M21" i="18"/>
  <c r="G17" i="18"/>
  <c r="F18" i="18"/>
  <c r="T16" i="18"/>
  <c r="AD18" i="18"/>
  <c r="Z15" i="18"/>
  <c r="S23" i="18"/>
  <c r="I5" i="18"/>
  <c r="E18" i="18"/>
  <c r="D13" i="18"/>
  <c r="R3" i="18"/>
  <c r="AW16" i="18"/>
  <c r="H13" i="18"/>
  <c r="C11" i="18"/>
  <c r="O9" i="18"/>
  <c r="L23" i="18"/>
  <c r="G28" i="18"/>
  <c r="AP17" i="18"/>
  <c r="T5" i="18"/>
  <c r="G12" i="18"/>
  <c r="AC15" i="18"/>
  <c r="AG11" i="18"/>
  <c r="AB8" i="18"/>
  <c r="G7" i="19"/>
  <c r="AV19" i="18"/>
  <c r="R17" i="18"/>
  <c r="AU23" i="18"/>
  <c r="AQ8" i="18"/>
  <c r="F28" i="18"/>
  <c r="AN9" i="18"/>
  <c r="B14" i="18"/>
  <c r="AF2" i="18"/>
  <c r="AC6" i="18"/>
  <c r="AU16" i="18"/>
  <c r="M19" i="18"/>
  <c r="AB18" i="18"/>
  <c r="P2" i="18"/>
  <c r="G13" i="18"/>
  <c r="AK14" i="18"/>
  <c r="L5" i="18"/>
  <c r="H7" i="18"/>
  <c r="AM28" i="18"/>
  <c r="D6" i="18"/>
  <c r="AN4" i="18"/>
  <c r="H14" i="18"/>
  <c r="AC22" i="18"/>
  <c r="H12" i="18"/>
  <c r="AI16" i="18"/>
  <c r="B23" i="18"/>
  <c r="H10" i="18"/>
  <c r="F7" i="18"/>
  <c r="AK7" i="18"/>
  <c r="AF11" i="18"/>
  <c r="L4" i="18"/>
  <c r="AQ28" i="18"/>
  <c r="B8" i="18"/>
  <c r="AG10" i="18"/>
  <c r="H21" i="18"/>
  <c r="AK2" i="18"/>
  <c r="C23" i="18"/>
  <c r="W22" i="18"/>
  <c r="AC24" i="18"/>
  <c r="AF19" i="18"/>
  <c r="AI23" i="18"/>
  <c r="T8" i="18"/>
  <c r="R11" i="18"/>
  <c r="E7" i="18"/>
  <c r="U17" i="18"/>
  <c r="AF22" i="18"/>
  <c r="AW12" i="18"/>
  <c r="AC23" i="18"/>
  <c r="AK5" i="18"/>
  <c r="AF4" i="18"/>
  <c r="AM23" i="18"/>
  <c r="I12" i="18"/>
  <c r="AL22" i="18"/>
  <c r="AV7" i="18"/>
  <c r="AC9" i="18"/>
  <c r="AH16" i="18"/>
  <c r="AM13" i="18"/>
  <c r="AJ8" i="18"/>
  <c r="D8" i="18"/>
  <c r="Y7" i="18"/>
  <c r="V21" i="18"/>
  <c r="AQ24" i="18"/>
  <c r="AR19" i="18"/>
  <c r="N16" i="18"/>
  <c r="G26" i="19"/>
  <c r="AM8" i="18"/>
  <c r="AD7" i="18"/>
  <c r="AI8" i="18"/>
  <c r="AL6" i="18"/>
  <c r="AC19" i="18"/>
  <c r="AU15" i="18"/>
  <c r="J13" i="18"/>
  <c r="AK9" i="18"/>
  <c r="T22" i="18"/>
  <c r="J21" i="18"/>
  <c r="AV11" i="18"/>
  <c r="M11" i="18"/>
  <c r="P4" i="18"/>
  <c r="AO16" i="18"/>
  <c r="AG12" i="18"/>
  <c r="Q18" i="18"/>
  <c r="AG6" i="18"/>
  <c r="AI12" i="18"/>
  <c r="V3" i="18"/>
  <c r="X19" i="18"/>
  <c r="O15" i="18"/>
  <c r="AM7" i="18"/>
  <c r="AB20" i="18"/>
  <c r="AE24" i="18"/>
  <c r="T9" i="18"/>
  <c r="L15" i="18"/>
  <c r="Y28" i="18"/>
  <c r="E4" i="18"/>
  <c r="AR14" i="18"/>
  <c r="J18" i="18"/>
  <c r="F17" i="18"/>
  <c r="Y10" i="18"/>
  <c r="Y24" i="18"/>
  <c r="G24" i="19"/>
  <c r="Q13" i="18"/>
  <c r="Q22" i="18"/>
  <c r="W24" i="18"/>
  <c r="B24" i="18"/>
  <c r="F12" i="18"/>
  <c r="AA3" i="18"/>
  <c r="Q19" i="18"/>
  <c r="O10" i="18"/>
  <c r="AL15" i="18"/>
  <c r="S10" i="18"/>
  <c r="N17" i="18"/>
  <c r="AC8" i="18"/>
  <c r="D14" i="18"/>
  <c r="AP21" i="18"/>
  <c r="C6" i="18"/>
  <c r="H23" i="18"/>
  <c r="AE23" i="18"/>
  <c r="V13" i="18"/>
  <c r="Y8" i="18"/>
  <c r="AM9" i="18"/>
  <c r="Q4" i="18"/>
  <c r="Q28" i="18"/>
  <c r="O17" i="18"/>
  <c r="AF6" i="18"/>
  <c r="AQ13" i="18"/>
  <c r="Q23" i="18"/>
  <c r="K18" i="18"/>
  <c r="AG23" i="18"/>
  <c r="D23" i="18"/>
  <c r="E9" i="18"/>
  <c r="AQ21" i="18"/>
  <c r="AF13" i="18"/>
  <c r="D28" i="18"/>
  <c r="U21" i="18"/>
  <c r="AL23" i="18"/>
  <c r="O7" i="18"/>
  <c r="AC14" i="18"/>
  <c r="G4" i="19"/>
  <c r="O13" i="18"/>
  <c r="R8" i="18"/>
  <c r="T3" i="18"/>
  <c r="AH19" i="18"/>
  <c r="AD11" i="18"/>
  <c r="AI2" i="18"/>
  <c r="AA24" i="18"/>
  <c r="AU24" i="18"/>
  <c r="AH17" i="18"/>
  <c r="G20" i="18"/>
  <c r="H9" i="18"/>
  <c r="AK21" i="18"/>
  <c r="E13" i="18"/>
  <c r="D16" i="18"/>
  <c r="G5" i="19"/>
  <c r="AD14" i="18"/>
  <c r="AA19" i="18"/>
  <c r="AR7" i="18"/>
  <c r="AV8" i="18"/>
  <c r="AE22" i="18"/>
  <c r="W11" i="18"/>
  <c r="AN15" i="18"/>
  <c r="AR23" i="18"/>
  <c r="AJ14" i="18"/>
  <c r="W6" i="18"/>
  <c r="X14" i="18"/>
  <c r="P7" i="18"/>
  <c r="AF23" i="18"/>
  <c r="C7" i="18"/>
  <c r="X8" i="18"/>
  <c r="Y19" i="18"/>
  <c r="AA6" i="18"/>
  <c r="AT14" i="18"/>
  <c r="G19" i="19"/>
  <c r="Q5" i="18"/>
  <c r="K19" i="18"/>
  <c r="AD24" i="18"/>
  <c r="AT13" i="18"/>
  <c r="R24" i="18"/>
  <c r="AA28" i="18"/>
  <c r="AE4" i="18"/>
  <c r="AC13" i="18"/>
  <c r="X10" i="18"/>
  <c r="Q15" i="18"/>
  <c r="S28" i="18"/>
  <c r="F14" i="18"/>
  <c r="L2" i="18"/>
  <c r="I23" i="18"/>
  <c r="K2" i="18"/>
  <c r="AK18" i="18"/>
  <c r="AL4" i="18"/>
  <c r="Z11" i="18"/>
  <c r="W15" i="18"/>
  <c r="AU18" i="18"/>
  <c r="AS19" i="18"/>
  <c r="Q12" i="18"/>
  <c r="F2" i="18"/>
  <c r="AW8" i="18"/>
  <c r="U5" i="18"/>
  <c r="AC10" i="18"/>
  <c r="Z2" i="18"/>
  <c r="H22" i="18"/>
  <c r="AN10" i="18"/>
  <c r="G12" i="19"/>
  <c r="AD17" i="18"/>
  <c r="AB2" i="18"/>
  <c r="AE18" i="18"/>
  <c r="R6" i="18"/>
  <c r="J19" i="18"/>
  <c r="G14" i="19"/>
  <c r="G19" i="18"/>
  <c r="U9" i="18"/>
  <c r="AH7" i="18"/>
  <c r="AI22" i="18"/>
  <c r="AV12" i="18"/>
  <c r="AN18" i="18"/>
  <c r="B16" i="18"/>
  <c r="AJ22" i="18"/>
  <c r="B18" i="18"/>
  <c r="W2" i="18"/>
  <c r="K8" i="18"/>
  <c r="AM16" i="18"/>
  <c r="U16" i="18"/>
  <c r="P19" i="18"/>
  <c r="AO28" i="18"/>
  <c r="T17" i="18"/>
  <c r="AS5" i="18"/>
  <c r="Q11" i="18"/>
  <c r="AE2" i="18"/>
  <c r="Y15" i="18"/>
  <c r="AI6" i="18"/>
  <c r="AQ3" i="18"/>
  <c r="B12" i="18"/>
  <c r="R20" i="18"/>
  <c r="G6" i="18"/>
  <c r="AD28" i="18"/>
  <c r="AQ15" i="18"/>
  <c r="AB15" i="18"/>
  <c r="S22" i="18"/>
  <c r="AQ7" i="18"/>
  <c r="O14" i="18"/>
  <c r="AO7" i="18"/>
  <c r="E12" i="18"/>
  <c r="G13" i="19"/>
  <c r="AA9" i="18"/>
  <c r="N2" i="18"/>
  <c r="F23" i="18"/>
  <c r="K5" i="18"/>
  <c r="I14" i="18"/>
  <c r="AR10" i="18"/>
  <c r="S15" i="18"/>
  <c r="AF15" i="18"/>
  <c r="AJ15" i="18"/>
  <c r="G7" i="18"/>
  <c r="AS2" i="18"/>
  <c r="K28" i="18"/>
  <c r="X22" i="18"/>
  <c r="AB7" i="18"/>
  <c r="M22" i="18"/>
  <c r="M17" i="18"/>
  <c r="AA18" i="18"/>
  <c r="AK17" i="18"/>
  <c r="S11" i="18"/>
  <c r="AR3" i="18"/>
  <c r="AE20" i="18"/>
  <c r="AA10" i="18"/>
  <c r="V16" i="18"/>
  <c r="O22" i="18"/>
  <c r="X18" i="18"/>
  <c r="AI3" i="18"/>
  <c r="T15" i="18"/>
  <c r="R13" i="18"/>
  <c r="X24" i="18"/>
  <c r="AH13" i="18"/>
  <c r="G8" i="18"/>
  <c r="V18" i="18"/>
  <c r="AL17" i="18"/>
  <c r="AW6" i="18"/>
  <c r="J9" i="18"/>
  <c r="AU22" i="18"/>
  <c r="N13" i="18"/>
  <c r="AD19" i="18"/>
  <c r="Z9" i="18"/>
  <c r="I17" i="18"/>
  <c r="AK28" i="18"/>
  <c r="D12" i="18"/>
  <c r="X6" i="18"/>
  <c r="AL16" i="18"/>
  <c r="AT2" i="18"/>
  <c r="AQ11" i="18"/>
  <c r="Z8" i="18"/>
  <c r="AA12" i="18"/>
  <c r="X16" i="18"/>
  <c r="AD20" i="18"/>
  <c r="K12" i="18"/>
  <c r="AE3" i="18"/>
  <c r="AF8" i="18"/>
  <c r="AR2" i="18"/>
  <c r="AF5" i="18"/>
  <c r="AE14" i="18"/>
  <c r="AL2" i="18"/>
  <c r="Z13" i="18"/>
  <c r="Y2" i="18"/>
  <c r="W7" i="18"/>
  <c r="M2" i="18"/>
  <c r="E24" i="18"/>
  <c r="U8" i="18"/>
  <c r="AS12" i="18"/>
  <c r="U14" i="18"/>
  <c r="L22" i="18"/>
  <c r="I19" i="18"/>
  <c r="O2" i="18"/>
  <c r="D9" i="18"/>
  <c r="O24" i="18"/>
  <c r="S6" i="18"/>
  <c r="T10" i="18"/>
  <c r="AR21" i="18"/>
  <c r="AO6" i="18"/>
  <c r="AI19" i="18"/>
  <c r="J28" i="18"/>
  <c r="AT16" i="18"/>
  <c r="AG20" i="18"/>
  <c r="AV3" i="18"/>
  <c r="AJ7" i="18"/>
  <c r="AK4" i="18"/>
  <c r="AV18" i="18"/>
  <c r="AG14" i="18"/>
  <c r="P11" i="18"/>
  <c r="O5" i="18"/>
  <c r="AL12" i="18"/>
  <c r="K23" i="18"/>
  <c r="S8" i="18"/>
  <c r="C22" i="18"/>
  <c r="C16" i="18"/>
  <c r="B9" i="18"/>
  <c r="T23" i="18"/>
  <c r="AQ12" i="18"/>
  <c r="AB6" i="18"/>
  <c r="N6" i="18"/>
  <c r="M6" i="18"/>
  <c r="H8" i="18"/>
  <c r="E10" i="18"/>
  <c r="AP23" i="18"/>
  <c r="B3" i="18"/>
  <c r="K11" i="18"/>
  <c r="AA23" i="18"/>
  <c r="AL24" i="18"/>
  <c r="I24" i="18"/>
  <c r="N8" i="18"/>
  <c r="AA17" i="18"/>
  <c r="J20" i="18"/>
  <c r="W19" i="18"/>
  <c r="AC3" i="18"/>
  <c r="AD15" i="18"/>
  <c r="AO8" i="18"/>
  <c r="AT17" i="18"/>
  <c r="AP22" i="18"/>
  <c r="F20" i="18"/>
  <c r="L7" i="18"/>
  <c r="L31" i="18" s="1" a="1"/>
  <c r="AN28" i="18"/>
  <c r="U4" i="18"/>
  <c r="R23" i="18"/>
  <c r="AC18" i="18"/>
  <c r="N21" i="18"/>
  <c r="J12" i="18"/>
  <c r="N7" i="18"/>
  <c r="AT19" i="18"/>
  <c r="I4" i="18"/>
  <c r="AU28" i="18"/>
  <c r="W18" i="18"/>
  <c r="AP24" i="18"/>
  <c r="AQ23" i="18"/>
  <c r="J5" i="18"/>
  <c r="Q24" i="18"/>
  <c r="C9" i="18"/>
  <c r="Q3" i="18"/>
  <c r="P9" i="18"/>
  <c r="B10" i="18"/>
  <c r="J17" i="18"/>
  <c r="G9" i="19"/>
  <c r="AJ11" i="18"/>
  <c r="K15" i="18"/>
  <c r="AB13" i="18"/>
  <c r="AR28" i="18"/>
  <c r="U20" i="18"/>
  <c r="AQ18" i="18"/>
  <c r="S4" i="18"/>
  <c r="AQ4" i="18"/>
  <c r="AN22" i="18"/>
  <c r="M24" i="18"/>
  <c r="AD22" i="18"/>
  <c r="AI10" i="18"/>
  <c r="O28" i="18"/>
  <c r="AM3" i="18"/>
  <c r="AB5" i="18"/>
  <c r="AN13" i="18"/>
  <c r="V11" i="18"/>
  <c r="C24" i="18"/>
  <c r="AA2" i="18"/>
  <c r="AA5" i="18"/>
  <c r="AF24" i="18"/>
  <c r="AK23" i="18"/>
  <c r="AM24" i="18"/>
  <c r="AT21" i="18"/>
  <c r="AP18" i="18"/>
  <c r="T24" i="18"/>
  <c r="AC11" i="18"/>
  <c r="AE6" i="18"/>
  <c r="AW18" i="18"/>
  <c r="AU8" i="18"/>
  <c r="M14" i="18"/>
  <c r="AE17" i="18"/>
  <c r="AM19" i="18"/>
  <c r="AN6" i="18"/>
  <c r="E28" i="18"/>
  <c r="AQ19" i="18"/>
  <c r="D10" i="18"/>
  <c r="AN14" i="18"/>
  <c r="AR24" i="18"/>
  <c r="AW5" i="18"/>
  <c r="AG28" i="18"/>
  <c r="AV15" i="18"/>
  <c r="AD5" i="18"/>
  <c r="R9" i="18"/>
  <c r="C21" i="18"/>
  <c r="D4" i="18"/>
  <c r="D20" i="18"/>
  <c r="W14" i="18"/>
  <c r="AM21" i="18"/>
  <c r="U27" i="18"/>
  <c r="AS20" i="18"/>
  <c r="AP16" i="18"/>
  <c r="D7" i="18"/>
  <c r="M15" i="18"/>
  <c r="AI14" i="18"/>
  <c r="F11" i="18"/>
  <c r="AN20" i="18"/>
  <c r="J7" i="18"/>
  <c r="V15" i="18"/>
  <c r="AW13" i="18"/>
  <c r="AE5" i="18"/>
  <c r="O6" i="18"/>
  <c r="AR5" i="18"/>
  <c r="AT4" i="18"/>
  <c r="D19" i="18"/>
  <c r="D26" i="18" s="1"/>
  <c r="AE12" i="18"/>
  <c r="S12" i="18"/>
  <c r="AK16" i="18"/>
  <c r="K24" i="18"/>
  <c r="P18" i="18"/>
  <c r="M9" i="18"/>
  <c r="T14" i="18"/>
  <c r="AL9" i="18"/>
  <c r="E3" i="18"/>
  <c r="C8" i="18"/>
  <c r="B5" i="18"/>
  <c r="AP7" i="18"/>
  <c r="AT24" i="18"/>
  <c r="AT15" i="18"/>
  <c r="AB11" i="18"/>
  <c r="AQ22" i="18"/>
  <c r="X11" i="18"/>
  <c r="AB28" i="18"/>
  <c r="AB3" i="18"/>
  <c r="AJ13" i="18"/>
  <c r="Z20" i="18"/>
  <c r="G10" i="18"/>
  <c r="AE9" i="18"/>
  <c r="AL14" i="18"/>
  <c r="AL27" i="18" s="1"/>
  <c r="N15" i="18"/>
  <c r="AG3" i="18"/>
  <c r="E5" i="18"/>
  <c r="AN16" i="18"/>
  <c r="AT9" i="18"/>
  <c r="AQ9" i="18"/>
  <c r="N4" i="18"/>
  <c r="P20" i="18"/>
  <c r="Y9" i="18"/>
  <c r="F8" i="18"/>
  <c r="AB4" i="18"/>
  <c r="AC12" i="18"/>
  <c r="AJ19" i="18"/>
  <c r="M20" i="18"/>
  <c r="AC16" i="18"/>
  <c r="AO17" i="18"/>
  <c r="N28" i="18"/>
  <c r="U28" i="18"/>
  <c r="AB10" i="18"/>
  <c r="E2" i="18"/>
  <c r="AK8" i="18"/>
  <c r="Z17" i="18"/>
  <c r="AH4" i="18"/>
  <c r="AO10" i="18"/>
  <c r="V6" i="18"/>
  <c r="AP2" i="18"/>
  <c r="AR6" i="18"/>
  <c r="AF17" i="18"/>
  <c r="G15" i="18"/>
  <c r="G18" i="19"/>
  <c r="J24" i="18"/>
  <c r="AL28" i="18"/>
  <c r="G5" i="18"/>
  <c r="AJ12" i="18"/>
  <c r="AE19" i="18"/>
  <c r="AP15" i="18"/>
  <c r="AC5" i="18"/>
  <c r="J23" i="18"/>
  <c r="AF16" i="18"/>
  <c r="AE16" i="18"/>
  <c r="K10" i="18"/>
  <c r="H15" i="18"/>
  <c r="H26" i="18" s="1"/>
  <c r="AC4" i="18"/>
  <c r="K3" i="18"/>
  <c r="K31" i="18" s="1" a="1"/>
  <c r="Z23" i="18"/>
  <c r="M16" i="18"/>
  <c r="AO19" i="18"/>
  <c r="AO18" i="18"/>
  <c r="V4" i="18"/>
  <c r="AA15" i="18"/>
  <c r="AE28" i="18"/>
  <c r="AP28" i="18"/>
  <c r="AR17" i="18"/>
  <c r="O8" i="18"/>
  <c r="AD21" i="18"/>
  <c r="Q10" i="18"/>
  <c r="AV16" i="18"/>
  <c r="AH21" i="18"/>
  <c r="AH31" i="18" s="1" a="1"/>
  <c r="AJ5" i="18"/>
  <c r="B19" i="18"/>
  <c r="AC28" i="18"/>
  <c r="D31" i="18" a="1"/>
  <c r="AS23" i="18"/>
  <c r="AM4" i="18"/>
  <c r="B22" i="18"/>
  <c r="N22" i="18"/>
  <c r="Z10" i="18"/>
  <c r="Z7" i="18"/>
  <c r="F5" i="18"/>
  <c r="AK20" i="18"/>
  <c r="F19" i="18"/>
  <c r="F31" i="18" s="1" a="1"/>
  <c r="AL31" i="18" a="1"/>
  <c r="N11" i="18"/>
  <c r="N20" i="18"/>
  <c r="N5" i="18"/>
  <c r="AM22" i="18"/>
  <c r="AJ16" i="18"/>
  <c r="AJ26" i="18" s="1"/>
  <c r="AV2" i="18"/>
  <c r="R2" i="18"/>
  <c r="AR9" i="18"/>
  <c r="N23" i="18"/>
  <c r="T12" i="18"/>
  <c r="AO3" i="18"/>
  <c r="AG15" i="18"/>
  <c r="AV20" i="18"/>
  <c r="AB21" i="18"/>
  <c r="L27" i="18"/>
  <c r="AF9" i="18"/>
  <c r="AP19" i="18"/>
  <c r="AM14" i="18"/>
  <c r="AM26" i="18" s="1"/>
  <c r="E16" i="18"/>
  <c r="AS17" i="18"/>
  <c r="AU9" i="18"/>
  <c r="M23" i="18"/>
  <c r="AB22" i="18"/>
  <c r="AU20" i="18"/>
  <c r="AU6" i="18"/>
  <c r="Z21" i="18"/>
  <c r="F24" i="18"/>
  <c r="AB14" i="18"/>
  <c r="AU19" i="18"/>
  <c r="V20" i="18"/>
  <c r="V27" i="18" s="1"/>
  <c r="AS9" i="18"/>
  <c r="AR12" i="18"/>
  <c r="AR22" i="18"/>
  <c r="AT18" i="18"/>
  <c r="AK13" i="18"/>
  <c r="AK22" i="18"/>
  <c r="AI11" i="18"/>
  <c r="AG13" i="18"/>
  <c r="B28" i="18"/>
  <c r="O3" i="18"/>
  <c r="T20" i="18"/>
  <c r="X12" i="18"/>
  <c r="C10" i="18"/>
  <c r="T6" i="18"/>
  <c r="T26" i="18" s="1"/>
  <c r="AA16" i="18"/>
  <c r="J3" i="18"/>
  <c r="G23" i="19"/>
  <c r="AH27" i="18"/>
  <c r="AF7" i="18"/>
  <c r="AW4" i="18"/>
  <c r="AG16" i="18"/>
  <c r="P22" i="18"/>
  <c r="R28" i="18"/>
  <c r="C20" i="18"/>
  <c r="AS15" i="18"/>
  <c r="AT20" i="18"/>
  <c r="AT27" i="18" s="1"/>
  <c r="AJ27" i="18"/>
  <c r="AJ31" i="18" a="1"/>
  <c r="I31" i="18" a="1"/>
  <c r="I27" i="18"/>
  <c r="C31" i="18" a="1"/>
  <c r="C27" i="18"/>
  <c r="G27" i="18"/>
  <c r="G31" i="18" a="1"/>
  <c r="H27" i="18"/>
  <c r="H31" i="18" a="1"/>
  <c r="X27" i="18"/>
  <c r="X31" i="18" a="1"/>
  <c r="AF31" i="18" a="1"/>
  <c r="AF27" i="18"/>
  <c r="AK27" i="18"/>
  <c r="AK31" i="18" a="1"/>
  <c r="T27" i="18"/>
  <c r="T31" i="18" a="1"/>
  <c r="AQ31" i="18" a="1"/>
  <c r="AQ27" i="18"/>
  <c r="N31" i="18" a="1"/>
  <c r="N27" i="18"/>
  <c r="O31" i="18" a="1"/>
  <c r="O27" i="18"/>
  <c r="Q31" i="18" a="1"/>
  <c r="Q27" i="18"/>
  <c r="S31" i="18" a="1"/>
  <c r="S27" i="18"/>
  <c r="AN27" i="18"/>
  <c r="AN31" i="18" a="1"/>
  <c r="AG31" i="18" a="1"/>
  <c r="AG27" i="18"/>
  <c r="R27" i="18"/>
  <c r="R31" i="18" a="1"/>
  <c r="AO31" i="18" a="1"/>
  <c r="AO27" i="18"/>
  <c r="W31" i="18" a="1"/>
  <c r="W27" i="18"/>
  <c r="Y27" i="18"/>
  <c r="Y31" i="18" a="1"/>
  <c r="B31" i="18" a="1"/>
  <c r="B27" i="18"/>
  <c r="AD31" i="18" a="1"/>
  <c r="AD27" i="18"/>
  <c r="AE27" i="18"/>
  <c r="AE31" i="18" a="1"/>
  <c r="AR31" i="18" a="1"/>
  <c r="AR27" i="18"/>
  <c r="AB27" i="18"/>
  <c r="AB31" i="18" a="1"/>
  <c r="E27" i="18"/>
  <c r="E31" i="18" a="1"/>
  <c r="AC31" i="18" a="1"/>
  <c r="AC27" i="18"/>
  <c r="AM27" i="18"/>
  <c r="AM31" i="18" a="1"/>
  <c r="Z27" i="18"/>
  <c r="Z31" i="18" a="1"/>
  <c r="AP31" i="18" a="1"/>
  <c r="AP26" i="18"/>
  <c r="AW26" i="18"/>
  <c r="AW27" i="18"/>
  <c r="B2" i="19"/>
  <c r="AS27" i="18"/>
  <c r="AS26" i="18"/>
  <c r="AO31" i="18" l="1"/>
  <c r="O31" i="18"/>
  <c r="BA2" i="18"/>
  <c r="BA3" i="18" s="1"/>
  <c r="BA4" i="18" s="1"/>
  <c r="F51" i="10"/>
  <c r="AP31" i="18"/>
  <c r="C31" i="18"/>
  <c r="AN31" i="18"/>
  <c r="D31" i="18"/>
  <c r="E31" i="18"/>
  <c r="AL31" i="18"/>
  <c r="G31" i="18"/>
  <c r="AK31" i="18"/>
  <c r="Q31" i="18"/>
  <c r="AG31" i="18"/>
  <c r="X31" i="18"/>
  <c r="AR31" i="18"/>
  <c r="AH31" i="18"/>
  <c r="N31" i="18"/>
  <c r="R31" i="18"/>
  <c r="AC31" i="18"/>
  <c r="L31" i="18"/>
  <c r="AD31" i="18"/>
  <c r="K31" i="18"/>
  <c r="S31" i="18"/>
  <c r="AF31" i="18"/>
  <c r="F31" i="18"/>
  <c r="H31" i="18"/>
  <c r="Z31" i="18"/>
  <c r="AQ31" i="18"/>
  <c r="Y31" i="18"/>
  <c r="AM31" i="18"/>
  <c r="AE31" i="18"/>
  <c r="AB31" i="18"/>
  <c r="W31" i="18"/>
  <c r="I31" i="18"/>
  <c r="T31" i="18"/>
  <c r="AJ31" i="18"/>
  <c r="B31" i="18"/>
  <c r="AM30" i="18"/>
  <c r="AV27" i="18"/>
  <c r="AG26" i="18"/>
  <c r="J26" i="18"/>
  <c r="P27" i="18"/>
  <c r="AA27" i="18"/>
  <c r="AO30" i="18"/>
  <c r="AC26" i="18"/>
  <c r="J31" i="18" a="1"/>
  <c r="AF26" i="18"/>
  <c r="AK30" i="18"/>
  <c r="S30" i="18"/>
  <c r="F27" i="18"/>
  <c r="W26" i="18"/>
  <c r="I30" i="18"/>
  <c r="AL30" i="18"/>
  <c r="AH30" i="18"/>
  <c r="AS31" i="18" a="1"/>
  <c r="AB30" i="18"/>
  <c r="AP27" i="18"/>
  <c r="V26" i="18"/>
  <c r="AG30" i="18"/>
  <c r="AA26" i="18"/>
  <c r="AB26" i="18"/>
  <c r="AQ26" i="18"/>
  <c r="AN30" i="18"/>
  <c r="AA31" i="18" a="1"/>
  <c r="B30" i="18"/>
  <c r="AU26" i="18"/>
  <c r="X26" i="18"/>
  <c r="AN26" i="18"/>
  <c r="AE30" i="18"/>
  <c r="C26" i="18"/>
  <c r="H30" i="18"/>
  <c r="AD26" i="18"/>
  <c r="AL26" i="18"/>
  <c r="R26" i="18"/>
  <c r="AO26" i="18"/>
  <c r="AV26" i="18"/>
  <c r="U31" i="18" a="1"/>
  <c r="N26" i="18"/>
  <c r="AE26" i="18"/>
  <c r="U30" i="18"/>
  <c r="P26" i="18"/>
  <c r="M27" i="18"/>
  <c r="K26" i="18"/>
  <c r="AU27" i="18"/>
  <c r="Q30" i="18"/>
  <c r="M31" i="18" a="1"/>
  <c r="V30" i="18"/>
  <c r="G26" i="18"/>
  <c r="AI27" i="18"/>
  <c r="P31" i="18" a="1"/>
  <c r="L30" i="18"/>
  <c r="AT30" i="18"/>
  <c r="AV31" i="18" a="1"/>
  <c r="J27" i="18"/>
  <c r="Y26" i="18"/>
  <c r="W30" i="18"/>
  <c r="AW30" i="18"/>
  <c r="AD30" i="18"/>
  <c r="S26" i="18"/>
  <c r="O30" i="18"/>
  <c r="N30" i="18"/>
  <c r="AQ30" i="18"/>
  <c r="AR30" i="18"/>
  <c r="AR26" i="18"/>
  <c r="I26" i="18"/>
  <c r="AU30" i="18"/>
  <c r="AW31" i="18" a="1"/>
  <c r="T30" i="18"/>
  <c r="M26" i="18"/>
  <c r="AK26" i="18"/>
  <c r="Q26" i="18"/>
  <c r="AI26" i="18"/>
  <c r="B26" i="18"/>
  <c r="X30" i="18"/>
  <c r="V31" i="18" a="1"/>
  <c r="AI31" i="18" a="1"/>
  <c r="E26" i="18"/>
  <c r="AS30" i="18"/>
  <c r="R30" i="18"/>
  <c r="C30" i="18"/>
  <c r="E30" i="18"/>
  <c r="Z26" i="18"/>
  <c r="F30" i="18"/>
  <c r="AF30" i="18"/>
  <c r="AH26" i="18"/>
  <c r="AT26" i="18"/>
  <c r="B4" i="19"/>
  <c r="K27" i="18"/>
  <c r="K30" i="18" s="1"/>
  <c r="O26" i="18"/>
  <c r="U26" i="18"/>
  <c r="AJ30" i="18"/>
  <c r="AU31" i="18" a="1"/>
  <c r="G30" i="18"/>
  <c r="D27" i="18"/>
  <c r="L26" i="18"/>
  <c r="AC30" i="18"/>
  <c r="F26" i="18"/>
  <c r="Y30" i="18"/>
  <c r="Z30" i="18"/>
  <c r="AT31" i="18" a="1"/>
  <c r="AI31" i="18" l="1"/>
  <c r="U31" i="18"/>
  <c r="J31" i="18"/>
  <c r="AU31" i="18"/>
  <c r="AA31" i="18"/>
  <c r="P31" i="18"/>
  <c r="AS31" i="18"/>
  <c r="V31" i="18"/>
  <c r="M31" i="18"/>
  <c r="AT31" i="18"/>
  <c r="AV31" i="18"/>
  <c r="AW31" i="18"/>
  <c r="BA5" i="18"/>
  <c r="AP30" i="18"/>
  <c r="AI30" i="18"/>
  <c r="AA30" i="18"/>
  <c r="AV30" i="18"/>
  <c r="P30" i="18"/>
  <c r="D30" i="18"/>
  <c r="J30" i="18"/>
  <c r="B3" i="19"/>
  <c r="M30" i="18"/>
  <c r="B6" i="19"/>
  <c r="BA6" i="18" l="1"/>
  <c r="BA7" i="18" l="1"/>
  <c r="BA8" i="18" l="1"/>
  <c r="BA9" i="18" l="1"/>
  <c r="BA10" i="18" l="1"/>
  <c r="BA11" i="18" l="1"/>
  <c r="BA12" i="18" l="1"/>
  <c r="BA13" i="18" l="1"/>
  <c r="BA14" i="18" l="1"/>
  <c r="BA15" i="18" l="1"/>
  <c r="BA16" i="18" l="1"/>
  <c r="BA17" i="18" l="1"/>
  <c r="BA18" i="18" l="1"/>
  <c r="BA19" i="18" l="1"/>
  <c r="BA20" i="18" l="1"/>
  <c r="BA21" i="18" l="1"/>
  <c r="BA22" i="18" l="1"/>
  <c r="BA23" i="18" l="1"/>
  <c r="T29" i="18"/>
  <c r="AU29" i="18"/>
  <c r="B29" i="18"/>
  <c r="Z29" i="18"/>
  <c r="AH29" i="18"/>
  <c r="K29" i="18"/>
  <c r="AE29" i="18"/>
  <c r="R29" i="18"/>
  <c r="N29" i="18"/>
  <c r="AQ29" i="18"/>
  <c r="G29" i="18"/>
  <c r="U29" i="18"/>
  <c r="H29" i="18"/>
  <c r="E29" i="18"/>
  <c r="I29" i="18"/>
  <c r="AM29" i="18"/>
  <c r="C29" i="18"/>
  <c r="J29" i="18"/>
  <c r="AD29" i="18"/>
  <c r="AA29" i="18"/>
  <c r="X29" i="18"/>
  <c r="AI29" i="18"/>
  <c r="AF29" i="18"/>
  <c r="L29" i="18"/>
  <c r="AJ29" i="18"/>
  <c r="D29" i="18"/>
  <c r="AL29" i="18"/>
  <c r="V29" i="18"/>
  <c r="O29" i="18"/>
  <c r="W29" i="18"/>
  <c r="AB29" i="18"/>
  <c r="Q29" i="18"/>
  <c r="AK29" i="18"/>
  <c r="AR29" i="18"/>
  <c r="AN29" i="18"/>
  <c r="AC29" i="18"/>
  <c r="Y29" i="18"/>
  <c r="AW29" i="18"/>
  <c r="S29" i="18"/>
  <c r="AG29" i="18"/>
  <c r="P29" i="18"/>
  <c r="AS29" i="18"/>
  <c r="M29" i="18"/>
  <c r="AO29" i="18"/>
  <c r="AV29" i="18"/>
  <c r="F29" i="18"/>
  <c r="AT29" i="18"/>
  <c r="AP29" i="18"/>
  <c r="BA24" i="18" l="1"/>
  <c r="B1" i="19"/>
  <c r="B5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35F61F-636D-4315-B7E0-38453215618D}" keepAlive="1" name="Requête - Athex Composite" description="Connexion à la requête « Athex Composite » dans le classeur." type="5" refreshedVersion="6" background="1" saveData="1">
    <dbPr connection="Provider=Microsoft.Mashup.OleDb.1;Data Source=$Workbook$;Location=&quot;Athex Composite&quot;;Extended Properties=&quot;&quot;" command="SELECT * FROM [Athex Composite]"/>
  </connection>
  <connection id="2" xr16:uid="{4D1453D7-7B7F-4288-90F8-04D29186325C}" keepAlive="1" name="Requête - BEL 20" description="Connexion à la requête « BEL 20 » dans le classeur." type="5" refreshedVersion="6" background="1" saveData="1">
    <dbPr connection="Provider=Microsoft.Mashup.OleDb.1;Data Source=$Workbook$;Location=&quot;BEL 20&quot;;Extended Properties=&quot;&quot;" command="SELECT * FROM [BEL 20]"/>
  </connection>
  <connection id="3" xr16:uid="{20A489A7-9A58-48FB-8698-98B99089AC37}" keepAlive="1" name="Requête - Biens de consommation" description="Connexion à la requête « Biens de consommation » dans le classeur." type="5" refreshedVersion="6" background="1" saveData="1">
    <dbPr connection="Provider=Microsoft.Mashup.OleDb.1;Data Source=$Workbook$;Location=&quot;BIENS DE CONSOMMATION&quot;;Extended Properties=&quot;&quot;" command="SELECT * FROM [Biens de consommation]"/>
  </connection>
  <connection id="4" xr16:uid="{60552678-57DF-4E00-9324-C7ABEEA73B52}" keepAlive="1" name="Requête - BUENOS AIRES MERVAL" description="Connexion à la requête « BUENOS AIRES MERVAL » dans le classeur." type="5" refreshedVersion="6" background="1" saveData="1">
    <dbPr connection="Provider=Microsoft.Mashup.OleDb.1;Data Source=$Workbook$;Location=&quot;BUENOS AIRES MERVAL&quot;;Extended Properties=&quot;&quot;" command="SELECT * FROM [BUENOS AIRES MERVAL]"/>
  </connection>
  <connection id="5" xr16:uid="{5CF9C3C4-CD1E-47E0-A424-BDBEF0A4EEB6}" keepAlive="1" name="Requête - CAC 40" description="Connexion à la requête « CAC 40 » dans le classeur." type="5" refreshedVersion="6" background="1" saveData="1">
    <dbPr connection="Provider=Microsoft.Mashup.OleDb.1;Data Source=$Workbook$;Location=&quot;CAC 40&quot;;Extended Properties=&quot;&quot;" command="SELECT * FROM [CAC 40]"/>
  </connection>
  <connection id="6" xr16:uid="{7010CA5B-7638-4466-84C0-CE2E65E75A5A}" keepAlive="1" name="Requête - CAC 40 (2)" description="Connexion à la requête « CAC 40 (2) » dans le classeur." type="5" refreshedVersion="6" background="1" saveData="1">
    <dbPr connection="Provider=Microsoft.Mashup.OleDb.1;Data Source=$Workbook$;Location=CAC 40 (2);Extended Properties=&quot;&quot;" command="SELECT * FROM [CAC 40 (2)]"/>
  </connection>
  <connection id="7" xr16:uid="{A22C3BA4-F2DE-4B4D-949D-9E4C6BE3B8C3}" keepAlive="1" name="Requête - CAC 40 ESG" description="Connexion à la requête « CAC 40 ESG » dans le classeur." type="5" refreshedVersion="6" background="1" saveData="1">
    <dbPr connection="Provider=Microsoft.Mashup.OleDb.1;Data Source=$Workbook$;Location=&quot;CAC 40 ESG&quot;;Extended Properties=&quot;&quot;" command="SELECT * FROM [CAC 40 ESG]"/>
  </connection>
  <connection id="8" xr16:uid="{D20BB04F-AA0C-4BF8-80D0-5A1F4DD31429}" keepAlive="1" name="Requête - CAC 40 GROSS TR" description="Connexion à la requête « CAC 40 GROSS TR » dans le classeur." type="5" refreshedVersion="6" background="1" saveData="1">
    <dbPr connection="Provider=Microsoft.Mashup.OleDb.1;Data Source=$Workbook$;Location=&quot;CAC 40 GROSS TR&quot;;Extended Properties=&quot;&quot;" command="SELECT * FROM [CAC 40 GROSS TR]"/>
  </connection>
  <connection id="9" xr16:uid="{E0C39A9F-ACDC-4717-8AE4-1A955CDC4A02}" keepAlive="1" name="Requête - CAC 40 Large 60" description="Connexion à la requête « CAC 40 Large 60 » dans le classeur." type="5" refreshedVersion="6" background="1" saveData="1">
    <dbPr connection="Provider=Microsoft.Mashup.OleDb.1;Data Source=$Workbook$;Location=CAC 40 Large 60;Extended Properties=&quot;&quot;" command="SELECT * FROM [CAC 40 Large 60]"/>
  </connection>
  <connection id="10" xr16:uid="{932F4D62-642A-4960-AC31-7851AC947243}" keepAlive="1" name="Requête - CSI 300 INDEX" description="Connexion à la requête « CSI 300 INDEX » dans le classeur." type="5" refreshedVersion="6" background="1" saveData="1">
    <dbPr connection="Provider=Microsoft.Mashup.OleDb.1;Data Source=$Workbook$;Location=&quot;CSI 300 INDEX&quot;;Extended Properties=&quot;&quot;" command="SELECT * FROM [CSI 300 INDEX]"/>
  </connection>
  <connection id="11" xr16:uid="{B4A963D5-201F-46D1-8BB5-7A6882B96035}" keepAlive="1" name="Requête - DAX" description="Connexion à la requête « DAX » dans le classeur." type="5" refreshedVersion="6" background="1" saveData="1">
    <dbPr connection="Provider=Microsoft.Mashup.OleDb.1;Data Source=$Workbook$;Location=DAX;Extended Properties=&quot;&quot;" command="SELECT * FROM [DAX]"/>
  </connection>
  <connection id="12" xr16:uid="{BCCE856B-987C-4596-B01F-F21626A49CDB}" keepAlive="1" name="Requête - DOW JONES INDUSTRIAL AVERAGE" description="Connexion à la requête « DOW JONES INDUSTRIAL AVERAGE » dans le classeur." type="5" refreshedVersion="6" background="1" saveData="1">
    <dbPr connection="Provider=Microsoft.Mashup.OleDb.1;Data Source=$Workbook$;Location=&quot;DOW JONES INDUSTRIAL AVERAGE&quot;;Extended Properties=&quot;&quot;" command="SELECT * FROM [DOW JONES INDUSTRIAL AVERAGE]"/>
  </connection>
  <connection id="13" xr16:uid="{6C535851-3149-479B-A2D6-050EE98D3142}" keepAlive="1" name="Requête - FTSE 250" description="Connexion à la requête « FTSE 250 » dans le classeur." type="5" refreshedVersion="6" background="1" saveData="1">
    <dbPr connection="Provider=Microsoft.Mashup.OleDb.1;Data Source=$Workbook$;Location=&quot;FTSE 250&quot;;Extended Properties=&quot;&quot;" command="SELECT * FROM [FTSE 250]"/>
  </connection>
  <connection id="14" xr16:uid="{22C1E784-F8DD-4005-ABA3-9189C9CA71EC}" keepAlive="1" name="Requête - FTSE MIB" description="Connexion à la requête « FTSE MIB » dans le classeur." type="5" refreshedVersion="6" background="1" saveData="1">
    <dbPr connection="Provider=Microsoft.Mashup.OleDb.1;Data Source=$Workbook$;Location=&quot;FTSE MIB&quot;;Extended Properties=&quot;&quot;" command="SELECT * FROM [FTSE MIB]"/>
  </connection>
  <connection id="15" xr16:uid="{8A6795E5-5CE8-4882-814E-FD1FCDF72778}" keepAlive="1" name="Requête - HONG KONG HANG SENG INDIC" description="Connexion à la requête « HONG KONG HANG SENG INDIC » dans le classeur." type="5" refreshedVersion="6" background="1" saveData="1">
    <dbPr connection="Provider=Microsoft.Mashup.OleDb.1;Data Source=$Workbook$;Location=&quot;HONG KONG HANG SENG INDIC&quot;;Extended Properties=&quot;&quot;" command="SELECT * FROM [HONG KONG HANG SENG INDIC]"/>
  </connection>
  <connection id="16" xr16:uid="{B0A68281-4DF0-4844-B20D-E176359FA744}" keepAlive="1" name="Requête - IBEX 35" description="Connexion à la requête « IBEX 35 » dans le classeur." type="5" refreshedVersion="6" background="1" saveData="1">
    <dbPr connection="Provider=Microsoft.Mashup.OleDb.1;Data Source=$Workbook$;Location=&quot;IBEX 35&quot;;Extended Properties=&quot;&quot;" command="SELECT * FROM [IBEX 35]"/>
  </connection>
  <connection id="17" xr16:uid="{D5E01F1C-640E-4D1F-8FDA-49F84264A30C}" keepAlive="1" name="Requête - Industries" description="Connexion à la requête « Industries » dans le classeur." type="5" refreshedVersion="6" background="1" saveData="1">
    <dbPr connection="Provider=Microsoft.Mashup.OleDb.1;Data Source=$Workbook$;Location=INDUSTRIES;Extended Properties=&quot;&quot;" command="SELECT * FROM [Industries]"/>
  </connection>
  <connection id="18" xr16:uid="{90C08FDD-CE76-414B-874C-FF6119AB8BE3}" keepAlive="1" name="Requête - Matériaux de base" description="Connexion à la requête « Matériaux de base » dans le classeur." type="5" refreshedVersion="6" background="1" saveData="1">
    <dbPr connection="Provider=Microsoft.Mashup.OleDb.1;Data Source=$Workbook$;Location=&quot;Matériaux de base&quot;;Extended Properties=&quot;&quot;" command="SELECT * FROM [Matériaux de base]"/>
  </connection>
  <connection id="19" xr16:uid="{9F9845F2-BABC-4015-B9A1-A61411757D51}" keepAlive="1" name="Requête - MDAX" description="Connexion à la requête « MDAX » dans le classeur." type="5" refreshedVersion="6" background="1" saveData="1">
    <dbPr connection="Provider=Microsoft.Mashup.OleDb.1;Data Source=$Workbook$;Location=MDAX;Extended Properties=&quot;&quot;" command="SELECT * FROM [MDAX]"/>
  </connection>
  <connection id="20" xr16:uid="{07A23E80-52E9-4248-9D83-F0A2E2CCE7BB}" keepAlive="1" name="Requête - NASDAQ 100 INDEX" description="Connexion à la requête « NASDAQ 100 INDEX » dans le classeur." type="5" refreshedVersion="6" background="1" saveData="1">
    <dbPr connection="Provider=Microsoft.Mashup.OleDb.1;Data Source=$Workbook$;Location=&quot;NASDAQ 100 INDEX&quot;;Extended Properties=&quot;&quot;" command="SELECT * FROM [NASDAQ 100 INDEX]"/>
  </connection>
  <connection id="21" xr16:uid="{119DB0F6-F1D0-4679-BA93-FE93605E8095}" keepAlive="1" name="Requête - NASDAQ Australia Large Mid Cap Index" description="Connexion à la requête « NASDAQ Australia Large Mid Cap Index » dans le classeur." type="5" refreshedVersion="6" background="1" saveData="1">
    <dbPr connection="Provider=Microsoft.Mashup.OleDb.1;Data Source=$Workbook$;Location=&quot;NASDAQ Australia Large Mid Cap Index&quot;;Extended Properties=&quot;&quot;" command="SELECT * FROM [NASDAQ Australia Large Mid Cap Index]"/>
  </connection>
  <connection id="22" xr16:uid="{98E71BB5-0D4A-452B-931F-9BB6DD30E6FE}" keepAlive="1" name="Requête - NASDAQ Austria Large Mid Cap Index" description="Connexion à la requête « NASDAQ Austria Large Mid Cap Index » dans le classeur." type="5" refreshedVersion="6" background="1" saveData="1">
    <dbPr connection="Provider=Microsoft.Mashup.OleDb.1;Data Source=$Workbook$;Location=&quot;NASDAQ Austria Large Mid Cap Index&quot;;Extended Properties=&quot;&quot;" command="SELECT * FROM [NASDAQ Austria Large Mid Cap Index]"/>
  </connection>
  <connection id="23" xr16:uid="{78CAB0CC-4E0D-4BD6-8328-422D7BA763EC}" keepAlive="1" name="Requête - NASDAQ BRAZIL MID LARGE CAP INDEX" description="Connexion à la requête « NASDAQ BRAZIL MID LARGE CAP INDEX » dans le classeur." type="5" refreshedVersion="6" background="1" saveData="1">
    <dbPr connection="Provider=Microsoft.Mashup.OleDb.1;Data Source=$Workbook$;Location=&quot;NASDAQ BRAZIL MID LARGE CAP INDEX&quot;;Extended Properties=&quot;&quot;" command="SELECT * FROM [NASDAQ BRAZIL MID LARGE CAP INDEX]"/>
  </connection>
  <connection id="24" xr16:uid="{D4A0E69C-7CFF-417D-AF9A-AE23BAAE6FF3}" keepAlive="1" name="Requête - NASDAQ COMPOSITE" description="Connexion à la requête « NASDAQ COMPOSITE » dans le classeur." type="5" refreshedVersion="6" background="1" saveData="1">
    <dbPr connection="Provider=Microsoft.Mashup.OleDb.1;Data Source=$Workbook$;Location=&quot;NASDAQ COMPOSITE&quot;;Extended Properties=&quot;&quot;" command="SELECT * FROM [NASDAQ COMPOSITE]"/>
  </connection>
  <connection id="25" xr16:uid="{4FBEFCAA-1711-43B7-9676-65BB9C124273}" keepAlive="1" name="Requête - NASDAQ Denmark Large Mid Cap Index" description="Connexion à la requête « NASDAQ Denmark Large Mid Cap Index » dans le classeur." type="5" refreshedVersion="6" background="1" saveData="1">
    <dbPr connection="Provider=Microsoft.Mashup.OleDb.1;Data Source=$Workbook$;Location=&quot;NASDAQ Denmark Large Mid Cap Index&quot;;Extended Properties=&quot;&quot;" command="SELECT * FROM [NASDAQ Denmark Large Mid Cap Index]"/>
  </connection>
  <connection id="26" xr16:uid="{7B5DA250-A51F-40F8-866D-F56EEC5DDE89}" keepAlive="1" name="Requête - NASDAQ Indonesia Large Mid Cap Index" description="Connexion à la requête « NASDAQ Indonesia Large Mid Cap Index » dans le classeur." type="5" refreshedVersion="6" background="1" saveData="1">
    <dbPr connection="Provider=Microsoft.Mashup.OleDb.1;Data Source=$Workbook$;Location=&quot;NASDAQ Indonesia Large Mid Cap Index&quot;;Extended Properties=&quot;&quot;" command="SELECT * FROM [NASDAQ Indonesia Large Mid Cap Index]"/>
  </connection>
  <connection id="27" xr16:uid="{B7428BAA-7529-43F8-A8B5-D4AD518D0BD9}" keepAlive="1" name="Requête - NASDAQ Ireland Large Mid Cap Index" description="Connexion à la requête « NASDAQ Ireland Large Mid Cap Index » dans le classeur." type="5" refreshedVersion="6" background="1" saveData="1">
    <dbPr connection="Provider=Microsoft.Mashup.OleDb.1;Data Source=$Workbook$;Location=&quot;NASDAQ Ireland Large Mid Cap Index&quot;;Extended Properties=&quot;&quot;" command="SELECT * FROM [NASDAQ Ireland Large Mid Cap Index]"/>
  </connection>
  <connection id="28" xr16:uid="{DE0FC3A5-8126-4156-8E35-576AB880446A}" keepAlive="1" name="Requête - NASDAQ Japan Financial Svcs Index" description="Connexion à la requête « NASDAQ Japan Financial Svcs Index » dans le classeur." type="5" refreshedVersion="6" background="1" saveData="1">
    <dbPr connection="Provider=Microsoft.Mashup.OleDb.1;Data Source=$Workbook$;Location=&quot;NASDAQ Japan Financial Svcs Index&quot;;Extended Properties=&quot;&quot;" command="SELECT * FROM [NASDAQ Japan Financial Svcs Index]"/>
  </connection>
  <connection id="29" xr16:uid="{82AA8016-0FA9-4DE6-8726-598A0185DFB1}" keepAlive="1" name="Requête - NASDAQ Japan Health Care Index" description="Connexion à la requête « NASDAQ Japan Health Care Index » dans le classeur." type="5" refreshedVersion="6" background="1" saveData="1">
    <dbPr connection="Provider=Microsoft.Mashup.OleDb.1;Data Source=$Workbook$;Location=&quot;NASDAQ Japan Health Care Index&quot;;Extended Properties=&quot;&quot;" command="SELECT * FROM [NASDAQ Japan Health Care Index]"/>
  </connection>
  <connection id="30" xr16:uid="{49E41165-9BA6-4E0F-AFAB-FB6B2B67BD88}" keepAlive="1" name="Requête - NASDAQ Japan Tech Index" description="Connexion à la requête « NASDAQ Japan Tech Index » dans le classeur." type="5" refreshedVersion="6" background="1" saveData="1">
    <dbPr connection="Provider=Microsoft.Mashup.OleDb.1;Data Source=$Workbook$;Location=&quot;NASDAQ Japan Tech Index&quot;;Extended Properties=&quot;&quot;" command="SELECT * FROM [NASDAQ Japan Tech Index]"/>
  </connection>
  <connection id="31" xr16:uid="{7BC8BB5C-B576-491C-AD15-2E6B7F42B0FD}" keepAlive="1" name="Requête - NASDAQ Korea Large Mid Cap Index" description="Connexion à la requête « NASDAQ Korea Large Mid Cap Index » dans le classeur." type="5" refreshedVersion="6" background="1" saveData="1">
    <dbPr connection="Provider=Microsoft.Mashup.OleDb.1;Data Source=$Workbook$;Location=&quot;NASDAQ Korea Large Mid Cap Index&quot;;Extended Properties=&quot;&quot;" command="SELECT * FROM [NASDAQ Korea Large Mid Cap Index]"/>
  </connection>
  <connection id="32" xr16:uid="{82700BFA-CD84-4E00-AC94-D18FD2091217}" keepAlive="1" name="Requête - NASDAQ Morocco Large Mid Cap Index" description="Connexion à la requête « NASDAQ Morocco Large Mid Cap Index » dans le classeur." type="5" refreshedVersion="6" background="1" saveData="1">
    <dbPr connection="Provider=Microsoft.Mashup.OleDb.1;Data Source=$Workbook$;Location=&quot;NASDAQ Morocco Large Mid Cap Index&quot;;Extended Properties=&quot;&quot;" command="SELECT * FROM [NASDAQ Morocco Large Mid Cap Index]"/>
  </connection>
  <connection id="33" xr16:uid="{8337AC82-7B29-4969-8038-D8FFD7607F9E}" keepAlive="1" name="Requête - NASDAQ South Africa Large Mid Cap Index" description="Connexion à la requête « NASDAQ South Africa Large Mid Cap Index » dans le classeur." type="5" refreshedVersion="6" background="1" saveData="1">
    <dbPr connection="Provider=Microsoft.Mashup.OleDb.1;Data Source=$Workbook$;Location=&quot;NASDAQ South Africa Large Mid Cap Index&quot;;Extended Properties=&quot;&quot;" command="SELECT * FROM [NASDAQ South Africa Large Mid Cap Index]"/>
  </connection>
  <connection id="34" xr16:uid="{3C2DCBB2-B806-45ED-BEFF-8F0B4280828F}" keepAlive="1" name="Requête - NASDAQ Turkey Large Mid Cap Index" description="Connexion à la requête « NASDAQ Turkey Large Mid Cap Index » dans le classeur." type="5" refreshedVersion="6" background="1" saveData="1">
    <dbPr connection="Provider=Microsoft.Mashup.OleDb.1;Data Source=$Workbook$;Location=&quot;NASDAQ Turkey Large Mid Cap Index&quot;;Extended Properties=&quot;&quot;" command="SELECT * FROM [NASDAQ Turkey Large Mid Cap Index]"/>
  </connection>
  <connection id="35" xr16:uid="{D1511EED-90E2-4AF0-95DE-F95C47FADBB0}" keepAlive="1" name="Requête - NASDAQ US Basic Matls Large Mid Cap NTR Index" description="Connexion à la requête « NASDAQ US Basic Matls Large Mid Cap NTR Index » dans le classeur." type="5" refreshedVersion="6" background="1" saveData="1">
    <dbPr connection="Provider=Microsoft.Mashup.OleDb.1;Data Source=$Workbook$;Location=&quot;NASDAQ US Basic Matls Large Mid Cap NTR Index&quot;;Extended Properties=&quot;&quot;" command="SELECT * FROM [NASDAQ US Basic Matls Large Mid Cap NTR Index]"/>
  </connection>
  <connection id="36" xr16:uid="{014897E4-3D61-46AF-B964-27E8A6F4B2BD}" keepAlive="1" name="Requête - NASDAQ US Financial Svcs Large Mid Cap NTR Index" description="Connexion à la requête « NASDAQ US Financial Svcs Large Mid Cap NTR Index » dans le classeur." type="5" refreshedVersion="6" background="1" saveData="1">
    <dbPr connection="Provider=Microsoft.Mashup.OleDb.1;Data Source=$Workbook$;Location=&quot;NASDAQ US Financial Svcs Large Mid Cap NTR Index&quot;;Extended Properties=&quot;&quot;" command="SELECT * FROM [NASDAQ US Financial Svcs Large Mid Cap NTR Index]"/>
  </connection>
  <connection id="37" xr16:uid="{89D5BEBC-B35D-462A-87B5-565B450375ED}" keepAlive="1" name="Requête - NASDAQ US Health Care Large Mid Cap NTR Index" description="Connexion à la requête « NASDAQ US Health Care Large Mid Cap NTR Index » dans le classeur." type="5" refreshedVersion="6" background="1" saveData="1">
    <dbPr connection="Provider=Microsoft.Mashup.OleDb.1;Data Source=$Workbook$;Location=&quot;NASDAQ US Health Care Large Mid Cap NTR Index&quot;;Extended Properties=&quot;&quot;" command="SELECT * FROM [NASDAQ US Health Care Large Mid Cap NTR Index]"/>
  </connection>
  <connection id="38" xr16:uid="{CE84662D-46B1-43AC-9E06-BB2B109FEB2C}" keepAlive="1" name="Requête - NASDAQ US Tech Large Mid Cap Index" description="Connexion à la requête « NASDAQ US Tech Large Mid Cap Index » dans le classeur." type="5" refreshedVersion="6" background="1" saveData="1">
    <dbPr connection="Provider=Microsoft.Mashup.OleDb.1;Data Source=$Workbook$;Location=&quot;NASDAQ US Tech Large Mid Cap Index&quot;;Extended Properties=&quot;&quot;" command="SELECT * FROM [NASDAQ US Tech Large Mid Cap Index]"/>
  </connection>
  <connection id="39" xr16:uid="{E52BE2FB-8FE7-47D6-8936-7099BD03B6BE}" keepAlive="1" name="Requête - Nikkei 225" description="Connexion à la requête « Nikkei 225 » dans le classeur." type="5" refreshedVersion="6" background="1" saveData="1">
    <dbPr connection="Provider=Microsoft.Mashup.OleDb.1;Data Source=$Workbook$;Location=&quot;Nikkei 225&quot;;Extended Properties=&quot;&quot;" command="SELECT * FROM [Nikkei 225]"/>
  </connection>
  <connection id="40" xr16:uid="{C6838B50-630C-4C06-9E0C-F34726A50312}" keepAlive="1" name="Requête - OMX Helsinki 25 Index" description="Connexion à la requête « OMX Helsinki 25 Index » dans le classeur." type="5" refreshedVersion="6" background="1" saveData="1">
    <dbPr connection="Provider=Microsoft.Mashup.OleDb.1;Data Source=$Workbook$;Location=&quot;OMX Helsinki 25 Index&quot;;Extended Properties=&quot;&quot;" command="SELECT * FROM [OMX Helsinki 25 Index]"/>
  </connection>
  <connection id="41" xr16:uid="{1DEE62C2-3F59-4DF1-9B56-76E88C70B5B2}" keepAlive="1" name="Requête - Pétrole et Gaz" description="Connexion à la requête « Pétrole et Gaz » dans le classeur." type="5" refreshedVersion="6" background="1" saveData="1">
    <dbPr connection="Provider=Microsoft.Mashup.OleDb.1;Data Source=$Workbook$;Location=&quot;Pétrole et Gaz&quot;;Extended Properties=&quot;&quot;" command="SELECT * FROM [Pétrole et Gaz]"/>
  </connection>
  <connection id="42" xr16:uid="{ECB668C4-EE71-4B0E-B761-ACC146CA7072}" keepAlive="1" name="Requête - S&amp;P 500" description="Connexion à la requête « S&amp;P 500 » dans le classeur." type="5" refreshedVersion="6" background="1" saveData="1">
    <dbPr connection="Provider=Microsoft.Mashup.OleDb.1;Data Source=$Workbook$;Location=&quot;S&amp;P 500&quot;;Extended Properties=&quot;&quot;" command="SELECT * FROM [S&amp;P 500]"/>
  </connection>
  <connection id="43" xr16:uid="{0C3ABEF5-5F54-4B31-A680-BA7A6FCC10C4}" keepAlive="1" name="Requête - Santé" description="Connexion à la requête « Santé » dans le classeur." type="5" refreshedVersion="6" background="1" saveData="1">
    <dbPr connection="Provider=Microsoft.Mashup.OleDb.1;Data Source=$Workbook$;Location=Santé;Extended Properties=&quot;&quot;" command="SELECT * FROM [Santé]"/>
  </connection>
  <connection id="44" xr16:uid="{C98EA8F6-5DE5-4BEB-9B61-354855C77DE5}" keepAlive="1" name="Requête - SBF 120" description="Connexion à la requête « SBF 120 » dans le classeur." type="5" refreshedVersion="6" background="1" saveData="1">
    <dbPr connection="Provider=Microsoft.Mashup.OleDb.1;Data Source=$Workbook$;Location=&quot;SBF 120&quot;;Extended Properties=&quot;&quot;" command="SELECT * FROM [SBF 120]"/>
  </connection>
  <connection id="45" xr16:uid="{5094C3CA-A79B-4A4F-8D44-6F76AE26A9E5}" keepAlive="1" name="Requête - Service aux collectivités" description="Connexion à la requête « Service aux collectivités » dans le classeur." type="5" refreshedVersion="6" background="1" saveData="1">
    <dbPr connection="Provider=Microsoft.Mashup.OleDb.1;Data Source=$Workbook$;Location=&quot;Service aux collectivités&quot;;Extended Properties=&quot;&quot;" command="SELECT * FROM [Service aux collectivités]"/>
  </connection>
  <connection id="46" xr16:uid="{4504897A-46DA-4AB8-92D1-C563255E2266}" keepAlive="1" name="Requête - Services financiers" description="Connexion à la requête « Services financiers » dans le classeur." type="5" refreshedVersion="6" background="1" saveData="1">
    <dbPr connection="Provider=Microsoft.Mashup.OleDb.1;Data Source=$Workbook$;Location=&quot;SERVICES FINANCIERS&quot;;Extended Properties=&quot;&quot;" command="SELECT * FROM [Services financiers]"/>
  </connection>
  <connection id="47" xr16:uid="{45B60D4C-B0B7-4992-A717-3612B44ECFE8}" keepAlive="1" name="Requête - STOXX Europe 600" description="Connexion à la requête « STOXX Europe 600 » dans le classeur." type="5" refreshedVersion="6" background="1" saveData="1">
    <dbPr connection="Provider=Microsoft.Mashup.OleDb.1;Data Source=$Workbook$;Location=&quot;STOXX Europe 600&quot;;Extended Properties=&quot;&quot;" command="SELECT * FROM [STOXX Europe 600]"/>
  </connection>
  <connection id="48" xr16:uid="{BE983D31-46F8-4CB8-BBBA-52D14110EA97}" keepAlive="1" name="Requête - Technologie" description="Connexion à la requête « Technologie » dans le classeur." type="5" refreshedVersion="6" background="1" saveData="1">
    <dbPr connection="Provider=Microsoft.Mashup.OleDb.1;Data Source=$Workbook$;Location=TECHNOLOGIE;Extended Properties=&quot;&quot;" command="SELECT * FROM [Technologie]"/>
  </connection>
  <connection id="49" xr16:uid="{A2C8A083-71D8-435E-92A3-92B9FE9E08DB}" keepAlive="1" name="Requête - Télécommunications" description="Connexion à la requête « Télécommunications » dans le classeur." type="5" refreshedVersion="6" background="1" saveData="1">
    <dbPr connection="Provider=Microsoft.Mashup.OleDb.1;Data Source=$Workbook$;Location=Télécommunications;Extended Properties=&quot;&quot;" command="SELECT * FROM [Télécommunica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<sst xmlns="http://schemas.openxmlformats.org/spreadsheetml/2006/main" count="1551" uniqueCount="385">
  <si>
    <t>Date</t>
  </si>
  <si>
    <t>Dernier</t>
  </si>
  <si>
    <t>Var.%</t>
  </si>
  <si>
    <t>+haut</t>
  </si>
  <si>
    <t>+bas</t>
  </si>
  <si>
    <t>Ouverture</t>
  </si>
  <si>
    <t>Colonne1</t>
  </si>
  <si>
    <t>jsp c quoi</t>
  </si>
  <si>
    <t>30/09/2025</t>
  </si>
  <si>
    <t>29/09/2025</t>
  </si>
  <si>
    <t>26/09/2025</t>
  </si>
  <si>
    <t>25/09/2025</t>
  </si>
  <si>
    <t>24/09/2025</t>
  </si>
  <si>
    <t>23/09/2025</t>
  </si>
  <si>
    <t>22/09/2025</t>
  </si>
  <si>
    <t>19/09/2025</t>
  </si>
  <si>
    <t>18/09/2025</t>
  </si>
  <si>
    <t>17/09/2025</t>
  </si>
  <si>
    <t>16/09/2025</t>
  </si>
  <si>
    <t>15/09/2025</t>
  </si>
  <si>
    <t>29/08/2025</t>
  </si>
  <si>
    <t>HK Index</t>
  </si>
  <si>
    <t>03/10/2025</t>
  </si>
  <si>
    <t>02/10/2025</t>
  </si>
  <si>
    <t>01/10/2025</t>
  </si>
  <si>
    <t>12/09/2025</t>
  </si>
  <si>
    <t>11/09/2025</t>
  </si>
  <si>
    <t>10/09/2025</t>
  </si>
  <si>
    <t>09/09/2025</t>
  </si>
  <si>
    <t>27140,92</t>
  </si>
  <si>
    <t>27262,00</t>
  </si>
  <si>
    <t>26972,71</t>
  </si>
  <si>
    <t>27221,46</t>
  </si>
  <si>
    <t>45769,50</t>
  </si>
  <si>
    <t>45778,66</t>
  </si>
  <si>
    <t>45042,54</t>
  </si>
  <si>
    <t>27287,12</t>
  </si>
  <si>
    <t>27381,84</t>
  </si>
  <si>
    <t>26918,30</t>
  </si>
  <si>
    <t>44936,73</t>
  </si>
  <si>
    <t>45125,96</t>
  </si>
  <si>
    <t>44659,22</t>
  </si>
  <si>
    <t>44736,03</t>
  </si>
  <si>
    <t>26855,56</t>
  </si>
  <si>
    <t>26888,40</t>
  </si>
  <si>
    <t>26558,28</t>
  </si>
  <si>
    <t>26674,16</t>
  </si>
  <si>
    <t>44550,85</t>
  </si>
  <si>
    <t>44874,42</t>
  </si>
  <si>
    <t>44357,65</t>
  </si>
  <si>
    <t>44831,95</t>
  </si>
  <si>
    <t>26622,88</t>
  </si>
  <si>
    <t>26687,72</t>
  </si>
  <si>
    <t>26321,57</t>
  </si>
  <si>
    <t>44932,63</t>
  </si>
  <si>
    <t>45126,23</t>
  </si>
  <si>
    <t>44733,60</t>
  </si>
  <si>
    <t>45054,96</t>
  </si>
  <si>
    <t>26128,20</t>
  </si>
  <si>
    <t>26406,05</t>
  </si>
  <si>
    <t>26072,93</t>
  </si>
  <si>
    <t>26272,30</t>
  </si>
  <si>
    <t>45043,75</t>
  </si>
  <si>
    <t>45152,70</t>
  </si>
  <si>
    <t>44890,20</t>
  </si>
  <si>
    <t>45113,29</t>
  </si>
  <si>
    <t>26484,68</t>
  </si>
  <si>
    <t>26640,53</t>
  </si>
  <si>
    <t>26403,52</t>
  </si>
  <si>
    <t>26536,13</t>
  </si>
  <si>
    <t>45354,99</t>
  </si>
  <si>
    <t>45766,77</t>
  </si>
  <si>
    <t>45634,20</t>
  </si>
  <si>
    <t>26518,65</t>
  </si>
  <si>
    <t>26562,88</t>
  </si>
  <si>
    <t>26057,26</t>
  </si>
  <si>
    <t>26073,69</t>
  </si>
  <si>
    <t>45754,93</t>
  </si>
  <si>
    <t>45824,69</t>
  </si>
  <si>
    <t>45503,31</t>
  </si>
  <si>
    <t>45600,07</t>
  </si>
  <si>
    <t>26159,12</t>
  </si>
  <si>
    <t>26454,09</t>
  </si>
  <si>
    <t>26003,67</t>
  </si>
  <si>
    <t>26435,58</t>
  </si>
  <si>
    <t>45630,31</t>
  </si>
  <si>
    <t>45693,28</t>
  </si>
  <si>
    <t>45205,47</t>
  </si>
  <si>
    <t>45484,41</t>
  </si>
  <si>
    <t>26344,14</t>
  </si>
  <si>
    <t>26479,14</t>
  </si>
  <si>
    <t>26204,01</t>
  </si>
  <si>
    <t>26459,52</t>
  </si>
  <si>
    <t>45493,66</t>
  </si>
  <si>
    <t>45757,74</t>
  </si>
  <si>
    <t>45193,77</t>
  </si>
  <si>
    <t>26545,10</t>
  </si>
  <si>
    <t>26637,64</t>
  </si>
  <si>
    <t>26414,11</t>
  </si>
  <si>
    <t>26583,03</t>
  </si>
  <si>
    <t>26544,85</t>
  </si>
  <si>
    <t>27058,03</t>
  </si>
  <si>
    <t>26322,08</t>
  </si>
  <si>
    <t>26863,69</t>
  </si>
  <si>
    <t>45045,81</t>
  </si>
  <si>
    <t>45852,75</t>
  </si>
  <si>
    <t>44495,46</t>
  </si>
  <si>
    <t>45634,29</t>
  </si>
  <si>
    <t>26908,39</t>
  </si>
  <si>
    <t>26936,50</t>
  </si>
  <si>
    <t>26540,57</t>
  </si>
  <si>
    <t>26554,19</t>
  </si>
  <si>
    <t>45303,43</t>
  </si>
  <si>
    <t>45508,67</t>
  </si>
  <si>
    <t>44815,40</t>
  </si>
  <si>
    <t>44910,50</t>
  </si>
  <si>
    <t>26438,51</t>
  </si>
  <si>
    <t>26601,59</t>
  </si>
  <si>
    <t>26332,21</t>
  </si>
  <si>
    <t>26536,63</t>
  </si>
  <si>
    <t>44790,38</t>
  </si>
  <si>
    <t>45033,34</t>
  </si>
  <si>
    <t>44612,07</t>
  </si>
  <si>
    <t>44751,84</t>
  </si>
  <si>
    <t>26446,56</t>
  </si>
  <si>
    <t>26532,75</t>
  </si>
  <si>
    <t>26280,23</t>
  </si>
  <si>
    <t>26308,91</t>
  </si>
  <si>
    <t>44902,27</t>
  </si>
  <si>
    <t>45055,38</t>
  </si>
  <si>
    <t>44616,32</t>
  </si>
  <si>
    <t>44948,85</t>
  </si>
  <si>
    <t>26388,16</t>
  </si>
  <si>
    <t>26585,95</t>
  </si>
  <si>
    <t>26329,66</t>
  </si>
  <si>
    <t>26539,44</t>
  </si>
  <si>
    <t>44768,12</t>
  </si>
  <si>
    <t>44888,02</t>
  </si>
  <si>
    <t>44548,57</t>
  </si>
  <si>
    <t>44803,30</t>
  </si>
  <si>
    <t>26086,32</t>
  </si>
  <si>
    <t>26241,46</t>
  </si>
  <si>
    <t>25878,97</t>
  </si>
  <si>
    <t>25987,49</t>
  </si>
  <si>
    <t>26200,26</t>
  </si>
  <si>
    <t>26296,60</t>
  </si>
  <si>
    <t>26017,50</t>
  </si>
  <si>
    <t>26042,41</t>
  </si>
  <si>
    <t>44372,50</t>
  </si>
  <si>
    <t>44396,95</t>
  </si>
  <si>
    <t>43870,54</t>
  </si>
  <si>
    <t>43876,22</t>
  </si>
  <si>
    <t>25938,13</t>
  </si>
  <si>
    <t>26027,94</t>
  </si>
  <si>
    <t>25675,28</t>
  </si>
  <si>
    <t>25711,07</t>
  </si>
  <si>
    <t>43837,67</t>
  </si>
  <si>
    <t>43848,77</t>
  </si>
  <si>
    <t>43509,02</t>
  </si>
  <si>
    <t>43513,16</t>
  </si>
  <si>
    <t>08/09/2025</t>
  </si>
  <si>
    <t>25633,91</t>
  </si>
  <si>
    <t>25664,01</t>
  </si>
  <si>
    <t>25387,81</t>
  </si>
  <si>
    <t>25440,01</t>
  </si>
  <si>
    <t>43459,29</t>
  </si>
  <si>
    <t>44185,73</t>
  </si>
  <si>
    <t>43452,74</t>
  </si>
  <si>
    <t>43907,55</t>
  </si>
  <si>
    <t>05/09/2025</t>
  </si>
  <si>
    <t>25417,98</t>
  </si>
  <si>
    <t>25471,80</t>
  </si>
  <si>
    <t>25090,65</t>
  </si>
  <si>
    <t>25136,24</t>
  </si>
  <si>
    <t>43643,81</t>
  </si>
  <si>
    <t>43838,60</t>
  </si>
  <si>
    <t>43343,58</t>
  </si>
  <si>
    <t>43451,07</t>
  </si>
  <si>
    <t>04/09/2025</t>
  </si>
  <si>
    <t>25058,51</t>
  </si>
  <si>
    <t>25494,45</t>
  </si>
  <si>
    <t>25013,26</t>
  </si>
  <si>
    <t>25489,13</t>
  </si>
  <si>
    <t>43018,75</t>
  </si>
  <si>
    <t>43220,94</t>
  </si>
  <si>
    <t>42783,54</t>
  </si>
  <si>
    <t>42983,47</t>
  </si>
  <si>
    <t>03/09/2025</t>
  </si>
  <si>
    <t>25343,43</t>
  </si>
  <si>
    <t>25789,99</t>
  </si>
  <si>
    <t>25276,87</t>
  </si>
  <si>
    <t>25660,65</t>
  </si>
  <si>
    <t>42580,27</t>
  </si>
  <si>
    <t>42608,80</t>
  </si>
  <si>
    <t>42066,59</t>
  </si>
  <si>
    <t>42093,70</t>
  </si>
  <si>
    <t>02/09/2025</t>
  </si>
  <si>
    <t>25496,55</t>
  </si>
  <si>
    <t>25724,73</t>
  </si>
  <si>
    <t>25416,61</t>
  </si>
  <si>
    <t>25587,97</t>
  </si>
  <si>
    <t>41938,89</t>
  </si>
  <si>
    <t>42293,54</t>
  </si>
  <si>
    <t>41863,20</t>
  </si>
  <si>
    <t>42085,66</t>
  </si>
  <si>
    <t>42310,49</t>
  </si>
  <si>
    <t>42473,67</t>
  </si>
  <si>
    <t>42084,78</t>
  </si>
  <si>
    <t>42299,63</t>
  </si>
  <si>
    <t>1764589,85</t>
  </si>
  <si>
    <t>1803803,80</t>
  </si>
  <si>
    <t>1762032,00</t>
  </si>
  <si>
    <t>1773439,62</t>
  </si>
  <si>
    <t>1795915,36</t>
  </si>
  <si>
    <t>1735975,43</t>
  </si>
  <si>
    <t>1793184,57</t>
  </si>
  <si>
    <t>1807452,33</t>
  </si>
  <si>
    <t>1765333,79</t>
  </si>
  <si>
    <t>1791045,47</t>
  </si>
  <si>
    <t>1823871,04</t>
  </si>
  <si>
    <t>1762754,36</t>
  </si>
  <si>
    <t>1769066,02</t>
  </si>
  <si>
    <t>1767848,42</t>
  </si>
  <si>
    <t>1844056,82</t>
  </si>
  <si>
    <t>1757532,49</t>
  </si>
  <si>
    <t>1843666,77</t>
  </si>
  <si>
    <t>1843318,56</t>
  </si>
  <si>
    <t>1934773,07</t>
  </si>
  <si>
    <t>1815423,85</t>
  </si>
  <si>
    <t>1815381,74</t>
  </si>
  <si>
    <t>1847370,58</t>
  </si>
  <si>
    <t>1760717,64</t>
  </si>
  <si>
    <t>1811038,73</t>
  </si>
  <si>
    <t>1820530,87</t>
  </si>
  <si>
    <t>1687360,63</t>
  </si>
  <si>
    <t>1683959,61</t>
  </si>
  <si>
    <t>1712206,24</t>
  </si>
  <si>
    <t>1635451,36</t>
  </si>
  <si>
    <t>1695529,96</t>
  </si>
  <si>
    <t>1783519,79</t>
  </si>
  <si>
    <t>1676879,92</t>
  </si>
  <si>
    <t>1819746,34</t>
  </si>
  <si>
    <t>1776670,83</t>
  </si>
  <si>
    <t>1788268,73</t>
  </si>
  <si>
    <t>1804759,74</t>
  </si>
  <si>
    <t>1748701,64</t>
  </si>
  <si>
    <t>1763431,83</t>
  </si>
  <si>
    <t>1784332,13</t>
  </si>
  <si>
    <t>1739491,65</t>
  </si>
  <si>
    <t>1759873,99</t>
  </si>
  <si>
    <t>1818972,88</t>
  </si>
  <si>
    <t>1734448,20</t>
  </si>
  <si>
    <t>1805181,98</t>
  </si>
  <si>
    <t>1850734,71</t>
  </si>
  <si>
    <t>1795866,27</t>
  </si>
  <si>
    <t>1825227,53</t>
  </si>
  <si>
    <t>1835483,68</t>
  </si>
  <si>
    <t>1728446,73</t>
  </si>
  <si>
    <t>1791493,73</t>
  </si>
  <si>
    <t>1726354,62</t>
  </si>
  <si>
    <t>1732923,77</t>
  </si>
  <si>
    <t>1997624,37</t>
  </si>
  <si>
    <t>1723049,64</t>
  </si>
  <si>
    <t>1725347,62</t>
  </si>
  <si>
    <t>2030490,22</t>
  </si>
  <si>
    <t>1948914,30</t>
  </si>
  <si>
    <t>1991391,69</t>
  </si>
  <si>
    <t>1990319,80</t>
  </si>
  <si>
    <t>2004015,16</t>
  </si>
  <si>
    <t>1933199,54</t>
  </si>
  <si>
    <t>1935402,78</t>
  </si>
  <si>
    <t>1933986,48</t>
  </si>
  <si>
    <t>1989629,34</t>
  </si>
  <si>
    <t>1923026,39</t>
  </si>
  <si>
    <t>1972379,53</t>
  </si>
  <si>
    <t>1975729,46</t>
  </si>
  <si>
    <t>1980484,44</t>
  </si>
  <si>
    <t>1905449,64</t>
  </si>
  <si>
    <t>1939743,31</t>
  </si>
  <si>
    <t>01/09/2025</t>
  </si>
  <si>
    <t>1988251,21</t>
  </si>
  <si>
    <t>1927626,76</t>
  </si>
  <si>
    <t>1984845,04</t>
  </si>
  <si>
    <t>2001555,06</t>
  </si>
  <si>
    <t>1962870,69</t>
  </si>
  <si>
    <t>1997378,72</t>
  </si>
  <si>
    <t>CAC40</t>
  </si>
  <si>
    <t>CAC40GROSSTR</t>
  </si>
  <si>
    <t>CAC40ESG</t>
  </si>
  <si>
    <t>CACLarge60</t>
  </si>
  <si>
    <t>SBF120</t>
  </si>
  <si>
    <t>Biensdeconsommation</t>
  </si>
  <si>
    <t>Industries</t>
  </si>
  <si>
    <t>Matériauxdebase</t>
  </si>
  <si>
    <t>PétroleetGaz</t>
  </si>
  <si>
    <t>Santé</t>
  </si>
  <si>
    <t>Serviceauxcollectivités</t>
  </si>
  <si>
    <t>Servicesfinanciers</t>
  </si>
  <si>
    <t>Technologie</t>
  </si>
  <si>
    <t>Télécommunications</t>
  </si>
  <si>
    <t>S&amp;P500</t>
  </si>
  <si>
    <t>DOWJONESINDUSTRIALAVERAGE</t>
  </si>
  <si>
    <t>NASDAQCOMPOSITE</t>
  </si>
  <si>
    <t>NASDAQ100INDEX</t>
  </si>
  <si>
    <t>NASDAQBrazilLargeMidCapIndex</t>
  </si>
  <si>
    <t>BUENOSAIRESMERVAL</t>
  </si>
  <si>
    <t>NASDAQUSFinancialSvcsLargeMidCapNTRIndex</t>
  </si>
  <si>
    <t>NASDAQUSHealthCareLargeMidCapNTRIndex</t>
  </si>
  <si>
    <t>NASDAQUSBasicMatlsLargeMidCapNTRIndex</t>
  </si>
  <si>
    <t>NASDAQUSTechLargeMidCapIndex</t>
  </si>
  <si>
    <t>STOXXEurope600</t>
  </si>
  <si>
    <t>DAX</t>
  </si>
  <si>
    <t>MDAX</t>
  </si>
  <si>
    <t>NASDAQAustriaLargeMidCapIndex</t>
  </si>
  <si>
    <t>BEL20</t>
  </si>
  <si>
    <t>NASDAQDenmarkLargeMidCapIndex</t>
  </si>
  <si>
    <t>IBEX35</t>
  </si>
  <si>
    <t>OMXHelsinki25Index</t>
  </si>
  <si>
    <t>AthexComposite</t>
  </si>
  <si>
    <t>NASDAQIrelandLargeMidCapIndex</t>
  </si>
  <si>
    <t>FTSEMIB</t>
  </si>
  <si>
    <t>FTSE250</t>
  </si>
  <si>
    <t>NASDAQAustraliaLargeMidCapIndex</t>
  </si>
  <si>
    <t>CSI300INDEX</t>
  </si>
  <si>
    <t>NASDAQKoreaLargeMidCapIndex</t>
  </si>
  <si>
    <t>HONGKONGHANGSENGINDIC</t>
  </si>
  <si>
    <t>NASDAQIndonesiaLargeMidCapIndex</t>
  </si>
  <si>
    <t>Nikkei225</t>
  </si>
  <si>
    <t>NASDAQJapanTechIndex</t>
  </si>
  <si>
    <t>NASDAQJapanFinancialSvcsIndex</t>
  </si>
  <si>
    <t>NASDAQJapanHealthCareIndex</t>
  </si>
  <si>
    <t>NASDAQSouthAfricaLargeMidCapIndex</t>
  </si>
  <si>
    <t>NASDAQMoroccoLargeMidCapIndex</t>
  </si>
  <si>
    <t xml:space="preserve">NASDAQTurkeyLargeMidCapIndex
</t>
  </si>
  <si>
    <t>Nom</t>
  </si>
  <si>
    <t>Pays</t>
  </si>
  <si>
    <t>Secteur</t>
  </si>
  <si>
    <t>Sélection</t>
  </si>
  <si>
    <t>Valeurinvesti</t>
  </si>
  <si>
    <t>Poids</t>
  </si>
  <si>
    <t>Nombre d'ETF sélectionné:</t>
  </si>
  <si>
    <t>France</t>
  </si>
  <si>
    <t>Valeur investi totale:</t>
  </si>
  <si>
    <t>USA</t>
  </si>
  <si>
    <t>Brésil</t>
  </si>
  <si>
    <t>Argentine</t>
  </si>
  <si>
    <t>Europe</t>
  </si>
  <si>
    <t>Allemagne</t>
  </si>
  <si>
    <t>Autriche</t>
  </si>
  <si>
    <t>Belgique</t>
  </si>
  <si>
    <t>Danemark</t>
  </si>
  <si>
    <t>Espagne</t>
  </si>
  <si>
    <t>Finlande</t>
  </si>
  <si>
    <t>Grèce</t>
  </si>
  <si>
    <t>Irlande</t>
  </si>
  <si>
    <t>Italie</t>
  </si>
  <si>
    <t>Royaume-Uni</t>
  </si>
  <si>
    <t>Australie</t>
  </si>
  <si>
    <t>Chine</t>
  </si>
  <si>
    <t>CoréeduSud</t>
  </si>
  <si>
    <t>HongKong</t>
  </si>
  <si>
    <t>Indonésie</t>
  </si>
  <si>
    <t>Japon</t>
  </si>
  <si>
    <t>AfriqueduSud</t>
  </si>
  <si>
    <t>Maroc</t>
  </si>
  <si>
    <t>Turquie</t>
  </si>
  <si>
    <t>NASDAQTurkeyLargeMidCapIndex</t>
  </si>
  <si>
    <t>sommepoids:</t>
  </si>
  <si>
    <t>rendement de référence:</t>
  </si>
  <si>
    <t>rendementquotidien</t>
  </si>
  <si>
    <t>rendementannualisé</t>
  </si>
  <si>
    <t>volatilité</t>
  </si>
  <si>
    <t>Drawdownmax</t>
  </si>
  <si>
    <t>Beta</t>
  </si>
  <si>
    <t>Ratiodesharpe</t>
  </si>
  <si>
    <t>Volatilitéquotidienne</t>
  </si>
  <si>
    <t>volatilitéquotidienneduportefeuille:</t>
  </si>
  <si>
    <t>Prixduportefeuilleglobalejourj</t>
  </si>
  <si>
    <t>volatilitéannualiséduportefeuille:</t>
  </si>
  <si>
    <t>enfonctiondupoids</t>
  </si>
  <si>
    <t>rendementannualiséportefeuille:</t>
  </si>
  <si>
    <t>pourcalculerledrawdown</t>
  </si>
  <si>
    <t>Drawdownmaxportefeuille:</t>
  </si>
  <si>
    <t>Betaportefeuille:</t>
  </si>
  <si>
    <t>Ratiodesharpeportefeuille: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</si>
</sst>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4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0" fontId="0" fillId="2" borderId="0" xfId="0" applyFill="1"/>
    <xf numFmtId="0" fontId="0" fillId="0" borderId="0" xfId="0" applyAlignment="1">
      <alignment wrapText="1"/>
    </xf>
    <xf numFmtId="0" fontId="1" fillId="0" borderId="0" xfId="0" applyFont="1"/>
    <xf numFmtId="0" fontId="0" fillId="3" borderId="0" xfId="0" applyFill="1"/>
  </cellXfs>
  <cellStyles count="1">
    <cellStyle name="Normal" xfId="0" builtinId="0"/>
  </cellStyles>
  <dxfs count="13">
    <dxf>
      <numFmt numFmtId="2" formatCode="0.00"/>
    </dxf>
    <dxf>
      <numFmt numFmtId="2" formatCode="0.00"/>
    </dxf>
    <dxf>
      <numFmt numFmtId="2" formatCode="0.00"/>
    </dxf>
    <dxf>
      <numFmt numFmtId="164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m/d/yyyy"/>
    </dxf>
  </dxfs>
  <tableStyles count="0" defaultTableStyle="TableStyleMedium2" defaultPivotStyle="PivotStyleLight16"/>
  <colors>
    <mruColors>
      <color rgb="FF293967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5-429F-9B9D-34E54A70C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498031"/>
        <c:axId val="72177391"/>
      </c:barChart>
      <c:catAx>
        <c:axId val="162449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177391"/>
        <c:crosses val="autoZero"/>
        <c:auto val="1"/>
        <c:lblAlgn val="ctr"/>
        <c:lblOffset val="100"/>
        <c:noMultiLvlLbl val="0"/>
      </c:catAx>
      <c:valAx>
        <c:axId val="72177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4980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6-4708-B1EC-FDC3FC5CA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641487"/>
        <c:axId val="1614231487"/>
      </c:barChart>
      <c:catAx>
        <c:axId val="22764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4231487"/>
        <c:crosses val="autoZero"/>
        <c:auto val="1"/>
        <c:lblAlgn val="ctr"/>
        <c:lblOffset val="100"/>
        <c:noMultiLvlLbl val="0"/>
      </c:catAx>
      <c:valAx>
        <c:axId val="1614231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4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0-4E13-BEFF-B6ADB244B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7938655"/>
        <c:axId val="63014543"/>
      </c:barChart>
      <c:catAx>
        <c:axId val="1617938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014543"/>
        <c:crosses val="autoZero"/>
        <c:auto val="1"/>
        <c:lblAlgn val="ctr"/>
        <c:lblOffset val="100"/>
        <c:noMultiLvlLbl val="0"/>
      </c:catAx>
      <c:valAx>
        <c:axId val="63014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79386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8-424E-A40C-4D8A1A632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919135"/>
        <c:axId val="228461903"/>
      </c:barChart>
      <c:catAx>
        <c:axId val="239919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8461903"/>
        <c:crosses val="autoZero"/>
        <c:auto val="1"/>
        <c:lblAlgn val="ctr"/>
        <c:lblOffset val="100"/>
        <c:noMultiLvlLbl val="0"/>
      </c:catAx>
      <c:valAx>
        <c:axId val="2284619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9191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E-41D7-A493-8E77C328F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594559"/>
        <c:axId val="228461487"/>
      </c:barChart>
      <c:catAx>
        <c:axId val="22859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8461487"/>
        <c:crosses val="autoZero"/>
        <c:auto val="1"/>
        <c:lblAlgn val="ctr"/>
        <c:lblOffset val="100"/>
        <c:noMultiLvlLbl val="0"/>
      </c:catAx>
      <c:valAx>
        <c:axId val="228461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945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F1-446F-BDE0-FE6F1C7AE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867055"/>
        <c:axId val="234630511"/>
      </c:barChart>
      <c:catAx>
        <c:axId val="227867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630511"/>
        <c:crosses val="autoZero"/>
        <c:auto val="1"/>
        <c:lblAlgn val="ctr"/>
        <c:lblOffset val="100"/>
        <c:noMultiLvlLbl val="0"/>
      </c:catAx>
      <c:valAx>
        <c:axId val="2346305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670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B-4533-B3D1-06ABD7B15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6953727"/>
        <c:axId val="63016207"/>
      </c:barChart>
      <c:catAx>
        <c:axId val="1616953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016207"/>
        <c:crosses val="autoZero"/>
        <c:auto val="1"/>
        <c:lblAlgn val="ctr"/>
        <c:lblOffset val="100"/>
        <c:noMultiLvlLbl val="0"/>
      </c:catAx>
      <c:valAx>
        <c:axId val="630162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69537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6-4A2A-93D6-8301B5B95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87375"/>
        <c:axId val="238243263"/>
      </c:barChart>
      <c:catAx>
        <c:axId val="76287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243263"/>
        <c:crosses val="autoZero"/>
        <c:auto val="1"/>
        <c:lblAlgn val="ctr"/>
        <c:lblOffset val="100"/>
        <c:noMultiLvlLbl val="0"/>
      </c:catAx>
      <c:valAx>
        <c:axId val="2382432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2873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9-4ED7-940A-1313298D5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319919"/>
        <c:axId val="880248415"/>
      </c:barChart>
      <c:catAx>
        <c:axId val="43531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0248415"/>
        <c:crosses val="autoZero"/>
        <c:auto val="1"/>
        <c:lblAlgn val="ctr"/>
        <c:lblOffset val="100"/>
        <c:noMultiLvlLbl val="0"/>
      </c:catAx>
      <c:valAx>
        <c:axId val="8802484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31991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Pays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7-4DDE-892C-10CE988F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4689951"/>
        <c:axId val="1732292575"/>
      </c:barChart>
      <c:catAx>
        <c:axId val="1164689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2292575"/>
        <c:crosses val="autoZero"/>
        <c:auto val="1"/>
        <c:lblAlgn val="ctr"/>
        <c:lblOffset val="100"/>
        <c:noMultiLvlLbl val="0"/>
      </c:catAx>
      <c:valAx>
        <c:axId val="17322925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68995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Pays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F-41FF-9B78-3ECBEC0DF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8817311"/>
        <c:axId val="127829024"/>
      </c:barChart>
      <c:catAx>
        <c:axId val="70881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829024"/>
        <c:crosses val="autoZero"/>
        <c:auto val="1"/>
        <c:lblAlgn val="ctr"/>
        <c:lblOffset val="100"/>
        <c:noMultiLvlLbl val="0"/>
      </c:catAx>
      <c:valAx>
        <c:axId val="1278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88173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Pays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'Mapping Données'!$H$5:$H$28</c:f>
              <c:strCache>
                <c:ptCount val="24"/>
                <c:pt idx="0">
                  <c:v>France</c:v>
                </c:pt>
                <c:pt idx="1">
                  <c:v>USA</c:v>
                </c:pt>
                <c:pt idx="2">
                  <c:v>Brésil</c:v>
                </c:pt>
                <c:pt idx="3">
                  <c:v>Argentine</c:v>
                </c:pt>
                <c:pt idx="4">
                  <c:v>Europe</c:v>
                </c:pt>
                <c:pt idx="5">
                  <c:v>Allemagne</c:v>
                </c:pt>
                <c:pt idx="6">
                  <c:v>Autriche</c:v>
                </c:pt>
                <c:pt idx="7">
                  <c:v>Belgique</c:v>
                </c:pt>
                <c:pt idx="8">
                  <c:v>Danemark</c:v>
                </c:pt>
                <c:pt idx="9">
                  <c:v>Espagne</c:v>
                </c:pt>
                <c:pt idx="10">
                  <c:v>Finlande</c:v>
                </c:pt>
                <c:pt idx="11">
                  <c:v>Grèce</c:v>
                </c:pt>
                <c:pt idx="12">
                  <c:v>Irlande</c:v>
                </c:pt>
                <c:pt idx="13">
                  <c:v>Italie</c:v>
                </c:pt>
                <c:pt idx="14">
                  <c:v>Royaume-Uni</c:v>
                </c:pt>
                <c:pt idx="15">
                  <c:v>Australie</c:v>
                </c:pt>
                <c:pt idx="16">
                  <c:v>Chine</c:v>
                </c:pt>
                <c:pt idx="17">
                  <c:v>CoréeduSud</c:v>
                </c:pt>
                <c:pt idx="18">
                  <c:v>HongKong</c:v>
                </c:pt>
                <c:pt idx="19">
                  <c:v>Indonésie</c:v>
                </c:pt>
                <c:pt idx="20">
                  <c:v>Japon</c:v>
                </c:pt>
                <c:pt idx="21">
                  <c:v>AfriqueduSud</c:v>
                </c:pt>
                <c:pt idx="22">
                  <c:v>Maroc</c:v>
                </c:pt>
                <c:pt idx="23">
                  <c:v>Turquie</c:v>
                </c:pt>
              </c:strCache>
            </c:strRef>
          </c:cat>
          <c:val>
            <c:numRef>
              <c:f>'Mapping Données'!$I$5:$I$28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A-4942-AB2D-DE59A7DD4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41872"/>
        <c:axId val="127812800"/>
      </c:barChart>
      <c:catAx>
        <c:axId val="8534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812800"/>
        <c:crosses val="autoZero"/>
        <c:auto val="1"/>
        <c:lblAlgn val="ctr"/>
        <c:lblOffset val="100"/>
        <c:noMultiLvlLbl val="0"/>
      </c:catAx>
      <c:valAx>
        <c:axId val="12781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4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C9-4952-B3D1-63C344D71E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C9-4952-B3D1-63C344D71E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'Données Graphique'!$C$1:$C$2</c:f>
              <c:strCache>
                <c:ptCount val="2"/>
                <c:pt idx="0">
                  <c:v>CAC40</c:v>
                </c:pt>
                <c:pt idx="1">
                  <c:v>CAC40GROSSTR</c:v>
                </c:pt>
              </c:strCache>
            </c:strRef>
          </c:cat>
          <c:val>
            <c:numRef>
              <c:f>'Données Graphique'!$D$1:$D$2</c:f>
              <c:numCache>
                <c:formatCode>General</c:formatCode>
                <c:ptCount val="2"/>
                <c:pt idx="0">
                  <c:v>0.22222222222222221</c:v>
                </c:pt>
                <c:pt idx="1">
                  <c:v>0.44444444444444442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0-4A3A-B629-54400B688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08F-4BCA-A053-DA1416A22F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9-4854-A2B8-D73FF7065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259-4F49-8660-0FB56D3DAE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1-42FC-AD9B-847460C7D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A34-423D-A872-BFFD9B867C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6-4B39-87E5-19D4CDB02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36-4463-B685-A94169C308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0-4523-9903-437831448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E4-4E79-B04B-359E84B49B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3-4CFD-9ED7-C1918A109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53-4074-BEE5-F31A2F32CE84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2-43E1-97A1-A773575C2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742-482C-8D28-5534FD0CC541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2-4875-876C-FBC7B5B47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552-404D-B62D-B40295B90FAE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9-4BE1-9619-AC7F5801A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28-4B7E-B5BA-225B2E72F871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2-4BDC-88AF-59BFBA75D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4E-4A2F-AF49-D025F3B0618D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C-4683-963A-9156EBB38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79-45E2-83DF-676C60F6D956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E1-4114-B0BB-7E06D8A75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964-40C2-A3C5-BA781D76AE69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F-4436-A6CD-B6EB71CC8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6D-4851-97B3-F202BA9EB307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F-462A-A0E1-61B3FF18B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05-40BA-B45C-3708C3D1FADB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F3-4C18-B886-B653FDA9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74-41C3-96D8-A24195C7BDE4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0-4165-A6C3-5A6B3744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29-4501-A02D-4D0405A5E14B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B08-A979-7296E4466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67-478F-9F56-7AD0F9CEC6DD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1-435F-8AEB-129B21D72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40-4CFA-B778-38EF6D73D49A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8-4842-AA52-A60192B86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BC-4296-91F3-DD08974B58E4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6-4456-A31D-190C11375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E6-43BA-B6C5-92EA88B7353B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7-48C5-89EC-A7EAB32DA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BD2-416A-A851-6F9F92582FB0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E-4E3F-8D9C-19A8C278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D3-402D-88D5-B5B5E37F892D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D-454A-A66F-AF7071347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2-41CA-91FA-34B9B7AEA8C1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B-4C57-B9C0-B95E087E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7D-4851-832B-71A07FA9D8EC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B00-A578-EF8E73E97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516-427E-B8B2-65AE034F176E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C-4429-AE3C-18F850EC6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Rendement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Somme rendement quotidien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'Représentation du porte-feuille'!$F$5:$F$27</c:f>
              <c:strCache>
                <c:ptCount val="22"/>
                <c:pt idx="0">
                  <c:v>30/09/2025</c:v>
                </c:pt>
                <c:pt idx="1">
                  <c:v>29/09/2025</c:v>
                </c:pt>
                <c:pt idx="2">
                  <c:v>26/09/2025</c:v>
                </c:pt>
                <c:pt idx="3">
                  <c:v>25/09/2025</c:v>
                </c:pt>
                <c:pt idx="4">
                  <c:v>24/09/2025</c:v>
                </c:pt>
                <c:pt idx="5">
                  <c:v>23/09/2025</c:v>
                </c:pt>
                <c:pt idx="6">
                  <c:v>22/09/2025</c:v>
                </c:pt>
                <c:pt idx="7">
                  <c:v>19/09/2025</c:v>
                </c:pt>
                <c:pt idx="8">
                  <c:v>18/09/2025</c:v>
                </c:pt>
                <c:pt idx="9">
                  <c:v>17/09/2025</c:v>
                </c:pt>
                <c:pt idx="10">
                  <c:v>16/09/2025</c:v>
                </c:pt>
                <c:pt idx="11">
                  <c:v>15/09/2025</c:v>
                </c:pt>
                <c:pt idx="12">
                  <c:v>46000</c:v>
                </c:pt>
                <c:pt idx="13">
                  <c:v>45970</c:v>
                </c:pt>
                <c:pt idx="14">
                  <c:v>45939</c:v>
                </c:pt>
                <c:pt idx="15">
                  <c:v>45909</c:v>
                </c:pt>
                <c:pt idx="16">
                  <c:v>45878</c:v>
                </c:pt>
                <c:pt idx="17">
                  <c:v>45786</c:v>
                </c:pt>
                <c:pt idx="18">
                  <c:v>45756</c:v>
                </c:pt>
                <c:pt idx="19">
                  <c:v>45725</c:v>
                </c:pt>
                <c:pt idx="20">
                  <c:v>45697</c:v>
                </c:pt>
                <c:pt idx="21">
                  <c:v>29/08/2025</c:v>
                </c:pt>
              </c:strCache>
            </c:strRef>
          </c:cat>
          <c:val>
            <c:numRef>
              <c:f>'Données Graphique'!$A$1:$A$23</c:f>
              <c:numCache>
                <c:formatCode>General</c:formatCode>
                <c:ptCount val="23"/>
                <c:pt idx="0">
                  <c:v>3.7937099442058531E-2</c:v>
                </c:pt>
                <c:pt idx="1">
                  <c:v>9.7923774545182855E-3</c:v>
                </c:pt>
                <c:pt idx="2">
                  <c:v>7.2094199567873992E-3</c:v>
                </c:pt>
                <c:pt idx="3">
                  <c:v>3.9363169468219245E-2</c:v>
                </c:pt>
                <c:pt idx="4">
                  <c:v>-1.6531436265356723E-2</c:v>
                </c:pt>
                <c:pt idx="5">
                  <c:v>-2.4196112436042388E-2</c:v>
                </c:pt>
                <c:pt idx="6">
                  <c:v>2.1132318580446903E-2</c:v>
                </c:pt>
                <c:pt idx="7">
                  <c:v>-1.2534973330931537E-2</c:v>
                </c:pt>
                <c:pt idx="8">
                  <c:v>-7.1262015579059241E-4</c:v>
                </c:pt>
                <c:pt idx="9">
                  <c:v>3.5094094741665166E-2</c:v>
                </c:pt>
                <c:pt idx="10">
                  <c:v>-1.4919930278271265E-2</c:v>
                </c:pt>
                <c:pt idx="11">
                  <c:v>-3.9721795232855302E-2</c:v>
                </c:pt>
                <c:pt idx="12">
                  <c:v>3.655276652650552E-2</c:v>
                </c:pt>
                <c:pt idx="13">
                  <c:v>1.3081561122665767E-3</c:v>
                </c:pt>
                <c:pt idx="14">
                  <c:v>3.2743330292211867E-2</c:v>
                </c:pt>
                <c:pt idx="15">
                  <c:v>5.7768850513592387E-3</c:v>
                </c:pt>
                <c:pt idx="16">
                  <c:v>6.1733119726474035E-3</c:v>
                </c:pt>
                <c:pt idx="17">
                  <c:v>3.1750171627317476E-2</c:v>
                </c:pt>
                <c:pt idx="18">
                  <c:v>-1.0577407156857049E-2</c:v>
                </c:pt>
                <c:pt idx="19">
                  <c:v>-1.1693929985686469E-2</c:v>
                </c:pt>
                <c:pt idx="20">
                  <c:v>3.5903781327157852E-2</c:v>
                </c:pt>
                <c:pt idx="21">
                  <c:v>-2.7547390330191875E-2</c:v>
                </c:pt>
                <c:pt idx="22">
                  <c:v>1.8058166122968296E-3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A1-4A68-9F28-25DB50E45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92895"/>
        <c:axId val="1040378991"/>
      </c:lineChart>
      <c:catAx>
        <c:axId val="1047992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0378991"/>
        <c:crosses val="autoZero"/>
        <c:auto val="1"/>
        <c:lblAlgn val="ctr"/>
        <c:lblOffset val="100"/>
        <c:noMultiLvlLbl val="0"/>
      </c:catAx>
      <c:valAx>
        <c:axId val="104037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Rendement quotidien (euros)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799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6FD-49F2-BD02-4331CD34130F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0-4DCC-B0E0-932056838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3D1-4173-BF7C-01CB808150D3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E-4CE6-BD83-CE817834D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67-4AB2-9F43-E5F577D7FE29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8-4196-A410-32B45BBA8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73-4829-8F7A-16C09510F338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B-4CD8-8B91-D6B495E8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703-4865-9201-B4BE57E79BD5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7-4C75-9E75-6CBF10CBF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BA-4DFE-BE4A-A5FDA0B25637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A-48A3-95F5-19ACE6EB6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B5-41ED-8F80-CE540BCB6259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E-4826-97A9-219AAF83D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80-4AF0-8A76-81F2FC3F9A09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C-460D-BF42-3B1A989FD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33-4982-9E20-5C179BC6D5A9}"/>
              </c:ext>
            </c:extLst>
          </c:dPt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F-4CDA-A357-3D39BCBEE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ETF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FC6-48F5-BE42-CA3F3BDE16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'Données Graphique'!$C$1</c:f>
              <c:strCache>
                <c:ptCount val="1"/>
                <c:pt idx="0">
                  <c:v>CAC40</c:v>
                </c:pt>
              </c:strCache>
            </c:strRef>
          </c:cat>
          <c:val>
            <c:numRef>
              <c:f>'Données Graphique'!$D$1</c:f>
              <c:numCache>
                <c:formatCode>General</c:formatCode>
                <c:ptCount val="1"/>
                <c:pt idx="0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04-46B0-884F-B776B92D7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Test!$D$1</c:f>
              <c:strCache>
                <c:ptCount val="1"/>
                <c:pt idx="0">
                  <c:v>+haut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Test!$D$2:$D$25</c:f>
              <c:numCache>
                <c:formatCode>0.00</c:formatCode>
                <c:ptCount val="24"/>
                <c:pt idx="0">
                  <c:v>6049.27</c:v>
                </c:pt>
                <c:pt idx="1">
                  <c:v>5983.16</c:v>
                </c:pt>
                <c:pt idx="2">
                  <c:v>5985.65</c:v>
                </c:pt>
                <c:pt idx="3">
                  <c:v>5964.3</c:v>
                </c:pt>
                <c:pt idx="4">
                  <c:v>5925.66</c:v>
                </c:pt>
                <c:pt idx="5">
                  <c:v>5962.8</c:v>
                </c:pt>
                <c:pt idx="6">
                  <c:v>5998.39</c:v>
                </c:pt>
                <c:pt idx="7">
                  <c:v>5945.59</c:v>
                </c:pt>
                <c:pt idx="8">
                  <c:v>6010.06</c:v>
                </c:pt>
                <c:pt idx="9">
                  <c:v>5977.2</c:v>
                </c:pt>
                <c:pt idx="10">
                  <c:v>5945.14</c:v>
                </c:pt>
                <c:pt idx="11">
                  <c:v>5988.76</c:v>
                </c:pt>
                <c:pt idx="12">
                  <c:v>6013.74</c:v>
                </c:pt>
                <c:pt idx="13">
                  <c:v>5943.64</c:v>
                </c:pt>
                <c:pt idx="14">
                  <c:v>5946.84</c:v>
                </c:pt>
                <c:pt idx="15">
                  <c:v>5926.92</c:v>
                </c:pt>
                <c:pt idx="16">
                  <c:v>5903.49</c:v>
                </c:pt>
                <c:pt idx="17">
                  <c:v>5868.17</c:v>
                </c:pt>
                <c:pt idx="18">
                  <c:v>5858.98</c:v>
                </c:pt>
                <c:pt idx="19">
                  <c:v>5854.07</c:v>
                </c:pt>
                <c:pt idx="20">
                  <c:v>5857.79</c:v>
                </c:pt>
                <c:pt idx="21">
                  <c:v>5867.87</c:v>
                </c:pt>
                <c:pt idx="22">
                  <c:v>5874.97</c:v>
                </c:pt>
                <c:pt idx="23">
                  <c:v>5891.42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12-4180-B860-6925D4474D21}"/>
            </c:ext>
          </c:extLst>
        </c:ser>
        <c:ser>
          <c:idx val="0"/>
          <c:order val="1"/>
          <c:tx>
            <c:strRef>
              <c:f>Test!$C$1</c:f>
              <c:strCache>
                <c:ptCount val="1"/>
                <c:pt idx="0">
                  <c:v>Var.%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Test!$C$2:$C$25</c:f>
              <c:numCache>
                <c:formatCode>0.00</c:formatCode>
                <c:ptCount val="24"/>
                <c:pt idx="0">
                  <c:v>0.89</c:v>
                </c:pt>
                <c:pt idx="1">
                  <c:v>0.21</c:v>
                </c:pt>
                <c:pt idx="2">
                  <c:v>0.16</c:v>
                </c:pt>
                <c:pt idx="3">
                  <c:v>0.93</c:v>
                </c:pt>
                <c:pt idx="4">
                  <c:v>-0.43</c:v>
                </c:pt>
                <c:pt idx="5">
                  <c:v>-0.51</c:v>
                </c:pt>
                <c:pt idx="6">
                  <c:v>0.5</c:v>
                </c:pt>
                <c:pt idx="7">
                  <c:v>-0.27</c:v>
                </c:pt>
                <c:pt idx="8">
                  <c:v>-0.04</c:v>
                </c:pt>
                <c:pt idx="9">
                  <c:v>0.82</c:v>
                </c:pt>
                <c:pt idx="10">
                  <c:v>-0.37</c:v>
                </c:pt>
                <c:pt idx="11">
                  <c:v>-0.97</c:v>
                </c:pt>
                <c:pt idx="12">
                  <c:v>0.87</c:v>
                </c:pt>
                <c:pt idx="13">
                  <c:v>0.06</c:v>
                </c:pt>
                <c:pt idx="14">
                  <c:v>0.8</c:v>
                </c:pt>
                <c:pt idx="15">
                  <c:v>0.18</c:v>
                </c:pt>
                <c:pt idx="16">
                  <c:v>0.18</c:v>
                </c:pt>
                <c:pt idx="17">
                  <c:v>0.75</c:v>
                </c:pt>
                <c:pt idx="18">
                  <c:v>-0.28999999999999998</c:v>
                </c:pt>
                <c:pt idx="19">
                  <c:v>-0.19</c:v>
                </c:pt>
                <c:pt idx="20">
                  <c:v>0.79</c:v>
                </c:pt>
                <c:pt idx="21">
                  <c:v>-0.81</c:v>
                </c:pt>
                <c:pt idx="22">
                  <c:v>0.01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2-4180-B860-6925D4474D21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  <c:pt idx="0">
                  <c:v>+bas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Test!$E$2:$E$25</c:f>
              <c:numCache>
                <c:formatCode>0.00</c:formatCode>
                <c:ptCount val="24"/>
                <c:pt idx="0">
                  <c:v>5962.65</c:v>
                </c:pt>
                <c:pt idx="1">
                  <c:v>5932.33</c:v>
                </c:pt>
                <c:pt idx="2">
                  <c:v>5964.53</c:v>
                </c:pt>
                <c:pt idx="3">
                  <c:v>5924.68</c:v>
                </c:pt>
                <c:pt idx="4">
                  <c:v>5880.05</c:v>
                </c:pt>
                <c:pt idx="5">
                  <c:v>5919.05</c:v>
                </c:pt>
                <c:pt idx="6">
                  <c:v>5953.75</c:v>
                </c:pt>
                <c:pt idx="7">
                  <c:v>5909.35</c:v>
                </c:pt>
                <c:pt idx="8">
                  <c:v>5949.12</c:v>
                </c:pt>
                <c:pt idx="9">
                  <c:v>5934.11</c:v>
                </c:pt>
                <c:pt idx="10">
                  <c:v>5896.85</c:v>
                </c:pt>
                <c:pt idx="11">
                  <c:v>5920.45</c:v>
                </c:pt>
                <c:pt idx="12">
                  <c:v>5946.05</c:v>
                </c:pt>
                <c:pt idx="13">
                  <c:v>5890.15</c:v>
                </c:pt>
                <c:pt idx="14">
                  <c:v>5891.74</c:v>
                </c:pt>
                <c:pt idx="15">
                  <c:v>5873.46</c:v>
                </c:pt>
                <c:pt idx="16">
                  <c:v>5857.38</c:v>
                </c:pt>
                <c:pt idx="17">
                  <c:v>5821.71</c:v>
                </c:pt>
                <c:pt idx="18">
                  <c:v>5798.25</c:v>
                </c:pt>
                <c:pt idx="19">
                  <c:v>5816.88</c:v>
                </c:pt>
                <c:pt idx="20">
                  <c:v>5810.1</c:v>
                </c:pt>
                <c:pt idx="21">
                  <c:v>5795.01</c:v>
                </c:pt>
                <c:pt idx="22">
                  <c:v>5838.1</c:v>
                </c:pt>
                <c:pt idx="23">
                  <c:v>5844.96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12-4180-B860-6925D4474D21}"/>
            </c:ext>
          </c:extLst>
        </c:ser>
        <c:ser>
          <c:idx val="3"/>
          <c:order val="3"/>
          <c:tx>
            <c:strRef>
              <c:f>Test!$F$1</c:f>
              <c:strCache>
                <c:ptCount val="1"/>
                <c:pt idx="0">
                  <c:v>Ouverture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Test!$F$2:$F$25</c:f>
              <c:numCache>
                <c:formatCode>0.00</c:formatCode>
                <c:ptCount val="24"/>
                <c:pt idx="0">
                  <c:v>5982.23</c:v>
                </c:pt>
                <c:pt idx="1">
                  <c:v>5959.5</c:v>
                </c:pt>
                <c:pt idx="2">
                  <c:v>5982.95</c:v>
                </c:pt>
                <c:pt idx="3">
                  <c:v>5928.03</c:v>
                </c:pt>
                <c:pt idx="4">
                  <c:v>5909.42</c:v>
                </c:pt>
                <c:pt idx="5">
                  <c:v>5962.6</c:v>
                </c:pt>
                <c:pt idx="6">
                  <c:v>5960.38</c:v>
                </c:pt>
                <c:pt idx="7">
                  <c:v>5941.75</c:v>
                </c:pt>
                <c:pt idx="8">
                  <c:v>5962.36</c:v>
                </c:pt>
                <c:pt idx="9">
                  <c:v>5937.05</c:v>
                </c:pt>
                <c:pt idx="10">
                  <c:v>5941.99</c:v>
                </c:pt>
                <c:pt idx="11">
                  <c:v>5972.33</c:v>
                </c:pt>
                <c:pt idx="12">
                  <c:v>5949.59</c:v>
                </c:pt>
                <c:pt idx="13">
                  <c:v>5935.79</c:v>
                </c:pt>
                <c:pt idx="14">
                  <c:v>5896.83</c:v>
                </c:pt>
                <c:pt idx="15">
                  <c:v>5889.43</c:v>
                </c:pt>
                <c:pt idx="16">
                  <c:v>5873.31</c:v>
                </c:pt>
                <c:pt idx="17">
                  <c:v>5840.89</c:v>
                </c:pt>
                <c:pt idx="18">
                  <c:v>5853.3</c:v>
                </c:pt>
                <c:pt idx="19">
                  <c:v>5831.91</c:v>
                </c:pt>
                <c:pt idx="20">
                  <c:v>5840.04</c:v>
                </c:pt>
                <c:pt idx="21">
                  <c:v>5860.98</c:v>
                </c:pt>
                <c:pt idx="22">
                  <c:v>5860.59</c:v>
                </c:pt>
                <c:pt idx="23">
                  <c:v>5875.27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12-4180-B860-6925D4474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559311"/>
        <c:axId val="1318100656"/>
      </c:lineChart>
      <c:catAx>
        <c:axId val="74559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8100656"/>
        <c:crosses val="autoZero"/>
        <c:auto val="1"/>
        <c:lblAlgn val="ctr"/>
        <c:lblOffset val="100"/>
        <c:noMultiLvlLbl val="0"/>
      </c:catAx>
      <c:valAx>
        <c:axId val="131810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559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1283230481589799E-2"/>
          <c:y val="0.11654469144617301"/>
          <c:w val="0.87265491686369745"/>
          <c:h val="0.6426621873765182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Test!$C$1</c:f>
              <c:strCache>
                <c:ptCount val="1"/>
                <c:pt idx="0">
                  <c:v>Var.%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Test!$C$2:$C$25</c:f>
              <c:numCache>
                <c:formatCode>0.00</c:formatCode>
                <c:ptCount val="24"/>
                <c:pt idx="0">
                  <c:v>0.89</c:v>
                </c:pt>
                <c:pt idx="1">
                  <c:v>0.21</c:v>
                </c:pt>
                <c:pt idx="2">
                  <c:v>0.16</c:v>
                </c:pt>
                <c:pt idx="3">
                  <c:v>0.93</c:v>
                </c:pt>
                <c:pt idx="4">
                  <c:v>-0.43</c:v>
                </c:pt>
                <c:pt idx="5">
                  <c:v>-0.51</c:v>
                </c:pt>
                <c:pt idx="6">
                  <c:v>0.5</c:v>
                </c:pt>
                <c:pt idx="7">
                  <c:v>-0.27</c:v>
                </c:pt>
                <c:pt idx="8">
                  <c:v>-0.04</c:v>
                </c:pt>
                <c:pt idx="9">
                  <c:v>0.82</c:v>
                </c:pt>
                <c:pt idx="10">
                  <c:v>-0.37</c:v>
                </c:pt>
                <c:pt idx="11">
                  <c:v>-0.97</c:v>
                </c:pt>
                <c:pt idx="12">
                  <c:v>0.87</c:v>
                </c:pt>
                <c:pt idx="13">
                  <c:v>0.06</c:v>
                </c:pt>
                <c:pt idx="14">
                  <c:v>0.8</c:v>
                </c:pt>
                <c:pt idx="15">
                  <c:v>0.18</c:v>
                </c:pt>
                <c:pt idx="16">
                  <c:v>0.18</c:v>
                </c:pt>
                <c:pt idx="17">
                  <c:v>0.75</c:v>
                </c:pt>
                <c:pt idx="18">
                  <c:v>-0.28999999999999998</c:v>
                </c:pt>
                <c:pt idx="19">
                  <c:v>-0.19</c:v>
                </c:pt>
                <c:pt idx="20">
                  <c:v>0.79</c:v>
                </c:pt>
                <c:pt idx="21">
                  <c:v>-0.81</c:v>
                </c:pt>
                <c:pt idx="22">
                  <c:v>0.01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8-43B0-982E-AD6C0D6AC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299488"/>
        <c:axId val="795947552"/>
      </c:barChart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Dernier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Test!$B$2:$B$25</c:f>
              <c:numCache>
                <c:formatCode>0.00</c:formatCode>
                <c:ptCount val="24"/>
                <c:pt idx="0">
                  <c:v>6036.35</c:v>
                </c:pt>
                <c:pt idx="1">
                  <c:v>5983.16</c:v>
                </c:pt>
                <c:pt idx="2">
                  <c:v>5970.59</c:v>
                </c:pt>
                <c:pt idx="3">
                  <c:v>5961.2</c:v>
                </c:pt>
                <c:pt idx="4">
                  <c:v>5906.26</c:v>
                </c:pt>
                <c:pt idx="5">
                  <c:v>5931.91</c:v>
                </c:pt>
                <c:pt idx="6">
                  <c:v>5962.58</c:v>
                </c:pt>
                <c:pt idx="7">
                  <c:v>5933.06</c:v>
                </c:pt>
                <c:pt idx="8">
                  <c:v>5949.12</c:v>
                </c:pt>
                <c:pt idx="9">
                  <c:v>5951.78</c:v>
                </c:pt>
                <c:pt idx="10">
                  <c:v>5903.29</c:v>
                </c:pt>
                <c:pt idx="11">
                  <c:v>5925.48</c:v>
                </c:pt>
                <c:pt idx="12">
                  <c:v>5983.77</c:v>
                </c:pt>
                <c:pt idx="13">
                  <c:v>5931.93</c:v>
                </c:pt>
                <c:pt idx="14">
                  <c:v>5928.32</c:v>
                </c:pt>
                <c:pt idx="15">
                  <c:v>5881.53</c:v>
                </c:pt>
                <c:pt idx="16">
                  <c:v>5871.19</c:v>
                </c:pt>
                <c:pt idx="17">
                  <c:v>5860.45</c:v>
                </c:pt>
                <c:pt idx="18">
                  <c:v>5816.7</c:v>
                </c:pt>
                <c:pt idx="19">
                  <c:v>5833.65</c:v>
                </c:pt>
                <c:pt idx="20">
                  <c:v>5845.01</c:v>
                </c:pt>
                <c:pt idx="21">
                  <c:v>5799.01</c:v>
                </c:pt>
                <c:pt idx="22">
                  <c:v>5846.25</c:v>
                </c:pt>
                <c:pt idx="23">
                  <c:v>5845.83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8-43B0-982E-AD6C0D6AC32B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+haut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Test!$D$2:$D$25</c:f>
              <c:numCache>
                <c:formatCode>0.00</c:formatCode>
                <c:ptCount val="24"/>
                <c:pt idx="0">
                  <c:v>6049.27</c:v>
                </c:pt>
                <c:pt idx="1">
                  <c:v>5983.16</c:v>
                </c:pt>
                <c:pt idx="2">
                  <c:v>5985.65</c:v>
                </c:pt>
                <c:pt idx="3">
                  <c:v>5964.3</c:v>
                </c:pt>
                <c:pt idx="4">
                  <c:v>5925.66</c:v>
                </c:pt>
                <c:pt idx="5">
                  <c:v>5962.8</c:v>
                </c:pt>
                <c:pt idx="6">
                  <c:v>5998.39</c:v>
                </c:pt>
                <c:pt idx="7">
                  <c:v>5945.59</c:v>
                </c:pt>
                <c:pt idx="8">
                  <c:v>6010.06</c:v>
                </c:pt>
                <c:pt idx="9">
                  <c:v>5977.2</c:v>
                </c:pt>
                <c:pt idx="10">
                  <c:v>5945.14</c:v>
                </c:pt>
                <c:pt idx="11">
                  <c:v>5988.76</c:v>
                </c:pt>
                <c:pt idx="12">
                  <c:v>6013.74</c:v>
                </c:pt>
                <c:pt idx="13">
                  <c:v>5943.64</c:v>
                </c:pt>
                <c:pt idx="14">
                  <c:v>5946.84</c:v>
                </c:pt>
                <c:pt idx="15">
                  <c:v>5926.92</c:v>
                </c:pt>
                <c:pt idx="16">
                  <c:v>5903.49</c:v>
                </c:pt>
                <c:pt idx="17">
                  <c:v>5868.17</c:v>
                </c:pt>
                <c:pt idx="18">
                  <c:v>5858.98</c:v>
                </c:pt>
                <c:pt idx="19">
                  <c:v>5854.07</c:v>
                </c:pt>
                <c:pt idx="20">
                  <c:v>5857.79</c:v>
                </c:pt>
                <c:pt idx="21">
                  <c:v>5867.87</c:v>
                </c:pt>
                <c:pt idx="22">
                  <c:v>5874.97</c:v>
                </c:pt>
                <c:pt idx="23">
                  <c:v>5891.42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C8-43B0-982E-AD6C0D6AC32B}"/>
            </c:ext>
          </c:extLst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+bas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Test!$E$2:$E$25</c:f>
              <c:numCache>
                <c:formatCode>0.00</c:formatCode>
                <c:ptCount val="24"/>
                <c:pt idx="0">
                  <c:v>5962.65</c:v>
                </c:pt>
                <c:pt idx="1">
                  <c:v>5932.33</c:v>
                </c:pt>
                <c:pt idx="2">
                  <c:v>5964.53</c:v>
                </c:pt>
                <c:pt idx="3">
                  <c:v>5924.68</c:v>
                </c:pt>
                <c:pt idx="4">
                  <c:v>5880.05</c:v>
                </c:pt>
                <c:pt idx="5">
                  <c:v>5919.05</c:v>
                </c:pt>
                <c:pt idx="6">
                  <c:v>5953.75</c:v>
                </c:pt>
                <c:pt idx="7">
                  <c:v>5909.35</c:v>
                </c:pt>
                <c:pt idx="8">
                  <c:v>5949.12</c:v>
                </c:pt>
                <c:pt idx="9">
                  <c:v>5934.11</c:v>
                </c:pt>
                <c:pt idx="10">
                  <c:v>5896.85</c:v>
                </c:pt>
                <c:pt idx="11">
                  <c:v>5920.45</c:v>
                </c:pt>
                <c:pt idx="12">
                  <c:v>5946.05</c:v>
                </c:pt>
                <c:pt idx="13">
                  <c:v>5890.15</c:v>
                </c:pt>
                <c:pt idx="14">
                  <c:v>5891.74</c:v>
                </c:pt>
                <c:pt idx="15">
                  <c:v>5873.46</c:v>
                </c:pt>
                <c:pt idx="16">
                  <c:v>5857.38</c:v>
                </c:pt>
                <c:pt idx="17">
                  <c:v>5821.71</c:v>
                </c:pt>
                <c:pt idx="18">
                  <c:v>5798.25</c:v>
                </c:pt>
                <c:pt idx="19">
                  <c:v>5816.88</c:v>
                </c:pt>
                <c:pt idx="20">
                  <c:v>5810.1</c:v>
                </c:pt>
                <c:pt idx="21">
                  <c:v>5795.01</c:v>
                </c:pt>
                <c:pt idx="22">
                  <c:v>5838.1</c:v>
                </c:pt>
                <c:pt idx="23">
                  <c:v>5844.96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C8-43B0-982E-AD6C0D6AC32B}"/>
            </c:ext>
          </c:extLst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Ouverture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Test!$F$2:$F$25</c:f>
              <c:numCache>
                <c:formatCode>0.00</c:formatCode>
                <c:ptCount val="24"/>
                <c:pt idx="0">
                  <c:v>5982.23</c:v>
                </c:pt>
                <c:pt idx="1">
                  <c:v>5959.5</c:v>
                </c:pt>
                <c:pt idx="2">
                  <c:v>5982.95</c:v>
                </c:pt>
                <c:pt idx="3">
                  <c:v>5928.03</c:v>
                </c:pt>
                <c:pt idx="4">
                  <c:v>5909.42</c:v>
                </c:pt>
                <c:pt idx="5">
                  <c:v>5962.6</c:v>
                </c:pt>
                <c:pt idx="6">
                  <c:v>5960.38</c:v>
                </c:pt>
                <c:pt idx="7">
                  <c:v>5941.75</c:v>
                </c:pt>
                <c:pt idx="8">
                  <c:v>5962.36</c:v>
                </c:pt>
                <c:pt idx="9">
                  <c:v>5937.05</c:v>
                </c:pt>
                <c:pt idx="10">
                  <c:v>5941.99</c:v>
                </c:pt>
                <c:pt idx="11">
                  <c:v>5972.33</c:v>
                </c:pt>
                <c:pt idx="12">
                  <c:v>5949.59</c:v>
                </c:pt>
                <c:pt idx="13">
                  <c:v>5935.79</c:v>
                </c:pt>
                <c:pt idx="14">
                  <c:v>5896.83</c:v>
                </c:pt>
                <c:pt idx="15">
                  <c:v>5889.43</c:v>
                </c:pt>
                <c:pt idx="16">
                  <c:v>5873.31</c:v>
                </c:pt>
                <c:pt idx="17">
                  <c:v>5840.89</c:v>
                </c:pt>
                <c:pt idx="18">
                  <c:v>5853.3</c:v>
                </c:pt>
                <c:pt idx="19">
                  <c:v>5831.91</c:v>
                </c:pt>
                <c:pt idx="20">
                  <c:v>5840.04</c:v>
                </c:pt>
                <c:pt idx="21">
                  <c:v>5860.98</c:v>
                </c:pt>
                <c:pt idx="22">
                  <c:v>5860.59</c:v>
                </c:pt>
                <c:pt idx="23">
                  <c:v>5875.27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C8-43B0-982E-AD6C0D6AC32B}"/>
            </c:ext>
          </c:extLst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Colonne1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Test!$A$2:$A$25</c:f>
              <c:strCache>
                <c:ptCount val="24"/>
                <c:pt idx="0">
                  <c:v>10/01/2025</c:v>
                </c:pt>
                <c:pt idx="1">
                  <c:v>30/09/2025</c:v>
                </c:pt>
                <c:pt idx="2">
                  <c:v>29/09/2025</c:v>
                </c:pt>
                <c:pt idx="3">
                  <c:v>26/09/2025</c:v>
                </c:pt>
                <c:pt idx="4">
                  <c:v>25/09/2025</c:v>
                </c:pt>
                <c:pt idx="5">
                  <c:v>24/09/2025</c:v>
                </c:pt>
                <c:pt idx="6">
                  <c:v>23/09/2025</c:v>
                </c:pt>
                <c:pt idx="7">
                  <c:v>22/09/2025</c:v>
                </c:pt>
                <c:pt idx="8">
                  <c:v>19/09/2025</c:v>
                </c:pt>
                <c:pt idx="9">
                  <c:v>18/09/2025</c:v>
                </c:pt>
                <c:pt idx="10">
                  <c:v>17/09/2025</c:v>
                </c:pt>
                <c:pt idx="11">
                  <c:v>16/09/2025</c:v>
                </c:pt>
                <c:pt idx="12">
                  <c:v>15/09/2025</c:v>
                </c:pt>
                <c:pt idx="13">
                  <c:v>09/12/2025</c:v>
                </c:pt>
                <c:pt idx="14">
                  <c:v>09/11/2025</c:v>
                </c:pt>
                <c:pt idx="15">
                  <c:v>09/10/2025</c:v>
                </c:pt>
                <c:pt idx="16">
                  <c:v>09/09/2025</c:v>
                </c:pt>
                <c:pt idx="17">
                  <c:v>09/08/2025</c:v>
                </c:pt>
                <c:pt idx="18">
                  <c:v>09/05/2025</c:v>
                </c:pt>
                <c:pt idx="19">
                  <c:v>09/04/2025</c:v>
                </c:pt>
                <c:pt idx="20">
                  <c:v>09/03/2025</c:v>
                </c:pt>
                <c:pt idx="21">
                  <c:v>09/02/2025</c:v>
                </c:pt>
                <c:pt idx="22">
                  <c:v>09/01/2025</c:v>
                </c:pt>
                <c:pt idx="23">
                  <c:v>29/08/2025</c:v>
                </c:pt>
              </c:strCache>
            </c:strRef>
          </c:cat>
          <c:val>
            <c:numRef>
              <c:f>Test!$G$2:$G$25</c:f>
              <c:numCache>
                <c:formatCode>0.00</c:formatCode>
                <c:ptCount val="24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A-4D26-AC0E-163D223F2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06688"/>
        <c:axId val="795949632"/>
      </c:lineChart>
      <c:catAx>
        <c:axId val="80030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5949632"/>
        <c:crosses val="autoZero"/>
        <c:auto val="1"/>
        <c:lblAlgn val="ctr"/>
        <c:lblOffset val="100"/>
        <c:noMultiLvlLbl val="0"/>
      </c:catAx>
      <c:valAx>
        <c:axId val="7959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0306688"/>
        <c:crosses val="autoZero"/>
        <c:crossBetween val="between"/>
      </c:valAx>
      <c:valAx>
        <c:axId val="79594755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0299488"/>
        <c:crosses val="max"/>
        <c:crossBetween val="between"/>
      </c:valAx>
      <c:catAx>
        <c:axId val="80029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5947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6019FAFD-6F8D-4CAD-8819-F40BCF64B438}">
          <cx:dataId val="0"/>
          <cx:layoutPr>
            <cx:geography cultureLanguage="fr-FR" cultureRegion="FR" attribution="Optimisé par Bing">
              <cx:geoCache provider="{E9337A44-BEBE-4D9F-B70C-5C5E7DAFC167}">
                <cx:binary>7HvpcuW2kuarOPx7KBPERtxod4TBs2rfanH9YagkFXeAxEKQfIN+k5nn6BeblGtx6Vz5ujq6OuyI
GYVLriIOxMSX25eZ0L/dT/+4bx/vzA9T1yr7j/vp5x9L5/p//PSTvS8fuzt71FX3Rlv9wR3d6+4n
/eFDdf/404O5C5UqfkpiRH66L++Me5x+/Pd/g59WPOpTfX/nKq2u/KOZrx+tb539F2svLv1wr71y
T9sL+Ek///jLB1MN/vHB3/iHH394VK5y8+3cP/7847MP/vjDT//+bz/9oRgvvuqjhC8uHUqxNf/5
v+8f/+z9z1//T0f/oQV0nH8A2XF6JATFLBXsxx9arYpPzxN0JFLOUZJS8dtX+vmd53cd7PtzOX47
zt3Dg3m09odP//993zPMfn9cWZ19hD3TT+Jtr1/C858AhhP+z0G+MXfqe0JO2BFLSBqLhD+H/IjQ
FHOW8o+IC/Ec8j+X42XIP+87gPzz40PIN38DyNfe6P5Prfx/TuWvbn75jP0fufh/wcXEEY0x5QTz
+Lcv/EztkRBHMUoxw4J8VDz5/O6Prvaf/+HunI1eqcp+XnhJqJeV/2zzgQU8Wzs0g1c3f73nyce2
eIq5/+rYT+H223VB4yNGYkG/ONlzFyRHjD2FvDT9qKkYVPUx0n9UxbcI9LIeft95oITfFw41INd/
Aw2Y//w/tmo/o/CS3f3XFBCh+Aj/9hUnz92A4qPkN9Q5+wg+rD/D/s9F+QPoP288RP7z838C/m8Q
AX8xxdPh1Xe0/QgTyPWMiBTFHwPNc+OPGKwzDuaPPmngwPq/SaaXdfDV1gMtfLVyqIdf/g56aFvg
oMX31ANFR7FAwK7Yi2p4cpA0TmP+OQih537wy7dI9Ada+H3roRZ+XznUwupvEIZ+8c5UUA18RuK/
H4cIP6Ipj3lMnjsBIkcIEkSaYvoxCh2i/w2S/AH4X3YeYv9l4RD6X27/+gywulPgAKb5ftBTeiQS
xlJEP8b7g0TwVJCglAlxEH2+RZCXkf995wHyvy8cIr86+euRX9v++wYeApFFxChm6FOBATXdVyVf
hI8oJRgYEPrEfg5s/xsEelkBXzYe4P/l+SH8678B+dxUqr1TD98x5jBgOIRxzugnevmcASVPfgGZ
gX7KvvEB/N8i0Mv4/77zQAG/LxxqYLP/6x1gb76zAmhylDKKBEvwF4r5tQPwI8EFoeIzAz3UwDcI
9LICvmw8wP/L80P493+DpLt3d231Hc2fQHxJKKVxSr6k1q/QR8nRR975ufY6MP8/F+cPsP90jEPo
Pz3+J+T/Bjn3Ws93vnt8Kvm/Y9rFR4LgFCf45eifQPSPKVTHn4jPU1r+uv76RqFeVsKzzQeaeLZ2
qI6t/Ovj0C/eOvN9fSGCYA+VVkxS/DkZP8vFCGo1ArmaY/zRWQ6c4ZtEelkVX209UMRXK4dq+OXV
X6+GrPyu5TBmYPACc/S57Qbt1q/DUYyPOAX4D3non4rxMuyfth1A/unpIdzZ+d8Abg39kb963LGD
icQJ/Pkciv77hV+SHJEEoTRhnzgAeNbXan8qANlTZU7p55d+7P1d/3Lzw5M4P/yZPC/r/2D7gR0c
rB7aw+5vUI7s1YNWT93A70gJohimTDHHUPB9KjliaH4fqgMhHNPPaeu5Ur5NqJc18vXeA3V8vXSo
i/3qr/fN47teq89I/Pd9AkIhowRRypNP3OC5EvATMWaUJQcu8adivAz8p20HmH96egj38eVfD/fZ
ndH33xFudIQg+Sco/kzFnsEdceiQP00IP68KaFF9zcT+VJyXYf+07QD2T08PYT/75a+H/dabwX/P
cPM07E5FTCH6P0Mc0yOCgRhT9PuE7mvAv0GQlyH/svEA9C/PD2G/vf7rYX82FvwIw3cIMf9/CPrP
d1J+M5rD6yqHNz4OqMH3Usj/wzzoj+8NfLkps7pzd+vfrvi8dIXoxdXPyjxY/BS5X/Sgj7rcP/z8
Ywq058sg++knPAv4n69qPP/84511P/8IfgXXBgjM9eCiDvBWDE3d8Pi0EtEjhHmaCJ7GlKcMYeio
K21c+fOPTzMooFz0KRhShBmHgGi1f1oi6AjDaISlhGEoQzljX65VXep2LrT6gtKnf/+gfHepK+Xs
zz/CLaL+46eejkUJJwTGLJDOnhoLBGZasH5/dw03t+DD6H81A81N3qtYsnKYmt2E6uU1aag4Vqaz
p03j4zj7CppveSP0sBOEaZJAGw+ggeT59RvjLuqd1XaUrTIqwyXlWi4hoDjTkzH9hibVcvWvX4lA
W89PSeHqDiLQPhdP/3EA+ut36oFWOo8bLye2dEbW49zl0k55jeWSLDybip6vGWd5vW6rtnjriY6I
nAvyYcKmfR/6ZNRZgfH0Rjgc0s2/Fu/pxM90QAVCIo4TSuAOCk6h4vlaOqw9y12BjWz0vFg5Ksvm
Vb5YdkGRjiq5tCFdKapn/5H6frxu8YIq0NO5n70ZaAzYECIJWBpQyCfcvtJ+5RmvSxNpOY80gptf
cYq3RYsXI3td+nhf6dhbWbHEXPiiN+hkqLwYspbYCGWmGFgjZ6AI7TVFjYs+tor+WDpgr4fSUQHC
MQJOAt4BPvC1dGQiugtMa9nnekpkhBG7NMROUpumrqQZuorvIhOlakWZmdk24aX+oFMCttR0kX3n
qauuOq+a6Ky0VRGtZhaJ/k/FfLr49ZWgPIkZTuIk5oyjlOKYxc8F7dKKiYkCGDXN6b4qcrOG09Qn
TdPGOx6bB93WyxoRYV6XRSDvB1UXRpKWuwuTqvZ0rgv6K3MlqSRSo72KJo6zem6bRPrUDGw/jAV9
i6toKFd9VaJ5ZUeK7rwRs8vqMLaZaOam3A6FaMvVlEZuuQyzaKcrIir0fsk1I7s+yX3eyt4b1Vwu
daIKGQmN8VUtuiVZY+NwpWSn0zqRSVVqMUhXmGnctAgt9WXJQjVtC65ULfOiIXblILgVVI6OcXfD
De0RKGpK3/PIx+0KLmtGdu/byG3GmXZq68a+brLcRZxKgXgfMlqDzUWL02ZvfG+Ti3lU+bxfYEST
y1i7yMrW0KnOGB8jA+kgTHcFL1knFyXAGViJSHU6V3QJEi9Ns4aAAz9x6efYyTEeSS/zvkuujJ2L
Vesa2mU1t9UZWTgxZ3CdS8cyiSf4Hk1tUmRRw4qQFbppGhkbAlA6veTDdhCTK6ReEm1kN1b1tJ2j
OH5fMJpXUiQLfLCgnc/atjde0lAMx31eILJxiyrb29E6e5LagCMZmrKeLzzcRqsl0kP7GnFi05Uo
RPrQzgsPkhpcZh3y05R1YuHv49nYVvK+TltZkHa6ZMRBnF7ymJ5Eo5s62UZlQmWcWghpvU7j+9SU
TbOphcjP0iIlGzb3cyG7YsRkHVGVrqwWS7b44Mb1NBd+T5aoABtMfJwFN6lF5rUvr5YUpw+VDiGS
c8WkWaxi0nYIXVGROHOc101wEtVUTLeejLqQButSbLoyRVkh1HBJi0kZOSROvYkgsoy7HJfspqe9
nvY0GtNO1l0RrtKGVLMcp6JBEhlR0bUyo94PtO+3UePQMW7Tu66LukmySDd3iyNRct+z3Gxs3NQP
c03pICPWQKgyeJ7Qmno1rKtO+ZN5YSehd8sDan0sB+/sFlfJeE91Up/Fpo5vuYu7JcMiUSDDMrmd
Cwafu5x2+4J5+4Yaj1fY5YVsK9St9ETKrLROb6gb4fzzlMyg+LRYF7YcOtlEetyIpuxqqSgB2yW9
Q5upc3kpbVpDHA8W3S9Fairpqjx5g1SZU4kaFXCmx9rsDKXeyxzyxAbF/JG5or6NaiI+DNFA58zB
fpFZ23a3uo8xkjjl1TEyU5TNTcpXROF+TRfb39Qkmls5OFW/aXTcrCqTjsU6DAmHMAPqTmQ/N0W8
jgtBZWctxK8lzMsxnz29IUtN31fTrC7MlEwZG4ZcFl7x/VA5uN6tGYtkH1N90tMEoooeGB4z7Zra
bVitqNm0nvSbeUDRo06FORv4tKw96vspUzovjwOZSyxT7ZsP2i5VtuS4qbO5jEYhmxA1l5MpUrGd
uKYrW5nlOm76KkN1Sk6awtbZVNuoPJtd5MVJO0RNhsYWjdK7iWU2ic26D5UVmYohc8XxctGIiENW
cy687TEHY81Zgc8SW/KN9UNxmSpUbeumiRsZ5c6uR+qSq6ZY3AqQwTtuU5IRr+nrQfS6yqq5EpUs
dbRshElGJKsk0Rs/1OmuLgveZD6Q6nj2w7yNh5a6U120ZI9VPG/rUie9VNFos7JV/gYyf/s+ZRU+
q5EZN1035fmVQ0soV1ikZpTDkgzXHfQqzC5avL+aMSvjLK5ydkJHkTYno1Plepyn5TJSUy1pHKpF
pnELsay0QwZWvLzDhSVeKk3YZhH8KfsUmqRXjddddNWBpff7KohF7CAhR/l+BFfoVsFO5WYAiwXf
bsi55UmTicDCekzisKpZGWVJU/tVZKk9nlp6OaZhDzOuW52nyWkzzvMmRG6bNMl24Oi+a5frPhaP
FvXXSIs1a5L3c1FcmCVsyFJdVpEje2rscEGwQaVsbeol9gXE1BLdtD07cyiuNrYaJZ3acDx1A/yt
wV02cIUlyQNaI/DmV3kQ02ZIKNuoXtS7cbZoJdIE7yHT8VVUVPVj3qNyTaJi2IIN8nXDgns/kmE6
GeEVHLKPZmuTAo7QBhpe69rk8crF0a6cl8luYpOyVlLsVHVs6OznzLSiP/E1Ghtp4rbPjE58K0nj
7+ph2aBJxdUZ6xofVigq4w2vgmmtBEDz4i6ik/dZmqfRTV8VxQbic1nsq5phoFq4a+kuz4s4PQtp
Q9O1oKW91TEE1aTuESDcdOuwDD6/VgNeVqTAeZBghH0Gdxny4rhTNgGu6+jpOOTLhrtqslugGiET
ZqJlhqswnTehFkGmwgdziud+WldjvPQZ9OjrcSWGcbBr+D2PcYdSQ88HNgB9nzHpeaZ1x8psnvgc
y9gty3WdA+YQBilGGSk7+uvgeSnWSVeW2TLEC5J1WyTjhgOPegU+O5zWczyHTEUpn6QZFVvVc9df
LhCANjWOZrUebdE+pIXDTxjx9WzgivAK9zMlctBVfcuB2wvpQmdJNuOOJds0ROSKR1WetbVoPvSo
iF4Nvq/8umkrtbdlURTrhTQmazi3mSia5NXEcPq2TEjnjwctepXVriJ67yqcQ+YY57AtYz3siBrV
ahoLsVLVYC5016lyB9mkvUgjMf3qk66/JjU1x3MXp1cjLJ9BX+vNmNb2mDckOdO4LV4nc+ikLxOH
3sG4l54IxsSuyFv0obaYvyq8sWujc38PyNJfHcrjE1AcWAwcLzerziSRy6qWmjds0KiRbFrweo58
u5qVeT8lelovUMtlDfb9ziaNmWXTd9MKfB9YQEsiHHa+aNG7vnGVTE0jjtGgeS/TEeRsAlZq05DR
gd9rlS26nEDf03TMOjtu/RCaVej1uM5DX72pOTC/pWfpcdwVA8p4P4EmvcDzhkTUA7lCTTgdGT6p
ino87nLDZL4w+BYH/n6OfZ2lPbibz/0+x3WxJeky0zXErnCuET4Jc6uvfUvDks0FHvdhmor1EPXp
ZaAO3TYlVSedQ8P5zPv5cu474qBkUmLTBK3WOWJQX8bTPprH5h2UpmVmRZiuBGSNLdzzjPI178hy
UWLlZNzXQQ4UQ0UENePwoBKSn3ZoRCfGRPYVhlp9V89kOO6EK8+SoIvLIW5Oitpe8CVXp/3s42QF
BcBxwaO9qk3zluU63NHc61ceyM62bdlV3FRbIHGzjEtttySKB5nysT01ntqsjzsrS8SSDRqQP1ui
jq/oktSQ0Nqw0W1HN60Rbl3HERSMQ9ff4gA1uk5xu53V3GdJWpayqhq0DXN/ytserUXh/LlouMoC
68qThLcmc0OaSoQne4GbJt8H5kuItWE+mW3vjvsxRLdAudDKUBWdjKFcSilA3aD3wdSroSz5ajYk
eT0XQ7tNcb+cBKXCSnn6vuzLDniIH9ZBdOO6a6px2+T4cSBGi41vlm5d5SQ/GaKllmVphVTlnFxE
3axvUWnVWadiNkGGqvh6KjGw6Tma5OKbsEl56U7mnrNsiuZ51/CIrvrIzycdUfa2XJoPIqT2oQui
WRXjJLQskyKVvEqCrHzIt31Rt9s2dhHQ/VKJFVP6tCu7hznX+Qa4tzohbNEQmF0jHR7wuwbnc1b0
fQFxx9pzPtFI6lZbsClWZSWujWQKmEe+QKU+shpUXDVbS5rlyqcuueWkrHfTMKpNG4YSKIgaxJmv
7SKVN0tm6wHsAJt6E0PcvRfADB+5aRfpRwR5Js+TfWfz6IykrNnOlqSvBMmhdnKuDSdR2/t1Obav
06WAmEtpJ/NWVdkoEvMGabeKXF4fOy3SUQbMoLRCI6T+dog7KFxCcRqZkT6x4nhdDdNymvcMbYIr
bkAnkyxxhVd5mduNF+F1mlOVzfPU7qc5vrQELWscQZJGWs2btuPbcq7UGleu67OhBxMZmZ5XcYIg
vHTzuFGhgnDUQBmDILfcVlWFdxFQqX0K/AIKOoXvWxZ3m86Ha+x6OkMuEOWbuIou4ZdQlk2UpI8M
xpDHoG20TiG17EVVbUXv57UZ3PncTuEEYgGUbiHqboCvLbuGuDYrkwRy6VSdJp7Os1QdSbssF9yv
xdDO2zHSrYwFpPcC3HsHra98A+T4146HciuYwG+6mouzYR6BWemSSaoWv+HBQxxpxHsr0ptk7FHW
57XJ+h75DKFWb1gy7yJwIKkCwadTk9YPqm3Dm9ClAMFUTNM+DUbieVGXbd12XRZ4w2/yue83o+Od
l6yLgdTQMt/RZXlb0XLZWII9FGPUzxISWLcexr7NFpwyv08nNhHZee+0bNwIKhyWUkvCoWoiA5QI
Mi2AfMStep87/aadpvRhmF19Ahu7C259yfb54OkZKfpaydIY8rbwmhyzUY/nUUvnuyZC5jKgfrIy
D/Owiym9I33MXMZS05+NjJG7lsT9Javj+nggETkzicKXxHYkizWUFwFV8RUUlPQ4Txu17ZXvjzEi
fSeLqER7ZVp/HKk0nLnKTFe6bM35UAn4Zxe09D7CN66bImhtkPDOkBG974LrVnHkvNlSFRouG9vM
O9GoBksLHa89ZdzCN6gELB7CegBa96rnS/yQR2RZC5/ODxgsfBtoOm0M1wFJW6L2pMuVzWjk++3U
QhG0FnkzQFQgBLlVzLgoIatN1SCN7fArnuDg17mmQDoXJ97opUVVxruYPo6R9S7z+TBc2b6tX+MF
3rSq+9Ff5TyajyfDoRHaNOY+Hyaxa2DU/lbroI8LRR+iqlXHZBY2ixjmt0Dbb9qRVqdDDRWtZHi5
CimO35QMqGzZT34HM/zyfUPS5rHve4hvCQOaZdxWt7E9HrtFnDqjgCO5pr9NxyG9irlR6xqMZifq
OF6Fuink1NdjprxLtnououskqKtp7ssVof7K6wTdt3YqMtzpcNaM4Vf4XZYWQ8KKXSz1FPXvRUzG
eAsRyWS60YVbQZVESxlXU77rfNS/nQwdVkE30UnB6sY9Ad5LHxdnHbJ8xdpIDbKqa3aM1RSwnLoO
GjnAYskmT1uwdzf5IhOYpDs3mzm/7tu5aXYjFi7aLGaatn0ys0ce2LIeUKjP+kLfdDif9H3pJjK2
ckyoQldFx8cZujpWXYxNS/N1oENA2WRidIxg8gns3C9JujYQWMi6QM1Uvh6g+xQkYn38HomezZu8
Df6dAOLVbEYziG3ufARWyJfkBC7Yk6uxMdBeSucOemczIZFIZNHDJeRC8rluqh02vCg30MEDdtzN
LUtP6DDmIUtMM6c7oXLh9mqBhstpnxTQStNRPiYSDTSpVwahaFW7FKosFNpiC5lvrqQOwl9COFXN
3eBCBW3uhlW1fDJa+jaUUAqdl83Ysg/QgWt6A3KMbob6tXYQPGXUEp9vcAeUWzbM9OiCsDbHEFhG
W29qYC0PI8LdbQIFgaCi9dcCUnV+wkloX7vOtK+hehpaoHYdebeYhvltpVK6nMejTqptRftyTWkg
5x68DMrzOqHlapjKqlvPULWeFXqe7L6DXuIMnYvcXpokz9UxT7wbpFZJtYqI6k5V20ezFGn5RDd1
O6mtSssKqOZYXJU0562EkNDUYFrV1GdK9e0H4aHnukJwu5u+QoK7dqsrAzG9REnbroukh85hkiI3
rG0IIZcuIlifo3hSLejTMGjDQ2Oy2eGBwQTBJAl8Xi0L6NV2AuYnix2my3EZwb1Zwch4XVaJSy4m
a+HjHGinyhpo5d3mPZjnBo3xvMg+2GDWzeKQy5aiJGPGcwNtvHI0QCbUHC1yjOBS7kYXT92ROomm
M1ZbvmQF4v4NDDzCbmzKll4zHQnZ5jQaMkxzZiBvgFvdUIXTM2Dl5VlRwAAiw37qypWuYPSUWTCI
OKuAffKsLprQZNyTepEobcpYtqGGLvooOpXLBTWLX7WTq/rMAQNbCV0FfrXginAl07xiezxWGJoa
PQ6XBS0iQEYNTnZsaVTGahdbCCucQcepVtNtXRIOLHlhpJBsnCGBjKSa2H5RIXerPOkgZky6fyiJ
QV3moeD+NZi8vLQYqwfHW/+aJUFAD7y3F8TGyMpE87aSdJlyWatuCluPc0p2lOXI7suWTeleGwN9
2tIQHeQYqD21Q4tkCbTqMknwTDM/qvY1Bv7+Zk6m5VxoLrqsH3qBIaFq+orGc9xmRkwccrMv+d0y
BLGJoFMOWXpSKZNpz8fuTeVUDoS+s7z6MIoRWvao5L7Z2UCA8kP/WXUbaMNYcVpAvt0KaspeVmk+
TxuQHN+No6BO4ihPweJnWq39xMH6cJOEYzMt1dtk0eY2LbA7R6YpttBnAJOJU8bTlQP+WOyco0tz
ssxNHDLdF1W60rjo2lVFOnDleulwsu2mGIhVFKHkkg68wydzq1ojHaNJu4+SSvksGgcOiTsvpnzF
oRs/ZyXqxMmkLLTq0zmCwOYa22bt7OixrxzujmMGLHENtRoYd6iB768Y9fG7ij7Rziruwg1xpcJZ
qT14RQyFO/ic76L9bEcI9aHlQCnmHKDUVSnAWlzF1rZkFuhqPplut5iuObepE8kFhgFqAg0JBNSq
n1nXZhEncAQDXjlmrI+gDEx+s/c4LcrHqakTtiZQ5p0ncEi86keYcqYW6SKb4Nfd31kasJVDYEjL
3Lr2Bvq56V01uObdnAzltK173L5OgHT24KwNfr3E0AuQXk0xNNd510B3cRovUnC/GkoCPr1Bc2PD
ygporuzjKigorG0EEvIuadi61K2jsi7yupMJLuJzYhR9n4/QeO7cAA7qCweqK9EUl1seaN/KagTa
DW8UXbTCJFfQ6Z5xv2lSDey1HqLuFGaYc78ShJBzIgY4mm/jeBuciWC+mUdsDZf9Cryqhj4qweJR
7vZxktiwVUjjaRvTpYWMYUqYroxqJO1ah3a2WTf2Qa9bOE6QELhavvZdMlwoISDmQRL2K+hzTPkG
CpxOnfo6hFNLlhTqRO748paRTt/PnFO7gjSezCcU6qPpypaqAHrahWTIZrvMYWVSPbwKjvc6GzoN
c445qtPx+rcp1tyhrtvHS0WwVDAEe69tEOdjnZp5Y6ckVVC9JwVMbUVf3DT1mCS7p+C5ZuBsXEal
F68bMvMK6tHUXYsK+ib71ASl15UoHq1Iqgxr+HV3qSsi9uUI7SK5uNS9pjRfppXxBi9SNx2FPvcA
qU6qgYTTfEhEv+mtElsapdDkd9DlV7vRJpAZStYWWhZKneYoUflJk4qOPXhuy/myFm4ozg1z4Ly0
mxZ3Gk/jAB4IjZLkxDa8XnZ6dDBKhPoZt3sqXL6sBhP1FhTUmQ9GR4WD8VnUvO7xEM8nYWqS/Ndk
YcsgZDLl7R5bZNxdXMXN8jrJn9hBigJP17QZBV+n0KMYbkhezyVkwWbdIyd8xnRakhV0gKqVYhb6
PmM+QM6AIUpV7gWgBOVl6H3jso5DpnhPlrJaFjkF0/lL6MrX9qobquTV8n8pO7MtOXFuW7/Q4QxJ
SELcnAsgIjKyt51ubxh2lo0QnQSI7un3xPXvXc60d+apmxqjOhMQQlprzm+u8FsXHQYXh8uRdEMh
UuWEF3c+CGpUc0WZqYlcVS1lb33RVsce0uDHqK62x6Ik+Y3YOor2V4irviy2j1x0JSrsYXgbFVt3
YVclElFIuDmjVBcVyqU7x8o+Y5YSm7X5Fl2jmMOVmCU+gysbvUOybnysmqjA8onL6ES0dvfwsevv
1PbTj2ErlhJv1ZpnWz25t6WxJr6afaOupHWyz4Jqnss0AKGZzkW+fozIUl4Mxh5GFo9lVukt+rLw
OP88kCh+H6D0zaIRSyGqtMtMUIjvTdkongB5ZzfTasZzNLXkTnOMprjQYBfY5ZyvtE7qzvZZ2Znx
ApuBuEBb1dsEUkn3zWorsYH7OViOKwlbnENOfw03bi6CeoECoOb4SoZ8uRSgN1JJg/hy1Q2cw6WK
bnVs2UGu46jSpdnyKuOL4AGMkJyemlpv73QZSAIfqyU8KYCp3KiNLxc1FMKvbBx0SqO4usMbZIMs
0jWKykgP/nEO4xq6IawomN6TuR45kyytIKM42NJlGycFOt3jFLu4OnRRo+826K1FUtoB1qoo1jbh
1E5FwlzevNtErX/Ay8ZmRyd0bLohxKSQlG2Y9o1mqZ70OCcrr/gBdW17OY82HDJXlTpxte/wtdIq
NVOZn9d4rhOjlP8sN1pn3vn+mm1bcaZdDXOM5h+Fgrh1XkUemDSiXScOm5n7j+tMf6iSm1vrp/eR
oCuOwq46rFC0ruGfrneL1dWSBrwv33bjLLKoV75LoHqatM8HcTkugCRkGPgHvXL1da3n7poCsbiH
mIqFv82uPRLRk2wRDmsjLkqW9Dm4lxQfLS5QX7H8XCMbHab5FMzHSFrZZXFDnP7WhENwCeMtVVNv
+zQwZX/S2zyM4CMCn3E1G5nM6I7TahHvyKKaa5AkXQLHWkUJ9lN+wfDM4Faj0b/nfl3nxIq5u9ly
G5/RINcf4Dg02Vh5BpGt1fDpc1WGKZ/j+Mq0vvuylBNOsXnV3fvZqui23Mz6ObaOHWIFk8lAoP/Y
0mCGojviSC27HoJFWJFSH/0MISvpm/pKBDjJ15bJ4lgQ1mdzYH8EEZsuRGvHOtsRofT/6Jmu+Kpz
k2xBDF3U85Ed8NijNRVlj5qtyLtLU0KUGpgp0lrN7eHfsDlAOxDIQh43ApHAMIYp3PmpXwiZHvsl
aa3GnmscdmoVhuJqy/30OAsGv4000Z2ZGSrLly/7FMv6eVkBngToF0bPyEg8u2zry0Vs6whDuw0i
lTT1yvOshuaNLbVRaA6idlKvXJPuLP9TjgWwv1QMCVhkLyIePwNu+kHGY1PDfR4nvquZpiPwoQg2
rwQE0dgf9TL7hyUfYeJS1NSAIZS5gOmPjm+q5DYe9CrJt7Ue4gkNVEnQvEbDYj8KNorgLAMo5jWE
GdOJb7CbUUNbwc2PpqpXA/NbgVIRpEV9sBo6PkZxBwvICxlTnMxx21wIJBPeGMgaQerqLbydqPXv
FbrcOW1GlLVvul5SYEDE2/FC+2byh9HM63qo5jxyGR0F7DmDxsh9i1e+EySBrbCL4qWDVIa410Nc
ejiozozBmeRrFcBVmp1NIzltZxG28u0SmhqvFnqFb/My46zTi4IGi9LqGAYoLlNX8JBnpgg2lIVB
kw/Q4CSRWa8JFWdVkkln69CuZ1kT9GyLEFA/APnYS1pJB98E/fVHkI+uzazogu9Nq0rUGssSRSc4
VuVnWbdMnEozqfHAc7o+1mopSRr0i3dJNS0DOZhpARjg9Caz0UKJRqPZLdgCoI4FKTGhd+e6GW2F
bqaCcBxHfX8VbxWOGbXNpgZB1AN4KaJurTJr4x79WFC2p6IZAMx1Mgybg5GjnyA26BqyAK1ibN/A
ZkSy1r6/5LQm8dEt63a28UqW08+X4z/Y5/3fgNrfEONjZ1cc8Po/4+H+52//30MHvqH5OVXsn3+4
Dxr65+9u/nss3Yv/1el7t+eHhuf/0f5p/ufP+md+2c5+/s8ws2co6dMxcf/mX/7/QagSYOD/DqH+
MyzhHwx1/z/+xlApYFPE6WS8b2YCrB8gxL8xVPV/McoE6R2OsRo4weWOgP43hRohYofuNwarycCw
MmwIw98UquB7Og/FDsdouh3So/+GQn1K+mGWBOaqIfXNQoaXgYOie7rLdiD0FlNuczp3fZigUiiz
fLTusKJKv/jlofxn7fwKvD5l9X5eCpMtwBRGBGJquCcNft3QqzLKN+6HJWV4X0EShuxYrkN1vaAa
u9aksCdUsvV7Y3t1suWkzy9fPny6x/59/SgUOFWEQtiB7//+lwPFQ4LLG3AlacmrQt9TptWBLapU
MLsnKJ9B2UwoEt2qDVQeCXFG64K+i8IpeixMlN8zYIRR1tcrAT9VCdT6G+0jd8wr2HVHthmwdhE1
8w83u8igiNdOp07hkfZB3WjURh3MMN279seSQ6pOGmYimhRwpx6wflSR9tzl3woIgx+nSbD3ZAja
m3hag/Ewt7V+//IDofQp/vqfJ8IF6lKxfyNyXxy/PJHVEjjCqIfTuYyJhhLM2dd2ErAsViuaJgmM
5B9JzejXesDkgCxStETNAvoJ8tEWur82dJAMyEMujoGuCwlgqLCPA4XklMSTbfJUtAbFT10Uwpzq
xoePdGGCngpRjQ/5yIDaaFPX34TXrj6CTOuXCzXa7tPiVdilpczXt8I1PdgOpZedIg6wSwLOGR+N
X5cHdGtDcwhwF/MtXb2+xS7s2OXArRZ3OvemOqJQaIYzcQKSQWBQfycNBGSfLRIsHc6nWMLw6rnu
Mw2tOELl3KJzqwlkhVautDsPHjz1zaa6KMhAJKkvOXWquugiPVt4gD3djjBNoiijObqbDCbV+A6h
sqK4D1uzsDR3Sn+N+ojJC9YxsZzmaGmgk/TRjocM7eYO1ZhDxLOAeWByoM92qe7RO2ZGlOhbNr4J
CRhp4igQwjb2MBKmhbhs3OYqvJ4CeGpXQ56DOMohGr8tZVySQ4QSkmbMF/Nem9Z9dFHSJWaPuGEp
rtYcyHwa8ago31RgO+abvAhgwG2lsuURZxytjzVWRZNWqAtq4AFhXWf5VA3sMFoWt3cGwHqVdI1h
Yyb0XIdZDYzqjsl267KwjmZ0a2InF0U+Dfk3v3FdHjnQ1SLFlwSZygTAWVCSx1xnUQVoISFto+Ys
rkxvD9zDdA+qfCmPZFVkeqXk+tNmhMmeCjlyicEv4hn5PRixVhOBQ1RAbTztPGs2SPBPFWUThB7Q
mIcNBuVxIgZnc+3zHy+/fE/LzJ+vXowIAIhl5BOA1e6v5i+v3kjBQtUKBY01RXsY+45fscGXl6Bg
6Kmjsbl++Xr0Dxt9jHgX0nUgzyVg6acXlE7TzlLu07mFpTdyaL89INGrsu/UV++W/iJnG89GUL/Z
6iZyrp0Nv3UzyPjjslKZNCavj5sIwqswMEX0Gsu97/7/APH7A+GEKUQE0KMTxsNnJDdrSLw4V4+p
C/LuvotXASnZ8MNM4JmgjS4ptPJFX7RTE8XwuxhK05FvR1B042nwAXnltPr9tMBZDSMV4RGc25A0
nz6vNkAzTiFKp/BQHUsnM6Neg3XUvBLK+MMmLFAfcJxHccQVpoA8vRC1lZiJWgmk2Xm6R1U3GGgF
c2iShg/R92DpoB4tRkhgXr3uAfysJY5qLiFjJtTPZs0AGc2fnNhCevSydySLAl6fwOHnTQbMEGzL
y4vp98WLQXhhGMNexZNBEfL0IysRiWjK9488bfYbDcHS5EveHMuo1e/KLeB/l53/ex5h//L/WRyI
HiJEAu0COQ20hXhnnr2tQVR1vggYbBHYZB9cjtBPUvZyBrtXbGEm3dzqU0Pr4g7QWfVhBkiMVtwN
wfHlG3+6KFC3oHKBnEIVChkif5Zyv761ehOWWmpcylUwv6mVYgmZqvXh5as8C838fRkMv9gHwsh9
5u2ztUfn2XIIKS7tsPG3CQUu865xjXxb+np99Nzmx3Hot/eNrafrvGgZ9ALSGpJwIwGgB1R19KJb
3NfCb235ypv6dOfcPxz6MZSNnDGFeaD7EIhfn4FFSmHguXZpPzc5WHEVHJaa6lNbTaDnKgNCZKJZ
7ip9RdZpePfys/nT1RGJR25LoneL+LMisuzZUHAv0RjCuysOYw1TqatK+HWrLoZsW7oA5jibm4xC
fzz00TZ/efkTPC2a/r5/xhjB0sfGjR746f0j06VR5GENTK1pt3S0OZ2T0cCD7CzQ1NzU5QWDq3J4
+bL06Qa5X1cQLlH4C+ySHG/Y0+uGrkMYyM425SbcJVmMkHtfFw6l0RQW1Q1qtegQDB29E400Im0X
PS/HUpRVnXWi3uwRDI9espc/FaJqz17N/eyEdYs1gQY/hpL19GP5zrNhjaVLBwsH0oXqTRksAxxJ
UoOY8SirAMLBD9qQeeD+VvjmEFdNhgTKSUHLq2BSmuqq6yPRJ8h5KZKEYY8dL9xy6RJaj/KxYd1Y
poPmQZeBIgujTFdUf5JaxEiNDaiobG7rE57Fds+L+KMpSHGN1p/mhypQgN09rHHsrKIeARXX/ofQ
sf7Eg6VHVGCEiH4gwg5F2gykb4/tYtfHQOdOH8ZZsfPsYRJkWzNOS5ZD58/6VgqscrXaz9zN5C6w
FIGKRssJuR3ki6CtT2prUh7TKcrImJd3LJgNUgiWsjPpbDycUUbZLmGYBgj2t7Li3dzFcw523Rma
9DxHJqZd1ymAUyenFrVcE/antqTjcAkSbDw2ZQdhFRWV+gFujewuwBi/lxS8WOJQyy9ZMVTAhcTo
+u8s11EDd7oRW2broLxszYACqwjaLasnPz4sIuw+1Xk5fIe56bZ0QWpIZGLozXcNJTs/Y0/mKgkH
KKnJ2i/zN5zk0EY2HJIPhMNKOsotrvuLsEZGLzEkr4qjUSwPAKnR9a71Nf3u1bJ8U1TrW/RLU/iA
m4k/TENboSosB37jA9qiU+qYLgFRAsVBfcJAmDcIGpRJPjZVlbKFjBXigl2LxFOBZZ3MdsMnw2bh
1G1tw/JTU8t4zRhd8YWORFc2GXPfu2xhOj6BIwCk10FZyRbarluaUxHu9FO0JfDSavx5KO3/WkFK
fuAgAMluWOfnxQ3UJMG8jjSt7Dr1qRNIcCWsHswHhXTgVzONMU9DoDyfGUqVv1BZri7ztNl+yCoq
PulKj21WkYUu57VeBbidoA0f+qBynzs/kzfAe+I3QT0jv0XW0Fw2nSlsUrV45imLQdWjndyW23Ha
oM4GNlyjM+4rekQsroaO1ETAeVjHw0tRKZmfUMaioeu70PcHZkUxXRV8QscQyEGx07AEgN0nFMdD
1uhK5tk0VhXAcoQ10YtUQOSM0lYk9RqEuA2vSHkZyqpHlGWqwADBZ+cAJ3KNTgWUr/sKwH4EthXt
gCSaRIYFaTtC08ku7gfCU/qr6kKI5mLZvErXslKgU4nvbFJMUCXwJEGNHKqh8Opy7SWvU1dVwXla
GZIO8CRWk4zY+r/t8NiSRJuT9hJ3bpdbv4qCniq94iz2mJaCBt0uBpGBnOYUuaIQ7RxCPiirTtwO
ULJRjFmkFEeJIJ3PydqeygHrBOD8UITHmnUxFvbYsU/o4WYA0mUe3lZYrEDkySibCyYnMmb9aKQ9
5BvJGYBbFT7EvoFyFxVVfNvhO1IZWitiIc4idYVvsByvHSJUQ1bIdgqhc3KFP7Ap2CdQAlUJ9Bky
PsprIz/MQ82mDCof1IO6zc0nHtYd+IVA+eAMSjL6YsEE5HAvOvq4yNG+AS+AXw/wwRrJU1AGMb7z
NW+vepAtAH6RsH3byb6ETa/gvyX1GMafWRCqHyOSap8aYJUQ/Gq/P9dlf+3CeHhY143hc29WtQe6
BMgpiRLoy3GIVPCZwgAEkBJWMc47LcL7gpZbc3RGi/GChZTdjAW36iA3PJoD/PMone3k0Ffaib+N
Rb38dG6GDaEu5zQETD+/A0kQA2QDfLse+GoQGmNMQBgttqm5LksqgGeqEcQG7ptchcRt99NS1u8I
mREgs3WIMFQ19gKdfa2LDlzdWAIAJCxcDkrY4AKZkQno6CLpre0MzFEIA8UFRXxxStrBFH8Jyos6
XaqFXJZYEXHW1D3lN3TlqLShz8OjjeAKBUc1Spy9Q83RmFTD9iaYWfudbKEBGITk8hDkAD7N4trP
quln4EFbVZZZmZekxRlXAulbFe8yomXRJqEmIXa8oRVvZy50eLVMINk9hnK0d4rZMYfpHUI9In0M
ETx36weQPFOUotNbPk51t9jLdcBiueCDX6uDmHr45GpEL5gNdq1rJMs3iRad884nKC23H9g56W1s
wOcnblBzAeVb7+aYCcc+8eBKz34Ga5PS3uVdg0RODe52HrrKFrB+bcXuYCb5+VoDD7mvAXHKbKOd
nIBU10OT9v3iDGhr23wBEBLNWHE1kuGIqmwB4GTa8/VUuqIJb6hrYyQPDdyGrADSFBxCtk0LwmiA
QmGz2Tw/Igc9jSlHaAj7Bhj1S7w5MsyaWE5vqk74I61K+cGxNXgL43obz1vdVDdsQdQABLomkN1C
7/0p2KoD3MDgeva5LS84sFKTDv1bhLlg5yLm2yAkM9yAKBu+N8iTfqRuvu8nlN+oaS5t0SB79nLt
9HspK6BFShqh6WPRbx2vBzhW1nk3phUdwMFRbAij2XBq2Si4gjTQHthYk6wyhtzKdmSv9DJPm7if
9WSI+hWTDjhkZkx5eVq40ZXVJEePmPY6Xm83nSPziVxBJr0nRwmH95WG+ve6WeAnPCJwsRjdh/zk
swbfLpuaqwGvZLu44pOyK4eV5Zejwkv+Pu7NjN00r9/8+2eMH5BAJ4X5sRjktD+EX2QWqGsgDSc5
IHlS2us6XoKPZiDT5QaHLFnywJ+Bp+TvqwkGfctX+u/vmSsaMyRBmYz5T9vvl8sHbanqMte4fGcC
KAmjPMTzPF1MHHnSCPRtSsCKnV++5/APCwt6AoM9IDCuGzb505tGeiiq4VIOaVgP018tlgBHSLOP
42wubTsexwBp0TSA8pOfWol8WpLHev2qR5aHKRy4ss02y8AnL+NWHB0VpUhzmJM3iOrKOmXRbn/z
Wc3jsbI0+EzCAWcJs/XDtlqkP7ThYAcrmH9dHN7EYupo1o7RiIx71HcyFQPIdgiZarHJ2gB12lpk
4jMF5X9JBwcKLSsgwA6nOOgGqJkEGZR5p5gP3RiBo3v5cf3e02MqBSMSIi6wNUgwT5+WaSZNcATP
KeL5+cfVlJVArLhdl1eus/85v2oYaJQwMQSOD7pn4ODhs0YJiJwajc19Wo4UPBNOAJy9VNKD77o3
OZ87m+LoQziZ9QDyXr7HP7zrePV2iwlLgrP42buHVp6gNA88SrZ6SiJejGdPFv+B13y7mnSvPr58
vT/cq4KM/3Og8y4V7M/8l3UfLpjtEVQQG2kbxlkVBOJQoQZLgl6N7xoLEIp2Ggx3F8tX2uQ/fJu4
8j6cZTd5WPRs7QM3aWuF7B3WMVrPQuTVIY+W+pWt+5ma+nPzxBQY/FQRbD3Qc/TZA51jIWvh+imt
kbi6KPCS34R9WKXO0/bB11G/S5Lf/ICKiTdDkOgyKt7HY0FusMnEl0PTVWfT8/arALb8ikRCf3//
JQU9QTDZZJ9Ts/9+1a9Pv+5Q9pU9QsiCVaCa2hEoajqvPdg+IfrqsRTGy5QZs90ZttAmWaK94bSI
goEcDpgfEDcCA42Y5IyI4BZp/6W3NfC30QECzzDRpGzTgeBdSSAK1/4VUeEPUge0vp8jdhTkNh4+
+xLdQm1TL3JJY0cQvFShOdm1wf7lQcr9RSKwc4jiIGFGKwyw2CcvgGZYHspwgTE1IbyzvPZ9k/00
fPr2QvDEBi5Cxdn+/T99pqPGcm8xlCeNY1T7lxPp98pq7sKvUkmYPLEtY5vVLCg/RKBey9T2lVMp
RfbqAxLkvkxnRac3cduhWZ8LAmsGBaJUCeTfUt0NIdXfBZOI78X1OPVJrEFXQkxi07pfcoWMEgT6
r3mUBuFPPfM2ZZ6hzipCW39zfZzTS8zmcHNaiii48ATfVzLRIMA8jmnN33lkKTuYvGvxANRNfx1I
voTZWPjwBwwh8rneCsxAqWLnMUmhzdsuJTPvlkxv4IZTnqu4QvYIK+5imyNaXsmike/rckEYS+dh
/1nDqH4XUkCaadOCpoQNBm4B0xkYdINxjNyBw8cLrsLO8C0ThRfI0UjAaAj5VD9KMD4ysSV6zGRG
nyoyoByg54acyGsCT/0LmKvt62RWUyOd2zdIBCFlFGSMjwUcJmgGzQHTBcyK+rWHLICeGnMiWgRY
koZ0+aEuvPvo454WmRcRiLZmhP2TtkNcfykCX0BgEF19wHDiiZ5UNFQ/JPp/flH7CcNEIEagxN1C
i6Amrm3T0lQWCWcgfXcYFVLaBAp0fY3WSA2pI9YO2VLpwoDdie0NdA9B07wLALXMMca7/OvNHflo
RM0iyORKyt+2vCJG3n7RcBSZpqDal/lQcKNSG6v1MkC6/JXX8/fDBBO1GOOQfzkj/LkzQqa+23jf
jGlexNst1p8rYU8v+d2Icq5MG/gVrw0k+n1Xh0mGKUkSvz2Cv7J9x/vlPIkw/oFEGCGBFG3Yp3pU
sOtRrETulUf5h50TQ7n2N53uLMTPnfWX61APzhU5hTGN1qG8R0Fnjr5AB1zQPvjkG0g+Ap3JGYfC
dAibwNy/fGz+rqVCU8ChCY0XuwYa5ae3SUiuNzKBUJiWUR29D+N76jG3AyRm9+nlS/3hSxQoCGAy
oAXZ+bpnl1JI9qPmxp1G2/pO+4LlSQfu6KBiNIFCV8OHf39BBecRNwcnBwTL0wvWY4DYdIe4DUYp
mCPw7+Yih5zy4MDNXzs5m1eux/Yd+dmODeoGo0Rheu7O2rN6C+FYOUiCNQMwHhxb5doQpxto+cwx
FZ0ohrlsp2r264OVIsDAIxfzD0Fl1ioRkQP6Kiuj7TEXk78dlhjmf2QK3qcKMyPeAlMTJiMY41In
K2YWIMFXDPQ1zf8Py3EfXcehrIMPwiiup8+s8XqgawilDSPK1sveL9Vd05QQRpwgCDOIorhc5iA8
DK0JzzWyM+KV9+H3ng0VKwchgp8noBEq2KcfoIC26FueY5UMuU571YSnhaz2x5hXEnpKgblABMjC
yyvlDy87ymRGRAjeRLDnBbmNMQZnQNA+XRgW5QZ35zLUZrv591cBjQQjE+/6Xsg9u7UuGpE/w1Vk
F21verS/ezTZ/j1u+n91Lvc/5dkilJxL/MQhjkaB4vvpVXp09Z4M+YRwo+qOFOM1Moy+g/7TYg6V
bTGP4eW7+sMOEqH3EwzrhQGffbboEd8jYsa0IUziaTHbAiToxw5J3SNF+Kp45VrPZtjtRRCii2GE
AYposcFzPduusGdEUNCaOYVW9QW+QX8FsByOBwqAc2lHBOJoEN1D7Ic7Mrr1YErNbqe2WY8V4krA
HAEzk9c+1B9ee0XxuWKUWeCaBHv6xKetj11ZLT4diyC/U7y1F2o13YeRYkREKsksD8rmDUHEqTSf
scBblA8YAvPy9/CnEhYNAuw6NJXgaaJnXWWL2UK6nDCaLPaOR4mFnfp+qBr2zq3FgFBMPwSfowrh
s4R0y/JdIXK/3tcI1zxC9GHA4yqFyVYvf6g/vM0KljLdDUSGR/Ts0QzToJooHICABPnXlhcrYioy
vCQTBkQhXNWeZjAPrzyI3zvBnTWBLwixFj0Z3+vqX05UVQeqXgrtU95u5lzkRZ1RXsXI7SGkEOGc
A/g/kWs9TcPjv77bmOJwC0NoTvgEz169AjG7HqPYJhS9FbnXcFfvArYi8D7L4mIV/fitbk339eWL
7j9U++yFV1EYUdyp2s/w59tKVyLyCUEU24rsepViCgsbb1GzlTYbUDvsoeDRb6l28R7mh6jhMU9k
2Oi1Y+34MVoYIuCd5cisrkSz/gg9WXHwW75eAPK3M6IRwHhugZ2tb3yl+Hc9CmzNIebUDEkhFnHc
HG8wOA5SjTzpuWQY2lgM6w1yJ8MrNcTvmw0ABxQsBCAMXvXnPVGA4Wu2UxCKAz+JU8+r+oCicUBg
sOzOLz/X3y71UyeNUHfGEYjX34alIqqH6V1qSxs2PmwuWE55Pwu0rFr82wWLCgVb2y6JwCNTz1+S
EiMzGjqj94R9U2YzdfkZYbs2JQG12TLQPHOhHd6GrB2OL9/j79gHFqvC0E0ICqHg+AxP3xUcDEgQ
58WWxiDU37UUUZxwhfmBkVfdxYaBeveYWoao9QbfFq5ZeIvIV/eGascTPxbRuTJuuB26fft4+ZP9
diJLfDIYJXiHd/BYPjsrSdyEHW59S80i8xutPOafIYd5+fJV2E819slpie5l/61f8MgRzJ79Bwh/
3SxEhRlOrsPQO0yGXNWxpDGyksgk1uwQwYv/hARy94ksYqeyxNKDR2yRGjq1SA8imIQ+fE1meNIY
yqlxJicIUvVfYkwA+daZDsMJdTu36oZBZm4Pc0XIuyBw012jhtEdBcIWCN6b1W3IQZsOmQ/0Pl1K
XSD1mWN2n0c8rBiR+wHGDHsR7aA+LEPjekTKvbqJjcsxrymCpZEQ5Lih8PGS+AQ5c6iq1Taggy8r
/3mgFNgnwxwpkmJGiO+RuF2378hIlTLF4A1NrnqNKbiXhatgvsy9HzDiBoricJ4rOclExrVZQfcH
GF5YY68PMjuHfrjw8MCjt41ae+ToCiyIH5i7Id7Hbpn+Eqrb2gvdNCbGwKPQgjPse4QPsf/Y8AjF
Fe5oDya5zZppGr/ldc6+wDbEfKApKBqUzX6BCSOmxt2PGKgIl4hhTscpioLiu4gQJIMa5Eq4Q9Lx
x9Jxhrm2o/Ofqy7HIF/YIFfbwkCLBn1lMX0OkZJ2H7rQ3sDto+ZyM1XbJPuv74HgCYvxHVxeTCcg
6GChU611r/E5jPSYpbBi5AVpB3R+UYlJiBly2xiuNHDbv2tF0ZOT7QAeZ2IagbHOY7t9aDFj+X03
cmWSeNnJEuT5FoW8NazfBJSpyzM/zPau4Mv8qBhCxYc27tcv45YjHOacbd4H3klx0NWoglTLKkTa
A+1qk+BtITkguBmTO2cQvvoiQmK/OnlWtBcEAFJ/AdVb1cfKWUoybgii+VGAZiIDGg76xFXr0qGu
HtkPXo79kObQoD3aP2xxyQJ4pccxQBFCaUWFKVAz624A5TVxIlHcUHQz1Vykuml3Da/pAnt24z4v
CQDbvIIT8p5jjNAeKsQ4uig86XpevmGgqQ6vNcvjI/Fy4Ae/9s5cd4GcosSUvP/UY5e776RWXVpr
528AHLUfjXbswQPF6A5DveQ+85j7WSQz6+O3ccP0g4mXWKaYbJF/I/COvw3bNCM0CM74U4NaTWJe
Md0AzgMuhRBcYkpu4pQTIlPwl3WyYNZS1lNoMSBNA/Y+FPDX+35zj2hu/LmpkH3BEFSMEss0EsWP
KKURlBomNx5bvrXAPATHg5kGDClJemRt3VHD+sdXjLx8nbaozsGkK+DQSVvhlUx04+K/RCfdp3qD
BpWMOsS0k5ZRe0XXMf6+zlOBvUBqzMUkg9RV1nnlfDKVrQZLwJFzz0JI7W02KjGR41CA1sZEzLK6
RWuTY4Bb0AHMQ1NQsFfOqD+dFFHEKKIb+KEsIKPPapsB5sgE25qkmFwctceCtdH7ViooZghd9Qii
thgnEclleYuXLH/r4JufWyQ138xtUfmrHej6L/bOY7luINuy/9JzVMCbYQPX0JOXnpog6JTwHokE
vr4XVPWqRVJP7IoedUSPRfHywmTmOWfvtV16ZEb3QB8uG7/ZLv6wWVOs6h7TJ3rQ7Gkfl3HOW0WF
AQKWSplZLwOag6gGEvZU18k3x62vG9NahZgodclgsbEKfvykdMjLIp0od2zRyk3OS75vtGb5bmP+
coilt4YXJ6C9tgYTf96XhphBBbN6pBHjhFig4735URgAFXGf+Se8VP2VWfjytLGbeV8kdfuEwoaX
py78CK8ZYxdAokdqRiZmIjrbo594ampNu6t5Hrtvrv6vY9fHXRSsvEWtifaHxsHn/hySmbrQ4n6K
Emb7GyguWO96MFjvdHzcyxGH7L4eZz+ihSvOwbTUp3Kyx/+08OWS0S5n+shRZvVSfrwzkIYtNk1m
EGVpavtpjs3Qb9WT5Qz2BQZ/45vS5kudvX4cdS9TdIMb9fk7K8n4zPcY4slEWhdCL8sXZS/5MWYE
rE1BGn/zSKwv2OdrTJGNKYfjGr6fT+OAnF1G01Nac8BoQI7kJTwfrazm80pPxDYOYu9oihf/uqc9
vO38mL3v74elL3UGX5jilpOSuRLaP0+Wa1/ME3gWBd7LqzfpWHonVrd4z06WvcusnB4VxvaHv3/m
1/eaz+RYRm/BJifU+fSlda1ISrOvVRSneUZbO22OFRogpKjC+2aF+2Wz/XSBDcNkf3co3jzTW/+W
3+rGGLJTYjMJiehmAD5IUSrh0Oxs92maAm889RLZP9F3gL4E85MOtKun6dkSg0EPWe3s6yYR40Oq
ZeYNxEEkYDhOlnEvnca4czUDToxKnQvsT/FBZ/xVhrUDi3dj1R0NAW0BM7VUlp1GLoLSlVo43OGE
T55j3RRI8aiTTydZBedLKv1kZ9rSQT03ZOWVD9RBhq7qK2/TGO2yV7Ca0k1WWMLfwm+snmfPSEBh
aFbz4vQccJmATMAAZhs51KBl2E1SrdTNaNK1xNkDDZE/6atPc2j2S4c6ZAo6cS6Ra7UwThOIenTg
vADFhkzZUTETftc2+MO7ZfCUATozTG7G57KEmfngOlZLRaSKpxLI65kq+XaanNDdIeepvnm0//B5
rBk0bSn0UE/8kjf8dusJfwJrgethFdCCSMV/raHC85oy0ljZNjzY+jfbyNdxLnUHthh6WPx2HDKf
Vit8W45m8D4xzl2WC8U6DiwMCBWyqP65HpJ8By/U2Hgu1F9aYh3ja8TmXu4+NoE+HyFS9Lcy0y1o
E2XWfbO2/eG1I3racYFKUW37/qfNXmsnP6hsqqLWUOmDlTCJywbp0cFy3eWbOvsPywoSa95tJuiI
gj47D4axnBLN8visIJNh2rbtWTMu+imSYtBwbZ3sYwb333xB8093nErbQqzC9kooy8eXfawzABgO
31AmAZaodnbd+LTK3cTeNbYpXQ7osUh33lSYD0mrYZ8M4kYPjQHV6yZJUzmf8Uayzc0ZDa2wE2X+
2vixVaBgydoH9HjDjUMLbom63m7Vbilb/5LfaXtb+nLjVjpZ3u6bJqt/ogNH3DIC+Pe/WdK+tgQp
7E3T8LF9ESDDrfz4LSUvrorp8EVQI7v7lI7UjuZ0KcPGqIIt0RUlfjxLi4REppgUa1JBDpcba43b
n3UtEPK/L+d/ODzx9/jEfFJzQx34VG13RhMHKOUR6VZNnnKKZfaEZd4Q39T1GJI/b5aro4vzIBMt
vM6fB5Qd/tOgAWAU6WJOj0aDgIntjCr6MHsV2Ee3QrHLZC9LnomHcIaN4aqpxTtQiudM0bkGr2Yl
x2kXO01o1255rXO28E5am+M3RXlvtNHozepA50g9pIWmd9GSTgp0Qo97HhVEEosoZoAKwD5f7Eir
3PqNytd4z03lUYzrTnWNhTc78+YgucoLdOOhqw19vPNhoMDNnuL2wVgaxBS5h2gxYrbv/ixiUAi7
OWkFr4aZQaf9+/351T//sAci4WTMyh5PQ9/GKf7xgRGD52dx2jgR0nWjXpEJ9aMGrn9iTr3AzdE8
uD26bl77GoyiDWyhrjxBPF7eZrHnXufSrsSBo8fKb2SCOJ5psSqfqxkn9KaBSYxunL9+3Hp9G9Q3
npe13pYdNe3+6T38j6gB/2dIgMvmvboZuvf34fy5+X+AC7AOFf97LsD++aX+dxblrywrfvxfUABM
/NSGvHoOY1j2HJbE/4ICUGuw8nK2w19G65y36V9QAPMfFlMkXlWXSb9FM/DfTADN+gcjY5Zsz4co
wG7s/19AAbD0cah1dQtpE/QBh9/28cGzC99r+9JbrerZwa7rnuwbqnHVm9Y/43n/2/nYx71tDTi1
6B4HBhUcIyvzs1QJqSue/Jk4CoOMCXpncagkkThNAn3rt0t/9c/X5nf6wMfV7l+fhGWRFiMXivSr
j9/JT8kIoRMVmgkNHzMDUdep+Ts71B++Doa9NbQVvSepQp82MuH4XdthT3VAcR6JoBaXKPqGnU9J
ln2zOnAO/rCs8o2YL7kcyTgTcFD+YiHGMc7Y3sm3VsypJhzroY3PA5KZ8m2r6MxvYieDliuW3kX+
Iq3xlPoWKEqbLhbwvNgtaVcygDE3DZFkFDFiaIvImjqF+gju4nITjKlubWPA/jLKQICaF5Dh80sI
ZWa3H3RLvLZY3sXWcUaUnBqFyEPgxHMZiUlVxgUHF/7RJKvqZ8rwxwmxWZRyZ9XS+ZkuqeZF/Ao7
O8wlvt/ISDXjDU9WKras6zW9wmlyHOw2ReCTeAOIKRpNq5su9Lxy78ZB8rstfcHfExg0LcOuGzzA
NZVXRNKMseso3AkB3GtvfoLMIh+T3vayCNk73cSukNkQ+lWlhnDwwCfKBATtLvb0/r3K8TVuC13N
L5Jy4kFNZfmTNoNz3tY5YnbNSsZrIM5LtsuFKYAK1DYmlaBPnUe/rG0YhVWtvfRj693FdpnfxYPT
wWCEGOODRTQE7dSgzMZHP8voMcOoLIdHfO/jJYgBrnSFH+wHmM7q2uxEAd1lmLKzEk9nHk22txBe
0wfDIyKn/KXq0/SFt2Z8TuaA40K2gIhBaWQ2MtQts3/2jH6B22twZ3QM5y0ghrJEaWvN+cQvbqcn
1BqGs6drDGtwIfnmSViVdWFafXDoOiEzLiZzfhQHMn8A9Te3TKHU5dJMCXFP45DfwFIHIljlpX1v
SKXh+Brn9oV6bXgAhDfdtzk8zTB15/TVsfL+pkf4UuzMeZjOu3yiY68U044wBwJ35gfKFRvyZLDp
gFXW3/Vpyl6lIMQrMrEvErYkO3EwhdnSf6SlpIWd48t8zxzAOGnTGmw3RDjtrDCLGI9PWoEHV+D7
6s2EzeUw6AGT3mLpLHq+3Wx62NMEWAh/WcrloJZJXFXo5H7kk5e8iE4J75q0IPE4uqkH5AyAJls/
9P4kgjs8DWE76pxf2sGsl61sybAK5dDRHVeZAQWj7a04nFJvfETOiPfC9CbrNa+HaopaNwE078YK
88vg1R6U4EzLLyAXQSCpB7fnzKOW8hqIbHIW5zb0NZQ8nIQsvy8r0Gr5/EPSq4Vg3Rq8/MpyEKI0
ccFbVvCJxdaIu+YNu4QOWbhzMB9WozbZm6QnDqHL5HKXs+wHm053k7fRLjCpJCTyPJVAdg9mxzku
qgsP+hd/DBSjqgu6gz7Gjgk4AsAt+FEjb7YFekuetAbp+6ZZLDWFgU3uSN9r6avfuyWREGNWb2ZQ
Q20Y9EJTKOd0D4FNYJVmZLkxWP6lVvIRkEg90EPX+1fFA3RtZeZjHcTcLcal00VvqPndBy3nh2Mb
0+ahq00pGECu2ObkMo4bv9FXXHCdjdqmjZV937Fk/ujoz5HsNVpTu2HB6SDXu3H1nJbwtUNKBUYo
nEmJABBwEuvIii3s0knSAAaNwSPZYV9Y83ldtgNf09amS/5feQf/gB8wdGAi65pGXI8QifVzMXhU
VACnKgxqWBIblcYayMMiSPptWszFwYSxV2xNtBjXgi8AuTrXFyI4XOxeXWHCBYxFi8fKtcEgC7/O
1M5CfA9HefZzfy97J6NGykxrCt1UuqeWa4ABrxyOz0aZ8jc5vj8VUdMAVgGQXedXTmxoYOd0IHoY
IHRcaUzj6xAEXnkyFIVew4gzumaTpglwFXIoh6iwWJ+9GE+g1R7PpOBZW2lwUGeSpQh7MebWueok
dhiCF7r01eZpBYpmMhnYFIlflJssH9dEKgHBMaRTnzwVkHABrjOfeU+N2QHp7WTyyi5KEm4IhWjM
yNcHdTNi+0Ng59tIRcpsRZLlK+Y0tFRNBzm1ZoSouYFOIJbxKjvVR6sENNKw+PbaYMDsFtQD0F7T
dtN4nf1Qcf5FQ+p5kiJR09/HuGZUOhs2/B7pIWDy54R5GgMVnPPLQCoCbdrjHM9aQK3tJmeyA8wN
0Ng+JZiruNXzInghCqz7gVeHRBgbx2C/mSB2nTtMES8GS2+sfWAI8llqP22tyEmoTsmMKdI7zaOn
NNWpuraN6Vep52r5vu6H9ArSc1pH9mx2r00+GQ8iIVIqHFBpZFAI22zFosmOZCvXa1/A8RTbAjpO
tRnNuH6pCCeBvkbvwS4744ptwbvomw4AsabMnal53uvE759Do08kXSV8hd0RuEr/cqbk4jkXHZtM
mwH/4/0jyiPuy4SJjqPmXQf/4S3HjexGRlO4NEA6c2Hb9Vi/VnRkd6KlMDQjQbNSRPOks/t05oB3
azCSDoOqob20XI2BiTZ8RYzq3nLkmSlQ5VJ0YE6D3rnEiMtMKRl7HQChwRtJE6C9EdLzQAC3vRfF
DJLOG9vt4lCzzcHZWjTajtl7+30JU4/RfJotDzybxjPRibTSyN9hA8lwww17C5blvAUss5IyoRo/
AWcW+WaeCaUEISF7cikCW1169mCXZ1CfF/YUc8bB0rRB++Tw8OU7b6mLw+z7/k+8es3FyEbBc8Tb
Bw1fivSHOazvR0ZGhLsxdNFhzmME87Dikn5ADU9Y2KWjHdmNcHapBZluo3XWZEcK2M4agSHZHWjy
uHdi6lH76ZU32nhv7cELS+ByzQ5FnMnojHimnh+kHAxx5nRnc2fJGsW+lTIp7jG8c02HgV15K4cl
SFa0lC4PVeHU+cFo7UKeUiu3uXXcCsc+mF67QoXNnntnsUb1HOREMUes8O2LXKXZIG6N0Pc7kPAK
NGu9ySXzAjqTJtln2Fgn97hLWLd4cIgLwi6fyqtMkMe2H/3e0k4V5XSONd0jMslvBWGRWEa62ybl
3Blm/Bec23kzXA0TUU5bv/S7o6YyVb5Vpdv32JEzAjG60ebO26QAvFQYLV28k6Z+AjwI8fuU5GUa
kfWVWJdWxhvHRqKZB7M3B7Ej02/uwl55mXk1mC5noh62Vx8ynfTPukb35C5FTk/qlcDefpGgM5g3
QPA52I3KcIuLsnXVc5fVrRnS/3QLjCwWDPYMMPJbRz4RJ0hyDfwQqNFghold0iowvfVvHmfhtzxY
koQuAfngxFZ1/zYukvGz49ZkM+ZCg7COF5INR/Qd05ou0CXREb2LW00NrMF6PevHU1FopE5NXuFD
Unaa9rAoyPbng7SyYBv0sUXakqPLo2JtBoMT1hompIUkdDg0gLi8eJPRU9aTCGBv4yKgicyZCZrg
ZYrObDcGtBKO16kqLwaj7Q1pcEN1YgWZIvczH3W0g2kcpwZLjintI7L7hhgpEymTmGEtsZDLyJnC
fTYSjv9hHFOEsC/ronJf+sazVBEmyLNkJDFG2+etT+YSw+iieTTiTBjbWe8z/T4Gktg8p2kWtFe5
jYbwqjFtMlT0RrAHc65z8/df1eD/b0n8jxXG89+3JP5nUbyXz6Licv1vVuH6X/7NKsSYxowTP4GJ
fm2Vhf+zLeH8g1EM2m0a5TQfqNf5P//FKnT+AfsDLyltNxR3xqq0+xer0Pb+weiGpgTYPShH6L7/
E1bhl+a0jpqSDmKAvhNA8C/A32+DgYUxTWMNRFbGM3IGwYpXIWod7FjPIOwrpzt3cT+8EvnXf9MW
/zIAZshBh8KnxGAyTk/4Y/PAm/ocFGsChKQvYdF6ia6/tO4Qe1vsD9BMiWYkLoTUqfy9L0fcKb/d
oz/0Lr6OdKnWMF0w1f0ljPoMxxrsvukbN6sjWkbA/5esAFDsUyZwgFDBHTEixbttwvSFlb0YOAwb
o94Pvf4diOlLo163WDhwrSCfgtq9Uil/n8pBn5mgohECmpexLW+JTvBpO8aZdj5Y5kquJ4nn6u/f
/WNLZR3vM/4zKApX7xVP5KdelNTrom2BJ0fY1ZxT3coht1jjdDImCv3H3z/r6wPGZ9GYZ/LBGBnR
9sev16tJDaNOVvJA8HcaNr1y8mOGkEh9qCoVEqlUby68pddf/v7Bf/qSdHP4svCEgl+dvd+vK5Q8
bwagntOaZiR54aqM9DBLrZEFmuj/49nxr9Ye749BC4m68dMlbcaBk+8a3pkrSIAyY8MVEn1SIbI3
zpABQkIu9d+/4XrpPvSy+UwmSgw0oIPZaEY/Xlq1oJkorJZcD+bKL46xpqtnrBfffMzXF5X2KHoy
fM+rgPDL0zKnSNXyrojyonBOwX28ZfY4jLtFAVqQBmyseSGFviAx75sl4ustZLLB2rmafFk6Pw85
ALXQzG9wmk4OywPEX04acTUubyRRE1nw96v5dZaE8XS1dQGOY+31Py8InkZscctBi2rQzu4JP3HB
Fxn6uDeMdOy3qnHtfDOQbcSscCTKM5yGgYnWDBSSKC4s4fCKKoYsf/+zvl6DtXeNixqlHhvI50lx
7uuiHuIZFEnSWvMpeIE5qgZSOM6pL4P9f/5heESR2LEj4K/49LIus24nShSsic3knA6tnu4dRPdg
luypefr7Z319etfNjcKQeQxP1We9lctql/EgYaBMx2BvZRNPb4nSrvlmRvj18fUADllwtRHusNt8
+k4UTKpOKzoRpGPI82zWiv1CG3RTkDJbh64TiFfM8OVtGWu05v7+Hb+u7Z7B42tjm2ahRVX28Q0d
ql4MquE7JnhzXpCjLkgOFjcV+AozMz8fG5Ot5++f+YfrinoGQy3nCvTyn18aelfgcOhEExW4qCtt
KYp7Vl5/8/dP+bKs42FissyuxdrAIG3999/ODSOBHtnCN6aNZWhXvp3F5zBZ7ZM8HeNI2X5zgyTX
v/z7h351x7AAeXhjkCP9cjGt1/u3T607TWqWxIji0wAKTmMEIEdFSaM875PFJzZimcVeEss4bat6
5IEihEy8kVFUHdGuXoLjtVNmHeVEGy/f3Opf78aH1Zgbvfop8Y1iyftynrHqPBigi80RQMN6Tz2V
yX3mOoJQSVMS2ll52Sl59MkVwOQgmrOF5N5MCl7jJX9PvaCVEVaDFrcgzubv3usvLwFqUOaqqM3X
NQ7328cLB9SH/BqLaPiB0PGHbpDljyXA87NF/JselqzS9HOmvDyYnBM5BhpEz5lbeEUeEZON9eB4
U3Vkjh7wtUBI88Tz4mna2t3oiU1fMPWhV9mwJOeM4NS2y0a4bXDTbFImuVhqMzdV/lZ3PEw0v3PJ
iFf5w7SbqhIiUqMR5RSi86M+1fGYnGMV8N9laVTqqCd/KNupGtnbrjF9fs6c8TNsTRpHJ2JmnLIT
67vVITXH/UXjkEnLOFyrzkivdCuudibTG1TZkypePYNSnP436Uo+0WFixf7xG1NNAhrMF20ME2X5
p+TutFUoG8npCxC/nz9lbqYuGNxgrfn7E/35vrCqc45nxLiqOrFgfN7CC3L4SkkosXZRkJZegRfZ
2psaWfbfP2fdLbjFvz2fNpZ/rCXM0MBLrnalT+tgRizUEHQJ8xI7dZNnzYRpFdIDhn1m6ik9j6Xr
0YSTHL9dAPQOm2ywruK0I1xehzYc9kNnnblKOIBzRFMB3WKuv/TLrsiTM0uZWsjYffWaTzR62NPi
6yUvl3Zj8eKR6FhiwV1oGe3hSJohvdClQ0ue/lhM6E8hTpom6ifysWqSgbcICfTnqZ9X4Gb2qBMM
hqSfHvUN7flK0LGfUaRxNQmdb0x6ELOxZBBL28O6JKa7Fok8KeNec0XavC8hXcFmaXyAXXvS2xC9
DX7C2i/G2CLFemUfVnanwtjzgE8SeDvpZEH73mFqOuc8LxJy4TXd3Y0JMohNHGgtWJ+8wQqUEHMG
VrKrmdAYy4Ml0mN0TtbyzE0nMLzHA0q4MH3NvYY/mtY3O0+3A1wub3UUgXR74UL06AYwm8zZwZCN
tQ4vqmXeGq2ruUfB4pOPUkJ/zpyiP4BWa67xvuU3ppmU79Cp+hKsAR09qI5ObxDtm2HjGcXlCPrM
2neFD+1L7/vgZ9cYXc2rpjmPsazUHAF28smtscBzk2tCFGvnqfFKT+P2YDiyOEbblZ5VbeycaIO1
c+n97zpLQSqGq3tRzbh2G1vL9qk/9lakGQRqbAUhUgMifec9iecfWpbMlJLjFDx2PFHXiYbWpB7H
FsJ1Ci+5mAzradBb42gKfOYhRXxP7Kl51a0ZeEys34wV45yl9N+ZJqEli+pZzruAcHo9FEzzzmeo
nKdl6TjXTUADmFBl4cJmyKycno3T/VSzV/tRjc3B3Et/NPKLIm5eSb28SbOesUdnTkTmgi8H/bsU
wON9y7gnSLIS+5iW267JGv3AXFuAX3TURkO/FpLe+9pNcB9Gh4yWXqbkUcBGuV6JnGSKIQSOg3LJ
N9RS9d6uYQa4PIjDhlWrZ/Q6cgUzjeiyHozEiRH4Q7mt4jyOozTtvFtDZLfYCAZxQtFSHOf0oJNN
WaX9HuoBhMxlmIuHHoYQVzJ3ClYMIdhGQBNHqqjHq3LR9D3iRx1Ook0A5eiqE8psl5c7fZIEQod1
1t2g4mJGW4C1HK0dtpr7LnPus7W9xVXF46NVx7OK1XZiHyfmFp6YCZcdsUyZ74p2NEgWItbvzcwC
DIdlPYDN7K1KXTZ1L3EXJ4LeZm6lkSDlnCmNasMlV91WYrw7SGVol2aXUMIP2INNYUXSSe4qkkOO
vUDcNO3QHhh3pm+JdMtjRlJn2dATZeKIjVviGOqcZ7hXzzm50kRiQsj9wWnnjSEZjE1NvgBKsx+z
efF4nm37GGpOHklZXqtAXGpzXZ3qtLMfsni5dJQ3RblIn4zlravSO18Eb0T0qGiB8TCT4MoiBX1w
lBil+n27GO0GJisEp95+IoASTo1jXhpan0YDHD24tXeWR5ZMqSuiYNV5JWIm8G59R1fS2oNG/wlW
cdP45lPgNC96kt4FzuSEeBrdqBzhmvRCPYPlGJGoNfMr5zviWZZbX8/1nQbcJjQNjSlf01RRXZUt
yS/irOEZAxYXAsy/bmPhRwkb71ldotczGuCVUrlRB/Vyk7jGZWHP3CHaxFGSiTOOn4AGi5o2T+Oa
JNjO2kU52FOIXBEGts0ENGPSeaLcRN+YPvikkkF8mFSk1QhknBU89dBrYzi9FskE0zrqIfgirKzs
FjvonqPOwgHBabeK92RMmUczs7oxLd4hv6ovc1DXAU1qTsLpOyHv9jGnN+JGu9a0GTQYzhsCcAD+
Wampt6FwhkdnMKoT0lCbM7teQPYSs4bChT8dlCLh2/Iy7w0NmrWpbmytGxjfVXfQkk8XAmG2XbAW
GSIdI9NBp9yQ5WL65wuWD9IpaNctOBGZ2NrbwixPcVA9Vnl80ndFvE9VhXrZHreDTbOIzkoA8QfO
C8OWZNtIZlSFV9zB/K/B0xo6N6b0bttl0ZA0j3fZYOw0RxwKzl+EpVkqLJzpkGf+q3BnGbHGklve
OsO20ZLX3gQZKE1WxKryoFMiuoyApjubwMzFedY0r2bSnbRJ7p8Eg0VGV1H99DWi7vns9CflIVQZ
hvRbf66TNwL2wFUSfrXDulzcIAIs7pa45aassw7ZaCB6AQqyQBvJhvnNbsn1PafmfTOZsB9d8x1T
1MJTR+U/9nN6nhLec9w183Vi2EfGJG/Kqjkbxua66lX2qNBOpwKqmZaQZ2U2/qsxF2KL+846XmRn
0lyagbCncR4abUfbHElMMqQX8Avd666V16SArXYstXddZMq1OrdWjKXT2Hd1TnHhBwK3g7jK8uSk
1ZyzRckDuiMWulFemHZ+kXvNLWMtTpz0S47ySf6sQY6GzMnPiBxh3SC4UJqjAylojRLX9J9uHzQz
N8W0TlOrYkxqTqd53ePiKTEZmcV0BtFjT3RjFXLK8I7jXh2siqd/Z3AhUUlyw8vhyRMS3bKy9+DI
bCJPqgS3kpjK0NLd0MSWB6SqfKWyYb7HUEILc7MeNx1dOJ7FhYgxwkku2n4+GbqAGPoxeGIBx4eb
Lj9imabQVQWbuOVmnFM0cQYJFuKVYvZmFk6Ef3c8TOD7I1oXZQg7YwaMFddhJWMEPMugkVg9x9Bl
s50M0m2r53tmGpFlz/zMkF7nZsBODi4/6pryedICD2Nl9UZS/cB4Pgl2/shMxq6SsCTPA3OYdVlx
jo5IFb51q/bMhQIbMs1kZhY0z2IyTqUI1GUe5+ORI2yQTBZje23WHmTjpudFOXvR2MQXdY0iyKDB
AFryWCdJ2BNHBLFvZglGuTVOUz0595Jsq/sdu3HFaGSKmXO0JJfDoWV+XrRvBNq8ul56TBowUxp3
uQXhUYXzYnvHE1Au4ICwENqSXlVnFgahho1P5Ie7b5J0r01kPTmdeQU+OXT0m9ax451q+z1Jd/cx
VduUgVoz7StOGjs9WJDx5s2GjsabWciTPq1PF13bdzrGYPKyg7B3tJ3I5530/Cu6ynd6Gb9llb1z
GK7SOYLTnW7r2ruZnPJy6cEpLWX+5HWEYFoTnqWUpZsdFtb41pY2fCRCIHeWX1zRPy12apT11iwt
VC5W4dIDIwnbgAMeEk+xqUFPX2QZdFRkA2GVsL5b8XQU4D0N0wqHokMyuJi6Gya/207Tmp1PPy10
5Hrg0ep7fcBI6Cn9DJXvNbaTC7uk3eQq7dSoB2Dgej6cuLMF9EzaQBQKcarZgA1qZ+ECDRouU80N
fqR0e7ZxznSQrcDZKNAL85ydLn51lrtKwqioX73Z0SJvynBG+istUe8efOyvHkF3l+PiJkeOCaRc
99m6iZTpAH8dWXOs3aVUJbfCD17csaFd5B2Ds7r2Xe2WrMNo6GkQKtf+mXq+XCUzlG6e90MPMgRi
boPd12sNFAfLeboOtgmnRe7lySd63c/jQJBO3HnN1q38W3cyGDka5q6uCkwmi8pOoLPc5sK/SRKk
dcpuD8xvDp5Q9YVuOkii6+WHPWknHfEtuFjHZFNY3rUqyH+E7hJvS9FcaTmU4D5mape53jGHtP2c
Of0O36zD0MMpNjTNL9MY+myPcXLHuOVQt9lL3o3YO7Xksm4KzluDAlbg94CfjeJQkvPL9JiRv+42
971ullE7N2+1NR2MJrCPG3+27jRjwBo3DZAXYzFHo9GrEzktl4OHHFxDZLdzREYgTzujSiV7/Dkr
xzOzaM4RvSAEX6AhW1Q9G/Yr8Dj0AvNznrvllLzEp6Eq3AjoCOscx5GFJfTMw8Uab4AvVkdxUr+C
w1QnwwALxkvSy3aILxHWnUwSr32DYxpL8cCuM4On1WzCutHLMMj20WTVOTpD3Vy6bYaWaZN1uREG
WXnfLv2R5yuWM1aWUEdWPZdadVY4uDLpe2yWsbojt+R9cVr/Shd9cq777XxSe625K1Nus6oNbVu4
kzi3ZLvT8/g4mcx9oFvak6z4YLfQ9jC/eYP8CYZnoV1lfrXz+/leyOEeuUwP708cM2yH6arBoAf7
3CvrrB76A8D+NZy1PYOwvw2cGf4sNBo2Lw45OdKPMfBuUR7ZkbN0V63uPM5VcBmM1tFY6sZxBx8K
jrSvNsU4bTPR39mLdmekrX7a+vVh8sV1a9TX5cikO1/SJ122e6vivVsc+2ylFUd1b550BEDj8dn6
bXOu9I6yhAqGrXrHPJ01qoaaOHb7SaktfYzjgqgHNpa+uvAdOOmR61fzmdk5ctvK4Dgt44OB0ieS
HmkC+hQfB025s8qJNM3S34jC2CqDolblPpWy8XNo1PruNrg3YY1tvcJrcBEgTKjXJFCdmrWWCBMM
dA31ps2myd1pU9ehRHOm4I6CcbgJAHVBKNc1ggw0IknXpKyMCIIQ7u1y4RDCnV+7acc2jZG46I9Q
5ifnba/lB8RX7c++hki7ImA4MrZWityy6AiMNtLB1k5iRc+HVCLHfKOT49xDz1FHmp5MyIsYvu8N
5an7Js6ayyb1cZ/rCGcLch5G8ypuAE/joZaxe1wT17QdAED6G14pv93o/TRum9G4rWUyGmejM3i3
bjMkVzAfgOKJ+XIx41uQcQckx/qLUsrekMLNetdE2fyCufBy8joLE5CZnbiCpElySVCw7mCdDk+K
C8QT1qO/jGuXijeRB8csxx0ZvKHWUyxkyXmsiVtlE2BT8XcrVVyTEQ8be7wyRXCgEQzzpCPSpQwQ
BSUFrY+5zs5NRQhUJGIipJwkyy8Tcn/rzCNpttaRBmU+aUX2S9uRz1ma8XRcMCRmba+R14h4ceB2
8OxGTscu003iBEi32AK9rS9RYZzKUT7kKWrLvtXH284znyq/ufc8Im31AgZi0iTeS6YcjZoDvz0D
suU0DQZO+l7ykBABR/exQ3xRspaEJFHcF7NfADgVjybJaDxzTe2EOd+J6Ari0yCvh5z62iUEtTD4
NA4MCk/RJtYGoMu0KcEGeL081ixSkEfrcljqdJMoMz5lvP5S51m9R0mnbpJGK+XZqMbqmbpMvPwv
ys5rt24lW9fvsu/ZYKoiCezdFzNpBuVkWzeEZGsxp2IsvsF5rvNi56PkPtvSAuzuRmMJlqbEVKwa
9Y8/NKXyr/M6a3YwivLbqLZBdiHqJBqbMnoJ4y0A5QZOyjEe5Xw9DbjFGyrS6IAl81lKgEmfxum5
WUbijhf8uVXTdUI1f4UTQlqt/AD+IK7jCJbzDsQ1pLFzpzs1H1gWyX1nYb2vC/Z4+Tyn157X66M3
B19mszSOhAxcRzijuzyHEzJwqF5eMD8asmAgULS127b1cVOv2NH3xCRsx7grHgKc8CnAC3FnER23
VtKK5xXtvsPUNWQ3CDle1zCcvqMok98F6svHPofcn3fuY2OZ/gk/yPyKKFDqcDGlF7kfDpQSdNFX
EFBXaTNNaF/sE7ZL/XqqIRb7Y7slwJgmfjt9T732gsdCB21Uz7SZ840S9c3YVONzHYM+8cbsCnTU
YG1ufKI9Um4VPhGHoez6g1/lxT4Zwnpf1WJ4cCbcNSD3yK+2RYRuQxG9ppSydm5QWFAJkJ9lQZFt
UcZtE6ChFfRHe0/gqb8eJo2pOlLtDcnvd+g743VlO9lxNtthxwuYrRJB3KsnKGSU334d9fgXVg07
7TsQ2KkV15B27G0SO2SzVbpNz/TQyOouUiYx9oUt1UVX48pN4spgPrgCA33brnGzjIL0GyCJBlCR
5rSGDGCdSFU3z5D9g58ZGGnFXX8NAw5kDCfcw5CF2CAg8shXjZqG3WDW7Z4MQW8zFSP+FbWdG4dK
y/RSFbI+JhFc2hVCwmoHYR3moB9Fd56ZiYsyRaVU2MVGOiL/lpN8/g1rfjHBXkQBi3Ow+WzHmdqR
7+i84rRs0SRwJuQMUaKegyCN3fMUXd+WPnoer1KcLL7XC9LMfqlJNxWEYolOe4jg3tlxyoDUmBis
NLUg5eKka+ns6rknZn3jex2MxXZyDe+mwu8WtVTvMiD3WimQCgPUmvd7FP066tLgGea2lmxO5jig
4vajOjwi81XVYQihjYNSg+0erc5K3NeuGwfeXniY4UoWc6me4Kmp8asTKNYCK+uc6AWn7WQ6N+dO
Joex6Ntoa9JWeMRB/K0rgQhlC2GyNFapDfN5zSJBL5K8ZoAUqzets6YJHXFgrZAVWyAZJXdm4coX
FP/yumHDH+29t3aCarI2PVCeapeComz3ROXU/k0O1RrSWjB4zi7s2mzcV/i+fKkkQU9w/SXfmEi6
RUOhJ/gFACGekR5je9K4c+recchZsCfS0Eel8+LSadzpOtd9qnZObzp73L5ksFYiDtlfgTuCZ6tC
my9kXJkYBph+9drZRuteaXhsJN6KwhW0yoQZbZpoJIJdTRWBB8Dy6CWmGIPwLc1L3D9YuQyQnqEO
sqOThJ2/TUFVN8qwN2y3z6zZuNHuBCLrNy8Fsb6OPZ4FY307jdn4tUqBnwPrO1k9AIXtFV41u0G1
sPq7mukmsJr9AMR8MwO3bnyyjE887W8xVW089K9+Z87bzBvnby16b2S8eJu3fkURBHbHjgu8YatH
dj7dhJmsTgFclk18vHOr2mOr+aTiEXm3KQ3aRnhJ7tjFh/CUnTlbR+pHEvh7AsmfkI/Iy0oOKCaC
aRcNUXPFr7h3QObZvRP04tG06nTfC7J2OrQoaTx7+4Zqe8sWCo533tjeseJcSTD1fB4xMOW2VU4J
XpcNQZCfuWZXyRt4h75HxMjAbDApqc9aF6X7qqz1xCsim8I578nnfoncMWrWWZoM7rFpx8IBa1ja
rTtrtNNxn7YJG3pXZMrflHHHvqDyHLYn7Bv7HnQnD86qytfuedKkuto2tS8Csi/rpNzC2UexWSb4
Oa0QH5XFjgHjtztnGCbzRKanIa6IA4fHbVdw+7euAcUgLGeRXVgDjM7TWJtOdeDxJvPeGmwbM5ep
47w9eK8R0cv0K/awOaJxVzWdnd1QMU/RfQdR3znPJrjMOzkY/FczC/krBJRoLJ0atiwFTHiu3CDs
dhMU5ngXCxcH0Cr0I39Vqaxyzgtr1s5dhprKwoVRtPneTPJ53PsFhNdm9T5NDH7aF08Dvk3Jtdui
27zIGto6G3Ps2zpdOXUEWTOQhWlcBLK2kz1/GQEXAqb8ZGE6A5qpGnyLFDss28v0UVQFS6KbtVeM
4bnbqcHpyNSAqDA+9gEiY0dNdbLCdKDdFwbbQLy76/A6M2u1h0cGxX9GsNO1CJXCukUdgtXCNqLu
vJyjMjnQi/sr8OYvLKlssijAT41y9BWTd3dKXAkj2M/3RRzIM+gKC/ODRKsSx48zArzmbTwjGWoN
RRZBE1Able54iFv8D9TSfNcTfa21kL3zo/dTY0fPPPwalnZrLbBa/LVok3jctZDdS3b5SqV7IGhq
y0F1+hwBcUxRlzAWROs0p9xzAIJikqAuC0R+ezvxMZbqA9QxsyjDbVhlmnzeWlO5Fy2c96WtAheW
RXpSGaI5dDfl98YgwqBX4jwKs+xliix9Y5D1cDO0yZicjX6m1p4xR4cZJ7HeLuH8CDPZQc+QADm5
h5F/3oZr3QTtzoh6+5gwRTTHiQ3Zmd3nr3lEGkoWhM2drWx2NQByLleiYUlPFb5lPLS7mPbJEzKm
cWPmQbvpUDSsc0/k1sqsDO6pTnB7KjXw1qxMdz+3DuFeVjhde+xUrz3G3RrZ/Re8F208eGRvv+Sg
CDTOPGR/dDj0Q0aj9THOnOoms7yvzgiwM1qFvy2mIbwJQ9yHt5mvrwsVmswMGCkhTMPSWsFxV1Xn
X2VBj1ZFA2evTJ3jzVS22XDAvTU/82UWvIx93p3V2LOcW2PZXjqh2a88EEp238JeyXiZ7Zr40TJD
5+TV/YvKkDdAKzx4STidayzSN6wY3WWATO8Ivaimw6TqZ6zUknBjNTYhE6pcMFIynKsd3URnizF/
mGwIfXBfegMXkLURlI21xX2TEZaNUj83XpbC1w8Nm21/itEzjbuvsau7ryM2PmfYrdzgQ+VcOCTn
XPUOnSEKjHI+mnSOg42mZXY5UorsiGcefriiaW/KOW6vDdUfU8sDN7Lk6O0BFECthHIAiqxUuKhX
qtn5Fjezv+q032ydSpeXrRuZezSjC3IJ03FeW4QWnxWpmW8lRJ2IiWeOn+JQ+kQsV2aIcRnK9h6f
L+ZVn5Skop7AiWOs+40Mn7UYzBBTJux2MGvB+6YW2KTDkyULS/n+BhMG785Z7Oc17M0zGpIBTb04
tDEHs9mze0Zuot8s593sms1FZAzqxdOpc5lmw2tv4jDPXmk+sKeJ1l4VdskGH2zzUBbVdGgkhajI
AnHC7hJlyWyKM7cZcQPHS829mRDAfatbwoPJEW70BfpocVtGI5UH6QLbeS6JcBPkx+Eatx/EvGf/
luxas89WtTndwgkx7jVBODeKrhjla1LtGP/QIwJsups8cb60RJWwcwuFc4gEIxFtYeXdIqEvN4ip
8kOghmBfp32471MPhC4JNqlvVkde2UNWxvM32HSg2hHYo5lKdWO4SDViyn52tG2a3aEjs76Owo4u
RZYMrM12DI4j7St7Ch4zueCrFh57Z72wko2J0/0aOl5MonRQsLdr7X2G9vYsjLP+eq57RI1FHjL+
4+DVGcP2R5GVr3mKPFA1fY/Zve1dNpXbtKu6h4HqtT3HoadHs3ux/YEV5I92TGGT5kfttTs/txCj
WmLnNsZ+CjHhFTLCBmwSR9secePFqH4dVPpbS/TDFiLJA/5x30UHzaQy0LPp2l2J0jyvBCoaygX4
gqFtUBM1OGFDDCq6nVEs9Y1h5JtSl/UaXGU6R3MHEDVP8S1QeHmazPx2WLQ+fpHITdWynTB62pFY
vgTHajIZrEKzZY4KQ8enVpEKFgxDdILn0fEgmBNJu2MBLsCw8mG+m80R3QmT6HZgEK/zsYVKZeKX
0bv3npm+FPDFdsLH2J+GINZ0ifXQWdkeqJ0QvUA/1a3Vbn3uzatRsR4lzpi4a+noh9mvEW/WyQhl
sGhnXaySyY+PxlwEX8IiLAAsPZ3wG1bKXDkUbbrxQzYG/chKtiJO3DjlmEZsqmE07qe27o52P+oT
Ph4saXGf7Ym5xMPQmdqrFs0o0pdcrWkTxycf74V1DFHz0s9xwnKBnTUO1WdgimxC2HahAXZg/gUY
vKVNUd8nWNmuMibVbZkXYlexCu7c2U632iiwGQJ7uYgsCRZsog8iJbJdo/kITl2pWAVFJG7N0NPn
s+6bBxGyicWjJvtqSOOgtXEkvpC8sSGtqnNQ7LXZqaekF8V134vghEIMr0hLWPtGGe1D6LvWSTWm
f15FTfMD8Ng8JUYT4SiHjDZ0EtxJo9S8guFlhFvmM7oOtMlo+kTlWiDb2tcaEiFR99SMFVrmCQOp
LR51wc62DUE8Zya6616WxiWuT9UpYuN/Xxu1fx3CON3mFliYHc3TvB50Xt2adv3sO2153uYshzvi
Kau9V1dymxAgt+4m3b0EHV3+HFI1kfaS6bmwT3Ji63WhgblvozGmMzwXUYMLClDvEd8XIFxKRjpA
qPjCxso2oelNZ2Am1hEDGqJcQq6gVBCw0hFkc5flbXvEai+oV0pr/1hlmBbR5K6eNDPNtOetDu4U
nnjROq1JEo29FtFZ1xvVXk8Wc0CSY4cCXW1feLrbwk3gbUuEUl9CUj2wr4ckpTYD9jaIojFPOU3K
cI8RmAoK2kVk7ka2+Vfs62DfKWqyQWOQ9FAL2d6Mrms8lElvX6jSU8e5m7+kjV9cTGyxbpxUqGMR
ygrrE13E5GkWzgGFYa+A0e25WON/GGyccmBnjxj+Amg/3wo2hoRiAuNXh1wS8baSQ2SBX0dqcDdG
F6m1lJ3ZrytRl9+1U8b9NrDn8CFuuuwvJwsDeioGa4Hv02noOpNh0wZDypBPKtSldZWk93aNSHQF
K872N0nVCGpgqz11bZudMaFRs+VihgPGvnGE8utZu7YjZm5Fo/0ODsMEnt1X14ilYv++GJn9iOng
ctDi+lcNgB6xHLOlrEcXTgXFUyqjo1+W4ZoduXT2dgnQYNZFQj5YTMLoxp0GQdTMUFt6bbl99Gp2
6UBfFDOBuo6zIzl91ovTjs2xC2bmBySDdDGc+RyLVnaa5LhdVEg5v9jz/BJPpU9Hnt53JpjHRizL
MCiYLgmuQWVYG2NNa3DZJbvVD9cfD51ZhyusmC4qr/+WMMhBE6fEXidVPEBMEliKTW7Gxqaui2IN
66q8EjCmIkTRilmPantvhcZiT5OALJGn3qwJeqjOrKhokpXUZHVQqxg4fRi+uxqk9x0YL9mppjzD
rXpElVm2Fzni07XKM9wmWyQKULLlCu9kxr8SwS7WqKptNg1rZ/K/B14EyQEy5VnRWN2X1LCiQ1CF
yGTzrlF74KiGFwgiBJtdPM+aCcX9qOERwcc7ZVNKBiXx9MNuRoizI9QT8HjmIRlxV29muhgGTlRz
cT9U7D03siBThx+WF7Nrzdd+UDug8ki05yPzKj1aj+4xFRSgF/1Rl2bQqmDw+dsp6dJDG5XU6PzM
3LZM0jSQi8YEMYOiwoYk2g/ScdRGmOOwjSCW7ID/cHIsR/d2pM24Q2dAf8hzIWFN4mnA5wXrA6qg
dWYLb88Oq/tK9va4t8jnoXDwEYjiV1B/dXpBQ7WuXA8PBwOuoKd0cdFh1nEaTaR9K4q+kJ4X++Wo
Nwds1tqb2AHSbHMNBtqX1XxAkVf8kXT5N8olLB1pEuCM7t+DA87Pf6UrV33nkuzyk04/+0oj9Cyk
TPFnKiH1uJQIzFnLrpMQtoMe/e6ZZr1HI5gscgQyAbtgTA/xDl41UwnBldlwug7oSFKNpVOZrebO
6XEbybvYeC06TXMm66tifOcP/0fSPvJK+f9nAyFcab5DocCxIe7++e8ZEp29VpfPxWv7+U8tZ/P/
/1b7z7cfR6/V5rl7/vCPLbSEDif2V6VvX1v2Ov/873dvnOWT/+4Pf0r17nX9+j//9b3qy275a5B0
PpgLwaP/hWe7/P2fv7dcwP/81//9P91z1y7Tffur9u/tt97Ff4aU/wg81AcI9hYJgmvCvH5X/2HN
8w9hUZADqyI5kYv/+k/1n2f9g9IN+zzH9i30ff+S/ln+P2ilCmLsLduzcCX2/hPp31sa5f8ygpcj
4sbOPO8sAji0JQs5+ZfhmVupKq0xE6++FXZ9sLXhrhr52qwhNT5iQFNnzxCp6FWXjW61u+nsibTz
tVGF5ktUIrM1wM6nzDsyTKFKZ4FRNnA5i5z5TWAlrOEoTnDdRNalU0VOMlwRZx15vOCvHmaE/W0e
T17+7BMlG353wLnkZSSTBoZYYSUtp+LWmCpcxZbZjRCOczgd8B5hUBTnlqcbThnrFUufYEaU6V9G
O1T8zi8PFI6hxsniV4ujjzoHpFxIFDGOIotd8vjQxXy8Rx4eEH0sY/8VPW2ZNvuObEUirNyhVR7Y
QNQlI22hOk/+Ivkzsf/kifpJlMTxcbLyEBSgKuBJcTIfj09+LKYfpkx+pFbmZFANK2Sh8KQC22hS
MNsxUgQnxx3dQUhqmGyW16Pr6NZmXZ3l6Bw7ucAHq4rAW0VCrfAbfvb7e/RR5YLuzIG8jDYMcT46
Uoblx3OcMIKAl+YYP6QBq8neRLMXec0u993OWcq6TsqnTJhh9wd52KdnsxzXxTgYdaGJOM35fNy6
1+ijqUB+RJoxJ1d0SPIWzCEk+RL6TtInV2UYI9LCfgTb6D/lwgRc1i+vD4f3sNJcjKJcQRSH90lT
EVG3GeYUOz8M+t2LMQVeDeKZF8noDtThXn6J/VJlXThZo/u7rF1Ah1UbJzk35fcP4O9n4iOKoWXk
E4O5GA9+fACxF+NSo031w5UYRU87bUk802E3AXq6WwJRXPmkem4BQIMkK+uJKIBBBduB+rAe//BU
lkXtw21B4oEgUbxpm210gx9Phu6KSd5TGX4Pg7kU6qyiixfqrREWbaDPtK8mhsjvr/+TLogRuFjo
8pbworLS4rb58ZhRgBVWUHfGC+0hr2Cn3sXLC1FMCOlhaqNIwKIwKVoEoasJ9I4bQThB3NNWlimo
qoHj6l1QxIUiyUpUyr4tsCRvX35/mh/FHrg8Lp7CaN0EeBUudfLTXAKo5ysitqeXSaGlMFegMCbP
x5xGh0JnUs5g3NV21iwvTUcMIl/AIvs/PJ+/3Sx0cGhUIR9itEyaz+fT8Bu77XQrsTnJhcEcnjJ7
AZAO2uy0OOHfw7xPaLzK2NOyI88XYqCyxN43UgO6bBMz2y4zP6UT9VeCicXJnXBvLv4wrXzK3Fzu
FzcJwQr2ezxhKT+tT5Mz4g9czs5LC7/QoGfVtXXeo+noQJ/WY6MbTs7wioGfVRqept742ayNuxEg
79AiFIB5XMyzqU9F3JRdiHsEIUkEmIPf5beyCPBagBAWYMK3to1Uwy825yDnr4KEjs2fpJzWR9NO
ZioEiAFBdosQGmHhm0HzLwsuI7NshnKonzxRiRSKp+nTQ6X1D0yu1tbs4YO2CvX77Jn3Lj8jHYDp
pLZCnx9NUOugiPUje5s/vUNvErBf31vMiBd0EJkkeCW+BJ9GZzZlbQFzq36qFW8RSCr+5u6FbcWo
Tgk40tyOIBzy+bGIJ61RrMRqbOI1E/4ob6NmDo29KtwUMYHRtxKsQS4FwgTKQ0MqA/3g8VStEyyW
soMnhttapdmMNpHOZwY1JF8WrYS7zwOqyiDmmw515/zoF9PEs8O7VfOlnc2o8zc1TYl2J71+eXbZ
FGG5vmneDg8QYmgUI9WU8icqigfOPDHwj2NzXIsie54wOWhqIDJoPXeuA034XKkMj7E8LxRcOiMK
wUSW7IoI7koZuo8gBRaDzPMj6oyhKStKlN/PDZ9nTe6+Z3oesmPXw2vS+rSYOKEuIyuo86cZnx00
V5NtejArRlJW8gOQxMhE8fsjfp6NbJofqIpZt4nHQRL26YitMtuY3uL4zZmRsoj12GN2VG7s1stY
vOXQCPkUpg72TavR7rsWPQQTC+P096exlLMf1gtnEXd7AoG3jaPtmz3Gr1Uoxol9Y9CReyzcsoDM
01W9MF6rJm6YjchMLK2tCr0quR6gADDj1LGoom1Evgd4BRaOI+nLHY6Ipxw72rvJQfOkV+1oyeGW
bBEzWTcC5+sTgwiScGq6QNcrN5Sga0czNhmHkLeoLg5hmnXLmz/gmXBls97DDXcyJE/DH8SYn+c1
32GBotzgqrlabN8+rVYZFm3oxFvvYehLkyIWXMqmiB3mZdwSXOi6+9gaJ4Ytfouw4FdR91bZGrJe
hrTTp6Md3oWTXIa0jfdkofZJbTvLFAlN0rRA7oe6Tc5mSHO8deFYLDW1RVYCbydmu7xGf3iIn2Y2
nwoImorNrMYTtGADfVyAG6dEo5aW9gM+8Q7vVoeOmxPoDJqGvLpv77FtmppzCyHe8oozVy5Tiqob
FhojtijjrUks36rgT2TPeZB67j4ZUQ81cFTHSl6GhBjrE9Sb5RJ1hJ/RLsOAjt45nCOHgGXWCy73
D5f2qcrk0sgCcG2LV8UkduFzdGI30cTL+0o/4Bq/zFSdahhayMWS6ntn+pkN47yrmvmRLt6yPhZG
ZfFAJlnkkd7OhbTwTQoICh8fqFIVt2OEJ8Loc4aZ2YRmfMAQc0f0Y8xuJBZx1XY9Mq11VCQcMOnI
IYNeLLTFrSgi7JovwQtiDKBE3qe8EnFgp/zr/f4sU2H2/Pub8Okd9SkXqK48WyzO1ubfSl1s3F2p
ZWPcDwXOis3uvby1Y38asjU7yxgo+vdHXMx6f50WlkO6JNPaJsuSifTs03JkEhflynry7tveYoR0
uusYUKz93B83rd1KwDw1iNBa4YGhueH5EJaULEx63CUcV/Pu2pMt2QGwbVyfyYAXcrhVecWn6Inw
4iNRYqH6+diihgYdbeLcL3lXeIuWxxFl0/IgjBT8H7tIDXfj1qwgsuCLkNF4okEFPvCnPacbOH+7
+GURYJKwLJcq6PPOhnKwNSIA4nsUphLwp+szB7HcaIbppbRnV+ktWUcSOQOJlTC0cGptkuZo5r1D
L6im2jFOiIcM9yIsYs9ZN5hBYXOACAs0qXflhm5Jlf9wU3w7b4tKFup5JOZ9vHIHy5zmjZ+WiNTW
uIEjMd3hluAPl6qJwwnDhMIsrHPHxNNkU+JhaRFgBvZP0u3kN3OKQGxQ9NIgEgy8DMOsRp2vJpJd
3XSHl0nv3sm80y6snMnqR9RGwRhbIfVbGHWHLvaozNYehgXzzLaWoUgeRqbDftVA35BIWLzI2Qg0
YfP9KCs7ecRoM4Kp7na0+7EhpBdHkFMH0SJIbIjlxK2CWeK3umkqc5xPYVCadIVGK7Z3kdH6sbmt
yQRzH7TATst4CCoAw/upm5zuwmi70rhlxfD6H0JJqR5mb4hgINdVhQ3oTYCBGz6pAJ/Y31cuRrWY
/FY0MBcyIv2pFwvLxfJHbNP2mDYMFd280pMe0dpk9NysdN+FZQPVi32AyOVZWBiZvAwszyDvaoCd
0ubxa+yTsctdnnB2U+7FjNUvQxqwva3jG0eaHVhrWbp17R16QgLj/LwUU9ZEW7wFIMWdjwKb/2SH
a+7Yi1vYHzhQytSNI3/HWJFIZethNlnW89ZPsCyNDFc2JACEaiYSjQReA7HMmBSsNusMEJoJdqhp
Zn0FuZWCALVRgMSvR4eyxbqE25DyRzrt+JO8ykk45Avs8OWbRpIsnqhmwK5+kU60bvMy9/BWhiON
4Tqy94RW4a2INwKpdd7ZhAEt6UvCxVQBTz1BvtVwHjmCReV5CrU0g3UqYqKgcF2s4Q5cQz5Ixxx6
tGPY9SHrdeAPVzLF7pMQjyBYMAlPdSLOHr0oDI355Lp5y50ydMOUfcGs3cTiZDgIQnJkVk1i5dfo
alI/3I4pEwFqtgSknnaMYy+nhNtDbtpbM4o19phmnaULI6szDVF+xU+35HhFmgfBA3nXTUPTCZZU
t7H9PmEFoUcQL3+E86dkWTWEV1LTw93l6td1bJWO3KUxXclghVo340vVxp1xVxZYb1AmDF3ke+tg
hFhmbmeMpJFcBqrgc/X7pRJiOXP7mhSXayTe2NpxtDy22GSi8V8ejwUJyBZfrBxvR9Q9LooZlCE9
LGZ70XL6sfvaNGxomp1KUFB4a1oD2mvWiR+L3uAJun3TP3Zp2Scl98uI5+os7ukbTBc+bHJOJeFJ
1/OdZGRxBIcfNS+hMS0DTCpjefJCG3wvR3jB94bB4qMssT5sMns/IBnhGn9ej1KO07wAuMV8T8AC
l3cZmq3AWbtjAAC0qr3Y4l78HD3h3Ab8SY92CT8LO/12M3pGjVr/rHEDMYvlX04Lv80xE2Xc/bzV
xvvH/3WT3z8HUmBnF55dF5yARf9keMkQGCXqLCkdzUU3GK5wrGiRGJkQQmRELr14f1DobjuGGjvv
XkUHxLM4Qq6sLIbhehUUfcVdGuwi5yM2rEjOCpgjJCUtM/VS9EYF1ve8owRoNi/B+x2sat4g5rX3
a4rthD3auq5KOVp73fvL7tx8f7Tvw0OGWc79kW7Cb2yFly8XP0kdM04jSy2Hid1Y8k1dNaYXP8xG
gtHTkSt1ltv7PpDmnpY39bftLH/FShT8NvZmnsPoart4OfX3G0qTaeYfVe7Ql9ka5EFk6WGmkTPV
ZxGeMvw2zj8V73SQRgvy0Y4832Tw7ObFklHJ8GkFFSsXrwaK3asWLHv5g4SX8MUdEIRxR0pzeR2K
WSznX/YyiseHPsfkO9mVkc/fxTbJivB8aQkJ6k7O+1hB/w/76eznLQ/oxnE6U+Jk/BFWgIqDp3WS
sc4PFopBuPStShd5WWN0ZbI22yjk4HhAV2yZurwG28wBDIBseExxf/AqfEzsTb/4YkMr1b1M/V1G
sThpjCAJ+6v2nQu1oFjnAaa99Plxcu4OSO17Ph93TcsXikaxOGbik3upsauUT3TOLKCiBiw/vxwy
dJDoFFXK0a04qoZHjH8mdgGhnpexj5xZAhJPTmMzw/hQHHt/mxMcyEcm2NxBe8CaRM3TNxN3NOYb
nJ+qLNv/hJNTvK6wce5jVBv1d7KUyE+A6QMZyjxz3t6ZpvIhYK7acMzC+dEh3HDsHtAzoojYd++X
juy+5RY5SPYzrijDjVVs5WxC3lp3yl1unzXVy6gBr1qG+Dt+6sOP5g5YPTwJqE5JYvNFMcD5fJOA
PmI0m8/gyoFrwwWAHJJoWVw4taX4hNTWsocdRN8yrt5BltkSuQp3fdmgSCI0uZn5G/M79IaLPIyr
PRLQDIgytDK2vkXB3qlcY+icsw8tCM7hSqHDQJJbR5nfMVWiT9Osea1mpkl37PWWm9cnzgIV2D2W
8+V1mpcRvw5jm6v8NlKehcYRXpJSyWWAbGYRVPYsdxdeFjqyu3GBsXS4nbD/0/FOwjTL2w3QBR5w
Kw8QSD65kWOxJWcxDHj4M6meXJVEi8cNLUS4DDdlK4vB934n064CiXYSM3GG4ziLIvRusrkfjTtF
MQ2qMNdNIJ+YbxlfNMtn7kDqmss1hHVpMPmzvVxQqjyhXqWyDopqrJ/kEnNivbhTLvNL2La1DndE
lLad8dcIu2cKt6xoTk5AQQ7+TdgUajD1CCI5Zt29GTVpRHyM0E483Y4etU3zIxiSobG/taEPNHGm
sn4ogjVOqm32OLs9Bt+rntUBXUJnWRU1JUEfQW/1jHJIJvZ64JuGh3JjpDOFV8f7lbw/y6aGPi3W
QjiQe7aYpDIt5PmwzH+BjpbZhOp/eXkTwjD5RPmG3oepvXxPWMidmBMjvXwwpNfMJ9i5L72NBD8R
XuWIajG8nDtt1Vty4rzlrQzgEFb7n0OWmpJDBktsCS2ANwh+mU6NaK2g9zu4t9jK9K/72IswRhnN
EsDe1XMY2IeRAA9+iQb8Age29In44lKWdYcG0Ypx55r0Hy7BLZczzxI6jU8/DyRUwJLWMFSMu/cd
W4mrs4d9XVn37k32PmFl70Bj41sLGG3AL1rOUUnluhDsyA4OV3Eje+OuT0TNNXcIpxlKCS5J3I/Y
hTpz5w35clr92wtnVBnryCoU/fKS1/bSZoQtOS1jkpxfO8OvN27LotjGac7buHu/IeDAy6SX+bh/
Mb3j5ZCeYqJzPP8PwNenDf3iw0q/FTYFk5u0/gYrxx09BPBq+y6uKslZe1E08TaMEFMuG8Nd3qB8
AHiBCA2DnnP//c522bj+grMuh5dLr8YMsDTh+J82tqqfKmNsPaCq96kxBQPmLNgH8Cb9/lCf+kK8
TSZZRRwLyIr/ymVb/wveDJ268UNKyX+NETObICM0dei6V+TeLKM7kPHyUPsEk/+7ylUE/6Hxe5sc
f38uHyEEAQkCVAgjPiKhHIdx/qktFA6YmXa8enf4DjKNJcJa6nF0ap6znZHh/fE+//2AS6w2DXdS
0AAXP8fgZLEyrbwwSWqdShaKKGPFP3hkZC2w5tub/fsL/GSwtVwh2K0pPChUtkU76hOgOuUYBZVd
Lm9/zhhwGhfQXkOMhHgzua0/7NIagc1NPzpw5Yu+XOZzRzE1GO3ssh794Yw+jnTOiK2Uj60YniTC
BaL7BDTqwDRGTyN8zN9fqpG6jnd86rOQeT0h/IFHELu95s0MHBYHSgsiIvmS1k7TwwiEuRbuBFHl
uFtOTC16zVTf8HHej9C6TLTDfnI9vvez6vdp9vcX8fkx8uBccwnPE0CyFtLDj2OYdRchCcY+l8Tk
LDMTqRY8wboVZX+jDb9334O1/s30JEEDBNdCkwe5/I8woE/3zJuoRpA89Zc/l70pijFFJ+whgbGm
2iT6j6A1QXKbjy8b1+e/mUB/ng4gKS88zyS9fF+WKJKXp+Fl6C22ZdssC8bvb+jH+Qd8FgUfA3Uh
pdAp5t8fb+io5ylRs8j2Xkl0uFh7ReE5T1LxwvxnU91yKB6dT9vLx46SvvKnqa4I/x9zZ7LcOJJm
6ydCGeCYtwQ4U/MQkjYwKRSBGXC4Y376/piR1l1Vi7q37W7uKheREkUScPzDOd8R9QKSKz38KUVG
l+kI15HA6fR/WoH/LcX4n4PVZVbIS0H6FX8t5oN/XxeaJnsZXMZ6r1Zh4oEV7nxVIwwmcYTtb702
7NBxyqfMVsNNnax0i5veTXurPvO0hr6dAh+QTH4uwmH2YN7XiZumKEqpDdz2NpnzElwe+m1WTu+6
62raIFUIp+m2dTWsgpCB1vR0HQcK00oFE89qbe8+/LPPKz2aEfsuIQynm29K8ihCJDPD6OUWM5EC
qcaBRsPP67gyCslX8XeB4l+Rl9mm/FNWUKEHPCy8v46xP61GOZkc3RPOBI5uWsNrGTCNwqCgbQUi
7dtGDPwPlFje4N/aGiEq5eOfE5BkTuYqSDMDC+FwqfvaAsSmyWvNY0/6VTGgiPwz8uh4bOID+FPI
/FVBsVmb+HxXEsc5JPxuZLJEb1F6ZI0F0DefasSHVAom2wrAktVca/op5vlVUb3YlL2hfYuMNHTk
sfBM4zoM0CPGpWj504eF04LxKEbZXzN2ZQLjs2XYFFkftElkDIShmPWms1EPifuwCyXK07Tj5u6e
3SUc1/aZfcN1o0UNCAT9tu01S4TnXDJtTmNESMgJdpnqrKte2KLo/L3Qeurg5BKVKD4swjr6ABbK
lMgHMlOKUmDX1oZJJ8zBMSMi7jN26YBGF77beJphVqByvfrTidtcgRrABnaWZLqUoe6vEQFVMWEl
MsJAsRclq1Lj/qn66csz63LBdOBQcDeb2m9q9dYweUEODaLzunL7+yzq2Ien3gUXgE/D0WDGEgNV
9F91FoPva5244IHnP38uDQK2qAaJ78JHgWgcRYxERW1ebeKKbB6fP0OUpdhMpTGGzxzibfAkmxD2
QQ1uzd1kKX4pd8ndIl5yoBjQF+0DGEzSDXAkH5hktI++8kSEYTW79Uk/MJkZj+qZcIPw4KRue5WA
iuyrwIzylpp5CxeGpAJcOTbUBSad0SQa94zd9gPuh7dpJuldvCmXse9kiJI7RPq7ArbStmhzwrwK
YiS3PLv7LRBCiDSl9uqfmRye4CbLs3KM9FyPut+6mhE02hcUp+0Qxlk4BQ++zBDI5zL/zjVxdVUm
U3JwmyZ2k7A7Bauod0sCdQ8/puvwq4OlgQ/a+LuJX3kM6Me+rhbZPbqH5LsLy2pfzhaJU0tYuLus
MNsn6TCbB2hgYi8x7DZ9meY1+KwMSCChPdTPpIzkW1P05skxwyzfkFZuXxzGdDvV6+aXLnyCkw0X
lXTW2+G3xaqHfsaS1uMoSHPdyaUxthZ+5Uc9OgwcOApivczDydZqAQ2HdDdK/DDJgrd8FOFyRIEw
ABVzCmvbDrKnzcnrbMFj4wa/gt71IW0kBoL1EDlC7Fh98TCPdkmfVLdnV/dkgCZB1sKZ0PIy+455
1p51vUIT97pDTcfpNFPO3sDUHY9Mv41TXtoZPl5Ov29rQsm/WdcrXgnTrPE+SThrnUFelcit9VPr
ohUoCiTywXXVXLlZBe0DxZQaoPhM5XzyhhQYBN7b/HYhbu2w0FJF42RX9glrRyVPsP7UTshBnN2q
Jv3Edl/daflJqFZy61jcPqMe+pjRokkgyFwDr3WX1t46ft/cysxR74vEWF+YrLdTvRlKNBBl5Ocp
nEpjsJ1PNtPEg4kK2BGDgo0w6/6BaJ3yQWdLXxKj1acvXbZ0b1hAgZp280CONygbUuP4+9i4Bszc
uPHmbEUqHUz3odBAThp4FdB25Iqxw6xfmzbHvSpH6yFkiXCUQgXRoMzkBGXJ+dSBN18K5v1k2jJw
5UXJSEkGo6MjHdKLB8EpB7VShp/KoKiJwb9Qr7iF7u69ySt3HPSeFxH/7B96q83u0emg7Zgy9SLa
Ru5HYln2hRy9TwLcXnC4Fi9rV6/BvpPOAtShTn8R6+Pus97HXEwZuDyBKXOTjXI6NrYlyXsm1vOj
F5Zy31GHEpDj6/AlhFH+Zc/Sfi4UiUrjOq6/MIiRgOW34sZBWLA3eVLE3dz1T9SXxsYFz30B4FJ+
rGbb7O3KSlBmMU6+zcCS8ywDPcuDMg+YB7mldyC8Pomkbop96Q7qBW2Xzd8Pm9gyG3tXeLYmJCvp
7sMmQ7G/VOFTXav1jOkMJKHPkUsbXOe3Dd7skxqc6b7RiXrGz+f8tMuRw0F0y3jrLDU3DzOtO8vu
B3wi/nTMpxn4XjsEzR7ONgFwnYfCkrFHeFwNlVwSItgeAM9mLwGjk3e8iT0QqQy+maH8m9UyejRM
Xo4fN3EvbLgtO8JoX8XBuhC2Z6JF262p0d6XjODvYU3JDh57Ze7UVHTvsh/gkSbuul5U6AxnhEol
04G6fU7tFUtbltbz1vbL4GCx84tGuTp3wZiCARuU8W0kAg3aBS/ImgOhrmdq3dgfGGkHl9K1R78H
iqBI691UoUwukyHTe6Ys1a3hLM1r1atPfiZl0Jtbr7qmgikggd/OYYH80pVWfgpbKT4GmDlTVGWT
eYPUZ3jJxQiyKBOV7UREKPlnJ2lVsAvNuglPROzImD2us26I25niIFwBUmG1BsNRA3C+bQ32/efF
6Hw+a8+cenXpwpFFj4WdZTo2Tlff2TAlHkjfxY3nzSoDiBJK9Vik+VhvWfniioMCDfjFUI2LCDFJ
LGPvj1qvj0vQqCHbX0sPMw67uSXijU+tndLyVNKTQz+0MMbryK2HZIQGPBTYMoicfJ6IsAKja1be
5WrLtjD5UiKeexrx/hXTJHp/zhEle5dkL9J7kBUdxt7zT66YzaZ4XmGbAS/Gj0uEIka3tDOPAZCf
Zd9VS6PA12h3eAqNFO/SJNIqhEhiJGlFooUTzk+5jWoGo6NTPbSLZaz7iUaziEyAV+ZlImwI1hm2
Mv8GYuY6xQjkVlBxa34qRJ9HnuWXp94gmqm4qxYAbjBwx7oxCd5jTlOXV5WWFLDqerCXAfhar/Aq
wYD9SqgDOqjJh7YWUW8da6iyC2i9wtsAhMRGBqsMfLZdLyx+oJmWhyZ33Habsii8KXPGpHEx5/OB
nFIriL3AzHxGYoWyjhhsJOvIwYV9KSa2314v+lvDDWc/qosELKjvlDajOGZ2r5Y01DcU2iK2lVwE
yIOEuKx0zMQgIkq4zGjx1lylaBOYNe9xMZzWpzAbggWXFCdpz//QmkY+5z85hLrA22YSqKKLb20O
t2UN2R++p5hb172xjNGD5Rk0dXLA7eV8puP4sQK6fUkz+ZFe0bwYb6b6aULbsU2CRO1NHh4mh4Sn
WH/567laRHWrcPPtxkyFkewkDF8fmabcYBiunxRItVgpb9kMAbmmGzUCjeyx6+78tmKNl87JDRvG
wIysWRO9uPKwce4hJdhPPgIiFecjs56r8RVAD3q46dtqZfkgu0YHWw3T/aLbpn0aOt2n22FOx+TI
1Dj1NwbUnWPdFl0smq7aleA4nprStLZhn7XnMnGNG1HOzllIlpZtqlleh7RFsRDJ+NkM/rBfZwH+
zMRDX8cEr+H0lXjGbtEPTkgXFV72UOPDiboyLQDfaPgX5MuC7oPX1gxH7fHmtgtD7qc1Ufl3wt67
2xfs14BkKnPaEC+nbnnK8/DPvbKK84L6gj8heeSpk+8GPDjR0MjstchT64PJ27xDtAMFwwxrHGB+
cW8U5JcT6JG9kVr3UhUowVIat50vkuK9nQScUNdu23fbTNRpEDacrETNsJtzhqOnRAredGoy4c7n
MaLZte8K2hJwelb+s8xs/6NMUuuttOzpMrK5jV3ZtUebkfErw3cyKDnTZhCehdndeEliU7dyOF4v
QuenU16b4QWiL0/tWeivdgyMHFAd0HJQsrQsx8bFyBdplc89u6a1ZVgIRNGCFc85Qqh6Xrg3ldTi
K8uyvgSRwN9AHgtOrajk90aMv7gmMthBxxpegR/3GUJOYnB4fJ9qSHw/JF0b/jlp2+YHD15Q2iEh
n+MBip8X97IwDnnniperbgD26QiAL18MeefCgfoaxkDyeKDz3LVDghqqTVz7wupOneWCqGSjUkqa
y6wH+VWKfibwiTHjuMnHav7Z9wv3CjclfdogmWJ+j2ytRoh/47htitE+MaROr5GvM3ydq2z0l4OE
NNnVftafnYX+bWNQjvQQ2TrD3RpdjebXXEf3tddV9e5LcMeltvHKmUZn3g6Tbz2xXQtCVEHUcBuv
n7JqP1FUnTj9mmlLfGxGOCQkqhR8qjbaWxsotBHBikdXtNSmK7dKXin0KFK4iCInq7PCKUfAMR6r
lBqKWkmRpgBJUEeQq9XlIKhdu0nWNwA1TXknWmvSMV1Fgv2Ui/dKM1bWQE7g3jABXzl3IDuIZS2t
Lrc/K2SjRhONRkCC0Y6FGRyVmzJrvTYExMadKTcDBk4NAosHrrvEGfuroAJnwFN+iZuRNPDyDJlA
2GakBxoweV+NTIeIuEXmHQJHHWSXv6Vp6bRpPHGrsEbBjWMTqTfOXev1u5RarTkO2WDUv8ngnUd3
m6F/qput27Fre0pMQjHHvUQo1TexWqDrFvfFIEu+BzBtOgdqPQzsAEZk7rz9XzWcWZPPURfNEofE
NrhvLlum7OnPsNaQ14VDX4XX0agAviHPYYhVh5Ur5zjzC+7D1f9OiSmbvT266pX7rbN0mL8PcsoA
oABxXFaDzjYpQAPZiuO4fx0yBgrBpaegnG/NIjQXJxpSDZF+v7Ld4tvikVe0xZcdDM1Yx27VD0tz
hq8kjBXIMioLHSF6ITTiye5dAty3HkLVHIrGMHQL/Es776lx6B3SbiclyGeBTA+vPSqkG4GYi9Jd
hpyYyxUe2YO7ynu/XhbJFJZQ6C6PkFQN1UScazM7ebWVE4obKMxwD4PLSukHb9GoPNC+eLBDOQDq
7oBW+8tqO3v2fvWrDIbqxUBdA/67xXy2ATw7r1vUJvW32ZRUWajfM1VuW0+HWQyZufHnzYrb9AHD
0LD8pbI/hXk63jMsHQ/MgfMLjAwbE6Y33BTWstRbadeItcaQRbA0qqcinCf/2FHC+RsbBAxG4waK
/l71JirGGSgATFbM1t9yNeE/J+qa9+HxHCVfw16XR50b00yBYFRbKlA6RFCMrrtXntPXcVIH85ex
JpDEAFZOnfUYlHnpxhP8sJ8KYDpQ4mKkNWhWnOYbUxVWtqWcUPowZFAiv1Njvk5cqKjBv65llu7w
aY2Jgd3UChDniC5sosR02nbrLKY+WLr136uxcvD8+wDqSQ4C9eLSofqLvq0DzxxiYbpD/4b0AdnE
RklUdhGajm6kQLIEuiKGW7cpnXe9AeAAy3pm4TZvJrv0t37pVScSyAAkIrzGXIG2TtZINwh703HQ
QIqAGNJne3wLfDH+TKgqNuDu0MmqK3BUh87XimCBayMJHwbDbHmfq9x5lpzvF77sGIpSEG4LtBW/
DMRLDA8LCWWcY1h/0FxO2YNf1OpadYFROVDBeCdFikX+xRFpL3t7dIrHdrITPO1G+p0qKBaw/NYZ
uVoyMBlZ4SACeTCnl2B2h/tJVRlvARsb22G/bjlNfbzvc+mGjxbjQyJjinY6Wgwt8nhCG/NjsomZ
itxSO4eGECjkicp9gl/fgj1uzDcPxBwsKXSImapWFPqa2CQsR8stnkqRx2LQI6auqkEgH+ZjOB5T
j2wLpOIrctA0mSDlTiGsuknRDUcSljqpveRj+5BiMRbG6Whfnf8GfgdYwNJHXminGtp42iz6xh7k
cEmFNcIIdFPp7xBCyOdp9ntUx33Du0QN4H84ZKmkm5oC/K4zrhWvDqBObKipQb54uPKRo5RdngGz
CAqUV4xL7uFgCLgenpTelhScYoltsyZvpZv5mdRFTodspJbxaMvfk4ZxJ2COR1PvLu8+p8V4nuFP
AKrvxuBRu6ofeDnX7WgIcqZAIKFu7CoBwZiRWIxMKAHAoawkPBtGJr5I+ilBJUl9j1avAI0aiE9c
MUPDnsEPlyh3dQF+aXLyJR4wkMMRVUGfbIcMACbnr7Krc2GJxd313uS+Gkkm51smVyVpA05bL/D9
a+s9JzL6ShW01G2LwsTc+pO70BSEAldDl5huva2tInsu3VlNxMzyfB6pz+PMVl1w/dy8u8meGEPb
ok2AedT2W4fKAsf5UL3b5CC8qb6FHZA3zB5RVCKUSkcu+Uq9p8YESKzUsxERSWfdqAF7j2bu8oHt
2ziqgps6Vnnp3/VD3556l+g8OvLywlwAe3liBq9MjHOfyyD1vqRY7e3smPpxVIs4lrrtRVSMwXSt
1swa6UzDiMfXOjhogjW8eA1h2m7qPJz3jSvG6hG3bB4rhlux4lJ3YHe78Nns0Do3APrRBk7WG0Ep
8xtICqgpejCxTrrltg6q5DeyYjN2XKd/CSj395aTWF8tCvQ3kx8hgB5WIEIr4w3PTXAzs+Tfy7Hn
rguGTwTK/b0czCXZBH1rWtwH632YGsQPK8up9zwPwKRf44QhMiJO4acvUyfUD7KQrTiYaVQ6ItNW
YA1W+2oElfNUZLYD7Z6p/lHKxmIVhtKytO2fy8D0n1RbyTxIffGAKusxZgeOi+mNjrat5aNydOu4
d32RdZzyOgiu2iRFig1zak71ou7YNbBwbO+cBSnNsp8EXg0R260599nRHLK6WI8IuZf+Jcnnyf3p
Nk5bHoo2qHsnShxlQrkPRteZFIdXiZqFnRb6iCK0cs+MEd5ZK2VjYC55pEpPmfNxWGammBtPzKB9
nGYKPnDk9xwqnSwrUN2T72YmaR0jmGWmpIuXpghaHDRWyJEp41FVLXihuWmQsZOCtoyZbH+ZnQE0
KGahiVBvq+W0lNBn1jyFCBbLFDQveDjA9axB0iJdze5htIOeFia3Z0+p1zaYkrGIWcQG9H1YhvK5
gOze6qGN9eQFnrU1pT3o7mso15EEaX6LzJdoaq9Ajc0qM06GQ4JNsggjJtbXd+J4qQmBMEvn0e9+
DEa6CneTJ0HJv6GF9735bPSahvlcgG8B603od0CM839eOv6b9Y3lHwbqEK8sS05keggf/nXr2Jj0
HMUsw59mgYvk76238EqX9ZOy6xS15xSMTR3B1FSwRUl3wYgEydjkKdwDcPFfir8WXf/57/rX7TJ/
ls+eHrtqyP4VFfjVg//PConcXbAmpTmJ7BAjKS/rP8KPugwrLkQAw4AS//Mr/utO/vqK2Lj5NK7e
YVa+/x7DxdAw6E38Er/qP684/lHV2G6jWM1rP3MGRHCjORtYPvKCZeWfr+J/xXL4vwM1/L8QH/4/
hDlcE/v+Q4rz0Kv8Z/brn0EO15/4O8TZ/wfaYXb17KSwplx3y38oDuE/UCbQeXguHlX0Jteg5r8p
Dk74D9PiUr9e8dg50KD8N8jB8f5h+4HJdtzCto5Ix/7fgBxQQv3rUt83ua9IcPYsEC4W4aX/HnLJ
oJNlJIEFEfMXcmuGOgqrZUtV/kaUhb+z/e4UKr03bQp285DPTr915g94XkM0Cm76ymqy5xCKA4WW
kZUM0lt66euOgao1e14ABGOid/eJDcykBi9s5S5bhRLyZSXmXZ4/68V2You11GiNW+XYG6/NIHnD
bQrSEWsCuXPlGwdNe7HDL+hap0UEhFXQDqAgIyNd53GblnHun8rsTgzhcfbGKztZ3DQNTUQ5P0K/
jRrnh2FpwChLVBm0HPVaRJW53jnMhSLS6n+IRKBHIRHir2gBdTMZiEPJ4qnLAnvM8j5bUw9kp9x3
ltx1RCArdsqOTt7GxTiI8voELYZt7iaxSj9acHfZdLLkB0kGVLzBm1duHWaUg/0+NN9SWptm/jEa
EFiWUtgHHybdqEVJZa3ZKZgvXVXvG40guXR+QhEkpzIsX9r1JOBP5yDsdkHZXyptMhqCjG7Y8zks
jYM/snm0wh0P0/Q0CbVGWHwOzvSIevQ0Zc38inQr0sGzH975nSJCgVXzUOMRaec7xaOaXqQe9tD3
SLX2s4cO4wxemoNh+/tO1Bdz/sjGInyo8Hq9tjLoni0jH27MpH3te8HIuv9IeaMAC96sXm4qs3sX
jjz1JUsPRSmgI4BGEFtTgqJq0BOxl7IwTVR7qFoBdPuL0LqbUq9n2LRIpme5pVFi6u0Ap1ls6M0o
64Iuf1WE3zE0JeqDmQNBL+29WpJXQiPxhXTD9CuQP5KhZiq2fKqyiNMEhWRR3SsQjFX3gL5vY7Cu
NaoE8dKcxjWjrAictYJWXK8XAShSK4B2TqhfZ9IhQGlCL6wbSOLtAt2wSKjWTfb5Q2vtZ9uKQpje
fkMMZ/MCzmU7WTeY2x+EJ88e2bA4yZkoBw7pWeEt6LQNOZ4xfr0DLvkHGSavbctHunSbsjw5jMp1
SeRV6O2ntj4mNcif9EZ6R+IsI7vG+585h9lo45QtJZ7jl4CL2/W/i7SOWqaufn2naxCcNtBs9+yK
YbeM4/mashOG+pkh71Ne/VzTc7oUL0Jib29vsPIMWwExzGM0XX+F+sFzCLzOhpiQMOIAmQvNGNrO
mLA28wBvLcFMORn9l5XQF80dTPLsgbAGkHOoLJB0REoTqZdibzR01HT5S7eY97iCfgC9R2/q7Fam
vpYX2QscrGymEvdPuOeqC8tG/DbyufPSB2xJ9lwd/WQUcQ3yDp2Nhzks6Dai6IgwGlMCQWzSGLTx
e879/OwGxb1VqhvmDiiJ84+a7cx2XYq3FqwIiYvmFqHJLYbHHnQStpumcJef1tqlbysDFxjL7A6r
pOljk3Nj29gWHKxxPK1zoO/q9Trt6hpn4+AJOGESzKLCCOjaQ3UvtPuk7PaRqfVNGZIUCTbyNzgB
Agj8aYL0lTqbjjgHF8sUGokNX5jM9SMBcjtXZ6eUycGYGTd4uWJFnKHy9ccK3pnVnsdWQXxZFR7F
pD8rAAVJHxSRX7yjLokIOey3Myu6XVMxxDOCxQLEGEyxY4A3vVotus9kJiWKYi1qR3HX2L+nrmZQ
581vg3NuVzIrJaELgc1kf8QA8T1dW2DbtQyxQZMSLgcsdFsTYTW8SkXkV72aH9NQ+hdLZUmUNUG7
zXXfM5oww71uuEy7wB/opAhp0N1dWeglRqtOc0UyIQk93VstgufMQqddhIbmSbGaP8cusEFhVk6k
127ZQkSiYv4h/O6twGoC5IBW5WQQI/lItp/UFfdzRdYUY++Fm6yADXZETL2hkTLIw0Ej0YNkDfe9
/bOlIEq5NSQnZHcGUnis0/HDK0BBsmo5VKl9KrW5K7kMZcsla3+iAmMRCu+a4tiEwlZOVZyQxdLO
zs01hX5OVhJ6rGxvLm+a80z4xrtJhKjPvnuja6fcu2vrbyvMrpslmB5R3m+LSV1EAIKuJsrS9Z7I
JUlxglRtdWZ9euvL/EPPMx6aYSY3rGKyBrBTPeWCWXg8eHh7s5Mw13gNHgInfa/zPIYJGyU5/j99
cZynjvOV3V2UmemHU+iYeeSGAfw+BYA2heTFwA0L2qNWF52+JX33YWhu6u40MtdwK9TXRN+Olr8F
wAQQUcWlkd52Y7/3W+PGnav33J+PXocJWb0FclmYZy7nwCJeYErtZduYDNKCpCVE16t2Ge6YW0+m
BMrRKmYjY3YCYyZ89ezop/JB8NpHZ5V9VKfperiu/Wr/FvDs3s/CCFjYbeXA7abfTpfw21nULu0Q
hgQq2BRun0ZZVe2HMT/PRXccQLymkkIDF1HktogJQnKz0dYzHpFO+Q6G8jmZmi+nktf9O5v2mqAh
SI01V7Cxeru2b8enobF2WRl8i5mVBdr0794Lf/QgFXh7/cnhzoc3izxnrZW3W4RlnBNQtJsGKfom
hCBo+sgxqvfZMzjwZlp/ZiQbXNlvVrrMx7nT3IsiYLJkYHKteTPm+NzNxbENCe/pjXxn+czcfPXm
2vWzYZGfQ2LkrusZ7XYJeXt5t5BkUOXQe9O3rAfmzhO+ZIbfr/ZZevMumffABCOEOlHhDa+9Nx5Z
ePPhy26gh1znDTqVbb62wKOtc9sSmVUcHUsgTp2EifaCT6fD/NqUpwbwJROgTeJMZ5K6qA7awc6P
PMRgZehkx25ozygq9ub8DtjNZjCNX6NNpETIrG7JH6y6e2LEi74WPK43PwJJ3s52Ur/bDi3ZgPGu
699N83dd23ukldbCmkafrfQzJbohs5sjnRphnNPB71BJoTvS3DamYq5yk8mbMfhIxMkcXy3u6AR+
dI5gUeIE/NGEzbYzl0NZEHzLKWuRXsMW0Ahf7aWEzPupoWi7at6J8hZtTDQicODr5Ltz4tl0nwsC
8Zp2PuDu5XFRfxTXAq83G/FDVW4sEuLySCEKwCG7wbwcBMlKG4rts7XiOR5zxHvDUzGxCc7hzbZJ
8dsMuJWG8pw60yVvSR7w1XhbZEfL8c9zxXIFN/QtyYdxziZPDeg0ZtPZBkV7IBhtZ9pETJBZIisG
zELmMYBbi1v4wSsF5dv81Uh4aQRXseyFbx2Ik8i9I941LGjrvHPJDg0KvcUN+WjpG0Ea0JqJhyH/
7ZtlDOCJ09Y86Uyc7LW5B16Wx4RV4wVHmmT7w2uXMkX1+m2SE7Njq2TbuGRo5+GrM6pjTul0a1Qw
pckmsyJdcnA6LnBNgl9L1uj4fVGZdri0r0ljbCKDNtgBIQXre7Ldm6EGV+9W9m8vWV/aibeA5jhK
s8F/DAs7OXjLRFNRiPu2m8nkqR9cqb7Y9fdxOPOdkBV0zgvjEUjtBzLLLZoYMmGtu34pj1P77bZd
nLi0DnXmtKeKFbDgaavd4mlYXxrkL6HiA2310S4R962CMVwb3JiVPmH/eu2d9ZCHyw83m15LX9yA
Lz7znEBqSF3Tkqllm3EushvRtgdhCHJQVoQ9uhORdEY4SCRnGJ5f7xpBdlYGqFiUQm4xvp07TIKS
fQoT3GXTKYtIi+G50OshNMqYVud54SM3pjrWMINDEt4vY4O+RmMig+nKJK+eqXUHk0CeYsVlBWHE
TJkyFaQD5XQB02D+pHRV7x6RfjHyQvMWygUQUQLw9jlbzGgk1rchiFh4sWeVlgJ/RFinYXRnP5HM
8gXiEWnZh8AkqgT8UQw84qny1vS+wvEXjVrJF7UqTtwMSqRPIu5c3s0rjFDWB+aOdO06DpG/ravp
UEvjhRv5F+StHjhhf6go/Ts+DFJgf8zIcO9R7W4V1g4GNT3csYSsT2XLgz+4z3i5b4OgC7ngmXFh
TJ0JkDYmK3JNb9yIZj20AY1fOw7bAJjFjyygHUBvmXygRrkvrnhmwYoAa1R5txQ+87Cp1MeqJOMJ
xz7HAa5SjPgncP+PQEDQWrTyNstbsLdNc49lFBlP881ufFspyPweudzbLi/hXdXNp0Wq/H1O1Nq3
5RIsF1QBJBWSb6ac0q2z7TVCyGHsA7RHl94nIcDTFZVBDk0mH8KL1/MgUyxmgtk0Tu7oPAujyjAE
Bi2yJ/PgIiv1Z/E5Cm2TJkiuSu4IAq86fKUrmtWNPyqIMxzDzMk5/GQRLaZkhUB+Bl/STjbK2nhk
9XXlMffVgzbDu5ryj2RPTMPjt7+yanHWYeMppMyr+GU35aUBrO8PkM2uN4sY/EhcFeq9ZdD9tbkX
rVOT3VHHG0hFyEvoe742MmI90j9rvcOGBjPQZWPQmxoGlHiblPVoS3FYtH9pu27LFO5u5so+l2TN
OsG7MocDYRYQTMhcaMpfihFkrpPPwA8Pov4ZhK/pZL3aln5SlfPsznV2Spbsp+F7n67SH22t331j
eMxt3j1L3buabc9Wrd6nTLkVTKJdQpR71dwftZBMg9n65t81Tfw585ByBcl1KTDaCM8YX24WkPbY
iPh4KSSKYf2hWN7sWizM0GMqmPSIFAy2uHp9EHLODnb1Idm5b1ITjFDu9ndwTbyti90z9gZ9Y7iG
e4sQpY7qoCWsMcPubj5qHh9OBZ94lifAkF8Ze07ouqvkkPHmuKtCDj2mFnN/atP0R9VkT2RJ3iau
vgXsxj6ZYkqu3yNMb5sHL6ksxFV1ZRZDcvY3zIBpkKftEphkUxR7uvLHSo67vnRK5hkL6ayIrtEk
XABR/YYEL4gLPzPyvW/M8TvsvS5uHWAg4Be5H5u3YCW5FH9XBKGUop09jwreVIFSFvZtv0FMzn7a
J3MAZGNhfeRFf59nycFdvY19fZAIryPyqqi2kKRoVtO4ElCAnXCvNOFes0Ushn0mWAWb+fDiihqO
d+3vk9nfjQFpq9YUXzUsfg4akVISVMmyKb3loHqIxCkTosEWP9YincAEMN6wNG02vG80Q9ngUUr5
n07eHupA/xd157HcuJKl4XeZPToSHlj0LOhJkZQpldwGUSoDbxIeeKN5jnmx+XC7FxLFEUfdq1l0
x43QvUohkcg8+Z/f7JqQk7Autg3e19TuSjJzmxgyhpvsfUrUofXUm7IMjiZmnDXxrXTqoSopheTE
jRz01JStG7+irWdDBaQU7bctdmPcWqO6fqQiavau1H4anHW1Mi5gZ1BpB/TIROubx3booDzqRa9u
A30Ijx0pNzEE7wBm2Vg4/a3dITdfdKbV3UZVO5lMld90NKf8gz481YW264oYUMpVMfptg2wOhfBV
WubS7X9FRALGaX0fhP2xDfXfeWYQWpF38ujTWi/mplEO333P6mIAqRSgSXLyGkskWwNZR0npr+xI
5psIjiQJ4Bmtv6qeR6L6lg28wZGPZFl3Sj/r9f66zeslngrzvIYewr98nfDmFRdX8lweAnJW4tTK
16J2iHZAMbEw6mnOR4ipJB34YbUMkuDBg8pH4x7j4s409yZgzhGtBaw0rsh6NDwVyV8h0cYqM8j9
NYvO2FlVflc2cbin6zIs7TBbYSShrdO63406h3JM/CIpCVF8L8uiXKRDi/K7C+KFUsSEYgIFzcK0
/4ntztJUixpiybCyJ5Qisw1uIhv6zaRftCs1Ff5KeH4sl2HPsq9b3zqyycePjgawF3EXYL9+bgaC
URGPzMzaStflFG/RYElzbMyq/07/b/hB683/E2fAnc1RoqMJpf9ThzW59gvdgydu5nOH8N2WzRRX
bGIEFGvXJg+myj0abYpfwJ50GvNbYwdzUfcbNIfWutW3VW/80UOwj3hQlqkZ3vZ5ttIJdmpJaCWJ
Wo4HUoAfFV1sU6XEE3uENyGDu0pguO975p86KNdTjaJb3dIT+yC6UlRCkixYSGa1Jqn73tF/6jXR
9HBH6kS/c6H/LFKpH+ym+0VgBacoTJm2jK9CO002uMjfRYY8SE1dw6ThFMKtD5IqSz+Z5iVIwrsy
FQfypfuV8FtjBkMgfEy85yrq91p956Z3ksRXuJ0r+OzqNcCURc98hjqiIOMRkbZUX0YU8vMKL8ll
KyIsFJKjUfWH0Hst9G/hSNBFPILJlfrTALXKfNLA5cD0epq3ThsdQ9q5U5IElAhlgWvB0pBE9dnN
+ATosbNtsVFVIBBbV3c2CWZw4bkMqPIbDA8ucKH5rIi0oRVvQfaiQgeonzmxcxcW5iyqrZehJw4X
qdzSKsnzITPXBlmRV5F5X/noBdjMas5YomqWmR9eJbm6cyzQnhAEqBLRxhfDXKHa09IOGEEztjSh
NwN6dK0jdZlImke0/CS4QOfCJh16NqdNobQSh8/nSrmuQKUHAhULbWlx8gxmv6YAn1kEYxg2tnUz
NOD+Qvh99xT4t6nyQhN6SegPGIn/Z/rArLaYi0yulVI81Ql7cdXFwPXDsfO/9YSRVba5tYIpRymk
eb1u3ceY9dN74rZJ85fYEOa8bb2lVpDkgvle09XfcrYLb7iPSN/NR3wBmXssng5ta6wlbNWyc9dZ
/xPty8tEIBq9p8nQvGlX3eD8jrjl4F60Q7O1SMdgbg1iDQl4F/f1KkBYTzAjuuv+t5b+SJynAes+
j6R6J70iRmaJ28Pcip+rkGSDHbyIdQEKLYwR1/buiG5tVVVcG1T1CNlwFbcTWTerrlL/D65vkOXS
QwlvM/fF2mlcnoDgnEAaC2Ek80C6c+TJkK+w4VCCRxthBBddZs7wdxpRQJq+JQZkq7Q3iQqKHFvN
hsb6JiTBTZrWjZl9c2DiNWhAhmDZ5todKTM0Fgxl3WiQjowyvq7gfnvc25AV6NCtkkWP1T0hUeZM
Ks2tNXavqeH/ylVOQpJNbhLEO/x5N2Yq9iO7niQMLHFGmhNpkO1KoT0WKGcs+SjbY0YnxOseVB0N
kP+np58g43mpPWbdNdyQmZs+5EPP5Fawa8f0ZlQaseuMbKv0d3FLOwLDyzWKtWUSk04XtntRIsSC
69fqT+FYb8Oiu0+0l4SQhqi179rKWEcDxNI+WKjelW8+G6GzyYo2ou9if2/MHOujDp8pwi9DmVzl
9bXnNvk9sTxgTthoRPgZ5D03RRe9/7cw8q40nbjoXlnr2rCKTH85xh10Mo2D35nX2Y0M7PmUNx2n
d51xj+Zj5mhaerBCgtJeGm03APjWW6UJuH8TrUyWYCt29HnUcs9diviUtDiMgqkDoAx2sbOtQmJU
/V1GhUyEfEyxGGKS9ZCM14mVrkzxonCMR/uCmCLf3kTUEEF/b7TRoYN5KwYOkcn0YOfiBBfGPpoa
ucCmlOTCnvZYvgnHX57eQ2vqb5MclVr/6BgDKRDVrMX7HIwZSjHQ83hUTa6Rnb4iBPZGczXCVvR1
pG8CI8RO7WDGdLHwa55HBqUS6BqKbCgf2taW5jX0U9d75AiYeXa2FPLKzFA5HSzxUCHsrIGLVnqo
zvLid5896BWNryUyi5Va2Hcy5V9V84MXAoloCc54xC1DfMOa8KFUo2WNRQls6HAmDW3pjOuh0Dd4
euDRgdyzPJYa69ZfSxdr0OgW9gqyM9jdgOZRsc+ytRM2cyDiWmdjIZXR1ohdHRdGr76qo/MtsKHG
lumNSwlBs4IWiIPRkWtfKTiWL/w0pRFopIc2iVx8C+3HYej0ZT42m5grGCXUkgybrYYWkG7BAo+0
WcBLFMGx6NENRqmwlzgdxfdt4KBbFI3NfZ1CKNgSkqCiF3TSrTFUXNCSfaEC2ibNvhrrfJNBV4aC
8APTuBdd4YJbN4+m4cjHqE2yHc4zlIVqXBwGt3yO+6dRjEgXq+pnnoT7Mh1RfMSgPc0cCeXSCRa1
cFapch2jxZpAcncY1qWtsAtbs2K4huWE2+YLbr/chKGDwqb5bhgCiGMDNRB76mrdT8FgA13bCfK9
j7lfyBFnnDQKlykcu7TYD5KCP1um7sOgPsjoqGseQbs1li9ymbM+Bz1Zedo+1dsbtfrZ6co2zMut
5vxw6/AuAoXVwhtP1HRlyqU9YmvT4OMFkhzn2yDZDs2SMECtu8rMb6DcxzLVqb/rca4RxTUjFZTm
GcqsMYmCuVLrz2QiLxL32WmLfWHpUHbpshEJN7Olw1aSbnESPIhB/5X5rwbg8aIBp3S1fkomscOV
tLMjeIEOFoWELzbafSv4IyvcWbPO3KRmFWPVXsbP1uhZq3jQiI9jv8LYyFmOwdoBkXCVZ+7ZfE42
XaCqeY5H8p7icYUa8NZPAyK1rPC3V2GRkmgHt/XHXdhnyzr2N3gp4fPSU6U4SrGIsBWdSRV0GjgU
Zo8Nq1xxaSzHdHhL5TVX3GM20sdVhHFMYte5csK6vW9H44cl+MIzt79DELTq3fJPU8vtgOscWX1+
TdsLxN8FnkQZTE+k729RDYsftalYG6iezs7iimKPNYa0PwZa7TMXpzSgIiAWqOPpFg7eoWp0uSRm
xVpknt+DCQbyVjG9uxGZ3rYxg++u5utzkMhiHnjkY/okRG+iVNVvU5xV8SyhvL7uAoJoBqXDFgv+
uBuMITAqpDyd9se1ZD+CFjYQP4sAml1LhN4jF0OXJeSOEPzIQ4c9qezwnVKxahp8UnSA3he4A28K
u3/0e96G7Ix+aZSPXedsSAX6QcTFKob3NMNJ9cEXI1cwbVUlHZk+47XVyi0d4hUueKuyClA4in3t
iqMdtLMkUqwZ2r5+F40C7Y8b7PsYJVYyKkQjs5Iw8RyuVJhvDoRPH+s0uNQrUdhwUtsoSR61pjCi
pQZKsq4qtMYLGPR2wzVJJ3jLtPz7MG4KDZ5eAHgZB4y7iIYIsVQCQUuvd4puWku6OPpVY/BMFV0H
MNo69jzEr6G58rwiXxMLfGfqWnaXqzRI8W6zr+H+yzWxE/UytkLtu10Vhxg75SVXzXxOdFI5Uwvu
Nm0h+kWaA1WMgai/SVAXdEZSvekSWEBz0qjrjY6ZLF3oKTATRlo43EoycYOZoWJzW2jcjTEbcdDC
qd9ir/jZOI0aHzPo/IANfq4/dwhc/5AhhfJSU7t50YE0JbEs/8Bpj2d4nDe/+QZbDhIdCXVe2kts
jUFX0ohmcKHIA+wrFSbD0HKtGhV+Bd0YNBg0KPolrcxfbTHABSXL8Ka07IfWBSIzCoRQkDdWQZPp
z7TcaUznRXPdaKOyNDBemVVZpy5EIZKVidTwySd4CFSi7l4wEv4dZNKoNzjVmXsCbvUfCMkJJoPv
8LvIoi5FS0VlL1Q4J52ygR2ZZjN3lCBtVtDsCWfKNp0wsr2lADoRbMi7qNkbiaXC3et33apIU9yA
myPtSM5b5GMFRxNYj9Ia1HWd2AYKdZmouuaoYu/11JLBmM/VqnL/iHASd2Kq1K61pFwBe3TmMoyw
vQy40ayLQAH39QJZQROln8U9mHDb3/CniTKsveKuzfqKBsqYL8JufMHgM12JdEx+w4EOy0UFWEQr
ti3gPqZhFt1WzSTBGindVBpIvGRow3rrxBQGKY6zstOe1azRrqXwtOeae822iM30oHWjXGulqR1T
7g9UOAUVVT5garDQI5UE71gSPBh0SGgFyhiL71rN91EEt9zsAmddyD5cQlcueW8lDRUvLqx1hq7E
QWfJUjScX4WJdpKOtijxU4u1a0S57mtSKsiFR6KB26I0D55tipWgPtiBUFNEcZZeV63SP9rkrM+1
UrNuKnXAp53ELsBKAtSuylJ3j06s24u2qGHCTAI43SX+cNbjs8F1wmpfk84nOCJUFO4sHp4CpV5m
YldCsN4Pmq/e4aiczijO7HwJzTqEyE2DmsDi3IF1ASna1+vqACXEKAGFB/+mAQBeNoba3sRWz/PV
jkJXWrW7FXaswcFU6Qb7pKsAT4Vc5VAprWPdN/25UohHx8OyZyVTJItGmjgv2O757VzE6SgXnGLK
nTZFUaLR+SWwjQdmGLxfaWloqCFpOpm6qi5D6FT4UKDYOLqwvPdlgnK2jmyH1xKaMOPNm96TKacm
zpzYrkHUhZhJAnGR2+qjQfLZDQAP+s/KKhL1aMVxoxC1SmAVbjwq0jSlWSqKE6l8s1q+B9sA/47M
dmEb5sLRcmWBMnRyQPCHde910RUiiXaZd1CGfNuyN05e1nde0oe3xBr/kZqdHiMKSUgfnfcnLMqh
m3nSdw4kyd2QyTesgzjDAbMUaO8IVWww9dqgFsW+vy38py62jV3UmY8k5shro876G02rUfdGmr7k
sTTm2vM2gEj1lYw9lYBYEawwY4uvtSIbvnei5SWwJu58cr/WAw6i6JBCVhFM362BA+29hawS2Ahp
tqNDognBJ25FqTW3IFWFQusdu4qZI1oXXnkXIXWIFMOEN1+n3wM6CZ7TGbM0SbsrQurrndNVki/C
VxY9nM3fBiZpdKmdeoXDZjDnG6KpIg2Wh0qZ/yvqguEAIPeaN5P0xCnW7tjSSa5j4JikH7Ojnbtc
n6KK8r6OU2OL2kZsLBz9d2WnrwcX5kzlksZr55NoAEPVXMid5J59W2RGc6BpaaxUJAEHfagITsFV
YyUmfywXL9Y7Qkitg+Z0DUHuJkmIuKU/EMQK4lS4mtFAU+ibo06XhFyJUHjUO218g59xuAomNLbW
gjtcUfTrgXeLfMBU9CXtJHtDFNNDGDnJrWm5zb41bO8xVwZ8QtX4SQVdmKdKpaI6nUzt8pTwBKNb
qS1iBI+q8btrNk+uJpxl0U3gKP58zYPT6Uh7c+lb/Uxa+LYCTNfFppQ9Vnx9rB0i5IQzdJxiRflD
Hwkd8toxaFSONEivbVOFlpWCAtFJvurxgzxW0iI1Lx5fAHrAZ/Kuf0VNKeZG0sO96KwGCF1Tl31R
jgik6KRzY0BjvSwmW1apCI9ucTrlqJJShy4hyRYUDBicSgqRLK6K1dC02xQ0L8FkkOvL6L1ofqwS
0dJakIZc7iALPF3jH2rGq0MaVO90zDMwrQsn/oXsyRq0fDgntUy93wQ6OPsB2E/CrVmMugKTJ0pQ
yOb2XGCds2OBkmiqdfYrfGPImTQlryFx6AxU2utkDCy6PKqmHAXxSkRDxxtiutCUl35vbUXX0gTq
dZ+rM8Zq16w27uVYmyRwnbzwrobYSInptPkymnLOa+oPco875zFJkEZJmHXDzAlbXovvqHa7qCot
sGbAgv21Fjc1kBEstqMtErD1Luu3EVpZKJ8NtmCGXUWPBXcEOF+oGxeF6vd/OuIPrw1MOQnFbrmS
xQFiHK9z+x38Vzo6Ab+PnHRiJtW94xTyJsYc57UiAEzOiNEW10OiyF9Y6Y9/4iTJcQURQ7y08aOm
edFOHdjef4GBYV4r7OQrDQBqh68AytgO95lbZciy5ehj8do1wORdUKubsW+r59of/YXvmlTTelLc
uY0MD2BY+TLtNKrooH9OuD/wJWLHAsIByeOeiNHxTxJH6cH1vHaVJ5OxgqYpaPZMW8wbAfNvzHsk
ngOQhathKU19NOBYPsLtX+DDUl73vrvpozjFoiKut5aTqTs8slyoSH12QDqaIWMehus+h85ThiQq
059cYXEUPQfY9llzk2vrVYPN0QK332WJufKLRAd5X9Uu9KwI75TE7usHnGhhUPWhKAHoavvKcugq
RR3O4P4TCDxkBDGUR4Rj+rrGCOq6Fx79aTQw7vfSaopNbiXdusWTaqnkTXWrK9PB0LfkhRfIKtFO
jCNcNkJQaJwNznHMIF3xzSj7QFeN19JnMgNd8zk/fUmbPQPGc2gNzTzseG/HCBGR3lpihOBjRdm8
t9kiYjNSH9lMXhu6ilvawu7MAFpYdp0yrDIkDwdviPhGPD/iW+jMsfuB26h76/iHxKP1EVy55g2K
u3SHKqP8leKZ4UlvL+NxDZ6Npr6mBCgn4TxarxkF6ZX0wSkNhE5uf2WiPtfI8BUqOQJdemVkIapq
LE24Tnoo2emZ6H5JH8izNxQo5k96EsYzJ4e3hquYhDRLbPOnKxXvoUmzYJMAZNA9p0Xfo5cSCoV9
ZC3sghQPLLwwixcIY+aaE6xTtdz4cfgggP+auTOq/o2j72yj3JQe8HqBAyVVXzluExvwPvTLRSGM
q3iswnlj+iSRj3vPaR6UnJ/gmwrxGiTfHGC0w3r/kjzg3yH+vw1x/M//R1GPkyHl/64OmJX//V9V
mLwVB0z/wT9DHjXnb7ANkJFYmrCw1LMQAfxDHqDY+t9QOwmNFBF78uqafvRPfYD5N83CidV1sLic
PPkspCIVkaDB3/9D0fW/TeebKgTRjMLQ3C8lPb5XuZgWOVqOy/hgcTo1ijult7zxAdUVYos0H3cy
adIUmo9k4pVr9NiQaxCcRfUFsc/H4QwupCpDaTrxFaRUvhuuUGyviWv0rmpcDSaJ1jEEq1nmhYrx
zcc0dvz55lXc/MPi721G43vxw/R4fzk2ErGKpxqBZifjiTCLyyGRVBkK9/Ta1q17GVrR+iujWGiD
DBdjT1p1UMLIapr+ijeT2I6j64sGRYCjARwNddHSc0JH8fkokw7qH0+4/fX3//jnKLrGr0drommn
mZy5VxVEfdFQ8rLIXXoN6cRl1icvfs91IyRi84JF7Pu5m8YzBatMOOx36FPtKYnkzVMlhI6ZLvro
WYObEJagXb8K8I+4IHo6NwrsTdumfkYHcxoPpGJpEuFoVc6o+LRHEcp0W8MZXXx17kyh46prs9pZ
B85kh/vmWUrJPaJGxYX02KCjELjYtRHxbprA2u6AF50q0bJ8Pub7tf7X/KnCNHEERSoJ+MOm8HZM
Fzlwkba0mnKZQWpUpIkCJI4OonGsC493Zii2mCkPxkQ0ZJ0uDa1IiZ5pYoZKOMNakvFg88EWraI0
2X3+VB9XoUniqYFrJ9OIYu1kJs3CyhwFG0KYZ1W0xRzY2ljsE3sj193rrsztzefjnVkfb8ezT0xX
p6KPopHxCKQdi02qeoVCgIkVXhjn3BSaGsaCiE0wv3dP5H5YCYxDmJsk2SXU/PMIu7NhUYfN+EK4
k7ww2LlJNG3shwUHgINV1MnSkKXlVBGCEJ/ciEWD08IxsCwPSoczQL1FSfL5JJ59OIc4NepIx7Ss
k0+5NRrPqUNNzlRMa2amG2nLsEZK6YfAG18fygJ1xDEVA35bOzlQVMU0Y6UXUHBKkSxqFGTHKhrp
96R+eeEDmzbv9xsij/JmqJMPDJuPAjsAngpG/nWAQfraiQf5YMM33XdGLB9Kp3n6/OnOrca3Q36Y
yFDpO8xXZmogED2XnrlCHuFf+JzPjqIaqHZNA3/j07VY4XpSjgo0Eii5zQ36U1hwZP1c/wvPwmLn
Y8b6FM3h+0XomZ4habPJWV7R8NP73FqFbW5dOBvPLXUL+2uqH1p5dPXej1K6dlgSaoMXT+nS6nVc
OHJ0Wr0/KQjKvct+VV/4uM4tdqaO7RDHX4vm2fsRIyVISrTXYHkUZuukbZ5xwH7VwK6WX59AG6Wm
Np1cBJFOf8ibQwU3qQAEmC0j8BTsStPKWRiJWl/4oE700dM5YrGxGw4pz9Z0kJzsuIFCVzVBAwz5
lEtPlend3BzpXRcgcuusy3VkGfCRPJKhSEDqMOqeEFVYusGFXeTjsrT4dGhlaYi0p6Ln/fO6YSra
tuWUUScv89usIpII3luTVhfeoDp9Ru+/bEayqHXQXSNbPS09MB9ykKTBOw/CIEacSfdaykK/z9vy
4FtKD+Bb5MsyziGWMT69kpheJFFGau1uG3DqC6XQx52GhpvKF+lSrmPIffLZQ18xHKWlZVkIoCtk
I26Kv16NOmaBr4RWzMKyte5wFE37C2//45wzsuZwupPq87E8wrmyx4uGk4LWgwPQE8XzUW8uReqd
fb43o5wssaEt3NGXbNpdoLYwmhJt3klPWUNLgUr5nEfA71/9dnguXjATZ9nqh/ByhywOnYpSznRi
n+fkHCLZAA++MHsfNx9GsXRqWIsUU4KC36/YLNfw0bJrWHU++GjuDPibxnBTRJNErzVe56vPn+rc
PLJkLapmk+/kdEfwICiEf5loW1Fn4NUiHeVK84Q/d5wUmUY70P7GXw9L0H9v3JPnxA0Xm8LcgOGW
ZuVV1OX5tiBu60ByQ3nVOKZBUwKn388HPTe5U7UpdEEBb+gn219fOKmEtczkhqr5VCtNj8jUbWmg
kqVckPan1I+fjzj9xvfbAiaxRGWTrk5ljQ3Y+9fZ6KjiTFCtWetVRPlICdqRRkjh8IC4sAWd+e5M
nQrG0k0hLNM8+SIww4KIZGGgNnRNshTE4qz62vx6Me2ahkpBQiGIL5Rx8t6wFMpzQ6NfrdhFt9Zj
WIBxZN8KGZsTYnRhdZ57prejTav3zXnV+ZpV9Ra7FSbMCHv0EL8pPOtL2o6fvyfn43siYgfrAlaH
AX4x/fzNQHzHYRIEI/rwVlS7wFHSdZ6lYpenJm0A22rv+06BP5cOXdB9/VNwxQSLUF9zIddPHtKO
e2eMa07/UandbwnehNfg9dCSNBNEsbSQ6BWBZ1544jMrkx4GF2UqbIt1c3JAcCexal3tKEVVWieF
jnSywMpoFgrkW59P7pk9xv3rrqxS/cKQmv6UN5PrFFBmDb+goAry9grearNNcZzbEainYcNlwxvC
Rqa5MK1nXikQB7gDhYiDTGRaW29GLQMS7OqaUfXGggWUkPqHzVpe7cxcb469gTg0c1xE+7QNLgz9
YdlOh65l6Bi1axwZ5skbNRF4FlKyo/goNXDaxsIZLKY9fD6tH94go4A+0CgTDuXW6d4CP1QvSRaF
/hVihj2rSM9dcMVNNnphZxeCRM49EbsL5SehufiGnOxjsRFCPi7wT4jdDPNP2SjjS6toaJ7/hWci
eo1XBjJgnW5i4RgVeFI1kGHVeFhUuO9docdIt7iR/9M65v+YjUI1yPRBu8C2BM0XSTcn+yUmx1me
Y7MwMyV+6cAeCk7tw3OQo9n8/KHOTR61EJ+AauJsYp9sLhL5SdhrBb0uAyFQiU0sVJBAXvigz4wy
HTMcjUyesO2TaywE78CVYcgWRkQ4BDJc6HGscr7+giioJzyPMRztFH0dkLlqUeWR62XC+y7YqOiw
ONEtLfXx+fNpO7O+CU/leThxwKLNkx3KRvEV4BeNOb9sPHRDdTWP9TaaA4lcfT7Sual7O9L08zdb
BaEX0sOVAV6e1T44NpTnTPOKC2fZh+LDpejgRsn+x74Llvx+EBUjaahTSj7DTljsZdRLrOK7fAuJ
whhntH/79edPpWr8xnfFxzSiSmYyrl2Y6Zxew8Ypm6STjGj4LhMo1WDRZ1k891xscmaB6QWbrG99
vF1NWPBCan+UQdkRRoTMW+/iu8//nHOTzIskCprscRXs/v3z+1DSG+gnyI7JM0ENo0RLIILfXx/E
xp3IsE1un2AR7wexZDeGVYGjG7FAKCAGfCXqBYLDwrrwHZx7mzaJQGzyLvuHOy3eN0vGM+IMPRSL
M4syOM8Byj3RKSsVk9EM18QLo52bOwdHJMzKDGuKHHs/WgPnvU/bHI/t2vSu4naAOcUuuvj65KFn
JGXS4tyyToFtO0F5ShJ9AdsjLfc5VnXL3tTDC3DsmWdh2rhEsSPyok5nLiYAMnZDOK5DZ+OsgEPy
5L8UfBUqotEkQCDYNrjb4MP+fsacsVVqZVr7cainh3Toaex72aX0vY9IxzQMjSgTA3Us4SaPrbfL
ILVGUiSIkUcI7YV7ZXB0yC7JLu9Md2aJ9uh05l0BV2OJKsC7Au/eWW5RXDhfPtRX/BGqqeq0CUBb
nNNCYJSicWsfBclotTBG6p5AwhujN0W7N5uu0+c9BqLhtmzh1FxYmGc+A+pzmn6IHkzKrJPPQMkD
U5BolOMlHRG2EghrWHRFuMczGKp45fH/X16jHD4Q6Rxdp0V2emo3mg2LBnOnGZE64ayDDb1CZH7p
S/h49Ki8UhAyVhAUodPrAJizjzkHrxVRAGFPjp1vh2y0tyQ0B8vPH+jjDDKUg3Uad2/c004vVOyV
lihNZjCPTdTMQ57gHCrI8/ruVrr5K+jIbLrwnU+VzftzAahKMyakke0L9773izaIpdn7EmJokcGK
MFxpPiBLHF9lYycLVc20V2CQ/qoIdBSrpVa9fP7EH5crPnEUBtx0qCTZ1d4Pn2YS8V3XQCZA8YkU
xf6VlPaLmQFQYV4MB9W4VFV+3HKmEbm00k0DZdVPvtKqw2RfU4m/yRSNS6tsmg2fSnbhTX64cLjQ
IMBv+RAg9NH4eP9cmDjppoF9y6yMFGzOnCwMnyRiP2OBp7JxI/HIhZTpBGBGdpJUl86IM2sWswHK
WWpA0KPTRnU5FnaMV0o+eYjJlelDBpy7nhrc51WJFcvn7/DMxkerhKsyFEdwFO4E7x8WPnpsdLXg
w7eqG/bF+B5r3njRGmWi4n8XmN9inQAUxHldVa80z8OXS6kq+T0oDUybPv9rzsw8/VjIAA7l9cRO
eP/HaElVQ1YibDaW0NDBz+vXzqKeJwHEnSWDFx8q50GFOPPlo4xJoI0OcgYxgC7j+3EFOTemLFjJ
5mAk+Kn5nj6u3RamzoXpPvduuXhBdtC5TqrG9PM31UaaZZEHxSHH9afxvrdDpNvLQXW9qzo0Gnv9
+WyeG8wFtgKBdAX/O5nN2tA0fN7xbxpB1neFmjfHLrOhT1l5d//5UGc2P2saQtBQtGn26e+fS/UM
c7AznssmTelXVKsD0ni89+MsSTY0NIPHz8c782hg9NBbTBABB6rA+/ESQwnTZsjZ13PbWSgBDcyy
9Omo8998/ZU5tJw5Enk00OKTtRFaaeFX9SQlGIzSnxl903i0/TJ9q2oZWODnD3ZmT3WoqYxplxMT
4Pj+wcjHsRJsoXGuSdNo7uXo/VE30/hD91Fpv+qhbHFV4qy5cHM6Ny5wI0Pqf5FJTtZKU3dqouk2
46LjhbHahMZRG2g0llkYfMfKN9870O4vFHdnXiMEBUoAm+KLfzj5HFob7VSt+Gx1NSiBl/GVFzGa
B9uurAtby5kVSkwrxAEVzBiz4JOJHfWusdsuzcm0n6zpSMZcD1brEBfo4W2c+coFoOXco3Gtnton
4MVcFt+/SNnZGDo4LsEjlWFtSWrAaZDowbvRIejn8zUzrcCTMsChiqLXAFWTuTw5hw1LarVPSiC2
PSEq9hL4KDLMYPUvjMK5a2qE0VJKnYyCATxGDGSlzqALyyWe6c4VkRbdl7EwcmfxtKUEtQXutdNV
+M0GWQW03qyhYJQElfscZlsybIyIvtpiIEpYXtgiz60KEKrpHkNRgfnx++GEGK2ywbSdBVh/g1Z6
C3O9QxJC9WLLSF54UedGA+ObKFTAxNzr3o9WoE228M/AWWuQ6IAxF1hVsW9vRU+UyNiNzYWnO7Mw
2JFBol1hM6Z5sktiM1V0PeyzWdcWxeTTJbQWqrjqXaoizix2hpiAMTBaQ7gne2RfGGoAN5Tbetva
aOzhDhAWnDsh5jhe+e3zhXhmFplEWpN02l2X9vT7WfR6tc9qn1ADyw1MyPLClT+z0iD9zyOVxQD5
N4Kv746c2KCl1CSU3KfH9oinex/0pAhFKNrmWBhC0UdmWjUmujIymWZ9j6/M5495bk4pqrFx1owJ
Z5qm4c2XENSRUqQKVnt2BaWcbuKS1AGCBAztEsB+aaTpbHgzklVAC4MVhAlQU4ftlq26TpbZQNzg
PIwJhrnwYGeOGqx9uMtPtQlnysmDpXXpJEFFGFTdj/UaK1PlZrQ8F1ecCr537w47W6L+/Hw2zw5q
TdsKnwO3pZNBy9TtiJYg+xNhnz8LoYJ8Twfre2BlJW5EUl8RbGFcGPPM9YyNn6oajy5oC8b0N72Z
18oh7yZCJIbmSiKDxEABrUbyOHhB9DNP9fQFl4Vygb0dAumuTy9sNh9r6akrxBZKRQ3B9/TjFwTL
9XoSEqlg9+pto2VEYQSl/0PxZHMYHcVbVp7EUqqoLpx80/f3/jialitfCnU0gMLpcZTVhhvW4JNI
USAO0dLwl5Eeabefv9CPuwC3ThscEloZONrp+draWRMiTQGw8ZrgxR+DFv17TprcyvD6/KWGnP7j
8xE/Tuh0zwVSwzZdoy17su8EdaoEAqXOLK3DtJvJMDNv3Gac8itoq6xMnURdbAYE7iGFR3Dd10f/
q4rHRt2e6uz3i6lVchGqBmWoKAhUWNgKHybYfU5im9thJjgLifLqFkUvingDWKz+/nz8j5uEzhkC
IZy2hK6BlL4f36IjQZnMJoGVqU7chP4jLoxurQWOs/rySECkIEO0cv4C2N+PxN1Bc0fyieFmu3aG
WQmhWTM3pqe/slAWBBcm9uNXqrOOHPZ16jQ2hpOJrSIlRtVfcZxoifzFAbLAygPjRDSAy7rO8rVP
DNJz0dkF/iO68fD5w378WBgdKB3CM0b+AGInD9tYVtxUjA5zLLpSCwsDqCjTvvxJTqOgYabw5XS2
TgoBvhAHljZ5V0Db7i4ajGPr9Mr2X3gUh5wMCNsWkfcnj1LB9VNgpTGR3Vj8D2fn0Rw3rjbcX4Qq
5rAl2d2KtiTLsuQNy5E5AySBX/+enu9bjGWXVXMXd3VnhmoG4METzrmjKT2H5mtZ61u9YH/48klu
O6Qqw5jWwdflJOqnOKV74J6FxSBpPNFTj7ixuKTfb7+KIin+c0hKwxlOBOpkjCz81hG2gK8cpvMj
YhLLPbQr8nqfvNehK3bv7u+38E/vIp2X1v9LWNKX/uvbAGfD4rzFmGYYbsulVU9eSjKhyxzINpfj
MltXWMb9e3+ux5cyLMc3PoU/rHCEcdxSsk40xL/uDfZb8EWzRfCdo/fCHE1G8c6L2pA85h7Oj8ya
+Wvie9X06FWFnt/48b9v0URYzEpQ7CEDDvHq1x8/CDM6OM6pq0Fue+FhVKjXnTNXR5VFCzqbNsMH
tGn+/7DgcGH6C3jILDuvc/+yYj6xWDkEaHtaUsFfeLlGpny2Q9W8Ebu++tz58nBy0FXIAYA1nMju
19+Yw9nrYk9XmbXB37ajFj7asNZvrKCvk3r//zIR65nl8tG/Pqv1bFBW5bpVVlOjkHGrMtAj4jBY
tUinYLHeUU/srxpX3OU7yJ6Jaud9ruR/fJ1/+zNerQjeaG2S4LbKqhkkwe5DwyAw3E5D2LlZExts
f65M+JpJvNHMePj7x/Rqx/rn6jT40bFik0klg/PrvYYuOlRAN8AsFYW68qcAxEEBEWyo1rfKDH96
rP++1Pm7/lekFxg31H63VpmK4wokaRtlzr4MbzzWVwvfPz8oPieGEQORH41ffSBiLRvcXTV8+Qrh
95VFF2yeLnps5ksm6WPrQzjK/D9Gc+eL0knP1+hTICOcfRXEuppBQX8A97blZXHr096UnTNXbwSr
f/hpIfk8MD72WUb0OlRWDIvkKA9KQMwa7hpub7e5kG4XOhfMhS3MAIUjK/7fX5BXC84/P43S5blT
i2tzGPn1qQ15iGlPo/8DXlkDXa9HVYHsM8tmn+f4wx0MelSu26lQE9X2v1/8t1eGej7vPt0KNNuz
1r7akmfGYj1x5oz7kywurBkmRkDj6xtXebWie3ALaBInjKJMC+TmdbsPk6EMsAwORIVKw4eAzjS8
rydM0gLkxGHR7NboscE9OsCY//4Df/v8uHRE8Zl+OIdyivdqqYMsglWz7lwQd0Np3zn+uE5PlZSO
8BJ6XBb5RjXqT9fju2DPJ5ajXf3VN1gaBsNzMTqphuSUtJuJsHA40LuUmbP//NPI3cek8Glw4jt8
9dOw3gNPoKUG4spaHvKpN2D1pM+SxlDt3y/1KiI4P0C6ICix87/QZ3P69R2tm2Cyd7XxqxZruC7z
fjyJHPoAZtviQa7U+PNN1dCjd/dmc/3tjYf423d5vjylEYI6Ond4U3+9vCPimBi4dFJe0ugkDCIe
L5hJTFvCJT4YrPu//9zfvwqXCIvbystDvGi/eoj4FlDj5ixrTtt4F03brwdklfKNm/r7r/rlKs6r
b6+JwXhMjZunVPTDtIgCRpx3Ou/sMr6H3ey/sc786XJkZ8/N2QxS8Pt+vYk+XkYsTQHY83C0+vo4
Qs+t4NJAqodtF/WedvqDlm3lHf/73aRxiDQAoT+J71d3syTVSA8/xCk3GoKXsqGMOSz/sR2Ih8RY
LU3RZHSoAPHF//rrWqgaJQx9L9X8nJcYIE9GFWN8IwP3+4vBAISFpI4ed6Cpr7ehGhxosdVxnTkA
8hM/qjCBVZV9+V9vGFc554goiZKYep2aWgZ3K8dIgIP1HCIzRl6PlbW89T78vlIFLIkccRnRpOIa
nP//f0ULpOpzjfG5zsSqcYaWFtvbZtcX8E/3N27bb1vcuaOJmAqNJDo2slC/XmoezlO2EFYyaB/F
NwMA9dH3sUBPtQ/kDZD8VUES9Y33/U+/j04Il/otbQGMvr66qOEGF/BisroqJ0rGtLIvTg9J/Ezx
+vsD+9Ol+KLYXzivkBd5/Wnh+K0Y/TrbKV35fkQfgIwosl88Ggz/88d0nt6jB4mM+jmt9+o9t8xU
6VFFTTZuZjjFS/tzdoO3Wg9+f168D5Qj6Ps/b5uv19vFtRlRZ7KVFzDUHxUWpcwgXLph7nW5tcqx
vcUnDc7x73fx94/r16u+WifyQA+MbOVV5tqruVjHSp6GZXUu/n6V32MRippk0Ng2GUGnvvnra4Ew
rWomwaFERKq66xqAqjrc+7TzRufaLmvAUdWWuxdeKfMvf7/0n34gmxgnW4cYiEbrXy+9m2UUoA85
DwUA8QPlNDcNvsvsf7gKSW2q+2R7GSP79Sp+Dcwryv0qCyHAHN1xaOghs9/K6/7+ynOmYSF0z4gG
anHOr1cZQqvrbVnWmaVMrk4gUhfnaJAHdhdT50j5xpJ4fq3/lc3lZ3A5ZrshNXCK4jT56+XWovem
yXh1lpvJO0ExN/e9X6EumM+5qlit8RuvyR8+AbJ+tOCc8+aEx6+eVSk9T6zhVmdRSLQhpU3NKgSi
dsFBRR5X+spv1nBZusPfH94fbivrMU03XPWsx3z18DBWE3xNeG4LNp8j3HdzmVeKlO7AYf6tofk/
3FSC/4CSHB8ep6pXNzXuLR3GIHIyGEyY3OFa+W5K90EUoO6Nl/Ki8Yaqe+Mr/8Mv5BhHGosNDh7F
a6usF27bsigQ2D3F0JTcUv4YbNK9MO6wfvv7zfzD90bhis+cRDHl3NcdVFKFVAHKtcvoow/T1V79
FFrR9//lImSiyXMwCvb6OGzBrKafT3YZDdAb8hfLyno4X2/soL/dNdInbGPU/cjZnBtdf33/dw5v
FBfrIWO2fLpvSbtn1jJvp1Lbwae//6DfFkjed/9cECNKZJzndXdbP/fzubl6yurBdx9zOrPyy8po
hlyzIZ+tOGPn3nD3eds4NZ/rTcXuG68IJdTfHh3nJ1olCZDPnSAM0//6eznONQx9IivQvtUwBy6M
2zrt3dqapWjSoPMWzJhBBTwyTpifXBCLWFFnBU1qU7rLp0NcWXZnfzCdq8svVUMvhne5tdEonoAw
k6H4lOum7uuLUKyL+N53tcijVACFg3NVNWvf1AdrK6zcTUvdr5OVyZVyb32SMeClxxVbsxjSoITB
yT9fmsl9mcKykz9taY3bJ+OYwIUbHM7d96nxpEodpSv7UIuhAklV27LurtRYV/C/6jMhPqxX/byX
vaRA3qtirsOj41W9SjVKG8Q4VNiiGYvTmZZQu2UbPZHecbzrgFlK63u8MPv0Eadm6dbJwFgUcjDu
DLj+tRW16vnjB/SocIk7mVK57bcPthYB45KDBJWIAHaAqllrGc8fd8+d6/fzAPzuoo3jnAQhv2Xw
X6ZWK9dkLqLy0IdUZwpEcHKtdyHRzLaxF17M5SK2k+xotUoWYv69PNi6ihim7eIJTJjWY46Socxd
/TAoY/ff27GH6nqSIGk+TQvH2TVr52EU7+iXRXEvq9jQ7KxsOE+lvy78qQGdJc/IaSyGWnF79ebD
GIz0tMYF6IjDvliTTFXot/X9cubQICh3hYo/+UjXUfeouS1VSpKpVx+WoSbpCvCubueSo2we2xfw
uuT+EFS7bDhFFEZhjWtrS3g1SKkZc04Ak634WPnROokjBIFtbS9btaryPkRPsa4JYzORd79t4QDh
V7bFpuv0XJUlxq40bq9PM8YYi3MXihn5ZLS7AeavVt+Ie6TzRfvNY8d2cLcBrSyWzGxzjQy4Xi1f
fRiwFfg/HGO8AgOcs0wlRsRiDeFQg0efsYFreNr41It42HDHSD7k+LHOdUfPuhqDM8+8wL/0EvmN
VWMXtstSs7e0Ktw+s1aujpVISLPmblIRbZAnwJp6Aexf9zPET0DOrpohsRsn/7HMvePzKufBwtiC
0Nq2nkFAmoWZdW8385oWtZj0y1jGxsbUO3rmo9fPqvjgAq3tH5lu3dvMj3OxpYxFmBAmJUTYbB0q
jVQjKuCl8dmP5qkVdI/IbFABF5+3KbzRug68J1lHyhzRMrICpbTdQTHOGCWyCzD7MBbBgkHS1fql
9zo+1CMwWDANCR5PQ4tIXwsYndfu7HRjnJ5L4MCPSynKZT1YZUQaMDFOQy0AzhyTnCgS1k6Z734J
aT/K8nKhCwiSv7YG70iLEJrQZLGF0TZiG9NvL3RYCpD7TJXn/Y3jFIIuVTg/tCUneoiK5os/zftY
pSFAaOsBERHwBKZ2dI53yEhaZFTCAuurbx1E5rJMhFPEs0rP/RDLchXa7eTJd81gobm5nGVbjuo0
74wGo0HjUBAG2egGuX/Tu3XQKdhFVdmXl5LVGu8ZbmMJWBaGjZ86nsAkA7p9w7NxadyO5etj3oLg
Vg99405NfFj6ONzsj3M+cPYhuot8F06+7EV4u0ugl9cRTUMLJMnCeFuyxVrZh2VBYW1lsYAwetfV
k54uJngeVU1HoTyrqGLf2eLvUedQ8zjKWgc/5Vht6AYtdKXIt51leITdbE10/dGsROMhg6TDd8dl
TU6clWgBaVCF99cKxjB/1ByQ1ZMlh7k9tW0RONdLBI8qZfmyvoYSPU5SKT1egr5rT5uf20AitrME
MCi24jbIoUvGTB4cnTZu3lNXG6n3AE5d/Ec41x1i62Ce4d9R9B7K98G4bgzvju7kiWfHJff9jd9U
uc8yqBfSAkqI+MSfRcnBLhsF8nLvW/dEu7XVXi+6z/0s2AjT06aOnenZVU6EXFB03TTeCL+JW7C5
QDNvbHbg/G7yql3fsN6Nz8azdflUAGTOv4Wmirr7uhFReC8ny8S4YappOIJqrEJ8xuOqT8SqWsKH
7WkaPUwC7uYQL/Z8R9tqBaW9qPb4K6/swDuX27S73M+B0/ff49yrz1jFmfuAfmCd3R+Vt5KdTsQw
O7zVvCPWfo/Mk/KU6LUMMCqZyVyV0FkZ7ffQETRPeRGhl4QjiPAb15YPmdO+2Dko5Htqtqief66R
3qwfa+PBXU9gUoL/TxeJ7uyrM+87QpGy7/fAIEuBeou1XOIN2/EmlJXPrMZQnrtS59Kd9gWXSj/1
P0LVnZ3VQzQtTMuWkK/jL5NXW+NTWHkd5mXcaGo706VjE6D7HLTr05liq05COCyifT5F0doyg07d
Y7qthL+5CY0yIIOiYWc9p/VgUS8dfaFn3vBeKZZGVINpQx8IPZb2ICgk7UNFW5HVVF70tBcUTp/y
TXTfix7BCtnKdm3IBo/2ky3ImKUu76KbhlMxd98WZaIHGrzYsePOKvf7oN920Pxmy2+a0sWOxeoz
PUc2hV822BUfDE09D60e6u8BnrbuApOgez9uW3DP4Gkh/9kWXmCYAt537CW46repVB+IFM5CidKP
u9NkgFucAJrk8mCFuben7hDP/oVZLNpaaPdFoGKHPCxtxOU8a8vOyI2WMEtHiAcpjXjgCPwJ1OOx
Dvz8htMNUpyxa82XSrB/X47SmbzDiGeMFmwpu8M82c0xQOXsHT3kHycOH1BDRt2MFk1t+VRmY9dj
zVppGs9mqhfqhHpwfXHpxWzTKWePSf1m5aFUuoUMtNLVKlM9Y21GbrKGOvHWiN4xaHFxAUFo39as
wtO946EGSJ7UiBQvmm6WCB/AkUJiF2xDiX2+VKoGp6Hnw1a5l872EICH3sGp0mRXlA8sd86nxcWg
ljg6Xj56dVh89Is9/1lS2bm3Z/An3BEhLIDCA3UkvMFg5pkNh1weIz6OURu1Y3AzQsNu7ofB9MvJ
8ZZ6vNwHZnSOypXO/hEvgJwybwqBqtb+slEGAqh6Cpa48w65jqwhrfl33p+fA5lw3QxrKvMcxjQx
yhBmniEWoS9RA7nlT+zQVIJJ/xJvfndduIPZIXJzoxKmcqQLStxMTJWbqv488GiqtNpagT8FqRB/
bU9Lke+PPW1/HWZWDjvdsUbz56SkYYnBiybCOwdXvXjCQ1/nF16RbygFiFRowaijeEhjux3fN20Q
lcfQqWHaxIsK5NEdFqxDFkjkOBnMMmgQ6XT2YmOyS49Pv7P8g1Hd+LCFS+d/6Bo8fOkWCDQf3R6O
mLHKad9v/bCAaj0WblykuJBCOxt4nuM7tNvOxVDUnX85uC3eqG4XHtFlqGyTuEwGQUEOJYvZYir8
C323olmltWr4ag8N2tCINRM0866KrCwm/rMuXNjmsMYrEV8QVn5Bp3gfXsct0owTMW4kVILMtvnR
GHfffgSAV567dmQ/qaFLu1m/xPF8lKaw+C320qdESx7ox412j6t8n/0nx9dLdNXnzAFgCl6LB2SF
PeIHOu+v9xWLW7JuG0HeasBZZ8HgYcEAPBWDXSz36k5PjvN58bBEVADyvUTi2JUshnGNSSRfWRg3
Y3sfZ8dCvzI0OJpA/lf2g6MkyAKfFofuuZkxyFdZs0jV41fdNWaEfmfnCwBmi7uSuPbRKAHaxRqc
6nqwfRWnA4hJAn7Eo8CEizJyL3hU/no0qkT8VRM/PKyMm9SHfEe5mhTUqMuLahMTOhNadZpkZYwp
POYyJx2M66g7G1h3+9nbxLkhimnO+kgScjnE7ko3aL6X+ck4q3UG4BZFdxLE0+Onsna3ZIzCpkqX
QrF2UdkImy7ZGJHsLmbmXe/IvTltRv1otS+nUCLSmQRnFr6voMJpAElzry96L5rHa2IVTm0Nj6UG
7xfz37Fq5S/ZsnuMwzPAUn6irN/9cODjfy/HYfsO/qX8shUN8ief3jzkK2K8M7VqHnusjHtm8UI9
Y2m0oFk3bv84N8Jizexs4x7DPYCHH1h5LDKfgMI9BfZuN5du2y2P1Nn9wqSc9zm9Gdm7DzMzdvrA
BBKOc8DT7AWCXSuljRc+Vo5dvCIY7Dmgrq0b3FGVB05hGGaKj/ToW/NRhHO4f6z7OGoupdcQDssV
eZBpV/YhTK69Kw8jvLoqCYQoX+qCyfmEpjWre8QvuC3Z2k25e2IpHm5posBMWbsmYOxGxUHimRpW
AI0U+CJmZ/9pSRH/XEDMKyj3OaZvZSmfomW0sJ/RYAf42rM755D7HM/pezkDI3cs21+2bWPSpSjd
rkmQv7rfKJZwBpIx7gsjxfwxysPha9dr4WJ5xqZtW0FUpaSzMbL3EVngI5MrDcpwP6f3pCwn+wkj
xsrnMpjic9CP27vAePmXWGpxj3BT3cci3prTSMRD+6T0mSpGM25bOC7q6bh53VIdYnuPEGCpSt9u
U7tbx9YDtR6CJG0SX2j5rXbhJEB66d0gy3cHWLk1rxaJm8J8WSwPXRnFnX6/WJvF/bptHpomFEnD
l7MJ2xxCFdW3Tu1YPx3Vbe9WQR786E5L8GUt2vqx9KFkMNKIzlkFBSGSTzFlTTQ9PmjNacLV2bRV
3c99ssTXftlr58ym1h+qQYJlWQbTlu/ravIom3Zr/8Nul1ljsYub5qBhkLd0brbqWnRg4jkg6Oln
EXj5Z+2Oxb1iC78L2lK+lNKPsLdw176Fk5yv927CtBj3PPMEBstup20jiAPbtjyP7XoLbQuWp1ug
t2Wp3sUzx3C0eY3kVKXL8zEh8qs72+n2/jhalU9G3oZodFwXvaqknio/PFG5tF8C2WAoZCRfvPdm
n8/dYewyJFHFGT7bGWvH0x3uIadSOgkiqk1Cx4fN3RnhaIDzXxlqvt5xczjYH5xJUvaUeDxPYc29
TmLZSfjsykF8q5aQlyxfPe99PkXlE50X7ePmKPJAHPwU4O4xnqwkh8CAjCuIcMm1hf9jHeL2dkNX
XVztpXC9A4h52WCW6iLUbOpcUbEw817aU9jK477H8SN7Or7e1a/665oJb3k5D23weVhdcbvXwvhH
NEflJ5SKRl2FxRw/lHGukXAvoPfPORY/x1+EgDiy97C5mDBg12nhjd73aHLRmMg+b689M5snb1Oj
TGd/CXqQRxiQEs2TOXWUIrfjupbmGamS3m9YLRCzxU7jHDovkhtGpnElnEV7g+mCH8/d0bF+5tDt
PvqoQD40M4O+SSUnH3uFIAZACq6tn21Vd9eM+52XcLJXiJbXCm8GUzR4i6RGiMwjtLkBBh26YSzr
PVw3d0/L0QSoPSOBYbcgbPdT0XrWpb9u/MyYIQhYkOi5w4Tv2ftGhS//aI3e8smjnf4zZQJ9XbSq
3lNZtvGnCOPQdzKB7d2sxu5r7RsXqrre55QqOcffnSoRtAx6/umD2+L80u2XNuK6SvNGiVyeXaIQ
9hPbyyfuLGsGeRDHXx5a4B4c9h26Ilg9w+lu5ZS6JYB8a/t61ML/vOrFvw2Dev7SVo33yQ0poSWL
18qvzQJ5Ktlb8p/p0g1Bx7JXt04yqyX6QoWZIFmVcXFj/GmfE81NvIUabVWMVu3qZlQFQYplKztD
ttQOjHVNiKI0544XQWvWS1QFHn+3MzISQuPGcPLGOm8Svc4o1gPGSjn8m2qYTnkntts8OhOoA0qx
MpnKs/N4KYdIHYiadJ96i6mfadPP7xwVbGvScT4yaVeco7bJW5HHBTAJk3UMwiEtXAb2r6JZz1+c
VXuPgYk91m5h+vuhl9Env3BtfRk3RfM4ynr4JmmxvgUfMehjFVSg4gcoGM/WTiI1QetQMfxfTfYD
ghy2gLwEnckSG4T3e2+Fn5Q7cpSji9h7KteVrWPD8dNlwdzs7ZW0ave6XTgkE/u6g8rc3hbPVTQA
S+XMkHMgjTxgTgtRy01nerkko4ctOuETD74KsbXFoZw24Ec1J2JcUg0SNpfzBHkgasqndsrrm9kA
SjjlIrYvo6UJfxSd11/Rv04U066EGLaM9kcyy+GU0Yacb+keCfx4kT/SQN+SEAOXydz8bUWx6dvW
Ii84SokbzA9WIvpe1sjJnHleXizc6HcBzX302vcgSRI0Ry3eNviP15QyB2ytc1N9KLpGjumIy6AF
yroSe0WAo9xEukX3QcUi3NJuG/G3S8/eb7yo0GcBPUa8CBJviFdPVuHRRaF15BmPhsiNUefOWcQL
zUWMuzP07iyIuv3lpmU6brtoqBI9hmKbyyvIkWyOJWF1mbAWYaYqrX09WcUYhtmMMKZP/IJFxiNZ
dpXb2CYX2U7xwexlc617PWMFnH2N30Po5X21IT3B81NQxmzV3F9UIYUi1Jh++ezno/kyxbs1ZTzD
5kbt0rGzeFt4udsm7z5J0Yxf4671ijQgQvlGkUHf1uEmy4wzc/9O7lq0dxYoBlk8xCNJYCx9rgQB
n6tqfrFd3RF2VMpT7zw8JkEW9dGkvzZY11DcNZKvQESSp2ARqnMyXNzGPZ0bABhxrub4W+BXc3+Y
5sVsL3hk7A8RhcMLvVolH45Z1fPQbfG3Tg1teYxs1JvA071PahD1nKIq7F6sil03sThxfzSijgEv
BfFwtOeAtzQO1NYexKLi6LCrfKwuZnLdqBx6zzY3RRsTsxiOxR8CbyG9aO8OZACXBHab4cGK9gRc
6bDjoaiHhjSH231odsAJ4NMNJst9RvkhvZow1AntPjx0LX9MNqwTl96jKVwyy+j9luB54iyrWz2l
HRm96sB0foftk5rQF6HXICq+teacUtDWNN1HtYiigwOuh2Bjm/SWmsrvyUyFSlqp0LsZ2FTGeUwH
ato/HR1aoH95DpVz4cfbiN1DQTrNQzW5KTlmjjU6dFFBDiIYxqvFc1BkaTYkskPA9cgSz2PZpb0x
/p2qtwajotj6bJcbR6HC0LaH03QGJF/OctyOjkOMQQdMQRtwN3ZzQ4Fm7x/qWTkW//g6vLNdVJiJ
RsPXHQ1ZXy8N+iq4R5NEV8mu1UjGrenCd2Dp3DCRY6C+MxC/Y3qxtDVmAY95zDpEJSSsxri4WzVg
nIRESWOdVrp2N2TKEDrJQ8fRzKvjeOg88uWBokrH2V4PvX1evtsv1Y4ZKpmAkfGvV0TTicjt9dEx
Xvx+7FAZnWjXr+8W/DpO5sOIuJcxAEeY3hLqO1I5h3KVXSoiAWtxbHFUMSmjp66sC3o86mK102Ho
K3PbeA1HNZ9tsMP4p/z9MBoBvFO0ZmuvqzmyL+ZxlGsyUv9/LHmrJJ01LV71hintgsW44oOq6JVB
6Uu7FwfRwC9OqnAjkwEnHill5rVE7wx4PE8DtDJfvL6V1qnklHpJTtV9P4Rb8LN0Y0+xbhVSpwsv
UIjZvTXWsTFFg1Qmd9bHzRedQO9V6QU2hteGFGGqELtMN9LwrWFj7RFNF67ZSPPSD9u822Co+eg1
4w251bpFtxSJ5o85LXIWBX9SIfBsN0PWz5YUAqptMiLV+UL/qF2xN6HRbr+KsjIkJb24ecyp0I+H
DlcmwmvOB3fxXhM5MV00l4llLYY8s26by9x1mOuVO2WZBGUiY6MhkeucKmp8SLxzM3AA2D1/Tv16
9D7Es8252mbo8oGSj00KY7IVgZBSuKqaiJqURhp1pypC3gwmd4OfqSTGWAsk2tm6letXJ9dWS7y3
jTf4dlr70pG5eJyN597T+2u6xJc5gtrO6uf50FHtuzWDTwKsLHz58Z8iQxKv8fjDUfP+HsG4fBL5
MLWHeJ7qH77bsJ2O626+blrM713dlz+mAYQHhwM3fz/qPmAJygfnaW09mL0r2aeL0Bmcb7liyeOn
8o5RFzUqU3s/fw57QWLemBXiloowsVqUAT/Da6v9A/uc954K2vLAUdWMKQ46/UyTtPjcU5lgI4vP
TqVW2QJTsWqpJxVyWj+MOio1/f4G9cHohPOP2YLZQrQe/BCAHK2Uw2j0znG2mkzvvC8fBeY00k9S
WbdtfV5p9rLM73u2T5lu0l6vKY4wfUsjcyiwiC12cLv7xsPhrLv2fsfo15OO0f17ZxcBaMOV/S4K
VxarOQyshynqMagveejsFJi61c+KsCVNCUY7ci7UhEn0xoew4mfS7vVP7tB5sSLUbNKRdOqTvZUk
SxvFaSvxPdIeBWgS/4JNECN21+UUwh3TDffNmTRwjHtH37DsuT3HD8L7JIjE8DMXnefhnEbUmESr
OzzUe7xsKfVyRHKx1wN9cfbKvp8JQaw0oMvnbiH8x9TOQ6H4xPiIYjJ+t2aC7GKHAJ9345o0rHWM
J61VqC89JgJ/RD4Ws6SzldelvCT6eVW1eCzsekbBquf5S9/kZGtXrCUNXsV1vAvAk36b2Xnek2m2
72D2Ds7dRC98Tsquw6hJ4nHN9rq35085mT8Lg6VWd51lL931WbZmkonPKzgyjEj9rxZn6PGZN3zo
loVY3o2quKKbZ8GeSItt+bVvyM0yRDlzoBVz01AmGpvyzmEaVh1muc6HIl8o8e+08nF/tUNQMbdW
cN/YTTNxqwtihYFu0K9WQ2H60C8sxamud97YaLDCn9K19IOn1bpcj1HAlqOZubHTED/dF/LgoZcu
NCGfAtC35WXl0R5/3uZgYo7j4BL+oWxHz0YpI09J65rnel/tF920kZ1gLxfXDL0PP4JwI/EM6Bng
ak0J+JNqwzVMWqujhu8X4XTZLYL/cjevEyGtF7Z+OjWR/5O6h0+1gy6Cc7G4Y+YKLxbHLMDx1jdy
J6TFexa1NW0oHzo3eu6sj63wJgcvnvHxPVVtdM4j5xTjw5L8bwZLbnjAR6e/7nRyvfCDsLRw2Gj7
Q8h0SJB607rI0wY//YqEj7UlA6/QB6Klvs1wHwoLg68RqABt6b5Yfl890aVaflbkZl/AedrliTp1
h/S58n/MZsD1RNBjkfOnNvd1HCbvdo+jaZsP/hrb32gcx5CInQ0IADYKr7m0mnb71Jti9q+cEq9y
JukG4UVmsPMn3+M+kT2cqBNXa4uF2qLzZjoEjSjHAyoy73qBNkG5ae+9H7nbkQmwhyjPynkLtmNY
GboJK+Vb4myfFUtxW/h1x2+mMiDSnfdVHwel3DbteHZXvT1Y1JIZyPzRjJvEcGgIakW+5H6qSVe7
B7/39zpFFOta1yZv5zwBTOS/CGenItQXkSOPNQfYh7AR9pjGvhD6sppL55F2WMgAll0SG4QDDJdB
2mRninMckBR4e9+3vTuiZF63/oOYKY+xS2P8SAxuy3trCdbiuAnZfQ5RV9Zp1ZOsTlpR+OxnTjs+
SkSF35m5ID/TN2oIk1n2DF88e5AMbdyM2jE3zexVInGbnGzTWvjhe3p1xyaL2IcNpfZoYlESvmK8
Dp90fywQuLSnvJ3C+tph+SDzXE7SPiBFqh7rpkC06fibqA4DfUke6TyHtPIoA7TcWtE9bDemeWKu
K+iSDp7FWXc/myzoHSMTtkhqHIqd5scCRNfLqPjYV8HW5Q0Myzi4CppI7CT0t/1Dya18Go1hyHiv
YxR6omHtS9fSKUEO98M0HkkJFXdLeeZztFtgPwmrVJ+Y9+Dz61VOA4ruxn3JSi9avLQQI60YXh45
l0vN9/eFPgEWSC/sKXQ5LottQ5jFx9k7+AvtihQDcBOaI+EmLhxiq2CSuIHwWJ9aCfeN3SDMD97O
ISLxGh0f+1WK+sbXWx4k0W79H2fntRS5lm3RL1KEvHmVSQdJkkBRwIuCcvLe6+vvEOfhFoIgo7pP
d58ywM7t1l5mrjnHCMlsmImcNCehujMnXftdalX4PcekhCyC0e0LCZfINcFAqXdzgg78pIpFdI13
pl8PpWjkW63P+8jRtAxQDZ4D2RpJ6qXazXpZIAEzBxyeUNOK537qmEilRME5I+j6PhIT0OIjFBAc
zGbpf0vMoJzoppwNwyHxTxmAUm99VZa4KZuMnDp6vuVUd7TPKvWN1A3FTyEVtOhqlHVtR/d191Pv
U81D6LGrbkjdU/NqaYqcMEqV/sfqs+jXRG31d0r29VEtdaATfgmjj6Mg/mqiWohr7qK+qp5a4B4g
xKjBwqPUT0j7tr2aOJMMDTmkm0P9asQFRrALyZbzkrRG7cRJ1LAVg8HRb01ESO08bNRHC+jRa5hK
46NYGWZnZ3I+vuaQREtuHPbCGX9iBqFS8eENM/uGtH39mIyFaNnYaimmBwrcCcgxtcZpmYISAdVB
z2dit7lBrxkCGFINMMiT5iqN2rQldIdfNalVvymi0Z1VgQDVbsy++SmLQY4/QhCE3ihlzT2ChSou
nd8pVxEuqe6kUd8UYFbgrYbsU4GYti8BWXD1s3LLWxj+MNRBa6GXnlDZFqoq0l1V0IzI9VlAyQGW
a3BX/UWxMZKVCNgynGHUz0sAW/Zik2laYYNVu0ZW6jo3SXdSkUvKRwim0l/J2NcFKPw5PeUpnqc3
9UFJWYvybuZaca+OmzGmrF2NelY5k5GozMynS9SbfR4YauPm+FImYvJKQEAfd5QJ84MsTSJdK0I1
PKjBFN/JUy+RNJIGqnA8H2jAg9egMp2abXHqW7+6yVRZ+VbnRPpn0k6K6iDyOr5MdNY9B8WU3Td6
gosNAjwGExb5ymOoTQUd+FOk3AiUucNdkQfVa9gXCwKRGCSxB2jc2m0n5olg953FeyFMXUw5iWLi
g64DaolDaC7tocrb3z0NFy86IWiAv6FwPxWcBLwJalyWV+hD1DpVMwffpFYCTFRS0VlUNULKFVox
sM5RBv20jX6ndB6VYTxniJOVpC7V+BVEHUHI1Pa/RpDFmR02yyluGjUqdnOZ5E8FBWEOtIWMsSOQ
GBBtagehZZN0IhWFpGx4DNsyN5xalWve4YFv2lSh2oXIe4Qkx1NRmFI0nn2AQ00wtueg8YFYxAvQ
3lZVZH/Bo3XCE7F5elI0Ut2sfCycyroNbmmngTzXl3J1L0stOeB6gShx4TQNgsik6EzXIKn2SFKx
fBaDQdY8pFXJy/Z1JN2Amcx1h74SElfEazpV6VgyJgc7C3gD1ys/Tx0SMa5QKWx42FJKdrkCi1Y7
iL0nIVTKEVHISdwNAuV3bHgwvpql5j9oeDGsky50PyRlpsoPg2eEzIykTQTqwhA+Sn6k+QcoWYcT
8ulmuuEqYNiA5vFWFhqie1Rg+yrAc1dq8k1ZiQov/TT1taBiW2yjDdrEbVO1mm1Bn/wT/Rb9XS+b
7Y9ebZG3lOAMucpTSvF4boVPWVLVXsnjoepLtBLsCnSCQ3KxUbEVhwpkz6gK5RVTbYA2GHIYOhMt
V78jzg8jwOG+acRM/1OqYap7Qt3nr4t5IEqj5gGXN57E3vDHDFpD6qXPlTlI9DuESpDzQgkm6Rly
FDdpTXMB8Bjdv5mNFEW/mUQcWIRwLnrX8ougxCVSo8Os5WSwSx+cOgkM0B+bSpiSm8QqeDyzChFZ
jk+tHFA1jci1DmKREkPpyZ3YjvHPoZiNlxA8OIDMUBG/N3NFUKSlsO6oYwjaJpBFegyDTvRxy/Ve
+c4pjK+B4v8c/QZ9XSUv8faMCP/cmE0ZRsg8FXexXIJnGtFhR6nUjKvQi01cdrsXiETtmHIdYCNr
kPeAckLTg+kObSY9F5TXHDAc1krhGY7zXtyFTcWVIPFv3TZyqdyWZKCRKh+U4bmSeTU5fOrwQ86R
G7LjJNav+gbsl51bRfQ4TJTLyEkN2pEe7IETDrgy9DqAfTXcUCWi2JmRUMXQa0k8sHE1WI1kFB4S
awwAsi0AxEJDcWjbV32EwfXz55om0qdBaYqbXIxGZRenpbjJhbFVtxjXKnGMtmhDFdQEKUHkgMgn
pP0hyal/SkslEUydaRt0lPa70dIy6g1ZpDdYIJlkL0IpNDrAlU95u1cS7hOb4NfgmFpNp/DRm8dk
iFA0axTS40eaysge5GOiG2jL1OBzSUuQreDdCFuvL41U2aAUREo77pT6qYjl4feQ8wbByEXF2Y3b
qbo3LElIrwH6Rlcx1iJzjGGJqqgx8yGAy0SBbeB7PcFDKlzRtUgZ25iH+FUN1eE3NT5GrZMmsVzy
Vql5qtWMhDAKh6gjL/y3VF1zU6u/0wdXalehVkTfAB20LQ5Xj8psi+gmmJGRVpbEqdE4R4KWlFpz
TTttc+wBmqNES7pr3qGQWEbhiVrrKD+AsJh/4Hj14OFHQ/WbxzZIaAXxaii4jD2KxOkrLN/D0xgo
Y7elJm8WrkVUDMaiE2CHJL4muR0Ys/BsQYkGbZepWzdhl1ghaLDQxLkuivuGMj7AKjESfwjAI3J3
jhLN9wCHWECjCE0zV23ACFHpXi6A2k2QFcq52aM7zZuCuHtrgDSj0mc9tEVlnudOGUSKlTPTpEO5
2oK0HY5z38yk32Ysg0thpLsLAE131IekpCKnaSaPEfQIitsVRQ3rDyhAnMwkm8gVNxomp5YSgn4T
YAiS0vSRtOBShDChxCBwbKjfQuOYlLPh7ypyyxEkRTi4iLrLlAwpweX6BtqxEm4mqNTMDZn7hLdJ
kSnNqcDI4YyrZ8JlpJNlilaItd7jPA69F8KgeoBMRiLDIuaCQHDccHyHUYRVoYqzybeTCfNOHZGE
zx5WcIJpACcG2K45ll61RE7oH86h0YRttU9GN1N69Vc459hAIUKNxhaUjBytFYMBtjuM9V2dVuk3
gIlK6RHVj499EGbhXsDxprYRlcrZCGQYtkap5ES2et5KVA0l6Tjg3LxWcW/eQxdsAT5Crcj3Umum
pXNW5PamNiP5JSxkQ0ORfhT3sxYU5am2ivo8TLkmgt0wQbAXi2uf+UpSO6rYgQrDIxfovM715nse
psS5MbSgGHlAnL5LZlw9Yw6oIdFjBiRXyVNBAPwmdLeYqbl3lDgB41jGMBoN1ds7oLZWbxdi0R4x
jdSJwRH5T3RipLsJZtXRBfBAeRCYT/U80R/XuBWAt+qAbor4JxhzU9mKAjk+hzSBxFMi6ihIYlwE
05MGhfAT4vH2VxbIzYBDnQSPcOz25ymse16YUg9eq3aa/gQGMLtNUlvJD4tHuvZ0LhaViCo2Kyho
YgNc6ITL6XDiKXarocC9oYsBx4/QO/lJjj5/LUojGmwJavhHqrjkaIamnY5FMVivcL+A5qFirFVU
AeYYyLIimL/SOJt/RMRWzEpKwbR1mdGrThzFWruU87TeESMjfYngdkW4R5ppt1fJ1FH1jJaejqa3
AIvmxZwBPhFFNj+gbHdohklGUNuQB417oAohKKM4qD2ztIBd87YgqWQG6hw4FGSrG5THxMk1RF28
1oIcsYFIGtJii/+YfK8KrDJOHNCjTi4x/QAes5/ATeNb+lpbcIaRnAkeiHD/tsU+hQ5uvkSYFhXd
vQxW/FtJ7eZB06kjqLyO11mRKndxqqj5uYqHDqodK+qnnWz2430TNg00qHOtQANUpq2/nQolvutK
pSHzNEw0rUziTLYR3wXS1Fk2E9MjShJ0L1ILwsWxqfTalVtujRe00Yh9tIY63+fqKHe04w4q2uZj
qGEfNKXlr0PaeX6W0VwKDlxrBYwGsTTFP8wC4MQWiozeP/bEOAC6DL+/G8HN/VYJDdhqaSFzyQNy
7b4aAiebQMAAb2jF9MdQj/6Dj6f/C1KoJc06jYOKIcAH9GjFUZ7pBwHpkdEe9FxFIw953UrWtkqH
hCorHULZbgTfeUesUiJsHMsN8HmN5qBBmivJaVI6Ee1EltMUhAlJEtf3aZPBjzSMW3LTeJsaXQFX
cQ38zo2QmDQpHnQ8T4BrlEd5qqIfowmy10lTAy+X7r+6cirR9G/zWAVnhOePk0vZNUw2hZLp90Im
A+TpIA25bQSpnZ3K9LvBpv0NNFNpiMVDYkTTi9np0r1OQUv0JH8WBTe0LIoTaEMFkZPUGa5pKij5
WTJb8w71xuJZFBoNwFJRBLKDPSR9iDpcfk1LmpDT11wrr/DJA/gEjpvtaxqvek+C9711+Dzig0/P
82GehwKMCAnUX00SBc8y2TQQtdWYRVRiOWK2rGTCBFKwX3CXANwABwCB/+7nU6i6IJJmyvCGWW5B
2POdCti6gneP6hvOMZB8u1PgSfOCujVu2lgTRkx1Kmnk/uL4qS6T6MHyE+uWsiEZl8H3Z2FJcI2F
beoCrS1jpOLuT1i2V5wGQg0ZlKXdFjQ72DRW+T/0kFTFprGqWHUnsBAWOK92OqiznsF1IS4vTCxW
aeSpfUhaNgXRoXhSZhqnJe7UMCrdvG+KJqgdv+vJ7cHfJF83/ax+CxKsmA3BZYQCEWHJxqxL3BnI
m+s/Aw1/11GVtbLb1yL18sikq4CV5kA6WlsFqd3Pk/BEAyJ7PE5QopvRLD0oowFVSwXuUiY1hotm
D0kh03iT5Na5TfxZswnWQ5wGX5K4EKIsfBsiZf7mR30nAQhf8syQwXWvatwolTMP5GGcGQUKf+EV
nCi4kTO6zaYyEIDPElbbk2JIR9rF6hvTCgAcG1KGZx+oRotYlFUOI5ae8rzcTJR65zEZ/A1AUTXY
pVJjnYU8hEXDsqjYXyn9QDWDcnjj+pj9hhYL3vq9HKuWYDctWsptXgvEoi1ld49gNY9pQ4yL4ixP
ErAAMGMNTTS+SL2LHrnOq8ZwKt1aHCXVMWdaoJ1R7LrXXhmEwRu6Woo3Vmgl3KnQ0vG0AKDOwOeC
IHYlUoLRrzEgMeN1syD1TlbQAI9jNiVALqxKjg7wj1nZcegj81aLkrRylX5OadMqwNidaPmhqN3R
p8BiVEr2S0pyqdlM4eyP7jSSstoEIY6xK7GKtTtjxPEtYqpULGxaChJZIdm/iyoDX6JC+kIA6Nnj
hEzc1d9pPiKoHtH3cVe0EwwviwzAEUGE9gnMrEoRsmj0Y6VRd3aUeSqBFptlDBej6ksgb7FctkAh
5UbyJSAvI5lUkHgDsGw3pX/oV+GX07cileKTCipdXACD5I7JxhoEokX5x/R7gj/yuuQKyR7iccUa
BZvWSMUXPL6hdQhRclzQvjZPUqlU0tZXzfklEAbxSItpL17RTKb8GjRJWZIzKfBMtISCPYnhcKY+
KuYnmgsUCQy/0oWU2RE4cAABcaOMMRbPIaIHiVOoIhvWi6L20DU1ZeWq0ynvJmJj7SchaIftwH7f
z7zg404lm7GPyZ6cW6UnhwTHWXcNIIJXsgB9coN3wHORik3R23NDEmNrRlVNAkumm+CenGSKC1L0
MnipPDHPelYAhuW5CU5VCpLY7lnl7yDU+9MS6AHFEVP6wQShaG7pk/R/JiUZZKdXRiIMdTRTYCJI
qjxb4cRlDspwMsBnpaQrshhiXQ82PPVnSrINZli5DB9CNW+JfEWreoZnSE9JsuXpz0CqalAQfkJK
iW7utASTnpcPUgECACML/kLV4Dy2owZRcpdbPL1Ykz73+PEKWJCBVK0GCge3EZy0mt6pEb0MDlUo
/Ydm1saZN6hRNoUfUOfm6Nae2AY1Ln5dKqWzWOdpI8ckd7x4bElja+YMMDI0s9OCQZ3ccKzGI55L
3ui7gIr25IWqZFZQy1XCsel5NXdJUSh7k5yIbJsQzBPCF2MpnRqaAX/VvjifdLpFW3sAWNHt2pn8
2y29Zz7cpoJRsDahqhUeKl6tcT23elo+EhcIj4JFYpQyUCmCz9djvNx2KKXnNJ9VER+Q8OinFcS9
YBN+gVH0JZqmtmUFavy7gWqoRcnFyjWMhEJqDJxtQBIeAFA0fQNd2qO3YdG6tFFKennsopvQov26
43rhEvib3ADxAKg/oWsQITkjC7lq7k6lSbMqgD8UhFX5RegK3+6SqtsayTDeCkIK2avgB2xd27lp
0knbr4dfN3wvw6PVSju+CY0tVbD3vdb0sNYtsJXMpvWKcCgFytztRFCCCt2d5YkahWXPmhpc1WMK
LPjrwdeqYgjMMbosilQdFX3hT3k/OjphukbpLrcTnyfXqyWfi5QhC+glRBURsCayaAGd2dTPIyIq
ekS9JAdtghNDwrvS26cLn2jde77+RCuKFQDPflVnbEdQqNhhSphuHFiyg6v0WOEKY3iohdd0o3lp
O2jwe5nTNs/JAMhDADR8IuUAnsS6sFJrCoC3j4WI4cJ6KykfmMWqEQvdqYTEeRaQbqV3LgDYkZKN
TJpCL9yvV2HNDbGMtjB8GAu7KZiYFU1KOag5Mu8gQYADmz/UyFCAx9EuhVs4auMPhH7lCyQ6nx1D
KPckXVvOoKStqC8ASDZF0lCHpx1QvtWBmeDmSmBxW3Hcg56ztmVO73ah6P8m/7BIHOogjfXlBDK+
tDqBZkEHIvgXyn0Q4dFyRfo3Kr9lKm/BnkwQpe2vl/bjRN+Ptzpfky7QmFKWNB7m4kBEO0zHiXGv
wGMoYMWr1q3MqrqztDTYfD3yx5PNyJDPaJAaG+hRLZ/sL8qnZtIKKVI52SgkiYcAbCsPb1n8I1fL
23oiEsixoSODJM77URg6UqyKG60MUnvQFuibmUkHivLDvQHe+sK5+XgvYN/GfFA9piDIbr4fzlQt
38oETmrd8pq1pIYdMo7faa6Rdl8v38c7ocKzYaBGTrkHft9lef9aPlq56nqMeBv8Sq72eDD0YtE+
HDkAPOlKrknnXpBd/3REBSImOuBpTVizF0pE2FXWcefLUBh++hOJLquNl0xiHSa3sDWaF3hGPjsh
SCeYNEKY0D+t2cUHFCFUKrdY47ojXrHmsind0mj6/H84ikgQwQkvqSq7tlrLCDA5HgVrOVdGBda5
tcAcjdWFUT5bP+jKJcBTqKCAiX+/Y4MBTjcJGaUFIaDTWmjNuziUa28kx0oFn1zY10fks8NoiRbo
AdwyrNnqhulFrQWTuRwRqbfOQw4xiDMGgSF4XYpTc8GSrEmKlptmKYbIKqqwRqxlSgqrS/GB6Tyu
pSB7jSjogQ9NgK7M5bXZ5IsksdD2j19P8RPzxcMACZmErUT4TX6/prNvzooGSNSGU4COTsnwt81E
vlXJ4k2V+iZZCEXdqgqAxwvT/WQ3IYGl2gwnE8ZFXTkqvRwVoVlx0xu/M59lGq9j3mKp3yFW1m0C
+qO9r6f6yW1YHDKkWRSJJ2ltWprBasHYpdSygIe6GsyWm05QLqmSf7KLhgyjmy7BUgT182pa0NUE
cb7cOV9OpBHUe9LEW6VpJHEj5SJo5CgWp5ME/je8YNA+HZmHgBY2xALhS3+/lT64/7FFDcyOzY44
mmYY3/Ub7gZJkkb6gW0H7DrQyulfGPiTa8J4It4FZNfg25YP9pclrWl5N+gwZWGTcjw0udh7MMEK
Z4sMygWL9skcof9TEDDhqixy4e+HqlJRngctozuf3j9XqIGWjVpN421EAelcAlN+SiTrEl/xJxO0
Fm549IM0Mijiak9pmIaDueeSRBIEOmINHInWFn8biHQp/PMhtcB8WKhsIHsDCeb7CcY0nZNPYoI+
hECu1YJjGirtEt/bx6uwKC6IiKxqML7pa0pAsTdR8ajQgREgEDglQwKeL4z7C67YJ6Ms3Hj8g/WE
Qn9lPjv6VbJcsyhGG2BESynXQOuE+j9fa7xorpwMh6Iswn72fsVGMexH3HdAFoBGslMNuU7hFrXQ
Xrpfn0wHwyzBZi/yyHES3g9ERUkNcvKn9jzATBplcu0AWLzAOPzRKr5JisKXhUQ87s9qNjIOyzDm
JDmZbnLAeEaTFzXgP8qRrn+PDutyev7XIwcZL2KNQNS1RVplZTciYN3kD/CYFaUkZAvNclNO4+h+
PconEzNM7KIq8rjpxHnvV2+AvzWok4pQ3KooGaahcY2YTLMxjS50yjG4JM7z+XiEAAiZ4t+tWfF7
WewMg7wOEAShof6HnCjVVT+g0yYW4+LcjbXy8+spfnJAmCIyZrwycP5/CL3hx6drhYWcwjyic7eg
ulC087+fdzh5SIxpymJ1rRXRsNXo9LjTdGB3qejfmiMNT02cTBfUKz/6BaSiNJ4Sg7eSlvjV3fX1
ELqphT5TQdoOpDasLHTNDPdA9q2tNZj04CbBSAmvabPt18v4yc7hbsEXqKFVKJFLeX9S+kiMqgrB
ErvQ1eCJFiDtidY8tdmkBbQdtp4AKdp8PeTHZwVhCpZyqeTweq4f7XCQc2tARdv2lXzeaqCyXlKB
iuS1IBOe3/p08Ep2UYXkc78e+JMjY0LraXIBTe7fmmsW3UscWPgG7R62qptYUzO7Kcvhn/1YpmfB
eynTcAXl9+r9KsqRXn4T4JeVmvmWvkYfkjchN7gKaZppFw7oZ0eHp5ls4LKigObe71+nIIkFTpW4
1ByjLdxeYOvSSICV3jfiI3yE01EjabdVcK4f/n05DZYRtRGT46MtR+svT8SIyF0Hugb6HzDTrQTn
k1fAqXghRv3sgBoyMTE+pEaouvKZ4XwqFRjnQSbriWE3ABZelBFWT/C31Y4+kWb3P8yKUBqiW8Ie
TPX7Wc3QqRS0CHI61aKMXLrcSx2YFyRZF07jpxMjyl+cD/7fXMX6MFMBC4WhAQYXnx4ClIEpmDSF
Naa7JNPE5m6m8+dSJuyTQReRFOIeFpMnfPUwzDIw5XKmz2ZCsY0aFS1cEzj4Al6bIMvcr5fyoyfH
4SBC1YhTeRWUlW3JhoQuW2h1aIlqaS5yonms0id6v4xqpEN8GuRLUd2bLsr7fPAimUJkZbKueA+r
3RszKwx0ShO2xbXLvKhvxeMwwiBmRW2+801KR1JUNdsQZCQagALlKTuYDAqCGRx5F47uJ/bGgvgE
k67o2Pa1exkOIDNRhyrA1tSBh5AuEL4ApvivV/nzOf81zLINf93DWG/TXvRRv/HnedTtulvItZCK
VDUnU6z2pGWhsBcH6mtmCmNtmVKKhrjcRJUnFi/oVH12vtjx/4QVsAyr21pAJucbKlMOwI47KmjV
30pdJUDCxODQN8RoX0/+syUm+c1bwsu5iLq9n7uqz2hTQMtoG5pSwbtGB5ExZcOFWX12kA2ExCXI
8RX2cpn1XysMMlhNx444AQq96tmPA+qIlRy8Irx9yRX4dELEXAtDOdhecbWAsCMDEJBwOGpExF2/
BhFIoSa84HB8OgpNJRgech/Y7/cToq/JL2VkU5EJDiJzA02R2rlEWnRAf70/n60c8j08rSTeST6s
3Pga596kqZWBhFbcCCDTXaPojXNJx/D9/zIUxM/W4lijAf5+TlkzNq0lsEnl2JYn029DKpwmMF7Q
REP87X8YDLUrUnC42NI6CofOJoQdGoe3pwCz6boW4UsQ4m7fptnm66E+2ytcNB5A6Jh54VfzAsOk
6k1G6kZRtOwMlYV5o5u9ecFWLT9lbTghSTaW9BAvxJqLOU97fYpmzl3egJu0O7Cie4zj8BiSodqU
Hd0+X0/rs5NBsg+IImglalir509paRrPdEpn8GnlTjzTHlfHiITh14cXNuvj3MiWqBwKHj4yGeu5
DapkpQ2Y6qWbut6GfnUuzPoAVE7fiXXUX5jYJ6OZ8C4jn4DmywI3e38Oh04RUBunvK4Ngn4IMkt4
QNqJ1h2pm2+h6PMv+JsfzweZdQnhHPwImU7X1V2ORB3AvlDQ1E6N/bmU5omcmzzcfb1dn46CyiHX
mFQGNc/3sxKEXh9n2JlAtMHAqvZBfQOE85Km0idrt/hCFFoIDkg6L3//l6ElXU93lAmuPu+n/laS
/AUyQdfvQc0G/btc+emff54WR5AkkwxbPRWe1bQUPa2jICQkgGEMZz2Tf0W58Y8a1SQWiAdUzBIG
ncdj7VLKAmQT+dwT3hUKLLoN3DFkl9XcAYpBg5rInl24zR93C7uuIb9JTImLuS4IVn1JB05vgedL
q+7amGP/KHaDMvyzdaelQjRQLjew7rK5su5mBt4HAEgCM0ZbeFmS/Z4XqFmtx5dksD5MSFckInBD
JESWUS9fXSqYfmuhE2lElKopes4KofSSNvzn/DyjEJriTixiCUzo/fEDCAra24BuuKYNt7KT3IQK
Z5iGRDn2XQlsL24sQHT0yXP5YbqsLtbJPpvnYjaIyLEgVBzff4KUSGdp+AW9VKdgZaJaCa/VSMv+
9f3nOVk0tniYeZkxje+HEaGH79QljUdbmOlayvA7B2S8+/puLb72uyeFjOciF7LUwq3lv+8HqaO8
qdtGf+noES4L4axHu0w0NoUk2yje4ODQ9IVew4Uz+SG7sIxKsxFpXXUhDFrtIVhC2HpH/WXsDlZo
Xme9Jxe+k+qxO89PX09wPRS5Y5HqAyI5ZFzpgF4ZjwheiRloKF3B+hjcwHbiO92Q9VcCfOueqNOn
RmYv9L4edH1C3galxk9NU8bFWKf2YliHtKEYQxv+juRMf0DqzeZkul+Psn6d/xvFxOdVlEVYb3Xf
KEIH0AEztZA2pwFQibCkYmFRcugrvwSY+GSwRSyEPjQq3khkrKx+XRTIlGkLGjH0GWsozTseNF7M
sfX/8eAzr3dDrQ6+pvu+MVcMRW/iQBND5m8hV/lXl20ZhcwP2hjk1bAkK7vYdVII8h52RoyMth2o
GlNsm43N13v08SRQnaULAjtFton8yPv7RcfBHGs6zYl+VJZEsU0Iw2L6r5aXys+7UVa3mIAEToCR
4BFCUN+GN+tZTKTnr2fy8QCQjoCaFXGOpdpkrHZlTIVWDmao1BAt0n9JI3wOKQ26C6+EcUkq6e3o
/m2WcDAYjBQB1RLqS2uFugGOBHXqqWJRRYdFBp9RoFnbaK5rIatuAN8Wm1bvuh3kr7IzRrG8hyU3
vWAbP+wdMTKaJxLoLXPp4VzNOKtgWM9C48mK6ACooFl0Rj255E19OggID9aUio0urgeB9gUa4eA5
marM8pRK0Q45WnXW9p92b0HEqARClFAYCP2Tla3o0nS0Qn0cbMTwQpDLpfkN3hRaSNU4vBDjrWb0
31B4uUi1UsNGzvD9kVd8I0pynFtbz2j+bpig26WCdMlIiO/HoaBLcYtlUxU2iFdyXVzgjyRBCqXz
1f60Oe3czca2N1fHzcZ1N0eH3x9d/t91HXvHr9zj1WZv7/ma45HfHlyXv9u5B/7OO/BLvnqz35/c
HX975Jv3fKnj7Plpm63Nj+THL1+yKfj+/cPmtN/z02x+nO0tf73Zb5wXvoSPYDvLn/BrfuPZtrNz
dozL1/ITb7cnfvyV6/KjXviTvWd7Hj/xyT3a+/2DvfccvsfzPMdzHGf5Mo/v5+ctP8y55hdHZsIn
uluG3+6cw6N3WL7UO+xtz7lxXH7NrHfbgsk7fLqNt7t2nM3+uFk+KJ9ty3feOa/81B1feri53+3u
l2VioZbvdo/HzF6GvXf446/P4Fvi8v9v9YcdWxdqsrhuVGBL5+Pm9LLfPDApz3l1dgfn/sJIb8me
r0ZaGfe2qVO55Wxs3PPTj1Ngn2zv+cYR7QvjKMu1+WqclXfRVE1J/zLjsEVP+7s79tlhvdmS3dXR
vXKcC9X+VR7x4xKuInJfaqsYJvXz0X154LSwT1/vEQiXC1Nart1f4R34bPqPYEc6nq82V8uB3hzf
/uHfp5cNd+PEWT2+HDcvx1Nlc3GOLy/spX295WDt77b77XbrbbfX9g0n7OBc7TjOz9fXb8fx2nZu
duw3N49r4TrnK8fmfnqHs3N1xek77C6Y8IsHYXnV/pqNKiJpGbNe7pP7wL1hxS6d6jd3/6szsLJ3
UO3QxMgQV5uXU+BxLbnup+XCs2x3/Gdvb/nVcqsDmxke/uzg8rT/uLvd7s9gn+8vHZG3ivhXH2j9
pLSmEmfLoTztH04b589uH9mb7WZZ9OMGG+feHxczycawEZ6NDXSW37qnzYP7sL87uk8Ftm1rP139
2PADmMppa28fbnuWz8WK3O23nDvvwDkvbe/mNbYP92y168q2e+ZAvFj2N+8GS7Jx7Z3rnbFDh+Ni
YL4+qm8B8lfzXPlWSSGMisRJxWAf7Sdsbm/zuZ+3G/vuP8vM9DCiV457teFDeNjdrz+B8uaHfPUR
Vo7XDLXhNCxL/YR5P7IKx8WuHe/dk+tc7fdY690LtwVjjcXnldh6XoV53WxYc56e3fIKuE9szubF
3Z9OGGzOzekusO3vnKINe8Ir4R24hU9Y7YP9Zsv22/1pf/d7H9i/75Yf+uPh9BLZD7P9I7D3GDvs
0OmO3/7+zWnE5u+cm3tsLP8+7+69+90fB5O/u7cfeEVG2w7sLVf1+/XNzfebw877tj/sft2feSmc
M8+B43n3rv16zUO0O1+591xR2zscrrHZhx1L77Kqb8vMzP+w3DyujMjbsjvyLh+vnJ13w1V/+8LH
e/54MQr37tX56YmD6Py6sCNfWy88t/f3HVmlQjB4Ynglr/gfZ3d7dHnyuPq24x7+e+ScC+cAqbov
jSZidu+HTXrD6AuGZUyW43ji/nPVllGX17uyuUX2j+Wtx1xyL/Y2X4h12NwtrzIbzcbzqzu+YW/f
4BBs+NXyvfv99oZ/7+5ZNPfgnN8cG5Z1s7ya3Kgbbu7+zV3YHQ5cyOWob5YzeNos5jS0dxwhlh9r
vXGxx1fLNrq7pyOejrs7uXzP1xuwvA7/fyH0N+cPRM6bj4ky+RogOhcF7J55SAN0KEOMC1HNtSLO
l3BU666K/4YB9LFoIlNF0FbbDJ1hD6xJoLux1+pdPFbTNeS+3Y3WBdo2pI5Bw/2owY9BW/2QoG0H
f00X7DXo9Bw87Uvx1yo2evs4OgiNJTIiT/mhTGzmMszGMHgV05jajZqkVyMsU5sIyoHj1wv8Btdf
rzDdCzL+PJhKUpbvj5qqZihyTLjXYVw/dPRcw2iqbGc/2aEksdOK+qWLhpdOQtVQ9e9zrXsaAQZO
JOOqNtkjF3SpfLSY2dUHIr9ikmexZLob1iBuOl8hSzFRLhKl2lJ+Z9DyJ4e8AXx2C6V5nmySaM7k
O6h6o59zhEjIBRD5J4uv67oigiAHxwon8vsF8etZ7mBl720Q+0gr6EXh0tZVulUYpxcu+ien+91Q
K2+ikiY5nJZjF7a6sE84ENfkCLsLPtjno1iETjQYLCmK9xOqYRvx85Q71M1BuJGtUdiUMhSgXx+k
T0ch2y2BzAIboq/OkYX4VQojLueoiOMXyGqaG6EX9LuvR/nscIDA5UpQtgJSt3KOwMEGZZ9BdpNE
UrztM9xlGnWlwAvUoL0WS8i25K4sD0of99/+fWhT5kCA45Y/XhQYb3JpyGB8UKiZHkdJG16RqxL2
MPBotxlkvzDa6votIfmllo2PS0s/I2lwUOTkODEJ7zdQGEDcCHUMrZqpVsc4yYtdaDWXQDAfl9YE
mMXWiaZI3n0NowjFqtfFMpts2BLuRF177VXzwZ/1Qw+xHlT67c5Q/4+6M1uuG8ey9qtk5D2zOQPs
6KqIn9M5kixL8mzfMGRb5ggSJMABfPp/0ZXl0oEsnzbvOjJvbFkACWJjXPtbw5nF5bZ0PI11XBTb
gDjh9ttG5pS2tERa+IzbkFYBCAKG1IeAw6/lyC2n9COQ/3kBlLbIoY0BOb169+vPeTqzbzMLtXCc
AJkpVDFQOmtVQ9OMHP8aVVMfeXLOklVJx4s+gQUlclDlcO5C6Gev6kKngoQpiGlxnHH6EZW1Zm5u
A1MoZlCo7IVV75s8z1Kkv1VgThB+hEXEOVvmp2PZptKCchzZPug5uoihgAU0eDXAXoMzaUS12Rlx
7Yog5cCexr9uz59WhasUsDmAmMaMffp+4OeusNEG+w9A59nGBGLWZpIFZctSq1ot//jr6p7EBKyQ
oXH1XXTZTUKpzdjGAqQN9ZAY6y1AqhkDsKO8hp/tr2t50km2BEJUsSkzPDjVbzHzaLsXZNhBr0CD
gl/MqEiwNq/auPEL7ytS9ikQtbxy019X+aQdtSr1dmzAZaAwmopA4OCx5dYPFbFkzPpmOvNyT5rw
e3YklKdYXUFO6GvzQrGqwgSpsoxy1Y8XQMixCCnb7Zl+8bQWXDdBHAn9GaZUWOqcNiFg71NFesBj
glp4SV9MK0Ca/nr4davp0YW1C6IKcYVeblMA4k9rQcK8BStOCJDHLDNfLcEEL8t8vFAOmUL4Qi6v
pk6dOTF8UiVaDOfJWzbdlkynH8U3FnEWRyC/tRSDFS+wlfGioJPGrQXg5U1A5YYRVjL59Ytun//x
iIm7ShxPIsnme0zjTPL0RZtlHiezhj+nTMtwjOakOzjXdnzuxkk7GPIxaJzWo805WC2Oft+gHh5/
etfGsEQLv17e3v/6Zb4fE//qbZzTt1l8UQDIgFrsA3SeISzWEusl6HsxbOkiL4EiKrwawku4GoXq
/a/r1u8Enrzh1nEfx/ZQN+6wOZ0aRzeaI+Qmhl/INbn83XlVb8kt4B/VszQtMF0t6nHvskMP2tE7
5JldZmf6hT5767Vo0wsoSVVjbG+zprBsi8BzjtqIn4nlJ/skvZYtJh69i1MOlltt3+u6Tz7X0ZsH
73D/7vU5Q3Nr++y/6hbasIv8skZZJarpE2QDRcBChe/AQL9ZI/IWWPWLMz1h68u/qk4bcgMYiWP4
QHVz9Bks/vBLG15+i16/O1PNTwaMx6Gr35kw0QoCQvv2VgCTRrjDi2DlGNHYj+8PH0X8FgjHcx/s
zHCh56Xj6I4HxVbnFGNjhwArk/dr+OXtyyK8FfE99gRhEVZnJpZz30/PeXTATrOb7fup6POamgcY
lSYiLV6WF1nYHMbwTMOenpo/GatsbRSpXaAtQH3YXrKIGP5zQ4DYcTx/rv/rc7PW/XUltWvAIbKA
oCzcEg3DKUOGajeMl1NNzr3Tub6iDRqUVIK2W6BR78OYHUtYWHAbHrRtDULcOR2gduz4tAG1waOi
hu2BA/uvBmxuYJ8VkxTWvNHbMi5jnCorDMRm+O3cW2rH6U8r1saTOWeweOpRsfPavhTvupf9pfM5
u8UtMNxQ+L16016WN86t9+ZMjznXvNoAk8ul9LutxzjoMwBioX9OR6zyoiwkEU/aJI9pRCP/zCD9
5LBF70DaSKPstm7EFhjQhaXl0YrfsAgHq1nI0bxdaodn5/GfDQDQaSG3coMYIL3udMQWNWWtuXXZ
PoEFJuLDiQOsHNwouGIRnJXvxC2MRg7DwX0RXJxp5Z+Nq4/r1loZmD/VQLeCtUo8J/67Ji3SOVVx
nYoL+3juzOxnnxQyD2hJkOsAraK2IajgH1KpgYtwgCmPaQGKAmqoqx7Gdoir9e7Xr6YPBNvFGfKY
bAgjkXsJLelpq/qytLOicdfIcKSTAlsJswtrKGF9q9YzQ7irTU6oCgk30F8iNZwS4EpPq2qo7S/2
BEPTDPCgqy5oW6RpOc2ZMVRvva0WF8Ii7AY2iIl+ruJaCn5MAhRKCVjKDVjg5HKYGhGZymY3FWfs
LTLMrdvfbkWc4GBbhUU7tGn+1n8erSY68KsGwWGhDR9wngCXjzHVlewOLkLNub64DWGP53i8IPZw
OLhBfqSHrHgtDmCSOKwBMVRE2qkNIiDJxFsweYG2HLzOqd801iTB4WeEzyEEB8IIgaxmt02lsnee
bGUHrtM0TRc98+07iHx7WD8OJachN2Fn+et2ebL4hhQOkiVoEKAyDxxIik4bxoW3WSsJgbe4NU2w
gjOaXGE0hJVAES/Cz5DA4nvTUqUwnp/uBwjCvuQiyGlsQbS1phV3/HPgIX19uT2Sg/4B1REI/LCX
PH0kA+zM0rT4EsH5qob/g2OH8AhjH6HH8ACS5RO9VNzGtFtOy5lR82mwOfhoyBrAeTBO6L/fMD/q
JgDsG7NC0m40SPqph6b2rQQT8gYg9HPJOz+paUtw9qGOxKkCJNanL5mLzYk4sFdQjisfClekoMed
qgBxh3zo4dcf+Wlc4wgTZ16gOSGF1tSVkjkxF9aBMBoREAoTOSzw3ezzM3vUJ5scfDbALhxkykDX
hylge+NHbZfjcsKp1nGKMqPIwgVG72HFcidEh2KX5bh2CWmyJrHNyr2GyLJ58JiyzoxgT0MPzwA5
9JZEDvW/ftKm1mnOux7RRWGx4Sd5lxmv3dpEqkYggSi8gKsECHu/3brbOIa8ayiwLZzUn7438wrm
dE0G/pHoACZUbp0yRpzj79eCnLPtsgBSUABMTmvJ5wl3U6qaQN+DzToAlTB/6JT52+3nmg5exMLJ
2iZP0kKvVk5NJPS6UTnz9rpxhRWXBqCAM6DuMRuXLP3dt9qktEh0wQ0Ieo6r9RlbmaJZbQnbnrXM
L6vOWC8yWOWd2SQ8HVCo7QGlgZfClduTXBDAWHClp6iIiFG2sWkCS9jAO+doUs9IKPNmAPsXMV1k
hvhbKf9fX5b/zh+6238N++Kf/4M/f+nA4NzU/Nof/3ldfhnw7b/J/9l+7cc/O/2lf95MD4Mch4c/
ru+5+CMd26/3suxa/XdOikBNfz9JfC/vT/6QtLKU6m58GNSrBzE28nt1eObtX/5vf/jHw/dS3ij+
8I8/v3RjK7fScjzWn3//6OLrP/60NmXyfz0u/+8fvrxn+L0X5eeHocRxzb8K+/EbD/dC/uNPg/wF
YhrSmHG0BdIedbc0zvnh+48s6y8MxBgeUQPElMgf+vOPthtk8Y8/6V+YHrCA2E76cPr1PS0F4bX9
yP3L8TyI7HFOh/N2LJiCP//9bCff6z/f7492ZLddCSvZf/yJkRKR9Z/pHMgzSL1RXoDrwQ3upi9r
qYJB3obzHYRDuhQY5UBEcPnyDfhclIsMJegEQDzMLcC8BoEtKSicdn2L4YljuV/00k+pMw8pgziY
pdmGIg1lmyOtYV4zYcb1ygvkx661Cd+oAvhOvyPjq8JGQnKoWlHkaTDmcDmEzd5wmLKuLFLgMn1s
b40ahMSJToMfZjk1Hhaoj4OIjzm76oqhG0AVWOdLcx4XM3T6jUM9Nha45IBG8QFGV0ZwNUMI/r5x
pPGeIaPSOro8r95Q7DYf/LYjFxSJ5XDQMcwEsunquDjNopKgdbFfkfBZjRXPqteDyds3c8mxkKEW
nT/KurGxUeVlBu9i5DWA60mmTzCMHjfiJrithww2yDixVxvajSMn+VsG+9e3CzE876rrZzcd5wGO
Bd3q43am7GwBqJ+ncvjDmYK+JqIr87Bol8yODeYMr1RtwiJCBPxCBH5lXnqbaXu92AZcXevGeNHO
Chb3BcwG4IGEtMRDCSfpLoK9IYWXOnwMcJZbOdNVDh+RPpajPX6swCm+qvsB5GcoNWGMuTFfb4Hh
BXKoYyuMMVYyVoeKk5lGYHnHTuXNr7JV0qt8JfJjbzm8j0CWB+Vb0LIE2xKQQtBVy81C2+GefQ3A
LQ4gA/D7Ig+23Rw7iGa48Z218GJ4FMkrB5S/DwQY4gbOvpJ0lyBomq8lULAq7CVsXUM4s24ZxzA7
oqHtcrHEsBZebhoUAS8AT7gP/hLcg2cN5GxeV7KNAGDAaFdhcryZecDgI2QN4s1Cg/XrZKrlDvgm
dzww+FuwqzLnkh/smeUJXGNBBOUwfQldVoJNnsEW/aEVqvtaGHLOLnCf5x94NhUMfH1V3YBxn8Om
T9lDEQnA7+1jUzfOEZfDcOJCipJ/7YAM1V4obgw2CFy5D4Lx7Kn34Jx7PKS8hMM13MHb94rmdhfZ
vQFHNbuw87dCFsOQ5khnfMPkQruUe8B/ADtiqI/W2o1rZMLgyAB+duAvHRtWCvhiHb63CVc3ZCuD
gh3mbc9E4hUr/YQpyAwi9PN6TmrP86drZU3wgWtLMsBeoIZtZDj1Y4+zMxzjAqu1zu1lC2uUKYVT
L8Oqpg/gNlpwH87mW8p/HZX2BOAXPGkzeAWPpGziHl4YeWgykr1ZHJN9s8zKdlKHOCCWmjnceUBZ
Y0YEIDaDp6CQxAIXzbO7FG7wwYfOrhmML1U7+lAqzBb6YS9edfBhvB7agHzMbDmBThUEWROZNTKZ
UtjILd+GvDdFDB44bNY8mxm3ojeRug3ILhw23NwTEW9bGE12Rmf5sVzB9I6wHzLugQ2ACWVvwygV
N2sBBXi68a8pzJ4KUNQhJDnyujZa2Ns3xAt7dzyuMIVj8eDC8zc15rV7A7qt4yUK1FZx6QDw/M0X
Q3ZTgV/kRqzf3IbBmm7MV4GdF/c0szH6hN7qIbO+oOZKYtxGkAYGprD4ejXJeixT2VE+3srCdl/2
CuP0HfXrcnPaVvCFIBhXaDK5Ikvl6oKuVpOhBy+5aKo26qkYPjCWD5e+mBVip2vnG3gxmi/hBg1z
VYqEGmSfBLT8nI1cfpzguYl4HfH58dW6Oa79BRZj4OKZX+ikDJLMiwr6V6Vt19jwF+b6rkGK/AeG
Y3EYeGVj0L0GurcvsQBua17dzLN01A0Dc16lDZwayji3CRtj8AKtNcUKiNEI3N7gZsigAPOA3s25
SGAi2JZ3jtHlOExVoiziFTaSTdSIqVIwoIdFHFD+A7/movUp5PCL/Ul0aKvYAIG9uwT5kL/jwNf0
Ud57fEodwxFoGeSgQUfvTNLKgWkYLPDTN5femAmS4UpVwHXlguTz6Kbd0IhYEAXxDQiL3ccBzuF3
GcwXzau2XFoc8YhyQLDCQO8NlqY+O1YYt66BDM/X23al83AIgPA85CDc0A2UjDkPji5Dng5dvbzy
lwW+sCCM2cs2nM8ZvUKqt73cECkz88IkSxlM0QjS+Y23rsMMck3rmvFIa3GLbZpqIh871kgBMQ+f
x1LAjMCwuulfC+/fWsHd8If2tRweHiQWZ/8XVmS4qnt+Qfb/hnxbirXYRT5akuFX/l6Rec5fYDoh
rpE44mK7+GhFRpy/wJUCjRh/ia3k93OUv1dkhm39hWw87J6x8AJvBJknf/7x95IM8/Zf388EsQcF
kAcADe931mTbXuc/KzJUBOoURCNE2524PfjLHQ7DkrwZ36+BQri+e9QQf6/+Hq/2nilZVxTBidWU
sFRrEmQ0hlUJA2AY++0retucPNoWl6uSbr84daICcms6xm1jOcbOsvWTphGrg6zO6sScnfW68+wl
ylTjn9kUPtco22b70ZPDmQAA9JIiIXWCVYAX5eWQ7GsTbdvXAdqF8dqqk3Vpp8u1NTd6tgpe7yt9
e59Hz21DVje3pGsSPg8kKt0KXqOG+35f4doFEFGwRXP9pU5GVgOm3sr72YS/yr7CtaOElYoSvlFm
kzgCV3b5+qKEz9y+ohHujxvFA4ODSlM2cDc6BOK+KXdGjhaT+GycI2sLl265sF8Krx2/OFVpntvC
P9MHdalPRidCq3JsklE5F9idvqm935O8/RhN9Exe0s/97OOYCCZ043LVVaN1nVHjjMLzuefWItOT
xB0HhWYp7C89h/1g7u2LeV3clfl+BlN5Gx8SVDWf0wbGblg07uol+hke3Ehr4XakTkre32S4Czh6
fDlHVX2uTbS4xMFWh50Sb7AtUM2XdWA5bHftc1dBz5WuBabbwKMPEr4mAWEOHvTnpMLPFauFZAY9
syorFDsL4FgG5OTD0MzaF++6XLaFmKknLXpJvlSHIZ/tEDbXe59ci8yphqEn7NObZCI5nGyXMotm
OvZnbjueaRddyw0ZQ7bmMyYHGjQYUCh8hKDZ3NcNXW3OXBl22LlA6jnJS5jpedgyKywKdz66Fptw
IR7Z2qF0Xr0Q45uOnzkJf65JtPkS+fRttcKMNcH+75plDUgVWLruCkz9oHQ7FTADSCwTHKBddDVj
9wW8tj/tK3x7oUcTZu9TIZbZqZINJ/ZpAOCsDgMx/B5Y/MdA62qRCfRO2W+pwkkmyhRGVO5RWcZy
2PfsWnw2nRqt3ETDwOgLTspQLRwnX+6cI1xt1qyAZ5JtxbJ4wD7HdOfInr7ue24tOn1i91VRyioR
owsf4dH96iAPYFfZOgGzlWtlNAUtYWVnxmzhnwqrOsdmeaaT69A9CzLVfnX6KtmE6wCIiCMj7Jz4
5bnCtcjEGZtUAzwXk3rOL5njVWFT1Xf7GkWLzglGncz28OAVioW95VvB2O2+orXlbAuAW0BbFD0Q
SS6kQy7NYfk9HMOP6HG04KxByXAHgcJZUYWeh0OWnU+theUiXDHAkLxKVDNHOFYZQh/pZzu7oBaW
osLplOkX6CY9YKECtMDED9Tbfe2tRWUDj9QWxkZV4sMzuDlkVqC8j6SbO75v9fY9d/rRgEhIJ3kh
GyBCVhlR430xOOmuR9clFooYuERzUHJnqEuZcytkYn2zr2xt1uReUY0TWYukYvNnwxhfZB7vo31l
a5HZmWQEa8YpEhhn+a8qc3nrerl9hoP4TNjrCLqs7Uv4koxlklvFNXwRsO8xZ7FvVsbJw8nkFthw
qXNLVmA3+DDkF7Tdt6HSBXrCKRrwaVFuNpuRGRjxMtb7up8uMoQTOraUVl0kc5vMMPIMcE2x7zNq
YWnnrlWpvikSYP7gvN62H7GhLXYWroUlztXx2NIrEni5tThVFZCcsmHfAkjXXLUGzqlKC4XzEl5t
PCkKc99yUBdY4ZS0qnLHLdD7FgpslBXguMDq9vVtXbpvVqbHQehBN8n5CwTQnS07e1+DW1pQymHO
DbheFMkCg94Vh6vZWO/8mHo6T0NLax7Z1lMau0toLt8J4Nb3xY7u6wSrRmbbOQon0gsr72DD629X
B9fxVbgzwd5BoZvMlYzAAoLq2Ied9L7CtRnTwsEkoHBob0ZxuVAxGG3lgTHv7IdabMJfGqpCwy4S
W0GUimy1Cnda5bRvnawnc3jTNE4LRemdOb9s6vmhX41z7KNnxm9dNVJlQwaGLIbCwaBuCFZhUq/i
nOjymcL1XEE3p/MEo4ki8Xu7ipFSKCOL9cW+8NRtLewhH3NT4dGpwaOV3/r8w66+osORBkZXCXeh
InE2D/hqDqa7aaZ0Z+naYtaYbV7VxebEjGvyosnCnO5bJpvadInrLrjL9Si5AstZDcdm/T1XlB8L
2e9QpEeLqkFlwdwHKJkZHcBvzudls8/a19paZMLMRjXGNq/VMxKk4PPXRuPCzuSvP9cDtcDkPQxW
AG1H6IzBAr/fCX66dOcYbmqTZiEaH/xs2Ct28kWpDmzat+zRaRLEhlhmWsciQXL/C9401+uU7Glr
oCxPF1TmQFfoBSSeuAlxhSh2TfBQAp0W27rzCGfzAasHulz4FuQPWRHve2JtngyQ9kuLYkIsIsWY
zdeOKs8kF/+8a0DPfPrQjXLMeXEx3SBjv3pVOOJtO7b1rrEJmMTTwhc25DVZ8Am7xn090GveZ7uG
D1zaaSWDbCkHWPwmrnoDmUb7e/zvf4c40Kyn5VqNawABgDCETP0L0pDDdXX2LV2pnpkuAz+XkqHb
LTyDgghq08iZg3zXAAJHsdMnZ3lTC3PZOnVnDMkKpmdMR2PXugE46tPCHahBVde3KDxv+T2h3HpR
eKtxzvHhmU6o0+SawB+mKkDxY79SQC6Xg8wNZ9+z6yh3Do9PZM1g/erVQ/9+zbrRh25l9JZ9EaSn
5eemWRsVbJeToanuNpM1WLYed4U91YITHPiimQTihzHrWDQQFJUwNdvXYXTzsq73JzLMW3CyA3HV
jVr4rukGqeenvUXBx7kErgWjVUuPNXwKD6YD/f2+NtEitGZ1JXwHo6ySNlcpyVfIm0g1QoixrwJt
shxMiLq9AhUMhrte1c34tept99W+wrUoHfnKQWc0MW5Zb4DURP7/vrtuquf4j3Bom+GyhsV3EUSF
A6dSP2DmvjYh2oxJ+q40lgWFNzNwGuX1apS7VvVPmEXI2JE4ysSwVVNx21DDSn0YmMe7WlvHphK1
WnbWjiSZAjm9GGEG/6LHXdK+ZYSeBgT+R14zMPLTshryeJhciAHn/px/0TNjItHmzrq1KkxFkN6C
FcMOwSAhLJe52tnsWogSwuViyRIjYTZPERSkMFSH/G9ny+gxatBVzcHgp3UgxuOQr1a6YJu/b0An
WoCaoMMHQ9tDlDxy9jLw8jVukHey89m1CG0BsFBZlvtpUU9m6AFacDAK61x330bupwIgePCcDo0t
JjqY9lV+yqqu+kLWZb2thAOhcN9XqQVR9L4hWJcD+TXQ0BweRynJBusKs7cJCHKe7Ysr3bCxU4W9
zKrDWwR+e9e7vXNRN4Dp74paX1vsQvsK+6OV+6kcl/HOM/rlCH++ZdelwROWdok1H2BJrZ/OI/Wh
b5b0A4M1/c5216IW1jTFUo+Nn7YK6RlGXTi3Uy/l3b6W0aOWsUDaEr2nq+0OusOaXcN9zti3kPG1
qDVaw+kBTtv65khh8ej367UpPWPnw+thKzLXUAaKBzeqS3uDWjGj+T6R2hM+C7EUlLklOs3cF3e9
sbAXyLKb9+3sdHOFxsHJYZXjq9YlKy8d4S3HzPR3Ljh0hRB8S1jQ5hjPPHfp33hda38rupLsiyZd
JFROedkvORpmkSOLM5N0xxGrvn19Rs8UDcwtpWQbLRlVMl3mDvZa/urvm6V0pRBzkGhbzJmX5uNY
HBbauMlEzXrXcSXM807HYhd6vWpwMcPKqrZTMTkyES7b2SF1Q/dyxoH8WBh4dg9mbtKc2dXoe/tE
a4Axnj67X/e9qAhDn/Em+4jlGCTutqr3rbF10xf42PgCrs0IJmiSbwovz+PVsbp9M6yuGWJIoILQ
afbTYW5f9YbnXo6t+3vIqx8beD31dqzrltvz5Kem7L7WggcXjqy6ffsxXTIEAEMDrTyFU3fj+TES
oEb45Bn7tLDQKJ9+U2dEag2E+n6qWrP41Lsw5asIL3ddyUH7fFp67VaD0zDHTy1JjQPLXHJpKGfc
d9tCdfB8WxgB8F4CU1M/qiijjgobsrB9oaqLhzJfqsZqAy+1K2ZGrFV+ROHZs2+Y0SGaU8Y5/LoR
qm7NjNcZhKaxxSkcLnfN2rp6iJLRXSYHXXLA1fZVhcSDyGTL7wHKfnR43WPFbgLJlhrR1Jc2kmtY
XaYGLdwzPX4bC3+yXtXlQ7Syy455tp+OhRBI1ujFVe0t08WWg7FvMelqS+KFFGzNOIYy+LupD9wy
h7uABbC++XXrP/MGupSohL0fbubxBkPQtS9hOtJGOMRC5+8JX87Usa2/ftJKuqQImVMUncb3Uocv
/kVQGPkHTOPzl1+/wXOla5HbTmVr4X8v9elYAvhYkoOQ1s6jZR0YwEhV2sbkeum60uqwDC5Lg8n/
vTTpH73T0eZYO8eDY9rzUpqXBJvAjBygC2j2nS/ryqLGq0dsMNF1CtfwE1fYZQIxt71vn6kb8HmF
afTSXb1U+cWctK2aI6fug52l26fjMexKC1+s2IEbImfHrhyycPX4OfbKc31G28UiUxTckrIhIGZi
rIRakR4JpfsuwkAfPn12S2ZzmVdY9ZmS8a8LF/7VnLe/Z5/8o8/oCiPp1dlkcaz6pGPbiY38weMA
wPS+FatuYTbBI63DTZufVnJSoL9VZHjgeWfvUwBS3bhmIf6ALFCUD1tI2w3pSsghm1xj51ijS40W
g9dtSxGvkGPI99QU5Yu1+XfO2EnS/+M0om1M+clIpmuNoKKdSpAM8PROPeVRgxs45Dl2wQ1zSifO
arGGI64q831BoEuQJtxQVDapSergOjgWLvJdu9mq9m31dRUSNm0rbQHlTfMGKEG7covIghPzvmWs
zm2Dn4+/mByLZAVBwlvM6gMoSqv7etegr7PoPHQY5QJfkwoYE1/hVlGm6yD3yQOprkXC7dFQL7nn
pz4UMlbUgv7QRxiDnN+zE/sRw7okycKle5Nj6El7Zq/vRpq534aA7jzD0SVJcDiapwncg3SeluX1
1LrWjbuhj3c1vS5KYjaylYlB0fS2JW8nQ1kRYU23b2+ly5KAlTYKA3DDNJBzl11k1Opew6iMGvu6
pa5MMpDdxU2bBak3jEGYIQEuNRTWO/vaZptvHkkgKqRKU5d3QSpE5bxkDTNfBKImH/aV7pyW7tYe
bYuCBikVSKgzRhK8zQc+7zub+87rfPTsAhaZ1BqdICVuX10gr5iFOV+mfYONLk9qs24dKdAaabZx
ssDwYl9g4dw97GsZbcZVyDkIptFGu/uGegdBGBxZK4g3X+0qXpco+aSogXFQQWrUdi9jb21Ahw6y
QO07QNNFSp4JX4KCdgB440rmuqtlEJrm4Ozr8rpSyXPGWdptm6WNZy2H3pwBovIqGe9rm+0o/1G3
6Uov6FzkDadOLY1wZKZx5Eh139ny3mnpJZBgDbKVs+04urmaZeFcQpwi94WrrlhiDVLW8nrI0oJj
bQzcm/NStqO7U3NgavFaFlnAaDFlad+ZZmI4RnXPWiY/72t4bYU8OELlo90aaTlDTuhPlZ16E+4f
95WurZDJEnQZDiyMtAiY9dYHACvmcyG+7itdi9eV17DskMxIM6aWZKRWdpjleR8+dI6nqzSiC5hY
C4MDETRZmoumiYxB1bfEqZ0ve579CcddLUAbbJdsaeM09nVhGf0bbNGbaF/p2m52BcoM7pHKSKd+
Wj4AnFBfZsRcdx0UEV3O5JKK2/XIs7RdVzsF8edlmbFu1zkRmEqnsZqx2epFN2cp8eDoYqkFkLi1
KHaNYuA8aqVPfsuNejJSF/yYBJr/6jDboDzua3YtVO3MgTvP6hmpbJt8vegb3r92Mp/vG4NhDX36
9DmTuCnNHSO1SO1A8DHP3IrssTR3BRSsz0/Lr0DQsnoXz89M6cc4Qs7eO25Z7honia5vqr2xXUSB
oWZUQ39VKFVduPnyN4jj2U3V9gV/Eq66vAnztE0U9TAKq7G5sJEv9672Z3ZuR/jzO2Vs40+bhnPs
1FQ3GyktRi8H+nQxD8hyG9O6L2rALzuf/A2F++030YIXEjbaMBeeOEoQQIlyx0aCUSf2DQ263Kns
fLMpAQpLC5gFXJpu7oYD9ui7ln9ABJ42UwktVWCwPD+I2ZvdS9Px/LcdDkaGXQt7oqueiqBTgDmZ
/UHC/yn1HG8+VlzsHB10lytp2G7HSCcOXZ038aimGsCfrly/7RoedASkO3pFaSG5/UCCZYhl4QG7
VNTVvqFNN5yoCmX4JfhNB3fE6rLomvnQV3C52Pfs2lybFYGRGY6XHTzVTgX2+Yb/4E5DvuvAiOja
JxNJB4WoZX6sbcNsY97iWtyvh2Vnr9dd2ybRd11GgckgHDbYkz2NLySv8329UpdArfC4Kl3THo5i
lK4R8ybngIkUbF9q9BMWcj22DqtH2h/n2oOLPcVXbcEr2ddxdBFU71HfzOrcO/IK1A/oB/hd7ch5
1/Ex0YmkXT2CTVwuxrHs+Xuw29qHhszi465eSbQJd6BTNbOS8YvJcZtPnlXxr1y258Sb/2KS/2RS
0VVQ9WjayoV910WhpJNfeTgtyqwDkfCgbl/AKm00AiT4iMqE8U5H3Ot6ng16ADRYZQ+zDUgrLuja
aiiL0BQdH2GrZKyGvDbcjfkcGQCpkpT4RlF97kEfZCGY6YuCeZAC0/my6GB+xyJnzQIzrcrJqT/D
D5QjL2x1/dn6SLZfWbCALPsVlCw1NJct7I3YNSlI1V56OeX5x7Ed+7EECVYsw2uz78eGwx9QSrcK
8RJZ/tmwZyvPgMGzu+qrMQPTt0ZLMC7520wVcw9iuWsU6HRgY2c3Hcw2lhfg6QFeHQkL8F74AbE6
e8UnQCquO9zbrkZcQTNavSI9qHhTOC+5uRAgIGEr9a4ZhqY4IOeg5RcBHakX5nJiUxdPZtMwvH8x
rv3FOrgBkgZMo+g/2Lxx2pe0s4K+jGag4+SLLpjsnkXzvFD6lbnc6l+SwutBVpPNZJvxZLESu68O
KBsyRK1d5DleVtJajRcTyuz7WPSwcvq8NqZXgFpL+6rkkYLjlslCaJZtApSajaXigKOdbOJJns1Z
97JSrfTuBhDxUAKYsLAoCBuYiHkqySEe8G4q0dbVS9Cap+YYYG/C8UKZ26lUCgv7zpXSsrmrFsZn
O8YE362HwlOeuBaj0/RNWIKPNb1eA8+WTSTBKc8Bu1vWnB/hLOUZH5kjlWjDEqpCUoTTwtqlwxnI
4s0zfCD5LMYYekZnmCOk5CnHuVJVA/I8cMFKrmG2tMSrDqBKNbmI+lUYHi5DWjgflRGQ+S6/nxwx
z2/H0qbF2z7z+gnMOw7eTRnBx34BLAFmE05x4Y+d538qhd1U36RJjLVKISRfbThQ+gZ+LfKLqVpg
WYm3sg6KZaIxwgp0BMuESwVBvUkbQCaHmJi7kX4zRV44VVhWfYbcRFDnWuODscrRq6KhWJ31C+zL
lPHVNUnDYmRRyD4qKkApE4fP/dJetareAoz0El5pyCfvgiUu2m4Kliu37BxrSCuT+LJNjKCQjhl5
o1NkbUxoyeYHG+cN4yvKclWKWHYy86N6zD/6y9CRpBIbi9McTHTzoSel/GIJtNHXvhI2z9F4zFKX
rdky8gJJ7MJ+RXvcd1oh9o3NHfP/P3fn1iQpjm3pX0QbEhKgV8Cv4XG/ZeQLlpcIARIgBELArz/L
u9rmdNdMW02fp7Exq4eyqgwPT3cQe6+99vri+uyJCh8EFZr97v3cqxwRX9svuo1NEbE1QewPkdsL
U8TL3xIISHaQiaiSLZPRUg3l7aKR1Hfxk1oZskQXVgolvzkQinp1y7ZK0PqMNJul1rlXwlbvI04H
1u9ssyQIAqRl7PuzbuQ6DwWskLIZCqbX2L/HQThun0tgZ/MajwJxgtlUQUQOMxexaXusSInHcYH4
2pB0ufagxGwZTo9gGbI+xJjR7GfM8S09JuGMhKsDVh3jscwQXrsMX1gOM0CFSiSyIEV/nRDMkmYT
W1M6Z4hDbYaPupvgXtgvKOa0yJEgpOY+Gzsk2IpsC9gQ4mNfEXH1jeMoFU8Arvr4I1qDSdJMzK1l
eG9+9uxLTyCwPtbVmA6ggLY9aTO2MOPuSkRnLj+8nBuNqLYVHMaDLvlskUA1GCRFIXGzamuyB8kw
gU1AIflf0YuaSTiTTLNuiObCpmUEH4GmwUi+Lc6v4S5hYGJ+uQBNmD6NvRS93icKQv8ebIbR3g1z
47oeLMhl3vYcg5DkuUIyQ/gTX6vzZZYuKa/bDI8GLx4QpAwGwm7u4UnBzyTd4n82UW8lruZmCYnN
Atkt1B3UYKZgQKKQieV9XEXBUNCJbwg/rNmE50USz6nMgsGXv1el5+pRJdq7+74cOD3gs5Hsl05Z
S7BhiHRy+YoHvWtUplPVSqA+x7bzp3Rg27DAz576UGaYD2EGjvzPuaM+T5x28pUJ0k/H0NLRfxu1
Z12QD7yuEIiqp2VACqjxSzg/ugHnzO3YVPoazBPWJAdGIlSF1MjObLOx78ljUrHJZR0yImmTGeYX
/R6ULt76R9T2jV4LyxHRa27WxGzI0SSjWW4w6Qt4mFHaje4AuzZhgAhCG9Np1ob92v7kemE1R8Bp
5SFOVoNlpslchUQghXQGWd03ibM4sstyYT8QPqa7ttjmZiI+w+6NNXHWUbzG+5gmYrxvFchI3aEK
m0qlh47MNg13BHjN+ob2XTiu9z6dFe1yMa5Ubgiq3fBdZQOZtIWBYFrDMix6GrRNW3QxvlwkjJpr
c51NWxSYRzOlyOnMsJm50mG3eYh8XTZZjgzMez14+VEGPUdJsNiJLp8Ef/cNKJiINvNv5r2AKW0Z
SecR77x00xF4Nh/lMghLP2TIEvTpU+gIrKtSjPUsMq5XtPRfdbnN67AHF3UTrzgBQ3AbQPYTwT6k
sXPxwcYIUwUNrEMS+s912Iy9Kalaw3MzINH2pdPbON+ycO2nMJ8GVfMItcWGQwA0INyPW/W6+BEX
SE6v6bQ2j3iE+PJ8XWi7vOFUb4LvLlkTpF83tIVPQTYiqj4boTv7YlOHSNMD66MqJfmg40FceDik
Ms6d6xUAejUxfX1cu6UORSFm0pk5A4ohUU8+SGYcyYwNrHuIYh+7UymWKX7cEE07S2SW1HxrcjpN
shuR0V3PaRYQGcHlgZLU+VxVssdaUUJopJ8F4Gidynpe8el7sPhZfpqmZKOBHbj1bs1mTOObD6EM
kmJAndBN9E5m0URVNtgeDQxinN0W9NlSIUOK7MatQxRuhu8gWnk2a7Y2N4gQtvEThrOReK43PgDb
N4OHMkCEjYe6g/yVxni9eENK8TllJW/e9OZ49yuhtaFrxrpoAVNGC0viXzWXeAxktI51/S5XWVqJ
Xd8AtU+2GF5euX9VUwKyE8FV/oaU/jpUWT2HFUi/wzWju8SFWCfywGvUsTSvEdvZ4ByceUCw14EM
GIcKCnGsMqtbbcpTVbkRn6BaF3JBzcHSt0jjbNybjVxjxLoNEXHfVmBM1H4ZqLcqY2MblR/tJvrx
EW+F45ArnW7HGx/2I32IW5YGmYAzj2RJ27k+D4SaiM4bZO+VT33JFnsii9Z0vzF8Pyi45168Tkm1
WKw8jnL9KLfEKpetVRC1E+Kuw57dBhvuicdwbWA+ywwimFWf1TIGIRdHrJ7Azh3WXjZIYF/mru1Q
krCaqV0kRpl8jgrpaAY8FS7w59sGA9Yjb/GUet/WMknOS5P2/JskOE9+bT0+sEdlJz7fV30bzXcL
jC3VGVaoBOt2aJ99ep660U5fxGzdvANcN+Eumx2p+mM5R437pgxiN54jmBKrp9kHEfLieywqr2+I
N1bDEfPYypMMmJCkf7MhZqa/EQlMOrKL7LzEPqMYEvoXJQaKgn6W3vDTOjS+To6tbDQWT+sqcAgC
L43jn8SphuP5qmT75nGI4POBIlcj4jhcghLfAu7nYbhZtlZvP0KY9x5XtFr8krjAYr15cuHDghRt
skfefC1e67pu5hYR5czy20AJpT4o0qWaewURgu5tg/vwhxwH3JO54qXg2MoiIsIOJWGfiKsPxOOK
hIAFzZMPQn7sQgT1nDCETqeXXtOp+rkKm+Kvj6NerfeJ7zSSzQe9Tt2tDNbGZYiI9t23aEEZmRkD
RuapMdIMFxtWS3SYXa3UC+emalU2K0CEjtqwfsApMEZvDm4sc+/KGTHEY4Nw6yGbwy4NXiozSPqp
9OTdAU++AfnZMNCRDI/FBFclaehYhNPchBfLXCneOtNphjM75SBG1i41r0vHoEfiU95wE4wIfcdS
gYtRkj0Go58gPTtVds1u5kOgrin9U/IUyHGhZztLlhybzWuNVYRF6LtIb2qTWbvh9HlZxLrwvO+s
6/G0kSU4i3Ezupsw9FX8hBy/dlZ52SV6kjvk7Tv2BBmOj/tmmRVOQs+Q5LZnG0AYBzO2abILzTjL
8QoVZ36HoIaqu6D4TOZzkkoS79rRSblvItyh53br4nLH2dag2U1qMlzKWYXXMFLX1+qmbpnX8IIQ
gOlP4Tq5tKDod/XdDPPVeHLVhhlrXOm+lZnDO4yPSSfr+G7hYMZc2hAjkYLHQWPwZrH+lYBvnW7h
TWlj1f+SMbi331xCBnJPNKpoNHBYUYrvEYat7M6Ok50vsaexObFymHDmE/BJgYq3ZLlggxQJFOAN
TEx8V31tln1ab3P3gpD9ErEOwAIPBxuhqbmP55EZlFZpk1QzFCMq2lutOrrdzTE+6E7nLlhC2pxA
HGDBVsDOV3fAtQVrIpC6SePgryCU/0bZTv6kyvN2IEHfMHla8EREekvbD3DBYG78/X8movxJ2hto
iftqttVJL+Fwg/F6eAeg9/9sASD585IUIttdgjppO/G+As9yJMPLmpry8X/03v+8JJXwzQ5d1PvT
AGb2mSLI/f1aMf/FoOvvjqz/g/7z5y0p6YmV61qrk+51ZZodizfkNRJmyxOHFwmrawhzlGAZ0ACX
/drCxxgiU/uzFgq9VtNLflfjQpogmKL02pacGSTRZwGza4QHUYr1w4K5NsUfGA2T5YEOvTBZowxN
Mq3hcb0NRNKNZznXpMJlPWImFm6r/qsk138z1oiv//2f5u4wS6+TbBZ/Aols8PvZimk5jiXxX304
EVUohKj81Sz431zH8Z9mA8ugomAe1/E0I/cuOAPHKQJeRDUJ+0L0G2SYjJcb4wXUhCB1eQUS2ZrB
IkcCDklsCxE7D+jQuCN8Cux+0eVoj6KNKL/EcxkocAqwMed2bFKBcBAErO7Gu5rqGAXZNBkH1FQp
x9HYexgGvbtDRECF5mGs0uF89ZeBRZ6UCl31rm6AF+M7vfRNUgBOsXqcmDh36EHFki6HWVriX4Br
xGwj0/HcVktWAlsVKnSz6N/XwxBxAiFm2ORY5WG5Dn1BPVKHdq0MABE6sxRI6Ls2jSXywJQffVcX
f78l/qNE+v/fmUJXx96/T7DPPjX2rtznPwfYX3/ijwD7+G9ASiGiPqaIWoivt/wfPCEKZhAj4KuH
NIWuRiLM3/4RXs/J33jIYiIAJYyw6nbVg/+RXc8EIEQIcASU7o84fPafRNdfR3z/fd6AVgR1DyQh
SH0pj6Pkz5ZNBJUuGlw/nikO0aH0XdH27t1pdlPOFoCTbfyLafvfrY7/228E34+yNGQhqHr/ehDU
wEf4Bo7XzA30lRH1o67WrAmal7F0z1S4R2A1TFb66F04/isETgea6c+1BRjEBtHeoqKsOL8okBbi
YfzWRwi4HedYwjCe/sVyzR9JGP/8ZgkVaGgBHos5x5f454U4hwYHI4uSZghD3vKo1Us2xoO6q2pR
2QzfabePWdUcp3SiLxCLtkdVq4OtrD802/a69l0M3hzk3TkqoW7OFtjVRQRZTOl4p6PqA9ganMIR
+CNjNETfUyceEYRSRFAoMqzz0POW3ss6nXY40/Yjsl0yOyXRbnZyfu06HxU8adeiL+sjDUUzI9Vt
/bnQ6W6ZAREKWhRxSUBsERFoKNQ2mRyD5Ylaw3JnMdjfBAgcFraNC8wVSRE6qO026b+3W+qKeQMZ
EswSoqErjGlRcTQegNkFj/K6IyhoV+9FZ6Kj2yAKDVvCcu3CnQimu4TEKcwyQN4XXbNGn6UK1OfY
s2bvcCoVE90WZMwGuzCF2pQm9fOYWjBSgdepUDCdQGH8tjHzzAFa6iWZ8nHR6qxYDcKRC9UBka/b
JUQU0Knx5RtZoC2FC7KQhgUfUCikLYDFCw7OQj4M+2HcyTk4i3l4lWsbPm2z8bsWxdiOBHOAUYqm
PwUDPalcowO+P3HEDM/dy3Coco0F71uUmSeknf72dQAspijrCwcigBQdJIUD2hFIahivAr5UH+bV
R6qYhpCfuCjTOgtEyW7A7EqyGhik54F2dNfjeZKj/N1BpUBmLXiq+QSZAHcge61Ve2hWJU5ioz86
YduC9GTL104s2Ans2h1K0Qe+AX3gpq0r0Oe5rAZc6w4mFol+o4c0bcyGf+OYzWpnbvU6Lznk968m
riD+LvzHuEL3n2fdNnkdV9PRxG3/uJVtU7SSLDlsj9DR4WQthgQgI4lRDPIQwP3iafILTWb9g6bB
m690dB+NtbpsFRkP1ATRTUXkj2Tr9TdotOEzpM4lr8KEgG/Ey7EwkWS31kXBjibojzPeVD7vEtOd
bWnuRFia78NSohMhmDp0qWyLsU3UKahNV8C2q3bM1j6HfHZfNSR6wRJBgw+Ht6fWdkAXD31zV5aT
2WN5nf9MagRqB8PK89Atds+W6qEHtWqX8A7HTSvEEWeffB3C5QnDpAY3qNR7O61H3YM5XXmRGVj/
C0umsSgtQuKlrI7Wtssuhfr5pBlVd9wZZAV2rL9DGuT2sdLEfzhAlh6BcLc7b6H7ZutcodiqrxMa
8QgMurux8Yqqmq/+lomVgX9UpYVGkwenQUijLArcT73w+5hYUOy13YVT1WclXW9rn7yyNfrNohHE
4s5DUupThyCccBsxJ8de+tyWUQ7Nbx/ZlB3C2KeZ9wnc8kD5jjvAHOpCuWX4PS+ByCVmXB9lOb61
6wStq0JdALldZCNHcEEuMYh6Y537sdHW3BGVsmNi4/cGuuDrIOPxcYxcedePRN7iCKpzRN2TnQIi
aDdijHLfTaLPbb/Sh2s613dsijegnFn3aAZjLqbu9ANt1JwnfTXkZYzJFkXbnF+Xo3Jamh+YtsIc
0fTTV1kNJKvXRN5zZsKM1YnLPUIrvw2m+o6xJD5LNz1BBSUQoDm7aTm4dy4I7yfpX+CzeF94+IbV
ojbOfWnkrdJDdVTM0jiHxEmexihczlxTcuJpMxYaB+QnwQjrhuAGxn5W6UDFNcQmWWew2Z3NjSSn
FrSG3KLVv0mmqlwLKJD6GCUG9/XYQufMxiE6IgkF5VkTEIi1JRTMrF8Hc28GHlZ4Cgym6AfjPpB8
Reo9eJ1sywaoXSrvyil86dd+wSdruy9mXHvcJhrtQlImzSWR5DAlyIMqa/2bTist6iHtb5iBmXIR
GJZkIimTn5zIHoilukQ6nKhotmhS7+DrsmfJLZYEdDwVJfqG2zRqzGNptbpnWq9HubDgJEuMlDP4
NX9tNRbOdzx15cuYOJLXrpoJyLDG35XDUp2nbeweJYZ3O1zWJ5KKRuVY1I0wL7TrPgj7rXDVQvcA
qs39ruUJL1qxBTuYUsRDb8vh+onps2t80RmINe0VFReJPt3PFW1ulRHlF/Ke5geLGZPYkw5Dadw1
+9AF24yrHiNJylbIhZj/VyajmxYXV1ZfHnGvb70dxS7AM/4Horz7G+qYN9BxN3cD1UGZO+Nic4Co
2hYJBjq62Nq5vb8KsD+DdUTGRuS348LmZzp05RlBNu5GguaMyFdYIoxwnxVyuu5GwGx3ceIJyFn+
bJNR7RoM+x5GymDw5u27hZyZLUCRoR9D3uBxrbswl1qbolvS5laHoSzgdYlxTKy+g4IuwsceeLmd
WgKQqFSKqWBkhut3GCwfvJcYBodb7rTYi3a4r7B3hsLeT6dZlRcAwfwtKgNMOxZIiFBW8ZDEKAxz
LKv9s0E4+j6Yaq+KdN7GO8z5niaMiHPcEOUlAGv1PULdkUM57O45RjXH1fEjFB5w85rJr8jvC8Lq
2PskvQw6IifFSPnlksVnKZ4YN8FY2SNhxh572nzVYxqdah73NwPR4q2G0OFxZEPororRrYM9h42Z
l6c6tJrnKaBH5xQS7xHTOrAZS0Qa5+isGJYZqwa0sXi5ZQMUMxp/UW0Zyap+E3vdLg8YbneQqMmY
YDdf3toKamqqqSjGeJ73GI1AxlYOTzXDGR5JMb/zlg+FdoH5ttVLeRy2vj+OzJc31VLaiwRh+l0G
NWhoJh1yhcffDaRPECsHOBb26WCbc4flrZ9M1+WNV/H4GYB22WaAE/Y72vb+1ss1PkSInnqCh+IR
sl5VdJ18hi7RnWYMUfINRp6DiLo570voU9zzsMBocDqmOH52Tk5DkWCWeoPOL7pPPeJN0iliFxan
47kT63TYePJQI2w8R/eYNyxVn5wN8KoFKjwmVXdUaVTvnQtqeB8w/Owwsd5hkNwXLvJrjhTT7jg3
NbmD2P2uZl5fKlY+bZ1NXnwLGB+Ol+7MZvq7g0B6HtkE8HYbvRlguR/lvCHFBb+2D+1vK6ei3yzJ
ytmrDKHLKN+r5jHBHiq4LbN7dKkb8WCDLeEOT9LmDasP6m6MZI/TEcrvhOlUg3zZSyea+LOMRnML
Dwl9q2sp3tOpLFEprCK/4j2WwjRd/FBhTPvgkSeBoZIEBHCLMfWEhO1mQLgxzeOiAUawbr4ltkTx
SL0uonSoMQ3V9o6sEgVhoBuc3f1DSdoX+MZHqHddmC3QkA+R42carPWzMvHtoEedc2p3UxLoSxSt
35qxirMpFvrUQPADlC7ucxHOe24wgl1onbdJLXY8wZNsrpovY91WoMv7rVz8oy2nl7U3jxt6MYh8
6S8TRz9WH1cvvQCkmkh6q9L2xaDIPrd19U2zq4yNd1bUAiJJ6ME1EYFGNdni4vPjKGELnf2pqcsh
58SYXGvujnU58X27rm3RA/2aJ8Ni7rd2e7Z9l+5BDAbHYFxicCkJPi/2gG9SY3SN8YYOzZOhtAIN
Hk9Q5gwooH35G74qTN/GZctnlJsr7G17tVYAVoYIBR7wAMsarPQjQqEMAM4bzUvMVHVRcRkceKzA
xowzLof5FI4jtE2u25OETyjb3AD26NgyFKMpfQixO5FhrY/t/TTrnG7TUZLEg+nu072WLX/yi/kd
AZuKGdI0om1K8ils5mzhYsp9HJ1nPYV3RDCfde0WYSicfE9MMB4XWy/3AIWeG6+nvWzS7aYzkMMy
WO+ry6p50XmGhmu0HCjdoJBrQh51jzOyj1mRsIBdjI3ah6rWmGpM16EiZjpnoAldiiUb3b9PYxAC
0bld1LKkv8XUv2+6+xkOmy+iAQ1OFiVwCHsazj+luta+CaZ/dJKYvCA0DRfqwu2xM5hMnlbXM8jt
1BUrFjZX+BkiTLC5dEc3iKNwAeaSpodgHMJyhWGRN7j00GJu5fQlVch3RECdyuC/rfNtAryUYoBT
2DH8GMYvL5flNLcpME2mXj68n8X9UlHxK1AboLK293mPCgm4FQ0TDZHLflFIFKw5exrbeIKsGD1a
JX52NnzWUyXPrMfdUMNnkk1r8lwDBn6kPIKLoYvrw4CWfGnj10kggcjz+nurh/UuvJ500K51hlHh
cgA13SESkaVtzgS62Qylfn/BGscpXQ3GcjTpCkH736Pb2mclKYYbHWYJTKp7jZuvwJMFiVuWq5Nv
XZnZGu9scOKM9/QRr296lev+76RV1A5PNlkOV8rWloFa+8T7pAU1NRk/sCSILhkT4IODMHcIJ4xe
GEZJB3wx+KsJBMvaDf0S3h/gc/76MaW4YY2xTUFr7E3n2Ptpd1Y2Z9Oqdo8LaBdXjTqIBSVwuFw8
XExYw4XJBeMcsSp167vyOlWVK9QAeJcTfWRywpdexuANbOhct1BMWYpzcZsD9hz1VfCGmttd5ihe
T9jMKX8lC/p1mLjdOQp5gTWV8R2DyXMCPyuMeBU4pKKPCgzP0iLg3pwbWB1oziITvmIwbQ7QEYPb
DfrGaZrJuE9sD9cCetnPLVrNry2yDeZpw/rH0sJ/pBe+9C3++TO6Eo71/8aR/99JiofP/or1Hv/8
Utd3879e6/8NLjm97p7+exFxN5of8l8hmH//iT9ERFDEKUH5jCjIKAEM858gmCT9G0mueEyG4lMg
9R3K4z90RBb9LUkiRoAMT8gVWI7/9Q8dkSZ/w4ZYGKcJjwmkLayu/gdYcoIf/Bcpkcf4PUCfMwbn
AoXP5s/72Qbg4hqeoC/HSTo/VgmbTT4KP4XFMokRTRQMCrAZYGcQuku0XTCa3w6pp+yzFFTDhtKV
LjrEto0cbq5tVe8SOg8pRqgeVaHWTeVkRnH6wwkG1d0OBFuNFkm2cY5HL6SGGY8+BOLUG7XPJihh
mEXoTv8QoGGKDkuL+cjOwdY3HrYZEjqWfYYQHUQ8hIArb23c5kIHCQd0qp2LGgrYkMMGMjwgAh/I
4QoVASngGbLwMQEXOWVIrHGsGEoTvFbxOnS5bOvSHqaUd18ROOkRCibaDHc1qYePlKqY3Ezg9B7K
6uo2j30noAlMmPfkc9kY8HxdvbldPSYUu2vwdtAdXuQCgwWjOw0H7pOHz7NE52jWj4D2aBog77vg
eRtkr/YNn0V8Xhfv151WTf1Skxh+Utg0/KHqJLxbfWrxOdpAdSi+4aNavuOnURw6bM36Fyw8xMGj
QKXg9rbkYZ2HVR8+NZgJ8tu5lu26j6YRbcO8iQBq31gOH1NIqMsxaulK0KBn+3toqxJFUAcXOfo/
5F8ckTsF9anxi//gXY0Bc5WuROZmkdX24CIyKBTTgfIZH4iE07EmAjop8lDO3GP0f53aJncyhDb6
lGzDDD54A3YKSMXUfPRuqMRJ+ZI+epJyFKMobc5m2jaIwTNyh/fAmFuWD6jmhzvsYqKaKf3I1iKV
YoCtk8/hcNJx3OPRH7bbGQysOoLHS6ff3MjQPcwzK1E6cle9Vx2aavj1jGI7Dp18PF2H5x5yQNcO
H75um6/eVBp9aMck+d1zuzxAG8AA3M1oeFB7duwHGRDZfU4px9ZZOU7ALE/pWq+7cXSY4lncU+Bb
9HCsvBqu/E8YpR3NehpOuJP0Fm5FrUoDjkRZOnqPihsvJheCF4P/dMQTy64datuhDmzrYLeJcV2g
y4vLm34ZxjAfmE/JHlzu5aETQ0ig7/k5eNZsStkJYa242SaSoq3u2xYv6laiq4LYZXlYaAhnKCrp
6604YfANH2zTzHgJw7EM/H3pS86OFWZnTZP1WPjpZT7hidX+ZgpmAtiG0TYFsBmqugcNG2ggId6W
qo8XVtTxgl+8icV8pNjMoPd4AmEJ9Y/LdaMwCH9zxOH3toHC0fDHRWd9haX41MzhXFC4nroL7IER
7o5YqylvxvRHwuTMC1Yjyx7qpeTfqEU1d0Kue0MzFHggtPNmRNylh7MMMwj2EUylunCdTNDePNpM
oOHZzyXw6HywD/67UTo8UuhfNxVsT7t5pPzkRqxLYdNvQvGb0vko2+5LQm8sto7Gch8HrbpLIO4B
0qjCutoDQ3U1dZVYr8u2kCOHpinD92UmDm2/ortma9aPxaTJXZ+E3auYU2WzTsr+u9ehuIGNsY5y
iGkQTp1yNHddCcx53+s3qKfiNHDf33K3whPbStM8RB7DyHxt0giVdJgm2bIm1SvUxecUbiaCbwo9
Vs7CGdphSr1zhcArIPRPguiJz2dMVvwKB2dlzAN80D3KlWIsab3lSsiaZiuHQ92QZH1SvQ1gBF5n
/hCTtr+Q1OA7gJj54hYx5GM58vOaLE2eosZFHOXkMX7ltn5aTaXgBu3S9X7DCsFF+h4QR05AZNfT
q0qm5m6l61fYePsOhaHnO6DGgwZlD+8ClLJ9+b6o5tltgClNg7MX/O01/C3OfSzCw+w+1+VJCY+p
rXb9wShcuvNkorFIaiwvbAw3dD1Xk8+CBW7A3ggT5UQgkCxvyDz43aYqmHi5rr4czJ/POLHRrZsS
WamQE0YsRwoJ+QnCSnXvBXwTOz8Mds/l2AqcF/EGFzmeCTRvhra5bILJKscKkvuVVrpusi2pTVCI
YS5/QMyIjqTt6HfXWiApWJAMP+saNoldWYbr8+CH+BDWcsAkGNsAqgAJfUpzwRqMFGDqvtu0Vuix
2vSAk8RdWq+SHPKJPGMWNxyv/rDvM1YLcuh6rt0PCLqCxhc2/U88GhubqQE6MBSH6dj2xhYSur6G
379j9FwzzMaOGBjAajg7fGMZtJD5d9Av7BMu/K8SaQy3UvdwKKAUeV2ZKD9gxU2+B+ni6wKGxp9T
B7M2ukxgP21Ywp8rEwiJNa4L/ColkpsG1jlxE+p5eGJshb5J0qUurPDmE5bS8Qvq7PCAEx5yNubj
/I5HMXzyZEqeIUm6wnoS6KyHN++CAMLNFFZTnUclTR/hYkx+tHYdHrFMVj/hwGwhhsvtHXZ4fjOl
FcFpY8rbVKvtF4IlyLuDGXJPx3F65AkTuVkRcdDBjFq0sZHzxwQHDs6PRNjxrqXV9rK1JgIeR6U4
GKbRmvmoIs7FB9ZY0DlQHTQAmCgCqyepbWozdK3rbdWX8YdSG252bHLAj45dH78LEJxmcyGd/kon
ZICD1WLGt9TG/0XdeW3HjWxp+omiFoBAwNzCpGHSO5G8wSJLFLz3ePr5UnV6HUnVXZrui14zuimZ
YiYSiYjY+3ebs5/twCn8NN02zpMIipCJjcauSsppRHGKf4iTlofIq6wKv8+cZstCkJzIv+TWQGLd
kG/TyVTVZAeNxpjUfuidxG/tifEkdYvS9m6tnf4wDKX6LLO4vtho5iHqJDPW/EK3Cnwkuq0n53DK
tAxdijH4i4XvwHmaXJ3kdqcaSw10wa7Z5lA7Oi9Gy0X7i6YygF+1WOYhMkw8j6KfABAogvKgNllc
gY7I1oXJrMSnYY+JtptR/0eIuVd38pUwWnDsZdjNC3Oo/aSZUpfjrmHv1oWNulIbDfLR294dLxtV
jxAdUYdPpW/RR93PSMf6AKcGaeEO52aPf0Av9Lc6NfW3Udrrcju6K1GEq2k2SFMphTgDNBKjK2Ay
suOhDMdbi0opvUSECaHVRKsxgKSfJ7AYbOf5pZu5/Uu6ms0dJ7IzXZjpzBSpiKoD4W6RcnKtXdN8
HXEpFHutxnO9zxdzrHf2Ijk+CleXBwntEe9JMYbnSFy78aeNUV1wOIjUPIgKqlYzyiywCaSbsCLu
NN2q2S5bLwfx3I8yd09lM7pOaFDg9cFYzdph1RzNZTNJrdMaNUrz03zJDjKKs3uDoTRJYDam+kZx
dG2VGULftjda+0KXPYZ420JB6rmN2y88ktCfOxEtGYBnLU9l7zSQTHSkuY/TJzdPdQl2GgoNubqH
DLVLAYPc9tVu4sjxzG1ur3POUOVPS31nRgl8ozZqAHf0oxQdpCouUBKCUgxcBqLLx0jFYi/oexCz
9BTrG2XAe1fFw0ORbRzLW9/lVx2RdJ8ARf1uFbS8kaLaCpfMEtd5UTZvtO5u52ES4OejdkRvigVp
Lr0UMSVo5VqNPVaBZgVUIilrxaSgeEirqgZMZDCYhJct5yrHqb61LSLEGI5uxHp/qVWZ0wYopQmC
oPEBp2vkmD67U9Yzm96tnJeZiSkB0Al835ykznMriUvgotl7fADE5phNBIQYjeM0vlvaLN/OqrjM
RNbGM46oCpaPgfTeKklRwxuR2eiPlNuFsTaaT3LI61ezaKZ9PrjZm5lC9nh6US+QQnp7x5SMHN9C
i4fnOApLHisDS9FRK7Qqx5o0am8RIUsI5b43AUmhL8YlsMQzs+ecKOzcrd12E9NxHcQNM3wOIFgi
aFWiWXkzmD+O6PSkMVn9yPnvHHX0s4QHVTWAoIB2xnAsNxmM7lmkTvXX+4gx5fYl0TsSpPR1NEPd
GrcHe4IxCUntkCcCANOvhozq4UzkO7ezwxOGd8PUfe28WSi9k4YPF9QfOiPuHii/J1S1wvacdcYJ
EZ0bwgSRNSg8z4VrOPWxTxif0th2ckya5KvCJuRpAP5HFt2s+4WDciBnRgRf8iAsZiFEOXmbTXJn
pir77MwSCw7S9PvSTbs3d0nch3iN4tDmfA0MW5TCVxVBi54GA31rsXw/o3kRidfQsrwMI+NV/DrZ
EhlUKULVfdut9qve1Vh+IMihg879F5pIiz/XTrveTIab+EZSDzsHIwezy0C4GJU9oTmTlZwOk2FW
F9C1C2KDbPZWekqnsO0BriQWjWdpy61G5bHP3O5Latvxky4M62ScuZJUk0QLl8uB6m29MUVrvKhm
RilQtnNy0usewJTipNtbq1HdGkKiGOZpz+P9Yi7jcVmLnsQDfXqCSLT3dkwB32pyR57odNMPBtGz
US9d0uvsr/Wii83Lo0RjibpbeXJA5Q+Ez7FGImRome/i/btI68U4cvp8JnMcf7VEO8FC6zJEBLMA
+dXCutTI85MBGiasHYPKXN0fQB3v2SWLq9IZy3BuUpctouHp5KwneBuzqevu5jWzXurUjf2xj7HA
NTqlLSItv6Tx89ts6m7LNK3CBKn71bwVn2rgp6Z1EMfOksXJzIRxmPDopRxoZtjqovx0MuI1Urtv
b9yitzBdxYCOu6wrJ7VP8mq4Nuu+v6uiCNCw0cVFJ+IYaZIbUVmOOGVJP4g1hX6nRagBZil3hSip
r7Etwq05dXahDdF0Z/TVO1bM5YLyYjjkq9VdFqOteejEzBuj7ItnRIBTGy4OoLanOOi/zNmy4vCM
GJOtYzzxO8dN550sUp4lns9j1HSpPCzV7H6YVVrfV7028OWfBzw3XVIMJ31mhq03p63mhgOs+Lei
Q+Rk61Q17JMuQxy7Bl0T/ur1w57N4qZvmma8UJaabntbsIgSY2O7x6LZfdWWpKNgzoeNYnaQX7qB
ntDsRr3a57a9fER55UAYUHWwete4FnAZNCg8xhs1eWfGGlbedHwATxVHivE+g7FTkS/JdZw5EUG4
G1kl5nlS9bRrI+PVbFv9VGU11EulDzvVzoTqL0K8aYtm743JrnydcYanJBJom+k/PLKfGsanrZyt
HcmRnpPr0bFd8S0A71frobOl/oQTFb8j+4LKQ2vgmrGM6F8aQggHf0BuBBzl5rfxUrdvmKmsgu68
rx/JkXns+ni4KRbL7o5zJ1g4do6+6LGrplKhAxmZGTha2XybmpOIblY1ORArE6J+Db0HVsh5v/bQ
BLslnk2LbkVbg3bJinvqwW2nz9Jo8Q+p7iNXVfc+5nEHYtZOfy74NzvYvS1cU1Hsp7Iw91SewvEc
l4yMZWqbEHmCuOYAbD9GXeS3pIG3PuMSa1qwbTauDFr/ei+wYB+xA8zHmibproRDte3C2QImixQf
Wzo06NWgAY56Up5y6aCX7aIE3rdkoxi35GDXYCgzxfroV9bofHaztva+smnagsGGUvYnS3TDftGs
7c7epvGlVet6qEfcXLdrl6+7OhneOI7Lh4ww3hD/YHFbrslx5NPuRzGy0B0rHz/N2ZrVxZYNm3YR
204/h225iLcNdvfFKYfrBvdXWAN++gzFTl/SuNLuuy7DP7LlBgCaxvRW5AoHEROvl9ni4ez/QfzU
leuBmtldgTEE1TZ9co3/yiovp3HLj7ST1V4iSXgTeDuDHLvyVca3NNSTlaHSjvBIJZuqjmA9QzD3
xooZwRT3pLzzGTRXsRTkvW6P4wWgX+wnHFO7TgjzKsJnecm8AMHon22A1HbJ5M+9zdFXSgA1ptda
5+qvqFK0w9wjoAjHXNQnF1cW2FxTvdmJpIYr1m96ucy71ijSZ6OQI4VVlAaDq7KLBe3iVR5v1rVh
F0+boPrHNPHVrh3tUfU9K6gv++qmcGcPw2T/PJhVkl4Kp2LmKrbCi7Zyhlen0rB5KZnXxi3DFMCA
KgyfgLD2qBXBEI3ZGNAPWcBdpMsyeq0pGcYGWTZX7W26MZUpsHEfJkGitf0j2fdUgPAN8+atZyQo
MlOyVxI5AVy2MqZKhVPTBCI6oT2t5BYG7ZQ0hRcnk3kSmOVAiNPEusW+XD5y4nbTzqpSaim46xjl
TREDD0w0I+jpmq5tTsNQM8+vTiiqvMTJ5zRUi740l1QmbhbAabLNLKZN08V36gA+Yef53VDY/wwx
V6ZSFJQaUP+von9kLdFsSPcT/e964ZQjbqR1M5PcxykG1VaPEVruqFuv7Rydwg/cwu1fGtYfI2Hd
v6H1luMa0lKubmm287fgSoukEr3e3h0MiFepK8d9vOqILABdA3w246GWxXgvotws/Qw51W8CTL5H
hv5bWQtbYNlgBufWw3QIL/41bG52RtzH2A/BvbBZg3EJtDY2A0WkfzbZ7GnAQSzdGSWdZ09iGYPF
mrYRqGA999gMyKKoX0r+xojOJbFZ0CKEY5k6XZgq2Af/nCOBxkpD8RK45Zw49/98B//+EZhvJbmJ
xFNx9v6V5fGDpSGxVSIWCzB803Ryw0qtssFA3TRd/4xKU02PDdkPGoeXy1O0CE37yDIy6nadDUCL
PHAEYqJtOc81xeORH6NRrMVprOPI2KvEKHFs5PjYbutNdyxPXzMpfhOV8n388E/fAqWTaSMyZ5oj
//k1zF4kCLVX3SywUEWY65mTBpQvqsrQoOQBGMMh1/WCag8LPs2cw82NC/1869HwPJt9Xpb7rRPL
FBBRxbcgWmEVt7+5zz/bOHhUXJ5PV1MUbiwTrvNnxTiai1HZEbkVFmzrtI+kQFBUTjHXRe1xNyRz
+omFE7opyzdu8vengpRjnhMDU50VJlmcgljZ2CtAQNXm/kVo/pf5Wd9zz3+8jc5ZJy4Vy8lAtm9o
vxibmoyITTdpc6RomFMPMl8L562I22YKxcoKfy9b7lowi8TMr2JGTese+2aSXaMRqpMTYgBCcRCE
RRBaBiKDHVxYHwez6hEFKsIpPNTZ0EJAAonyZzR/z0pFVue5XWGhdOqz3GQGTzstQVnSc1BUt85e
OOQU8IKl+EbrlN0j6QN0TbGqGf5CRO17k8zOfDejZ3l0F6kKnLdD87tB498Ddn++OVKZNFuKu2Ti
6v9F8A9xkTQRDm5vQLE23f+1qfZGny17vQGDvOZcwC5opfAx6PC61TrGS78V14yQXBCmtOuA96Vf
mOEcFC20N7+XLCPkh/p6KtNWzrE3zIPl/CZa7Hv49s9XbtosABOThMvvflX/b3ArCD0B8CauJLlm
LAvd2TikW+SnlH11WKnalFdYbekJuzQ11tPGWND8goRUfm/Sd95AYPTp3q2gaH1S/83mwM6YZyfN
Wh1zV1oaPn2YXdydbT7CPpEQwo8ai1OnFHmV5s6B042Z845IO9+OAEfZCxyFtj7+8yr7+Twg7gd3
CtuIeX6MNbalX76lZNbX1cyjzCuduTo3AbFPtkRxLLWyubBShDGxVluUQ+ZghKtwy9/NS/puNfn3
3eYKuMmWYgFJ11K4Zc6n5Q/bKaO2SPzKEJJsSdrXOwvdOXXw5gCL/MVKcZtt84iePnlJRT0sXpF0
550V1dSfGOgb8kMaRlVio8Ky4RuMGAG1kfP4VmWc4zTQUXQU0xy1oXJdc6/GHAlmS7+eIq/ZRDl5
pREJ3KZgrb9zvfx6e2HYpY4CUj+7bPDT4+f58cOpxIo15p58pblqkSAT20icYsHVA3K4VzTCKFdS
3ZakZ+bJe6NVIKI2LvMo1BzCQcLZrQadRBTLvVkBd4NpzbIHY1mGFVpMVw/uuGYna6xYNlqkqsyH
gKq6AI+ufpUST+SDaoP8O6tECdpU1UgMEasuLN0GgWJEP/eb+LbvCck/fp18YqQKFrkiNpv23yZY
FgJFi6qLr4M8U4MS4oY2qO7P8B+qhMp3QM8mRnAt9VWBiC/dqxromLaCzmxoZfK76YW/6BO4CM0h
IkmXBgoFy5C/DngsTaTjVNHnvYLj/FiPjXjImFNro3PWozZYkNU8EWNKSocaiigNZ7U60aXrVmkK
YDaQTDDDtePKjJX7rUochhQyv8a6Poe16ruxyctvHWLX6KSatrwap6otHjQ0i7SIZ46WjaZ5NZpe
PaoRysFbNQ0A8vvfikk18A3aJGx/xYE54Ux08mLXR4JHpB7a2NOmng5U9XUuPdWU1LtrSVoJxr8+
Qiq7yTTdl/XS80RPFYBjQV+R8JKzufolu8jwQpYBL1Z8J1ENxjbFh8oeMftbpo43OerohVU0RmHt
0JTD1Eb1EsqswE9Y2aVrHqs1O6sFhJGjmGv0p95l4JCPhIrKPc86u/Cm0kXN3Fioyw1UWaEcSipw
VRQWhB93VyDtGmHMvu9c/2tyov8XlULn/eG/Vgo94pH7yWp4/t//kgnpf5CSa1EpIfJzdI3AiP9w
GwrtD8gmTXfPvyi7Des8qutfOiFd/4PoLcU/K5YrDNO/dULWHzpRJJbGr/+BTsj4Pnfwx33BtU3F
69smOAaQ26/z8YD6V2Vn3+w0N619RSDEJRly5npF8opFYAqc2vbe2PV6LavSZTB1D/Dhz/jtrplP
UH6zGVaZe7KwotsYuuE5I+HoLZnz5qlOq0QLDWOUrBbVyspLYs2oQsudhnf09C1xd2cEy9MIaqOv
1lt8GLmaxptmENGGVikheixx7HMam2nWt7IAtToYbaeRLSVa+aqfxSN/VtHa6V/0MYuSfddPbkK2
TJosV5aTp7i22lIL5ky32qeKEBkQSIH89UmybPIQWNDZ4VaYIbOQly7hZA9Wm/lV3YB72nOzuh6O
GDEeLZDWZp+1bs2wVYu0tXu082hZBuTOhB8IE2w0jkndabKc3DG7Hswgn1b6hCXpuw+RoW7aOdZA
XEWc1/lNrUy5n3s7TW8n/FxJ7K8RnpUQF7YsN6jCblpvurEHEVNsnR2ZO1CSsBvwFt7aEqRxueLD
inyztcfHQgeq9zEAkqO+tatGWBzA0dR/RckuYl8XVvOk+gVPOgk6o9r1SWqRFiSNeLyzOSi/wiVF
k6+ZM/aWoYpPU2kz8TnrCIRohwaOszXzud41k67Kc0n01SSACaGkrXBXuBwgKbOxCt1hWgcZf95M
9OGDk7P971XsTqhd25pwjgm5TO7j/9gSygZirPacmu3lsAGgevHU5BANjPtG3w2o/w0gNm4IyRh4
Crq1iFBWInpYyHD4riZvt/ZrPzl9sp9x02ZeP2SpiQg3sUcawD6r8Pz07lNWdKU31QBwnpOVKyPn
s3hmulzTRmRZQVtSmGTmu62cUwrM3exZkSaydVi0h3aq+WAwaXnrz8hm8BUqmzpYCe0LZEZfM796
wuU9qR4jqiHxg1mk5ef+TNBR70Vk1Ky+7OLyq4UBD70GPO0WgEAvjW8g2i7CwaLe3tI2/dxSdK9+
Dxx8ZzAGU4YQAPUHhMh8ipMEFUPkiqQMZKmGPlzbonpZlDF8ZHFubnAapf1pTGnaH9fNzT6Yp5nc
rnmFDyy154y4LpQ6NJWM0zOIMDob3uyJpEcEE9BUkJUWYEyOgAScuMrgE9M0QW6suk34QOnixqgU
EI+7ZPMaZHJA4L4ZExrwDitcqSXJwDm0oL5qUmjCRg4gQ8PY8622g1W8SVfkqHlI2fOXFEcFsR5m
91GssjQ9kwyEIKOMRrxil3Z0cGpjgsuOESz7Tmq4Itj0jEslo9d6kJkZaSCjzfDRbY7bhqgaM323
0Vui7J1oxvgMtkLGSGaLv7qajm8iQheNPmIQT0MbtcKHRYw+C8rfdkf5FXeX26bRcle6hI2C4Svv
tlEkV1B5ogoych8+F/rEJwKOE3EWmnD3Bk78+3iF3Sa+AV/Jlhko5KdOK97HMWnfeGIWLdTy3KkP
FTuKy0eOmgsbbb2BYjC2ngw3a2cyhh2ofCQAluGVeIJP5hSpzzmd0SPp8WRd1vpI34ERrDG8lAzt
OGxIzOoPNnkyhATZ0zSyoXbmnvCzYgrktCR7BP1WfrRqTOt/Ndb/raP9/04GfNN8Vg9D9/k5XL03
/z9ogc8Ywj+c8GNHWOrPeQLnn/iXFtj8wwEuVJTWGsiZbvAv/4oUUH9YtjyLgS0UwvSsxGz8hxTY
+IOuzlREZSuDRvw8FeRfUmCpeD1wFdtWOjiWw8jE/4YU+OeED6oHaVGBnN+dboS3/AUMgd7orcaU
pp832euYzJdTgSqhbVDcz+8/3JT/BMS0vs/q/bGaOL8Z/nxyFBj8BwrzS9OYj70BSK4mf6hxuz+U
WaM3Fz0T9tDTDjX2EqNZDP0Ks2H2rdu6ytnDS89TqPejc0AqJUovIf6AyV76GDV3wmlHRYZSnPW3
BnnF1YENckh2sAWIzVosEMsJReLQHjD82VdM+2jrmzwZjEvVp0N8XSVZugaz2y3kzpPX05IhZtDK
4biI18AYNpogXWiAaXrWbWHeGni4l644/5AyUIkSvybz/TAOw206WLa+I4y3khdAoi0qi6oty4M5
I0r1G2O6YaAGrzQgEUAO15QNVIbDOVvn5P75bW+358T1M6eV4b+6JSTGOWuUZoUKu9tIf2l5Aby0
tF87YlEQc05aRsE+OMS1Xc3Loh3Bc2qkVcOMwNVn18rbfWVhlbycGgK8TAx0YMtehsR0OBouYkYk
NKNyPWhZVCFOr7vdnkj5lJQ0wrYWv4/5EsE7Mtemlxnj53kdt+q41ZP5hQwItucpFh9xhs1dF3fN
xFxWlG6IADaBlRwjSzjjeCN/bIP0NQVpCvP5lQi2ChqCVPzJsffpOZlF4L7CDjiczaeE8g3q2m3s
+9hKSMuKhmdXkAC7anEdbN3gicR4SUb70Vqze1ENedgJ44Zn3LjqG8Pxiq26G+14N0UmEiGtd30e
fdhCRx3dkmxbxNGKwC1KvZxr8LK0vUit8QJBUYrUxdjRJ9PnyWFfl5DPQqU+RNPNtMyHCYFFkM7m
oehp1vN8vkMBfEqBAIMkYwLAUMzYq8oZ/4vtBC1fNhLzr9E8wKe6pa/r7cWsYRFaov5QbiX03aLu
zQqLDEmR70lvILmMr6inmiDHCRm0mPz3etXvzFbdOlMRkJ3bBJkurlGg7janu0ecfZ2D6B6afriY
yPGMnJFy2qb5pce7EtEcLIa66sVM5iD2ZnteD9ta3egbV9DUHCAWkiQj+aQ/8eOk6x67cXqQxEKo
ar1eZZFg147QrkwnzYwO4hwuPjI7i/sXETu1RQHZqy9OQWlO3ldAAZN7cITna8NjPsyUTwN1IKf1
MbYXx6uGrfN1oqTwd5aV37FOgqJKvphdLHDbjjeTs9a+PQiwUk0L3IRkAeF+1THierG7XNtpm0Gd
958EocEmreOErzoLGVWIfnBj+hNRjdhqrhpsgoSCUR237mk2tstqS29rA/MOnogzKX29RHCS5apm
3gg0tqyyyo+aetlFsqaGNfRno3HhiB2AK5dYFVw7HnqUFy700nD4KO6g/UnhEtKW1Ldbmnzriv4+
KhnzqLvTvmutU1WML5ZcDgNB3B6pqImXqv4j6RDIjUwE2Y1ECsIdRSIgZJY8J+NkAzIERoESNWr7
DykIVuij7ZiZaU8sfbsFq5XdyqY2927T3MJTDNdA7KQhtNthFLXjycT+1CUDwWss5tis7xt9YCUu
1hwaSm2e2SJQGbvOwbG2XZqx7HwmrhGVIvNvgO6DR4P0vOXghvpWnewRZs+dojCqlN8VzScSDd2L
DSQ8JDQxMZ00gyUTAAlIG1AxBEgYKIht42baJH8zpKc+0Zo9mtidxB/pr7aTeMXoMjBOx6AtMa7n
Jy3D95y7Q6hN0V2fj6ZHU6Z4nkryING5AtKgIyAMwkek+RwzwZR/m/A8i2lEQGokO7u13nQ1nQyV
O7eRbdjhQORTmNX249Ja9pFS6tBiOOtBD2nJ2kOWwNvPLdUw7yZJePAN0kp8kejbfc4x7dVmebVU
bbTPR9Km69w+6Et2tEr7KzERICzzukf4RssC1RISTk6MQ5QIXFvpn6SwgNg5hmdCjPpVPg5h3Bo7
kz9ean2rfPqH7FjhGF0ckp6HZOh7P25z7TkpIeVHezwPlwxJjcBZkUV3hR2j9Ov+bBXPdz2hmU0T
FbpOS/KeIq3SoeLV1vQR1Ahp/Wx71jwkfqc6Qib6+LpvnXBdOzu0yKIKOSSqa571OtQ1EiTJkd5c
nz5Z3Giy7AN3pBSWRUYCRYNsGU5pV1j9he2KJeyiSHmZO53qtrho0Xn4nWt/k0T5zZ7O4O9giY0i
JLpscIINo4ZTQT1nlXZSDqVoakb5YayX5EAMzV1cdK+mIa/qUn8cZElxW9v7TpKA4W+b/QUVovzs
s1JcA0whtJ2LK7uor6qEpKFabsov1Lpz+vbDbZJHg+lsnyvDtogGbG9sa1zv8nYt9gtuag6/j82u
X6FJQBDKdj1mQkPRWiyBiohPH4knyKrGCTsyJStLkCFgRx/rEh/mVn2bcEb4xtQ4B1yuze2Ed/OE
S0eGue7gFtKr8jGOODFHXFbY+wvJjeJLqrTlqbJJSR2nJMRJBfBtNfeGWiX2Bv2KvJVvZbX1O3fE
4LKs8jrNWVCl2YPOpVXri42U0rRSHLPdeMOMXbKt47WrAtwKXypqNb9pMGp2kEhe547PkRuRrZQD
6FUJ7ASMy3pBavGJzOzuqHXnzr9MTwRSYrONNc1jCMBrxSCyY6OpFzybLh6W7S1uyjvB9hSZukRl
43ZXRqkMUthy81KT+eYbC+MCJgz9QWlmhy3JL+A87lTdXQHBPCiHnhS01jqffXMIH2reb+6KwwN/
jh9vWvHgWNurWnDIrJO5j2qsubXUUqQcpFbrUznetX2TnUxDXDU90mLwqNeYFQHOro2XlpudsQ7L
Dt25FF9pt/8cl6XGDJ/eqxSjf2RT8ri4Yp6JvdlVs0r3JrYsv96sVwLZCRai1t4NCSmbZ82+1zJ/
/Uaiaek3zGHVRlr1pOE8GBC0lckRcfYN2Nz7bC5XPOEmSk5sZlZUMH0+Lj2h3Guy9Fknq1P7+cDh
UOY6JbNte0MeB7G5nfSc+JG6mr7WGsCN1E9FqjpPuvm7lUvsQO5NNqSPzWQGulZcdbjUmIhY/ElM
qyeimNONiTxBummHLcWkYcg7gJA9U21flq3g41JdUMgRReS0Dmkh2vvgpLR8o3rm09ae0y4f02w8
aQSWeHT5p7LTH10exNLQugtztCbfKWYRwOunN2VZ8ii6HdkGffvawBajmY2M65qLWY5ZF1OUmc1a
jHunW5BbAkaUHCuOsFGQYI37TGcGyRL+204GkekFza9m5MtVycFDBkmuwL+7TalTk4LA74WObNyr
MYTbB9PCOfOed1uOLm6spxaVpOSENGMXqm40NUpCqel+1vW8CPMxqv5GY1Tq70jhcxP2Y7QafRCT
p1A3aDwIYLHyl5EhTTdMoy2t0TdJvECv3whyYeYM+R+6UwcYX7QuxqAMESfmEKvk/lfUbhqf1+0D
qdn5A37PaS/I2XjJz8fSbJ4zCuxyiIMtH5wicFZRaxRmmzolGkdmKXOyFBgQKg0kqUp7HLs6bkjr
nn43qxXn6i8fjg7TgtI60/Ia9pWf+ay2QtBYoPXxh7Irnntyi5+ZrHEQpcFpKFZhvxCTRo75P/d7
fyOVTOn+xQ4qA2LE+XW8eU6wt4y1GUgmmwp8JaSPPclWP4sqlgV2ozMgxrxaEf7E+N6Fan9ZHUId
WecFlqWWYKt/vqK/3wcX7Y7GM8XcPofm9+f7EFcGi6RINJ9xTnQ22WTUQc3WcsnsIngZzH1L52dI
M38zevNn6dC5yXZN49ywG1CVyA5/idOcYldNAqKTwPIEKb5dOacl78VVRgN6K5pGXLU1E0V8EO/s
Nx/5b/39d9ABJEGXCh+WOt+SH3haHT3h6EpsiIzXiT8mhr+wXVTYr3y8cTxtRH1aTvDPt/nXtaR4
J1fCDZOWqKDjf3nP2Vg6mwkncTAW20VpH4BLw7H+jSTq+5X/CCacuVkDUY+rLMeQTFL5+ZOpWW4k
jtVIxB6IlQm2401pBfve+3ibLqpd/WJ6+h2Hht4GmuH7zoFNf/fPn5N3O8MjP1+EpVnocRykOYZU
v15EntHi2XEd+UwZObl5/ZiAJ9K205lIu44elmTugkKoiyXJb5pSHZuBrbd00v4ALbcRYpGez+Wk
Agtlm8No0l8wxuWbBauA+LrI/XLIzliezO+MbsN405M0K5npMTQIDYn8afYmYlYSVfztPLEa0ECt
9UNdqAs7tW7RnQdkkwWWqK+HzjgMRdN7iDmPdUvSbJOhRa8IcSDQjvNa4s9hwER1iVjTCGniIRnL
+XaU0Qskfeiq8gFYm6QBNOJnlR3Ny3VhzV86dc7k4i6rdfqC1vHV6JdXbWq+RNK4yGR1Eqy7IBuy
0G5oKcmnxwmIZZNcs8f4PPQm5juKNOhla1+by1HT2xtoA/vUO86fmSF229DBKqHQwY4xUIYU2QNa
1uvGZAA4junedi5K6QSMBQ9QJb0hGnhIBus9baPLOY8P6yzvSZX1xynt2Fz615IMr0p2zDupH+tp
JCRcc3Zo78jySy9KoV6o0Oia4+uEuMbV4H8W8YCqevyCOpkdXMck0bS72CQxJRF/5pyvhp4yY6SZ
PmuzfuR8cFEtb3uw2gvGNClG6ahA1NETQXmoRpoh3JIeyYZ9n0iU/XniM5vnmRD8CwTsSKdIRfea
BQoeWzuiGy+L8mPdGcHUuK/Voo7xxjaCW91Ysy9znJ5r40M+zTt4mvdyxmA1yvpepjPOm8hrS8LI
ev1NWPYB/QL1K1/sVGw3fV88JrF+UZotIlAGKWzmhBdVOnW9i7eKXiarXq0UMIfIsIbniCR3KJQH
CsqneeiZl8S36BcaT5GlNP0O48plPQ83g6we43FFz9rCE0FWF39W4M27TtMvo6zek4x4ssoxJFu3
4u20ErlreknoOGJX6Omo5DuGE/0/JJ1Zc6NIGkV/EREJJNurEFotS95d9ULYrip2SHbIXz9HPS8d
Mx1R1bIMmd9y77k6aplT6BRtFDCkTV0MexIqHpDfoTq0+ydjtIdHuE5UvthObb8/0whfjbbnkV8r
UC+phKGhzrSmp0Dzno2rl+9UgKXZnLQHcLK0IyOxsgNq0fVaNOoBk9Eeu7ZmQJFPw0bM+YHclJ03
9hR9tl6PsjPeJNOxo2xH44nhzL+8nADtDMYHXoffjWQdpTFWh6KqhiOpWn2UNdmvIRhesQRW4bK6
yxaN8E54es95MITrCsYj5dCo8eGiqAzxNV/5Xrd1A3QHyV/ARmMBfbBiUGsbFgJZR90nrBUD3XqX
UmYXr48hIWrrfV1QKa7r+BoobtYWXyaGj+bDV1zCLWO2h24O4pAtHJfs3QYNwN63EdGP556Anthy
TvXItrU2mhQbBeQbFP6XIA2e5378AEz/PJP5BbpYh16MhdKzGZEp3nYacfkpO9GeMHAftE8Aic26
hSj0i8rXCLvRqxA2+HPTQzTG3ijm0+OOugp3enSW5FdfWJvxDlm3FnwIzl5h3x9gG0Kpkh+a/XI2
mlfiAXYWT0rXZF+NGk5lB5zSAH3KfMJol53CEUzs03Vcs2+8BRFIhAOUotviClwW+kymMfkCYA1E
AMzKN8E/fpnp3T+q8lOQD7Lby6o0yEvqxLQfZq/feLjc6IeabV8DQCV2AemNshI+XNZGoxfszcr9
6xozwWQyUGJXmivs0DzDxoHZo49cdCtfXs0GEjTEHLpdXr+UhI48j3PeMRLmSw84GxNLnU1jqgG2
ZupRGFiGVqCbjIWLd2xNJGcUa/EeeClLtH4BEGpZ+asZFO2NIfIfwo2PUGdixijm1pmNf8boOswC
p8XZunbGQk4XcYyGdbh5qvFDc7HFv0UzJDmh+WfAGZfM3xZfkA5Op+AXAVMGJ4ECdeecplpfVCbe
HGsyn1HB3POcMu9tzIwxyokAAWI1W7c6R0MCtJaNpN81lNG2NwBPku0Jp/DKKFKAVSqTIoYhCgQx
8YfrvJb1HmLX0Q2ycz0JGeLpHyBfaB1q0NgbUFuXbMI9c9cdwFS7DbMlQenHydZzmUDAckyRAwF3
Q322oRYwmX5QUqdF9z709ie+NCzRHRErjtdb2PVa4wRZ7BEr2tM6DQ9yrQ2A4OzKfqx1+GNXw7w3
YwQxU2swBK7amOmWCZ7rF8SwJly8ujS+yxSry2YdmHlikUIA37S/xKzUacqkBnLn054/V6aG8VtX
ZXZlViX/mmwddr3Z407NW3nn9Lq1w0SxSFt9XuWQ29teg5LaknRQvgOFv3Y0K8aRo5U1qa0CE7xq
6SP6nOp4ycIE38PvLJU/Iyal6hDAM3wcgmrckZdJhhk6pF0CR2/e5myg+10mlr7fFIVKL8xPgBzz
T+gd9hNgyG7XxDF9VzcD+Yp4l7OomTSzU0hXzXXV/fiZtGX7WI3kAW5b3+i3ueWjOF4a/7sfKy8q
plI9L9BOjkmWPzgxxQyUzkfCyTMs/4494VlZluAZHEz2OhhJd+osMmvCYMiqp2JceZBzc4sdJt3i
6y4eeBgHrE7LTvbsqafF2/tG847n/bL4Not6bcVbS9RZhJEKfdqq9n6K5a7JjPkjdbpnMyAmJsVU
Bk1gdp/atirDfvKCTwOqCAOuLJb/atuW+MA7uUarrUO55FfkhGGQe5FUrSAqDXdi0+ICReyBUwrk
M3RPtLodblykFJ7BfLMpXyhFSpDy2j+ms1M+B1WdvokVpsMrwfU4rfwpOTqeWC7YteRHzfYXAoCI
d0i6kihg0rWvc0zVjk08n2/Fyy03Z+wmOpgPMkDdcHCw1u5pH9CdcCVxoJskL0O/j+PDFKg2igdm
pCCVH2q8+5/sxdztoscXdon63A0GIwjklcxHisB/5dy/dt7cnnxHgLBpKPDCrmhnuaPEzvc+AJLS
FufCUV98Nb8wUD7mo4VpTh87jb5FowFOgDa2qAZ2xDji/SJHzztgSPD/Tg7JILi9kbdADqDmwWva
jV28T3gu77fnpOXOZhF+XiwO0doAw4BDuENOAFkr7RGzZjmRj3Ke9NH3nSck7j3ffOkikHbUrfHW
PRBVPHsOcnxdmQdvCqImKzHmsqTbYHRrzuOsL7wh0CjM8a5vnxlpd8UXt391GMUcrWnr77Km+BoS
fjlDAEuuteZbj+kg9ZEOV5zeyTz+TVzn2SXfjdalO1l1DhBsnkMm3rfCD37Y2OutgVhnZTaznZwB
7KcmvwHnzCHHINBB/bmneNLcJ/NF1Bjs8jk45Xfms5EOl9b3b0lhhIDYioOcAG4s04JxM5siUjGn
DbsMbsOsOyR1prAjwiYnxP5NJq4VsraDplTPr2Vct0BxGu7duqxN1g7UEND0/A18Guv3TBGGEYmK
0p5zfWhYwpB8k5lzpEh047sOnOw2zuxcsZKWVANziX7Fv3VlbF88JEt7ZI7ik3HlcMLzGEriDDeK
yELkntSvG/aTtO4oTUaWAUsbepi4PCI61xrHdovhrPYOJHFqIONa/HRdmhK3xe7oT0YK4t5gTHId
avuphJlIrIhvo7004HViJFZ9We2cSta/ybW4TAtK3xXZ1oyz66lFpQmIpHhrg/x9cLKVaIgcqJGW
Vy8WpHqayCYKez0lHfPfZO5+o6pCNyuGIOOC8/orNsLpX01y3paT5RdUHO+EZ40DWUyfdRHTLOgi
e6gS3qNYtOvBYQ6xwwmswrinZJ0T9ly9leVbGUO9hX6FJXdKbmscaNLkgEMIVLS9qpYnyyq8remp
CFsUX1XcHLXTQiyvnqiyWUNXw67OjXdde0/N1PF1q10SjKGLs4f5b+9DhzDVc9brsB5wpoplqAi2
S7HhGaP/TXwaPSPcLKq5e1GCN+GIxiPPtg63XhaWrkxebHsqX1bpzO/uNKBeSpjDj7cJhBJMhKE2
YH2VcaRryvlxZVbowoRnks5Bz56Uy9Ka40dzzqNxCvbU1+qAcPWJ9SUo1/4KK+W6dHmE2+l5lOyq
GSeBSmCz1XmsVLo++NcVvho3Qz18yNmYwnlBw1Sl4twtMTHmJumqeaOMEHA/6tkcvZrVKISA2opU
Mlf7ZDCyA+E7IUfL12QiNieO9tJY8myOzYmJ1g+rDBlxIEZZQmKi73JfzwwnkZ4p7Kpzqzfp0t1s
yz6PPU9AM+UvZd082Gw6K9/Sm6CBgdphqbMUezQvIalxsLrbIoNzgJ77WcIThQVF7RB75XFq51vp
kmN2b71aVhEtArRlDCslPjLCVI9dYh+XCcXiJq7NbWdZX21pvTnEnz6zeaegksP8yzOhF3gZ0L+h
LhJ+y9VHXFnY9NfhV2OQPMKCQh7Bhrwaa9A8BQliqxZXEwpnuIzDWsc7Xp+j08PszqwEfHjOSMCF
vM3udRFb5pvmo8fhHuZp+inIuw2DqWZV5OQPBBBX0ehQY8/jhYsPPLPTIjCoY3zn7mTviIrjhc6s
p6QPnmODr731/nUWQikvD568heSGrAXeRcYXKCKDFt2psX6s1r70WcWXYgZ+P9xSHZBk11RHgiip
xwIaotxO9KlEAhblE9xF3t0aYcMQ/LUz41ZRiYNp6EIyGr7s3j1D3+luuG621eS9D1zBtBT2sWML
fSx7+2TWrJdM8p94ebv3drXUBrtB/Cz9/FawZ7pMCbguCZ0otGcYjMbo7JMCj/zM+BYQU6C9czt3
zLtTdVpdLki5Ks2tjO+17+rykIzWSvxa8sJ2w9iQfSoOFCG7WLlDshO58YTHAlDDVH0GDpXylDcT
pCfwybKOt13KJlPNeGjE9DK0HdqKhACJsvdfJydnKU5c1xZdRoZcS2CuntEOtrJ/X/pxOYDfdU+Y
uOmp+rU+dM7khPi8DlaTfUuyJEmMBX46105wwmTzLTq8+UGzhoSq/WpbyRjIU78qu7tpobCGJK5x
9Kq5jIo5JVe+UK+obv7GGS5xzRkb1ZX95WQF8Hp/MDEaicc+nb3IzzH1L30bapWd0r61NsRO3MoM
rwKQqxD+gkGWBmr69Z6SyuTBktOLv4xXvqGM0KvqsEzjoR/Z94AIP9sWWkcCB4t9y3HMwPuaE+5G
ha2CKwPi32LVIFGl/7aO5j/2jePGaJqjsOQtNSd5sIrsk5gAd0//a0QZciy2YbgSEDm6+3kub2tC
3BJJoj7BP3j3FfB9atD2W/VM6wn6RMteG4+9lAAXbFLSVXEl77WCOcj37xjOt+Pl/Cc8mR410YpE
cqrnYoJAgGSo3JqjONfVtC/KdNykVIAnDDj1n7Ksrf3AH8FF/Dki+aR08B7wGPmXUi0vRcqMH9Y7
w5hePVqL5JMAs9imlnprW/G2Bt5dFL1Zssbmg1jLFhgK0ZjSejWd7DoqXmhDlISuO7+dgVoIN/BZ
2QswaBvKZwfO3lwQBG/coux4YeAAO4t5xZvwJ5G8OZljbNPCVjw9lIhVKxAfZTZDZsg8m7W7tzm+
Y4TrPEnq8zhaNTfKStLTVvLvyENdH/pVvaX4IjSibzgMxms/lR+NTA98iw6ybf7HWt4WVX9S/B6D
lg6X3oNxYoe9GTxDxzNC7HJrj1XIGI3dyoBjp1Uv09y9kdEHg6AH8wS6egPD6py3ycUW82GE+HCI
S5I6UjHe4tg8I5+/+EH/XOel2nS98y77CnICmtcwF9VHLRwmreU1J2jUk6yvVDbtSNg+LnH5RaTS
W56LvRsgysrs6tPtoFoL6boQY8Qu5Yt5YEvR32Wbzcbl1obAnT8sI9ETJmNGfuMyPwpH/rSLgm4w
5LAV61s2evx3J+xdboijjxajysVdvh1aLYxpw5LM0JgoLc6etfnVBSS2jnheA8CJFD1fU9ccVmOi
8shVs5sx2/F/Gc42SrxMKn1vU/2Xl1ueZVPmW/YThFpghgJaQChn5T8hLn7xeHIDk13z7JkT8MDh
gND96t4RbobTQeJeDPpAdgrUX+zzaex3aZfdaAwzOiINs8fwMWFXhHPrstmxMY2qwS0+g9yaN61d
NtuZI4gsPWRVQ+5Gtlu1iOtBYiEi+AIj9IB4b9rT5u6UJbBd11jE62W6tS6BpWUP9iuZnmff+WwD
tHylLO7BpduhRqvuVrtyYb7XZPzBPGBEZ/k2pbMbHJoSxcUsu+63s3Q/ZYpQnA5LcyouBmnHCSOZ
0rZiizxvZzihhne2lo3PgLHNzaf13mBiommL77CG8mEV0wOrtkvSMp6yuxEenFj8Z89Z3wBddhHO
6V8VHHT2czYpHPEJTR+MGM1F2JgU9PHoIV/308dUg/3K4YL7I7y7Bvz0topVDAFlfjIdx9oMHuor
p2yHEL3CCYrdu2iS16anaQVk8uAKO9uSsPoqVxnzQNQg2lwIEHnshGxfGYvOl0S0j2r2H1Vsn0Vj
2ITCZCWivOln6DkC0rEE2Cn2pWT/qAFRWJAkjnAmTm3RU0Ol7ICnuJebEqP4VjcCHAC3euojq86t
DO722jIqx5w6kf+5wbYEPpswd8xEiB0ke96FCY0IgHAbaE1QgTxZGmdRyQbpQkLGy9rODpdl4oMo
pCGwM9jMQltOFPsL71RJPJD8AmI7fIqWwZlsKg40+5YEqdyQUi+ee8lNtymszAB/Gv+ZOsQPVqur
76UyjYs3wJCGuBBhwTrfHWsMQOv12YxJooXlf266AMIGPXkIDCI4p01p72tlYKzqsmufC8ZjscPc
MeOcIQCClCpGCSXBAegIlbkzOgPeu6muMU8r4SSuu117b6Lk9FH0QR9S7yhl+1c3bvrbWor4Nhtm
E6muHpeH2EVCYZrFSFqGO85oxjH/nRPBZcnJuR8YiN5T6XZZkHH2UMY17bfjjpBu2Pc92DA0d11j
k3jUOZoIi6kDftilz9lCOkRbya8y99cDCLH4QMlHmy8+6yX+6Q0wmK3jvOkWwSlqrHZj+uUfErqz
MO0YOBXu/EsXKD80QIViAWsB5vUdWcNHFrgTLg3ALf9/ZZTKIlZmf4BNmpE5tlflUowQrGMdWMgn
e9NYCGToF0aBq4UhGh+vq/nx3WE4zOny3BmZfRQsOSPXtvBwm3k4WSYddlqejUlzfvvIrgRKkY1n
th8taAR2/E0kEv+82pY+KSN5k/TwOySHRGTpOmJTiDrSpGIfrSXft/9JXJiL9TEC5BjqZ8eWFJvk
vNMuEno5oY2BvUa+E7+pwuNwtPMsGpnooNKjnutc4W9HAYWt9pzvMY0fpZyTkIGsB9W/dR4Hc1AX
fFgzXwxK/d5J+c7Mk/JbHEuMwbZ20jHhtlegaFgkCiv0nI67ATFeSCBEj1pDtdd2rt/cxiF2FuyK
kW/5bGWx6zQQN9dO2iZ03Yz9jjmYVrV3pqyqo65Hpwx45b5IcmnLIYtJxz31jmeS2dSi+rpPsMlm
omMt1KG11COY45z+1m0i3XaI98DSASKzb61iY8WBc5xqb4fFvH60p1jvYJi1AS4ap9rZihrIZKJC
Fva08WgIt9AKSLqYT6wfPybD/QY8x+PqNW2I7ekN2zOPVfBiMD0vkzfmD9dgrMrHFZHtdlyD9sAZ
XyDRlIcFczSaLIMyNpXN/Ycp0o4kF8rA3IwZPmEiKXV7HALFNKP6RajvnlE44yanvGAUAcubeXB1
jOFI9i1VTbwg+J73XRO8djZ9SqGtX8Y8vQdzfZlcmgqXNomBxTrG4cr3NSCHSj7idPqcZk0bx+h9
qXyxM3Xw5tn9y8xz66lx3TJ6Z3obREvN25lSTib9b7xEgjVXLUnPg1Q/SNps6a9hS34SYpVomOoj
gcP4QcXPYlvPHUHWoJcsRgx9vCXHIwlLQpxr9EWBp7eztKNRdc3GaYpnUqu7qBhQV/KJ/yGWfSQk
vt+XYKKKebZg6xRiC9MLSr4soxZ8aKJ94msRpzk51VlRTF/YuziNQG3aaGbj1mbhtjB4UtPNTn9X
NhlnzGZORh1EvgF42o4/2De/xv3feaXhpWdKDcD83U+SD9xagbWGRkYAjCc/5yZ9bjzyxkRib7me
zwnDU4z9JxrKAxDc36bWd1tRpDS2lX5g6eo/j22egr0eLoUrUHamV2JT7k/NkZZl76jsNxQoIgvQ
sJAS6x0Gx0SluRxTUx4rL033Qeq9aMISNr3VnId4rXct8iu6R40cJMv/lji5lFP9M1p9w3h8pR7/
KLLybKrkPsa23xNRoiv1iAQPE0nVrg3EMh4k0AffcxHvOhR70prfMG89UX8NuJjMHc3GOSAgSLZM
OYXXNO4un12fL4apb0gA19WS2XgxB0xyTG+mX63l0hCMY/vsJCqGZcXLuCnmDLaLNE+FIoGpGZBX
Z7aqttDGGPMvfretDW8k09cY3H99aSVvRNkRtaFbBnR3sFc9imo+xqIOtdPYkbXWb9DcCHurTGRy
rHu7EV3ELDy1tauc7D24GlurSOv95CqxvXfvGbEFWJS8nziZ25emZkC6GVMXe3zpEHGI72SMSE+O
8A3w4+awcN1UH4duQvDtOF6Gcdt2l9BLGMiUs5r2thS/GZQS1Efx7nO3XrVnc0QoArmo6X760guu
vk3OjmSbAzQIEjd+Qa7RHmman+/EMEZJKsVzlliktK7uAxxG8Gz0D2x9BumhsVadeslaN0dSXvHm
EfCBb+8OjjT+WCrzySdEmB70yNQWRzWPqSJxxPCDPdLovVj0FHmWTpHUOj8dzdIjgdevXpw+Yba/
JJ3+YYhJbEbTGhH4HY+fOGHwd29/bC/5MyJjB1fqJcc1xRaQJ+/eKo9loF565ZxmAMuF09yPSVF9
gccOddHDbxDlvuR82qClJzpFdmTAlMEPtQkGkD5jWCT8P0lpxN+55iwPaqvdqdb2GVi2RoaUzgWw
sNo1sz6/f5LlykdIhhryZnogtKHYsqh6wPzQAvBVe1KbWzb6bnFIBxwmDc1gCDPiE77gm3bVVaze
HC4WW75qXFg+ug6+7QWgmeNFHrAkFgFBv1Ez9DDHosPQRNUZzZbNyj1c0H6pYEGxnrnb0uuPpO5/
2qKiXGtYDXoPlZak3TqwbAreWTncRjBekVd6xq4vx6jEThcyeMeImkMs8R1WndSh51zh8rABcWNN
JEBLyO6kjTlKdb0zh3gBQcHKV+mACKaWUBTfriJ+76ccJOixaxiQ57Hx2E35yZD2R1UjFO2NQOyy
Prlpe5wuRLX/6rLhrZm99Tj0fsw8AqhFOjrrRjnDs1fUu6BMm7Ds0wXKdcGbIuSuU4UHH4JhRgr6
iFAV9Abj1J6FOX7qnCAN1L20kTE/HoTisgtnWWnsmzkA48HYqZHET2Sr8YvpYwzFZ/OJmGYMqblv
eWnuiIqKUfXI5Y8YjY+1H/nEo4OElDXLZo1tYFRdRv4IrUpOolb+uUjxN+3s4UVONUaGuudQJuSa
lTzqkBWuvcIcHApVnUnnxPZXkey3FvqWpYn9bOEBGDZFD33aYH0ddmj2w6UDnTsk6h3l+YOj71VI
T93d+O99RbqP6mhXi6Bgi95yM7ZMMNg5raB0g4x06pQUsro9uYZ2j5hcucvH4tWbraeCBAVSikpr
Pw535OdcMChBW3TXu491SXPfpxB5xkkJ5HuGKa09akwLdCA/U3Lmd0+WV6Yg9V58s+u9q522GFnm
NUmgZLTgSc6T9BKmq75tO+cyvU+7BBT0rY3ifQ2LouqsqwVftrhA1eE/VesF14yRyClU7Siy18Vi
QBktBe6TE9v+wItMByhGNhG3wUtjsyMvsEOlW8qh9cuzPAKzhsZUbmQSIg8hbIbtiubDHSMST3FV
TwVcSIBwFhoRxfHdDvylD5njrX1E0GRyN9oUvJCgEnqHNirP/7rZktfv9cJbTtYd2iKQ+9k4/q3K
nksfJz4MMFPq7gOqUliyEHxnOMq3n4zD/Z8JFLRNTfLVyvwZP/+mbk3DPixVYDQAzsUfOUIHhNtA
Zd70rH9B+1XVw5L6U0eYFwLiwUzW4FfS1Xyu5f9ILbTu36055OvPbJHE9LMgPnlP51hkkeRN4GNB
7DjohCL1eZrNBsSKroqLbU7w4c28bOD4TfF6EWNQyq1PuV7v3Tmx2whFMD581FhINnz6JSI8CBoU
L445DXsr9sZuN42QNA7cnuR4KS0AZRSdu3o3QEJBcAbo5ANyJ1qjCXt0pU0YlxydmznwZ4MoroxI
SGxD9K5pMQBKr4aUIZyBl5moYM1OeJuhsI8kujHYSiyDqc46WwM7K5H0x/1svkovDrIIg4ep91NZ
G0O7mfoxuygXCN8xGOce7RA2wOqeAJAupEzmQOw2uTtS4qbzqGymsUU9xSdW67BNl3JuO7LzxqR6
6Q3XpbhiX7w8NRWb6RM49qqGYyQteUpknFmXGWyhyWyEhUescgYjRWcTJmWsYnEiyCHTD1Oseqbk
8pW4pBNpXjshipy5tSgs8Wy6q/M5JB3BH3Y7oliAmBnctX1GWSOmy+cdsUYdC9G0J1uT2BRrO961
oyeBY7pDD1OuJFiao2rGjU/em4fPg17Dupoo2qdnqN+uPPRJxm+GdTEi21H5jffg0c4dNSrgLuSr
tGj9CSaZtgYKOJ8dV5kbV9z/2ngoLM/l7+q89dyIWltHB36X96hJaqgOHOvIZgOzmeYDgCfko4BO
GK4aKWoAMqzgCIbICNMXspUZw4jCVW815DiHlRkG+UsrlH/O0ff8MVY1cm9CZT2wWJgfUOxfCD9z
/DtlF9XJZEzDU6Uq/PPNUt8Bls46QD9sJOVCgaCNUZ+BoD/pNVYMZtenSVUTxjhA2Tt4iCVr0Pva
Eig9l2LJ5BnUwsBuFn1ETUHkQIEAYu2a1TeKEfM7y7lYNvb0nxyT2gqaGxhn+a6cSZBH68B/vlgE
tSyYbSaIaoni27lVHGX3MaS6R8joel9n6MvDWSxI1XIEvfbR713rw3BwMhC75eHxSCEYxQQ7+2N+
RFVKAw/zskTZB9jUOSg/w9kwusQ+O8TMwdtBnLtYs7ESnAl+UJ1qt5r/Jfx3i8easQnjtrSkb+lk
M8W0xayrcGfK1555R4tSq3CGyFKroTFHZN0951OmP97Sgp6oc26WsTb9rwq00m2Zgv7mSIOpDlGe
bOWYYTFjWpL1zcsXXuXgv7iPJefjhCy6yqOTE3O4BZI3/DSWhda9W8bSukxI/Q6yrDDqaNf1MMA5
1XCibCjYyPSCw1MsULfGtCtmSjZCJwjUTcj0Q5/P/lXi0ccnIRaOThNdFT6H/9T2boZMG4oOOgUS
bNh9dHcx/RrDGmQo1T7ibeaIZLXyNgw9rhfb6t2ob9qiPWQr7JUwgAeP1tYfjFdiM1An57ZtH2K7
Sh8Ghr63RmCBkrQJXmgiQmh3g1eZr9YajBMfVmTYVIzy2MfzSoRBY94YaTAwJ8gYkW4n6mrrl5lK
jo1p82pOTAElkyrGbPs76AkCZpVMV4RZzSdiW44QJksQgAMt+/VgC50OWz0nnI/0UbEKq4ocbtwn
drq1O3yCQ1aY0zaPYXkxokDOPWas85j71N1OCbd56DLtD5sgWJtjBaH605185PNknnMPdQvD5aZp
uHAbSKCbpXHn3wQhAlZ1ISw0dCOOAz60N/tLurriG50T1b8yiEsxZZpc0dfwxySnBG6XRZDAU1Mf
p5s2nsS/Ct0xiGis5WE8mzh1/Tzz5SbRzDQjjhfynLMa+9hmxVZJ2sAYTG6kaqqRk/ArAwkJbwOU
id74KnU+/QI1h5TXn5cbVmff31Lpl++sDMs1ms0etacwkIuy503kIymNnOGmWGS8VX3j/xO9Gh4n
kkQQDkwKTVTPxWmb61Bj5qj8X6Bz1SsSqPGSeXiXIY/IJMQZwbNUWSVm1Szp3ZeeBPWKosjDxidX
/wvWvPy857olKO+oIG4+/Va6BcJTsHmJjfQ56FSDGKH3ytc47R/kUPZDRC9Otd4Py2s9rOln0LdM
u4RX3VMmiCmpv3qIN0/LnTVJnkz2UE5j9Z25ZsvYzsG2bRRktWwGrZj+lGP1zPYEtZ0wlL1F2SQA
jig5Hfuxc/9lSlFIrYKqBAeytWMKV74jTYUVXjjwY+JZI80B8CTs7WwuzstYtr1xgHM8PTKFmSJr
JrN2K+x0fqbffR3ILOGwgs9K9ems+St4zvrvOEGw8Jj2ukzidKSnZ8r+5GZxGz3BWpmLc+51iMMX
WN4bNw0w4nbQaVo2oyhM7k5dr01vbdqMDyDGgm1RegBdkSkNYE5KoORzaqY/BIkC+Cll37xlZUaD
qdH2hKz6gFxnEw5bYeruCZmE/4cfO3mSdozAaEga48FRvXjrRi/7aVCcwKqWxCvsJtbCrPmYSsst
/t7xmPmMzakGjGyXJsx2kRMKHu28lFxpln335JaQDStULLp7zGkrukijg172JeMNXqj/TBPaH6dx
D/CSvAazMm+Wq3kuqfZ47s1lrV0EooQQ2n7JygEaSGKdjKF2/rGgN65mUuYM9cXE+Pu/P0dEBstb
DCHtFjWFPqPuCn6P2WD+CI0lbct4Tj2TOB10GORt0sbZ/nbHwhCcGdl/EM2ytnmMY1Siezu2kdv0
HoL+Pm+5fBpuaDRHDgeRuL9PZVI36DGt1TladwzK3E8MD9E7ortqaWaSeKHgTvtk5G9nVoDqvTEd
pChkE393iGq2jpk7Z9G6nLqTLMH9kDCP8aKFPLwZUGz9LOtk97thdMo6JN+z+kt7EV8anMdbL1vW
nUi8YgtWbgwpG1gFepqR42YRhKZsKuPO+VPUzICIJGnkVWBNJD9gzq0jfJnl91zfw63YK+BnWuPe
25kNXvQoYOj9D6GyRSw1JKf3mReZo8wEXryvwVypkEYhXV56y7NY4dl1h560xSMSzILw3OG/L2sY
dKrfmaaU77zADmJEWpFk45XDwvA1xgxWa/Oedkb97HZ+jUnxns9NjoNJUkXpxxe04sZW3PNf/8vv
6kQGy2iDLhoXAp8NzEBBFFISkttSB2+unyR7XObyxWpYnC7j4rynrk1xWVF1iU1OR/cpyRnG2Ch9
lEvukD6lBLw+orAiTk27CfDAob4r1nGPZk8uOlnCRxzRyoj8N0qkbk3TJ28ktuQE503vxrZTnyU7
o/c08LAVZN1bRwY0Nu62+GPqNuE2RkXNhNe9sAOgYs8EmlXcap3Fn3ax6rb46ctdDVOBWZkgrSWq
15L3R8f0dpumYSO4aXQzPpvV2p3AYWWPbDl/gPOj/STMltyTZIK68U6a5+pGmDb4hZZVwT1SdIMl
D4SNQN79/+0/ZyNaayyZvFoZAvetksTAALxKVUiMD0/4xJyFvJyEp3QTLA4dpfef3y64XzWXmtBg
m5DduAe2V6eMmf/7C5iE80Y0uHORHORNv9zcNqHksu/86o07OlxSs9Xwb+Sy8OIXRcBziXEeUjAZ
4akxhOiyxHdxf1ZQ2WNxdIRYd4ML8+fiwtAsLsPqL/FOm9I5O+NACNz/yDuzJbltZV0/EVdwBMnb
LrKqepBakjVYvmFItsR5nvn054N0zlldLO5itG/3jcOx5CUUQCCRyPyH3xrKaVDzl0D75IIau3lK
z0aT1cjwpYUFLAOnkvSN3o1Deq6iiQX9HQVoygSIdKMkEPJAQkfoAIY1he/5K4BBM7Bni0rUEDuH
oBtBzCFkHlAiyWKdwYDIAoj5Je6IOFe6YPO40MLpDzgBlaZ6BsMJnh68giIdVUcqa+nDgrddcByA
16kwIQWmOwfYv1T3D7/931qCj/op75a0eqREgO8u+DQ3OXQ9iMQD/FgdS2HLNt2zG4muOWlC4iFH
DuppCQqC17xwLkA6Z+lnBX3Y9kDtV9DMBd3Drgan+QMFo44iP1gOFEKGTtiHviORQuksWPDxjXhX
HWKBhKI3qwggPVXzpCXnPmPsu+aXg6KilM0X9pCgsFlOVuhP2dRTmQoaUCjIYoI91003/AM3KGwk
3K4LH6q4QPxKE60KzzpOYXPUuj5ntIzARd8tS2Ep+CvFcNHvAAbq3SeLF4jjkxZBXuxrAVLKRnDa
8RJ7yD7//oYNhfj2mOEW0J+HAvffu5r/usSKuHT/pks5GCcqQfSEVaNF0ia2sl56/GEbpkYqqllz
P0EMyqLAco4JCoHeqMJff897IbBPYopVyAljnv9tCIqcxHw8pQ/6MlNytXD2/BgWjVn/MYHOCR54
2bP9zGaiDwMoKv2MHQhbPqbyUni5nQaghpJRfwZngamiIiKEOSguZi0dwhQePw6BhXtuJ834iyzf
+TOtAz9xFDBUMfQaiebFUOODUrH3xrD4jHrYxBWSvR1GE6KHwbOHUsSdO+fhhzChiw3TrAOt1P3U
G/cr9EEiIqLJRnns1OnLL9req3SqPv4vdLSVPMz/WcSKJDz7Vvzz46VUpfx//BaxMrT/WA68Weyd
BUaVuvP/lSp19T9gGwxDVbG1hQhpQqr9vyJWtvofWkwQFUwdhg/6R/8VsbLc/9gC4V4HvWbD0JHF
eo2I1Ypwqqq61NECSwRB04Rru+LXGjSBI7ewIp8z0EPxyxzZ6AyjTxgqd/cvVuXdb27nSyn+FZeX
sWx8L3TceS1TqjCvaKeJFeJZ2QE5BdFpfu/7vIVPkWM8PuYa1j6WQuEXFQtcKKwiS3dErjcHR7DL
Ypk1QbfqkvOq4jmdQHahe45D2CMY+oqmSY2yBGg6r8kZunOC/EHgMbPDI9YkR/wF0/X3vB2yI1N3
wEZZK1Kv0Q7IxZdYnuLiNh/ogcX+3MzKCQTv+HYaK3u4E5NZPLZhHZ3mnGQ+TG39Xi9TcehzcCd7
PwiR0+sf5Kq2puosB7/sci0UrVFTLXRg1BTB8JRhbY6ziNWRNpChBEtd/iRpbHBToXLmlXGKZC9g
7vcOwqmvE+a35drYNNyhvUiqt77mdy+Ic+ZLWVKXnJXkTVIUwiVY1u69UEHs3KEXmL9TRuz7jgoS
PF9dMPE/kQUKBWI8pLB3CIQ3TyLS0HChGEgCfXvLaiuW8q/f58ArQS9OkyduJfI2IT/Ryla+X2Pv
8QEH0clf8mWGjuZYflPIJnU7N49G1hT0b5TYw6S4fbvzIza+l+1q5Gimib40weLyezlKZEVB4CQ0
hprpuY4r0zOWJoPZ1wJRzWobY4UQeM8cNulTGqXojaClOnyzRfZKgvqv9XANC109Q2XnmMSll6R4
6vi9W3AL49mc6P804NKOU2J3J+qywen2tFf8+/VQ1mrWVYCwQA3A1tdxToHJYCv9A7D94C8rn+d3
Pe5cO6R0GQJW51SuLqEa1w58xGUIeUH4x5I5UaCd8taOXPXQGnXxaJqFsRMF5Wm/GkWYKn7lhiC0
r0YprFxX1E5lR41V4HUSZrospELSUeHOdaxveCjZO7IC2nWYx6lcYOEBFJCdbKzWMqGjEE/hlCBm
BEWkh7T7LmkJhnA2u78g5KL8V/FI4gDA9XaWKoYzzmEaU9V+x3tLP9E1ERh89i5wqmFqy51zdv37
CAC2vAYtDZ2NtSY+cSqr476ErFF2+qmgyeRBxRhPRs1r7LXbCpsBpCQdg4sARYvVjVcS6GClmvIr
I6eoVHDCAn7YR6h6g7eQPu0oWGxNzUTIyEDOgTla8s9f7KocxEZLERy2h4nAYlEL6xT0MLxEBVjv
9tS2hkJIwWRuXLQkDpdD9Tz+eLghf+vIN6XZVHh6Ywh5nCR95PZQK7cLGbiRRHFAZJOgGJpwVpda
aqKxrGIF4uspb8YDpkfzA82NybpzM9l8GquZNksfGm81rC6e+tSs3oTQCL2gDdyfda71X+LedN/V
8Tz+mbU6NmVKNwkfay3j4fZvvT5x7H0Uv3mMqDqNxdV1R9MW1xWofD6NOfDCvILutB7eDOHN8FTR
qceuoDL/bwZlgXhMqHz6VaBc0jzQSijVGN2XLdRJavjvyeedc6Msxc9qtqO3qWEo32+PurUDAOr9
v1Gd1TmvYeZQsO9TjCY78zF2hvdZlImzsqC7d3uk62DJouoWsQRsDZNc7TVHzFjJ8Q/fKBOTS9A1
3yQmoKzbo2wErsthVss4gpRqNKdJfR792UOE98tdaITxWQtVzXeMpO/gOAKfmR1gBpWF+DUlvSkH
R2mm0YMapfV7ZYJYUtK/fLLQj353+wdeX1L8PlO3XU4cQiqqvLpfnO7Bjp15iHDyxqaHOkQ/ISTc
OYI+h1t+GUc9ON8eb+Vk9PvcCUtYBsrZBpzm1WYuVWRQlkJLfehH9vcO6fkf82BXOrCVzhJUI92R
NklUvKMv6Lx3OrOXoLLYnEF/pktFhypQv0EUBZUmYtNqd26arfWAs4reiwwN5CuX6zGGLlstQmia
gs34xwzaUQHhV9Nmt4b0sRA0WW4vyMbhJo1FQobQSotwndf3sDXt0Z5yPwkBwx5yjfsjRlPrS2fz
b13iSl2ioXDf3x5W7rvLWxyPE9XQNVNjmlSQL+eJDbE2znmX+ymb7s5R5sCvJ708qo1TPlsaYvIL
pVPES0LYSKGt7WyDjXPO8LwlfoU1c51E6PVc521e5r5ODdUTrtp4OX0MEJbztBPItobSwT1YhoYO
EjfL5UytkrwYsQuuZrtUvLYcWgBAAGnyagScdHtVtz6mYdpcJ7iXoIQkg86L02T3QHbpS6H6FkDy
c+iwHtPMtLyFl4OHnMB06vvRev0ELV6+NgZ1qmxHrwal1L4ElHFDP2r66EMLGQ6p2gXcSUr/+vb8
5O5f7RqhIe5kYQ7hCAxHLueX0rXXRj0Mfer28B1ploJK0HvPkkrvkNwiL4arCtog/fn6gS05IHmP
Tk/yeruOqDMYiqfDZv4z06L2zyLS6XaQBN1JrhkVKCf9JLPfvSfURkQgUwDcbpAxmObacCkzTTrs
tHd9xXSj56wOfy5tLI4wV8GWlMbo357p1nCMRlGDaEAqv1pintm8UQINcgb1xDchoiJf0mWpIAUV
GWyIQN9Z2c3x8GtTNY0XPnf95SetBYYZOupjXjV17VPBZUWvhewyHJbIV/Nu5y14vYMg63E8VAaT
31P+nBcnJAF+MURSH3NBCFK+fruHjl6Ev2Rqf1IimJ+R+gdylvXOsuqbA6Objl+7buqualwOHOdp
MfWuGvmthia/J7K8f06nSkwnMA7u+xLUdQFqnVMNnE8BxYRK25w+VrbAhDohBQSHokaPOggGQL6R
2vyTgV2DJmUk7mebkuxzD+lrvrMtE/rnHHYzfbEaehq8Gkt9N48u1uymBm7Ji0OsUDSaos6hjmbH
1yo3NHci0Ubi4VouvCJCrKXbiPFdzrcxe0svFuwyURfLMNyaKl82wbxsmhIvRVQAMeRu8AsVF1BY
6gb/GxrroGyyo57VGiIG+fwYKZrwFR1u4u1NrsldfBlI+G3scQjJjkvEXP06PR6TeHQjaLBLBDnS
WvQPOBrQ/sGi6oxLI9hMXSR3XeZSnh/H/kT9W0FTV7g7ZbXr28EV1PMoJiEu6errh2UOQMCMULzx
hTbah3ACot6VS3ifD5W5c+dtfRKBXB1PZhJOi5rM5SdpXXSitEEL/XYekETXZqN5GCBs4Eccw1pz
9S75ZLWT6oItDoe/FSVCbBaiGpgIsTgPou6Q3FpylZYMiqZJmNPHvf1dru8vCrxUU23cBaCf2KtD
MiyItFVdGPlZwmcpwXVCP4ybp8pCKldXQnx4UBPdWZfNQeWqkI3bVNFWgwIBGVRzxJmvp8+TUDKr
onOqupBOmqVI/6SVSlk1t/e+/PUDQBaz/zvs6tpE8xc8VpQS5JIxuc8cQ+pjF/Px9StqmBq5ncaN
yUPt8puHpl5GIBMitMAMcY89QXPoU3wNnCBCWTspQA5OarXzGTeqfmh+osOIACMvHGd9+MHQI0YN
W9fXCnpMWRFiS4+koIdRzvLBHTCudGRqnxYmsaAEwEdFw975rL/K4eszTtyhTGTTIkDD+XLqbhXw
cJE/ooxz49mEYni20X9+K7Kue8+nHb7YzRg9WESa+w5t/nuUC0tU++D3wzLT31jYDO6ZF16nvS6X
jmraJNwQlde3qyZ4YTY2hSMScTy2pwaFQtdGPQ+FEDQRq+6pS7BK7eLR8XvKst7t3bBRSmd8WsTE
PC5BateXa9Jr6PUoAeO3ogY9wQP7mKOk+eQ2EQrYij49lvM4qfDCsuR76wgDClxrN94S4KNeAv/Z
uY63wh8CoeQZhgY42F6FJPq09VBDEab/Fs9nbehHvMydz06IwPjtqW+uPLvyV2XS4F66nDkvvNwA
KctBSFOg041pfh2opJ0qINfoYWBjd1D70ThrhRa9DYZJ/3p7fLmy690IENnBe4QJ69I47WXioRlx
BTacxEOii2T/+IeBu+LHqRn7M26tyb0u4gQyaRN+uz3wVpyxaCNLwVLsm4X8BC8ynnyJJntcWGIc
90CiAJ97BOZn7uwsuXzr6dGLwxhUdukcXb8cRZS0qxytjfy+KlQ/VovxELVW47mlHX4EM5TvFDa2
grYlTxKFdFRtVfnnL2YFJ06LBzC6gKP0+cFaGgi7RVAjZV0h3vuJ3AatvRyTrZ1ttDWuYBUNDFeR
plqv5oSGMtQ6JYYFNMcnQNDfIwDYz2KMfxpKrJ1rYfy8/f22Ng63BCLGlAsZdxXBwRoHTkjKD9BW
jT184zpyVBjGHvAJ8UUTkIDgS7rv2rzZPTRbx1PIhJmaKDq36/sYH8witd00RpQDlGmfl4aH5k90
NoCX7ESCrQ30cqjVdVgUGXJL2HL7ioPskiMwkh0MFCi7vJD6dbbY2bCbH5KnDLLIZBy2ujoWFFkU
PCXq2EftwTk0i+O8qQIdec8JEn2cqkgNztl4uv0tt9aToeiNkHqyhVbh12zbdgx0JrmYIZ1MKF8Q
fh3jyBt93NmoW8eesEpMNUxXc6zVemIfkbqkTTQGKbEd9ZDO5FyFiX97Qr96Outzb2MKRdpGcKMO
cHkO0y4FbcwS+nYeNw+z3iAw5+ANdqfEdXXGJu4Jr6DmqwYn4YNtYlLo1lX3E9PA/qS3dX0mCRxx
B5PeBopGf0oPoGca+eiD9ax2QvDWJ6cPSKfe1iVBZpXo2XBREMyvE0g5OO4odWF5VWMZPhg55zBU
5XIyc2H8sbNC8gG7WiGgAbo0KtY0ztHqgTtPdlmkTRP7OcZHT7refzFwhv48ByDjlZkdDh8+Ozca
nHVn6VB00cedJvHGvGlVAxow4VgaNEIvv5HSdhmUQPrnelxgeQTPEUxZE59dQ4FUbtrxSQWatLPY
W08sijQ6FTbACmgbyV/1IkK3RmlBiOS1UQ0O5k5QJ0pvQA0ewY+iozuFxQfItBwubDe8VTScTe6W
Ok6OMa1aY+cwbJw7fgvK4FRViWXrlw/0sXzKQ3QPCxGqR5PYjTgmZGQQtMNOu0pu+PXntsBnUAij
TXhlNBaGGUp1GOD4Wpdq5gNOOdFXA8qb5tf0WE4Ibqc/0CZoT1HouvlhLJrm/vaO2/rclAD5cKR4
Jvrrlws/mVXYTT0yurSezEfgdQYwqx5OXqj9rBUL75ho6I+3x9yI3hKpz/3Eo0a/gmhoAEeVJMK5
NNbi9IR54XCvxL1zj/VbdsbxOPp8e7yNS9Hl9sepWd6MzrqaYoO6rwArMh74BT/E0vUoOg1TSK/9
u6/M6Qk+WLFzY2xsIu4KDhBlMZJod7WhJeEbaSpaKVzG0PbN0TqhWRkfjclK39+e3tVy8mBRufDp
cFu2zjPq8hPW9NkWXvGpnyhYHfFCa09gp+tzYSp4/aAOuDO168PKVuVi0kgQXfRx1+kbPiB6XmdI
skRmjyquBs05UFzEkSo1rf+AAQI1VrVdPxSDdkz7ArX5xM19bOaynfOzMXUa2ToyTrSFaDiuglU7
WvUAoFjxSnWpDiaWsX6dHeEZOWWTH28v89UdKWetW7bLZUwpyFmdlASKmx2qjJWr0ElAXOazOMxV
hWTE7YE2JwV+6ddABvoAl98z7OCNaWqneEmqYJOLmtJBKVBHCTR0feC9pIfb411fy7xw2KpsUqxE
bcqNlwOWKsLaMz1bz+yb6mRBaPQahGregIyLftQtHdxET8zHSZ2mr+DGumczmsyvuVpZx7Ad9KNd
oNRVhXF4rmun+IqNR/OUlkr5YxiafmezX51l+VtJiGiH0wnS1/EKR9XMDapY8YJ4Kh50xYi+L4Pa
f9WQLVkOldU0X8sZgrvT5MrOOl0daTm0odJ5JFrzSNIvl8nKYUkVDg0Ltevm+yGp9Y+Qw61j4yZ7
9+HGXgNtSEaGubBDf2+1BabFRS7HVGQndQ4f+iyZDlTZ48+3P/zWKHSzfvXybPliuJzQEkAvK4wE
ynmgl9Jkun/E7GmvN78xCk0mGjA6AGV2l7wDX1ztiK0YJQVmJFewh3+s68K90wdrr4CzNcqvqhWv
dpWbezUXiDwO32ZE+yTsnDP0jgSdsaLZeXdsbAGeVryPXV7nTGc1itIrPTWsTvas4vw+jDrjOFhY
5jRVr+1EgauhKIeDX5RdDgtEg7MaSlS2k1MTsrwQsxd/Mo34S4qMAWW4PPz79j6Qf9VFFiKoMXGe
VKqoBi2z1VCjWaltFo4M1STaQ6OZgd/AxiIh19CMi9roeQ6sj/nY6d7tgTfmiAcLDxye+xxqc3Vz
NR3K0QmwSG9Mnfg5KxBMN6vegTSrOzt5zsZQggTL4vXPySKvv9yFVYi6U9giXGIhqnZIuqGsaATO
9iMcgHT2b89rY0Hp79H4A7rnWESNy8EGATvDikbcwaaig1eWONNjA/lH6gi29re+aKsvVggjsDez
MHttmMLphbKRCpUCpM0VViQN0PfItRR5z875Kw4oWuYh9iAOOvuvjcWMhIsthT0uYXGVOy5GYo4E
KMCgk44KHQRCGN/IO38w+yV0DjglmQ9m7iLuAQX96+0l3vqe0rYHoJeh8ViRf/4iqsTWoCBXKBDd
yXkA5CDxfWPoUHrRoj0831VoYZqAyVxBZ5++vGtcDhUAPDWKLHC9dkTSCxk0eLaKaHcmdHXryxYT
sFN0M3l3YBp0OYozaSEkRtxhSPSLB5HNISYcBlz7VtfP4QR39dULaJP0gyJWefDra2SeBaKgwarF
8fIY9SEb/QGfbrlydsvK2rlntqYG4h6UHF3ia6QcAkV6pCIG7SnUmh86+LznhGYtFHCdnN0zx26I
z7dnd13PZzld8gM+G1co/365nAim8LYjrnp2RznobphLBFWQFND8cg6HD3CPR3wiM5zs59pAKDLI
FedBgeeOMFQKG02ghASnJv50+3dtbFt+lgt0iUcBzc5VGBqUxmiZv8PFHhV/qVzxyN+Ew3yCfLW8
e/VYYADkusM40Bnzcgms0gzmqQhdOnYluAPo7ghfwkCLsLI83h5qI+D9Qv2REYIq1WFJXJzGJrKD
EAKO40HRzY9RAuuQGK6VB0ct0kNkNMNnp1/et25e/rg98saCMjK3lk4QkLH2cuQeMmDlzExySTr0
LtAdPCPUpd9Z6VDv7Sm5YKt70lHJx/l0PJid9SzTxIESK2l3bg7IsjZb7b4x8xF5F1O7F06dH2G0
BafaBIyp28mMTrpZvP4ec3g2SwwEUQnX9cv5JosGlRCulYdUD/ITy2g+oKqPnUoxmH/eXtqtjwp8
hjod7zwBWPtyqHB0R5THasfTTeksHc/Ooaf7fAxMRIzVJLF42+oFDkQpxL7bQ299VXRmoO9o8pis
iTINsmRUjRvHC/LqR77Y4yk0GJlGy7JT7tocicwHuDDgA0qgl5OsTbfGrxwzWBMf5btF0Ggc0vK7
GEd358tdR0FQAJqs5hJuATCukoIRYN5EowyiXQ6AsIyR9bPGBo/4DIPrDrWOnfGuZ8Z4pg1Whrex
S830cmYQD9O5QhrM68b2RxM42Xno4+epNqfTaz8WL1+6DSarSElHX4Xakvee1VWYqmsgYc5qSEwt
QGpgv7F3kWxNifBJR4zDrtJpuJxSMbvGNGaaABCjIdgdW9Y5rPNJ1sWUfzEp7iye/DbporvuvSYa
flAIcQkvGjIee4D4gTfiKxZ3eB+8fv1ISOWFwH1MEedyVpCyZF20Ep4RJBGW6tDrJwX7miHShf/q
oSAV8BrTSYZph632RKXgJqVhVeJZNf2Eu74PtHOlFyVWVNb4/fZYG/tdFt3o6MtpAUm7nFavBlYL
R0h41WD/CXR2eh5CrfcW7KNoaKNIdXu46ywNdChYP+YlW5fWam9kdhHWhTbi7IvLmJ9A9PYTG1+j
26NsTopG3i9kFidrNSmXJ+xMCRrTjZimZd4GEnPStPcB5odn4ID0Mm4PKJ9Al3eOBL3+d8DVtKDE
QOw12YdaOmMSaSqOT5EDxfVuMd/GoxH7rVtUO2spT+x6UCAQNuwc7laokZefbkE9c2pc1rIvcvHG
dRGz78w5OztTFB8ziqmHGhW0e1hI6GcW8/j59py3FhmiJnUPUglVX6OMeQai5xmbwlOmJTiMGqLl
GNblR4QzhzOYX+21sCpuc8OBr0PhgFewWEfmcuDkIRHpGWgef02CTkHnsR6tBwfRmb3qntwhV2vr
QgQVcCNgda12UM0DNTVaJjcVGT2dMZzuM7ucz8Aok9e2vZkXZ8KmhyaYnroKzIXdj3m01MIb1biD
fYQkKQlD66mZ03zgAk/eZXX5L645Sb+RFw/3DuXSy73TYQuMuScnpJ5xDaJX1HnuFGLaPjUo+XeJ
+vroyeuPKgkNRcoy6yzXdIjNOiqeXtVhnz0Iuwb7iCWZq5bRznv3uvAtF1QSpygAU51Zx5jCqDPq
omwUYSountJan+FJMCzBgwmk+a1t18onrGYsdCfb8jxpTec3sTBPMy+MnWlvhTs2Dz8H8JtDUnG5
zLxX02AYDKaNgyIdW2v0SjsydrKjrehjcSYk7pFni7s6GXhURqAlBgtp2xC1CYFqUhoZw51ZzMNR
BNbgtXFh71y98hJanxBKJ1QuyLap7K92kFk7DTB/wVu+mvITst8g1MdJHJeEnk2HFZwXpsNw70bp
XrDdCjzyJWGDtAOVuO75otq1ZE2NBarlRPlzmhQ12lhzTN2GLjOqJYIqY7oT4Lc+JE9Umr681QQb
7PJDluas5K0xo9FvzOFx1jGDR8BF3WFlbUWdl6Osok4AMjtGeosSX6H2WCO0uIoNWEHFIcbut6P3
1lCU5wESkGjo9PcuJzQateossWZRJjfAgqloJEX0BvyismL/9lDX0EHWC0Yzr07im6OtgT3LlGWh
06mWh9Vor3rTlOrOXWgF6Dwg+Z/cJ2mkn3IUPrJDYFINDsQIcgNJrmln0ltfkUYYfHspFMCNfTnp
uDDQSNQooVoGlImh6+w3Ue4sX27Pd+telikizVNg0qSml6MgHxOErhoKr+wqHfOEAdlXaHYjglSI
qEQHs4767wipomSEGBQOzYjKlDsZ0FZIIC+QpH4o9u6ao829mFXpkgovc5XCK7ppOQp7wD0a4FV1
avEX/mmJwsh3jsnW0QQn9FvSADzyaoGNxEKdF49tvjFaKg2NpYMWuXhC2YOBo6oeILB9e7G3RgSa
Bq5Y5f4EAnK52EWpT4i14K9WlKp416rSu68kjodmH/gdCjV7fJytPSRhxbDI0Lzm+Xs5IHqSQY+2
sPB45uKOa4bl29Gdgr9uT2vreCJyKsATgV/mG16OUmch2tcG9yWgRgP1stDxhyzPD7gquh9vD7W1
glQsXUDrUIbIYy+HQncwN4aRQC4iNNXwftDh4eLy4lQg+Jspn3fuxGvAKuHg5YCr66pEVH2GfWZ5
XY3GkubUiBD2JuqBvZMd6rp2D6Y7pkdVa503dZX+5SBa7QvUHA8Cf9mda2zr13A/U4gHSUM1UqxO
q2iUpnAFj60FO8C/MF1E1FRpKmU8xIqV/ygxhs/8SIQplKtUy5F51uMcFf8Y7cClUKoJj7+ufTW6
hQYP6B6yepmDIoh8+VFweek1LDhxFIHa6E8dtdCuEU/zVNo70XljP1+MtDpANV5RgWgYSVO0LwhA
F6dpUcTOU2VjOzMIKYpsBzOh1W2jzUgrGdnEg6yxsrPZzKSbGbLtSMvupVybQ4Fv1CEZ84rWVydn
sQrpwa7yPYsE/Wu6LA9VWn9ccNHcSbs2Dg4BntYKch1EhPX7a0zcEuY8FQEbRakjtsX4cAN7OzsO
hhCGlSQ7423EdOA4tDiIc7TWzdWX6hPFqXAV5qFgQ7qJ0eM7zFqhniNk76JDVqbpJ1uNQN6/Oj4Q
6GRJlRuN23s1LKqpnT0VpNNWueA8Y4j5HeUJHpfpgiEK9jM7J3Lj+qTdSOteVnRg5q0+YIINeWGG
C08vLUG5XikX32p6hHg4ETgQFH1+asLZwQMXt+gI9ZOd8TeX+cX4coO96FklQ99VCwEROw5zwSxO
SX38GJyHrgHUb4AlP6BguUci2MimaevCqiA7oe2wzhkcNZwKc8psD9m46hzZtn5ISxU8Qe1GZ6k9
fG9oaXUoezxxbn/eremSE5HHE2q4AOSfv5junFRNZhNWPMjh0YmbCEuOHm+YeC6bt0va1+c+r1+N
uyK8kZ5QMKP/ycdehTcAHCmXNIc0cSgM8ljIvS7DGJdAuqdgshUPKJFAGGEL6zznL+eHWiBKkjN1
T3QNYSDjr3uY0e85Dqqj7izlVkB4OdQqys2D0AYrs0n8FpbSqRPtnGmBdjdXJoqlJELH25/umv0l
YQAs1q/rlCroKhexw0hpqd3xvAwC5Uc9CvPBTRvXt+uAakywRDma2k1r94dkHobH0lDgfaVzHCIQ
PSKnG5vNlzTEF8Dok+UPY1TsP2//wo3LhW2lGtSCKdjAU7xcfMeYsSxdNBuDxaB/IjP+ewzxcLg9
yMYX5lrhCv9VhaJmfzmIqdZ9ZY+97QUj/D5sD5PTlOLYWsX2Hln5WmqAQunLsVavXnxZJ7cPUBcS
c2OjYt0stoaeXTH/rUdu+yOup057hjRg5z4Y+/QrpsPI/FZhjUFzGgmQYjbtBdvPp97BIlARzatv
WqlDRDOIOjUX4DqQ4Hap9gGoGA/3WtzslAYngSbW/GisnZ3X6vXH5XXBjQTliaoOOf/luuMknapO
gun1oFj62zERy33log56++teR0aqzGQN8rUvE5VVeqqIzogWJeGhSpJ2dKaqvCcbo66TZtMM7bEq
PrbjaHg6HYfX4oh4PvGCI/2iNUsrcXW8mg6eCp08yws6bgIEIyu0iVDgn7ss9W7P8noPMxTNMsI/
rzYeF5drGdRBhvFubXm2W2Rv0ihRzws6xCh1K5//xUi8KCRlSbplrK5zicee0F/hq7ko3Bail4JL
LWkt4ouH20NdXy38/eRH5AxkLFdEApS9gZFngenZQZGcwzb+SjzrjvaUJGT86XiX1ekee+E6Bl+M
aa6+GeLQaHq0jDlayuCpDsZ2wO/rQzxV0TFOx3xnjluH4MUc19sTWfJupJfDeOjZ+YuNl08YGe7O
qd6cFbe0rLTz7lyr0y1IRBsFllaeNozpAesfB/r1IO7KdJnOCoq/p9tfbnM8ajVw28hrYdhdbkdM
cMWALJPpoSiLRMDcOkdHR8eozqlghhZy5rfH2zzktCWpyZBjgsa+HK/vMISjTspOSZ38qFrYbgTR
PD3DMY8Out47B0UR2UlvjGTn8tiaqaRvknPRAbt6mYimTUY8M0zPSrvw3CQT71B0tc/NpDb32qx8
vT3RjVoY3FVa5lzZRBQeQ5czrZtBr4GY4zEaKcE9cJvyIbC65S5JRpSpkGj1AzQP77i7le+OUfyp
pepe6W9ryoBWJWFGSPWzVdzmJp0bzZ54f1d26tdWYod3saNYaL/PGF0p6R7MZyu4Ufsm5aOjzgNh
Nee+cjF8rNEs6VtOPvY50V0nqtlHLvfb7eXdnBoLTDVIyg+tn0g1Au99XVHLQFis8tUhLu4GG6Gv
XkzZY6np4c7u2eg1MBrvdIfKpm6hd3H5OQ29mUZkeGXcltCsEAvgPMerLArxqtbduLrPlFActHk0
nxE8a5Eej9QDirruzgUiB7osx/NDqH/JgpEKQEvGqRdpvA44FOF7SscJ2GeeoCH/6FTNG2oJ8Klh
dZ9h7yjdzrDb+1kWdx3Z8geefDlulvZZGuo937bpXArJTat/GC38PDrKJH8bvaL8Y83oLGR2bL7T
sd47TaOCmvzt7765w0A3SGocigtrJq6IW2Nawoq6o4sYcl6m0dcg6//Aw1s7/ouRZHkB+TQHNsPq
g8NQpRoQkI7knWN8CObefepNpb1fKHDsrO3WpEjq5Qml3Ei3/HJpa1WEs4Kit6fP5nxGCd7ArjFp
jnOc7d3Um0PJ6AtIlER9zasPK8Vsx5iolPAKO0Qwq/9c0jTxAjHEf99eQLkR1xtVAlDIPQC+IPV7
Oass65xmsTQTtX23+ab3MfeLGe1RQTcCAbI6oF2BgyL7t0ZFYWXbaT09eS8Zo8YXfWN/xTpkeFKE
/qHrw3lnUhvrhxyURPJCSKNiu/pUejZOg6aYppfNFYSwVNgex9D5ppQ9yi23F3BzLEggAHoZ8koQ
CsLpaOZFzLaABwJnWbcfOsv8brhL+un2SBu3Mvcxzzce6BKZuPpUXUH/0LbJpTKMrsxjbxnhe6GF
qfQPWRqsP3IHC2pE7B/g9o47u38rspjAs2VVls9IM/dyo7RWqlftTE6Ap2VyHBOzedPGeG4ojtJ9
zNIMSQU7aTGXIC494GVZ+RDT0y+3l2BrseWhYBehm0R/9fJHTGUwO81EttwpZqfiUhBXD4kDyQQU
QtXuxJatTSu1Vn9X96iTXg5GY1of1SDnqYPbtxcm9BbuRmvsjk0/DKlnLbUy/4vN9HJIuQVeXBtT
NA9Oh0Gd55pDd99qOeaLWuQ8B1q8J4+5uZtg+CGVa/M2XeMyDSyYoqzmuTiVBWKqPLfq0wRPybdS
x0aNHqv4T8FkN58VMWo7adfW2CgZOLJBJC/s1TTpcIxlTcDwyjzWnlwXtZRQ1/KDKxoDowkx+ji2
fYvDKtv5pFv7h83D1USfleqau1rfpVsG6rOmVzS2erLjKMPMyTBP5TQv/uu3KsRyqGG/KMliFYMK
E9WTRVCOFmX3T2Gn1rtcZO0J4ou1M6mtfWpqFNdJ1V2EY1dvLIXaNgp4pfBygqs3tIP5bpgaWIyz
KhV37O+3J7aVZIGQodEPz5vW7brAMwEdTjCBFp5TB9G3jLB3H9X4xUyBXnx3KdZ+nGHpeQqGFF6s
jNb7fKZ1nJZxu9NV3Sj/wL4lHMqSv5z8KhzE7qD3oiG/dHgt3GEAPz9heG2T9mhfq2qpKM2L+LE2
m/C+CAB1umqOVZgQFTXOFIWwEDtQzTL2sIkyMKzuVEIkbARISIDr1kS0oLSsPhi5vlMFtRVAIjZu
UqFx14bkDMMEOQ0Jyj0J7o2L/GLQVbSqMmQPA2q8kqszHEpbb08ByPOda2Brr0kUj6EBbwE/JH/F
iwCVB24Qj2MsvLjSP2PFZJ2WDpyApSZPGmbI729vNXkc1wtJvUJWwhmQ8s7laLOij1DkNOGpAWaK
Kq7Ed00uxrexNmB6q1aTHyajemdE1P7GII/f3R5+K1pYFhsAzBBcjzUY2HKTwQY/AyorRsIyaGMc
Rxs9PFgxNs7/ZihgEEDGyVvW74UFpa/WlCDdqoymM2Lqhc+Lv35ONHMvOd/8hLBKqDi5v3iZl4tq
BWmVozlKL3uMaegUof5c96PmIdSHfFRV7mF1NlfxxXirjYl8Y9WOKNR7bqVkxwX2yYEn3IJ3kbPX
ttmcGp1zKbtEx3H9+nGcOZ5aCnpeiAjII3WKbLpL6ioLsQWqhzeWGb9aehStA4ppMPEIQ1Bm5ORf
nAeRU7CLOkr+cLvtQ97HOr55ApOiJHg1lXo1lJz8i6FqTH97pgTSYRnFXaz1+ADXxbBTRd46chSY
6L5TRaYqsjrgbTtozf/h7Dx25EaaLfxEBOjNlqaqvVp2JG2IkRl67/n0/5cN3IsuNlGENJjRRsBE
ZTIzMsyJc1IulK9JTido5u3BzULFuUPGUT4bMQFgXjvhfZWs9b+qM3frQQi0+wMEGFLUeWEi3bxm
XRguHeT2pg+RiD25aQbgQhtH53dR6RJyENx3UxulkyRFua/YyRExwN5xRYKDZhhPKZw8mzel0uFF
JsATHm4oF9ep62Jy7djWPs5rkobe9Xu/u1oxacRuw2axBUcyOpqXRog1tVNm1wqn4d0KtaYf95BW
mUlSQNUoRQ9WrSDVZcxHvZq9QIxOAaVu+lYUhDZninagUg4G7lxx4iJ15an8Nsip9FExwv6kTnzc
bESPsi267sDh7eYTgu6fyhfJE/jzy+M8WwhuoymKW1CG9eeoz/2JQnx1Y1ejc9PAovZgoeuEyKVp
g01l5INqSn3Uzdh7NIXIAV+ab25uB4M0qWMwfqG5TA3rXZOH8GNGaIAeyZns+SVannC+ClILxksv
15qncIWkMnh0Q+7+0/NOOcV1nbozEu0BlYqjmfvdVb08JMAj6dVsjzACuUnYg47s9BbNXlSg7sx1
OSq97B1dEQFQa2Owm2DwclFS1DnZjFKpj1bcrHlS3y6PKEozcbRAhoY2YadGyD0DFDNcUmQl8gcr
n/8CzcjzDN6dJg0UQFB6XP4MSIGRPVGotIXKGn2VeWnccZrKO6mycr+KZguhkaE+yXaluXqRVzda
PYQHWPi97/v6N2ydppw2SdaB3kxQ4jtLa9w+KF2h3mSDkrnooNo3173G3gfGQ1mMtDGn9GZa2Rxm
3bQiSsZ6VaFGbfTqjYNIwcfrVvY8IaUGuHwZs8HO5oZOMVVLGo4IkaG28TPsG71w7SIfE9cZ0TI/
8Pt7rsjWRS2eKRtYjTZ7qAxWv5Qr8aukpS1TpoajItM25bFnxxoyTGizM1ZQmn0auT0E0kcV293V
EjdAT4ozgMPw8hzp7TTmUtdSWjAm+4Q49XKDDlzKOMM8HeQtYuO2YS3HUowTwYsBouzSVDYtZrnS
u/FXQ0Y9VMl6x7OkpfR7sJxBAjOrny3F0QzFrtWXzrBKf+XNoWlKSIsK0bnNzLy6rczsU8XU2VmG
lOFemqAPLCNu6p8fIYpwFIJfACbb9nelk4y+FMfiah4e20hePytj0t8wcXroZPcuhQhoKbtrCnW4
7QdUGXOLLBjH8jatThW0Oo+TUkUHV2/vmIqMDSyUIJfdrgh5cH2AUNjw40rV/jPKrpz8FvL585KU
us9cYXLXw70GXCifDiZT9k4orhaQPf9x8TaPtT5Eamww+ObPQ4wycJyrbshu3EVtdEQ/sm+KEQYi
IDi2tnpgjtKA24soA8MlVwSL1f/bzeEYQIzQHwRAO5bIJ5GNgrufl3jrZNppRlMqA+9pDShhwxUT
3o2TbeSubg7a+Y9PI7zrdL+ZBKZ4uHUxXaSMM1ogpt8vUeL3uiJB0movjzHytwcHf+dFwBQYJ44I
fbbtLK6pMxClpdRIomqQfqeoPbiaqsbfh7axANUWRwDVnceYdpfwn3DeElaJY/sqObCUKUtkE5ei
IAIuvZsKSf5Uh9CkufnU1dNdmtS5fZrtVmdqcbVyV5qn5ev17d25gC/SSFTCQYeQgV3+BjuPNIJl
Kj+DbqafR2dYg44xzd/XrewdGAr7jHdSWKGlsHnv25XsFQ5EghslRCWvn5KfzSBVbkgYcpAL7Zli
Toi6A7kyPmyzqXnldIgPzrpvO3F7o9mN+VxGRDamfMjutmuKF8Gma0gXa1vJWmSqyzMDYr411muA
RnZ8mw2Mcg9WlBwEKzufSfQpHCjjuQigpy4/k2m2A+Ok6AqNWjKf0Dq3zolFVeP6Z9q5AARjuH46
WIL1Z5PG6YMNpES8NqTIfaCoQ/2PPU7FT0fqfthq0v+4bm5n/wQnB34fLnwWtflUrW3lYUVpFWaT
rn6HVhI8vM4wBaoyHQUqe/sH5YhoZaGZpWxhSDw+vaGsNJeSVlVu7GYcgibK9IP927eiM5nrEJOQ
j15+pbDJ+poWrk4kUJU3hCTqg83k3M1fbBtdPyAejByQBl5ayZwetbWGfkqEytpJSsaV7H6UH0cr
/ffPLTH4gpPneYYcf7OeEvH6HtYZKu+drj/J5aLezEuceJlJh/O6qR1fCJcPU7j0hRk73GoRFmVJ
L6cjkiyVXEEpvEbpN5TiGym2vmpSHusueiryTTvM0AsbHfHsdft7ZxF2QQYs8cWiNX25qcRYDF6V
ROfMActnRjg/V3pF6TLW1uXLdVN7pwQbSLAyKET1cFMglcMyKwooA3y9aTtBNr9ALdE4an6wpL0t
fW1HvVxSVqtTwyAct3nphm8W8pa362I3TDim+amx1v48FrURxFIVuvPUHUl77O6oyHVAKFN33jqT
Pq3Nqe/w+etU5g8qOhYfLXldXCNUPl3f0D1LSGiKMJLZkzd0dfO60jVJVBpwQ5bdIIXrfIg7snRI
c82DPd2Jx1kPNCHEkgL6J77tqyd7dma7yjt6fTBO5L+cQZfvjF7O/o0ANNzBblY8GbM2/sWFpylB
/9ahQWFsG2AIPtt5Cp2mv6Qo3cc9TZGxDPsbB6SBf30rhcvdZDnifRGVFYgfOaKb9WlK3a4ak5JN
P5PMZOHQn5Oqyu9jzQpPbW/UzzDGS/85cnZU1tl7fHjdaAwBqmL0eGO6VdV6lOKY3mamMspY0fAp
rTVzeSO0oJPL9iCw3FsqYR61DDGExnTx5VKlxOwXk+Ac0L5q3I4w+7jqHLZ+qUWd6C2qbtWXbZDE
/RBc3+Q9B8BwI10QwdMG/+6l5ZF5hGbl6vnYazxnnuPClZ2yOfDee2aIZUWtjoLbGzavptDTpKhF
3z0r9H8r9BXOda4sB5HJ3o0gZBCcrHQnWNHlYtqYQZIohI9s1ZvnqsiMc90V0tmqpRK0tlF7aShV
Bxdid2U8R5xTyHreSGv1tdapesLK6Arm/qQyfT6uzq/rX2lvYTxG8L3B8U49bvuVKil26CTBKqPK
tFyqqXch6ew84vPOTfKidocqGQ78y87KxOMn0L4M3r8h8IX4Wq7kRWL8wRiG0bVSub5v52Q+QGXv
mxFwYkJ+EIWbtSFpj3R0Tr0ebQLpd70Y+Welto666btW6BqD+8adgFm4PBpxodGUyJjct2pTujEj
aUndZhj0gxO4887B4y3U+qiqASfbLEYvxkpOB9pwhpXqT6Ui/Qjh8oW2XrvLQWS969vxuzyj76CO
9lF9ZufpgdORXpKgrYeKcLNEpQYUUYSRIF+LnPuya2CU1TNzdltl1q2Dw7FrDDpeMdfFG7TtrDaw
Vbd6Ito8xeI8y2FvBapR0C6Wh7qag+vHf9cYu8nXY1KXCPDy441dFC1gLC2/aurfOMfmI9qjiB2s
ydF00d4xYZqV9RDQAhTaWNI7qYQaIaSfUTTtCU6SaXUXNLuOepo7THkanhDmDFH8FowLl0vKJ5na
XcPHklsYK+tFjR/GuuyCZLHGm7xifs/Pp1XzGzNBY3EeI/V5hKD/lFCbj7x2yhuGIU1YvP3rW717
gMESU0hB6oWSwuXvUmD8l9aBCR+Vp/V71sbDHSlyPbjNPIQn9sN2oKaBi85tNDlLPDMr6uYg/t77
3JQYQdmISi7j7pe/oUobxt2zFrgFicAjo/3DQ9qa86md1MNYe8ezgsOHNwVcJnWxbaytJEY4aBQ0
qNrG9m3VV9J5MYbWMzly/8AWOHtqlHR/cZ7J0QUIjUj+DdeGnJqdJRWACrPOXL6oE8q1jpIP3wsS
mr+4p9SjqcDZaLcBlbrcyxaQcw57NE5BhZ3bDdXQ+i9T86I8D00r66frp2fv+kDQy0CrENABjHBp
bUQyI40iTk8MODt7zu0atmq9sZa/GNMg4YSLAQARB2TrEQboXyQyKGbE1vqd1Sr2zwZ6n/+ur0b8
2k0AisoZc0pwD4r682Y1UW86bRji42RqwfdQ2SvPIeOAXpyoA8Lhc3KUJe0dfJ26oqg/UKvZ8lyh
3xw5gAYhP3Ba86QVwOjSrB9OQxke0Y/vmqKEQ2BNA5T6wOWXojU9KihpMMEtITrW9Vp2047NGFR2
fIRm2nMpNKj/39TmOmutblVt40DqpjGf0Jv0Kcy5/9ajpgmj8+y406qsQay3vVukVn3QK9k7koD1
4EIDD4jD3STTVZ8aqkG7y9c73XifMXFyKqaiP4gC97aTXIxQidIln1C4mde5WE4OPaVgK7Ilam+W
cEF2HYjiA3Ti0+n6qdx9OhgqFkN0Lynt5tOlUQVmvolAFTVKaNy2OVmsp8pj67gSpJzQrjYR/nmO
KB8/mWuEcgrSGlXjmoupfAPRP5/Vspl+Tb0uVQc/bm+3mWkHDMBcExnU5lt3DDHliibq/npRf14q
MB6AfP8CNIPIPCU0oE4iP9QudzuK69DOFCbnh1YJA0vv/q3kRrqJlPVv3KcYiSRwBIFEefzSEhH5
bEwq0Ej4h5GyMIsWgoNcVhAmzaghHTAC7J4iSnWKArEWWZn4+1enSB3LuVYyQTtnNPF3hzLhTZrL
6qcszM2D0vTeuyfoTqgcQEAAteqlKZm5irgvBEqGSdJAJeP1S3uiPq0ukTtZ03wnmbH0+frRFf/T
rUPlIWJymGxCINUujSpLGesM0nAX2z5+mI3acnGtdek2Tif7dTceoeJ2DRKNkDi9QEQ2GxoisGAX
1QynHWLqEIAozo/GYrBn7LT4n7jSjhpEu7v6wnzMyRB2LxcIQY7kLDIdtggBw6dc643PilQMp3HV
cjhPmkT2ekjvjqLJ3Vv3yuzGIxhMtvZoNuFhJ1n12iSvaYTVR0N9+5vJ2wTchabGtu5faKakxoLI
oSTRIOM0FPRrDTimPUZbkDgjN4T//PqJ2bsRgi1becnZ8CiXG5q1WTeC8qFlGevmU7cUWhBNuvWY
2XZyEHXubSJYUMYCCJTozW5MRTICIzPtJ98Ykix2CxkclwtXwmGetndIqGshukT8yjDQxtBCt6lU
Cubbu7FC5aMy+/UUKlNTB7NaIrSeO3bgDE3/9fpW7j3DFhhYQhoAU2Sol1s5gOmJMnIrP2aU5Zza
ff/v2qZgMeJEuzc0yTyZ4CY8OOVb5l5158Dh7KG+6Trj25jLpF7yJgOvcmVaQeDQYWygtWPApno2
YqT6XFTWldZv13F66PUaVXR9mABeTkDjJ7cebB2aELupjnrUe98BEDruSAR5yMxdbghM2XzcXERb
Va49gOeOTqTMme/0cpm6q9UoPqxA1cE+7FoFu8E/eEBAppdWmbIfp6EnqEw1WVQUK+13ms3pPQSO
61OVUH5jvPKIWnR383lXBNWdLAYbNx+fThSqUnDq+TGIrxMsbZ3XlW38DPuL5cVgh785YPQeSh47
dCBkk1ghTP6xO+i3rp/CvVsmxo84CUCu9G2AoFqxOaKyw6aPcXgmV4CiTtaOMsh9K4zewyFMOXU7
6STNOdDdgTTenNb0VlOn/MFMDenAOQm3un3OBKENZ4iGOZiOy085p5KmtSI/cKa8o+pimud0zubz
lKrrbT9YlVuFUN+baS2fr+/iDsuVaJEzREVuAkRvm7ZagwITbZ3ZWM2GZ9WWZC/Mi+ULfPDTEEhM
ew/nLNPU2h0Ne3pA2TSDw0188GI2nvVGSY9gt7ubQccDkjMZaswtAWEVNtA6dJZF7BIuP7RZVhPA
XjYKLWoNte2drkRw4LSa/gAl6RHH0N7TRB5IaZQqNr39zVVGKVjRolVoHYTFkD5JdZf7calK7yI9
a8ZvchzpR+vdu8ciq1BlKjhCLvLy4xNbJUY3sd4pDB3jUe0t672KXqH8Xp0b9Tlb+jbojEY7SGd2
VgrAH4cF6FYM6IqT/ypExD0uKTNlMKdbSvouV7m+yloUv7pW+mc1xvLA3M6jgZoB6Sj6GIpgBr40
t2RV1lCA4pwNmvmcLy2CQgyWfjfDUlu8ZXT0exhrlE9OKTTiV+mIX3pvuZRmXgYNOOZbns4lbyNJ
zXVbtGLD2pVGaAvcjALq97UdHBFS2euvg7slotDNtSb7huJC0JsZb+5WWywQrrS95c9dHX/pmlE9
W1MWPTN9Y/5KsqFwF7OvKzcxpB/aovU+1PzqgZvcuU38BsA4kPmC7t52uzszRV1hXqh4WuV6bs0a
bgHm0W7C1Spc02T0jml0qzhlbZEeeLWdkIv0jZ4+czMkWVsGjKEwTIDSmF6KZPnQ9LX9hclV+1ZZ
Hfu/g60Wp/XNVoOdpqMh+jVbgEyhUfKIITfxR6dOnwgDnN8W2quz58QqErNhqqgV0UDWPllTJNXu
Ipeyekoifp9bymlXBQlNJQgVuyLG1bVqffQh9n8hJ4HSAQ/ntnNsSkNcDFkCDW9oLTmSN33xQPVY
u7m+E3tmKJcJRAj/olVwec8aoyrkKuHMKWEcV/6SVKDlmnzNP163s3ef2G0QXqALSDM30YcxVGnv
aPCSAffKIk8Z0uaT3Kmh25OswOsSfbhub3ddjLbA4IBoEf7ycl2KlpWLbRNUJ/ZSfgVtIP+yzOEI
67K7KgF8AmzMmrbs111d6vJiweJUrOv0pFcpPQ8ouP1Gsvr30FUcXZEd3w83gc69pMwBbGLj+yub
nl+azpZfT4OUezKcG+VJM+I+8uJ1KKJzpQBeDxCDjv+5vp+7lqlTk89a4o/NQ2fWtrE4HbmDLWXp
p0UPo0+8FRxMtTZ59wuFimElLf51q3uvAH0eQR1DH/BNsXBsCMKllKC9Hh1tABi1do91pkbvGOBj
6lZJNak5JYkW/47bxIk9Wq/LX1RioKUGdiBoeMG3bfbcXJUSom9q5nqnNDSb5DL65pSZs7j63BxN
1ewdKMpYQIBAyiKisLkmnWMMBHGEV30eZyf0NjM3NJfmoYzCHysJ/cH+7n1V2L0oNBM60X3avLK2
Nk0qTV2bGVftYQ219qYc5HfGUjZnZwG03g7NEd5z3yS5LnQA5APbwZUwl8yCAiHaQdCLgW+aGqbh
e3uBpXF1vldmWtyjkGQcIJD3rApWICAVbCt39dIdqLmN7Fss013SKE8UUiwFkhH1t9GaOj9M1Ew8
dKEOSV32vuYrq9tg2YRSGDIzuhLS0snPDgxgp7mQl+9LqdeyR+gzqe4wqNQxzMR8ktRBPzXwNvpK
P60mxEygHM1Y1j6zjd3HKK2WJ0QE+ufrd2zPU8KtJZSOkAPkzb/cGk1aoq6iCeHHc7SeK6cMn7ph
rs/Xrew97vB2i8ts89RsE6N2CeXMoAfko4AAgrkodU/OTNknhutPf26KaQwqjLTXqIuLr/IqUlVk
VJqcnkhVcUbEpKVUd1MqYGfIp5KD+7O3d0AUBNIRQtM3yhmFSZBWZjaQ3jTPTshRSadctcaDw7u3
d2IA6wW4CYJA/IpXC5rTDEFsTVTZiuU3gLzoRm3X79SCjyAle4ZIJ4mqVCExvFXZq2VlqPMGtJrU
0jgLM23y9BI+pywi2v/jj4RIEdMItOxIm7YtrnLN0nwUUMeKodB7GPGzQAV37jGq2B6EtDurIsYj
vGELyVy2fAa6munMsAOeX5MkhJd+yE4VpfUfK/zxf2GKjBxMHE0I2gSbLxWNsAZMDPIS5Vj1mcJ+
HFgJrAZdqhxVfPe6MeR/Yg5HYFcgwrk8FeRBsZKlteXnqVydFbWRvAR5yWAZo8EtqTF7c2Y1QWeP
ixsuEeN0hdKc43Uu3VgeltuuNPIDRM2Ov6PhhYqpoACn+bt5Tha7zFu1ZPnykDR+b45MYFUK8bFq
Jp4xDUeUs7v24AChR2oyHL0NXnmyEUhrgGfEkySBH1WMNVjaWfuyaKF2E8atehDF7h0lhxqDjpo5
U9pbgYyh06A9HImCpKmefqdpFd1ORALBVDjNAaDnpcOzSVEoIumiKKyITHizmdmUh4D2eLIkpRpN
r+rZ2idJaTtYuOitv0cu2vwvUbt28CXcaeiuRNawvcBZ1TAvmM6juxgkjD56KYweT51VfyAWVqwg
XttCdjvDWZ/rCYyjV6/q+DllCqJ01yhnwp15nbh1c2L52Ct0qXxKc8E4IstDr7pRhEzIr0qZZcNF
0X4wTzFBfcTAbTNS02ua9n2+1sNvdW5zye1rExqzZSnlxpPbvlo8LW6y99NaDfUZKj1NDtK6UyXf
bIv2Y5qqxs+1qcwPcRE5H9o4bFe/g27sqKfwNrIUPTyFXBU8BH+KgOGVT9UHyEcMZQSeYKv1165Z
UMxJjP7cGEZ5dix4OWuH6LZPQ4XnUP503fu9PbjCOq8TIZAgWtk8UQOSR2GdibvbhdEjug1955KO
Go+mMXa6N8Wq/esvLIIsQgQM9mJe4Mv1ZgvnRrEYWrZxyE8mKBBvMbXqWbHiOujq3j7whG8DLuqs
JCqwx7JSihqX9irHiNVlpM3Xo+8Gh0ncnzTV7r0KbQAyaGU5pcxNHWzr2+uJUTpEMIwz3gtM49Ko
k6VRoeH1fLMz8y/9mqjUIkfjKQQ5fPAmC09+eTsxBf8PhUeKySA/L01F6SBNS0h+GXMZvSKRwndR
KhsHNfu9c/LaivgVr05psmhzUppUz+tVsu7yphwerEzLvXiUjdTV4D/6m89GDwo4H4M2PJuXBkNb
yaUJD08G2/dBpa65B7B8PudpC96TKdfbFCXKP44F2EsBwhTgN9EjujTK9KZmMNJDX6qPuw+mnoTu
EI7F89QcDqfsnRCowJixgJKUasQmmauaoe8kg2s/6CVsJfrYeHBJmi7sMEesxns3AKVkQYwCkxJP
9eWqyCwE8QUAr6hHM7kcDcejKRd+hqK9fjTXyXBNuzgabd87MC9T5VRN6Q5sw6pkbbR2VdnKBPDg
dJ6VpH0/5rYawBXQ9F6jlfARXPcsu+sULCK8ijBy2RtPKsPn0Xc2gMKmSdRbFGBHn1nF5qFYGPrR
EOA4w0tQnf/GKCm5GNClVrq5fnpvJ3AgAXvpcrlieL//PjjE3bEk9Z60ZJOXlcrRQrd7y9SzGIwh
tGPSG7e9OTuQzDChmGVrQCW29LssQr48LGOvLurZVwtnPSjNbZ+oF3sErYwC4D+JXS8PUJh1jryM
yRpMWd++Fz2nc5pNw/csXJo7sIP2uU4j+b3TVKGnKg0cP9f3eG+9LJnXUTDuvPGmVj3QyTBn1mvF
3620nd8njJW7pj7dFlo8/b5ubW+1FHnQw8R/Aybe7G5NarrGNJeCKFTROlqa+C6tS7k81d3SfJSl
mlk8ZWm/hcOcP/SzrX6/bn93tfSIma9lNI4I/nK3kf6TxrYb14AChQ31hJH5etznj+agKK60DEcj
mm9oRMTnhRAQPjIKebTlxQ965dsnZBbHUGdmMutL5WadVuuXSMrO3dArgb4Uky/VkhoMSyPf60oW
f4zBrB1EBVt3yG/g7lgAAqC5BYa6eTBnuhodH3kN9NxZ/AkYhZcaae6lzCgF1/d31xQnifwAhBZ1
+8vlrlNUqBVNkwBulOFJj3P51Jdy/Xmcy6M5xx1TXBcuKfklHectmnHtE8PuOuQ+gDWaH0ytIDWY
svS+yKSD/dv6PvaPigmMVLwl4Iq2srFjlErANyI5UHMz9iV5hf9vXqQfEWH9UwrVpOaWetEdRAV7
6zNJ0glN+Ydn83IrNSqgaoncWGB1suWFsNC4IV3Q2yY91B3cO6UgirgXoCeYSdyuMOxZoqFIazA6
YtpjtuaFwkBq3hQ0Pr4tWpb/XO3FgozXUE/KWtsyZDgwMh74op2NFnyoYiwXjMybWQ2UPwa77SU5
6LPpixTp0p1BDQ1S1nI5xetIg6ZnZuvA6M4+E7+KIhJEiMyjiL9/dUPXwshVOY+UgPREOStRJJ1i
Y04+zGS+B+/ZjvcjmaKPAGSA2u92pK4oqbwrZqYEodLYgc0fZ1uBdDop1CVotHp4cGwoEhHiKP1q
mLODxP3tSgWxBlODKJoLP7C5nJpUzbJklErQom3iz0UUf42cvPWXaF1vr/uBt35WTDuTdAlVCeoW
G7eXFG3aoiGiBAVwJM8q8uFukNX1rq6d2tXarv983d7bnVVkBArAhOMPxIzK5Ue07ZZpQojSg5k5
MLeVp/Gms/qf2lBnz4ZS1fdS5yh3Ml/aXesy969b39lYQW9JtMksPuXuzaumhnkYVfo4BTDDl/dS
Ev9XGE30bHWZfLpuaWedRCewUVHlQPJry0q1mMNiLzauaG7VOagcNfsA+f5yGxklBe+l7+6rCGVL
SU0rX08n56Bc8TKf8TohogGGr4WchZMKZnWLSRkaOvNdOS6BmamxdtbMMJNdMj4V0nIzih87ihGO
h0yX+tOulW46iZZg6iVyn77PSZ2Kdy1qnKkbq5FTe72RoOcjpk2W+55Yvb4fzKKnhgVZVXKbd2nY
uk1jU+nKrCE858VU1gef7q3LoTlBh5g2FmujW3F5cOiON0rUV9z+0K7OemvPgVLLYvOom+RRneAN
w8r8ff0z7lvlBqqCTvGNoFHR5nBay1hNikE9M2U3nftlmJ+cpez/a2fS9mIs43+vG905pWCNbcH5
CZM2hYnLpZqTVDoLagqBkYe9i6CGdmsZ5RzMnW0eHNNdUxatNBvaQZnK5aUp8H1aa/aWHCRdrZ9r
ENAePljy4JEsDj6gcFrbE0n0TE6CHbA5G1MQLRdlFWdyUJh25mlJupzN0E5cWbLNd07oSIGZtPfU
79vgz7eTeI7oDpwd6IJNVDWhorbU4P4CeWac0FT5mkpsIeqmGNHBtdt5n7ltPNDiiaJ/s9VgqPHo
gGdSIhCGam6B131bVqc9FSW9jkyem5u+7du7WQMV75Zt2njgLfuD9e64dG482TuYePKirYtNrMhk
jLLl+MhoXKdDMdwlYxr/bIGEPVQN5C4HD/OOQcGiIoh8AQgBkr88RJodRarWNEsw6HP1KapSKtxR
VN4mKMEFEinogb23l1JMNtJQInKhV7rV2shM6nF03uXANpPoXirtATibFkLHEJvdqcrn8dPSWeqn
68fo7fkl2BFieRZxD51L4fFfhR/60Gt2XLGtA4AjTxS2UKCXyi9x2Zb3DJX8KCsBPDOkg4bg2yuK
L6DLxObyOUk/L+1qGUHd0vJiqkbnvM/6jAZtluR3SZbHB1d0Z2MvTG2uaDQPeppVeAPHTgsAbbBU
5pFhv5NbbTqtYV17irb2BxHI7vqAGclMawtCsQ00RK7QQ41rvqZS6elXkNfFL8vgPZniwjm4GW9N
kU/i5AQvHLPM2+h5qs3I6LulDQbiPm+hUPS4qvEHvbakP/ar4CM4LiC7uYYwG15+NAg0ErNrV6B/
YZt7Bcycp6qzdddKJOnD9XP5NtIQUAx8DXde0FpsXos6gRKRuTVMWepwW09j70pWW5yUOaUYwnl0
lxJxPDhzGH5f/lxoFa4hWYezlsoPMBim8S6XOg3FWiFp3QXymjS3fTmbX+LR0lyKRcpTpfalR5DU
3ZR5PbznEV1PPYOU/gjcIPeimY7HgXfY+8hg2xUR1wpY98Yb2RA7tyEM6UFRrxOELYX8meYIXS/F
PhJle3tfbIV3k5QWp0DJdHN0TRSgC20NyyAytNKDyPLXZNbOXTr2XVCN2vohXvojtPpbNyRsElmK
+FXEl5fbLedW2OQEd0EmhZGQgVZdUxqXxyXLBz8RSoDNsqgnp4uPFGXfunl4MKDZ52sz2kYD99Ly
CsYxKkq1Cqo8NohcFeW2Tu35LA1oIa4ESu+vH+y93SW9xNcTMgic66W9PC3Dqlf0KjCKyQ4S2co8
qMCSwF47/SZts3+oZh613PfWSFGR4XJBiYnjvbSZEbQT8slVEFaz6qVWE4MzirlM8px6UWWbf+z8
uDmv7G38xGRYnVMlShXMep24alNbj9XSl2fZrs2D2GR3aRS50Gjg4SQ3uFxaJWVdHXZTFeiNPrqQ
flJEKGvpXQZZBuzEzp9X8Fga6Q+kvAQijAtd2luqLo/JUdjKOYtu7Kz6PWYVKsQt1JTtYDgHO7l3
L15QBUhBEDdvPW6nmq2W2UMZQHRmfIno+HuOlSR+hfaX3zWK9Wh0beZlqVYcvCpiIZeBLU06OPpZ
DARvtBYuF6oz55znjOwEcRh375hNXx7MYswOqkxvAAb42VdmQIRcmonqWluUxSgD2voJbM595Gt6
2z3YYfQ+RJr4LraKOIgBSXttxFxWnLLb+jRMD+jI9YT1s34wprh3ougPEfrRe4Naf/OFW7sm1+4t
GObXZQqatG+CtUPMXG7W6WTH/VHNcteeQ4jAYLQolW5OcDeYSJkylBO0qp39KuTR+lqr6iR749IV
mRsn1fjzugvat0jSwgsuCosbF2SmXU+azqedm053W2p7wZCEzUnRlwgoun00zr7zdkEyZIiyGrQh
pLmX37hfdPC/pl4GSmGrPiLItmevTnlb101/cJ72vKsok/KY0Cxi3urSlD1UM0QkNh/Pjp1HfVom
vykr62PYFdMD9F/4vGUA/HZ9Q3eswrtFWwpmVUHmtNnQkWKkNY9aFcCS291W8yjdFCNw2YqA3xsq
U/FSulUHRsUF3FxQwWMBT+FLh2rL9JiCzk1XJ2+CXrFGKhp6+JiV+i9j1AYfGZXpLjbU6EWo5r6b
lPzgluwsGSInCk68JmT0WzbLDjaiddKgMlOmcPDKhrmByYkgRFfH7JNltoqX6OqR0OObQS9eaViI
KAJpgsP2zUaXJZU1U6ttH6BwbQZ0UlZogZvR+EFsrN9GvRYuQYF03LtiBjd8v6R9+NWpoqT2Z1OS
Dt6e7R6IXyO8I/RSQAARcrs8bItOu7PIVFtoTC63aTcMwdo2aWD0bUc/DRbTsCqOxrK2fhmjxN4o
olK5ARKwpQ+BDVYy4iwPfSuOyy/sdvnP0h5Ohm8P14sVAEggdimhvgHpKaFDDWwsQghwCu1BlST9
W+E4nR9q0XA7t2N+6rTacPskqe7L0T5wUFuHIaxT0RQ1Yl3wDoiNf5WUasNgIA2vO3401OtDXGp3
WiSPd/VEsfr6zd2zRERE3QYgghiIubQ0t5U2QUoB9pusZ3KNkpKUyzhm800u1/IAzrFrDCyOGJ5+
GXLaGGscY1pXFXi7sWadp4dm6010RlNPU9fl0/WV7Z0TMX77f8Y273fnrMMiDSDK276ugTzb7dkC
JnP+CysiG6Q5Qli0bSmU5qIp4SgQt0zWnNSkM25iu7c+XLeyu3EAQuhQ805w/i83zppq9FXBzfvQ
HBbvwyn6DB5uOC0o8h6s502pSxw9QY4JtocE9E0rCqYLS01rjQFWUKoURLX8e6OXjscjMtzXbax4
TQhrNjS03VlrR/uZQOlP0esvv+EFzwG2iZrpJiKY6qZI7A58PnyRyd2sZoorK415C7H14iuRtN5J
vT4dvJzboACjRF8MfABgx6VvB6h7M9VjOUlxZmY9+IXcdpOXlnjSMFTbs0RKe/BR9wwSQovmIoVT
WBouPypjLWGSwfpEBzpk3qlhtJTtVn17NaU7JT3UHN05RFgDRgURKKHWlp5hjPI6HXQH0uBeqW6s
uhjvYn0xTxZR+8Fe7prihaL6g2tBefNyaWU45k452bYfqlPpK1otuw3l6FOjM+X3x1eDeqgg7BZz
ZkA1L011s0kWkI+sKm2m27iOftQMA7xXOhKh65Z2ngQGm2G6gU0KtqBtkNOn0qig/QKDQJub75dR
bf/5H2df1iOnrnb9i5AYDb4Fauoxnc58g9IZbMBgjG0M/Pp3sT99UrpS6lKOjrTPxc6OC7AfP8Ma
MA+uQWZL+g8oY8ltX62s8Jmr0PN27Mryl94pLJ5xHwHSCDT3WQyoxkUBtg2kaofO2j7Qozq4rNXl
uMwvbz/ohciJZhpasOg7QcP+HCTC4U2UzjNiGu3Ab1axR7+GLR2uXAaXtj+gaDhzoPRu6KLXH24g
PUlGSLKUZnTdsxk7fqpZMxWxttkxwOiuePupLn0+oEC3KQV41VDveL2ehcFouiYYvAo92cMyMO9n
txDx5Ad93MDBh+sDmbL+viJWfe5Tza7ZrvxV6m0RZtPH3PiuOIB/tZprRwkavbQEBd9ne5eMVVEp
K14ALfc/jnzo903AnC7NQOIZhjba7GB2SJ8xzu3g/kPr9FNN2fQ/bKwUpTWMA7Z66C+hhAoDPtOv
FJqva7QHf2bJswjKQwoTwSuH9ULCuIl6gVm36X7/BXaKmZ81UKWg5aqgPYBIN9CnhdssyBOW2Ieh
0dHOquTahr745gF3As55G/0D0fH62yPORpkG6boUktcfGxXyI0SrhkfFGTmgMpIuj+Zw80offJYz
P+k/1gZu7UD9Tyvau76VL37SVdcwNBfeBw4amprAB+H2Oe9uCBYLaytFy2wMZG7w3o6rxoJ8QaNz
CIys8xGurvu3T8KFSILYDIeRrcG5dXFev41kUC1rMc0vwapcUS1EZueSZIKR8LyWby914dCheQJ0
B4FPDPb/9lP+SGRdArR60OGOc7U37mCzDdwD0QPI1a0pDMqEExH9x1h1Ytet0LJ8e/ULgQzbDDRK
xDEUpucTLMm0aQjltARgMTqO8HBHrej4lcBy6XXCxBNiH5u6DOqC188YT2SNqhb3Kqjz3/ukZx8Z
9uAtbFKvEaEuhEwArjaY4KaBi0Tt9UqqVmzuO7zDCci1Qioo2Eioqxbpqjcvb9Uc335/l9YDUR4X
OEpN0FHP7la/Vt3oR5oCq2I6cNXbDxpu9wdPyb4YhLg2Sv5vwvdnRY8NArvXbQIImX40ns6eT0+s
xUcaaWl73u9rXk+QZE51ocJwuFm0tx65yqZ8hJ1kvtn85jVEc+9FhG1LnSZHm5CfENgLi5mgiQ7v
PXflhVz61AgfKc4OvgDmMq8/QGiBTaVUUNAq6wjbmZGnsYtFDuBitXv73V9b6uxdCNyauuuxlBN+
d2qCtMPQLqrfJZCiuHJILxwT5PpIeUEbxLz3PApxxm3joPxRqrhlh3jtMfJdPXnlmFzYTKiRoBwJ
+QGodZ0rajBAfs0Ag1CovHr4rv2asTxlOtgNsQNvyWTk99tv8Lx1vIUb4B/+a7j5gEKcFYCYvK4V
IdCsquC0+zHI0I9KK3HvDfXyZUH77wFiCybv11pcedILnw5ZGtp8/yF0QCs62yWSdCF1CZ50czDI
oHWQUwzTH2KmuitdqIvPuOktYcHNIHB76X/EV74saJ2GrConiO78AgEDamvc83sFFWnVfFkSFj6k
o1edRmXG/dvv9+JjwlB4o8YBZXJOdtnMbaIUGiFI8pvwk1qAM1qypBI5ldM1ItGltRD3NvAFtI+B
5X39nLJJo4XMBJEh68IcTqjZTdO2N9kKetO/PxUaL1sliJkyUrXXK8GYYUatOVSQQauVt0O7B9BE
O3XSFryd6uXKFXWp3gboYfMJgeLPpuD0ej0/qWFEnPGqdJNEu5J2iflKwsbC8Svzc29tQempyKfV
KAEzli4u+l4PVzbshQCA37BBLkBR3xrxr38Dr1gMIliPZ4ZnzmcoP6uPCvXFlUe9kOygu4/xMJp3
/3H7Xq+Ci9OTRKZo3E2d3+yyjksw68CwUTYoY4gLJXsv0MG/+qIiDKBpgj2KlgYyznPVRT+UbVvH
flWuwZh8TXxHPjSOffjnXfNqkbOvSBver0OAReZIV6Cc4LCFkrN9p5z7/fZSl5JZrLVxbKHcDuHD
s/DS6q5q08hWECFfupuWzXTMbWrExzBs1++BR+qbxZvbg3JR84mFzVwAYjfwG52NssuNDzD8NC3y
2ibaHvHs8kaigO4JGsHAhJ8POTzHIxuvQVVaHjQHtHDnPUzyNuOlSuVCXZNUubSbNoUx1KjbpP68
asmWYEpgMYDlQsarNh9BObI52mTrdMLELHs3T+hWPQBCoa/lKReCEQB8SNxxXtC5+Wua3MczBVPD
K7MqBjAJ0vfPtRIKplntEv97xvHfnBwS4hvu5Lzz53mpcC4ycGsXgSx0q3y0g2u1c0FXn97eWJc+
4DaS//9LnUWBAOT6TGrnQVqri0oxU7uHPOm0p541RY8i7cp6l15jAoUz4EwgjgH84et4EFBVOZUs
HuRwFCblVRD/DOv5cxdY8untJ7t4ZLZWOkR1ce3/hTGfUs5MEOKLLVQu39cI+qB55I/frYI08RyS
8Hkr26HpK3gO4Yz0BM2TOFc+0LEanST0IWNVvv2bLr3tDfCKXlwEmuq5eXhUGU+knu+VOqWgcIF5
OD0quLPlPfQdTqDt2n/1Zt8CYbphelBtot4/B3osYlCev0gPDfHWIJNO9Utsp2EHN6yHlSbd/xAS
0e2AChGauOgmnX3e2lYYKAQN3nnWd8ems/CTycB/qTf/67ff5aWdlILlgzMJFPFfQ0+k5G3rGkRE
kMarj6KRXwBgofsgZf/LngUGE+QITOGQb53F3oA2a1eT2SvXOUy/LBN/GuPRlXUdXiMvb3/TeTgF
ugJgeqCCgD3dnvmPzG5JeTssFPujnUNdDm2s88qbr725S7sQrWBQk/Disr/041Firujy4AzGZBkP
mXbuM+CBVe4J0+5ZC8L021/q4lOhJwwKBkDD6XlF7vmpXdwm1Whb6Zdz2qgnuzQApL+9zN8bAoUM
0ASANIHM9VdfxV+hVthD0miXcCI/ixEA4mLoF/nU8nXQV7KnC4shawIRCpcR/u98T8wmnGG7Kdlu
Dbq1iAylBz+p0mJKQ3cl3d+Sz9ebAhJlcF8AOGPTWz8HiwyQGwADI8aZclH6AvYaO/SD83UO30h7
4sDxHgOV2CRfk5jOeRUt7sqp/vsD4hds5BlwWP5jtb3elrA8CblT1CuD2Ynb2XTBTdNDNP/t7/f3
ttxW2Si2G7f9L157NJlFN6NgwN4wCFB5dfcVsqKi2XE1eB+8oK/D8u0VL35E5KWQP94wIeeNqmoZ
YMvUGoY21EhPzVpX0IJQ8Y5jxvHPVzoe7o+ltof/42TbhTlJ45HtRtmK0iS9uRsqlE0hI9X7t5/q
4tcikKzHpgmRR5w1EWAxEGYNt2yn5wzG04HWzz6j3f/wQJgsbbF+a4qc85qsimlPOKReZT3SA0+G
H6xj075OYQj99vNc+kpoIGPMuuW+f4Euxipao2iuGPiaNTuRoPLf90Pdydyv0cL997WA9N8oubg1
cYe9/kxBVjf+bDyvVMS3JQeo7qgXPe8IkH3/PC6DsspWdOIbQQ7gXA4y7qKBL57hWyukO64sYscx
ULCbSuZroJlLOwIXMkC9/zUozg1gfOJYIG3Id6Ckmp3Rc7Cp2an9v7+7Td5g6/MDMH1OQ41Zn8ZV
rfjOjW0K2j8xOYGnwSlS7Fr0vRAqNhgpWszoMW9M0defaZopd5jw1zuM+9mdgavOPvJculNdJw5A
JZF3bz/ahRcIIgg6WRgCgotxDtQFAL0NiEo4QC6xe4SNDnuAl3N0JQD+Xd1s3CRYWoBKtwG5zhqN
secxFY203smgigo7RlNBABoG4b7x3oUNq3c10ucrt8uFV/lq0bNowdpOsYmn9Y6MUgJc0E/v2rkd
b9NudS/ZMJsrfMgLrxL6yuBd4DrDOPrcu8O6UIchQ1TvtI4KfEl6grjjNcujCx2WTXVvs+6AKh22
/dkOaeQmOwEN7t3qr96uopku5nSsdhLRpCCNF56mvmcHA3boDT44XLPD1u3e3jUXAhfI36g9Uuiu
bv6mr3cp/X/2eKzdLcnAS7HK6ZAZr8LEsadf/n0pVNeIxbifAWc4+4pCY/wGfkCzq/xuPA2zV+dr
MKyFHrPsyi7N8KvP0pHNsgu9TrBMMTnc/v0fNxlIfWEnuYBxxpQtN9gm4xOMSNqDwW36qPyt9TBJ
USPP66Ce8PZjXtisWBvgIPwPxkfnXxXiuWnAkq7decwju2idZQ5Z+aCIFC7xcHDXREEvfcE/19tO
7B/PqljVLUmM9UAY1kXWOFlkLB5vQxuJK4XxhcOP7s4GQwG0Eelc+HqpzHXGFxFtduHK/e9zhyH/
HIvmSdVx2ucCncBvqO66w9sv9OIDokDEWBBB5y8SrcWZTxpIb+xUAuwk/pw4AjAS3FBl+ZUHvLQU
wuemWYSJM8qo1w/o660YURTfztWurFhTfwo94BlGyC9fWerSu0TuA9Y1muPAaW0x6I/PJsdOjBrT
xh2MHnowZZXcMx+WKHyZ4sfVtfJAQFa4knZd2pt/Lro9/x+LpiaJPDiC4Fyk/nBDDAuKoRbyRlpb
32STuSaCs909+CvPjyKmrKCvb4Kf6LK+XlJPTrO2miFkDKeBKcoRiQI4vQzwlsk1DzpIt1R+xYsq
mhddoMdAVWmZknHpzU1YMjhjzHlk1pnkqvHUc4DuRAVFx0jJ3DkXnzpg6VTRg6Uy5Clwvb9Hj4D1
2S8xe1lSII6LlM60y7WkCsa/FIrl+RCnBqZk8LdyxVIvqoeAC6+xTs1ndwS0sR+w20z0bRKt6k7z
VGWuDI2NTGEH/Eks1EJxjnfALeVuHNqjn7SdLrqBhV9qiHiOpTF8eQDDlDUHy6z3LVkSeuwJa3Ue
zHWdHRieehfaGvh5I2cbFshNud7F1HB4QcB/qxy8RoMqoccAA0S8wpOvJety8J4hkeQoGNS5hobI
va55/LuBBttYmAZCzoDiT4M69bD55nmmPK/JRe2vt1PNvQic+6bxTx4ma5j+TIj/+SJRyByqJRPP
EwugiVQzlh7a2MD9S2cD/RmHnv6BkWu7lQZG3NjGpPHtoLKa5y4kkyuq2JtO7RCp4CFbiH/XEt9F
t3xe2SfEhvBpWmv3ve9q8RUCluN3DNaGKfd05lP0XqL2jkp0uHaVTjDArRKPfA9ShJhiTDPH9v6I
aKMDf3kEymocDmqp6ydfg49UtNWkjjFUKSBVaWoiiimcOlVOCrqVuQ+CJM/XbvR+KK9vLGyDhyrE
xN+tJzVEYswpiI5D4UGB4J2JMGk8rmslXGGEjdLdHKU9+gGw14K4cTwDBKChJJDl4NWbTwHX1UOw
tKYuxyE2XxruzRsSpk1Zkc2TuFeIWr/ChoZLXg/ADB4ngD1efOt4Wyg5R9F9aFkDIw4mIOOVZG1v
y6CW3Wf4aVWyWOg63YyamaEEQ1Gepqgnce75FWg7w2r7j2JikNnQqppNURmFL8GEgm8JxijxL+S5
AhNEMIvGnFg2fybwZa9uOiz2A6jaqCugFo2xI27OKskxh1teHMQebttekZ8Q2wAQpqXVOuy6DppD
uxYaCu0uSq18p2nkpbn26ejnjBi+1yh607ypEvs7RA30k/vU3bikasXB99bwg0k7GDB4sica76Ty
i0HCWAWOJzDMxWtl9VKkg6AMSrherfeMT/NYuq4L6v3iT72EAGHYdgUET+TytNbNSnbCMdJB/EOS
u1E4m+XISv3vzPk9uu0A25xcFLYyD4e2/TEpOHblS9d5sG+e2At438tzYkJkWHEzL0EhUOjfaY2B
QAE+Tx3/8NOapu+WFlpAAyryqYxTZUDsi4dZFWu1Rk0Pe2Y58P3SQCcRXwMXcNGzCQMxawmcIzE2
o1/jwQvipyqcI4iCawPMQG5S58RpCoMBaj6eVtzkwK4m3zsLE4f9kBIhf2OACKDPCNqrvxtkSB9t
0Fi/L2LBq7jAj6jkDYMMZJvXqeHugbXBOuWYkbm7dGy9GIKLEoAD541j8yXxYoxb5qDvHY6Sl57A
sh+n3Aa+1kUqqkp/mOY4Wg5yZLbNnbcmv+D+xe6hz0N4BKnHYHnHWkgkFMppj+XZ4Gam8lR07XcK
iPmYQ13SNo8GstjZmEuV8uB9myExKFbS1B8HG3g0T+N6auH3E0yYg0BnAOoGg+cAl9CzkSVnIory
bOFLfaDRZD8nCatInrYsC4/z6lGZt8qlfN8t9Rzs1xVc2/0C9dvwbgGrv/s1rQGrnqOR9/q9rGT8
vAKsBplnGhv5kDRhWN+bDMpZP4VXBf0t6I6UP6T+LMIvkLcJs/tsGtqgRL7tvR8GPggEBBYTwDw0
tPYiModRES9tUx+0T9pfVKT2LnGtM0cVINzs0wGKckeaStUdVG25gnCFkmvRk4bgI9aehs41ceYQ
8co1+6QdwEftqtT+4kHtR/eOdN3vGVbOKwC3xCgEtd6G9023io+DN5vqhjAwn8qB1Nn71PpBt0Nn
rRv3S2zlb2LTnmAcy5ePnrGTKCxzXn3HTT2TPcXvicrVUrjRxEswsBufVFOWz0J59VF4McR3bQb+
PgQYtL6N4jph3xczyaYc+2Rdy1iIYch9o9vwvVZ1z99hA6q2ICYSnio6H9vtIW0nAgnaOgXwVCwi
pAcytETlzRhHBiwmlqbvMeXwfFUQbbtqL03tzeUEXThIkuh2XPRe4GHU/aAZ8DF+bVvTFWC1uiiv
R0tuUTxN3ZFOa0r3td/BFld4s0VOXcFvJ95lTNXmZx2t7KuJkkYXrFdZupM2iT6K1HfjXcPCDLaZ
FHYOzwB8kabsYwLheIga2ghoxizkdp0hXkD1iuwk47hN76d06DwAD+HASRmkefhMfweR4P6jEIE/
fQ4qj/FdI1YwtGY0H5NoT/puzfajJk5sUBUy7iDUBsqsNhCKSveuCxb1xWeQ+/JyjsFku/e0N0Hg
o49hPnswTdMOeQz0XfMLrgZQQsP9jBpXwV5HHdCaduYD8fxxKfSgOKIiBMSC0qW9BGaOry3uvGix
FEc+kNG+yWyqMLgfxyGXmM66PF3Twf9G66yR+aZeEUFrdB4oqgaQzgpEr97lkGOch2KGOjLKUbhP
pIUftogAxodDB/zJqFnuAIoFYX+ZKv5oJ9ItO26rhd+H8yBvR0+IpqxHJe4C2nrdsYPSp18ETrCX
qcE3hOhL1gog7TAeLZpahfXOCGNpDjhIspTcdnS+MTGCXL6GzK3FLGb9ZQHB+XHqFwr81JjOVWH7
2vp5BVTzaWbMxZDkqw2C2xSaz3bi1EJcnLAob2azPPaTSbwDmDshKxaE1E/UjXBrgMq+eIQGKkJu
h2kpLwOEgjZPbBzW76BN4/uI+7B8zltmagqr9cAmCjHMhHExxuHa7Y32ZVsaz/XhfqmEhTsyFEVE
GUXL8qjnfoyKAMl1nUtO5hjSp0ZMBSpQEmIzrhN7YADO8p+6a8wsCjlVLRBsyNH7IhEZEuKggdJW
jgORNXsh52S5gxWDjk865lF4FD180Y+JDsxwYF5l8NsxaOoWCGmPHSUf1LAQ1SIFsrqigKyplOVx
k/T0XsVSmPuh4bHFbxtAdsnDdF3iLF/i1FNfkK6q4XOqBlk9Vh1liIE+8njHci9p7XA7uXBFYRvO
xhyDinQPDIMcVqaq5eYUV5lmY4l/eDV8s1mXoA7u9VROEJjqd8SDH1PeNBmyMwSHLs7ZGKCdDoqw
rvOFdtD1mSebyWOEnq1XQok3cu9hqBh/DPC3rYcVkxqWz144jrsO52DYh/6SfZdkHaoc/pwyPSrN
oFhsohkmyhGtqunWxVR/SFcUPbs4dSkwtT2DDnKTaDM+DkZ4fj6T9D/snoEyfYoAwfNGJBqRyIOG
5/2M9BkCRbhapjIYq/pHMqfZgvPSJN9CVyWqcCllTxo5SVhiJhMfPeJDm2QRFG04lDfcQIM8qEKY
nsT6Dvuv8g5RA05LTtGueNQRlfOh1/h3fcbjtmyBoPoNpXQ4Wg3onL6vYzd/Na5rHpSIUDTWLZh0
d+0gYuQfqmJJLqmz6sh9zQAtleCphBWvppIEbcR30CiJxY4OU/AxaXk65iZeMN8GZax/hHA3WCWe
iEdaAM4YvlMz8I45cNfUHFCCqZ/rarpbarNsOM6dcF+gGUTvm4VCXt9OQLQhewjwX5CJLvpYt+le
t5H32Me9RQjmUXaycCf72cLfrX/KnA0fsTGjEYUD854x/Ug5UjzR3mAAUn2MO6/TeYtq4n3VVswv
43qUH/BYMb9Nec+wTJ35j7O30KDovcDcUzL7IRJevVa3RM7xZ+0ji8WjVIs5NguRUamjBNRdVG/r
Z+hn48RH1C7xQY8wlzqpTIk0nzt8nzKT1fjYLGpM89Y2DBxKOeFt+7jrbn0X+j/6mLW4Z6HO9AKH
jvCnJxkkohZDm/vZKNxsmZ38OhcTws8ORyH+0sA2vd8pUOXgiWuSRBQ1Kp4kX+oGiP84M2sesDo4
ZWPIZBG6jEH+JBK6oLM/hUUUG5vu2mgK7mSNPQoRzqTq8kaLtSvGKa36I3Vx3IN5CB3NXRI23g3q
CY/tiRzJD249TP3Waexq1NOraHHDDLhD1qin+gGZGFylWa+TYK9xA4Bxh5bEL7PIGb5DE2QRDm3S
Vi9mtQ1qBdtEyQ7oPUJyGWJwGaHOZcD98nArpzyyPEc6C5Bvgnp7O4Qafzdm4L6AEmLfk6JdF3FY
beXmvK+7qHlvp8D/AYsmYgum0rbfd8mM8z+ilG5wfiFrgnuBBD/alApWyiRAkt9WpA9Q0CeYrche
0rkwRISibOCv2eYBoPQu53M/xYWQQB3lqZ5a2BA7B7ia18cA5SpNvk/cjvMO1zbTuJiFCvKA+io+
SDg3t7t+Vs20s0kKNnQtDS28fqoWfGCorxx5Q2STB+Nos4LEjI8PcyWGhw5qGSYHc55m9xWK3eMk
uugzRrSVzaXTUkNfnUbPDQfWaZd49Vpysd0NkQ3haub7I9L6sAESuZhtat+TWIc8t4THzU2v0G7M
QQWLP8CjSS9HPTT0M2g3ETzqWfDN16IXd2sNLRLcqasaCteL6Cns4Z76runJ8L2JPdHvV2S1v+YV
l3Eh8BN/S8BrEUngRH/vOvSfcmSJpj4uobR4n5FXyxwQp9CAyytrmutsIy6GdYyMpV/Jt6GfJ3Yj
dA9TJ+KyeCqAuk/QOouTLoXKw6yxTWEBiiuMaEEfbO+WFO0ctFseIebW2hzAQ/0Usq5a986f5a+u
nWFinSUzRTY1Vwl6QkHMX7aKBJcbIrbbo9ydfuIiCGrIH/U1BGeExQsh2VzvEzXDXxT9gLXsmPTo
bWx4+AgoVPDcD9TnhT8t9oT+JkfVlKbNUx8ny5QPIURNcgIVyTjPEqE/BlVcv4TRGP8ys6HoVFeD
PMwGiiQFSjaU4jGq3wRHkKqbNlsnnZs+g75WLQdRIZ4Hyy/E/kzCetC6b5H0PYF3bxlawKbNHrtN
aQqDVd79kLEz7gDPEq1KvFPooxNGwvfVKkOYac9r1OWehArsIRLIBXK84/H74De9zZuJ2DnHkEZ+
SDNp7hLAB2XeYyc8jrIRn2sIs/yqeVIdkcl6Dnp1XYPcQ5NT61b1xU2AjeaDomgS9JHqqpzBFw19
3NR4HRLGNrgxtajrQ9SFDL21ca1w+3fBDFENyhDmGje6+kTgZToUSm9TNWl8VAJ+J8MH06UL5P+5
nUY8eBwc8TJ6BjH/KB52+DumZ3jbJLhhu0i1JVucxK6nfJyRBpjhBQ2X1Ecuwub3DZL3HiYD0CrI
G0f8nwka3SznQyMy4JeFfumADyf5MI6oWedxzh7GcZRQluua4Dny/OAbFdwFxWzG8IcRVD412PBr
kahwuoFz+ZAWnkEGciIW+oToTSbyBo41NCu8xsR7vqCuhQWcn7q8DbKZ7NKhch4SNNctCE5D/QV8
fvFZ0aD9ohsfrQftLyzZm2pwL3ri8j1tYAada0p0WCZDQr5WfIZZskKzaUWbOfJf6riN7hyG4q7w
uQfTjDWd2M/MSeSDFrUT4kCY+F9JxAe0tNjEkDo5pe8IxFw8FOrtegdPxpUXE10xpQ2pJB8C3cSn
sJ3aL30CiY4d1wn5hXRrwWn0FHnWcBkfSu4v7WeMMpqXQCSLBTZcTt8DcF5CtBVW5EAE7rQc8EyL
mS98TeXLEgCvlRtD50+Ac3SmAFObYJfCVSDcsUEGyJ6qDrXboOfp0FVw1oOGTxIfVVozPxetXNAT
yazHy7Yat4gNZ71HJYKZoVeWZD9mrvSvCThxnfdZBhX4yIw1QPLQLXgPSksqikUr9cPXiLo7bKvk
14Kw/AmgMfmpTnSI7kOdIIOoPIkAKoQaxiKtW8/t1iiAl4RMG/zqdtR+hiYEYKNQF6KTV86UqO0q
zIbTMDmEAmej+pF6DMpWJDWubCfoSBVTXOMSciiIfgUGSRQ4Hn1y6mwHF0CUOfEn02CM95C0KAwL
XNgmxfEwHfRUDRczpNygV3Xy63oO3/Vxij20TrCfKrhzyaM2K5QpIsvr7Dii24vqTpKY30RoMoqd
4Y24GaJ5mvad7xmaB52fzIUl0xAUGVSy290wx2TKQ03S7xjFjPgsS2VDtGx6iOIEaDEfaBO4qGDV
OoNW3/L2VsAuxbuPGlT55RRRb8gzE6FvQ1kSY/bRRgGy8imT6InrRj27yW/r0sp4NrnpqOWP6N2z
byaEdifwtK15Z7okwGB97clj1w+CnQRu+fdS8gnYRY7kfweim7S5BqZdg9s2I13tAxmPBcSEg4PR
thE7tUzd82hSlKp2TpHMV8g6RsztCL2X0MOEupgx7gHwfvSJKNhHax5agnstEUmqkDxHsDnutFND
HqDb+Bz2zuNHqpvmK/Ih1IFeNaSQF6VoyoDv0WkEJAyFn1gfya91Flcf7TI7snWRIRNrMJfICteg
oilWrZObtG+HqeiYssipoZ8p8xkJWneYuySbTxKduq9wTYifmJe2daFw29McLL5ElL4LAgt3ycre
s2hOoYWB5kuQg4GMDlufJd7XGeXFI18T80FNS/tOtgOSqz6T2QccK3ykIavaW+kqVPfAS2fhe596
Xn2CM14EtI4Z+q2uIBP+jDfdaoZ5yxIIEDe1iVETxigimglZ3JKgqiyrbML8Hp6BQ1NQ0SSHmE0h
LB/6Npa4Iol8QvTo38lezA1uBcCpy7FKgl2UqD5CH2sK7pG+TThKgFcn2d04oEd6N6Jmg0IQBD6O
iZunp8QFyzfbW1PfUKMRBpnV4VF3hKeF24TQC1kl2S9PJcEjQ6jBER6YaXcinelH0O4D9GHrPv26
VAqQA0dNhg1W2fS51WPfQJOaAK/fd+OQ5jUFez3P2iHlh9qFNtj7GfoBuN0UA/yiF12Ffl7C2jwa
U6u3NDY7CIn2XTk3Kvhg41h8TJiNH2BOt8BnY/TR+ZVsXuBejsZgDhuFZoA2mEehs0E5/zIaW+kj
0DEMGvlU/FhqQCRztaYoiIAs9Lt9NlbC35GeJo+9sTgcfG4wxCEsntHYRK7plxPhw1OKsdjvOFRT
Az1CJEKI7Oiz5hnrLC3EypIXEZvmBbY2ikGwuLFHBken9k72FpVmiCsApQtJ5xu03qC7ObJU1099
tMHdk36U/w452Vjn4C+kaEaBKPJ6tmfCQHZcwXQKRJ/+DtWj/KCirr6C/rg4KQUKA6DMFGSQc1R7
zOEL0lZc7KD2ed91DsAgyw/AcJFDBaHjQtLsGhjp0pLAuICTu+FOAAl9/WBTuPhEUVfvFkgWbT0v
GpbKJFUJMWfkLBI4hkM9Zv9O2ITba4ABDV4qKFrn0IH/4+y8ltsGsnX9KlNzjznIYdeeqToEQZGi
smTL9g3KQUbOGU9/PmiSBJHEMWtClS2r0Wh0r+5e6w+ULT2BghH5sLRqnLbEGV6wjPqqbrRff15T
R8lFBeIyGb8aMxiPEFJaCF0xcNDe1rYhbrh20CsNxRmhujjjUQi4gIECmvlByEVuXG6oHA+dmD38
VqMytdNEbdgOrbLEH/6I2wGEijYNwK5JCEGffbaG5cn+aYQOqhbpHfo52ZVaU9w9/UIfi+iMmgI1
AEUOdSJtv58ciNS3bjOpMJKdWqMo3mx0k9XpZeIPKpPKwtMmNN/7+jmsU+yYwTFyEMEM+P3TKmlM
rSBHzslIfeoLY2xuUAi41RputIbfdtvKqmNqf7V7oaj9Egvs40JggcPkwWpsUmqdU3r8pksaqUde
MnIpFMZWO1xiaJ89qhaZTlcvuJ1lVnl/eoA/QgYwtpPBzSNyhH3OnG1rRqGhpqZVOeAoWzuKqorM
bSSw38NH+ONHoSgHkpLnIRI2d+npXctvBatNHJRVm5arqocnsVelFJ1k3QgXZKk+wpKsiYAkgjKn
ZgboY/Ytp9K+XkaY9LlKcdmhXbHmTkXCx6DgmpjpQ+Iqyg62+8JbHnouC2+yFkdJkwv4++emJYKw
XLljRwkT47oV4/C200d9TaXo0U/k+iIN8buWB6bynw+vCWVRtnDqgRE2e3AgluPk3Bs7Xll2O6mN
xp1sNA2qFmZMbv30ww6+pQk628ApE0zxtJLegFvI9RZ6U/WxU7EHQ3lqpIrMTyJuoma4pYRYPKUW
lVqKVUsCGgcmLMTwCaANyp6NavZd1b6V4fAIHL41EVBZ0ioXBcdrEBhisjCFDj4KdTfU5YhfLJHZ
S4YaUTSophE1Feh0CFBqQundqkWeLizDQ+OJQgH5LPZ2yMrzyFOEHAeFLHYiE8FVtEiri1xoMySG
Zelzq+TyxSBrzRpduXZhvn6MsBaHiol8xcNZJzMYlisWZYFwOPO1UUnpWL64ycVKwsLS155Cr+o/
nZ45B5CYPFDFJsKcxDxROHs/qlVcI22A2Qd2nelwo7hVb0cVVzKvwrvLlSLKdCQrd0lcdWtfaK1N
k4RLEs4HJPToBAjMCRY/ybvNdi8O0TUqAn4Chtwt9yNnz8fGqqNfwZgbtYN6Oxkq30OLe9WOPvda
WGWFt9aQ+btEt4XK7+lBOTDT4G+jRDlxSNCVno/JoFYgIcbEET2k5MApdRz5dW3vpaO/cET4uG+z
acPyV9lXyXvNv7cPHKqIPSt1rLi1Vo2fd3twDeLC0jmwl02sVPQJ2EexXpxm3Zv4kCX1qJh9wgtV
Jaf+xIhfsrEonzRXh4k64mtXCkX/+OejCKRBkwD5Tl4E0yi/eSgV6I4jj5k4o190dmb2yla1MndT
+Vm6gCg8OItfI5DFQDKBZi8oYIg2gqBPHdX3PucNUF6lbSsb7E56hRGHu5URTNwgell9zpSxtONY
zpYURQ99yrd9mE1iTxY8past3rdHPIgESpxe+UIs/3lsmrzYUWsGWoiIyixCiAaWyAPVD4dnUYio
xPAHlWFMZ8dW/QH8ggRAGLX+V7bDJQnlQ8GJAZ4U/DB+Roj2/ReFFDkSKcLUSWO1uQqMAgzl4Jfg
CFHzqwUgY6dn0MHnIcOjg5tGXkWewvSbGRTkcPOFuESFVowHh9p8Z2tCpG9aDfhNM8nynn7eAU4q
1zk0aSZvVIOgOH3iNw+EoemJgxanjpvEub+LBp5kZ7LmXg2dHt6UvVI/VBWAnBRvG3ybO3BiSiSM
+kpWW9PxskS7TJpIfj7dr4MzC3UzZD0RI9fnMnhNqimBi86kg8Fy9E1ooJQLSD0vHCIOjjYm26C3
2fPIwr9/eb/pa3K+MgfCkax/YAnZbSR1YNHI616X5BEWouyBoITTC4EWkSdKwnNQvK8XhdaSBHQw
RbV2ctPUG4BMGnUyjmuiW2v3o1Fm7Z++JWdQ6C9MYQ0dZXkuVToWkaSSp0qdKs3dF0MLo8+Qooab
XOrH3aBCyF14zY+x6fWJcKpxQ+JMP2eN+gliAMHgZ46h1SFCvJr6pMYWxTJzNOwAjLedxkzvYagp
1EkGoMkEBOzpGfThQDP1AcVUnYsvV5o55LouWzUMB4GJLRo6UlajeRmpE9OtpcKexp68McXctMMi
bv5UUo4nw9BgyNF5oAOzWQVwRqndsEKbHNftbVMXngP0tFrlQ4c3VKsuSYR/mMXT8yBsYUtPnPpw
nmEHHbxhTDK8b+Twu+nrebw2SJz+GNFbLWx5LJdcNT7MY544UY8nixQQ3HORhT6xgP2QoIHG0uJH
Z+jVbesDRw2w4dkDZjRuQEwaCyHhwxFleigweANdJq7Icz/uoGlTEzG4zGlyM11Z1gg3EqwSR/x4
6Yhy6P2m7ZunTAjFj6LrgqyCi0idwBDjYqUJSZFskQ2TzJUyivUFqcLoW8rgXpyes68L4939n3dE
UpjsFwsV2aDZ1MlaoKMAgHNHgDL2UJO4pgpm4Qgeh52CSBp6tZ+p7oVOkXvmM6mEFHxJ63pXPuhr
QAhAuR2f2+ij70uuuYplIE5nRBOoUtMZkRTPB/IvKT+l9XU3c8w8S7cC5TOHlEF+YVpUe/xxaG9P
j8mh2U0FlTQZx7lpG34foz2rqBOVvL6Td8Vga0Psb3rBV/do1kVoX4VLvNjXyTv/BuyGE+FNRHR5
rtKX6wnYp6TOHbdTKTSL7njH4cLr9y4GVrfGoI+1Uw6+8rUWZOMmFNPkTpfb0l0l5aje5xX5qj8f
cpQ2Cd/sVKQM55thW+dFW6Vu7uCCmzhWleVbKi2+gzCXtDHANy7E7wMrTUJ+A5MKDIFgNc3OW9Qn
lNQTO4Y8VIJtU9Y/tEH3HBPFnM3pj/thm+c4By+eCxDCbmTxZk8aVddXPRl8RMhhuVrpYqC8oJS3
JHD4cS+Y5g8qXHzSKTMxu914Hb4teH8VTpTm4gZML+LSiiJcmmOM5KIGIrNwDWXHjWFJnerjPW/K
8HKvJpJAD0P28/30xQHdyoxOKRwF7BEX2wgUpmH46xo9q9bJG1Xf1VnXOLLPOUetrfzWL5rqCzek
JdPdj18Vc0SFXJSkSaykucZ21JG9F0FgIhBguluh7/rfFsn2u67WimZhxh58FudKrteU+FF4fP/W
oIxMUhc8yyzEehX3CqK7Ujiu+mGInNNT6NCjIFVamIlLkI7m+mppo+XZaGqFIw6VumaKxTvZTT5F
UhEuROePk3VahVAv0RJGsHIeiQBHKDBbLD5lH43VijowJBC/8nJvYfQ+ZIGZM2jKSwwfbmDsB+9H
D7ZY0alNiJNUOXyuav1JIHG5HtuwcjQd/+lRoeBkTGjDQiiihSV5aDx5RZISkwYPG+77h1eZqAz+
yFt2QmxtSjAZO+DHwTYqx3zhUR+32VdXQJzLWf+cJWbvScJQysHDlo4RavUmzkX9buDk5IiGm4Ok
5Y6kAa6xyoUS08E1aYCU+fdzZxk8WS98McJiFcw4MaErWm+XJKa0kdO82qS4Ua4ROix3SWhZ7DB1
+Tiqpfk9xbN6KbIfGGwueuRuOBOSDJknv0fVQ3A4SkssQBrdhoMmXhoJ1NyitJaqXAdmL1OW6Ytu
s86nnQ12gjmCz/28dAZgVGuKfPU+o6D97Y9X46S+MBFHeRB5l/ezBw1Sif2xKB08u9KLvB18B+c6
edWnUr+wS308GEAu5kbD7Y3iDyH2/aMylPM8s5BZJUVcOmaMR6dXKelLz6JamT0KOQvL8uADsYAW
eQcKNHPVGN/sJRCgRgmuBDnHDjb1Oo60X+AH4RtqUbywOg7NDYInqmLIx0Bkmu2NuDH7eMBkFRoJ
nmIHqSaukDUU7YFBXVgRh+aGho0rRUJ2BzSA3w8lBCmjjy3cMkpG+17qcABbW3pIPeb07Dj0HE7V
3BtQbdHREnv/HPzhcj+KPCR4a9N0LLe+gfq55Jt2aNxeXTJZVga1wdlDGi60gud2pdP5FnKxwAM2
ntGMay1lnZ9+nwMBDCuvybOCowUvNgsklaTVbdnnuMGpymT7i9SeG1SgWtugv0Z7XreboP1jaUim
PSUB8otTBtaYO5dhteXnbdhVjpRwc7fKrtxCTL3Lh0pa2PAOjCRxQDQnK2XOT3O5AImCYNpZaeWY
IbYfXYTFXQht2O5MYDanR/LAzGAYUQYyJm0CaoHvZ0Y1Ub45P1VOjJnLHbgTY6XWWrswzw+sYLY1
iYMJ8p2WNvf21FNEv/pRZZ7H0eCEfuZv01wu8VoA6EMq+YxjELVc0sGoyhIM58Vj2a0UKR6a2sl8
GN8NFrGrIuUYGCZ+/8+kw//52f+P95Ld/fOCUv3jf/nzzywfqPv49eyP/7gOfpZZlf2u/3f6tf/8
s/e/9I/b/CV9rMuXl/r6ez7/l+9+kfb/9fz19/r7uz84aR3Uw33zUg4PLxWJx9eH0NPpX/7//vAv
L6+tPA35y9//+jNr0npqjQJD+td//Wj36+9/5fz8Zi5N7f/rhzffE37v4f8+/mULmPQve/7vw++9
fK9qmpDUv1GS5D/o6BAUJr2Z7uWfP1H+9podmlK8kwo5ayDNytr/+19l+W/Id3F410mTwKOfomKV
Nf/6EYdoNh2qCwgA8Xt//ff7v/tS//1yf0mb5C4L0rr6+1/fLzOsDKH2A8yYF2pF8MCdX7binq2Z
FOCllca2vJRQPtb4LApOpmWgyDtx3+kwCJrqc45UUWvJzpux/te7vO37+3X7377PNqfWqAeDWr24
twyfUyjMrKXd9v2d7b8tz/YiknKh3PiNuC+80YnlftVyMQxHKBf9tawJdtC+nPcKs+CdKlIhuyMP
Ks1rqbwy1CWl2WNDP4tlHHdGOSALsG9kYdVDHpMFi2LQuCDXdGTo5xeeQDFboSumAerXev7JyL+f
Ho9X8aX/JkD+M/LmrPYggFEbxDyX9pI6blTFu7QAmLeJsOmMbKtF7W0T9Sut72E3eVtBLu6MsrBN
cKmWll/1gN08yXWoS+3Nor5GinYli5e6nkWrvsu3p/v4fuP9bxenv39TrcjAC7dGJor7XkNW2hVX
cNrWY/TbUpNLSWsX9r9jIzxtI2+ego+LVLsZIyyl3xRUARHtOd39IzNjjpDwUqGs8P0Q94b4eYC+
pyNOay4UPo+sm3khx+uzHiYbnUbi0skVxxgzO5R+Gj4Gy/KWfN3pV3hNXByaJbOV79WZbGRoDew1
5UXvq30RB7YA4GuIO5cDanIRC+alkhlrKYsvM1HbeFLzKYlSZ4iATZk4sg3i2hM6cKXuRZPmG8EY
bwsdnGkQrX0NsWJPcAI1vQ7dbg0e3AP6Xm570bJbOXbaXNjIZrwaVeGi9CxbaeO1X37uh+ecYorf
a3s3v04HqAtyZGutfzOI6W0jZChjjJtMju2IZE+Hu7ZnamR+LiGWb0AxO5JXO0ZUXhB41oGs7yB6
InPb3QjNt9aCU1f+ymRxhfC2o5Y6Ge9f/RiCew/t0ZhYGg9w5+AvlfenB/nYPJnFwBTGo2+Oobgf
0sei/KaGVxPu/3Tbr04zhz7gLO6FYVsmDYCc/UQWTcaEg1YcrJIO0lgVbvthN4AA89S7QPVtCsyb
PIXQOUzeGf4+pwSnKTizxMKTUoIxr5vLyEovB/ayNch56LZLvjDvkyH/XeqzKArpo2jykvncIg7b
yV8iWBHl8E1CQiIrv4yjuYpUY2FMtOndD4zJHE3EsuxHCffPvWK6z0MIN8680ysIi6KyGi1hN8Qv
UmiwtLTbWodTUIsSh0ZjrwQ1jA5vNblMxo347MUxXJUMeQ4mfClp+xxmvKmUqyjOt9AkbIrMdhuM
VC4oPYWXlgKuT/2KgtYK3t6VVMm2lv+WaKREZwWn3VUI8i+KoCUm2YXcj3YNOdsTHzvpc5Zdu3Da
dffJjF5Qz1tBG/+j+9p/xn5+bnUFs8FIjrGXG9Q+xN5Gh3Jh9h2JrXOwbSbFY58IEp/V02zfh1lJ
CUPsHR+h90hyekGwpZJ9H2Nv6Zs5bI0xsgdJXcvNYJfguvXxuTcC/kpje5GuQgDPumc3ko6AcO0v
zIdjnZxtAND9lAJ0ybDnDLz1VHYz4efp9z+ygc0RIhYUUDdPZbYW/0qzFEdQ7UD5lRRbCQnT0484
Ejzm0oB5h5CVBW1jXwvs2J/b7rsivJxu+ti4zGJ/BBk6qgbmhWWtinY7LNkYHhuVWbzL4xyMvUS7
OmHEbZqVVPWrotyZtb9Vy8fTnT82LrO4h8NP1UoVD+ncu0y/CYuferhQqzo2LrNYlekALDNvEPd+
iWHDtl7SzH5NJByIS/oUHN+cRApoKIbY9uI+l3w7CcuL1K0dfYjXKVpK6KTtjOBrWeUrufwUhLtK
gg6aqU9dXa+N3LMRI1lLKgonk4JUiShRG2Ddrl0GarLW5HLjucqmHXHSSTobkMDKL/Vd0NxVQX/f
Gjcy2Pcq+V5hGCwMu1qz8zrHGw24NZjkZ9Vbsvk5MnhzUw2hNfpkcA0ORaWwwVOutISF0+Kxlmen
RZ2UCEWIZLqkPITDlZLFC/HhyHydV/hz340TClrjPqlqdMmijdhijq3f99RcjVhcn56wx7o/TeS3
H78eR0F2I0IlornyrlQXFsKx3k/Pe9NukwQhK44DQBTIsAuvxvB5HH4P8LCjRFoYoWN9n0UKVc1q
LQjdcR97Pxtp7xapfd6gzENFWOadjDLhvvSd1lstJqKORIc5NKfrfYghrjzu8QXb6FK3HlL/VvAW
YvKx4ZgFCIQOywpAExMGCbG63SiZtTAeR/o9N4rxItHNxMga95n7WFUCxDJO4d1SAfXIVJlrKiPA
jbjkUHLYB2SN8VYv3vlqgCGpvJK7X6e/6LE3mK3SYFCSxuinZ5TbWv1koJkX1Pp581Cb7eRBFpfN
0LBSs3QNZdlfuuMf+aDzJKw/tkltJrTbfI9DLIQXvuaxZqe/f7M089oUAuyJx30nbv3BcZeM8I61
O1uOwLG8HrvQcV+riPhJj5W+sPMd+3iz5SjIea41U8Oed9uK9xJ3MOWP9Hn/cwh9Pau/GQtY/kHX
doxFmu+Edg2x+vR8OzYWs7UoQwoVwunTWZNQzVbTzvt2c6VuLxktBPym/sJXe8ga56zuzglxMjTy
Etggcn3BdYA+8XhxXruzZRcVHBJL7Gn3iXffK9+KJbjBkeFVZyuuRvDMxQuRyG9876NrPyzPHN9p
Cr6ZD2LfFWqcEUPNfq16a3/Jc/pYh6e/f9Nu7PnIQLbquFf1R3l8rJcusEdi59xYBlmSITVqBiLM
7zFcvW9Qx+g7BM9Kc9enxpmjMluAXu27QZjxFF/0V4NwmUGrP2+CzM7LeVsV7Vjl4n70nXrY9f15
e+G81IOgasR/FSZ0vEW3IbTOWyjK7KzcCBBkC5V2By4NjV17550ilSnh9mZ+KCMCCEpEvOiSy1Td
uGdeGpTZAuwwrWjGwur3SUdtcjss8ZSOJE7mGEIEhjP0hRmH0frelb/VJr4Ymgr1vGptlU+4/22C
+u6sKaLMlmQklXD2SmPknkwqqXmS0h+nG54aOHDvmROfwL/AgslZkyIKqLIoXsgD24C2Od36kRU/
r2tG2D8iCcVZr5d1G6687X87r+HZYgzB9OepwdC3JaLLW3eJYXesw7OlWKcoVSAJzOEUaMMo3wbn
dni2F+LzrkscZIh9+Z2S7JolKPSRDs8h56UCZcrw+X6pv48bNIoRqTs9xEdmxpwgAR4J5bQpeuBd
sjK42DboanhL0VQ6kkWfQy3B73UeqPZxL4XfqsG/863Y9pvN0KYrIN+OpX3KpGJVoJboIQmN4vTK
kx5iCVkv/B5yWxrEbYB4yel3neHp/3MEmpOYgibIBKWkN1Vr2G6ClFeOWJ502dQqcktozIaB3RgP
PSKfp5947LvNFnSbBTwhiYe9G/t3yAHelgtB/9hnmx74Joj2bamhtcqbGM1FKEUrhAb9sF7o9bHG
lfeNY7kXosTKbKsVyS7iCGQ/up/ywld4NaQ+EIxe62Vv+h7DXS6rUu73ckkupe1XTeFtUiTM/Oyb
WyFLhaYWVKhLeWj2eK0hLhmucyVYd6qHQK+xgv68yaTgJoMtFIf6KjLEyxrZq/M+2Sw2jBC89KRj
CfsiSPVw16P+cF7Ls+DQj0YRc1gh6gy2lO1SYyH8HvlcHwzoRyTNkLhk15Au8YddYfq1Ev1hYTxe
l+qBz/W6tN98riIsh1SfYlpXoTsaxpsItbUekk2O8os8XvSh8tsKn8XWgozxIzWeVPlCA2+ipfo6
LX7Fnbpv1c2QP6swzioEWPQkukAybB2OqEzFyi6vPmvCw+kxnk7Fhzo7OwSUIppiFcpS+8nxPQru
qy5fJVJtQ4w67yvOMS+Ue5qiUsRhn6HwEsa/h3qB7nIkVsxJPrGGh0ggpsNepLbHxeTMq/WcuDNK
WeQNOVm7jjqJkISrQS8vTo/2sS7PAkUQ573Uh4z2kO21yE7bha94rF35fQBSJG1EHVAiAOFB5pmd
bcZnJtJesaxvZ3MMMFUtsmGvU/SEAvh83kjM1rbV4nSrowC2H6u1fAci76xm53aoAjXfAY7hsO/S
tXZzdrOzI/jkj4Cmo9vv26cxaH/kcfXzdH+PhKK5pk2uITtU1hRaW6BtSDGZgYMS53kXhzm7sAnz
QPO7ftgLsU3NsDzvkDl3Em4HjsZZSrM9lEV5VZzZ2/kODd6Uz0ezypX2gFry6QE+sjLE2YrrRCFA
ZZEJgZg4ij/fYiFdKtK92t0fiJ1zAHCpQ2t+XXVuldlS+9Via9Zq/BbcjT7uhBG13sq7F0NkmUpt
pWXqCtVWxzdfKjfFhSNH5uRREPJNlu0t856Jaw8UOOSnqHwGIc4/blcVGPshQzJzLHZ92Dtp+LMr
hZ0mDVs4FFrzUHeXurnNrZ0bolFFptGJpXxllaqNyNtK1J0E88pxFFcJuouI4tuC/6kUv5w3uLOt
v9aQfDMRVt+rhl3ptluuT7c7Iwf/59w5x4obFtSNwRP7vQeuRjcePR/zDUncJN0XV7gXg19x/CIk
j0X3rLXfoPKfNVmw5HkfRv1erF08KcjwCE6abtVhAf55eBKa1ix8RAFmEaolkHH43mZbHEZPD9Ox
Zmd7N0YzkYd9Cc3+RkOyWdI3OnwkwHTi/Siw40lDPH1VN3zWOczF44Ou/3S784r7XGbet68ko4dc
Dd3O3M+KvgrUhVTw9NoflyOkrvft6mqe6nI59pS201UruvxPQX/8QUu/tsnSYfzYmM/iiRWjVdj2
JAGl9sJrV26+Pv0tD28EgEHfd74wxKot4Xzuo+QCbY5VmFo2uslnTuzZQo0Gs0n0iF5jFFFnuy7f
ne71a8bi0JjPtnFkiMGU1Q2HO/dK8lAAHi4ncXx3eBL9Tz5grFHt1mKroSYf3gWStBKkG8kScLtA
i7UqtppfbjV1uEwpXCr4whV5sxYz414ScJsWuKXgJZC+NPm2DJ5EyUe3sbI7CkAjgu9xtMTogI92
eO7MMY1qK7Vw97jVJ5W+Hr0Ojq+6Nqk5d8Wv0JUwQY0Qx1MoDye2L5pOgjD/2KMo2u9adGG1xtj1
nPar8qZFTqSI07WpNhtBj6EtbcNSd2RxBMzjgVJT1wrQrVxOr/T0Cma6nWUEbGSaLOlTr/5S5BDM
zRdIto+q1G40ObnNcPKpPxuN7FTYu/kor+uCvlGg0qRI6g7qzxwHDl8A0aJv6uzO95/jcGOqxbXU
juu+Bx+m7VKRNTHetzGdrDM05cJVqUkoI31S8mRd9t/juLFb8WucynYFZc4vcdxBAFMY1FVv4PSG
LZGXfBq1OyOTEUA0LrQICUQTHkqMo+An/JyQp1SdSNRudPOzqVxFmbUaELSxBssxugvBNW0/FO/M
ULd7XXCwi0IV5Tc8NMcPvyl1dFehCKcgMnt6ah77orOYO/q6FBTTtdSs0Ky+7EMYhwtIx8MJTnMu
nQO4ttCGhEDTRpgJRL8KD2P4Wlqlfrhpme+DjtyWGSxEhiPheK6z4ioI2Hbu0O8j906rnsroWtXR
f24XXuZY87NobEpBPrYZK9jFkawUAicfvlVWgL72khv1kbg8B4ZWDQquzRTvxXSvpjjlmDu3ugR8
pkcL73AkKM+ZSnJaCzAECG8cdJVmEy/ZVh5rdxaUpTiIlQiB0X2kYbmyQcX39Nw81u4sHGMYhVKP
Tr5Ij3a9aHvawhH62LecReM0z0spLb1hTzpqbZQp4NPErtS7hizEwk5yZO7PgYql0LSqORWruuJz
XHxThZsygsKM97ZMAkEcJrjmUlg+MkxzFGCmRw1Galzw+zq15ca8AKZzf9YXmKMAG6woUqQ+h705
2F6wD5dqNUfmujE7O0lRDHl1qqkEdXUtdcMuy5DjbSRGJ74UBXV9uvuvdMYD++4cxqdnmM/EMtHN
UK5SAZS/cmUZGIaJd2NW20OcXeTWj3q4E0Aim8EWrcaVWN1qbbfqinEF2WlVDxu3lFZ4xK9xcMJz
0rL7fHzKi0+pWl9gfbYy05couRbMaCUE5aYobVM3N6f7fyRHhizo++MO9nYpXHdWVlp/wdliVfQt
dkjcUJLWSf0fYRKxScirjBRtkd/n7m2s3xvmjxJp7SIt7DABszlGazkq9iNZCcGy1m24qVHZrfx7
KfqcDOvEWIrAR7aSuUhA3wtmadWUa3BJ6eo1QlfhWSksVC3eDwPyA15WaBMUQEFhA7XphQDzmp05
ND9mEQbkkxkbHQmhPH/KzCvzV3ZVTjPBDsZNLm29aOdmC2fAY6MzCzqTsRKwd6aiG1+iV84HuNCL
RfjMkQU1ByC2ktCguMuLiIK00svvKCcEw+9YucrjpzjbWc3OVe5rdLgt42flPWZ5hz/EoxBh7NGh
/m3YrV4ivY8xlXpNZm9rxsWj2DRbzNBwsvJtM89xWHpAsP6zX27iOMY0TN8ksmTL0H4Ey0ny6IK9
CjGKSSSBuSdb3VqVL/0QEaP7yTDZuBDyJXD8kZA3xyLWmEu6g4B7JhKkCMoD1Tov4M3Fal3kcEs8
czjgWnYw3JXt0+mVfKzDs4BnosItNNMxyyt/NH2zDsslDuOxlmcHExepNRGFQkKc+TPN7oTu6+ke
S69E3AOLY64wgD4Q9msWF9ySYolcZhhCPUTdt0S6LVPyZIP3zaMiEOff7tG0brS1oV7G+WfJ+6Yg
ANPIuFqQ7DBG8QLfLtsbfncYDIjhl7jDGBarCCP6KnXZOkYatLgIvRTDSPS1jdaWa81B/Rwdbqw2
PIgl/fDiCldxuffDKzF5kPJrLdnn6bU4Xsfavh5e6nKbqxtJ+KpHj8F4B6c92MT1E3ZDeK8Jw7Up
eQ9GaRKrS+kZdSnud5el/nXobr0oXGvmt7q8KlFebZ/TuAhs17eccWILj7+N+kGtMWXyr0cd+xqV
C4oK4l2zC8VYI5a58pXqGucYoHBPxvAU5Hdy91R0D2PTYJh7J6aPY3pVuDtRuInSrZdc5cXtUDyG
6l5XLsfAXPsj/lz+PixChCpuEYsne/wpwsdV+VWpMapbl8HgXgRhuzarX3HdOYgS3ZpF9TxAevL1
Z79r7Uq4p+tq8+v0lz82o2Z39xatwCITWQMQS8L6JhDOi+Jz6VKkwa0k62m3kyGjXI9Lh4nXmvKh
iTqL4gVkEN9DWAk0nosIKDKzjbX23Xsvwc9P+xRLayX6Ej5/dTfaeCUYXwXtpxuNq9HcWeazHrxo
ffKQl/G9Jmy1Ntr6xqMUlhvE9taZB8HuPGAUCp7vdzFXrLs8wEIX6lOy0oy96C0s1emuduD959jS
YgwwLIMZsx9jvKCCtV9ctP0npb9sxXXPCeWsaTHHmAYFxkAlSt77pKB+vib0n9futKW9qZyYeorf
Rj4hBaKr0FjH7fp0u0fyztjOv284irHNegXYtLBTS7QhLeO7325kDkWpEK0b6aH3firGz2K4xG97
NVYNth6XSTpsynJr9PBlq8ZGp2YVtBjYjT/K4YaURmz2q7oQYTWt1fRGqG4UHQaRg9HGSsT4JJB/
I+K+TZMXAcOSJk1vciSnYuky6gXbNceNF7R4BHyqytvYderm2kB+XbnRNBwttTO/1GxLQJlykBIo
9PuieIikK4MExukhPRIZ5roQYdtLkeoxgyXZ0X82wcIx91izs4CDfIIioMY3HV7Kla9/weXpzLk1
Ozhinp0L+IpQLPkpeNJNb5QLoNcjp7k56DVteoS3qgHEh4m5E4cQX8e1d0kRUjpynHud0m/WhJ/6
iuhrKskMoViVvrFXO8hUMW56VV1vPOUFzRzbTTHk0DBtTJBLnIxvVpic39T43Qye8M1IgxdLEM+L
3XPQ7Ah0PYHkMOwTvf6lPPuK+uusKTWHzXqdG6moJY8g11eGi4nZwuo/MqfUWVTBpjjIlZJ2Gy5k
/tp/Oa+7s5gSCJSrwgh8jKw/l+LlmaBkU50t2UxJ9ELI6G6ir3pz0yzWPqbN5cDeoE7j82YmtWLY
5H5DhxFsWhnGiLXbJzPBBSq9igycTNrf6cDVuF6HhWCr/j2JTDtUYY72D6n508dc0O2wf9Wwawth
ocRf8qF97KBR1rG7ZpdxExh90kVvSiuxzrYVoLf2yyjfjNmdV1zE6GpKFyMy2Ep921VfFE9cuE4d
+76zmBHKsagUOQOmflPyy6I7LxRNWhJvh6sa+nAMRoZLiG699kKsFtbPkQU9V6DxWyWUakmhjq/e
dhpWyRG+aZYfUtbByqT2f503PWdHDK9ThgYyHmFJTtetUW8q4+mslueo3awaNTE3pvXUb5tqbZxZ
5ZqjdoXM9cbMpF1JvGq+dEt8hyPjPQft9orSeJi1gW4vn3S4vWlGjfRT4zlZ9XjegMwigZLJuS56
DdntOrluKm63zcJx7sjeMkfrasWAWYRM33Xla5FioIVxk2mdt4XPEbuKlqpmNTU+akjab6o/U0r7
dykaVcb3C0fOVa8uAs6gWvhVt37HlFNKw3fOG+vZqgzcTOs7JK33uH2F+EQtdfpIEFFmFwdD5Nxs
ZKAe6o3aIzF0cV53Z6uwxxoZ51S6a7jfPelK9RZqNUe6O0frjkJZWoXcEPNiUsnoqZ3X3zlW18Ss
Sq3FiKAnreVqpcULYNJj/Z0W55u9ZzAgdipGSM3kwr1rP501uB+xtlopjjqNtlelsyT4cayns+23
Q4VqjNV/9pTE5emevlZuDuy9c4Uzt0q5A0h9v++03A4jE4RJov/opMbO1OoyTvDpcfe1Lm1CrKgj
RGiwledU51FFvMuRyl5V+HZm3DDCewGwWppeF+nnJP8Sq962w7Yz0MZ14HU/Acs5BSIRRoz0gtug
T1iNdqzIlxWSB1rwyQzu8B7Oyp3W3igyKZTbTG4vmlyzjfI5botdolBgCb+CELFTcVR2ka8Bf9Vj
yRahxti9aKwEL9+5UbJrs+rS91GX6If8uqpvOjm9NOuL2n3oexIqe9/b/j/Orqy5Ulxp/qGPCHbQ
K+vZFx/vL4TbbgsQYpEAAb/+yzNPM+e22xF+mJnbd3poLKRSVVZWpqzMFBbDMjAmE1RXh0aA3qM2
K06LaraFFs+uWpm4UQI5q8Dmyxq2y2tCapjcGdAn1hOomd2TwnWCNqfuqrG+c9H46jPfBCnIAk68
VPjMVkIf5l9//8xfPfQmOEHfULdyUqD9ktD9/LMW1T8c538dHVu2pBvGfN56C4lsYG9Lj06+5oKj
9M3uvB7CP23OmyDl9HA7Uh0o5FbmJjXkWuBZGVXISgp5X83PP1qbWwpxAfqbPUHefVutu/0PuwG3
xGEGZ3ubXblqGEh/6PAX/dmV/k819q9F1yTEEG3ghdvS7mNu3bUggf99Hb640m/Jvd2gxKRjUnLb
i/UwwW8TcDovv6NSf7EDbxm+4CGZkLzEe9cS5IEL1NnDn7329Q/814KY3jJDUJtiNM577bTl7Few
zDYr/s2qfPXeN8eRZ51UdYHd0S1HCZ+D79o65M9b+1b2XoNJOtNgx73N/CxswaYBeB0ysP15xkJN
1yNhFrH4bk71Cxaef0v9pUOzuND9xknK06UlUd+8TkAEHH1KVSVhIj3CjtyNW9EBPAJ6PJwgS/r3
D/TVCt4cYsttlJIFYg+7A7T8TWT4ZwLtD6Hhlh0sSpBhSIvgU/t0mw9xD/PkwYdJJpC/rCqibhYr
OHRDFVsGM/wMdF0DoraGGS7uqDqdfR/c+Bc8AXbnKfMfuX5cmg2DRv40Ppb+sKZgz2dgOmXG+EuN
b0zCMHSlL+uhG5PJ80NBPjTvOwm8fwjpf/pxrrDpv3YxvKzn2nLEsrUM1KQbG8zWpoVJDaSa9KHe
gu9is/XMjmBZc/hZSeNcmHd//z5fBNlb3nKZOxjNLJEV83w/0CLIlrU0nyqyVf4P+z+37OUZjkM9
9gHIF4/L3Xci01/sq1vushClrCr4Mm0rhm/pxeP8wzN/1Yz898do6FJ4mcLr+izKmqC1v4klX0TY
WwJzB0vIcvIAyBX9TprPrscg/vRDXuAtg5lQCOLWFhLk1vkYzMvM7/++Pb566Zv6Q7ZML/tqwYDj
nIy+EdvDs0Be9/eHf/UNb2KD5ELNsEBHpQcpgTIq7G9Skz+/NLQ1//sFBZ9FOxpY6XxMAYYFnCdX
IOPvL/3Pjfi/hxUulzdPLyrRQ8MQpd6kBVCpjvqaoNh5FDlyoHoMxQDHZINGnJvR4H9q7nOL0RMm
s9QexzO8Vb95kT+vHmTr//seMC01+tJFraX7z1rzyH8GG8Ch97/PLfTCIBSEw63ZPkr/aA3ffG14
ZJp4xJ+W7vrB/hXnbAXWWNXUOFrOGPRDaDa/XLWj+rMv3xXYhdxa0fHIWhLW3hucMkAb2YAFBU1Q
EQ7MC+AYmNOd307QKntS3pPvbpTxjJsg0LmW+kYTSQ2zjJBbI/rJkDs4MVj4T4ZTnYFR74SDJdKl
GVIN3InGXUHfdSUhhtbnMJfON5V7N9nZpiXt1hDvHhnhKs9C1zKCbILWiv27cSR8KO814R+aHixK
+wCIPfYdP530NjULqEA0RTQ2890ymRFrN312UkYN6NGNsjqLdC2DV9wq81BauS3mv/1gsGq4knew
1JQxWs4hRuUjUd5xABN8acMJ6mUjVXc5zCYc7bFuf7eegYY2fkVSRbyw8uGinF1quskqcwufq2Sy
TsuyA7E5rLsIcq2Bp+2bZjPaBpzirbAfP2dtZ+aw5jJWdkmhy8+xmipomibust+6elOTH9geOJ9G
+dliidxxCOmgYk0/EL7SVRnDZnHFDIqBKjEFLfzaxllfT4tM4X8MssNvxafTjGymqz87fcN6ubL8
V3Vl3hYNINzEQS+tNJ94uyXqd6GvZfFoNmWo8xZAYx7N2mHyx1SWzqPM7hg4/ELwO4dj+PdqooxW
NlUJ9BAixdzIGT5V00Z132Jm0Ux150TKISisQ1ctgYbrPlBzYlCSVFSHqYMILdzyWibCHjZS4/zO
yr3dGik8P8IW0w/G1EZ+sUS2dwFqBsQokJOfZnMPAe4qJOjTmeZWCBaM7LfXFQd7gXwWpjmVdVig
gOhL52osHVjkrZpS8I8jJdx0yY3AG3iMBBV8JqlHHYntuLQvjnmS5J5O92O5G6vTOCcTftlf/7ej
XeUkw66DsuRDyw74e42/j/ckHeKlS9A5FSQOWR6VwM256oGdpxKG7ybq7HE8jGBS5ejfuQcutp35
3M8deGFIcOpP33yR7N2Sr76fjhm80V+M4bPCv/OMlEH6rvA4TP60fVXGZbXPltfMXMHg3WE8pONp
qo5tdTCrNcrUUMOCGgTetwaILlGmYLS9F0Ws9DtS6IGLSZZOO2TgUpR5C1+NI3CchGrdqvNpJPnz
WNbI2zAphaxdvPJyXQ9in1UzhAqnRDfrBJZXwYShl1wjK7+eVtw+gmsV9trBGffK7cO+jxXHSDV/
8537em4iT1bRLIb7CdJlJjAJqOTtUX/EvXHkFC8sN2LRQs6elmbt9FMy0u3QmJFLu6BwNqIeAxub
VGMkmBB1NCMLyLUx2yUmApGHWb/SC6TNQMnGkquSBYMkgEZAMFmm0Ddl1PmplbEApnNBXg17Upwc
++jpJ+6Dlx2BkI6emDHk0E5488TZMKcdtc27qQILxbLhP/tYAlddwNWr0dtFkuDXF9YXKyK0CPIR
MQRSaw39YRCcquGOtx9iYico5G/Kqgkyq0wt6y7zeVAxETQaRELQIJmkBaa5Ckx4u3M+RETdEzIH
rbRjr3uBtTAmW8E/b2nU0+mhApgyNALWFRfo8gaOrQJBHgYJFh/OHqzsI5JPoecfGFaA8LfCAfGm
88Ky5Sv0+EMNSh8DhpktZ+eC6d+IB9sAs1QWqwke3pg798YI8wagCrJIWI/EvWTm41CIgwnpSYp5
RwJah2m1Caj1cStf6QjcpZbPQp9+GeCkekTbTxKXQL1UV+3MsHF5kIlhVepVSK1+LYBEjAwzCHr7
0oACX01doIMkMVRO1PpX7SaW2PJ+7mD+NWTJNA+RWIrIq52knNdwdd22VQIF/l4DROym9XRZRoyl
lnE9bCv5rOzj0D26Jgb4z1r9BAhVazcOCgn8jonwwNJe6/yssIO6jAAWuUrGwnwLlHpmHQ3sGHO4
0AY9eZMm7pjCPcRvjqUCUPVYFhcbhyWve7TqN5lJtmiOhTUpI5e9Tk27QbAmmDnTrBwInQ5qmxG3
+t1omGmJm2+0HizvbpGgC1dRpTB51j01GWY9CcOftFZ039RNbHc2YLU89szpvrBea7ExNMC1eRtx
DWgcxsvA0oICraZeZQtTirUlUUy168Y5t/TduBrWgOU0qVXZrfrql9FvSrxSQzcgS63dsUeltR0d
M8jKezWn2jhEc/YIBpHRGBGxzaBtE90D96p4nzBkR9TZkRGVF9I9Cz/h01EbN4NZrPv+DpkmrlAI
+b8vthGMooxNTUurBbvoxa3fJDCK3BAA6bzNiBBbthBUKNdmianqfV0bUFVoUNSIFW3mgDdJNR8a
mEh3NaJXHknjZLAmraEG28klybwyMCiNC+eEYcB1RQ8LEOxKrpT224WGIUg7eoPTbwD4FCFgQiAO
DhT6KAb86noOW06Ca7xZGhlmsr8fcMnLM2fJDJdlK5rYLseYpVekupXiMgZ3LGQwGimqSDfedH01
mVvHfliGo2E/GtXJqga0x86dBgIXBpgHO8jM4+j7iYEeFHQwSlyHKn+CjaeoV2glQdThrhgfNNx9
woeSet9C/3gRAG/xZ2D0g9T0SCmmAUptK/o3Omo4mHagRgH3yCwqQSxr9HgkSMjGldcMe7+Sgeh5
aPvIC5buaIqswoY+VBx9CGQtnLEI8sIh7dcIzwev3Q6ITk3bhgWlYU5kqikHFuUKqRZkVesRjp+I
K+2FaDRh4x6+EympNSjkDQEpEsyRneCieXVBWkm0fYv8U5/3zNzy5jekIjXjVOWbfrhkfAic7qVf
spjKU9EhBk/7tnhcCkjiLiLyrbgHbG0XL5I/lWbCFOTmhmTAfI3PEMEorvehTDxotTRKRwD/FOUK
g0qwRSmwibxIAhtYEAGmJ0LuK2+1wFrEaaKucFL4OzaEH4xWHRgFTwvCQJNW7DpoivWYGNEK3C/u
5AFx+I3J5XRq5F3bdWGbZVGxVGk+tu/91K2mIfbwQ2dEhE3W7bhSUMY9IzlEKPATsG3c6s3kTVAU
RTT3WiQbmRjmPdg/QU1ZuPi70fllGmueXdfVOsFYOxhxhmTPtj2WwEXlXmipW47Qk05rvU1q9r7g
fuPIXhbUypYPbA+b2EKG3Vl5opgTmfMvDRecCzXgQRxm+tYgmdahUOHlqwWrXHcyzJ3lODh6XNv2
9QCQfFhRSfY9Bp0s58MTMmEejFw1TIVl9bqf9cASJOywb8q2WVXG61S3kVv1SARCY2/0VpA5Ziz6
IjEKNx7lSogumioME2pXLYwNG/bMHS6l++nap8y9Y/yEBLSXMhWNihe2JRT0EqMLm3IFkZjQHWB7
sAyI7yD68n1lOJFd5gF3nb3dsEh2yA0bc8XheSUXnjawbBNdlcoO42COgaPRhCbCc29j1QYTY1V2
OjofikDrb0bjYfTaJ8s7WNNDOz8jZ1iNunqFGQT+eGtLDRaC8ovgpsDfep/bVKdOXKIOXNzDNHqB
YSKdH7AZkZbDhe9U8CqU5rlWMvKdFgejDzUkVMPVVHpQKAim1PCecm4ly1DvxtoJ5nyCvFN3FlCr
zIVxsh1cOWoIZMe2plWjFvBiWm6LLsqA8ZGKhHL0w45DJMy1UY42AVmQ3Qg/lIUXevq6E8gWGR7A
sShCRg5LFm+CqnR7mocjnOGTlsl94dUh9/MVBiFCDeoXPh7qgZ9RthCKdhc0+fyV1bLdCMFvC8u8
aMuO1OCP2c4LbCRjAXkdA0nRYn72GPRzMy8gDV9LtXamKuxAzp4IMnwI0ZgOrNv5dMcWldY4nH4z
QoRlCEZk8hPLT74x7Zce4huWo4d9/eF6zdEstqJ5k1YWwyoIl5eK3FmuPIk5k/wgG9DH/W3LtAAi
1DDpioEZYc6tSSFtHGSfY1ZEWf84uGSld3UC+fKtRTb4OSrjKXfyNJ8TMsWWNcUZZIdGK525/7sc
IZUD03HmTVFOo/Y6Mb0bVJ80c9J7R8/Ci2Oqr1YYtRiGQ9d6savuTHNOe2Crje4HUOJLpsI8i5bv
uh6ESAEKq4/CsY1MN0dz7KFHiUjdR5o3YYfxDmSOJc1inzZxsXgYV1Xr0e8+PWiDB6pHaPMGuW/b
C9RbAtc8D03xi9v5aUakwRRk3aXFUoSgL3AOXeRpVxsjkjvIgRuI2oWc6jWHsExvNQfibx1Q8CGw
Eyi3Bh2+ATvZX2XtnRR7RV1Ex+eC/IIwXxu0EPJkRY4rDRVQ0WMIBVEcmsDWYByUD/x0ETQ0uikx
9CZiwtoraAzAICjC2Urb5aHGtCTFxeuoC2QU49aHVHnW3Ctnuteh3z1ULATihMHGFHZElY0/cNEC
Ns07oql4VF4CrwgQBcJBZXGXD4Fb3hsUfrUmCecZ9QQKSVUuocIRnLI6HpZHTyIl4HbIXXdFSgMX
OtHSGiRIjlDJemjvi+lELNyuhtFHnZM9LoKF3MkPi00iU1/rjJ1I9+l3dgDP2kBacNDDePICrvk0
2WGPYmH25cGe7xfrWKsMDrZmbLY4j86WZOcFRXme92lGUAXDddzs7RA+M2mde7CfGHdtY3/aUKWH
Sn/XnHor8eoDNTbQhA6I8WIWj2N+HkkekH6HuAU2uyj2XQlYoxvAhE5cSOu7+nyv5WWYZWbImuoE
jA35QxugzZu6MzlbZb7KZrLuGd3bXCUONT8YMlR3zHfKe5zHDlAZMgbCAcEsQSGshPACJst+UDME
D1dLLZJvdFCx5DijIAfAAN02iEObgWVBgYdTuBMX1yZv4mbaNnMPFioN6aGZrO4Hb4E/Dcp+b7FS
au1HFwO4Vy37ZgoqV8Qm/Dodvw0Zop1pG8dCy/cKLWOlRzaGGTVkOpxiys6MNFgv89l9nfxPUuXb
TrLAKH71dfGAbucRqAjEG4xNneOGqwbv4NviXvZZCrodqoWT3zTHNj+X0921MA05kuGit8JS7asa
DWbP3LtqDn27R3q2oC7aUlcc2gzXwPIGWcTQq63ArLV48V9LYPUKpwi4Efi4VY4W+bgEFTrE9WtT
YWz9iuTkd714KwHXuLaNzKyKOvoJ9wvgWjSUOGsSQvWz9TaBGGkCcnbJe+blF7iGR0igncFfuQNK
lc7a5cyKWheGNtcRIJifcSflJBZ4M099Np4baNJbOe0BSH5o4NNDSjyl/iqvvcCtxpBoReICerNH
GwU+zgRsAXofM9rTNfCsLSpXUCty+qfMFQiynwsCZ49pmjKjB66NK4qktbJQTxgMDOQyNIvqE6Zl
IajpMB84X2ERA/eYsvtLaa787oBmNsaIIG1W/y66NyKzbQHTY6PDvWPMpy7nsVd9akvqcCcxs3Xl
W+mUkzBfRKpj15YW8s/JWTnIHlAbGzAuhv02Yp5urTvPR13bRCWnK16Np5q81sZwaIBGOY4VDCNy
daofFrxaj8khCSuGwnvmy0b3nkZQdKj2u5lPgDVm/+JELFbFhzD9HQEqxLzDLEnCkFPVimHK+9V0
3ni2UehgiZXq61TaicSYl8b2DJncKJ/Let0AxLCH2NH3WdEHPWixKv9VQ0i5zN2gxWEShZ0sy+eE
hGVBdTlBjNuSO2aouEPjpYSokoOBPeBroG2rI1fak4Cw5cDqQ4k43VUwT+DVOu8w0UKWwChBR2vP
9ThFrLCCBnXpMkUclTa43zs6+jsvt1YcKRx3aUCmV94PWz07tkWBSfxjQ/1I64aoJ2+2tKGaVexh
VY/ZQuCauovVH9e9zY6a0yEz/uT+GPbZGI8dsr9GRmwco5EW8PXJAFc+ZEu2In7qo3fswtWn8Kot
F49tnYVkQW7VONvBx0iNDiS3v9aRzr7L5w2RIeYCQuGBm+7yUKtALZE8nMFTJ8zetROCOBGBm8u4
aSZATQaGH1TIkRVMnQ3EDkRUGK50IzZgZ2DuBUNgyJxEA5ux+tGjV2n68khnL9YdRA2XRE6XRbxV
+K1DlJddCKfxnfKxUTjb0fkwmdVd2U0nMcHV10EQK7XENop0bDLgAJjtr9WKIVQJ79VzWdCB/2Jj
u5g60hDYvuUm4ob71GOy0NCMc2eTRweqLkAnHjBnHkLrfd8t5IHVam1LY9/b437OplSCSqsD2Ta1
Na8guw8A8vrbS1tDNl7H3lQG1aitcR2as8hRYyIdo+O+n39Nd35vbfu+fzEVqCgmqtAhUwmFa23g
Ng4m2rVLPgBiE+CjGQBHnNw86cJH9isWXPDQZPDGYqVm8a6TNuXmEsFkN8QVueGGFveNo6WKvy6Z
vXXQ65gdWJew2CwYxQQUhv91Gs3NyyRBiu7mg5kZUT3uGoh0TC+wgQxYdu/QZyrIZmjZFtp2L/mC
yE1UKhb4b5c4IO6TP8LuxvjsxqcO/hx27sWLBhOdPotz1sbcVEcpqinw3PwORQlaE9FYo1AnzzB+
3Ki8fpsUqLtus587Z20wAUUJXWNB6fVo9aK/i0IIJoMHVoIHr7C/5ljZWuh1O81QO0tgjecLnXe+
dpxKfLKVzHke6vSh9OLGRZpPetgU+NCqMBs3sh0BM5dFDztxdqDhNmglRRLlhEt2uOuK5bO101a0
sFLRgL5J1BlE9IlC3Z+TB13ceWVz1rouJszc1HIGft0lErI+1AIbaroQpKuyIxvRmqjNsMP8kUAw
qA3c4lXJCwdwkRFzo/cekM2uCXrhIGdamkizDyVbU5C2r2hdQkWzMs2zvRxycPF9paIGJg2xVXUV
6NR3DsUYy1i/+dfZXDYkOTHRXB6S669hFpNY6AF3+GePJsH119dp56xZ4gXJoIJxfYsxtR4uoqh7
oJaEB/PBQIpYQVPSvvKx1zrkWqxu1yNhkEt+9swh0JwcWKrzOWUN1IUgRSO5H7o9ZlrcEwZyI4a2
DtsqDhBGIJWeLHGRjZdOSgQKbI5s0hM6AH8iR1pYkY6O26B3YT8PF1i5vLUE8weiDgf+CqdRd/p0
xL2XvS8DrknNS3qnTTsbcDC0Psb2w2vvO2/DyYg7FwaOaj/ldSKHIraGo+triYff3i6/UR3Ho9Nu
BjmkktgRxF4xQ0ECJADbfoCP1L4TZUrn13pe586Wmzzg9Y64j50u41YZAV30SANqUOqxr2Pa2DDD
wvUgLvEmsfdbQLwGetcmQR7eADCeMUthoOVs5GmhiediNB9b5VQ4jioF9HXH/Y3WrphHY9WvZ2d5
05F2iqmH0BQGIOk6U6us61aDBmHPWk/yAijVMCSZ4SQ6DsKMxR7yj4nVb4XkOGFVpLkKV+2HP09h
M/mPhQWZSeKxi18aocFAptfQ/F5Kcw9BmIQyA7n1ZlRbXBtrbPC0F/paGIgDbPx0EaUa2a4W457C
usTF+3dY/bkYADFmXjT79lvfj2DKFWdC3cAacUc7NdS0GgBIy1Kv6tHnkafb0bScYRRkwI8UcOo0
x7VV7KDacoZnzE5JtvPdZZUX5jrT9JVe+6jq7F1e1GcDXeS+l2mGmmDkdtKxcWWPcB5B28Ko9tR6
YPNTU76T8r1UbxRXgAFtE7brrTfYpodef6TOQbnnETVbDa1gCiQSgImmVTFb3kv5ROYnNnxOGLeq
54M9roDhgyao+wkQVCt3YpdhTGF/pYUIg2IE84SGoiFqPOFEzbMPVIboa63fTOrMxJ62B7vaG/m+
MPb6/D6ZVz3vC7ZhNLYsGTTtDFHQGqFp0cuwyjBaz9T8nGOwU3qH0TlW1xvwvsvZ3eyiIO14XHVj
iMX4aJp34SStBXqjxI07xVNG4qkIEYl8KLjkFxf5LjzjozqHxieNOqsNF1C+IBC48WwUYJiVtTZW
dbiWlzM5Me0oBqBH9V7LrLvFEjsHVxq10QpcQZYcrbdUOhgbRva/nBy1zvgnREpBY9oN+ruh0ZVl
4UCpfVnGUnucigcxhaaxAVRQQzWKqatOjdyaTtpaJOLNvEH5X/nX770dPOugFQfZHx0bU+Ho9qKZ
RoFebhXb1INvvZSLmWK6aFs1r+ZEdtZwZ8sJWsy1DjUa8jY0w9GB02BExjdHf+xzI0GllVBSwPEQ
dlc9HEh/IeafF0pWtmbtr/I41XD28yc+gNg+PGjFI0e/qL/4bVS2/sbONz5S85XtfWjq4rzU5VqD
37Gc7VTqB4MfIUaBtkYoU38E3ZTGNINgj7TuZ26EFeKxyjrs24NVjeeCHTyZxxBITysze3Hzc46I
oDsQ+EGOiIYBCj+/CGovFWuUM9y1w8G/DFq11izUPzr+oBbOTPegacT6AFRSu7T0g1P+TromXkay
0y26dc1lZ7ZoPUtphZ0Hbi8EWCvk4aTwYwfhu+gSF81HOKEUQAEuDCWpXZeJ6mGh0/tDLHLwAXMr
MscH+AJCJxhO0tlW799NoRLwEQMT0EcFIMPhetQb2mVqPzB+1UlgGS3+TV0+DKq5+MPF0LX47zSM
r9gP1////e2uqCl8UY3/s3MqxaDAUqhkpNXo33+jPfbVc28Yf+XEG9x/eK4vk47sW+9HzHjvVhZM
Lwq9cWY8t0Qjc1jpP2Vr3BB0aliYma0PZuUsICaNT/QNsfKLAT+4ov93gSnvrKnnGi4ly12Xxeuo
jbHhGrhj0ZE17XRiXUgrM+Hkt59NlyqXQQv8lRKYIGPkvf7lMvbNu3zxTW41vTDl71Tl9WfsHLSm
IvazT33rUjoy5fqswSfR+WFGKwsN8B/tTf+GmeMvLhkLzjExZERDGRffEemuDJw/0GduBaQKS/gs
MzHfjMumdnhq+QeU7UFWLd/Mln0hUO35NwSdQqe9Nhaagoop4LouHJY+pS1ybDTHR2PtlXowafAg
tKw1KsZt4TixbT5lc4U09FgT9FZGxGEgI0bWHHQxHnv+zaTGl692c+CrkS16TkF34kC9YReLWfUV
tAdo2+7Y8IEe9LobVnX/ALaP7e5bSKi7ULHQOg8yDiyoUEOgEoIr4C7j96bzs/Fd71awCp+jAZhA
IFPLI2DOcEr92Ra6Mqj+Fd46nw9S6mCQ92jNzubv4We67Fe/6f88WDWi8cSCB9up1gfw8PnZ+95E
C08xw9aIC8lGM9QtlKHRj557q1LlCZt1qhB43dmMKFi9DmCQnz36hscHRzyzXgZMItb9Vq+SYvpZ
pL9VpMphJ1DTcZ63xvvy1Hz8/WWtP/N0vf/RoypMzXNmD+HYBjsLNI/RuarRAj6ZlgKN6+pYcAsp
YHYm2rVnDWEQgf6iqnat/YIWhKbt7HJTIJtoS9himfYanYiEwSm3Wz7qEbKyajpcu/OFTtLReNaz
t7G7I6aeutp9TkcQojbG4kJ+GIeJG3d//7Gua/2HiObdxBvPLHPDBOK/rdRlhlaJEiO8GKR6sdru
rWjxI+bZ9LMteqtUNTOHu1WHreSVx0Uknv/495/hi9vpVlTKqu2hNuwC0Z7umvJaK/z9uV9Ee+8m
BLj20EJrE2szag0CMVwYtQzAkg8H8O8EYv/Zk39a/5toMJa6pXcOzkBp5uFSn+tmp9v3zfjaVwQo
Y4YG8nq0drLZedVrLY+41pv6qdM0EN1YABQT0HUVNt07H1+Jdsm8p8J8gb26OwOwhaMGnNDltWup
QWaHAtppqqTpflvok8IJ2zVbXOcPBXt0iggzAoGPlk1JUgPyYV6Xh723N4fUUycdOKL+qyjPjvFO
lhegz+GYH43ptLhXL7YTF+Sgie1UHooGtIOmQ5PxtQW+43biRGsLvEgweOgdlKJ8scBjt7lMth61
/HHMNh3mHsiGDt9MfX8xa+F5N5HQxVBYXw7QJLpqc6AYBPEJrRpoa84TgH4X5EcSOtSA40YTtaiE
bYDvhOY/ElCEs+x/w7ucSKMpsMy3U7en2Up9N6LwxSa/lbMyG2rnGvgD2+HTv2+/udO/Cmq3WlZz
oTX+2GEMph6fHNiLggoKeCyEbpxNMfkrAccNIpmoERmzG+j6AodpdCSoF7VynbM1qn3Vp041AzTE
YqOr4TnmnjbLs17II7FrsA3cs1/nEbQxUwPg8lS4a7qsOLXCnBe7GXgys3Yc3iyF9d1k91drdT3Q
/7q7e7tS9cIM5AQbKBCon6nQeO5NrBwlutkix2OLA7pxxXeKKdf//A8h4FZD6yp7zjjHjskctOU+
MJC0csUP70LX+u9SFFINooN64rZYoMEQ8/KbRPWrl76JjYbGMXHd4rk55SEZgXSATKJ+5p3ouTdR
UYddB9cHiJYb7+iO/qzauNVWkppZy2rCDJb3nN27v/5+R3yx1W51lZhLpTaCpnPVJpFlJH9Ycd0q
KblKNpm6rsDyvBy+U/r44kJzbsoiPkCn3c44cjnSpYKAjw4OkqeDJuH30c/W4+bo2SUCiqqsadu8
DlH9+2cPvTl4JdSY9cLHZhPPnRcDxfnZY6/f9F9hgosCRXeDPBEsRrS5yP9zdl7LdSNpnn+VjrpH
D2wCOTHdFwfH8pAUvUTdIEiKgvcJ+0T7Hvti+4Oqdkc6ksidio6oCPWRYBJpPvM3j29f9nejfLLk
TCdstME0SeGsbu8CAM7Dyndba2dl72kb/u4WJ6svNVGH9UDioitPU+K1F9cJRvUyfUe56Deh7qly
UacnkaUZiv1zGs7HsF/JbDh6lDMn8wqS3N8L008FjJLMHsSYov1s5sDM91KF27c/wG/W5KkQkVnb
fTe1Bpz6h/BO+3sT+1SESNglDVudFoFjBAeK+nDa337a3+ykpypEIggRj12ylTjdp4CciK/KqNi8
ffHfDcXJcjQllsI5LOKlWjv0h8n6m6NxsiKrKXGojDPEbbudFrz46u3n/c3MO5UiQsKgNtEPm7CE
AxSsEK5Pwcxd11OyCez5nZv8ZvXYpwtUpF6oEm5CWXTBddBfsEF9We3fO2hOBYIsB7+QsEXTQdRt
vBK2sS6BG749QL/7oCcnY+h4Rtp5fFAnQA0O5Yd3oubfXfckaPaQas2niWc2nfXwoiW7tx/3W3b8
i+DmVBPIVoMjUzmMRx1O2IQmYAImbQzPE/SFtfHLHPYgHuEVtXA1pnqtjToUroMAc6mbK0E7KytB
c30QpgcAGJpHHe2SyqLpme+G+d4upqXTf4w80wcsuaiDWlV0L3N7401iV85UZa2dIfo1BTPfRkIj
KJ4XdoSW6kAVPs8kWbg5nAsE+8Y5O9q6Aqp52wLtjgX9c/SQc/eJFv3GIMsKKfUJWi5RVuzmbDyY
qtko9P28Yq3N4jwLp4NM+Ll7dWimqvvZCLcRzKQ+v2rR8w/sG88EmZCb8LzvEbADXfBOFOK4y/f/
1Tif1FKg4BsGsemA9ryCw/4QjPcOeCMNAGXp3ZYT4xN8HhJtZ0rrMEm1VWlzNrWCHsaZqyb68sM+
dy+KAO198Kk22vujpFVerXrvy1KVSMuzxoVMZJa7RYJktDYpMIBQPwMquAttCDv8Os0f6vRLYj5B
fYDhcFfQOCzs/Uzveey2ow2OZQ6RN1wPdb6OwXnHw0sJ7wsJI99u21UGWNgdR3hAe9tItindjRlQ
Ukaj3vmCa7QYjlb32Gdyl3vDzokokoDQnp5L8znBqWQcDgm4DOODyraaBHdDz7Y2/KY6jOZXyvT+
ILr7tC0+VJo6TilNpZ5OJeT/1ir9BkhZAMYktdCAHR6mFqR0fzUBmQ9zRiK5dOnJQVADI4UKWoyi
sdbdtFENBszeZ5Htj5N2Uyown0+GMa06ks0qKrfpnD6M+H9n8UM5j5uyOVpiW+r06tFz7Ixm7fLj
kD/MWCEPznCtocxQ2/xjM+5ByGr62gIw3k3mimVQiUt0sFZjtReVWjXtNQYafhF3G8t+yepzZ3LW
iSh8azA+Fm0NTRFMOk/Vx9azwIgAq6l9LPENGPpuq884W8NJyaP2ZqyrBf1lOe3N1Ku1B5OiM7U1
uI3dGF+Bm3bzYpMhse9qhj/E/aEHhR+6mY+t5FxhOxHNBw2ClX2Jwd46A44unRSjDM83eASHW9cg
WfoQKNbSYNyYdrC2g+ZgBO22HwRKp/LMgOopgxFOVb6JXLXv6LWpONpkgBXSZtzV4qvqg20cy32B
tqYZWS9FCHQaglZIg9bL9Y2IzXWR3U6NtUjE+EJD2rfJLjPzS+xeTVAZKJL6lEOApkr883Lfc7uD
ihx/WniHcwCY6FMmq2tvRpOJDoqz0uAjaNqFTNRFReO3Hje5/WnCfneOz13k77o9idAV9bIP3jyc
G/LGiF7HELamASShAtnulP5o3+nDcCbTHRUl+qLBzgFvwa1XY7ilSwcB2Jdg0IEFyRZ17IvB0IGL
FYAw682QzXedByGoBjaq26uCL2YXH5vxo85MBBo10iQI+sDPgxKoVL5qQ81vJgjQ2L7M0l1Zw0d0
j9s48tMRikkOMnXOt4N1pgNzECoCzkbXsgLtm0ECeCpTC1rhoU6sVeRa+CQi85fDbGzO42ncogKF
9OAmSW/T3AM48Npb3gqHGqM90wpEH6gTjT0fvBe+hV6Qpd84qBlA3EEA30Q+q3U+t2W+jehmeMld
Pt20OgDzUPp8DDBWRxPGsCzA20vmMcVIlX7U8gZlIgsuhrnPBu86dORt7x6Bb+XAnqv4bECTvxq3
ohEXHRu0237SMjiBKVzRuF3rFWLNCaEVilu0TUDPZlG6ydSn0WF9dsB0EHPvrVcUG31Th4A12evK
eapBt6rxQY3FTo9deq/XqYdsprcHHGSo1O8ivCMX8mOfnpXzB4MjzIg/th2o+ORJCntfVQK4YbOX
rk51rl+VUDkzp19pOosOws8HkV+XKdN4dFYeuH5d7id5EbjYtbUuitGl36t7zwC9CcZ+XabRq55k
Z2F0m9NfZy0tB+LgAIByP9pDwRZZbGYVfgzodilgwbnML0T42QuBwjPhFPi5AX+Y1QRoqGKJ6t5D
AtKjwEKnTOcrUev3OZj4KYdePBbsy4n8nGvsiNGYNrtsFGuhRr9xqD07TfnY9OLQ6+eAUiOo6min
QB1GgVQUWys+qv7ZaC7i7MLUH71h3CYlp/JIU7JdJHOHo2lz7H+ZVH1oK2uXJjdgDTdTUFyQAfg2
3w2h/Sa9dSo0maEBKgm+VtE8CvK94cqLxrzom+eajnw4+Ar7BaHQMQyrzeQdnGZc1e698j5TW1on
cb+uxYOTf7XEbZ884hu2tqGShAQdXfHswmOYcd4xW/e6Sa6qFiX68DZpHvJ4y4raDQFXc7L4Ikyn
qwFPsFg7SwcXLB07MBhctFV9Oi4Q8Zx6lSYtnGDvrC10f8gBD+RtsumSm6BUx76ApwEWRwDzrsFu
CiITkikh5WMw3ehpAQ4XAEsY3YXzLY+x1gEd6V7/bPXBeaNfa/b9EO8UNWGoVGM8HDLtzA2oCcuL
lBZSBYh9kSHKJ/elKzlx+tcSbl48Zdu8G8+VC9VNsn7rT4E0DmNEl7UF2akxWTNdhy8TrByadIul
rRaPhMIDgdqN072roPdN+/dXwclJ3aFUUZdWUU9NtAfZl8EPRz6pvo7Mbt9q9Tpm24KTux+sXV3N
557x2HhfQIuuzEys3bJfRTMsRShLFXiIMXHgLn/ATWY1QyAYZqiW2qa2uyMAvHi8TqpsUyHOLtKr
roDemZjHdkHdVYRyNMWUDX/crfysuEuNa4VEwKyGtVdaGz2Y1mR1X3LomjKdt3GIeATl9ekaa/Ft
CeUxPgwwqmJ15YD3sSaMEPT7HhFDF9pFElxk0QugU6fqzwZxk7CjJ0OxCcm6vM69SFKwW9S9A2IQ
qF5U5MsUQ8EBknF7hlaVscrrGPL1toGcPtDHbYDPsHDm5vNcH1GdImaA2OuWH3UNkWiKbotga6ed
O3V4o1jiE5j5sd3K+kI6l02zVvG1Wc57PTlMZee38J6CEPytVu4tM/SBcXGCngXVLsgO5tD6QkTr
mYXvuCAfoSV4NjBmo9rY3oeC7Uuvu5WpSvY7wJFQbqwnu7sZ8psIphb1ynIp6sbXFZAytCVkI7dx
Sqjm7TQBo8vSz+PsctY+s7mCXRzWFjFG1d9MCR3FcKsHFzPHTFPferO3Ds2dNq6GG7e9qMd5FSxd
Cf0YztdmcecaV07abLAFXtm0k+PuonM/tTAYs8PIBiAILB1Drr4hyGHep3z3Of7sIcuQQpBvb4Ph
Qdevo/C5b45x8jGAhRwzF3Lmn+VcVuGzbGAdceHkrmzixRuaU5mtyYPkTvMHJ4Ig9K4i+CqjC8IX
y7BNB2WvyfW7Mbsu6UC7aPQDSd14uXmQprH1RHCDffUmlUdMT7y02VYVQHXTPFdldCjIEwLA1GUm
wBjxeeREYb1+KNvPeXDbxvdGLs+g0yCdZ90FY/dJ06tj5qDK4b7MYrzuccnEowBDtHWBRVhLpaYr
72yFsYcO5D8qzwJwklbMAMArjrXwFiiU30Ko7HW2y+m6zAP8UsZVH1xO+FxWYMLqp8C46c1y1UBZ
kC5Mf/veQco1j+GV6um5Xd332a4bPyXptC67MwTzFktNAjzwSjZbiGFdFCxFq7rGn3fFIoMtDuMX
kwMW+5OR3HQcxDpfX97DhMJjRg1PTXC06J+aVxQWCIw3JpBbNV849nncjzvPk2u0MpR+nNhpc/tz
AidglA+292pgfifichP25Y1rh/cFtOYYQQ7UQhSC6esuAEQesVenZGohKtg7/k8jQ/5gina58RKo
aeONHJjgp/3G3tvRbhpqON9Hg3ZfJsgS249pUkIdTkGYddC/ESzo23tPa496iUFQHSmySxHsZwLR
sms/RUhJC9nBVop2toTyTz9FwNbrFYjIXG1C8PmtXd+JTh5Qn78c4L+7E/jPbJ0LBPwMKGqG9Afs
lJIlaR0IGuDJd+LKgSYfBZcL3wSZkcDbqlHSxVJ+E8LrhYKfz9EW6k9NtDwsYQ8GdFIbtxHA2CIc
1x70Arc9i/Vzs3wYKTVZ2QSlYvbTgNgV1oMhvJtqxlFj+Z5y2hX9vu0PMaG0mdVfYzvbJ4HlQ872
vQbqgH07kWzn1GU0yEtzFq6hRiDucIg7AMNiP45nbeJ9cO0cCmp8YVnIyWbA72q1icJdgjyJ1+Y3
gWHvFJyRsOkuA9s6Q7lvN0WAjAYcZ5pxP9vewe30Y5sxH9mRPCSLB+dRgyATFGxQ7U0IFL5pPvdN
sHVzkMB3+DNVU3A+Fe5tlg57wwOjh2TM2yWN31RKrJOSGhwfBgN28XGCggeDOGpe377wN8XDXx2T
J0W1wejFYJv1ePQ6dc9mdhkgaDMKIjYLCQX8wCYiZS8HHum9ImzAaS18aFjHWTM+pKN30Nv5IfK+
JjK8lMHXtx9qufevnmkZhe9q5M0sa5DmAuG6zF6lhAsLmHeoyvXbl/+mP/ir65/U4uzU6/s6o/lV
6dZazfr9EJ4VJrZUw9dYuw07gxb2wRjA5KqzgTOxm5LLzL2s3zWq/SYJ+asnOKmlI+VdCuYgb0jF
YYaLbk45zIl6A+bqLBgk/AT8GMsPI44DMZzglrMqNzllinNVHQGFjugPeKb+96rip3rDEZSpOKWF
fIy0nTHcz/E7lThO1998ypMSnysKmA6cV0do6qsaN1rqVjD49oAIbkkzoVEURwIgTC8yv6A/XsQv
dYaku7HW5/a25ESZI3tdQ+fiLNjYkIpHEP5ZQaJ43VePVmhvHdFt7dk+i6p+E2mPNljq0vI+yPLT
UPX+FMabPH+oZ9cfUnhj1aFtz4PpoVD1Gh0gCXfUUB+aJPFz5DcaSrJ1cGV5Zx67KXuaX4lzOHJ1
/THVOwpRqMBguzNCvWJ3b0uoM+nsu9UjohpZAO/rTPVoV+tr8BJd7hI8QijX1MeIjXKEmzOW+ZJz
+4HWrhY+ft1VRBVPaUSwmAJpRWoiU3AoI+9CifGg2WDfF02LjZedS30D3dOeIfbVl1F5aKfAdyim
mWTso5XvEySrUgLoUkE7Nw52la6QFITNWU73iSrXTRcd0DVDk+rRtTZ1HB/S+qyiGIUpURw+zePX
ogyPFZSYOgJpDN8PLRPT2jnDuUTYucQBgGbS+TzHl00ccxrDfeJUHYyEtZKvwxGu9ADxL9wF29Ax
0GVy+dSQRMfHxDYvivKrVdb7zJvWWbfw4M+q6C5u5sd0IPgRMOyEsSE586uYEwdCW1vc9emFmV4A
qUQGKUi2cnq2cmMz6cmNq15l9GKb0boakC/MXUoECVlJumpM3R+LvVbdKLdaz1b1dWiLvdJmsptH
1z4CuYYYqs5zy9qg/EHKa/voD616kV/N0K4HmDlNP26HMqDUkp1DDfvmxR1G2aNHCz7Kyk1XfUop
pXYLEREpT3dOKLi4x9y4jOYLRfTYTOG9o32ckuYoi1c3gn/q5OvRqjcTCPxukJd2ZJ2p0HqOLXJ1
IA5Sf9V6C5YuBlStg7pchSX5xwSGEzpcXbWVKFEUuX2VuPo7HYPfYStPZbt1gUV3UI2U9WHziIgS
nijPh+w2jR6H6lM4KhSNwscZ+Rsbgr1M0c9wNeSD1EobQFBU0KhagP9eqVO+fSq0FyzM39k4fnPe
nSp/t0FioOTkkbeD8WEaTuTib2/+347MX2y93ywNvztcogQaO0oJw1FOl6o11kuk0TZIhtVf7SHZ
FWxECgZE3BS4A6NzBrFcWcYmFJo/RIiixF9nM79JA6qewW2T5+uc2NiqzHVJ3SYh7dG8g+p62Dgo
ocXESZG2b7oSujDbd3ArM5ZNUW6Fgm0DY/Ttt1qS2l+91El8UKdJz/IPBiLInlrp7RhGa80DOBPB
CZzfw3X85lw2T2IFtJ8LE+mk4ajS+xxzZac9l5B5336F333yk0NfzgUJJ1HxsdT3SYjR5Ti9Mzi/
u/LJce+GRmxTzx6OY3vR9bec5u9c+Dc9vW+Ch99NJSGtcihc+gMdohh9MKOHhnQeFs+Fvn57UL5p
9f7qw5603hy3yNp0dviw8FeqVOH9KSgSniUItcTJfaTvpsLjzIh9aXv+2zf93Wc+ObOL2dDdaXmt
Jnqy3CXKh8mI8MHbV//NoJ1Kb3tpFOVzx3cOHR3/9eNoKmi3SO8NX96+gfm7O5y0pZJAgR92LKIZ
MS2n7iFu4su0sp+NkNYEXo8xp6QyXtx+pFSRXebBJ68hvVz8/6AZoi217irk0sJpn1ZUJ/TyWYr8
oGCZ0rLcNr2xSZLsWJAZvf3EzjITf/GVv7ExvptINdm90dmMiSqSq9yZdnUebqQaDqaYdiW0NM2o
Vm2ZrRGuR+UHNY6ifJAQhAyK2mGx95LBT8RnIwFJWVpndJtWQQQmNfFL9zlMOI/S23oRKqGsaRgE
T7ja6jCEB7SgwhY5LR1JtyDdt57aWNFjGjylTrWBH7evpvShnMZ9Ctw4i68smvkFRsGd/BwEtt/K
XREj/TCPz/Zo32DISe3D+psT5WRPm1IZhTWS/EcjKyntZP6IEDdmb3Ry/8Kv/8fL+J/ha3n15xC3
//4v/vxSVlMTh5E6+eO/L+KXpmzLr+q/ln/2//7aj//o35dPPcT38vTv/PBPuPJfd14/qacf/gCv
LFbTdffaTDfw0TP17fI84/I3/39//Mfrt6vcTdXrv/54KbtCLVdDRLP446+fDl/+9ceiUPsf31/+
r98un3L+2a753//r5fX0778+tepff5jyn8KmZuV5pqmbhr34Rgyvyy+G/KflWralm46pY88m2TKK
slHRv/6wjX+6tkdVRBL8SweLkj/+0Zbd8pNl/9PDepKfhENOYhnmH//3uX74NP/9qf5RdPlVGRdq
YXX9mEq4poFPseNg224Kx8WD7QTsOmR8IU04GkrdE8WmUcwfpE6nShthbSMG1l3a7tBfV6Gl7VTX
xfu4L99z6P5xa/zzGUAIOtIxDAt06cmRMop4sPKmDv2ps419Oev1pWsARq4m23tnU2Cwv9sT/rwV
48rbGrYjPHlSxx5zrXV6JGtW6Lnna4GOwNKYa+khfPf9/xrn78fV/mlcYbTrtiFsPpYwrFPHo1QF
3uDpvFM5BhRN5nLce7ZXx7tM9eJycPPEXjnB0qSDKOspX59yoSHI0U0vjjMlF800OHdBWNTT2hJN
VfsLI+ouBbBj7AeUrAy/HpTFIVkasMbQlSB3Ee6i2KhrtRSrabCInOtUVI9jbDqIymEVtxkzA7p2
WKvhi1sId9OOA5asfZK2pR95bkw3axodoMBeF/QwIkR1xAXWnreNlqP30Q0RUiw4s1T2mRtrcBPf
GbXTryN1aUjmu8F/dfOUBjBaZha4GoIugCFeRE1zNei19B2U1kmhwkVKWWc1eo5hCd3RvVOEUo00
mBlrCDC4YWvstdAeKAQhPTSxWO5lbzUbQ3MmzlENTTRknI0Pg4dkTtxgKZkaqlvnlmHQt6qM1dAz
md6ZOj8etMvjGbouLNa/6equfYpHbcxUZVnF480tHcKqFfQYK03vt3W9dBSyRLt7e9TN07nKHW3B
VF0GBMzCKYxvzEcHgvmkwUHtl4p16iV+pM85mo9Z/RKmNu2ywu7zj64ZoWZleX33THdexBsjiZ3e
dwcnOjOVDPJtn6IU52cNOB46wtX05AWzGe0qM8UNTW/bSK70qqq9//mY2cLRXdeybNNzv4Hjvzvy
u7lIVDrjqRPp+T1yNWoX27QSOmVfkHJ8eXu8Trcrhkva0NQMNmDLYZUzi7+7Gf7vRTZbJG92agUX
gNrsXV5k04cCavd7JaQfwUDfJoMUJsZE0rZMi+Pgx3tFRZBqAm/LpVOhl5s8q9B57FngGyc1tIk+
mggWGUSjRUjascPX2Wnk1RhOnksJBsDDSkezmZ6b0BLvQK09vW/l6F4JtP5IOdLawjueFriz1sFW
RWsdV6vLMNdRS1NOLHvfdvN4XAAj/VXpVEQ4vTVG2aY3TaX5wCjo6Q15X2tACQrzStkikB/4UVwP
8+Q8j46Hoi6Eg+qsLBrkfPKwZaNSOBmgehlH+mXLJIn2fVRHwzvZ7kkm/ufYua5r2sLSXeun75R6
sNNmQV5tR2hEAjirUHPyzJGGAw0DB/G0rPkU5o40cIVVkOJ7o4o2VKXkh0ZOyZcxax1SVwTPn5tS
Bp/avBD02RNx5YreLijJDKm5bSIlH5oyJpuoay99enuunVCH/3wJZoC7BAOcWKeMBZU1aZ8tenKo
zib51pmK/mhpQbkOZUvYiexZtnKAEuyUA9iytQ1UwByt2TSiDvwZnRcER8NenOmm191bokK6T+PY
WecqNf4K/H6I+3449E6272VhSKwChOeyfzmnfhKB17DPLBtrklrD2kgC1HJa9z33rh95bsuImDpx
gnQN1+ZcPWUWVPEowqBGD9WoAhdBJHc8N+o4wiC1KpuNmw75qrJCi5880Vy98zl+3iq5uUO8xj7D
kjzF37fN1PdRRmNJ5dH0XAuLfmVUIWXhROF9GXbZIqBC6XAaEExGYlhD9d7Une6d5/j5jOAJPGfZ
sV1hS+ckmnfrwNE6wBCgm2bEZ9BCOXdKkH72VFBt0QsURd5+8V/dEPsax3aF5+lEpT/uQyOmDL2l
I65vTpFaoxEu9gpmGEIu6AGOys3fOZOWPfS/c7c/PzIvJj1LCEOap/ueYtpE3UTLdkCRY10ZPU1P
wrl3jo1f3oUw0HGELgUBx49vlY1SNtnAW0WNhCc16M1a6oa7f3vsfnkX4RrCcggMjNN+wOAVrgde
M/SlpEXpaCkgWZ1b/c/v4pqOw7rzBOvi5F3ygC26t2MUkfFwWts14r6OCrPN37iL59rs4IZj6yQf
P5x9TpjbOuwQYieECvqVo6wMMbduvHn7Nj+vcYtl5nLkmYIz9tvW/t0Rq5tjjD4KH2ZIh2FbWqOF
FospgBql4sCynh5ksiDx0sJ65wW/vcGPM88iCbE424nCwGKfJETVOFh1E7CJIW0OpETN5Z2qtW6b
RVOxKWdJnzdVsz+rrth2CKpk8o4gKEAtEsn7t0fh50DDsqRnsH2TNrrGaYXQGU1Af3RglsGunsK6
RBbZsqu9tCExvH2rb1P9x9cmWSETZawNAqhTapWIQ7zLbOSZyniWD6x22a6KpOtRhse/wvZFESMX
Gg86dshNCqDOy5KAsn8ZWOQJXfRQqcENPuRc5Wa0u3xEgoW0EvxShG9113Q0pac5RgxbWi3FEuoz
0JQ1Iw3aVQt0CA2wRu9xiLBLxjFLpEAKprH2ttcP4TvL/udxtZlUtmnr7pKknbKYR9TFhglheIS8
CKuL0DJ8LQRmMVsif2dV/rxvEj5YgrkpdARLrJN9k2whG22U2FZaXumvQzmpRfI6XStTfi1rVH/e
/ow/v5kjbds0THIHydxZfv9u3Ugnz6154HbTNHurRKtAeyqVGGhaUoZ8ZxhPyqjLJs1Lka9zBpue
7n2rLXx3t7x3AzttE4zvTbTwKt0tzpTXgseqsmAbzAhowSNzH/LMM2+6VjYH3Ur1dWoALH77tX/e
LoRhmKSOBhGBKU7zRqv34t6umbxuj/amiRHMLh4bPNvrpkZRslvU2LJMdzZGnDvvhOg/D/myr9ts
GSStP+es6QRkN+8YclWlmGrP5PVtjLZGpKFi/vZrnh4ktmV4tkHaYZtCOvKnLCfIo7RFnd7Pk+7F
KIDqBK4ZvjOFvh3l3+8EJBoOWaC9JKGOwf9+nEP4npcop+uVX8050l+aK4GmBRYloh52ybASFuXg
fZ9NenzQRDEQ8ViFNq3HfkQsPEw8sOK2ikQLw4A2L52tokaiOZVURgdUvK/ZDByYhU7mLArUWvwR
NgDIHvQUB+zEuzqttjhUVvE7o3f6oXgvUlzXJkfUJUvydCm6ojJw2wSY4M7pZTjTApjGSDvvLad8
Zwx//lCWoQthkbwbOuvjpM+Q2HYV5jPyKVqbK/TtNdBPPVDHt6fDTwkOkx0PIV3aHMVLjnDypaaI
Gk6Hk5bvFH39OGZRAt3AG7SEdM8ZPvT4G3jAkvvuVrUojpJDamwFETJDn/JWdfgVWeA1Viage7Qr
+lLDqyWKFbq/9pA7SELlxbCuuqCBF2xZNPTdIlQROgpJ8F58+VMdkneh8EDRQGcjcfhUP846OcRq
rpMES6EMDWqZN0/wnmH2T7F7hrgqR+/o4PBS5fFdEPX1OcIH1jut25+/GguMY9YzKCA4JI4/PkKX
Z26fBQi5DUGPlgl9TfaL+X9m1EY2yqywljfksy03OonTwl4lyVAWCllvcpbKNJ1DHwDme3tufCti
/biKbUJBj9KxTggtvzVHvtubI1XGcVdkys9R1G9WoTegY6fctLlFuHh8dIe2/9B4I+4KbjxeAvcb
76tRWOiKVhKsA4EZMieeRiCEWiqMqbb3qmrXY5v1te5nDIbmIBPbNJt17K+SHtHIph9GP8rMGMVO
zcHkxyA5v6d+DVR0qoLqUg8XzUl0h4KLODLUxzIr0OwdUD5q/YVsdzGnDW23eJyQSG6HPntM2hht
RmfUxxzaV90/55U1v2TlGJcrWjxwBZpeFvcZIntrI8xpFr49ij+dcHwsIV1bEiTwX+O0J5kiYlb0
xthgItYOH2s3l187lHn3cR14d11sYb5jtuW4kbGMnoOcAkrBEQGsuJvBorzzMKe5J2cMhwxbM7OT
5O9UFaMC7JCHGpQwV5ZOdz7bzkw/unCol7ZN5KZ01PuwQAsYTt2mMjuB4w2wGeRqu9C8e/th/gwl
fpxgLjOYSJHxcUz2odPV0hkqDDFgmM2kpVUQzA5VKpnNxnbMBidGGNT2rq0iWKC+7EqPiSoAlKSp
qz3m8aTfK+wfPtqFgP+cTg2uP0V2n3UmfkRS64aPht6OdxREgrvAseE7WM1kXOA5Y+HQhPh/vBpt
S7uzg1YLr8o2RT5ryBesco2wj4eV0OhcmFSYP6exoX3NrSar/d50umwjvSB4UIt77MqsCvfQGkq+
EKYBIMpZGtYm8gAsQhkrwW56MnJtyBy0UYDg58kzZ6d3FlCFn6BSl4jVu5RbXmOzRh4lUXawsfVw
NlcDfifVymL6fhrkEM7bwo2Kz7XDtKYAakQD2qsZZVVTNG6/NerJealdmbFSPA/ETkLdCvsDZ4JC
mZYSjocqvRFohQPg/Hzs9Sw+ePnkfHaiAUaBA97kwaZUzoKAaN+jKZ2l6LSaA3CepFeAxM0+8nD4
qKUO/6dPG+nnJonpOoC4dd9ivqPt4iSpbjoLr6mgCzFAm2kENcixT5xcZdCll+kYqwcYDX217tGu
ea3MQX32oik5L4M2Gnz0QBfkbD4XL/ooio2ZT/l0sEM6iKyIUrToXNdgeKxCYtBRltprjcQ3pJS4
mB+0RMsQeoFhZh5ax6TMnhZZH6zMNvOQVOxLnAs4l9zn0pnH62kI5LXjdgPegRNbDKXIrntSBvNn
VRrJHPqWarKn3CkQEE6Seb4o0rydd32nq0sqF8WnaBDJx7oqU6heU2M0ftXRHNrahNcklkKDjV9Y
1C+PZVQn6OhYQX5RNrkc1yNsgo5KaYCHyNTlOY5+dett5sLimNKzEu+XrrMwqcvSLORInYKkwDUP
2xrwBnUNiCXAPH2li1miuF3WEQA3S7KF5W3nvpazo1F2Lc0hp+YHbQ4cbieEH9hUeXHGmFx6QVaR
u7veKwTy3ZOWxtA/mhTVacrQYOgSPMBU78QY5ukKtfw0S61+a2aGechH2SyDV8ybUhlKXycOLMKV
PsUAsjEIa49aKe16q+VYc2zHPFB3Vaz1tAbyJPpUNpUC+TfPPej2DOSdcIG3bTvhBhdDQGh+HsxJ
dN+bCN4/dL0+ab5jVZgdwg/qWmxUUkT3rcgrMBGBuzOsCodEz49Sg7S6H+G4HCmqVvdx7IAjMnrT
Yk3OZnWduRF5IsHA9Dr2nntMq9bMdm4x9HdpXoBk1ipiSh4nLx5Vb6CppEa3PQ89D0qi0efa/6Hs
PJbjNrYw/ESoQiM00NtJzEEkJUraoERRQo6N0MDT3w++G3PI4pSrbG9saxAa3ef85w8XIvUDolSS
4btpQvjy62FvA5lnPR+26H00IIvKnwZ7lt5VPkuohg3SpOsRplFyVuQUPds081DdzJ43g45rm5w6
YQbzo/aTmVi7ZpzvUzyRCNIMusG7bJrCsS8duyjxRotjn+FeNrgHXIKRp+ZjXj2kThjVF1NjreKs
pFIu9DYV1Ft6rVU42tHo7VrdIx6wyErdlKYgGEdLUwzbpHXHbgdeDaWtMEDxZsrUTJs3lJCwssg+
UyIWwQGC1prCEM64FsftEu+rEMGmJTFvlpUixNIFmdrOVtS8UMTjHB0xwL4v4pH0G0YL1GM5Qojf
MSqRYOs2FhErVccRSI6AWXMlCJ+Y89G4W7aJTO2RbiNQteIqiw4DEVoNFoc9guQ+HMvm3LbL9Gvf
O16y86uSWUIQuTmCbm1N+cZVPWKPUZmF4WWZoiacE0bnOw/+WHvwVCfXjb91GWKSSP0K0SxGmOJM
UCt1KXvCv9rcbvet61cPAdTDP0UVpMUBD3P3u9fPCUaMscvhQZK2yrbaOKrEGxaaaFF3y0i0zwzz
jvakGtAtpGO+G3SOF28VdsnLEBThdO0rAnDO+9DWI/kyE8OEVNEjbTLaMdK/hjWixR6Ja0wGbMzh
JE+PxrHomJzYj4lClIxCxLzsYovIyGxoH3El9g9JK26APBD2ReMV+U80raV9W5p0bwUxSvfgpUQs
WMWMJrKIcAI+940lzb7B277MBwTawb3pqydY2NmGQRj5uXdp2/woiLumPdlPef7HTrODY3sX/oga
gnlm7cvbSNrMx1SxQ6K4K1nLoV8TAGPUWZDIx6wtn1F9br1GX80Cj5I6S2+nebzyZfGSoUdDQ3iz
iB/18ETi9z50f4u+Jw88uPD4E/Sc4mVLIAjJS5yswSFICYJOvQ4vT02QBP7H/ibpuQ34NpH7M044
uaoGiLSJ7Du8eW38BEQyPEQQwnBF8RXcokpcAdnx37okddi+IJVE2+V9HJEhZLfk8wT6aRjLgx3z
YQxlfRNNBdtuwlsKgi/osS96C6GDNOVj33XP1BtP2iIQN+yT6addBd25PQdn9bz8lHiDtoRyxY5P
OHr34Dol/NP63E+RmeS98xA28ZdMBhd+/jWMb1y/hOMkULvhRxNfscp6vMv/5m2Mxi98inBJZ+7V
f0WPcuMlGLZlZlrO3CW50MYNGYNNjySSn02jJUjKDi462/0a6ewXvtfbtsfNoRgbspycQ8Q0ARlq
dSAB6LuxnHuRAPIkjAHs2n50sA1Qa7BhE/oApdYu4DZJM8HcGaXSo5sMmyQL3Z01kttUJsu+tYqY
y7iXpf99FNOz1X5Hdr6NLcy9++JVR0xSjK5unIx4TUILFI4AoSrvosIM28ISF1ks3J9hyos3M3xX
TNMuRVLt4gizEoI8kyXbTY79WrOA9iTJvhKUODEMnvz5bop9AtIRmUCHI93LPseZvn3AGZ+QjIQy
LuZbn/Z2WL96Ij+fzXhL73nmt7jXunFGV9p3PxwLxjCDt/sClW6NriiAeb+1l+GFD/+uDufiop7J
ahwCtri2Ng9DB8Ercvvf+ZCPa75bxtCOiBeKJEMG61hXN1Pf2Ag2o+DAwRw+Jywd78Ke/Bvm9ech
qVh2ZNzzsOmu85FpZhBet75HikDdw+hyrVuZ5SjepMu8LjXnRLP1Z4nOX+mv8AYsuz+ZUz5NyCPJ
jkRDpH+No7QgozUNUWJTbBC5+b2HBruq6+g6L33zTVZkYTrQEF5LB38KXL8DkplsahDEUDpjDF2I
WH1RYYNm36cnoYakwFK7Xs/tg1FJqy50nzj11rbnOdgm2hGIBWFvwUPUBeEhOXa437OlFNF2TuYU
KS6MXg3VdsRaO2whks8tKE3hrmeLdmIUkFXgyT9qimS4c7N6IhWnq+2zPos9kPHGEjvCOdK7SPkp
SVF8FQkelIEV4Ly9cl3wzM5fDMPTF9uuW9J8XI1Rd1iOEODhXCBPqHEeNEidEwFP2HGRL1YUWZez
HUbz3l66njzppZrYI3EfJqgmdcWv0vaqL62TmAf0ryPWE3ECwgwHsJvwrs+jCP7BMmFC0oXhK5Ee
yc/eGyPWLkT6L8HIx7VrizwkryHMJ7av3vKRybhzuBkBIC77yrSa1bNUxQ6NG2VjnvRdRtDvQtwQ
4QNYJuqioNf2urbFJY/D5SHMyDPnHCQOw1LIi/N0QpWRu1azG1o5wjGZBnx0hWcoQ3wjut+N9gz/
SRnKB+W3GD0wUpdIKThOoE/PdU5K0NiIGQV+M3lYn4Ti74zoquRT60byStpiRKJpqWDYuZPrZxwj
E9Xt5OQlWVOgK+NVC8XeJZp6dB/cAloB4YzK5FubGi1AM4Pducq6FO22PelyM1qD/zerWl5fTR7B
szeGiET9oEhehIJKiU63775ZvSC3ZNbxOgYfZuZc0YD/JLoTu99oR2c3QVhytMusX82P42AhfTWL
Mfud/Ckm4DFokbEtqtH3C9Oydp8asXzFsrqMdwz4CT9tdfXiW6lDpIJfiV9ORObGKoFu7jzw15t8
dkV5UY5LSVnmFrBQ0nadICXVoDIM66cxRhpZqpnsylgNrNCWAThIoY1hQdCH50tGtb1G3KQP+STK
K6st6ucgb8ZbW65rd7Z6njIDL2uFLSdi4jT2rxgjONbKxsIG95uPKzx1Bo7GP9m84bpHYuFkD4eR
8s3zB6VwsAnxsm+jJr7IyjFFGFC5487K0mBEGCbhbBnHHV5sL66JmclcPmyPnF/pZOW3KcfMFNeL
dYwIqQOZaxHxNW6KuAq/Z/h1QGSYw5IUw6qZLrQL1ZMKyS6v0l6m9tYFMRE7P4vSL1asMWgAemFA
mMohu4vkRB7Sks3SPfeXbrzt3BLp9NRV0wt9Rgpxwl0w3m/GvL4ROIu2G7e0kpeG/+G7zN2g5AwO
nXbXMtMF8y2xrMlabdWbgKfd34uoqH4t5ClC7R4s5xeCrfoGvstARsWIJhpXhVn+Jgl7+IKWfKEz
CEoRnpXaywr6pRAIhrITHnGEyypPFA/m8tAvgwg2BPMU7sGqYVau4YyC4JBl9P3zuIEnd8+8rGt2
wbQMv/3QI0IkLF31KOOpuuePHX8UJOpyqMN7eUywEKXRppEkNUa3/V/RVtFDW2f6R99JEe9nve5N
GaABTVDjJaiFaEPXGNY+Oe+6KikOsT0jY+5qj4pWRjn4uVIpsMc867nZTSlOpZvMWfpsHyrsJgQ6
mGfyaHAp8gLDv5ubHPeCQpZ3nVUUCLhZLyhEmphY3gqogJA7EmnnjduX03XaWThhjHNIfubY07KT
y274Xogtjy4wyPKxR7GbCgJOu9ivU4APxm4km/i5bjx0r+ANWFtIOSSXSx5V2N9YUx/ugowFsIkt
Y8Qud0p5Vgb+VaZL8JNuJOltgjB6ZdOlAqT74U1hD+nAhyuG36kZiYqv4E8UG5agRvRu+SQvEadC
SGqU8YF3bm2xmXeZ+R1WM3t/SMQflW1uhm9UtJbeCy+iyooX1AtbRYDk/TxX8RN5Wvor4SgJB1hc
Tt4exII10WY9B7cyq/Cst2Z0pYmUnrudhFFY0xS52cjSNKRxTPmsN6RmJeLMr0MbCxC4LDucOsRK
9k5CvZsWFd8nwUz2sJPN2POOfT4jyR59ehGt6pFMWw/XIebrrrcvSpqRHZYIwY2NZWIME7wNfrSV
rDD8laH9a2Y/cw5j09k/Btktf5x5bF5wivP0xWLa4KafZLJ6u8TRlzlJlXNWzF3/aFFJtNuCcNGA
jB9JzF3mBXFL9Ee2Ilyunf0RxSBYDEmb4qmkQZ82LgSTl4KNi1zmop7TnWdawjl0PGibemJAelSM
Ha4Wehn0PpTDMu9BBhvkt5aMEg6vKvsCHODZlzNHV8enHC/6rA1yQoW0F9/1gKs1ATwRxQ0+1q5F
YExV+Kwrzi8k5HGMqWDDYpAa7vAmV6mLdnleCIAdrIXMo6QTxXfC0/xXYXPIcD4NDjWz23CCW+Cl
xkHEeeYtsv6Z5QoT7sCMpJgV1kIYTznnv8Ef5Y1r8v621pI1lVMTEwBadNOvkASom5E0EuohO/xn
8OxZ5X/kcHDEwMUUsG1g/qzsgLdoJ0dcZYl5jXK2VPtHV4V6SRrRnxj4v5tArINiN3SZhSgH2t/R
BMJ2u7LJUo1mqo9SnJerfgex95RT9fu5EcMvsIOV7s3QSNrrOPVfswGqKFUHEOC3pDlX2Dk46gAL
r3v1iTAFzk3UTWWqYLv8I7tvaomNwwoklk7poYIUBrsGM8YIukR9Ntt9EJLdZZGoUJFqWRSBPtMm
9B89OU/7mJN49zn0/G6Ot169D12dATec+X/YrP+6+rR2dFgRNctGxEbI+7LAXuDUaF+fopWKdSb4
BuSWPCgbrJ15obTl8YTb6CSKsOUgCBfIjOgzH7Y8s4pJoSmO0+GvDnxtzhiOFgTO2bg0sPwFbEsP
Rh7jTzv9BvfeI52NBX9i7vx+NsG1uTDu1hm8g4XE0cSsFO0kWiuvt7EBljqIOY32JguHv35DaulF
2ipARgyKanVY5rnk0ASbGPaeIFK0mVYE/fP38sHiZXxHupTNmJWZ0NHQ08kWIrjwacIJq8quTDmZ
G/CjEzyVj37EDZzQcxgc4d+8/vt/vXwxKib6FQAO6Ey67wr2krzEh+PzW3lHEfc4JDxipxn6oM8I
j2lOjuUmHWhos+2yuLmZ2RcolrT3XBnAWicpxFWTKffOrXjNTFiqvVWQiDEYoDQayEtiC/3drDVo
iEff8fnFvV//67VJW8CVl0ocD15MVYdVSce4nVeE16k67NBXdW2YmRNDxCNB/cqcheIIMzR0QjQs
6vhTg62SEVkfN5ywE9Fns+6Cv6r2KO7LGptTd6x3/toD1ZnsDzJwEXcOOSJXEdoooZyQEKagt691
7M77gdS0y7C3gYQzcLm6c6Kvnz+YI9eF/18uyA+sfheKP3vb28Vh4CUUohgxMkSpeZ5mLRPrQOmD
6bRzMaSEsCYFqegZZ/Kl5OL31NsDZhrRsyqxbsmp8B9AcWN6f9e+CXXsuJuFEGjEExgdFmvo6OdX
fMwOWp8vnXLoMqXlr2Mb02YqxNTjEw3Vog4OdYqAOlY1b9aRKJXs9NT7PGaT83ueDfMJvQ8cTuWv
S+tfX89AquOQC1NvpR+NxB22HOSeh0Vd6XcXEGb8QzssNsoz/ALBFeudG4zdGZPj8j/yV9cLoQyE
whsqKPTHTBZbzKUJAPa3vhj6P1amIyQnU3WQAJLMKCp5gpCx3tjbfdyD4ckWDjLG8PSYM2wi20+6
mWZTDV11Jz1dfS/lGFxPHqGWn7/Tj36KfWPdQNZXe8z9CK0EEGYCxQfzrz1SQkgDzSOGBrgxKHX4
/Mfeb4d0/zxGW4aeDLi5ty+UltK4LlsU4hQkTGFXeruEJOYTv/LRh4XejBXKZqCoUY7qkjqfsjBz
sQ+yTB/520r50XMI+SvaO2O1IG/KXTFs2U6MvhfLkJqN8KFrbArOJ4IbcmNRMDdje+ssDBbQT5by
zplD+TTqTBMfGqFh3TCqib8to4152ecP6YM3ghgLo2Q+NtQtx9xli7RekJ4EC4Bg8XeOMdZtWonq
OhKD/Pb5T73/oPnjQ1honB0w9p2j46kdMYKew6XcNhPJiUmXY6opyuaCHDCbkIQm2/3336M0hXdG
faqkPHoxWVRHzUDDTFjQ7J9NA26azE+6va3K8C5dkPKcOHzWqf7bD8mnLKXu4PiFruMd7SBjL6ZA
aOrgAsY0LZMTkVIdtjdBJ4KzXOdgkEPcP84iXACZq7w4VfW8p6dJ6DOw7fz1ZFLvggU84IoeimpJ
8mlVviaZUFdZXSlw9NbyPfKN8olklcJ0Dp4Xuf3aqdjT12UTxmbj8hmSpxfHRGKWVhM+S5FVBONG
nQYhLgPmR6FdR9gylDOOYknmMU+JOmzhgpSccIh9lYeSN/S0vGA2bCNnntv8h8uxEmy8NCe1JU8j
MH2oDcS2BGmD50kQ9SG/oTI72GGiR8hx3pr+JumD1tsToBY8CiLCcEoZRnxN3Lly7Cte+drNwyPy
N71jA6hSEMTfhkE5f5cpYvqQJd6zTtt03GAYqf/qatEvJT8ynEMLIauxIuMIC8OulH/QUwrsXN3Q
tDsPxEA9j11fw1V0ej/AlY9g252pBgLQfTmlP3qnan8AFfX3MR005rW+7L8lQw+CPddZA4EXfNQ5
1BrK1vXizpz/DskmPiArk1cMUfxekYzuFd+7NIccWnc+ll72Aj5xPgHFW4joksHapsvY4x8Zqlcv
6OqHeIaYtW9EtfwwGSz8jdUvlTjY8wR67AS6jVArjinTBVrvzRzCE9jMCCOfbeFNXx2vHvH0rTMG
tO0oRbsL4H2MmwmmDPm+BofnTWERHkHufCpIDa2oludqMfEOIjcx5OOQVI854CEgKYjuNXeX/U2b
EdC0n8vR2uvBS/9aQ9niR2E6gOXYJE8ZqcP4xExhfJWOBfGiTcfsuYs8plO9ajHYGaqgeBE6WLZp
749P//nzpxTkS+Q8DwUnwdvtv8E9y2PxlFi7Vf6tO2XxDuel7jJ2bcYwLk/k8997f9wglgBNQpkR
srqPk9qYMpUE0mGmYvSzqZkfqP9KzeY4gwDohbS/NirN44Oa1r5DhdrAIAXIwp1oDDHhS5tD1y/h
iYP6/c38/ydc7oaW8lih20SDa3VYY0H0d+JnDWuUOkj9V0b2ekP8Ta0rV13UsSbKaUtmfGjoOTrT
4qmNK/9h9jLmYatL0edv5z2Hkt8KXZuXA9Occvuor1/kZDz89VJ8rOVwaWBbbLsROLyFwoB5pGvH
P4vSmsiHEu4Ba7lk2BF8KU/EJr0/bim1FBxlyFlMx/5pKv5VZDL+AXPmRQLYin7PsGq68LLqm+qw
1/j8hj96g8DJrBI6Tp9S8u3yR92S1TJlc8ksLFXhUy4XjVncE4v+nQSP1ydYk0A/io7rHQkQokjo
jAG5MGwPI2FaS+yt5ATVwwVxrWFfW0o8ka4cCwCV0v6RNnb4WJZN8pjEnnPNvGAB0fEDDdOlWIkN
PnMZTF+jSR3iuiVk/T8/FgG3lNratwExj/XNOmP8Ao9l7ZE1uOQqRAvqpj3x8Ndm6m0lgISeHkvA
++dtH3PuB1tpAqUclMLLWF5Hsgq+JO6o98jhs68d69NlVI5HzH+/Nwm5mv0O6IpK4O0rD9vAUoVL
/+8ng3+hWkypZow8T9zbR1/Sio9h84ztDJK3o7oqFQUDHjfOMWD0MgeEJc/MNvbajDK1lFrRoTWJ
s4/cGFtIUS/QLsMM92vVzLY+8Vl/8D05qB3huijFgX9c41lprskFgN5J/4DfogPCAsVxPgudLtn9
56freDRkgnrSxl3i6DxpjZOqMk2QbfpG7+HVOXs5uc6JG/qnXThaOrQRvEMn4IdkuFbR/9ohYjVi
bo1SYlvObbfTlsx/zZy32PvC6sGs0kn3/VI0BI1iJl+1abcbkXfAo8eyhBldcJWF2tz0QIPbBhYT
0Y06tq8ROsNL7DDe7cuuvwQlb3YtQXa7cmRW8fmD+uCdADEgDqMmARr5B5v71x24sDmNSAjoxnk6
ILscah8UpCvGavOJh/XRUgTl41MGf0YTJ44eFqLL0adWZFN3Fxq9ZYQBhfC1ubPAC75koxdfOEvS
EYe+yAvEOgz0rEqdcMr8p3E5emUrKE0DxaZOL310FY00UFtCalfT55IUIbirN349e1CPI2IWrDD5
25nE3cdxbp9ZzpR+YQ/yXk1o8pXeIfhHq3Y4xyPmrAvvoltQ8wk4Hu1ZNLoc9ZAvDDapATPcrCjS
/WivRLqyzbA5xWPn89f3wd7lhnDiQwZUFAHHQaCRaFF5ipkPqXbnbwwUwkdg2nHjAqLthT2pr0ja
kxPP8IM1g85UhNCeqQTeaRqLuofbu5q6YqUAQWIQ2bUeWhhrYXLKeZKG7P3uDBQLgBniJkH5cfQl
M+PNkzLJrI0h7oPCXowW8SwJtfCIUT/e5GPN6Fp7Niwy2NX5U5ovam/HbvulSrRiEu/uZoU5dTdU
KR9qWtrRrhJL9rTIlf7n9wX0yWGlz2LmPBX6DCEnvreEFbn+ZSxU8MvJa/GrkYv7UqO7KPdWPzu3
I3Ryi27Dl4hHI0Z7yIM0Ru+DqIlsT4wpv87EPlP/NbUrNyhErXsC56dsKwZV3KJQlN+tvAqu6rzx
oShHtrnN2wUUfAxbcQsPO+533uhYhJf0bfNnkPipb0zp1DCZ54AEm8izmjU3IJNPQ++L5zE2zXcX
Xna7Kh2b+cEK8Ns/OOz7wy4oW+uyx/lyTZSX2aVSyUynx2T1obBj6W3QYLukwieErm7Aziz/rs6x
hdjHXu/km5Egsd8NWoxLxmDwHdt4bm8S8Ih2B+WliQg+CTVfUzhhUmolNle9Nu0h4gbXCg5lVEKi
UyUUpS31CRw5qSqAX9+JCZG2oVcTGgHL8S6MfWzz9KytkgCKab4d5Jy7h9kaYYEXuWxT8r/i7FsX
lTGWz43X/ZJ1iQ9CxxmX7YMC2c9GkjFPakVlFgejc7+7hpkUWrti6exkU0ZV32wHq3fSg1V4dEWs
rgbppteMZhuanpDrpYth8MEiX+qdYJJ1OakSR/amCcevOGrAarJA29vdZPANLfwoKK9LM2I6VDKA
JdjB06/0l8uybbWdFru8l8nNOKSy3kObH24K/IydMw0HCq6ZsWEfw/0M/yR06bxbbu06aGwHW9Ni
UKxVk2sfhuA4wk40LWktZrIIrui9xpBVYOfhKyiDyS87Z+6cLSEBUCOGZrZ2kLaNvw+tafnREARi
tr094l6bAi4zpa+orbGkS+GqOgZiJNP8kA6YjKT4zu5nl0XsRS6mYFM3w2pxmIXsa1sWpLu2oDNt
nVfWZpnWR11LMfZnVhr35V7kjmkOCwK5Fj9M3bbnESIhUoqZImCH2ap2OZRy8hoaynrE8RWdDa2+
Flh8jmECS5yFSEoHtsvu1TJaXk+URz7/7DoRjZe+0/RYKeayIIfmn7llFRVNs1lclSBNbSss9YOu
UMSjJHG+nM2j6SQSP1E3t+FQQU5UEJiz87yMJngkjRU4u5zsvepiaciR2WPyW8/7rAunxzgg5vSc
U8oLcH1Mp+sa8vrzyIH1K2FY1e1zDkkYT6Vq7R3My0bsrVgO7p0actyRUuPEqBTS+DXt7eppqnP6
lUALv7729MRG2dlrREgmgQj24egNsKW7KHrx5rn/RpCME8INmYI/LQUa+qVR5xMx70FyPYm0tn+M
IQOcjbAZEEDdj9QPGIMR1Jkxw5pbul8t1zgPSTmRu2BPub/SNqtqa4XFAqPB78VlNpQduUm2JP4C
efRXCAj1t88Ppw+6Gnoaho4oMMFcj2NifbSTfrnQAkOHx4yQOvO2tOz89fNfeX8a8Uej3AFJomuk
IXtbg6VzDF3M8Ctr6JPTXseY57SnokXf3woCa/BJuZqLsUMdnUKid3uQb86PhoHtPmhHlrirTk1C
P7gV2hxK5IB5MLPho1vJNAypBN+RbW4V3YXf+zaZEYbErgZbx8+f2nv4Ewsxe53/2z5K6+OOM/cr
KNV4RsCZrGGVxB0oXTPK+mWKFnlZjgYdAQJs/dRaZJuc+1l8Ki/ynT8BOD9QNtqrVQJMn78+83+V
nlDMQP31RCbZ2GX2A1PnsiEcQogaqpEfofaw4uQeF3L3h5W48tIakfmeKS9u9w0yHbrCGM/hzx+L
+OBFM+sIAo54ng7z8rcXVSfh0Blsq6DSaO8rQQQVDBue4ZWsq5aTqfS839NQNC5koJHCQcaC3DYH
M+5uO9hu+ctP7Pm7J1N33s5zUv36/Po+AI3x11uBK0w4VsDgCBlBAzkHYoRPLXI/q65BcKHlaS0Q
DlUzFFnIk6kPcTeMgg5jbd2/+iYKi33VWH4PT1fnv9oyTO/JDVhW2q8zVxQxfYMWVSzLWeHkbrlF
V41eKWhbqz2zFNHKMozCdpM0LWqCdmjJ0fr8tj5AJnB/8Zlr+OBxEpnn28deLUs8IJODnpDnkB/y
Pie5IdLjazd30z2FXhMRXYfLLB3j3PzGPbxJcS9rvEcrMbKH3OOavTup0LrwCSV8wFg7rTZhi+fY
toIb7+1PXPA7CSMEGskhD34LQyBYHQ//vXgBvdrBKOYVxToNxjJseQzdcti2QZU/6nEgqgr/nd8L
Bpk/E7rcA+ISpzz896tYzT0UfZXL/NU/AhGGBouPGI8KuvtJWVeUk4zxp3FJvxUu1cA2V8X80/R1
LjdkXptpXwKf/NJLlb+cuJJ13b1tqyjQ6QXoqAR78bFfw1jgGUY2RbX1ux7Pv6avNw4ejFex4+FK
6zbBhQhbm5y+dL7vs8R85fkiyhC5dRdUEcHYgBd7hlHzObV9flAikmeM6Dxss51TrrnrNnp8rXie
wTlgo0WnffSN2xgOAXfxDTHfjA9DG5W7obPcAzLjeBvNnT7xcD7YUxS2DmA8ijEHr/3tWhmHKQvK
yBRbCShxC1ezOW/72ZyfeAUfLEkVrGgZTgfw8o5HdksblyqLU8LL0wK4ITIa+bOIfeJWWmORdO/x
OVSbgKA1iHn2WM0bn4Hij3ix5Ylt9P0TDu0VKYY7gwwdQ4u3d7wEhZlVCKTWD2r4noo63Ouin7/5
i+9ews9Lv35+7x8QwdiwIUsIumH0P8fGf2qoGIy4ADEERuroQLPFrKXPLftvRkhhsi87JX9Lt6nI
PYLoce/DVv8r87JDzCMHZl6BW3s3iMonQqgjF4uBBZIgO2u96m6gIbS/4qKLv3jLHLx0k7TNfkDg
eRL4fl8BcB9YLawmTnhjHH/QbdTVbleB0Aajsv4UGq02x7T40mZ0rW1SeDfUQS0Ed2/c9aSWXERh
QIZRgbRxY80WVvWimM8xggGsWKLgBGb5AYTD0QOGw2tlIePo8/a94luvnDgBVtPEQpTnbpRY481c
4wnPiRO4f9PZ0g96mOJvHUgi3OfOcm4Iu6vNCdzjg+fkgJuuHEZcUihi3l6IdmydmdkBjTbKP+8R
2qC/6b0rQPNTLKUPziZ4jLDB8FqFavKOa+K46YzuAAs4vWTyYJuwv6wWWTz6QZ4+Cowrhg2ff4xO
sRw2eSg0gWB+fKWFbM6DqiMj0ZbVba56tcnTtr6wrGw5F3QCp/LZ3+/BQDLAyUxObIqEYzSyT5i1
9ljsbWd3sn+4RvdIyOz+qs4w6wm0laCnHJsLmFjeKSfS9zgUP73OsENqAwY3R2XJYEdut7g1dIGg
G2c2ctw3Djk8JuRPpqjBL8PU3PV2nBITvvRME4NWvYzZOH1V9qjt/QivMETIVOnrKk2qarfoMpDk
MM6MkmXcif+WFr1SrCDrBACBzHAIEjveogI9LkvCTrl1c0I06KvjnRTdfAJe/eiVhBKOJ3glevrj
oZlqaRqHEUlKGNcjQZUBsksOpldD1XLf69bQnkW631SU4ydMQD6gfIacxJKOiLXAJrEia/+qryVc
58KawnwbMeA59zEbudIyG7c9Epy/EKWyvVF1ZA4oUee7QkHt2RCp1H6FvS7J1dXRF0JMulOI5UeX
5cMr8Vguii/4uPOIHdUxWKuJVhR95u1KlB+P9ULHH+TKhZLoZC9eR1SpUzpsYl0lnobczs0eC5jg
ImrLBiFWrE/Roj/YUECksZzDOwzC3XHdbxmYYnmCRGPJhuWxBBHYg1z5F3nIiOzzw+qDn6KJBG/H
jQMD5+N5k5yFCwU30tta4T/QodbfOWma39STPIXuH0Uwr6t8JQxJDGnWDQFC9ts1kESDjtrE6zFJ
L8jsRSFW7hVTwOwiEXFzixB4wGcvadDsWHW/Rv1Jwi8nrVySxjoQg5ocr6cWOpQgx21IiMAhen4D
D4IcDC+wVuFXtrSXQZDNz4vjYqqrqHV8JBmlHdyGY0/CcM9g5CfsPPGMwYZ+LlDmfROW+O2oxv6G
2sr+2Ul9yXCuOCxjm4/7RY0pvhXVgk9ElLcEE066i8/qLND2gVBp94tWpEJATrFhRvQtt77p3RTV
CdITHDasAm771mpGhmqjVSakbjQq+iMmtHFneaGMOCRMiIYNRt5wmuuqVATtkFhDKk5XEGw1B7n/
R0Hm+5ZGndMiaYnNyyR5eptsMoSOVOm4PPuzQQAvStQ5GyKJLMqFXmLEj/DM/C0ctpMzokNQOiL5
Lp7cWMpTXfz7bZe5DS4qq1Xiur8cAQYInVHmeMBzPM7ogt7Z23mdmkiE8J1zLCti1GxGn9jT/hnU
vK2fOQdtRg6rM9Q6VXy7qAjmGRbdUYaoGSGVD5nl2kcgfb9ktgQpNIHcaTR8UIqs8Xxi2kKqZjGc
FW7pfOlstRygwHgXMfIc2jm7VdcVFo0nKtB/iJdHF7m6wTPTXcf3lIZHF9lMtpMmK3PIz2qxA30a
qx0pEyDpU4NgpG09n+w3Y7sPMxTvpzmsUwe6mbJwpbCNT4KR8Q2uYXwFalOrFpWpp5a1GtT2RAYe
TugUYqPQN64Ys4DMis6ydsLHxQDP2pCaElH2mmHaDsREo0uKH4Isr16R/80kRqTKfU0XejVyX/Ps
rptl9Fv31TAcYiXnO8w72ktOwsSjj3KtP30PT/vUqb1+/UfPaEXNVjextWw4LudcPyqtAfB7G6BU
3we2yncAiNm+gpPxM42D8RbuYwjBjFGBS+l+V1NjXhejNGdL6ZDiLGoA/c93xw+WNPMeyLSrFgCe
41GJCT0rDiPZ6q23WERtYez1Cgwkdl0ZR5uM8Q9zluQU+/D9obQyahUtLOc0NlP20WpJQHFRTfoG
6IMMn822XzYjmYt4Z57Y/D9AvWjOwPf4gnD64yR8uy6n+H+cndly3FiWZX8lLd6RhXloq6wHAO5O
5ySKgyTyBSaJFC7mGRfA1/eCKrtL7k6jd3SmWYSFUSKmO5x7zj5rV6ogaYOGM1TulwvrGxnaHY6N
v/JLiWn9uc3mHcUr11sTRv9WOh09WZWW46APKJ3Cl/392/1+v/M3wYX0w8/SP6NDemdhOLzW0bPN
MZpBdb3W1fZxy4V2u92vh6vPZy7zTtV9vQzlTuQaHPfMo9NlJdW4Q+tWB82me5qum2C+Gy+sq3w7
BZBmgi6cdoBo9jBA4nC5U7be88dD9Hdm8nDeHKacj3ZV242hUpKBCkCGb5YQA9kgvzH24IRDfFC2
2N7eajvlHqPvC7EFLr71dtU232ibamttYAf55c184W5oTzuz6r3T7nF4Z0dfoK2doY017gx3TT8P
37BV2LzRpug/YC8bwmo6N5zX6fjRq1iDnT+CzAp5tEzWCxb+j3t//xxsPn/++G2fhEsOiig0S8wa
9OHmcWQWdQn9D+BhgjZXin3kpN0l7ZOcNGrn3Kny9KjHtVyd1jUVMRBpyKPJQvRLEc7S0MCU4L02
0aQ0r5S5tMckEumLYg6c9awYMDwVefmAPhefCYob1o3QF+211bVfdouJUDEby6PVOPMb8Mj+c9q6
y9ePX8ppnhq5EvpCyyBC0Th3rcvoH++dA3rvdHVTB4aCjcBuiftG4mqB18bW1Jo5udFSWuPCWqtL
QBPtEkk4FJOkKO4OgjIGKEfM56gHzf6QJkP1qRhr40y64MhpieiTm0TrgdrDIw5ljzm8yZJNi69n
0Is+m9n3iVTyr9kqUAJ7hR59dawFKK8z2fPPuE7TL+OiwqGiw56DSIlO3wxijW7KIHfyBvEtZoLx
Xh1rei3kADhxD4eSU7b3O73T03ey4/lAysRmjT4Z8E82huCp3HqjmznlRldBULrDm2sxwzMf42QS
OLjiUEdZYXa0Xh83MplOXzoyQ53WjYW5H1ONKp3RmFtXOCO50NwNAQKOm4EkbiAG6goe3c30fCFN
+P+5k5WmifUI577jxqGeANfIaUfmMsWzS+nc161uJ3TlMk5ibadjYIgEbO/M8DCbpaAIm5+LKn5H
VgdLwvo2KO4AIzdN/n2Um4kIbarOWe9B7+StjFmtASPr9rMdm26EEWShBYiNCPAdlc0vhtwjVQ2H
FDQyd6sYKexEuexlGTkXXSzUG8+kah0NqrhupTVskzJqYB1N0y5vDMxOItLulF9V6ApZvrErs90y
u+NN0bSwDjp82t0STEWlYu2pVDhwu23bf/n4xZ8uUjrbEUQpElI0E6hHW1KaAqjsPItDR+dFj4s6
jZu+GpwtbNnm/u9fihe79rKh9UVPdTipAAxlbZ/QwTWYmIBruT1t6572fMTy1cXHl/otQjz8lCRH
iByYwhgh8DUPr9U7yhw3TUqcWy5wcRs5c56iWSYnRxhqmYAGW3kltTAoWP5IDiKkr37CnIeUq9RW
jpuCXZ/qNGpKUG2/qHU+7JcKd+ZRVs1X3aCrIHH5nG6smXeFKJRPFKa0u9hz8F5Jk/rCbMZ4O2UF
nvHKUKp7w56bfYmbyDWusfWZnozfbYBHzwvVnrof1Ujaco/blrW5nrFCpQKWObP9pooyL0OgWMod
Hrw65owm6qNdPnX4NgoS3MkFySuCxBg1AWSvKY5fOTQ0ZsA71S6mfsCRTCstqw4naaoXtebSz9Bg
h1bAhcmtL3pfGz8//mQn4TNlXfyA2MOYfmQrj8JnjmvtIpYM3lI6JrfaEE2f6sGRe2/RMyTMHglM
rNjOLDvvXpS6BhNg7WQ5BhLjw9EnJsZKyLVlf0eKpYTyCNsNJKP9bcmm5dHs3fpMGHgaSfOonEFR
ktLNRdB+tLskFThKcvC0TxtZdYH9gXZRt5y3ffRN3mWUmVWw8A8O/wp4yFkHMyRVAXdk0FraJFLl
XDlunQ3Ho4fRQbIXOSgHmKNFwMDsvpc5PdZWwrUahCG7VYt9ZlK+E6ToAN/Xx2anOeV0W3FSl54J
HGUC7P9AW3eR+mqUunaYUou+nIVE4FJM3TxuRbUIOLSjkGi9hmZ6IqDoyg0YokFslKFGTrXE7hz5
pPrR5ZIpQn8jRE0y9ONh+d7HWps7bA+ZrM39H41L8oBZhqqA+Hxu3esuKeKnWW/ygLZRse89rG2j
rDBvK3h3d7OJFhm8z3Rtt2O3hQA2n4ng31muSclSkqOA8Nv+6HBdG5ZESvh6BVarQ/pspwVg8NiO
XtTYI6Q68+gndTmyy+yGfClq21Tojk4LM4QH5gaLSuxF00Yk9iVdfBg2zxKUCJaMypw8MywhbrmA
PYp8d+b6a9B6NCx1mw4Uk2Vt9eE7evVGnqG65nQbNHNaPKRWIzYmcCA6KtgV6yWVX2eEJ59wgBk2
WlebuyUpsZJXCv2xk9Z8Jih8Z5Jwrkewwz+YJsfZT6UdG600cBXONDRc2OdaFxZ09XOTZH2pxw+9
5lY1IhAkx8cIbMdchC5GDx0H6SgMj9zuXp/19pvmxQgDNKUvnK3aK1B3SOs5QCfVTvidkeX8MZPN
LCvVOKXYU+TN5uPv8c4LYN/GdMdFv0EMf/Q5xOCqqK75HLFF4r+HiXtlZ421//gq74xwrsH7pekd
0f1xXzItU7NjJpj4zC5ArmVMsMLLU3ocaMQ/M7ffeyAkXpzMTHwD0JIfTia38lBveCx7+CR4V2TH
EEG7tPE9fPxE713GpcHJI+1I2+bxe8N/ApheT4tYtaCqdjvTuwIYdM5r6533RmGCIhaDZhVWH52r
KlHpbp9Qfki1uATMp3YbQzGLBkH3op2ZCqenddSnZN/YK7gQIqyjSLm14DAJtC1o4yTHAwUIbtFq
5aeygC6bVxrAxsVYQresnBvdwEsxq0oliGLT+0S1XwkHdSQcbr3+84RM8Fx28J1XQeMIN4jChLL6
8Xam1eiJyGCVIFrbaPCpJ6tv+hLbP1b1lHszR8SM+5Qm6ds6Ncxq0+fleM9vQnvgMOAiuFpq0fmu
MwG0MXR2LL9Frn5OR/bOuKAleu1fQBe1pvAOh18VJ+TzEakG5BPb/aDT9b8Y57b20wQhxV/qJ6zf
JuU0ftXhVfBy8RAUDy02XS1o/3GCV1wvQ6jjEIgGO0lCB8LabVp14rYCYZyHZBSxzE21r4umGCFa
uPrcGrdOrKM1DnNJY0Ug2AQSxwY/5Vi1aJ9NcFaVIz/XZr+SAZvsF2jtZWvKebhA4LdR0uINc4Rx
Y05evZOkbM8saKcpRlp6OP2uowSl8ckxX+0jBQWxSupf0kNKofeXJ5tqB0Us31B6Tu9aKjf3Zbz0
wJJBxqbjPNNBIV8zV/+sS9BJbjuav1q1gWuBbm1jN9Wyn3oBnqN2nDP74fqlDt8aDeao+yjB8X+m
+OGXhEDsWXXJR1QURNN9V7k3YG69q9yY8EGiZXOn5NI9U4x956KA95npNNngsWIeDdKlLsfOGgBi
ddHCog+d7AYCTL9rpmoOmkgpw4rqffDxinmaj8WUlwGCvQ3Tl2aoowh5FHamm0PXBFNbdM+CQfRQ
IWD95tbSvAXCCa0OMJ/33bYF3F+yLboWlBY8Mvqgo/yLLXrxo4Mqcks2W1/1oM78POil/fXMfb7z
dlblGIo4tHQESevP/0hmNUiUmtSqm8AcUcqz0GPrl2vm8s3V27hgz9KLH7WZzneaEk9fZ/iAa5O7
WbhhVPfWJqGxQ7+oqqJINy3R62UbpdkboMwCpk46wdv++H7X13Y0ghjtqO0IHclvHd+uU81NLUtu
N8mNNkxVWq9zuiS3iiiMJ1l2xovTJ0C+BSrRj698uiRTm7A12hXpOYPjdfSicjoz117jtd6nSkLI
WNzGPVmOAQ32mV39vUsBpVqL1ByE6YE9/CZA18kLGmRxRhrqN/AtPb9209GfwQ6feap3Pj+bDDAX
otRVxXVUTxQYHcaKSj3RqaC20upQuT8WQ48vFU+dATQDKKdzwGjVc64Y7zwj02JtLCVwIYd69Doh
reVwKFUQMVrbbOJu9MLSLDPfM8f4TDx2Ktx1EGgiFEPiiuiaUOnwfbplivrOXK8VZaUb1Oj338qW
ztTV8xTwcDYZHKB12n697eREltw4rE3LRZ3bGB0oymr1TkSH7Sz9ZwrY4QIFgV24Ig6AFbb6Psba
EAp6PDQbL9abKFTA2r7Udlq2/kgjhod5BdH3mTXmnW+HjGOtaK1ea4yXw8eqGw+FUxHVQTZZ4gsR
6XC19nVfW5gR3qP8UsNiSdPPH0+D0y2fcAkdPod+zjTo2A8v6sZk9vBrARbTVNGmJhvpG6lU/354
xmWoCCD3p2UQvdDhZSZtkHSsekACklmn4WW2P9vTQt2O1iaUAggo9jBPad416+ayVq2GAZtiJbwm
gQF9AkMitPLnpIt2mtRJQX/8FtZpcbgMmcgdSVQhSVs7XY9mqJubHF9qlUYwbCde7FzQvgIEKZxt
cLt+n9ti9/EF34lX6U5XV2oZZyK++FGCQ8EYZcZ8og104aojwG7bC7HasDzgQNriBamQtKMI3GVV
34wNZztoQ7OAOGzyHPBr5MR+2eXOi1CL7FMSdQMc0SE/k4p9J1RjmK1NGjQArxXWo/fCsh+PvYKt
alE1xgaymb3VVXRPKWyTF6JlkdKx3rpYPpvNpZVPctt2WDDC/o/vEaHbV8hGzglUTwFk1LL5Unwl
Ij2Ov0dLTaGUGlhoHUQQ5j413bau8zOrRfosrHp5qzLEGluPFE20yeqptTdjNQwPJK6KahtFLsYW
OaUU+orBiX5V2t54pR2lM0O3WzQ1mBZ0/hoFiJ9nPvhphElcSd6AcYZfGzKiwxkgGwSoaqsqoFlG
TGDGLqfINFvTXm/mbIMU36QJVkxbrbXlbeM5vRWOam28Qqq2tx/fy+lava6baD1/RwgU6A5vpYaU
TAwOI7SL6+/0zmtX3mD8lFPTn8krni4uXGilkJA8pbbmrj//IxhRhJMU2IZyoVZGgaZlKYoM6hYf
P857V0F9yCiFAbTqUw6v0ulRKpqew1DWCQbFWLqbqQLL/fFVTl8awAeKBXSpMvbYyQ+voo8V9Xhb
y4JEVG2wipm3AErjy063Xj++0unzUB+wDRaH1bacqOjwSg3n5tURAGvYrCyvPNMip49Bxebjq7yz
AtHsYK7Ff6Igwtqjlb/HjsrQmojubZl5N0k9ybcYEVfYdgCiJEPza5z3qU8HN67JwzIGuTaMIVDc
JojLloonHJ+rPE7A9WeDc2aPP33bCC41IlnUHbAAjotA1BW0KMpzWpXN5jXKch3oYmfcp27Wv5x5
D6cTE7TMytmj0EdfwfHENOAMsYRkig9ktWf6LVrmp5reXSLMTjcynXCnV9jTApTqehjZonsckNB9
IXTW/za8hEofTAcEYRpEPjSdh58+LTkYSgpFbHcJPnfqMu1tPc7OnXZP06hEhx7HcNpuVj/lo7Ec
K8OMFhCkbKm32ZNHEOAnLvUZiNgIzEw1JUOBk0HWj8OrwekyRBAz/vj4vZ9+YboWaIyjEkZdG67t
4aPS9E53LFsWvUh2shUzh0WSGwPWCc25t/rONsYzciJiJ6MlioseXgsHP9bcAg9DV1S4NFlVvmbr
k7zXrsbKKmEoC8v6lVeLk/hrEHMzz2zPQaSaCBtNnGlhpqoj5ZClc1PnTNj33t3xGtao+XcXzfFH
L2cjklpXFGRdBsKvEfbjTqdT/LFHYfUIbb+9TNVRTYLYoLPQzZN4Bz793i1d2rtmDhL72IAFcua2
Tlch9Pn0v1BgICRiZhy+M/xAcqH0WYErzpCjOzWLvQ0l/e9uRfQ/0HJAlwn/XAfE4VW0Ke1Vyltl
QF1K+VHnSXVFKX2h3G+pZ5JwJw/EpdYO2nURJ2V+/ECQtsy6dBGkeBJLvjE14h2n9r+dwaU4gUbd
XukssCWP6VtlpGBVKGHs0z1UX6CGBKneuk748eRZJ8dBvEq8vgKTGDTM4JPEd5I7yxTBWw1yt5ye
miwxngzoZ18co1P39CjYfmyr7cUENR+a5lL9/a9mGjYaWdaO36fNw6+WRKNXlTZnLMQqa7LVK3e1
O+DbU+Gv9fGTnhyKEINwkuWzrdaYRE6HlyJjUAilA2+j6xWSvsIvdQ3nsEtBpGz0Z9nOtn36Zjl8
ISrkf4RIx2IgV7LIuw1WLZzNsfOQA3i/gGyaigSl1KUXWNmEtcdUGPEneyjwFpzpvPiet2TIfLcy
zNckRrC7E1Ysvy+9MV9RQx52DeBVPSg0W6evpSjZYuLamkFFUP9ekOh4S89inCO4XmJtuEf6YPd0
dzWq9YDTx2D6NAYh1CIviima0Ob2UUR6bwVmLEGURL2Eqee0ci4uTUdHQ12y4AX07sPpUWMFI+Ze
jhpd772ZJaGwK/22U7wohRwzdlcDGDKcCUrhvhViHi/sesoVPKjSBY8CNN+01o92e7vi0lL4iRLo
tdcOhgio5CvfUyeRV57AqAhsQmIwHuIYy+xBOspLBY/xa+xEOkXsdv42OJ3xGqeV8lKriVVCyrJE
5Q965nisu4Nyi0Ougr+6KWvYhEQkzfW4QqTCeuxhiRLPAP/L1AU6FlqXVNkvqkh2kwnXalfEtlj8
Rq+hTbpVDRoCaz81VDrdeymwgeABaeT8VmN6a/rqoOIxpsx0WH7qhcmioEFkRChbTLhVDfls25vB
arAAy9MFdjCMXD7ThFN6uqWaWj+PRVXosOi7BYlkn06Pfd7oZuiAoHjCHqMow8Hr8ZFBGd86fkWf
SBPSkEbJwdJmmGAdTf61L+d6+LLgOvkIpJ7qclo3fbnNGSUxIt16qjYe1pbV5VJDBIMHXBbUAwZI
tlhHkFwPR2jPo88os60QQjzVqba1MR+byhrWH4dHfQrttZU0zJwlf02XbmISYTeg+/Hkas+GhuTE
jz0L8yckVMOXwSsWFYrhSFRH6jdz8ZeT1SvyiGF68NSh+ZKZlommDxkUI4RT3zUJelULeq2j4yEh
YBEooozxTu2BOwalcNoVreCCbSlmUa+W5xnIEeaT8ONIOk/wYNIqMITn3tZLO14bvE1+nROvXn/G
aC6bhf5jPHGbRdLmka/eEQxEZ9XaZfjMVRWOJ+RlWfI+XnhOZYErTmxtvSQbo63Hi8OVp4Ng5tUj
6bIC/gitnl4ZMm+KfWNLFx3EYod6lo47sL5GYLiYqdHYT/LERRqlIRHxiaOTDUvEeP/xjb2zj5GC
NOgNpsmGovvRxoyQaKFKboLaVmv3U1Xm00PXqd65x19/zdEWw0F1LaatTVcIIw8fn0SIXqgiLQJF
UnqQyzYyPUyJ1UcrtrZOaX1By3Odugu8LsD3s4ksoonVT20xnskdnQSK9B2AVUDkTVeGRtB6eCOa
Xru91Onwi4w5+uHhlRGW1dJdNTa2T3/31TIUye9DkidAJi9zeClpNjIn/ltp9bWzq408+lV3zt/G
1VNeW4s75DBp3mJ0HV7F9GbL6ajoYCjaZ1tpxuZjknTxmbP3O68NacuKJnRIMVHNO7qKPXHGrMmP
tNGYYWHSLltc31a+qXPmBHU6IBFJrZUzlDTv6FFagwq1gzF2YLlMiixx5m1UI4n9+Nucyl74IoZB
mxthMkfx41BxsDrRpQn+6R7EGEykSvImwaJmi7sZojKq/aqZhgaMDix6X0ln+bUxbFkFkyVTTE3q
ZtgPxpCPZybKO0/PLEGPR0aFFP9xBaMTTW62I4b3dLfYGxp23U2mwWk68/SncQmrPlEJ2UmSlCeD
Rqd4l+jV6oklEzD2k8geoACBoejrZksh1bolWed91iYDG+zSon1UV3qB30Bt3Tlanj7xbjCVI1/u
PRq5Z/skuuXffxUg3KnLeSs+hnD7cMhFy5S2aUYxx4txgFHVnijYo5Ps41dxGvvyqjVtTY+sNZXj
cWCizlqGnCyE1tBFHCCwEVvmKztRkpifl8man2RewxvDndcvSHnvP77+Ox+cp/uduiUu5ZB0+JSZ
3nR4ppK5dXINpz9vkLdqnmtnhvs70xeJEWZX/G9Nvh4tEtaQ2aNMtXr1IWphKaG1s4qkucgjszw3
tk4yICs/Yx1cCCcQOp44DkRVxX7ecJpwRvVOYOjzJV28+WlILHGh4+l+Nwxa9jmO4gTbBN3+ao6Z
9diMnJY/frW/j7qHmw53QtYLXcDqGHI8gkQNXzxK0OPZkOiSyzla1G8iG/ofnEUSVF/wLDpfNrJ0
r2DIGV802aTicrSTOQ8KtzcfIio1T1pW4ctYZoPq53o17OfemcQmB4L7k2YYNKU6Sd6r3Jvrbrss
Un3NeolbLXErWfW0LopfbiRbPaziioRiYi7208fPefpxKbQgbqTSoK2IhaMh1Kf2VGuIDQPafNKQ
0MKEaJnq3zS6uc5c6vT8BDMCxDCHJ9RL0IEOR6tFCpl2s55LGUaiX7aqvrh+nVbmrWtQOLtw+Bfa
cGk153ws3rkynSYUVsnykD84FgDbbTPT2oPn06TL/kuZgtnGJqjbGk5jvOgim7Zm1GRfPn6zp8sk
6TO8I/iOrJfq79LhHxlnwNsdIwjOsLt0CEcjaVlf4b9ZN12ULIQy2TlQwClUcSU4g9UlgUHVk896
+IIzzjxqbtJJkWVa81C4C97VGj3YxraJ3cHYz7ERt9jnGcq90D3aed2szh8crxxwiutzcZfIiNNO
VSsw4DR0pA8ZAPHQwOO1Q2wAoHlP5af5WXVley/Y3SgDWiJ5xkjLg6aLSdpdB5oA+82SQhIuZcrg
G4OS5ps6rrLseooyW/Fx6WzoqxzqlnZNVym00DYR04Qcw8xfijN35UWKTbfps6iCZm5a/GOTJZu/
tUrriFXaGA0XU0yY4pcc1oe/u9qhqWDar4mT1bTrONhsLbxi8ZXEMm7pumsS/QPtCvham3QqhB+P
kBPFASkLd1Wr8tHoevPW5f2PERLTBumqyTiQ03bym0ynaXMlurUXuKA0F5y4Y1ooHP02qjJYkh9f
+2Tr4Nqs5kQv5PuoWx+NFXoxlZhuZ9BGdGteokCgP1b3jP/eoP7j5/S/4rfq7r/Xy+6//pP//llh
wZXEoj/6z/+6SX5i1lr96v9z/Wv/948d/qX/+lS/lQ99+/bW33yvj//kwV/k9//7+uH3/vvBf5A0
SPr58/DWzvdv3ZD3vy/Cna5/8v/1h/94+/1bHuf67V9/YWNT9utvi/Eb++vfP9q//uuvVZf+H3/+
+n//7PZ7wV/bt/n38vXt+C+8fe/6f/2lWP/kW6MlXzGrNMCx0/31D/n2+0ea+s9ViEbAwtGZs6jH
ZUpSAuJff1nWPymLcwoi88TApG/ur3901fD7R9o/sQHjfEThnETR+qP/c2sH3+h/vtk/yqG4q5Ky
73gUht3/7HwWZcwVK61rJgUfaLrrLfw5LLXYASiGdUHQ6PozPdzL1qsrfYMDr7Kz8L08Mwt+z6jj
63HnNH0SuDsUUg+vl+nuMpWC6+GHgUJSiVZ/Ej3GnBD56ba3gVB6Efg4RB9tKIRtfUPtbPppb1Z7
cigzANTpfsJV7DIBqhwqJHE2aQ7Y8syU4f0evxdAEmvWHmM3ijPre/tjunpetSzsHegTnPalqaS4
xOrbCxI8Cc/kh0+/AEVE9mT6/bC1oXHx8Era0GkY09ZYPsN+28lpsnd66jqbMXWrFwc2zpknO9wf
1y8ObIcdYz1osiAdc14SPU+KFgQtnDZJKildzEDA9CIXks03g0RqkhiKe+a7v/OQgOvXYqxGFE2S
+vAhc/BvXW4maC8NRwkwKKv9usuysB3m5sKolF9/TMB/j/I/R/VRf/F/PyRDBLI7x10UzUerbU+h
DDfhDDnaUoKTJZE7Pgktg4VaqWX3LdU1wJ0MIOXBcGrNC6OltR+a3LVeHbWCBiixxxn9eEbKu7Fr
YTkbQa9FGvAMy4Tvq2k/5tpo/BSyVF8acorSr4lwHtKi0pqLjx/mvXfHAIFfhPKQs/U6VP8Yim3S
aLkFuA+RkOpeI3vMsKKdlusizqpNOej25uProWHnNx5OUoc9CrgOKRDAFPrRorBYdm80eZ0FneJ0
lxGZ0xXEpw93CdpKEWZal+ywBBtKmgKneG8bufEN8KR3VYGVpVmM5o/01pxdLKAhq5dQF9yyJkZQ
7ORSSWN73iSOzWdBeTS/GUVjfWsGbDL3sRmLG9HBhvEnZI/drsa16DLr4tTYtJC3vwyt3oOOtlwx
7QTS/BwOvmXdwGGvuo1T9vplbYD4SjHChd3g2OTQTRKceHjrWoSkHc+Ye8gX9ae6G9XvjUv6yK+1
vFX82WtxikrmzrvvF6vUN0ZfzstGr+iCCsY1OU9JuG++eCyzLR5sWSxh7Sfjds2ww0Jua6/Hsjhq
rAtzqJWfUTJZX1jToKkw2JpvMMq7u2zokKU3TuJc0E/HoTFVZboZ6a+86By80q4TmhWeq6qvyekn
avMjylv3CRyIs4SFwBVOGsakgHyMejOcBmtCfSMj9ac0Gv3ZLKSS3zW6MJxQzB0SP4C1M5bl5dTp
MJMX2NNxkaz253YLeWWkARToMq1oclM1qdZstFo0HOJrKW4cMIRPpILJdyrJKGfoGTmEeas0snkz
zxQHSUJb7o2iw/CiNyHDPpaeQNrpKAAoDoDiLGk3eIukMxBoZ3iSOjqzQEyCZACeSeYzqhQ8ncda
nTs6POvR2szd2L4Uqia6IImrjgV+8tINprZVtF2o5YpVotRhXS+a+paSGmZdhV6mZuA0UuLxVy6m
ue2MvpfbtO8GMNOug6W0XpPtDxVtPcg1zOcvMsF+O3TTNC1Cu/YGTuuywk2bc2H51avrRYat1yrP
eekNwmeAk3c1UCJQfXAy47ov1hZyV02nry0iXC+oXA9ijDGr8nnlNk5+66XTd6e2HDLtZd/cCaub
7dr3+tpd/MFF8rkFpbPczgJV+EYFfeaG6TDlOzHY5NubaKhGPJQrxFU2WfMLe15mezuksuuC2mqc
PjATOiz1nEL2Jhv71POjSMwxOOVE3iQyz36NS93EAVST/Cvu4/LOXlQQk9O44AeVzll8q+flkAUz
41pu4wjdrW/1Tf6pLnTjSZUsdpvZ1es9clhUGXGnDn4xSm/cevYk01D2jv1DqNbymNWmxULZYu/h
z1aZvDrjgLIu1rr+OXOHqAtFPlX91miNZISeSF8dVY3GwxDLbaY9/FdUje48WeUmSV2SNnEq1F+8
cngEfV9bS0iTFa7ymcA0vMVFqN/QRjJ74eIsLTDuzLCHgHyNciV6iqyhNKO4AIeqgu4uREK1jrIU
s1xYiXltW6sJ9jiUQxcqGMTBnityxPdDrCp9WMzAzRBPKzLelEpuSVhA9fwjNSxp+K3SJHe94gIO
6odO9n7SQWX2bbeyv+mgzVs/zXKASmWlI/vMG077ydh4r8jnuNlIJMpjiYXz50LWjrobazvGvLou
LmpVje7X+Wzu7Lls7ICVaXxWzNr72i1MIl8jWNX8gW7vBKyhR41trgvvzXN7sbB9qvKqmTQYbcKd
dZPGvyZh1EmdsKrD8+8h6Ydx9KEDVApDVO+us7y3ZuImNbcRArf2ZwprrAb2VGZd0HaietL7JQOS
RL/AqwVK/aUnWqh2EvV7v4+Y0qEWqzhs9cbopX7vQFAK0qwa7u0yAegBpBoDWDmu4oXcdUCwSDmp
415ADPqUmYmJ6TocHC2AyqjiVGGtyzPNH+lOQG3swymPja+6bN3HmvaUfmfN+vACtKfJ90Yvm2yj
ScX8BlpcB32e4RW5KRAuUk0SQ3PTzzg2+diPZW/CwTqYmVi/iHGuftopneyh1VUUQmvNkXmY68V4
NY3IXq6ImcQn1W3ybKPaCHHRQsTWK67iNJmS+dVfhgwrrUBQa/qU9o0xkMVcye8gm9QbbXBJ7tID
1GXb0bY6I3Bmc3J/8TlleS/7zNLCyLSBoNMdOc8Mqlh/TaM4X/yWcROCaXaeOkXJXxbhqEsoFA3Y
3JTLQb2sOB/0Qd4LL/P7IpXfXDfOInaQxfq0kIA0WK2dorqIgG2p0L3mEYN6QTGerbWdruvMlRTL
68j6OboeR/NoZjL4GSUMPUxqfYQ0607ELsVYxM7epV5psYkpGW5X6qzsm7GikUA22Pj5jVYZVSBq
RRc+/L/yOrUl0D8OEAD4GkeYLOYONWe/a0pF2eGBln1qqFnPYdMmCKq8OYqe0LU6ZBdKfOx9FEn5
VzatnpVXWvWmJkgUlCKj5YedlZ3YMELnh2KgHSaYCpxf/Vkb63iLL7cxIeVVzTgc+txr+ald9f5Y
ZI0RZH1hNyHFhmSPutqmgFZkzg/8ITODPUCCU41M2BOMuHZZ8LLX9evKFjrKunx9BKLG9ktjNhWg
xdzJMj8RESpgT5mZlGhSgZSh6P5m2DhL+YaZq4VvzlAzizEqsGoXNXquSl1YTsExlc+U+ZQ0yPLK
/UnXohDXi3Tql5HESkHBfTbvzYVH8PvESK+JrWil16NR++k0jvpmK6UROioBlK92Y/QrHt3K8XtX
HwYM36voKzk1vgUkidoKZZFF1wl5n1djkfTolEv1UqCl+xSJyaM4kRntXZ5B8lQqkuVsdfmzYyvT
nZso9HFaSdQjxZrUHrJcmW2LtGVjUQ2xzZy42idVqvueU6UywO8YXlxcKcNbVSfLMx725qNSmfJK
dwDlc4rsWrEpnaF7lji1rgz/YggLTKntG9Moze4iXSz5lSajFGdZmpJuKrB9c6DhFf11JEj6Pg14
Oe0FNhqPUYVOjPCpdZNAqvm8icy8J98Ouu6baUXUmLym7LY6vDneIf6OiR+PxLm4PiZMLDXLh0tw
Oigaq4HoPHTXPxOw6c6/oqEoCIo0o9aCdGwKhArpqD0s1RwZYVPMy9emspUq7Ejr0xHWULhos6mL
4bPUmcdxdPLa+8mUZeWPUeU8NrJmZdanzraQcgmrEkGnxZ2Hs1nUTyGnhuj7ACvhtZNd9riKjGsf
XaOOrQz9Zk+F8Lz0Iupa6xuD1nkUtawv2ediB84KQLxQm1xq+4SDGNeYamJT9MwrnDsc6faar+pN
L7ZRWte0eYBUgc6CuZe4VHO32mNgMSU7JVWMxNdzXf8GCowN0cZz0ggaZckcdhRdXOtCNVrfQV34
A0hvPVA+bxNvA+84/dG4E+3dbjvTAt2QkORYXDTJlTmrUw4EJffuqdHb3oXZUSvyke50D33EXwzw
KCEvvtDNPqjjjIrDTIvnubL0exSi3mtdqPOj5vTzgjAqUYHyqUlG+FU7y/y/2TuT5biVbMv+S40f
0tA3UwDRMYI9KVGawESKRN87HM0fve+oH6sFvRxcBlmiZY1rkpaWunmhQON+/Jy91+bwoUY/okJK
/BUqOgffKBQCGVJvrG57AhTSsHBKApcyNTGu26Q3tQBm+hpGMsas766Mx8cUtiuqmWSmThPZAP5d
pxAgXcXylBvytCnR7FavDpKeOwN+Rcl/m7lKwbeIubmdCQVCtg2Z/aLpmln1nUG6qDQNK/V2k5Ot
ZVo5Ru0mR/CK8cRrlptMIaOT6sBpfqO8Szh6aDpi1yjtl9lvYqkd3Ni293ZNTM2Eew4j91zlgdRm
e1+LQePJDIO8meaE6jySfcORderNPFT1fr5W7FFKAr+Yb92almaAiSeno2QnWbRXkxLxFS0yyo/G
1W2BgL+lrzAR3VIxTsAJEVpjnYx7MnSnTW8K0HZ2UdCMcYZ2+NF1KCjA4anc04jF9LV1YyeU5qC1
dO7zBfaeU6akNJdaam9t+ANOGFcRXRwrryCVIx2seJe6qP4lKYYioifzSAaewcoM1FnD31mgF7zE
RUMejCOniXWAitDvHHWaA0XryGeKlsLIUMio6q2ZkiPrOxhEjGAh+SMjNEcgVx/bVlw6Bo1oxnzI
R9BfSz832O+pyvmnCUm1xsgHoyNf4dXAd4zLFQhlaCWPcOoWBGr12BVh0hlR6luS7rovbTk9ZG45
ntyuhrkzUesfcgy0BOdwUD60FUpIPsDGvAMGOxK+o2nfJY5JTgh8mgbVfTv9jHQ8djoN8Xa7tNSD
tFcafdtbreg4wLFVbxrFnG4jR3EiX9i584DiB/7lVLsa4SH1sEQbjWZTH1glaw4oGkVBBQRH4c6c
K1a2JTVBq9SL9So0QVnfArUiOIfRkWeI/iVPYne6yvql+WGRCEI96GRxsuNnii6o27opb4e+NJ6G
bk4dYnwSEpdcvEtVgKlCo6BSCXMI4dsN+SZhz03CyshUJER9s3zvRWdOR72b6NaBbjauCKaDVKwa
GSsxrtB2v3Qzp7mJ1972+8KBMtNT82rsb2W5Hd1OR+EwLdnkg5Tpvimz7smQh69dF53GUN2SHcKn
oc+WsFF764KGqM3QLJMJP7zykpPXxwgn0dKOVJUuC7KPF7Z6yK3EdsNSTPlLW2je5ZRV4iSaeiQG
qUWYFJDkU/wYnW66HeNIec3cNktRmFlRfmGsobfBiK+jBiI6DZdLvK4pY5SN2oY6aT2oAJAtfA6d
7k5vnf6H51RFv1fnKj0Io59+e95skIA3dwPQTGLJINY1Gi0FLOPxszkYKg+shsNqUx0ZxOe4hQiI
sxmBuTC6PuotY3uOyitgx8xF1Qb8nWIyMd3BU0M6wUq2FYzm94nZogC0LThcC1+xFc7KUJLoGHO3
kwRUjG5iwc262XztU707uqnjyD3FGye4afTSb/riWI96FbNekHIdRUGTVNn1TLEALnXui55pYJUc
QBPVtm9ntvnW5gQ4hsCxpvjHXFnmROSfht5M9qTW05uwXL+r4wUWNLFQFk2bbD4gh8hNjoy2am0l
2LcpqNM+K3bsrEURCrKoIe8sbopewemU42SmBA1wHMpYe1LJOVlx2S4p4ZoXoSdZi2w6Hq9yI1+I
QRAC8Mis/GynUvlZqHS1A3OqgYjD8qmMi7htDaoCdk7B0K3p2os8G2YCAoq5+dVVInLW73/WA8IN
4iIYmjJ2r5Dhqff4T515I92xoc1QdupvMa3YYMG8LA9qI4nuILljSCpAXiCl7LTs0RKj+UQ6hTMd
StGar3M6Lnet6eo4KAoTQlvXx3bDy6dZwq+tyKX/0nICIQRrJuiBRZj/Oa/dR0O1Sm+XItsh5L4e
WFISvgKEgxoXC0ZzlvlhNKR78qocqG4nk+RgMA/XAhKkW0rSajCeHRAona/XxMmTvOdYMnSaLsNM
UA0YFjvSVvyqLhwa/dEEXK0SmE22zkjLze+zTOygiNlEd2cox9AAqu0V/eNEoeFZEubdiqX/Fjl9
d92mBmBPFd9TRAfIrsxtyUCeKMRS736nM4UmQU7QexDwqcNtucQgy+04z5+w6XAyTUfB3KnjY2aP
qZHBbdShyduLJOspJX2z43yJW1QDwzWz2Ywhf+qK6zGrredUAzziN2JW2AyrIfuuJ6LyGFWYnRPa
ZVSMfhzPCoboWqnznUaj722cM/e0UNr3Pp91+cwWN516rbQTkAwNzQDGf1ayTsEjK9T4j02M/Qsu
sqhLjyAvLXKC1Dajm7YrqGxiArbaC/on2ZEDxdwDtOJAGbS9aS8nPIWjEcySnoKfY9cUgdd4KeX9
JD0tv5/4bdV2HBQz0KTT+zjAbA5HhjtAyTPg+2zsWZfP7L+D2HqOnlxOAGetQ4nzvjpkNToCH5Bv
bW2SeH0pM7uIr/G+Tk//ZaHsVSuBRqmli3jTyHa5IwZaXP0XTtUZIeNII7xA5xvCf3bgLNEj2f69
afzJVIGF2sBUDUYAtseZBmfOI856LQ33hjiqC8apY6AQiXvUHBLnk0V4m8HB5fz3i37Wp0YPrpK0
xCgMrd77zrhRjuSH8QnQ16N0HSRlyZi19q6zquc20iAUOGxQUe4UX7TI/2RqnnfI0elBVEPdgJf7
rCevKogC9R6qmiH1UfPjYixoAruNddQa1Tgpk05jwGbE2zXdcISlZ6tBu7hNuCjkZv79LpwZE/8M
O8gbXsWihgU847xdb/UlTeqO26Ci077L+6kIdUknYZyW10GO8oS4uV+jD8goVIQ8SLMr9p7ZT2DD
17JVkmndxA1Je7XT3jCb0Q9RrNHzNaqvLICfvCasGwYzKGbuun5+3+y2g54AN46Rk2LSUxqqk6IY
Q9hnTn7Vlkp0H5Ha9MXE67OnBfgDswfjIAxuzjph+ccEBZ1O3MdDSmSKHI0aqLWWBWNWdLuOFN2N
qhTRQdPbdFswMQjTatK3BpGAHHP/Q0v+n0eFQsQENGiYPC77bBKvWG5fG7FFdOo06BdpO2i7OXWn
e1sVyxcg2fdD/39fCv4NWRDMDj4gdvWhs5XOZDs0afoezRzFe5sMzX+kSvv3VdZo4lVYSvDZ+sD/
cWt7K+lReHAgNGJt2RSiVu6rOu++mJF+/C2cV9aIJBxz6/Ty7HOjxUyzvqMUHlpMJZURoXtZZ1P6
F2PK9d/z/rNG4rzeMUR+KLCtswUFcWxkjERkIt70tD35iN0FCYJ0ksWc/ueXQkT9b70vKLizS0E0
pxGceDRfOLMclTpyDnqRqZsOmd8XC8Qnd89RQZagFEUthMnz/TPySN12e2KjAnZDw0f7l+3pI1Zf
XOXjV4aQAVkZghoTc5B+7p0E5a6A0uEymIemTdbQHWZHdZ8naWibvMb6bOXRFFaJtWwsEmh3JLbS
d9Gjr6KLPiwyeKH0NYZ9NfDAaji7tbFjd8pgwWRSZGSQu7juSqRzHIupa8I+nVA5xd5X8swPexEX
xRtF5h8uAGZ+Z7ZWZ6Q4SddXtFoPsAY1pB+1ih6YIs79HnLhTqrCDYuUwcYX6/97HSXfIJcmmwRv
N9av1T3w/vlqc2lYypq8lyDv8VUtwsafJTon4FI/dQq2j9HT9avM7vTjIGuK+AzBoQtM+It3+rMb
zztGMjQ3HcTJWREAqhLnHoetIC/TPlDS+lRm67yxZ2oX07K4WFS32//913+872gwSVpiWWBRBfD0
/sfbHLaNqqUzx1bfEBaqt8EiVOuiygiBiJy651htLEEi4+qLpe+TF95ao4vwePIA0FadiRpgJjF5
xNQU1LZDq6vsmiMNHI7bVZx+mwTBVIADwTgoebJJ7W6V05prTpke7/5+Dz4sW6xa4HsQBaEnQmJ0
9heZsCeXXenWPOcu9vEBTZylKdOz0f0K9PJhLeFShobKGrku6/A5D7oYW4n/i4IfRXe+BwoRbSxD
/c8MEesbzVvE57S63tfK7uwHzVqSmMOEuL1V1W6np2V6B8fb/uJ1/XjbYBAQ9ovhGSIYNtD3r47Q
xsmNl57Y54ZzpEzKfJeYOfoFyfz/70/o45dh42fF97566z1kW+8vFWWtTAa4naj1E3XYjAT0bEXq
2hvihmmRLQONsiLu8y88LB8/DvZlSgDzT0wBnvv3l03bTukrEAJB7yj5drYU4zgVUXWS2jifeqHD
OUd0Rlz8V6vhx9dkvfCfBAhUbPo52FUrRjVyBYG4jj5ND8S1YAkw1K8M5Z9dZYWErPZaAMcf9tA1
H89usKOape5egth7mjKluf37o/v0Ig7Rf3zqqInPbTNyoBRQB5y1rpGb+1Frixu5kIb396ucYRH+
vPJ4chBpusCaseicLeKDMQHhqaKKRzWYV8YomSZSE51oIMGxYM7tk/VKmGxvJrfDSlNaeoSjtLMz
PUyAV+9LS0+Pbj8pj7Ul3V9f/PU+uwt4DnSwLOCx8fa8f5OgjqeEmGCZa0rrTU3j9geS4Tt7XOqj
4dFnKPoZVq810ON3Rme4xONVbTQHk4Idz4lfmxMzQS0bv//97/XZC44ZmBAbJOrQi8923c4bZqwx
JAuUjVZu4zplZCO1OPRKO79YWvkaF1W51Wbv99+v+8nSAUdnPfyxuq2V4vvbQXttVfvyUuQ2jRUZ
uXRGIgaKo1p+tUqdJfb9eTO41ir1xLAOl/zsI2Z0KZWlTREO5dDRZFOgxC5mY1MWyKLEnKuBBKB4
hVDbIQ0KG2bhLcoXx/s/AvZ3lTGvJUWGp6/SwZUO+f4HY1qgjySYeUtTjwJUl/qmoPDwHbXv6NnO
2UGbJ5DNsp9+NSSz/zS86a0TtkYBwjwEw25ynWPY2iRt69ygOV0g1JWtfZ/MDGhignfIhxmaSV8R
txYN+lR1Gc2oXwlQP3lhYJRhDfhjHIMG+f53MCmE+KBh/G81c3gFxOzeRTSGNpawqrvFiZTvGuqB
y8mgc/f3V2Z9TGd30AKv8adbwFtzXi0kpioalVFBUHLl59GN1J2K8PWOMkK9a2fvq0/jky+WEDQQ
Ji6UO/oUZwtKhZRIVxOdeFsEhHdU2cP1XJnGF7/qkw8BnwgYe8p7tuvzdYEdJs00D21RxYO9Vyuj
ZcWK02vcBtoXAMYzYMWfDwFXB2BX9lG8KeegsgmSAitMVwad0BJcumVBh20ejhDdEWcIzMRiVDXG
1SrfSqo3u24sv2lpdKIbFR112X6x+Hy8w47GkkMD6M9Z8YN/qWjjfJAANKB4ZTuzp8xsEC9+8el9
fG+oGZBicuxlGaBcef/GktY5F0TdInUspvR71dGolASE7Stkuld1xUjg7+/pxyfK9XD7sdBgZ3H+
APb/caI3lRxDrM71TL1Kt73JhJ0ZcwSIvFf/45eHSwFAZ78jtYki/v1PSxn2FS2xdoEzDISlr/XR
krvTwUrd7ItLffKs1hIZOf16SKNYf38pL0er4RS8MRLWx9YqbXOXSO2rsL5PnxVpXLymFHmIet5f
xdUSYg5HflCEdIbHZHXHiklHICYT4Ymdy/3/w7P6x/XOVjOHzMvU7WCwy47Iw9Z2pY+aPCMar/yq
ifDZa2Gw17HRGjiOznN1Oq+PRgCGvIZN5/qgToAJiKI7KkNsfnGw+uxSbHSw5in/GTuud/kfb2Cs
j82kSaQaWSPIYhGkeRlTqV3V0L7Dv9/AM77quqaggadzDLGUgQkZGe+vVVoVmqgVSV1puvbcwqfe
SayeNw2klWxb150dDKU5POb6skaUd/N2beve2EkbBSvvFDBIG7mhQGDO1B9TbIibQvvik/z48q5/
SV4qbbUOQTJ8/5dUBXVjM7DI2lNOEAWIqm3M8PSLhebjbcePieMBEjNFNYyV91dhHE3rSDpFoKMw
3CVRWRza1l5CM7faLy718TiE20Wn3mUfXjttZ3tTnQ42MfVjgfKIIPMQsYDzbXIR1syamCpfxQ0f
B9Kdv6piP36fWOwZ4GDVMzmxn3sDIw8lrUkxHch5tCO/iuOeybUm9lKLjtz4+o6HD4ErGpcrXZry
OOdOvUuSPt40Di2rIHNk+jhp+Y2KbOBBa8fli0f98SHQirGptVRaqsxSz+5M7ImpUQWSuk53h3tF
jevLQaWrlKwpGX9/9z/ejJX6yTtFF5KHcA4Hb8tcZWgD4oaoTe+nrkPdgDhvTGEn5vqmnZP5i4/t
42vs0VzkVYYNgDP0vFjPoAKUbUOrpG7N/tEdjfnO7Rb7q/jB9T19X2jRmzAAfKmwz4kTP3uPGyuy
ajefaMIxSLxYJiKdjYF5Hqppd1pV2Ohj5OiOB4X5o+8ViL/+fmM/+Z2c9amUoT1h2dPXP//H+pUD
dIS1zIyBMtrbePWQbfJkiu//fpVP3hQ6uoDb1jMIsJD1z/9xFdbIDrWdyBjoGvJOzPKWzmz5ZBVs
NX+/0me/x8N8ouHbYZO2z9bIGU59OioSIaPqRTAWSvnsqF7z8PerfHICpnNFA5X+IT0f/Tx0aiFP
ZyBkFE6w0g2bTBfoAnLhTqEzR1mY5l68sftiDk1dIKMo5mEz2eOLsHoXClRbbBF/IYSHVh5o9Lm/
+Fg+e6l4rdYDGAkGHB7e321kmhFFV480KU366x49cFDlzOv/oG0YZJscxcnd3TZ2gZ6cVu0X1//w
DLgvvDWsyrYDzPN8XWBxBOBvQRbIMpk/JoqXXzp9VH5xlTP4DNshpTX1EV2ItZNMwfn+Z+ZAV3o2
ZDAXaPRmGkNJssvGCAV6VTCztvPc3XuZiwRUQ3y9KZPll6klcpejM98o6SA2nVI4jwnqgvDP6/H/
3aX/68+h6f9uL7363//d/Cr+6S7983/4H3up6/5Lp1FKU4YZOBxsg/Pu/7hLXfVfFGvGus3yHzCr
+ZN/m0sN9V/UZ+z1a+IHubFrUfRvc6lu/wuporGWAWsAFe/Cf2Iu5a/yfqdXOO2yCqrOn7rrH6sT
yUxzDB2s2zuF1d32ZTtcJ5QUB2RmTH9cRblVCRDHoyNkSS61gkVyp3e9skOTOdzVueLR+63bTdSV
0T6FKb5hPDi8lWUK6sWa8+fRGOTezWGMoMrI5GuB2QMvDRV+PQ6MsuN63JZwr3fwHpL7Nsr6q6SW
OUj3CkE5xwTiyYdxunRLwssXNFCbGA7vaz7WAJHNGb96p+YO3sQ0v/XUMr2o5ag+LCAMNIidkXuX
l652sD3hPknV0g9ZWRTPizVlP/ocL0/YKm27RapuY5Yp3aOiaShTYzV3LwF7i8DC/4qgVqkuxslx
DqaTpoe2TJw70MfzlZGM7XfiyiLmY6OXxwh9NHBkmjCN7dS29WuaVdMtXi8CsoYhUX44Y+/hbOmi
5qrFo3ppqxiqsrS0boSL0K9WiVlMc+1KlNa0b6NxvpNo4p5K3YofsUnalq9nnClbD6RZYCbG8lPW
QhzLUtHwSRZl+hQ5eTtt2B1c4rdNcRo4YP+EcTMyTrf7NwPMy1VmlsPvnPHLKeu9abVxIRBTpkQt
YLWifIXs5n6f7JxWT78YF/PUxGiShyQu/NnJ0JWt6VXfIzN20dKD53tp2rl8AX5VHRbRN79zqzFU
P1MkIiMoJX5VqWg8GPlj+zK7TSf7e61yy50hHpoYSkHN8NZv8/r7VGi4qBK8nGYM6ZoouGBphuwu
VitCN7yDZj1UTUb6ljU6q72t3Dl5afsKljuWPIgKiblPNHFlaESPLYsSxhwA7+p01vYIBXEW1G8x
JckuNajcBgOuKaKGTZVhZZj7veaVO0VDke5YXebLvA71scCGZN71lYkLsiyWfZQrm4Qdbky9X2OW
qQFnEB27xFtGdmngwNeZfJR36u9RJ+cBnuRb08jxm2q7/aZlxwpa4jIR/ErfnbRfBomue69Ivo9e
OV73RpcfO9cNp/7ZRlHvAQ4KhOLt6NQq5Ij2CMh/Wmxmep4vmyhRDmme7QA0Vz91nFlbt7zTTNls
KyV/zCWyKPVhMLKQ4JLLZnDtAzENPvglLN1u6zuVvMXsjparHG9GI8oROg27uC/2elK9tBUCNs1l
59Ci73Y1HQwrS4IkXeygmiEKClc9dGp7bbZKegHGGS2q9cNN49+Oll0PUOYkHe9X3KM35BTjWxmb
JkQ/noXm6rAzp8T1nYXz2FgoR0XEp3KBItiTnuV74w0K4U3ijAH9bcvXyKLl75je4bq5LSOne4TJ
36RoVfNdN2S7XjOiK0uCEcFVVtpNFgpcRpPjjbQ7Ibci2vOF42b7RuNNhE9EYF5afldVjFdYWrf1
ICOI35Z5KM3iXm+rt6F4HN1FJVIPu2BnzIAk+T71wi45OGrmRtVEfTHl+BKU2Th4mlBRUDv5gyN1
92ZcVF6Q6dVe5vQCO8ujQlbPzTAp/HSq2iZ13K2nlKFgjc0dYuNwf2D7Mu6rVglqPLGuI5ptqkzq
7dzFzlsllogAxGhDA2sKrS43rgjc+uVEDTJUSjz3lzk3ovSTGmMsVHjLDqPJLG8ZYw6/JpOHpk1V
dz2aVrxTCDa/gnaCbjZuFnFEk6WGEtLMRV6rGECVZdEea6jiYcISC7OR52uNzctMys8vpR7TlwUh
BEZg1biJu948pG07biOvtsLCNYn9HMdvllD6XW1HRI0p2reibgvf0xpet0yxfNcakM17Y3ex0HYE
HgmHO7Bz035zJ+PYgdRftZgmKnK13vSD+Fm4XUgzuwlNBQUuncT4AnShsynw+Aaa6IHUINMSpTQf
Gk7etzrC56pympt0kr+GjPNfZTBudeQaOYY/9Tpy7PIlQsTxUqC2nzlwVOaVl/Gp5pGO5VUknYtf
LJ2njatk9S3ckWzduObBj/oHZZRzMMXabRlrL4u5iC12RW2LrFl/IOFNhrjK1ZhjMU3zNs+nU6G7
yTFKFudJTO19ixNR82tHRL9UB21RkylkfmTjboqzU4ZUOPLZPlhS0cFv+8Vlz0ETsi9zrLuQYnfU
zQamvt4cwxSfhxbOCd26IMIn/NyAwdyj1hiPAijioSrc8cqpFcT4bO4mL98yas2GZazA5DJUnp+P
g1GHOe9Z111qqRD8i+TB1At1O0iPyUzWWj7DhEDm5skohX01CNzRXflcdxhSstzUNmo7RZtJrayN
QIuJhFD4iShy0BRDyWYMBzRTnGJrZsqeh8ijx5S8oqSuu4kf6qvGsPiak/mta1Q/I221LnAcXfCR
jd73LMkN14fHz9bgpaNfuYrbBfS3ely+HbNEQYbI0jCtt5Kb2IqNwPXiy8qMAsEwaZf0yhBKRuAB
MnPMMKCc3O6pywVyO/PNVScUGDgyN4ndR9wd+TjWwOCGpXUuUxwJLU5U290WsHEiAMuNoeAxoxg7
umvzbi5zPbBxigQdwWL7Zf23KuWPvG6jba3/VhwhNxBIf00M4E27sg61afMMh/EZv8YJf5gTlIZS
YKIcX3EpNKhMldFieRk3+sjqJ/EO+Ush9b2hWJyupjSwnfnCzfE249QcHNA8JibU3tYhBEaNFxhQ
hHwFKPJSeGGSFgdUs9/wBv6c7La6Wkj3DFJqhuMsxwlZt/FGA/96iYcC58B4Qe7a3suzyyxHBjH1
pd8sU+uTLfHi5FGG3Z4kJXSdQWrxXzRs7BtIwm+zal9N07VtdfBOjZsJh8yuNpT2QqqaH7keroaW
QCyRQH50Q9aiNIBQ95MiRxwH4fE7mjzdeW6jhYsxXg7SAiI2HNU5wjHeTjqpF83RmR9IcYl8WwP/
Y7eXvW3IJ/g8e2O604ZSDYbohSaffoo1e4MYPBSFyDFnQhToxVWlJFupOvTk5baHNZtUgwAJx7jB
KoPFUQ+zfoOw97IQ84E8CvUiazXP57GEVpL8StUS2blpB7Uo4zA3llvLjk9zWl/hmriRAitZUpp7
+pLR3tKL7wuBV1t3Egcr7y/d1NbkPhWxc2Fi7W3NITnIMvUnKoALp0q+9YVi3leL+6bXMxLm+8RF
Gor5+IlgGlboJHqBJ7Bs1PKEDYjTdiGf7SW9NUYsli1W+EDJSZk3y5/umGantrU492NXIzDlNoms
K4cwSl8SQFup09Ncuul1M5gd0VP2xtKzYmuXVntpmop5la9IjewbDtMDpupN26bFnTFMb5Mdab5Z
17hueoWUaNfsfiupdVw5Dz5MxUeZqg8jjn9fLfsT72xO0VU+uR6wU68ZXYTnGOnxhW7NHEi8WBky
trXcuHZF1FCNGVoUWeV7Su4GHUAFB2V4L4kwt81+q1mj7mszX5pfVkq0s4hfw6bTNpu8yq4w9J3K
hqJ2mKq7Ibb3jUjoR7gPxjBSaUANuQdJt8/GZKLGqFCT1XzRBIAN6e/MtW4GQ92NsR0mVsP7jNEi
Y7J30pplZ5ptaGvDjR0XR+LLLpOlKfB3xZoPUkLuGzoddRjzvs1LBqM2xvcV67DxFFsJ5sbKQpzK
5saacmfryZeMr2oLYGDBc1glO8seDp3bJJxr5lcWfqWMjzO16GGY5ws91qipln1JbZqyrfS6hz4I
B+K9NccKbGfVflRy44K4NeukNvXRc0h8KbI75n1zqJnFvvDwJIzuMVPUh46SR2+N51ZijjaFdS17
FtFGGtDttOvIyqlws/rEnnRSo/qbMi3oknX3ImYRd916V6vanlS5JHAzcY31J3X1Q2/Pt1WmoNGv
1nH6oPOx6vhenaU54pW6Z3TqbRCR/VT68hIDKe27mHVD+MjeWKe75sHux7L11c6rruQY2T+iqfGt
TOUYJsdnXlj24blLdmmR+wrx7Vs20DfLApLO9njK5pSGhh5fKZPp4CF7opiKEv62VpjRqQ4jT8XT
31X3gDuYuAGhwGKQf8PszYsJ8YY1KeN1WArTh9R7qOS8hbjcHrzud2dHYzgzNsFIvNw77C1BFH1T
NHnh2IW5L4sHY2ooXAtavJrKzmI3PYJ1DOVRrichNvQlqJAavOD8mH4OtneVKhepgqXUsOPNUhon
wIa9L4Rs/Fl3Fc69LQWQMHG3ZaAdHNHt4JY+KpO9H239dz4oePGEXA6IWQKlNXdVEz9W/VqGeC08
SyEObg3HThgRb3cn7suVWi8ibCZWNujbzLZvqxxPnZ6K67pPXxyh3DraspeOVe4YmiSgVC60VePW
Dmow2u4a+z1qyTaB/yANbkQpr/RMe+paijRDr091Jl4nZyGD0uszn6nj88w/IiLsClJG3Rbb8o6w
mCepA5fmZe7vYCJMh0klNNnsOSOkBX4TlsifKaOyTT3F8qZ0y+XWheDua3Aj7M4yqRTxKTlNdQPT
+i6lfYxij2Yjvt2T0djdQTZDFwLDey6H5PfSJr8cEyKCMna1r9ae9A27eyL3p3uqRue6dKc05BzR
hLHw+BlNvrO14qQ6Y8ZSlAm/LE33DpPpQ6sUM4y7xvJbyz2OXvPaJWIkcq6bjihJS/DC4FmiSIt3
MR5Xq5kujFG948mXG9qI6cbCVl30Ajn+gH5U7YE18HqWl0LQ+sihTdDPiAOR0B+wU/1QiM6vZKuH
NDbue3Pajl2j7RSEmUEm5LGNyr2dxQ8acJfd1KZi18NbDoET3xINeJFJ86UnfCL2rrPYDeLBfYH+
09KmyV6rzHV9vTM3TMoS8O7VHlnpTemteUKU1A6V12zW/KuQT8f1o6wbzacDvouT9NhmBcLEZEUN
ZJoLiARN6jgmlKT4dcbZJFAxU/lQdWfTZHOQda0/J94Spo41hIvaaftF6filDsfOtiANZa79VELi
mRXT8KVMtVOj2G+Dox5La5EbRcbXplpvmfwvQTumm5mn6nft945V+jBq2KMS287CuIl+sNRemV50
X+he44PDDJ2cDUPvsGfpXXJdR/oTQPObocWxZ49jf0oi96Jp1Od0dF+HGmT5shoKGNOUW4rzW41R
YuAAM/FLRgQ+++pWkWK4RRvxXZPGo5uw69oTyZHRsEkGa6eS+R0KcEuiKLfeZD6UNFMBygfpiIlI
aZODkqY3pt4/izJ/zFaqVVbf0C3DAIumBm9k+lDMxW2nt29RFK9vCikiKsAfFtkUHw7MdMWqTm2S
v+U4iLAbKXfYCm/UZuFNL7WgxbCO75iNZ2Hvy3l7zCTiu12U5xEcCj8wg6SwFBaNnLF/6bUxggZp
bmM9oR61PBLpzct6TjZt3AHsTt4yLd2OwkKMPMnHuKNBrFCMNrRX/KHmdNLM7Te4oM+Fy04gm55/
si+yTabq1yVSqF2D8PNQTBG0DtVUklsbSnw4e9QPHJzCWC5Pq8UeZ/FdWbYbkZsbpS07aAdNdWGI
tP0uDbA0Wu/SBBLpD6A7N/MMI6oz7Ps65iYuiJ/nlCJAT6xvzTRx8JidsBhp+iCruyfTd5NE6VNl
Z9Ou7OyHTnMuq2W8zFLJ4aC8LKxHpj8uTI/qe0p0X67Mr73lnXqlu05EvhnYRLeGqxCy4NIVVxTz
R1mZoeLo2SblftgZLB8WevCwOPXKZlPL+qBbCt11Q+VFR95lkXQQFzE4lzi6sJs29+n25KGACfG9
WxcXG2M8nNG0qH3G5cnWUZoDoc0nsBdbmAl30m0Ij46Sb/mQbMtVFzCY+bFt5ZU2aFuUjLdDPFxy
hK2vwFld1+7yf9g7s93IkTRLv0ph7pngvtzSd8nl2tcbQlKEuG9GmtHIN+rnmBebz6OyZyKiuzNR
Fw3MAAMUEsisjJTLSRr/5Zzv0HEQmNW5aXlkLsD32lwKtxq2URms+2XamlV0g3W1inl3Iu00BAm6
hY49sz1JI7yOerugfi6vE9fNd8Wc7pOGXAGXYS3vp9LM7qqleXa1RseorG4NyIGByzjFc0nAVdiY
tyk9glMIwkumZNp1BkePUql5r4dn6Tf73NkC8Y1W0ksFkr+OW0Kb8VR/MhDbDAX8CplZwc3koeJd
Wm9npcmusJNwGwoKFW71g3Kuo6W4NNzwGETtNY3nRT163xJ4B1lpPWhVDYBHjKesZYQ1tLj/mvkZ
QdMecRw1QHfvY3TGKPUclVTaZg7SACrCftL3Jn4HJej9ZZKTv27N28KUw1tlWW+GOVwaWUYMdSIu
mJ4SKMDmUZNlseZvbnD3plCt5odqmq/VOF7wSB2dpXxUCu7EFExPTQ6qFSJnXM7tpdeEp3YJdz4h
F9j/O+t2bqVNf0XWrhoveSjWuQL7YjlPCT1B7BrG3kGzUEzipcATurICIXesmjIynZMOR3d/WWaM
+Tz3Ovece9OuDqEMr3toTFi217qovgeSIRfjyBKaDPGePa2dfe6VxVvX+YD0SAss7IkwDDRt88mb
G06Bobmwi3pZ9zYttLAp7VNoPYB8+rVJoe/6FJ/LlJ8Ch96vnknGg2+FigzZenkRNtDUcQwfVGF9
mpnxBI8NCx2+3TUugO95hmpQRNzfpuKsQywy30mYXxujHbtnZotIVZN1NtHJpFTnmZOu+9l7DdT4
WtEsrStzKo+JLkaOSZGewghUbjld+P1SbAkgWM+ipcxSC8riwdm34t71xgsrr76mVmaP2GzE1vUC
sV8WLooqI3XbLMBY5hxegBh68o9Hcs2jmmY1LOQl284xNqry6CTWvgleyAos4Z3hBV6qz7yQm8Vl
eFZnkAC02hlIwpXoHkMvea1qNmnMX4D7vEdV+mAqfQxVsq2Xuwp6iNt7a1OFX9j11i6bCQDub5hw
Phuz22ZLvtHesCk949kTwcGHFLhM1T7U6mkpswN8y28z13b2KFfG7N6wbw36vNENLk2/urXNCtaV
7xxlmB5hi6CAgN5iQqUg867YsKtscQ4zTs19NV8iCXavcj+f4A9xFSIGU/NTYff2ioH1xJs3ummX
4mER1Q37EcrbkKVAwuhI0N7hE5cFHvX0wReMoUEVaerAivPOK9e9a+9kk72PZkkZm2yDCMYxSpVH
PxETexTrptSwhw23c8B8DdMWANoSA09rtzMjzU0/X9l5+Km7OyFdMHU5HyeYm0/e3rSEqAYVDce0
s7P0NI6E+XnB+zhZ42qcyJswy81kncFvA3XJCMGwznbn9IpV1pqngTtr8AkoyZtrj3PiDDj0jx7M
lcgmwTWndkVJlx49VQVroY03KcorTKqrxsi/UVI+hSykCIvknimp3w7GbAWx0IQllLZ5kdXnGajw
wXEmPqANpogwhOCxfLdDzqYgK/Y6y299LeXKVpa3bg1zbzP9ZkwsvlCV8pVgvlZu3lyyqmYmJNd5
3dq37ZLnezr+7jLKKdEYRFPh8r6MjTbqNsqOVoJWG36N6SN9QV8olb8fwmzbmsZNJwkEa4eE+ao2
94QB+dsCZh2pHW+O5MFZHGOddcWl17MC12Zes7YYefoAolO3zL5hXinPG/Y1wIMLVSz+Q9NHGO5y
zLE32mm9w8yE5w0p1HwlkqZ99waGaBxuaVSjbbPkVvq47YEKZu56KDVovrYAIpDeTvMEL0F6gY/I
Y9IAOjtTjWsjqburSRYVi0EzUeO2sdz+wLnD8MCWWzvPP8CCkB3gDTeRhPuEvuvTnKtja5G0WEBy
0uVyZRlnbllSAXjwu9PCuOCj75LmRldFyuNZhLepqxjcy5lRWgXrvY4V9uddN1Zcq9QW70SpAcKs
qYHtlUmW9zaxclDvVrNc1EZQBDQwmgKk8/udSt3supmleZ9lDly4fja3AJ2smoGxAzTHKgxWNwyu
xViEl/hJ801F47VJwLgQDlnk5zLD2iyjzI8lsQmnjPSRdTehYYhJdSRgrukEuAJWoDNJRJtA8hnh
BBDOrJdp3Hv0ERdTlZYnwh/Mu6BQQbmaQm85JAs8kJjKHqJNKXG1xUTpjQe1+PIj9UG0+UFJ0xz1
y8pMh03idTT/BiUlMTrcNvU8HflGx23I+9jeGmDE9EpzbfcjdY69SmyhoLW0xCFtl8BPofFVQu9M
L6+vZ0eHRxxX4YgC0RJfOgUtRT/HIxNNQfG4KHJvVq5UTItMiBrPsuinzVB27V7YUAFQlkIegKqi
LgdBbbUtEoM3kZdBrYsX4EHHPiVtBhPGSM2UVltbhvlbCQf5m2HNDFoy+B5gDK30kFgkheO65g+2
ErqWwx37nmrNf60slpPXZcuWTW1AHNZY2q9IF/Wtu+CvJr9MbEceERhCSTLsZn/sLlMGQftS168h
arIHyzLanYPS5Mj7CuXy3OtTSD1zwwxjhgKg661jiXRjVS5TBq9zD74js7uJKdZ1JjUAu5IRlAL8
5MVNBpjrml6HtRzsK2T4pIqJBa77mDJR5+n/EFkRnIZZ6huvNaK70KFhJ+LEN64cZjubjthkRahJ
lL+OUSauXGB91zBX3EsLq9lrFCVihs/qmcW+pSo+MmMfktgMcmN4DUpAlYvSVJWt2dVfKbypXZca
id6mcEbyfZimlmbXVCiGIunM+rG5hErJzqlSRr6uS2SZ9CPYDlaerb0bDhCfGU3Zhyfb7/NsX9Vj
l4K5YJs9qda3tzbzi93iGsmd2Rl3Cft7YrdDjsXEauoLIAT6aTHU8Bwyy92AipGI/4gJ77tSXwls
gjs7fKvD3tv5gwVNSI1WdJ8voEG17XSbxTaDbuONeXY7lKrnDGpHEqFbgW9McsTfJVPm3Mxj7rc7
nvYkPbpqohWccs2sPZwmvyMhS0WHykmWy97JfMaMUvTWyg+ZyGzDYbyx/QqifiGzK2CWbC1Nw4BK
UvfBykmKqPrGP+ucz8JklOeqrMXBXjdgKHgxAKYspgqBgzmNDyl5NkD688l7kjRXz70fTAw3gnm6
kBjrjkzZxsPYeuYRwF/yJo3BYyTC/HzVNsu8DjMruRKYTTegkKYLJtVUEWaRvqOELe8ifwbmS/Ud
XqaATl56ncL+c2sjNptG3vZB7+6dcPG2ZaP109Bn96FpZrdFqtKtlQsmnpyfwSuCgXTaToio2Qg2
wdZVfmPekBknjftZTMEpmIJXt+rN75JZMUStiU2f57JBQQpAvyaIaVlNEMAOpfa75AYakf+wONny
WPNS8qEgMHObH9lXRvcqR40YK4OpcDef13yAoAhM5FTQDRlTYN4QQ6D/dO9mHOzPuTu7G8IUh9gL
x/OUqoiA2IHreObrro8TalyaYyMpL00a31UFqmSF3wKE91hmx3lYkoxWy3VeTfgKzwtrhp3n1uSW
MZ5KVZCCXAi8Z0LPglskGmZwiDK+09hEI7HJ9Tg9gHr0LhSKl03pA/GNpbdUJNO5xQN8GCbbPTvb
3LHoHPG1bouC9RAQiALZQQATOMAotEbxwjscv+x1ZZO1hxM1uR3saXiYs5RpaDXWVzBjTfZ4dklP
q7ulZXaENOacY0pPVbIiKCwVnrrShm2hm9Yp465ZyHpYKhkBauV+uRKuIMJgZscIrsas1Q2kWkan
SdARZro4JNEZzTytazNYrE3TdXQbuA4GmgXtHunzxk3aN7eMtqMK2xLT1whrEeCJhEngADGIs48N
SiD66SMxKA2DTKvrFs9X7Cd+d+21Cktl43nVmpN5JkTW6oIHGIBs6SNgDgSx8GJ5x6YWtBvHpTZq
64F5K2iSESq4Rcg6ji3otCrP861dteXzHIoImip6latZKPXulZZ9W1QWe6uS9Jitzw3zApqdVRuU
+3STosy7pkpK6mvblf6wtyNhrh1usd3SoRGwjSg7BYPh4LrWzcU8TuLLZ0EFnTlYbmzPJHeC2PKD
SXW6wcxOrNy/Lpx7aGv+93vSwi8JDbvv7TnOYPj9X/q/MI7BQ2T2X+vlVu+d8fRdjD8r5s5/4s88
Btv+gxiGgMMLzRwyRxfd7J95DDahC9heyBGhFSLmlD/0p2LOCv6wkL4iF0MvB0bknOT7p2LOcv/A
YW6fnQpnd6SJK+lfiGP4IbD8SbzMn8dyg6Hx7CsPGA/+rv+ufXvyXOJOtGl4h5L2kzSZIfJfva51
L1S5OG/dPKc2KD1OB4DdrB2j0nG2TRrW74QaXmQJFGkGTq1/7tyZLdeVWV37WCne3bC1L2Vo1l0c
0v5gSVlsVj12M4cvSWQZ14Usp5xVSVs/R8kk4dgkaw01Ku4VQuu9sCLjWfYt0oeincFVu95HwXzu
HUgU0lSUMBu6OaJfCUniyVM8uWY4rUvfzh9/uqQ3//xC/grwz5/DQRrahGeTCGu5vzMtWhrXvmyc
L3ZW9qNjQlAcsBJNO0+KhHTSCvxCY9XZPvUaMpczX356cxRNceUGpEsYaarvDZxrjC3ILUVGVTK4
EUoLlAXZVVuhRd6w7VKEUgqRJrElmS00pbv8TczsD93uL9eb3wOCAHpxk6RB8st+Fdw6akgDoIxf
fZdldzDZvmcQ1ndVV8gYjYBHpFn7TXQayHmTOrtUZf5dVDPpGWfw53NAJEEyphag+ERdJN7owgs1
j2g/bDCTmbgsG+XeOE1WHFJo9X9DZfnNQHC+BgRIh7iqeGyw4529lj9pPIVjVs4QpV8Nkpdjg9z0
SElH9Twq+0jWQvtPBfAv8TI/X/PfjbD8PMxAGGG4plzV4HcHJbOLfMag/V061YtReo9ZxUvFoy/f
j8RRXiYTFHjm8Q1g7ZZ7n1L5r28656x+/vVigYbxTdsP8cfgGfrtYtXFoMWoUV8ulWlRFns1FRwU
qG9t0thfS5X0qLsGdfCNkcVNr8z5o3aBAq+W3JvfGbhmyDcANRwrbV+TrmISkLRU/ZtKVLUh9YjE
o7NL1I7pOvJLBROn2dCGGk8t2E3lm6W3TZ0xY1kpnLslMgzJBlGkz03TpHdGAhs6llXY/U2i4w9+
1C+/NhGYLDsJQYEJB+Hrt1/bdaY2zbLx04HP2BOl4M8XsxFML0KDv4gXE0Nd6+TmV2ZqGw0iOrHz
WZAMJ6b7GHz9LKN+kANfGeraGb0Pm6RYzJ18ZhwwnjIioZat9sJbPxy8J51pTOPuIlbAzJlwT7JF
dELzYXlt/qDD8DZAcnz460v7H27lCPEktjYewh/kmN+PXQupKHa9j65nY+MlFSij0oASnbLU6orE
/RtHhfOf/Tx+JI4K3ifczr/p7PsC34gz9x/IVfSLB+ZtM5d5uW4oy4qDrCP73SmjYI/xG6590s2r
MhnuINl3IrYV55EdpOrIMhLFH5FejGcs4nTWAtnFjolhcDBMwqQZ9MJgWMmSaQ7Qw+E2D3v1QGC0
bcT9mE4Plu5YJ/jjpZWYDP3awBGQzUd7JVAqObEXiYvIyeUXT7917fns+I1CMJL+6+/+fEz8entZ
ZxOYCxaIXHE3PEvIfzpGapjwWtfL5xQlal2mVE8z31gMpzq7ZKsdD7xd/uZH/uadwZ3CjwT+Ab8k
hDTyu6Euy/NgZNP6acKwPEQ0mmu7oiyHTxT93aH1H84MnhkOSS5zBBWIYv7X345XdW2wqvucI/Xi
CwJSIBgO1avV4B9copZ6m7HDvvS9cIrzMKjecrIsr2bXn/6OzvPDd/TrF/3jhkONbvKB8Nj8+lFK
+o0ws6MPYAzmK1xAFBkSLfCNXYCMgVLYlYqEjjl4LJLJdBgfpsZL1gzTi134qAZgv1xrR7bVGh7G
wl2qm+9emCDxrjx2sXGgyGpTfSeGOBCiuQR77EC5djKWPHaCKIOpdyD+5kqey7Xf7h7YWTy15FU6
Z4uk/esvZTI47CvDf2d3DKDRr7T/zRzEshI86tdqPpuImrA5C1p8dkQdT893zXyTSCDXDZFLQNLo
hYX1sMvL6bS0etxYeZaHa6+xmvcpT+ev2VecCjZSUSqJxb53QaWyMZvdl0U76qlnQ3zNWcz8r7D2
aMvz2xKGmMGUOVRoe1uWsLGJXstCz9s2e3uW82sFSN+FBmzcV+USXBCR6126XSuPID+ZOVqq0FEc
eQVD9tRyi1tE7uMA1kIRX/7Xj98PNOOvtwUxn2dDHl/A2Rbi/voNOmocpiG13wUE8FcXbBxC1cyd
UIVn8DtjQrfga1qRri/91tcHWjBjVS5FdQGSLS3W+NPMPp6YW2Cvfg6gA931uRjuBmba2arrnGGM
derLy0inksQvAPq3P36D/28N+h92wMX4r1ud+/eP95/bnB//+p99ju/8cTbfnP10EYgC81zM/Nnn
nP+v81XBaQobgmaHZ+r/NDpwtGhjMOWeaYnnk/HfG53gDwptD3Qhmy3Alxwf/0Kj8zu00oNngBX0
DHnCw4h78Xxu/nTqw//3z0p9e81Yztjhs907PfLhUE5fNiCVYXrwO9y5hTN9DgjYInQ8B2PpTk5T
h+t2EceqUfaVYzrbynDcK298/W+7qRTdphTf/0GY4fCPrWy+vUNIbv4faKTdv7y77jCeyQ/oIPL7
P779z3+r20/BL/bj7+Q/GASm7c/33vm/9c9bz7H+wPxA/0pXDOwKPM6/33mWTRtNo8wkDVwbi3ou
+p83Hq03DFM0C0DsyGwDY/a/bzzDcv4490eYTzHrW+AH/iVTGgnDv5o5cU/64ZkgQhYdwELP/OGC
/OneU2GjDENjmEKPj5IlSmcCb9gez1371ZoDSqFh7iC3kQqFJAs0C/pBU9j2a+cbcJktf2LiWVcR
Oi+GBWWyToSPCBdY9BkzTEm+TuplQYLMSOHGTfP+HaZ/eg/z1DA3TpnD+54S8MRxIbCt8VaArBsr
pzMPHhsENAeh3zMjsyCdr5aWoLZ16k/50U0LNl8qkiolEEjbz4bbCKKJ2qp6HDC8pZvWMTt35Sep
KxDHaDBAs7GI7CAnZAWxzGp7QQW7+J/s9fQrX/rI/qj0CS1hvld9S0RQjltFLPOVNIscHW3pM/sj
fUdctE6xgLOd/QVvekgdv2HwbKp4En3yiO+p+fRcb6EA8EJEEWiZIwtNz1g9DO30YxeZS9JmBqN5
ky5DwrUeLLx5I2FDsZ67Ziv0SHEQAdW+ZxPWzehCkNDETXB2woGYwmTAgNNE02N6/HUEsrcZEzhm
hIB4MwLxejFBF2Cfl3E/RdPL1NgBdr+y0Hiilrx6C12SC9bKFvycoAKVPjOruK7tGXF6V7rpna6M
xd2PedR9Bee1QVwzGdWsBxaj2RsJpcY2wgwNpMSUWGBd120Zuo/nVVY+IPPbNHYh703Cp5jl0to8
kJrgveUBuSakQ43hk6eyQe3stnCe4HGD66dIG1mXaPOSxXjxnew69aQcPYfcGckyxOew4Vu2OO63
QKoen2SemjLWDIIRs3nKGuFjO3OxWVSLs4xkmNCndECmfEvX0A8idhu2IYea5R3yMvYB+XhVDufm
1SXwJ8JX0pvhBnwVgpzaZD+jag+4Orv7k1mcz+ed1TVZs/dFh6ysSsbiQsDOZCdNb2uOVyHOcFQA
ckkbNKwSvHph00eRBDTlrJsSoufC22QIeo0frGyEiS5Yk8ICBb/2kpMY8UJuFObpZEOI2pw/NSSv
caIrxBjoFfISDXgHtcF7I9yK35Nq1cpZSnAzXi5FFKmjmUGROeDNbs1tZ/eG5BP3pBdEFTi4Vd9T
FV50IUsfYl58ws/GEmzs2k+q0rxiNO3ZL6TSuDhAnSb3VkCSXG81iJAMOJlklfmoqooAAYCAWfKG
QDCvn2TPiO5kZhjOLmXJEOClafOouoS6WC523Mm+iz6WtOiKuwozXLbVeOvdO7O2NdjjqUv6nan1
NJ26Tgbqsisbu1/rUqJriBN6ek4CCRthQ37OZN67vUOmk01YHUqyIhHXBReRHwNajaoyGR3vtTKm
hey3ureGdTPkPjOHmpRG01ka/zUlB4a6lNXQ02TYPlRugqFwARieWC2olcIj7s2JKdjomat6qqzx
gFVo/E7Ueh1eTUE5o0OvHdSyZCxq4zqis0TwzDEzbsmHcOT7nLkL1GY6qhXnLstnXUVdfmX1NfkP
Ptk6wx0LxfNavA3d22CCzbDNaPVufW3bFdc941DybAeBUTJ60zFPEFl+pTYuKMKQeJpzxPz0Rg6X
FB0qAhxUb4Z9z/upqO+9Is/vSPuxgVk3S7qfZjNssPMoklZQqnhLsjVty7sth3n4XEhIeoGE3H3m
QWGSUubp6aNMWU+d0VEoYlGh5pl+RbFE0ZpiWEHOxvSSwjtyBLMeAiURFI2EXWzElFfDbdTkgkDD
RpesGkgXxiQ001isDGlOPcF6FhY6t+nna+6Bwd3lkoRL9JVufUUjBlPY8LMlWDWpHTTrCMjg9Qjp
sAT21/WkFNndmUlZyDDUeGkTDaQypMjeDm0edjulzOqi7AqWGHyfbnIqWTc/+iT7CcgINodulJg+
sU9+QA9UaSLRsTg6JnH2ef4y9sp5rYKZ3IvGt7pXl8AHbzPhp0rj1q+G/q43s+7oLf5YoSWrfc0F
tBtMdDNuPXRrZfNk9ZGcN5bKSLuQdj69NmkR3BujL4j9cwokHFaHiiDv6uQLrThNfQNw86FN6Th2
vcWNt8d1cyblhllqxh6+m4ckDRqEKlpqHNi8c2DC4H4NcDYonF6No1iP9xLtf1CcP2pZDVW+yoox
n1Fk4R3n0Im4lTyG9c0qS7pKbcpz8gRb1HC+zSDnvfYwMQmWLAvWRmhPHG4uF9LKRehgeYvRZqBa
SB2kU0ygZPCoHbDZQHFAv8SOwfwN6YuNKMxgLL9aNOcZQjU51ZsM9gR/NVoTDwnQntgtoiZaNXY+
+KvRXoS/x3EDIihHmYKpdAGoxBp38GH6iCrYacYVwXosuvABtQzXT05zdFcxEsRJWuTFR8Wbmenm
UnCcnQM9bwZiTclhKCznUXVgvhmwVcM194T5hs1uGNbEKM4U03wbH1Q0nrGdglGTbDnVH0xIAjII
2QnyFTs92mfZOMYDOUrZy1ISXXgm9GDbojzwcZWlfAi0IzBwAkbMvDaz8ABRmM+DoLHHOCJ6LqG0
WJzFgenXlA3htHDfayRAWE7sZlPnluHdhzwzEwEOFllxwPBFxva1H+pjUDUpaLfaMr6XpIe02w5+
ABJjYg0OSxri2mldK/VX4WRFL0QPttfIHXBbheUAbLiIWnFtpxWWn4LXdb6xdSFvkiDpx53ucPGj
M6G4QneRkhlh5xUOrzLlbBJjS4CTk7WShblh1f1aKlKoNsjJ+NcTxgtq1YBwwabXd9QppdYZ+KUy
q44TnJBuj5yNAm3y+aJ3S7okuOJyY35VpPKonafU8uUIeOOxO4Cf2Xj9xLB80KGvz/fecvSF033z
dG484xRNH9I5RVAZ4vr/6ACpM3awq/k7+9MEHTw3Js4WI6q302I4R4ggJB8RiSTcmH+Y75UelndH
yJC1IyYwZFmJY3CPElZKVC/gwydpBVwfZoHBqVKykysMn3w3UzV5CGCFKC4d3Y/2ps/7BEOQQofc
CzWiblzyb1MKZZMIoqG+HwRj60jp4hvCg4g8DhXUiBeVk7/15/StuM5F8ygz8n3bbj5rT4mYW+F+
jh7QFZQX/TTJd8pXCCYhwVCfvJXFbdv5LGAUE29F/dMVT6SFWl+2mJf7qO2XPVbIlk8MVftNIba/
k4ZFWrXVIoXBLVDln+4wEgTI9iz66CuVPs9B5b0HMmX+yfy5+egWAddOlliyRiL8hjjJkqxcUV2G
rzV3ypUOpOWu2qxg207nObLWHytsIxpNrKQO7sLjFMwAg+a0QO4TtQb5imYddB8+lmXinsoO3cUI
yPIhNfS0rzOtSzBTOrxhNouYfbKF7GPm3dE9eU4ekZ6YPQ8WR34aQ3GenjnT2AqkuhIz53JA4oyx
OMivtDOodlO40DTOqhzj2S4Vqq3ex9K0CVCos84Oyb3aMlcfv3f2IN5cowCo509tUmwmkn3P3prR
eE6w/H4yyTEfCk4MoOGoHvM4p8h/nItSjDFBEWgno9FHDr4kpMalVYup0kkHI2HbpIlv9rxRBTEh
MHmHdcUU7b7zkLDG9jQj2sotUTZEqJZjtB8L4VAw9wXGoCWgnl4x3kQt7LXueXc1uxCqqY+Nh2RI
xolETbe74I8kT31eGBVRctlsENXS4PewyjB1NunYz+7VmWJc70W0QK7AYcMawvWV/8wAY7BipP+I
lFHJIlUkjYV9Shk2vNxVXbTftVZ+tEkm6t21HQokB8WMqTA2fKd4J9q1waTqaF4+3ajMNw0Qh5Yr
6waf06HGpxAmwRiuOkIjpk0+aeeF69zdWGXuvYrQcDCfSjGdDAQNL8loSxvbRDSGm5Ec6qesTvtw
GyxGtiDbq9t6TQdGvEBTJtP3xWTPwEdCp7/qBubzWx4XuU/aSHobzFCEMC8NW+DYTk0bBxqtHlJZ
7dJAEvAJmbWurLBBm1355AvrqZ7XKulpLDH4gEeHF2B3e3a/kItabzShPpdNAAJBctYQUVahHrHz
FDm9B2ssW1ceKrfdMGthxZY1hqhMXMJAPX/UdB3pHJVx6Bo9Ia/2IsXJ8Mah31URBr1AFwqjWHqO
NOu1gYAUyl6LcUHOgY4rpfGGYI+n3gyUhdwehG7DVLzyc/8edn5lrx0jpSVF4pine1JHeU3pBKkc
kglfFbt6KYlt022Lg0A5td8cxrDCXZ82JS1CoWZe6ObiVdTiS4Jwx+PNwjLD0U2zo5gZHgyf8KWL
BMh5RaYgzkt6E6vzEV92nLIq9bwTGF0nXBOVZdzpmtJ2N8CEaFHAs0y5kjOqqZWVhvxq5RRF3wph
oIjqg3M/zMirS7aI2nxCqTx/QB+XWH2+h5miHkmYlcYOZjV+sjYabPuCmWuUPppRP5qb8wSaRNyZ
SD5U1F4h4pnQ7YH9OUERaBTnEOeBFi4paimvoXjo86jd9RW31hYyRm7w5YYFZSfqE1o/J8us9YBb
w1jTEvbJWnkJ0wEhFe4rRcRUuKutoUouCIwlz3eoq7LbV1issoMdZGmwT3kxt6dkqkSxX8IU14td
J2iHef/n54jk0c82UWTP46EzqxZydTIHfjzCpKQ11/hSt6GVc5mxtSBto8yeOiBZmES+JU7QkTnj
m019SgnYQMaPJKc/6QxLXGyBZCt2sFjY33fKz6wNH7Bst6Vg77lZvJpGf5Qe7q9yGBIseDSIX0Sp
L9YuOL/e1wzfI+ci46PBz8EHEl6jxmqrkxHkrHpwpHYke834KQ6RN7tynfazRrTOjgxV8KTIakPu
UHe3A5ZD5BDwTbxtR2iCtTYiTK0710zQ2q5JHMODntu9CLfKIRX6MOk2mK5noiLViSwUWV9anBHV
bcSqLn9I8D5AlcgTNb0qL+V+jHNrWYI7Bf+ddDtCZ9x4JqZRb9XMEY/MDrL2xF1doaLvPG/rICpP
HmSH3y08G4sKXseyb+ZtT4sraNOZnGy4ocjU1gW//6qes0Uey7FH0F73ztKeERdnY190Jpr0NYCv
vV24nbWxKyge0PBIV18PWW4NG99vouIDAa3xErKT6C+6FnjEmpkfERIzX3G9DfOGRDbhDPPIG5Vg
tt04p868WXrs0jvfqekyQ3cpmEZ1qrFWthUgrsrd3DQ30+Sc926LXWSbAUkfKIIeIR/smVoOB17w
kjvNE8K/6x3S1O5k0Fg9Zzs6U+g8Tg8fY8qlXikrb+y1taCaJqiNrxL5rCaCKdRyBsky4nfr/DSf
Y2U74o7UrOJ9alLPiLsB4NxqlthIYnhERo2al5nD2u9Y7+AlD25MndZ1TKiyfAOBK3aLHhQhgDxR
/oYcOdGuGz5xu2kbj5Iwa7nXJ3wr90gpkxBxTaHd9WxXPVcGefuDj49UMwKwRtSHOmpmJCYGpaZA
pxquiPkO2w3Rd9UN44GRVE12WQdGb+20mtvCT1fzQHhqqHWb4KiNxlO+oKjGW2hlLzkrrSeye2d8
+j537YoM+eDNyt3yY7bmhX0vkjX6LIOMdk6JXF2Q3kEiC0YDvBN4YFq8pB0JFmSlEjsbkxA1d2u7
BgxZGSOO4sUi2ZY+sK14lRDR1MeCbI1vPPyGQGon+vlCqcFCIZnTHxzmKNVPUtbwczqQMXSNBFNS
ipaKdT7TMMDJxRUPUyMwjSokj6eqk7msdnkrBgopXOJj7azwfWCm9w2s64RGdj592y6Rlhb7kbtk
OjHdwstaJ5rS4kZY4LZOg2FF8KDXUFvLbsvOsxu3pi/PnlzDS4fu3iyjBQMbAyWABUlRTp+4A20L
d7pL0qAgFdQ0KNyTvKeNbCQYkgerhWmwCR3ty3UPVwYsEWQRUrPaWZjJeUMt+7mKh8zuyHVw/YRR
Z6aIZNwqkRuSN0BU+fsqcDAQKIKFuwt6QbVsMBifrbTOmRe4cxvLC8WuGJFKvoMpj9Rd9b+oO7Mc
uZVsy06oKJA0tr/eN9Eqev0QIUUEe9JIM7YzqnHUxGpRyltP0kXqIj8eUA9IJBLKCPdwOmlm55y9
144BRRywYroOX7YX+5+r3JzGd9U7ESfUtuioKs8DJtl6T2PApIQpm9hl56FAxtElcmgJ3bckTPrh
0pQtlV0L37fHlwtQxgEY5pcxxizy4m18+6RST83XiATJ6Iu2vby7z6NS07xMzYgqAW2NR2OMGEGo
kxOgp9B1njlQJ+rejWeIzTPzpuTNTo0hcTHlJaN358uQw3dY1imKWUeHqU0P0+mz65hbo/7MhgQN
CVdEhpePbVJvHfQwp0zECHcTa8z2fSBqTVh451+Z7dLgRa9F99JwmJnTpPBwlxmdC/+jLY9RPXvN
qTM6jWMdoSg4/jEp3uF+NO+yTq1HDYMN6sjQmNVWNLBQKCY85DkDxaLcxzrPkk2II8M4OnlaVZvW
0P6FL3VrnQoZjjiVZRCp9WA5pNaOogrGfSCwki+4Bs7JFnU4q5ghpztlBPiCB9UM+iTmrmjBCjgk
cFlNjniuadCmYXMKc9JFJ0uRRxnSTaI9ZDbPYI2SNyMrXBKLp9y4kyCYaoYBsrS3Ex2meR3mPNjH
aqyTm97mldaQmfUlbaJ4IKwdwy4HJY1cLXVRzVd2bSPP1jrAgB2LaFzlyVC81UGFNnsOBwP7fCBB
vxrJiItqIOmVRztKPyy6oHwEP8GtQLjnSBOAfGty4w0/hjhQB/23RmjiI+mWIWcNIm1Z22wa2ue6
EuhUAjAzn7NBjz3cusn6RpkW71LoIZ/RhScDhpLEWM3aax6CmnQvEDmu32+0tgkJqOxltmLBeMPx
LoN4hxEaWTF3M9X4KKxmhN82+1/qcXDliiF++977nac3jdnnt5PPtH0bzD63GTl48pBz/3+OKh9W
GvCr/rNDgVJvKPKSdxAr4WfaIVwd7OTDnQ4nrGgsaoDLemTxN+S54jLs5jFi1c14kjEhkmq0k20A
Ycur0iRfQW8YnhByI/DvpTNfhoQWk8k8zhwwDRlxEp17nJCrIaH1t0Hwgq0szQvaHXnWBq8Gkdak
pJqYJEgl1e89jp5NRJNoMzUsFBdG5LJ9p5AQqdFpRLOVpVOFvbwM8heH0zAxknVMt38wpuE+YvSS
HENyYQfGUCnkGttqiG53kGxdjqGBokBnTvZOHZViHpR1cFHm2WBsq8jEu9OjTV23lTTGo506AZl5
YZF+uJXpgQHTYMNAFLj0V8hV5pxMSi5BgxnsLNaUIgcIlTpegxubLom1bVn9klPboWFctN7Rqs7D
ggLThG2BpLRFnz03hnUfg9ExVzUJ4CRflgEWkpBlyVlJI+akzyysypcODeMgL2gpOSWxNj03pefd
RYMwHwPCxmcskSK5Fa3ZcBdlc0ZcNJ2mt5zFnXbIEGhiUOuecpw2hmOeWimbb+HYjA8WT5KDuctS
V/ClyI/CIm/cFnOcki3u1yC6YqWZenWFHd23jhV1NGyFNa1Fa1DMNyFDkCuOhMGtHOvOWQSz/Gak
AWrAUTAt/0ACp4c1rWiS5xC3hLEue+Ed5sgZJFYoOsNr08aWjdsSX+ha44Ysj9R+9h2Vm38iYTt2
tiSnu+PGBM22eASZyyEEy6yZGNAKeJ5oRAt5cq71R9aQt70yy6J/w/5Y5p89rXS4sc2lAUwbhkEQ
HJbus5YoCM+eX4krDMhgqxpHZ88eauHbgfpL7x3ptOmF4u+7aIIs9FdDF82PDmMnwvcSGxLjiCDt
A9UKSdzmYHPKUAZYixVRgcnnvlT1qyfchhQss1GPTVjH48qURf3tv21QL9+rO92+v2sm9f8DxvMe
4ot/L/7Y1BjMlnH8z1P45Vf+EoBYn+BBopl1OJoxPF9km38JQKxPDqJjxG8mnUegxj8p3d1PjMEQ
9qKq8h3ne4bbXwIQ9xOakUU75y2RSwzQ/xMByMKf/Vm4hYsExtB3Ub2HFoSZ/28CEHPIEp1azcbW
pbmbs8AEReUgTcSXB5es7CgPVr5MsDc5xYQ0BEwoAfYWZlj8LT7dAG0G70CbwGBNICWYOt3wKGMW
Vp7Xo4O2KwhYBvPSMJcLDmj0W9bCEMRDV/rqnHrGxEAui50L5tndRRb005Os2S63idOXj15n2Q9V
U3b7rs7nU9ik4xmsEESCVrKwrRkDutsxma+kpZtu9992U/+PVZ9Yiybo39/fR/1apL/c3N9/4cfd
bQWfHIQk3N84vdGS/JfGxEOltIhPfAfd03ctyf/TmDj+J9IT8HUgjCKvZrmB/xI3CfcT2ONFgI8K
dQEpO//Jvb3cuv+lqPMBKhNxTQPL4e9DqP47Rbt2ywZVU2CvklQP58w3X4FTWutCMzai3mWu5FrJ
P0S9gW9YJFM/vy32Ex9/isOw1EZ683sOsO2UOdsTxaVk85kfOC1l1bE0AulvQtyDtLZ6lXkXdTRJ
eZUtHqbreYgsd5VDL23OkGbd9kS2atFiiGoDsWVyj0OTI1Q6H51ooPPMtX2zYqZOmwylLpbqNgnr
XcYc0XwJitoUBxm2jTyZCqv5xgU7UUF86MdNnjOFY9hdKjZVacunOO6mN6DyAhQvHI1NDFy+wTim
+ueec3iPM5A599oOk6G9yZhd3HkZxy8waHL2Trh1mKy6dK/EsZhD59k1ECHsjcAjtSAjg4VDHK4L
X2wVK92IpTK1bNiZ9A+xbVkG3ehwyoE1jTnMBroHlK3npO+9loh6v2jhwlC1DkdwqmP5WdF2wasd
9yEds667zRLLYtgUB3DS0TW/lAzEDDQOamPM8XApU1XtEio8b+WJwX/GM6hQldfKqW+iwa/LXVEw
S79TQhDjpQfRQY6aI9NeBeBmsr2VWPnLYFXeEyagiMNw6zlrV5byhYN6e21WwfC1U06KPdHNA9RH
6cwHhaMaSiTfk11+NWtV4sVpXD40AtyEAgpUN+oHEkGtg8mcy6aBzBi3M0oJH7LBKgvkJx5iPNji
ricym+qRJFOJJCLGpMe4fzt3QyGwGOZh092k09T3dwrAxfIjZfNiLkAerOo0ooUSZBDEML1OWaqB
yyhlOKeA/ezeB1KR0htWQwX/IsJpj5k/WI1pg2EiNwrb24+ChAbCsmcHGc1UVjl9l96mL8UcC0fh
dQv/eXgLRDta4hSGTVbNcI9nU54msytrnNeqo5pgfqBuSrOWL2af8T9zg7Jz3TsNDEDyNWh1U/2m
dX3NW09Nhpgh4pRp+Fiab3Lgv/lNIzqd76OpHCkAbNqZ2V5rwf1l0YFUt2PTMr5c1VNddcOGCloM
N2bTVdkDEwemgy63PXehx4zSVKtFVsaJ6V//GMxW2h/G0M5ASpohrxzNo+/nmzYPPCXWhYwDRJBg
ltweCFZYxR3sRyCzX9Bkx9NmikvAo9L3EuOpbRKu2kyJs8TOzvKF7o4n4CENDNanoeNTV0Lxf8Y4
dm8rScWy6nrVqJfJHaEWRx6heTwp0HaHgOnwtpvisFpjHOL3ja7V5r72iTxBCtPyqJhyXBDhyMCz
Rx+sbX4zeI4s75FElvCVypR1Qys4JFv0OWm6ySAd3adOY8A3n7KMUmUSgf+NPnAGsGyxhewrv6ne
tTLSjwKH2Wdt19J9SSoYjwyiLL1zLeuUw3DeGbQZHkXmQMMcXOXcx80C5Oss85L2yyGJyxW952VY
Z8ORabON3U8OlbO/T5V/ZCihv3T+1O4tr9vNsfsgJgKZ3JivSlfw3WDlcPbu/Bs8V8VN45rGugNv
aa5gZcBqw4D/2M9BR9fZNlL/1rOr+0qUH8i/B72qMXnvzYIgzW7uOaxUacfVT8VVwmJcILxwhrvK
YiEsUrt+o4+OGWY0vduiLjH/p+3Oj92nHqM9UHPIFt1sPcqgfi/5ni/9RjebxLEOjJqABgCeOKKR
+Frp8hohZrC19YDcJzLuMOrj51X+tMGsn98gVqOSDZpTO4UbaD4PyL8gUpjJjgYvAMZ08C97xm7c
Dv0e3xzc6dTahsqi5urqK7+qWFjR7soRdE8Kzjh5DEqxTRlfElZqA46oA8jfWSqfMcqIdZ4/0v08
B7bw1qYVn7oFUmQmzQlByKalb0ZbsNkVLVgDECbo59gLRDef41oVO7BtdKDI4tuBz81XtBbOQjNj
c8C0s4MNm7bmkY2d8mRLllFI8juWKvcJat29QNu/0mUFkIRh1ypCanF0THFEqaPQ388XUdR/QcVX
U9hCB22odBhEUAhbOTTRMGzbVdyJfZd6qzkMNqJmJGCLN8StRwNQcpXSIyPZbXqJmI8mgJH5lpJh
cZSbJH5YxoVNF1KE5EW5VPltOGWrGacYAKOgpOCfUpjDyDaSbmf2IrhtzBAru9DNpRN7pzivwqsu
cm9NgO7rpORmYmr11Pf+rZnRIoHZcEGBdkC1qjjKxld2ikulG8NyHTvZPpYMvURuT8dpKm5cIyk3
NJRo3jsiPoFApb3mAm8B6lqlRwNpGuKRcaAXR4QA4hPPhKTK+ogUYx5uQ+DxmJ4CIhqG4tZqZ/Di
sUbe31JD0nkJJiwRemZpMqRfGhsJL2ubzhimAJ32zZb0k2HfW5V7GCCnPUxmNBB4PMYBlxrBVLoC
+vQcTrgKpnQGOmlYXQoV3O7yU8vZ+r7SvvUaNmX8BRa79Nae34b5FvzGBSvHdN0qWW3qwg2e/aCy
TrQ+qtckUq21K5NppuWLynI7Sa7Z2MYw+t38EHv0MFdtJmS27Ro7uFeyM7JVAsGV0TWsiK0awnob
sV9cJnGO2rWL53hjjr16GRNtHVoz8b9ID6BPTV1/C0REsE3kfb/zxsm77qzw1XQbdGzxQiIkprPI
95YV195XNw+1dYHIg5iLoItRx5A6x03jB71kBtijBtCdt44ZB183Vjx+UGLYaAoWUE49GemTG8h5
ndtR5mFRqfF3dZarzBUOE5v+SyS8fqNw2ydMyYtpWPM1Bk9mVuirMo0HmhR2Yga7yszBqpV6HDaG
WfGhbeS4mzhTxhVwfI8jl2z9PZoXBsU9uEMSH9Q+sgf/a0gv7TCbgwkfOvdhIDF9b5XWmyJGILH2
xhLiETZLPD4pQ/LG9BpOGKF760tX0dbvZrHxFLyOSyTa6bpIeho4da5gp7Qg9ppmmg+gBfpxzSDV
OprpaG+kBbEFdUXcfyMOddoLBSm0kZYoWBKLglE5jH9UwUWHtbfOnGfVeQi8Shrhu7g3QvTXTWo+
+kO4b3DPrNKy0YfIoTlsluZIy9xgzQFf5K7deHAuLUAUJxxa9V0w+oD08J4pxVAaHpI65B1gSFpg
5lpX3l6xLu7dmODTTSvoWbUqsrdssTDAwemgcMB8jOJc3KaFkx4cFtCDbuzsCGWHaCIO7iyHdI0l
2+HZb4x2X3Ui5LBT9Ef0ItVKpLl3i6Rvvu1aCFVV3HhnFEsfozkWR1ksi3CDpAFbcNciBCn9Gn9Q
HVuwtTvz5KHBvUoWWRMjSvpo2zgqy29NoFS5zVRfHQOGQ1fzGO66uo2Yn7WIcBkNLnMcoXP/Mx1P
TlixlyH5NYi6oydrfJ0KlTybrcKK6YayOPqEbUUHpvYhvIgigLBM3AodyvqsfPRUoxySd/ZUJBgB
VL+9P4ztaUooKgIPaJ8YBmdVTu5wy9LToVchsWWfmHLi3Atc5zBbfbHH8cjwRMKp2WjhZyvEXeMJ
ta6xy1CEPmghjJ6uqQFTVZnZGXyX3pX2IF5CCp363akZ66MC98Lu3Huzvs5VODxKBLjOTpae12IA
Z1aPpjDSd0HfBJeIsxDhdUX/mYrSRKRCm3QPKIoiLQBjulJFx2I9OXPN4MxU4/1gWj2KcphJH2hI
uKWzcrK/4O5ahMNenK/NKRTrxmnlsOsMBvjrfjDDvcSg3608/KuMgOjyNaKfvkrGujCt6U8n69az
YZ4PRiBOSFJTZobahUM6ZnHtn9Xs3hZ6Zq4y5ijd9m3f+qfEEuX94pBfJ0WpTl0uxlNFKjDcwiDb
Fn72TTaaBsusrf7CrdEWMzpImltjhAOTkXy4QmxdIIZDwZibeYx+IB6s3eyoCFEUtKsVqE7c8nY6
wWQlopw2JOOrKL5O+PpjpiHAgqaMMn3l2rTBhdOU6d7ufEhH3JkH4buvqJamzymyC3jyQ6bcDUcx
DTdaFpdDVBlHzUp90SVdsu769DHyYMWyqltn+L3uVZ8iPmmXrM4waOxd37nRJaM2+9odKn9rB6nB
GSBOH9yhqdZAq5NtPdnJZU+JvVGZcL4F3SyfXA/GBgLL/hYNf76v6uAhE0VzNCeRX7huWT1gZAbj
j6xqq8FW7dGl1YfItlskOC5jUNBYxE2US3tfBvZwmWubjXoKCZOo05SD/szd3EHCq5xm/Dz3o7en
X85BI62bhIFiEanu7FJQbpOJ5rRwLIuZGlv+frSb/mhWvdAI2SODQaWgUKo8YL08MsZhwbHvRFuN
q0Dw9rxpyglRhkyz1jgx3UdPBQ44L+ruLOapRRRhs4nPaqkqmdpGBR8411Z8E42et8OMbl8WTeU/
xtE0f2QhqruVhmFzXZrtNQWkWnJkIoV6vnfWJqTPHrEyxOhRG114jrKF5+Lp2jwHQZWx4QQO3xaT
+xas1GfdZu5GV5zs98Vg5Deo1/pwcZHm/KiWLGCxG8ZiBZcjOXXFUI/r1h/nrd1A1huiIn1r6nna
lp0jd1OSOu1uKI0EYFuDSBjNkr3ckJSZ5wEyEON7SssLQ1f+cVJlhBKu6Ne0ovW1g8Xxqzd17t00
TPOpUMqjH94xVejRX09bc8psGw4+yaxIHoM+3ma1CebSFvGTiPPmxS1ivapaR3y2RNdsoaRHRzvw
0xMZIYIbUhXlPRhcK1yTYONMkMXq8MNlKbo3Tf+9RO23q/qYQ3BiKzzTfPOhi980sp+mmPkFUUsw
nFoEwhuh2eA4BhTUn/jeqU91Ls/JbOdH1ab9zmgTBkl5AWemaUwm7yny/2UcUe945wRHB3NEWwPu
d1pgoobbqSc2t/LIDF1cMbTSh9ZoiAEwuWds4i+q4i5k+H5ZiCK9L70pv0LUhcBN6pmrH5x9vpYT
E2Ayj8Q0Wlsyazti31jj2SjMPHtDbq12CCJS8W3qRP5alAb63njyv6Z6Gk/SlXKfVVUNzyYkkMsn
G94igCdHf5GW8XCribQhoTzxy/HY9ZZ7N/uDDf7eJkRBg2li9M86djHkJqJEqumUIpDD1DmfGrPY
zYVeGH9Y5fd2kzQprIk8vc1saqItwHQP2mqMpoOeTZkgLZEkCqymTBcH385na1do5X9lhjs0F7kL
E2gdTDh4j4lKqteimppXVKXzw4i7OUdfhlOCx4hzKVcvMdrLwakmUknzvHTOeT4RL5YFyVOCXARZ
is4h7LecOD84nCluVD9BWW+kRnppKzPuNsLlERtFab3QnSLMBatDfPZhOz41pX/P/m2ycwyqfhuA
WOObrbA1cWdN6jUnNfE0JNV3nfzS33JBmEJLNWX1jX2hT46DYfi3ATwouWG1bEn0WvTKNhL8BFWa
Ux8Q9cBT0KnsT0YwN9vEMof7VONDgz8FUoCef/LUyQBPb2HBgyZkOn7VNMNZyYwIXQVJBQa9BqSO
glABEVRPvWeTJpPMFt01xuR0BvKJkMut5Su8E6EWRbIZU/DOKCYSxExtAgKASB0r/TI6BRtMC6oj
wbkALXsVlAkGDrt1LXmCdsOorh6S9hu/zaHfhWZHpVbIF50Y0blSEibEMouV2HxIJ2Iu7LJFbYyY
6e+ukL7DyX5SxdZRpfMQWGpeszPxYzyTgps37BExxKLMQA1//3eEpssHXXondlqKYxDEpziucDyF
ELuKYxq5jNOQ+rXs1oCnys6Ua6TIUO/h64z5Ej/Sy/q6jDMuhm1lszlhFPfm8lyE/eAjRJwG2k6I
3ox555c14kZAfrG68eaQ9gwQY/mCIJJrJUEPjYzGI/7bykq7PNOzNusHYVfKDih/RfEA6Iqvv9Uy
AHySQG3cohaY+APHoRH5pQJE0HwtKzIDt2W0xHb+aOXQv+Ii2TqjFdSVbVpcJBmpGxug6lG9DUsM
OAdzMMxx7bldNt6OUSNfDFfwAjYuGwxn33s7QnJePhtG4iqm8ibfAT5dPpwnRn4mrIcm3yo3trz9
5M4NLa9hifw7dHnLR9JK8Pqa74nOK2r6+togntBe0WizynPTYhbCk2LxL4DZ5/rBtLtivGW5jAnk
gtyUXxpOy3eVUK7nl+VEEJW7niDs5lcWS0950Xd598TBX+nHyhuj9gG74Cx3sLbIgDIhZ+h9xzis
wcIoebVSoWvat0PtFleYVvmrmIx13pE2IBOlqtTTmi1dVVdZq1hRev6G8RyMKDLoawE22AeeiJz1
YMiq28L94yMyw+LPt+2OPJxBtjGiDuh/LRCLC8Ob9KptR+eRqTyDro4ojdK14OT5c3nvIAv0Vv/L
JCaNdhuEs1pHi2MG+crMZpcpee0MlVWTz6DcH2bnf4vW+RVHskRBhvaChFg84R7P4W8IgGyI7dBM
BXetLZrrikmxRT+lX0iqpt+mICc7sJg/TXNufswlfsb52H97U34XC7rnQh9gKuMtA8KfXLgcpkk0
4PC0AqktX+je9cjWuBveW8q7jY0e5ORMqoFd2RsIhLFXwbGfaLWs9JA3t8VQZpLYIpOgQ7vqVtVo
ljuMLO6XhmH/ANlzoDRuZslmP2EXrShcdPDgeEZ/5zcEUoRWY52QiloI2LysLf+Bq/DrfJNrypMJ
GMlhmGoyDP/9ms6GzWBwQMZPDUwAQlu3xxj9x0aBeLtpB2e4FP5QAdKKm/s/X9m/X1hLYHwXAe0E
sYyifr2wDY9aD454JojF5mCZF96RrnHyTigNBUTIBCr7h+/SYsz88+iJD8uhlZAI8ACeQDq2UDp+
+i7bKlUd8npk6WURXc1OX9F2MsLTSFoLoQpRuIhMGv/acHt5qkDsrejfo0rHSKsIJ9D1YK2A3drd
P/xhy/v+NBLj7wos2snM/JgWBrb/26WoGgDmDRs63lV7vAnKcrzJEoQ0HGYyzgZ/vu7LU/L7mzmm
T38zYPjG8/TrRQinyKtrZXWrPiwprpJCim4N9cI5/vl9fv9QTOaZs/kIbbmzINks9vafLvbUI27h
map5OAk44DxrpMW2rZMeEDSmgn9CrPx+I/N2CwsCwQ2ueR/Iyq9vV00IbFmP6pX8vvGkY8rsAQbd
svxFOYt+oaalCcXGQGeZoE5/8+fPCy7ntyvLrHMhCoBoYqTq/fj/f/rE6WCnY85caMX5vumeElXM
BmYYh3C5minMNWcOh9APFSP2dBOVv0RzURv0eBq8/J1P+tGmI0o9XGmGilcKqW6ET9AP5FbbuQcG
H9/qQlIT5Kk6Y9TTZNOsH2uQwCk1xmzPh1Fkg09BnEw1DeDKJ7LUrG3zIGOJW8LtNGv/j7GM22NG
3DBIWM6gjmDEhMIBo1LF6TZbl8aovgTAY9JzxUHWvmISgQHQKLxpOrQFxoybYhj5EkM1WvUDtQUb
KpMbpoNNhidxp3uTFyYsgSuvSMsqd2C2l613iPjvujdqmOJ15J4btB+3aOP51wYGlbtqB4E/0mHF
s/aD6S47cZZwGrCJ4EV/1up0r1G081LEH77GiCaiHYy84FS2asmZ1P6iksjDD1MkbJVc45QzAPZs
RJfai6KnKoxQOrbwvh7nVs+3vjFpNlPb4U9wi4iplE3/vbjAM8uGDnuXQ4gOiIg6JFj4u3eyyzlF
I1/rjLsxE5E+TnXPdq86knQI08RSCvoDZSW8sYDXESmdpK09o4BfOSFHqjUhT5yichFwoejTpHsD
hDe6Z6Y5ZKyq2AB7W45s0OQNpMzzvp9H0CiF6QkRmDHuUqFppSrIteZBW4NZnkd/IAoWMAbt6y6c
ZIOTdHmFLnV4k44BDZk0amggVqEYCw/M9r5fBJ8P7TMGb7lpkPVdzJzxs/VQwgC4wTMnUWtlGINs
OUZ0mvHgpG7oP6FR567JTOYckzE0V5HWVblFtAVSLTKC1whUscoqZguASKcry3MoIAuVTcbpxylt
HLK+5ovt8QSiBNs4dDY/rDq3b6c4X6SqsLhchIHVXJwom7A7/flh/U37AD2NpYIjVMiy63qeBfzj
58UpJC9XCqtC56tSzvQxM8VbPiPrVOBEhrkGgneVBWhr/uF9f198F1ES26zP+9scJ34/TdgD9WG0
uESLImR9jw1ay5ua6vbmz5/v980VAh4ikQVVInhLPLK/fj5GUfgq6B6uKifALWlxzOfhXaa++K5f
+jjtrX9Y/pbl/OdtBS0DLTSLNw583EO/vyOdXKfXGep9Rxj+YxJa5XtmirY5JFnoltA7fUrlYkYK
do5mq37WPIYff/7Qf9txQqQ2nhOaMJWRlgS/wXoGnqKxREm5mpM0vB6niDC8eBTv4dTyUP/5vf52
A/FeLtcYNBECDctfjho/rfVJF1cYWn2wIHOdf3UXIT6h3QX/EPZYB/w2GN9+KB7+8/f1PI4Ijgg5
Knw/4vz0vnM42UZVeozDhmC8ATC6uCJr/9ayFxO/cKc3krm5s/78rjyQv329tonTgJzMwBEcGcHC
//p52YsqokItMjJMXVybplKnycFSSdZLUcmt7dTeW+rn44eLQ+TNNfR3HkSgXlUiUpKFgql5AynS
2lskJO45Z7A3bYBmFLc+MtMHWfnlBYYYB3oICojHkBnxa5napt7U0RIkkdF0YwfsJ/qLaSoHItbA
HhdpsChp0nA8uTwMS2R1OL3irFQN/g+jIRgyxzdTNF79dSBsotnPlk2cM3DH4Ga0fHaRCdZ3+lyH
Qan1OnEaNIcrz/BLsccSyf4BdRwprGS+VTJvKf3oqGlVde+hrVkdVBTM8jTUs+Mz5QLYc0AHw2Ka
OJkmPrlbwCPO9/I9bCX/Xn3v+RiC4/5lSQke3CAL5BXiQqbVlYnL+3PuxxbT1XnQZnnqvCgLtgpZ
MKKeriwpRW1V8ppQ8232s3C+iZWYUXsEDhqSWbKcF4z9LtEtl8EunR3Wl2rIjGvF2P5u/N6fSeIW
0Byj1Dek0kvjKw3Na+WWmg+CeoZW8MTeHWYYB9zFNr8WFXIbq+o/ikLgzPHyPmY/ngJTrZXPOnSh
3IxGsps7eiNb2TmHWlYTjUfDjZ7ShEziHclm4WGcY/GMh4qg5IANfxMYnitPRi3cc9XGDt6hJAuw
BISB2rfZcmtrRHIHpsiBh/MoYmeaMkc762Ac+vasYNJtcMW65x9LtUvTDhg9k8P84kevJiNWRL1I
zEx8VSHi/yNZ7hyTfvw8A5ogJhMG9NdFqlvIsD6dxOfRrcXGD7xRHvQ0hx7WOmW8GIxN7h3ULzR1
kFHPX1Cr5OeKIASswdJoaGZz+tzD73V3ABEGvSvCEeO4OXdddJlV9IV3bYn9dIs4oywvSU2b+jXm
KYfkHHQ3xho1IDfzD1XK3E78yVWlYwxqZUAjuZjY0ehKy4TAbZ6RksHY8uVmbSrmxb5Uh2cMn+P+
z0/+3597l1OthQQXga6FZvHX575CJhfqEddtjJ+D0ANP5sZtjSq7+vr9jf4jPB70b/7zu+b5FwD4
ZfqtrVX9oX//qf8PCeCLtPHfK0dX/+d/E9rxsyx6+fl/wck+YeOynIUWGRCQFixl+Q9VtPkJqh1z
SApFVKIOqxq/9BcWz/4EfYzfCDnQOLa31JH/UkV7n1CZMPcMwCei5eeO/k+Uo+I3Lh68PlTXvmmz
Awbs2AIh6i/bHzSqqCcinN5RAhVi37s8PdXKwu9Y7eaJZANF3DPx3smMEw2FGP0HAE5D/T4Yc7EQ
dtX4zSkt3OIJzwEjBtkCTXDHKFcQAooUTCMxCMVmIHeH7vDcoGJugyC3VhVVgEEIR2Dd69H1rhL8
Dck2H2K8D0x7G/vcjnDOsAF0eXWZD8680Hlr6dO35iVpMkfURghHGpJbGV3W5xpiL0lOXYt8jaOw
ndxkTJMYYOksL9c9w1I84EYChEDR834iginv1iosveCkhgEApmyJcWI+0rIGMrbdjZZEoDla/PEr
MMPTeYwViE361BnJZKCAPho/xSqauZOHsIOmK0JAG39YjJcsYabhNPf47Ni4mM9GD1GicJO07gir
rMF8265s1ao7O3QkobuxxtPnSKgHWF7q4TVt2pYiLLIwIY8mWRc0l+ZC4HhR1oewmcBse3QeYoOS
qWj2iVE69XbM6LxwCboxuC6rPnPWlhsFiNcj4lR3SvrNV1xg+OIrvIAgyL+bfQ3ZyUfdQAjYj6jb
5LpwltmrC+YLy6OdLf5dN3E3SBoNgG5DQKaQX0zRtLVbpey9HUAT3gnDIcKIpdIHBtMNl2lmd+8o
luzi7LZZo1E+1miRR7tlZOIbbjEdw6b39YFOTkcmwjy06QZTEJY5Di9M6YklQVpmdXS99piPow8C
tdHbIyK0nicbeNNt2ifll9rFmEs6Sp9VwUqajY/wbFQ5/sjMF5SYtKCJu8NUn+/yFA0obhh4oZTm
fXnjjn5UbemvZi/c7Jh8/BylNeS6nhhzX2nxpZ6k/5rZcC334yyaGw7OlOtM/F2OMow+h1XUyUUJ
GOTwFUq0kOSlubLYmKpnrAfUhuoswpRMhd3kMMIUznPOPx3uzGuXAeo3peLizowj867iAvm8dp88
uNnQ3XW9qMPdFOQxnYAy7xhkjWPwhqLKecrIeZ8ZYWCdQ1IzJV9NqzOumhgKxTrsYiRtou9Hm4al
VT33sy2e8ybjlFQ0RgCKTI6CejONPoa4SM5OX8RvYKPszxqQ56vuBXa0oaqir9oAep8SW/hid31z
Qifh/F/2ziQ5cmTtrnvRHGUAHO1Ak0C0jAgG+24CI5kk+sYBOLqRtqF9aAfaiVaig6x8elUle7+p
pJHM3qyyMtkGwv1r7j33EbZu+aoLZqXk/C2J0kB1oiUdCP3Jhkjk8UpnBsnuynZQpq8sPSIpA4AH
YidSuLRhiWtNXt3KmTSQW0wdViRaxvXai3QKoqrvFebboYD4QPQkVSLhHHyoxyZpWkWOVD2+4ARi
n/RxUbr4+ANiLIS7Tm0jv4EDI/r1IASFT2048UcVe/2L8JLukXS+6D5WQNXW7MlN3tIe5Z/z87VG
t9BeR8Vg3vDyljw7gMmKuG4+WDJ37DxHq/nQUskPRR/P8NBtBcvmhk2YH3ita39FE4mBmHlxnq7i
ekQZlOGaf+uwkx7xGGJLijOr1VF5RKHLNwwOb5sZNsucwVXqAStaEVJmtSI8lWMTe9AW5t5fGynQ
o4Aza+SXp3XddPE6tnrwyzkX8o2C1RuzJCSWOLkpbUvstLTKLi3uOYVBrp3kdojb5gNAM6gEza5b
MkErsCsIUqPi7CvNck5txCdvLPy6wUCkeXqXYJ7C7j6x4Ns5Vaypg5BoeVYFEbvobCfJCh17WpWN
7LwI/113tuVtG3QQ2SZkFfNYGPWCcMEwttgtycHU1/S2P3Nl4/Es296Pd3VCN7ArwqkxnoETGxPI
as98FbLR6UJyjre9D0XhBpYBw6zMw5oWVJ2GHxUWkrrEtTODNmt7curwozrgazRTLhDxvntH/Ab/
abalgJU1oNlgGFbGqJSGrH5EXam/RYgLnszcCW941HmzhAAYvmHtxNfcuaQdzWPvGicz7u3rv18d
/cvS508F0uX/M/sYRcl/VCWdko/3PxVJP//9ryoJF81CBf69MsIcs1BXmREiOqFAMpnp/CqMhPWb
49PB6tSwJvOpJb/iV2EkxG+67VIV4UhBnEK1/XcKI8P+64oB+CtDfJpEh90G45e/TL2brveqqMiM
YHRoKeC8ZNGP3Bcop8CaZ2ddG8mET7vsFWnctCPrCgG4wkD95nqN420I6qt+wEwkzbGvAabizAk/
MkY51rohpfoGogeJ6GXJA73GsFG+UZygEiZ/jnTEjL7HF35WbqOmmMtVwZQfCBRE8AZSFcpcPmca
5ujnDCYjOtkp3zn6w8cSRuxD2pfZQwgJsl9hLXfvQYRgj6h6qz4VQAweCiLDrrWeEG3ctwlqqMbo
HGTSeRivhaPCtaGNOkxNe2peOrEA3zqfU33Nmja6jtvZrXGsts4jAHLdw7NeluNupoKoj+jNQ5iZ
IwxHqA4VJm1bQRdrYIy8Rkn9Ix+aDArIBHbCsMxmw11AKmdf6F7E3hPIDPncg/4Gr1WciVWsnkVs
XOd2accbzUoN0G9hNm097k4SixXEIjOuSFz0ED4iPTIzlBMUutj17al3gpai6QoeXym2wiziNzvX
MayXxMQs2GeD7M2ylUJbCULmyC6IyrRb83/lO5QHSWi1izExiI18uO9TL71uW1tH/84wgh+OLNUV
lCqqQKRlE5qrCQTHzm0H+w4zzvTmkZju75iuWSPQLwavXFblsCnyCifQ2Doj0TcN3ATmUWHKsGfO
rLUN0fTZwv9C6jywEshrjEACkK1sFiq3kHtgd+ZnTobnTp/9UG4n38i+C2JDfiQxOCUgD9B3wFJq
zhe/Llms9VmbisCqMw40MGIHYY4a7FlfFR/N1Nba1tHTud5Yo+9Pqzol8nJLQxqnLJsR7gUR98Rt
wsqaYgm2vr2OdC98gPMpv6EkWYuc2+1gs9tZ+2DVc3Gfu3mar7XULAycSDVGgBntNOo/29pFKE6a
/b/PUuLFfvzn/2RYHGz/uuM8fbVVF/+Jh/3zI34/TU3/NyaaDI0Fg1wA2Mv5+fvJauJINNid+ah/
bMiei0n218mqmd5v5IKYDF0hqjJoNhi6/jpaNaH/xv28HIMESngwrP/W0Wr+nDX8c8TsIaUGw27x
TQrhLPNz/c9NJ44RT+qU3qsOK8hagi0GvYJSjdaCZYrSr5mw3RlWs7GA4ZxyHe8HdKMrXcg3WfSH
0On3krIZGnasmGz1WxPZPG1ZpNAfjXGQJzgWfP82gUKd+c+hfK/COohGyvQovYJMyXbfeQbAwLvB
6q57PXmYYDVdtFZu3U6kiM9/eFJ89oXJjGZAUF10N0hYDgzG3yLLn9fAEzkBLDU+lcy/kUtCHhKi
eQL0to7dBkxTSGZd2Q8X0pCOkk0fjprqVObJjiLvxsmQb0KagvUo50PpLos001qjEYnRshoYBlT7
ZYv5DVjNJkP3xWhv2Eqt/5ajM+DnQxAUzR9pRtIWWZ40q3l+ZckO+Fj6xp2q1o7A4xOX39qcVkFV
KcgpxY3C3xawxYVo63/aEL7t6JDETyObm7cUW0EAa06uSP9LVzUajSVpkOurW4BQIEe0hzLN+ZnG
1dhJoB+Ge+dlYBpqIokC5kh1gLrixcm7dQf1aafDmM2pw9dijI+i5RSBWXUBxnlr9eaF7S8Aly5o
jepM9ExKcVm+zg1aeL8er/CduEGnl2ebqKPAwP+8IT2x3ngAhLbaEKa72S1uY1Ki8wwRtwcFIJpv
odSgry6uFxpX28RUwFp9D0jtLmJPF2iRVm0XqesAmuKTqLEbzXWuRigdcC/4x9wCDcK6Se603CrW
xCH6JLUWrXbkvbJSTNZgHVV7uGXXeYpcStTqBh76PegV7T5bUvzKENOFMfglouT5CSXq0cqqe9nM
EoOR/AAqpDMZEca3FgIJVJMz7HtqkKAVU/iUeAZBjSKOtoh8xcFEM62gMAPQikNYe4v4sGntACqD
JLWGmF6nvWma8Fsa4uyo+rmEd41pyULCbWeXJJHmCY7V1uxdmvKpBdwU2sRYSv+cNNMeYS80wA5R
N6yVVTepa7weON5IqFl3s2HdQFN9t8CXbSX0YaCXKd8XPImMvZAw2SeT9sndhizrlKnmpcn9RxCF
Z3q8aRtLveEtaI7XVllgl7XVGsjJ66CMDHK97De6qJ8yBQNfmtX1UA9uoFlhsYEd/SFSdTYqFzql
66SbROh7Pz0zjqBZSxZ/bLrQLDDPrAprYK5qjdWRtqwIEN1OO4g3ZNEbPjm9Y96vuNc/BwMuDtDk
apV3GnJhwtGNJnl0/Ahqx1DsC5TWDcIdklkcPiwdP/0yO/WAGVdgkGB8M85lD3DlolqF4S8DUpQ/
SILYmW2CqF7lcHUTwTjVs/d+MjbrDEpLF+WbOL8koLiwKIELBmiK2hq4VQpKhkch/YwGtGPCX4uk
uYktUpPydMmysprypPqpYASRutG9MPsaIrQhT47mtAGmiGLTzEO7NfUoPhhxfmjCvn/LHbT/kxEa
L6Tk3ttqOk3RRCzdqOi+YY9d19hkgmm0y88KZx3gXeWsh0KkB1bQczCVyE/9od94BWVe6VYXMY/n
bI6upOGNe4vm9YopAgp/rb4ZgHhMNaHGuf9jdvsHUN9PeWEHTRFX62LUvhKn95F56uGGmcYlon+3
ZnNhJhxhOpHaaU8qcJwUyxFZoRDitH2LmHWFT2PYtVAqz+YkGA95kFcjsAzVsK+0/ib21DWdLWeB
HuV7NbAdiaLhqGxGd5mGkWdJpZp9/aQK7UU6nbkyZa9/pR6QYs/j/KpND7hcaRZXOliWlTGOa29u
xpOeg2lUBaOa1i2HNZFrOJEla46+vIfk+Jo1d9Uk9iU0c+KwmQ7mVr7peirJOcunhzA/zFXD+a2M
vnuaHLM9a5F5VQ4z/uXyKp7QLDLr9zC82SNEHtvCpZGYeKDDwg0GY64/kTmTVA72+Jw58YXJDI0z
ymEk5HG8qfNu3OpudBmKdzMrdTYM7E7ApF/nk+W8w9T9kUQdSxYjFtSiNoxSYx9XgJc7nYVbhZQP
3HoXO1fMVSk3qfyT5Gm2E2cT98UVjcYhwbeEKhe45RI2scSpelP3NbneuJZRfnRCDzm6wwR0jOZF
3FlDVQOZpHPHSHVO0Lg1DreBCo9Q13/oBgb7yKcqXHDAXnwGMPtFYfpIpTtvKqtBxNvwMCGBLLZO
jP+PtRIAbjzg26kLt34JS7Vt0b3LUap9TGz0VjTMfDo13Fm9/joSi1C5ZRzgS3lHtt0FcPqKYACc
viUVITv7MH/WaG5fEzcke9VtkZ9IOPUrvfN40L2w2U4UptuU9PRN2Tqk2Jfa/DLO87PnKBCdP2F4
dcF9pZkjMRB2vWeTRFZVOaZXObTej4Rw4a0F95kSxGUw6o5I4mWYVUHM4OVDjwVAHbqevRZb6jmx
zOkJwUn1OvllcUus3safenfd2Bc72k62jXYNUF/d6/fMUJ+xoLcPqY45c3bh89rdAWK0tY0ZWFIg
5SW3OYeslrndxs47RlVD+Oa3rge8pEZvoWOBtCTKKL+6ogMCty6/htYRp9AgG3PWbLnuJ/s9Tf1d
X7r2AQC2fi+j7tmcHO4yYqVdteuGXjxbjOkCuyGbOzKh8puyvIIliN9ekgRct9yWEDy7gyDNYdKA
FtMy4MO5sImEhakf1AhCG3F3ZeIMIRZzD9xgY+rguTADZ251InV4taR+ABl+gmCFa9ZZMS0GHOkz
tWmZfIZGu4UeKIIW8PWUGQ+Fb1XgVODvSkydNS3SpRPmLiZdjss5Wi+0IqT7gS6dTZq63JnVSVfa
ZoxiEpN5M/jhxYvVPXbbt6kygDKM3K3NYUj0LRz9xzYfAzQWKphTbe3jq3VSSMA+8GHl55ucdtRg
bViGQ2CDOV1Gc3hcvsw231XmEkmJdx42tOrZoEZ7y76JyuQTDu5xbp117cAJ6EHN1BFvBJckPS1i
/gVyN6mvKmnucq8NKLu2ynGuGPV5O8NveMkBG2+TKXLXoTXDMnOuRdWzrS8GuYvG+bEyYD2lzmAH
cOPVnsn70xLjsbYmLrRusYwCLKht/SNynaOhc5+1eHF6CH3LPB6o5Yw0rd3jZDiIxLzwUFPyJeTX
w1dyJM73ytnkhbXHuX1OFAPR9k7Th/vaYp3ahijI7zGqvvY1sZCVgd0bNqnfHGYtPxWRdnClfi1t
Es1J8ltXC2x3/Llo0ZPtSPe9Kprpu8q8FxtTw3I2ZI58rdzmi8Xs0R4UDu3q1Cb5bjDVTkusXQzC
zk7qHX6KHz0M/MQZrnqrf53l3tejHXl3VPPwRAr/JDKwusNbP5lMOE+6dUcSzW01+keV2wFm8K0H
p6KJm5OD4ViGRJnHJO2glG+OjUVtM0XqjGLu3aHWZUQIKx5pwdquyw9Tmnsm3Os6O3dzHQZ6JO21
j1KNwGo+zaQ732XGg001bZF3AWN/9s9SVpdKNLe9ZqNyi84OOkA381hBFJu5uROtxviiGPvAzC8E
j+J8kuZZR9nXNSa8d43LROrIBTlwDv70Ovb6NnTy5yTJzxaFqt0aR0ScT/TvaDCsZAVPLNpMgNxy
Bux5om5AML4mERkEfSUUV4La46i5uNNnL1jgwy8DNzqtS09bNaN/UKX/1DkUL7JTV2AntyNSsZ0S
2m0vjEdZv7ijcxod/5MnKVkXXXZnRlgWweeiHCMFGwT48FHGs7/x6mzLPNc6QwsVu7Iu9vNowoPR
ITnMmwIx56rBV8wehVDvwv1ywLAjuJieEmbrdBSQA7jGouWx7P3XkVoJ71mglxqRXC6D2kfhOrta
y9D8+ZD5Hau/K0kYn/T2IkcjiEx1zLgDY230VlbPFaBG+xDO4cpwnNe+v/h5fT1FzVlo3r3P+Ctr
xIuF4Mrg2OPOaJpAmfWjmj8y5z21ta9ZHBPNvtGdjSMxbHLs3U6TvW9nda6kErdNlf4Yq+SMd+yp
MGysv5jAEFQAQ8PkGWrXrKs2mdddmWhIp6T+9o3qdoz6TVWTfOiSyNvui7Q8Rok+XkfgcuIhvNSS
cKG2F1dc2nRrhCh3yC4WgGQ2opo01MFI3BXQTtY4hDzGbXVAjWFC2nfNQBvaM8zzHYIJ8s/jfdM0
b5mHRwbLOwvAcWvrXbbxGjMJALbisRoO2hBd2w0l6axx2AjadAR2MIUgC3gYAIcN5LUoyIbeg99d
f2tMuFDWwDUo9btMY0fsAs5akUXUrV28gQdj8Br+WAUi9x7COn6ti4xiq1enyDCvaylhXeQFrMVy
uMI4C/h9sp+sYsYHmoEkESL96GrrvtJEtSN25B3vMRsur5KL/f+x7yf2ZqE8aMXUrpTWvIAify0y
FjkU8BH4OLSa7pB+FjStQTOP+lVYVe4W7y95L57zEQ3Vnd6W9rJtvEGwAps8XIzhVXsxdXWeI+ea
bKCSYBsDZkMjeUdhhdqEoXBWKVZtbIvRq+ZwDGitVezZdQy71LIdlJrjvNO9Kd8mfdWyZWchFvvj
EGABKPEKAl+HghE+Y+F/iKVb0qtg5OCzqUvGSYyQhgLZbOItL06PndwOmXGG5GkrCP7CUsccGG2g
NdFtjqtxHMy7km1vvCDnkxa9lD1s/Ep+Cde4yZt5G+aVEWBGzpmARPBqG0yxZ5dN+cEAmY9WRmrr
sZ+6bexUqH6qxL1Peive8CsdOR8OwH7oISOqlbEabzrk2Gzk+vCUAGNBtMYe52ipEkhFUWNU9vEb
JG5tHKC9UilJmb+F3liQV5yQ2Tl+wn0PyIrYTmzCk8x9qTTyDjBdQCq/YnX47XHXiql4i0Pd2wO+
yTinF1X0aPZvBdqjEN4UCyxa90hczS1XG2gmXNPiZPY85mNpHilNcwwfo4NTLQkyrNi1Zp0cVvC4
y6sHZdS6v5ly1OZi0OIDV0uhEYgWGSGXn41TbKog6JdG8m7k+BPHDM+4T28NvZUZDPBinLl9HYeH
BChVsdFn1HKATEnZ4t3H6REe0yg8T60Qq0YCToxyjSAk13yCwP2hSLIwRuPYu+W1xZPotTGrK+ca
heVDwlZxbWB3CnGd5A2AJ4RVK5jjG5tA5iacQqYwXMtpAUySuXgT2KHalJYilivasxc4Ro0CwepP
CzFkXON+w+tol0fDENcppRq8uisYGV8WxAtUSFd+IvZ9wS5YfrAWexxb76Yf+sAy7a3yzCu3wWeg
8qBVFpiDvn0DnUIGOpNkYkwlO2SCbiJXkeM33QorQrSZvWhlfaozubcp2pzKDgpkz7an32L2Bx0E
xxjBx7rUhpNVpTcCk3rdqpuof5ZjepeCo1mCKzZQKV6YKlgHQMIDBWPVcsVqFiMCR0RbrLP4LNMJ
2XxMeRpK0Caored8OodjfyFC65a35Tp2GFFHGHpnDc8+FHOhnodY4tNoqyPYw7tsNP1r8kWcJ6ka
faOqeQ3dEks1gguhNa+sEVYgbzh3K+OkEae8gmMEddjxj2mbPhKrzjhLDuMVlIHbEG3XxtbJ3s1K
ed31JqxeNd/PuesHgyIYbdSeu9K4RGglArMyqS5nxulItF6iDKfDyjTuYEugwG3yJxMCYMcK9crN
a8p3xdqY5NcMAA4VSvzdkpN1CPXBP5d+PTHKSYXappm3bxIs0SYDRVLdxhHtR+U9wa16hI0Bapb8
edS77kFE8ZnBkB9oRexwMQhcvy7Klp2pU+TgP8zUxo6iQzyzoO8t9z4qx/s0yV96SUn973H+r3H+
kh3/r8f5wX//bx2Zl//jv/zXQ8/b8OuPUjJ02P/QkmkmEEIW9YsqTMdwwwDyH4N9zfvNASrBspTR
vm8I3WN/8A8xGUozi5Wprls4ayxH56N+Dfat3xafjavzoQbATuYQf2ewj2SMuf0/5/rQD1mv4URa
8J+LfebnTvUPmuY0F2OYS+7sIoy6B5piv0tgGVeOemg7Vy+S1VQ7vJvYO5XJm0qKzLxrI2VOzYEa
2ii69eBHXer9GNFtheE2rmsbh3IhfKXOY+iVL3PYoObxY1lrpwShxL3sGrfel6Ff3vRm730g0Mo/
9DKMn72Yey7oLQuskkoGxFWIaqgm8YwwvqyNGQJO54X0moByyStCvVSvrcwbk1NmFdzCMH/UQ69m
qgHC7pS9noditDC+VNktlpQGCaonvuZI76cNMw0LJZbjGtkFeGAqHipDM7IXk2mjusYKZOxhKRZv
dlxIat2u8wsoJ90wfccYkm9FPjNamj0Vv4EuK61FNNOfPCbd9crxO77fMMvMgQMlduz+RCQXbbzh
eJlOsGViz7cTyHPe/G2UIc3qWG8+mQp19SnBxMJ5l9emiDcMVpESw/3AJ2bB3nhWCXCz45TFFjEO
7CieiONw8nVlRJkIGugGUTBEdj0c4PoO3I4uEpSz8DTZfRDlkbovAudmS3hcrNUBe9DYWeZT3E/S
WbasOKsmtRGitOetEzVZGxi1yCYQaTYs6om9b7mmm5A/QjdShLQQjnIip3EgPr41omvfaQmkErAD
OJ4M0T1og1kUgZgdyVXR6dV8zZ5zAvKHPHcdYqGxPl0T/xudcF95hEsYUXSERt84gU0UabZWTYpS
zMXL3+5SsnfIGbCwtdCoqZTfuQ0uHXRErC686DSXVaYjyslGlGnghhSzlhLtGZMFQ5Wk7+Qkvrlz
TQam25o1ih1Q/0+IpjqOe9bmhyHy6aEj+OWMcwflhYE0ec3g6HcWQAGDhyLAPaZxkzHv/DHkYLmB
SOcNBUjJjnndWMrFahF3oXu0CMCLtvgU/JuQBPf3GjZbG0C8Qks4VDEeeNYGDlTF2hrfoC+Od0aj
u+9tPWpEDRBIkXDomyFoc6Wj/J7AStkBqYXhe2r4iNMcFftPCYsqGXjAB+mQIz6HrPv2JdWK8hb5
FiG0ftVmX6lksA0ueEg+ojGxwF54XMzouMd93reaRTvnp7x9FjlSm7gR2KXaq78HYt/5yWzhP2px
WjzxL92bWk+aeOP2qrvP4kScCj8l8jA1RAyLE601Y1mZs7QaCc1U6zr1+9dUACUgIKJZOHFDrhA3
xrX5bbBMuCsFb+4A97NJJk+GZHUFdbN7jiYnJfSx7ex0m2Pt5/WYJPksY1MxTko7olFnV7/kbUSz
PknLzBjBzs71AA2HiCuZ6fqhLVrSCCmEu4Dc2vC9mNFabhr2+CjRQFkfTaOgJMRuR5mB24s6FY+M
H6JpSKcrxy2nV31ouw8xIk1d4XC28K12PU4CBFJNoGexPaz6Ui8eZ8KqrVVrl7l3iKKmO2XEdnxA
F+/FalSuK9eM9YpbvqiVLqWhVgH7NFw6lTF5NkOPrJHI6OQRtafzUQGbLFdK8nGrLounp1b58XUr
w/peLnQegJJu+Qi3vrtzQ0scx0rCj9fMzGDKmmB9wFaoXhIiXQkEjaaSWBYo0e22QA/xSs/hpodQ
aiHOKy0sblnqaCAJooKpmZCeZBYgdXnGWkB4VKnnKBRJF6uI0CnUfSESKGEmN+K9KuvGW8VI7Y78
3FUD9T+e4TKVCSmljLQ1nPKpbIqz7RbZq2q88klqRWMERdsP+hrIsj5seqSAw8amejnBF6GcdDLO
IkQylWCqW+lMdHVhRh+ayEvUdG3sums31EiDa4p0OrnKJcoAgEj+NRaIocGQhOF1oUvO0jlB4p8o
NdyIiI3OSlV81yvTqYhJHfEffppLCtVqyNgpI/+bSnYcSoLdmSMyXqBA1667EWVImksbknk2DSk9
ZIFbmNBNR70KZLvEsdrtnLFphUwbVI4tHqwFRsyoJlLuokc2z20hJF4DD+4Q7ZWwHzswt3c8KahA
deJRf/hhBTfXhLz2AuVePBSjDus/tKr2iaFSdsjcFqaXCQsSLm4mww/GiCaQtlYUr0NuT+7OsPAi
sQOueayw3qqnhpeJgLzZ/TlPdGOLlzrzPjsoJrtYYEdcWVhbXIi6cK+3hYZ5IuBWKODc1A2wKP7b
ZkoA15FGHPUSz1FbDFcg51ABYg0xb9CBJZLx5oLJBSIbXkoBzjdoZRxra0gI7NcyZo57knxZmfmA
ZNm3FIuaRxNlrVZ2zW042o2ag45TlMQMD1fKOvTEcKzhBzUEMnujzdelPwzagrHUqhtzinjINg5D
8T53Xty2aa7IFLa/DWeBfJRGHqb72kK+Q6MdVtg9jI6Q1YIBe09GVjeTxlFC4Nx1WBzbs6oITllR
hItHMG/aV1vO6cPgEL8N5BEoLg6YsRgoM0x4l3xC5lkGmABxNHIiSPGT+ma8K8tWeygKaMikVIOo
xDiCU2eNOJ8sNKXp4ZtmFkxlSvQVeDNnIrKLjk+wrqbM/IhA6w2BmQwIjPmdm7ehJY3v0k3TO6NL
3K+mLglTK8BtfcfVkKElq1wGO3U+j8faUM23i4P809NnhmTAttKbfvRNpDyuwbRsJlZp5tfe9YSt
tu18iloz+0TYzHylF629QZ3Eew53VeNv/WhgzSccI71GuNEhuzI8Hh+Sn/NPy9XEsFGm0w2kZlou
15MR1+9tO4wxwt3O/yQcMjt1MhdP3H1ueuT5D0GoFHMHM7Hu6l1e2T6oEuVZatcQ73E7eP78wzea
9qGvSaZcJ2XuXITJNH1VlQ2xhFHToll1obh+1X5jIUoT8XgxkNuPa5vTD57ntMi4mcoQJRoboJyI
3031+450y+pKxQa+rYqp/JEsqche21PeXPKmmSBr8QwJzprIuE7ZDINjnh1OXJjv1I2OMWNN7T10
DVM8SADws9u9mqHpHZkT9o9J7YIE1dwy3ZUEtEJR5ImhGO3d+qbJKCDWHHulE/Dn4dgqU71qnJRA
7Cu2nyaVBTkK5GZxf5MOWi3b6bTcRWgon4th4q2hkPie0tFEt2+xgXpvmDsRRlEa9YEMYfHuMt+8
o6eDN91jVue5weN/D6KYNTHGNHpQbMoxcbKQJRjCjrW1BYZl20de6+HRaCz/25+WVCU/gQ6xIUs8
UzvLIjI+KEO3f8N1gNpmJvJxMRR3zBHYQr1GhKFplFR1+YAFL723u25O8JijCRkIk5s2+VCn+5z0
elcr8ZBPrL8PhLfnXwIn94MirFbfY9CHEAScHH2P6R+dtofj3OUGgmBudAWDixR7fUWg5nAVKaLr
yduKSEgbU9pwLfK0r7R2qBBqmZPhlnkNszUXO3e8jayk2cVONmnBWLYoMqCpE85qV666K6KYSSwa
u/nkDU00smkMW30dg/vNVr6a9X7F+CQstm0h2UPEEm2l3UIYRmBnZjeNqVAjYyhhpQRFiKJ/Af2j
UuojB2WD9Lg5/t1V/95V44z6j7pq9vLvqvjSHsvkjw31z4/6XShn/OY6PjI436ADBgpq/C8J8tJP
g7nScWc5+KEh76KG+9VPO/pvHrYsFxGb4Iq1lzSLf/TTPn9FP+1ZeCV94f4tnZyp/xmwby9aZmTM
Ni5oDHvLF/yzTG7OOnhXymDVbbpIlJihIR3Gk5i33AC15mu7Kcv9I0SKtmJtERtP5AknW0+rrUOu
h25yPQ+R981e2viGKlRdaYkTHSZUXduxcJMHApzqDYG8eXMPY3fcuaWsb3Sg9kdnMq2XcpDNrvIR
pa3srkYHXNmT/sbTmrxxsLNcHWrNeYaaXIZrTGNI5cxxBDhI6uRSEydeL3bOoFn3Q5Yq/5L5ZZWy
CsOqSjTrOIbrSPR1f/CBi0PUReX2YipPg7jbmX2zUfk0qy30K58wrRCpVBfZEeTcULME+3PdGDn6
9dQlps4DwN0YC+MdM0JNIKUsWPFoLtueO4D+lNthwgyMTIHCpQPp2yK70l0t59enIrkoYUZOX+6Q
x9CyCcB0chntO9+Z+BL+WLzG1ZxfBklDQ+FG8uG+9PIW9Zo3sf+k10KNVE/9ubA93EXDTCp0QGz6
6O4Isg/JUoVQETDLd09pJVmBYM90cyJGe8fc2r3Vkq9JpPCPbtY5gfLamexd3bMEvWHxgw1lSnXw
QlYJ225F0nN+Xw2+czGBHCCKI+gUwQz1N2sYBtRbk8j1fuUkVvnaC6bZV6QNshqeZnB0bTuJD6PD
7nZLqzk12y5O+YZtAGrkoOkmIaq5/jOCO64vLp2xepgrIoaY29al3Phu4beHjsb7QzfUBLQ0LhOC
7dJIMLpM3eHYkC71GluRmwXkXoM1JUM02i/sIHqaJpEBw+rulkQF0TCPdpIHv3Mbg35cKz+Hetno
Agh+qaZBP1tunuwlAetHpdFTQElGx8Z0qPfQWunOfGBrpz1k5L/e+WMv1XqYEsyHRSxZQERsGxIW
X/d1XjRbbodp3nRThc6lHaLsqTIaedPQFDiQr4d27xFCpa9g9w0E8M10xDYxVp+V1Fpg3V47E8hS
6eFKuA2FXzr6jtygzpK4GQsjDDwNSDUBotneSTXxxKDIt9c5iOEvqHatFdQo2dCiVcWsB83gvkex
bUKIM8LqNmnsetd4NrBng2bkgkYcTx4AZfSXfcJacAVFxiX6tMjZBCkRpu+eZrAJh6RWsrsZh7OD
seEmc1Q5bAcbouOqgZ5z9lrbHzAatwr7uR7V9oHxe37WSJ/QtyVv2w9nMlggZcUSrvSHQ/bm92nf
Hzlbf/EZM07j5DOZUWKjcYhKWXwVf5gBFkbW6YBymDmx8Nd1QkKj32XfmF+ir+r/9CsIBzrQIiL+
3yyrbZvJRmV8BQn8ZXb3epT+P36Fvxy8fq0GUdR8hUIG1Ht7t2v/b74CU1mstyacKPsvFAZjjloe
F7wKygWjae1l+ksc/y9/S+Yiov7nMBaihG3p4ONsA/Gxbdo///4PL0RUg8IXKYUzybDWeI5Vrd/P
JGg8J/+TsDNZchvJouwPNcwcjnlLgjNjIGOUNrCQlMIMOOCYv74PqzepULa0qbQqywqQBOD+/L17
z41twzwJDOEwyrq4W0vyqu/QDEQbqbziju4c5ykfVKi7baa+fJsa00alGot5eYf1Jcp9M1WtuYsc
RtRnYYgMCDxaIPmXR4me9a/fgKfHDGBVA52iS+t9woAwyJ4at/GQ6SzmWXQ/fJLc7VoQPWL/5Uq3
G/rLb8WVQM45t2wqNm/x6YbjXNUJ3QlzJWf1HPnk0g/ecqmScgn//Hb894Uwd7v/i82hQvjl7ViK
yiVmK0G5igST0Hoo1fUreXzvf77M778c3XdShfCPcO9/ewknt6j92aRJIGjnWgO6kaLyv0xoJI0x
/8u1bo/qr78dcwPTE7f/CKiJPr3wsEI6oi3huff+dKiybUNw9QRJXupT4m3//L3MX0siHmqwO1Bp
wFJaHv80b1/8Xw917lYawlBirybiWgv3VVhw908BvYrG//CGaxsf/fJswYP/y4XxFv7+PZm9MOTA
kM8T8vlpHDFIEs3YAt2XTv/smUNGd7ENCmyJ2LAfqhHqCarWwvshC6M4xl21XK1xqDcdudZ2aLdJ
WhPLPacPWW0Tepi7ChUjaDBcuXirjHc1lmjZHSXKtWRLPNFmVi8zbQEkTzQpnyPiMiCN6YApupuh
kvTLhtaN00Qps4ACsa9RQrNBNe2Oc2jTDTDWWcA0PFMLIkKf6o7D4jh8KxRxCSSAyPHFVfCa1m1D
V7twtH91ENfpa9x5zCPjxl6mI0peYZ1iNQoUGCp9JJ1ak8dgRU2PXdRYjkJ5xA1ZkKKvVh//w/7A
uGISVR9wXgzoi8czlInQd6X5hBAxlafeV9I9Qqprnhp66/VhUg6iTGXoHwjdukcHJsqhBEy5L7H3
bmworqgmshmFsaYL1u6G3rXuLHvUpKBTnOCq9fxaAG6sDTvsXM9DrlSb6luWGoQhLFC5KTznvJwe
1NJoaDWyKe+Qng0fkd/XpyZurDBpGnEJLMbeZivrsPZwxvpLhG9goJxaxyVq/BBfDXi1oB7K7TB0
AiHhVNCiz5pGS2gquoaWBWaG4TvHURojZqQJMgUPyqlYy6R3VmXuYWpnKIOErvKYoeqUVM1gCY50
BPO9UyPnSfzWulAYBk9jxRq+M+NoW5QJ4IPeALLICeTVcM3obLTkuK+REMZnstxvyhl/kluNBSZE
5joc+xqC0AqhDlZFW2XVM6C3W1JP7k7bCnulfUaBgLxHysRzzmgoi93iu8arksugOMz2ejO4WU/O
9ey2ySPFg7duMHswQ8KXTWxpWrd3fUeysDbg4646i4hzqaKkvvYdUzBMyjNg/JKf8iFI/OYAvI3N
o6rorjznPDvWbuTPIYRLTOztuOUbMBnP9CFwNst4ObUkITDgUuO85wzNs0z6OXqMeK7BklMhjlvd
Ca84NuMAHdBphpHedZ1iIH0Y81hn3wdBD2oTTVFn7GcnwMvnCif70MCW6xPDSu9QVEsFjDuoC5eJ
VOA8u/goSECxKs3ZPKUJB1C4zb6SsJapLrR7HRAKxq6+szmT3ZB2XUF/0mw941C1gsTmmvoSNwZd
pm0q9RhakQVU3J6Dp4TEtC0J8AOIazxNH6jikq1t9OOeINX2cSIujvLZVj8lnI19JkqJUtDw91nb
9h84pmhux6nm5ZoKHxmtXQQ0yolsHG9092GvZ994AXAAgJSEWbqbWdwnP+o+8K8E0qQGOrBqeWst
C0mMR9PvI0gyCUEjIlXGGwfnyBQLVe3Eqru95fS8u1gjP+YZFAhqnR5vudt1j0Of8TkM8MUrCUD3
mLqtaXx40KHMXaVTY9PHBrqWyo6mIlSM44wNnSHghkwu+2GXL4U+4/B8qyuVfJRtWZ3NKlu+ZylC
891YlqSjcBRmiGyXiRh3k0FgO7PIKH25AZ5QjGrCLBxIwy3GV9tON6IQWLeJ9QpzZY3BdeAc7+4E
ARLOSfQkND4kXqrNDYYd1JS5Aynw7JCJC1uDbCuxLhEDNXsDpDzRSxHNRE6YY3PXmlnRv5a9g0Qq
BPYG+4l4d2WHAjsJ/WeW6G2UJVANCRKZUCbXVWhLXDMimwbY0ZyWmIPbLB2VOybuthuA5p2szKvs
PZZ6hbGszIZd1ZjjTkaj2ew8L6t/uDXpkxhRZHukgQQsocf2u/GKICUzFvXuNRGEaG8FWbMvS1Ti
+UXOuJmzSh0DZSZ0gol+CRu/m199ZdGlMnUK7wHweP+MtZ7xcErU9GNnZAlqTgs+Oc4mBhqBSuTW
zRcF4BNkgvVS+MzuqylWJ0ZqrbevO9s3D+BImC/k9Q2nhNxwVsRMoZcDew8UssY8t0j70SMTrXzv
ooZ2uZ0yiL64wkUcBcgaT1NZm1/JUzGr0E+dxn6EAQ3dyyQvgRPYYu/NZpTRnmF3EsaDjO9Nu3Kv
tPklqe4u6R1r34wGXLPwxNnsmnly4w+35b7ee3aP9ZjGAUT8rF/MeD+NQC1eu7wGE48UbDp57RDv
a62C+G4eUHjejuEtsjajfirVECjeHNLaTrHTO0Poizp4ZE4ug80k55LEt6kktMv2bspws4tvuW8R
jWX8dAYpKGvGjMU20wXuadyZS34ynKXIVxn9i+sQ8Lbsh9yVLtrhod07NF7K+5aJ6i6lo/xGMnpS
rjKaDuM2wkyyX0azfIuNcXmn8956t65ktdXw17KQ1XY4NIVLKLDtOhoOgkzMXSza/pFG6uCdS4Wz
An/uHIN71lPbMOYLrKvdLRW/LNExSvP2xV3aCtjlUfpk5VpwJIisjZvJaIMwskTITlWx85iN3bLG
J8oR2DUMv0DBsIJ5sP92yUJWGTBAzzq05Lyb5zxwR7wrJra9q13bntrkPb4G5mlGtdMB950Ocxt4
9441x1cC7Vh7SFi0X5YkubJMmxkBdUPf7JuINLv3nBb4eF8aBb17jZYK2YcN4ivWgjZRW7T9qZac
orYAeWgSdOSjMRkW7cxmikSGtkxmoCTNpuMAlnhdL5RWU94V5VdjKoiOQjAy0tOB/1VsmDnRqTbz
yd5YTV913wzCSDbluAiXRpUSyPkLxhJlNGbOPvUtA+0eYQMjlWdMetTKCJqZlg02OpAw0Qcn+WZV
mPaYvY6AVtjG8Mj598wDshKwkU/kHSRnRm9TVMWHLBL8CWZjzjsmJvoQftzVSFuFzFlr29zcx5p8
9UO8wELC8YSN3m/GLtlYpc7jqxktPeFMNIOY3i9lG5ZYU7ZodBYqKDU/+7rSw5NAi2yCMD36cdOG
Fb2ZcIytfSOc5D4h3GoXjQHN7w6gCgz+eMtY4Aa2AWDOHZ6mPfoKa1P4TruQTen659yEqf0TUyra
20HTR2tSZ6cLw6jYa3MUwV6ky+EyMGJExkh/PNj3jtfdw+AXX8pmQtyY173aGAvmsBKlgk2OT2AX
azqs07wdXW0X7wwCcFc1dYnfVtczTI5Ot1S9SBbPYu5qeRfkt2n/hEHjW8bmSmFgBPGhwlCVEf80
uqcJ0PljFi3l4zQTIffBlDaOXwNRqVAyEWTM1bvelyjGGJRYCsdljRXNaQzxxZjAXa3pDuvLBBIf
eXqpXUYfpk/Twc/A2AdkhqwB6/hy60eGRWJKgkxWDZSL27pWU0VqmMGUVeYUg0gujS8co5hT2gBs
jCdsTL5Hz4lp54rffv7oMggHP6RXRc03s71lV/bknvWhKNK2fHKY1++HrlH1um+DhFqLNm6IfYJU
Dnp9wUZat/hwPWCBnhjpPuP35ZxQKjEfZ5qEpMsh1F3dwKj+mR2DSXISgKX27Kb5Wdm48Hw6m0QA
5Yc5z089wKFqrix7UwUuYaPz0hoH3DX51quTeA/YMXqYUlE8KyjBlPKaztAqDQZeAEGqZvmwOB2d
ajMngY3BWr+g415u9JsWtcVllBn+j3HR/r2PRGHDKcO57wnJWdd22f8sUqd44ZXzd57K/ZMmT2Rr
AO/+SRwsBh+W5vkw3sgXRyfCGHFaJqIiNqz/8XfXVv0OVpYyXsD2WxNjTj+S6xqCBJh5Cy+DyTx/
Cmczc4ZXBQuVUxiQxFU+dYCtHYORNscs3LRdnp91AeZi43mowUgSqOUuaqdoOaTLMseHAoNXumbY
LXYlkLABvT25mAfDJYXh0GZNXJ39Av0B9oxWvaetV91y3Qmu2nQIviq8s8t4qqHgzweWxQQpRY9m
rQATnG7MbISJA18X7sWCVgKhgZDHuLmdu1JdctWqS7ZuMXiE8XTjuhbK1XswDsl49Zmr0hxzZfaI
ebv51nh6gP/uOzuwIwEW8wDGkmxy3DWQLcd3MdyUKF5FkK0McYeCdUDBN3mbcYEsca7ponvHLlIZ
wZvoVSj9uZ/eprFU/m5xKM7X1CLDlXg+64KzWn/1tSmmTTK5xC0mojsNsJY/plLGLSmCpajulnEU
ZIaAVkmuLlm06OiVDWPT6o35ZAzxPG4aGwMENrdqr+2hHW9nExAfcePinlRD+x11SP9gGG2lMbHl
+Tc7xgHPjBkcEWP47YIjNr9zmmT54pjU52RRtBawDTJSVsuss7cM7uewtth2kQnSoy9WGCsSjjHs
P4QiahmEhtu2oVujII4t7akzUO7RPWQBdXynHWqGoC/Cucj5r0EwbFP0H9t5yoqrMskmEaLxNqSX
QCEaMYftgiGJv8LXdJ7VrAZeLtTw+GuI+atbLV5bcpq+VYvIHxx6URi/XS2IdK6jL7JVHg06szn5
Mm3vk6XmspOKiaGxk3F4Q15DmGld4OWSUzDtAjuZ75HgcS4nC3Pa2SZ7YlgBsnmYa1vinnJN/VLD
STkSRpOGi+nLZcsr58Sw32x3XY7ud1dL4y6nt449NBYVsTdt/aUfTJuMS748ImtNAWRbUYwjbo4B
cg2dw0mToZA8WBAPd+4w6TPhOSAcMHSGY21nWz56c7FQUT+PdvEUVZQJDt2NVWalIuDZKEwdTqJZ
frLQmEcsBIGNzykZDzP1O7lhS1W96bZXyY6/Zt/niZWrsGy9G2+rthAvePlmxKBxGBcP9k6lcK3A
zOEsEnl28MVvSmNfT4oeFUotYsAsZGho7CwCcTeejeCUwq7WIWwx/9Uge3grOUm+u7gv64PUxk3T
zcD9mCJpC4MiIlmAyW1+MVJ/+oINo7y6ZCuuHSOeTgXDmjOBPjUPnemZ9zUSiP1ACti1jTpvIxgo
rQG71w8d3Na9mwcDwY0c3lcoUfoydDt3/Nr3mOc6T2p3n03cr5CHwOm3SSJyb6OEEezIZTCN1Uj2
DSeRpopeGkLfdtBxjdBtI5Pp30z9DZrtlMBy2ccMCQ4YvPpoVQdWB1J20MdytqfngFHOhaRpJiwj
/EZ3k6alIvfHMRaU37b1RIYWwb+DnpDjuQOivAZF0b6WN6FuDVy2iXrtMmQ3x60JoZGNeK7RJfE/
D3lYAu1a262YcT3PQcYxXUMfAsdjThfYJKCHoqY9IxwgC1AxPoySOd05I+uaQx6ntaJ9y/8JWGP5
WsxM0nc568e8MgnP2lqKwFmQb+zVSJSHM8TFVsOtaMGy6bzesNNXX3tHk0jkZ9dIm9ZwpxYEvbfi
+cWfc++p7Ouyp2z1+vz74gfqDYGCTSDW4ovikZ+D12dSN5eROdUKL7KP1A+NmfEAkBsz+3jrDVIH
TL7Y2bL25n2adWI+V/i3PurUNlmM6YuGrcXBYpumRovRsC3kRszkkIdEg3jZOmnxQDfJwHbUNcP3
IXJ7aEruo21mcbOGtiv5hMY4QAjg1fEMIdcD79QjviX/H5d4gIf5Fk247mSyvAdVZL9Heh6vNME4
SwYE8J183i4Mub7ufWzBOUfopMfWFyJEdDdjuqRPUbCQDWal3iYwqyjFOyJhc0wFD8EGZlBvrXwv
ISnKSE3v7AwMUde+hfvIbWdUlWhhLapfnrwVB7FpeIpQlqpX48wgLyt3wlToKGsG79sckUuvcd+r
dBOUxg8IFMTOIMwW/0S9a5gb1IQmzu4x2TpRu5zG1sNd2AHhSMh6bfWHZ5c3xEhthw3WFoAWncml
R1AavNliaC/SUObDVHDjglz0mzwoxxAF+kg9ZHbRvV2nAXaihvQ2vISYuW4x6s+16j/gdw13iy9n
7OZBel7IYmSVhcnSHsmPvOD6z/YzIcv42/FT9Duvdfr3JSUA6QjED26vXTf1HT35mfKw5tA0yRh/
lc85lvNT475yNhyPo4+JTubjNOzjvuh+KIrKboXkHvKI4tFAI4LD3qc7FS6RiXsQPcrw2lEHfyvQ
02Mncjk6bnISwuE8+3VAuS04k91Vfl0F+xalc38DEeJFpuxs7pLRZ/WlZLOtdbbM1UtQkvseprT6
H6ZkCMgM6i0WDlSl2F6yG5nz3rKKeusPnafXkHxxX+FGH79J6AvprtBef5BJoYNdRK3/QQQYOUlq
yD8M0C4qJGbNPEZLNokth4d53AEVfOC1vOQJnYOEGEl8vJMTHYK2tx0sX2mB+Y06OQBbI607lXcI
ZeJIEX2k4vZd4UND2KsZgt+A+28tR55gLXsfzXTNLXt1acJ6TIoybV2tmmFxNGT2AeQyW7IYjTIK
28ynbLIGic01TXCYow2yaQxao9veRfHs/6Ch+U8ty0uU5Kjp9eTLh/mGQd8ujOKLTYyh4MnqEJ2l
2PF+WkWO/CvSEYWnb8DsAJ3BxHk1z0F5nrM8c3gVknhZNWhamVO4CFZi5ZNcyrFnerUj9BYwKPPs
ZFrg2lZ9X5iAXxYl+l2P02dY+6Nuy41duqiZepvUqk0Rl20GuiCZ801rlswnO2EM0fNU6BarZRov
w5YBczSjLhLRnR8HN99oqnK9ww1pnY20k9YqAC0f7JOS/v49pmc863HrQDjRyCa/mzTHyTw1yvSc
2RWWxsgmb29vzSDqd+hU3A8kDvDjFZWTGwYE4O1UXS35JTYb/1kRUjrgmM3Hc+/1fA5knyI/BCMi
5nXr0GSJV4A1EReCJja8kJ59T+ufn2zFIbUZP8pEj3LdWE3zMdCmW350HLSKx4G69wAbQk77CsEA
unAl5eUWfAxUhgTPZ+NW7e5j2zL1PqgtqHVdVW1swygf2sjVT9BnHPrmjTD/WVIr2U4V+OFV4KD3
AxUHzGct3CQ7F/zu28lqXTrQpthSm6R39tBFyw7OenvRsez35HfBkCdVaHnoIpE+UtaN94Tewwb0
TPKJZy08/i13in5Ucw8Mx8gcDBXMamO9aisQPjsE3KN9spzKuHnTotfK8kVYRlXrg4/lFMdJmC78
tZe82OuUh/gVDiAlY7zA+Q1dMy5fsUjnGIth0CSbZTBgIvQx/VNkonH2Sp6t5qxBN58Y2SIKF9fW
57jDkzt7OdJjtOVMgOrpg4vloFqIbX8yFqN9KUrlMFljx/rHLrPssSB1MATVnHS7wcXXW7huxzkY
q2J5qmkXPkFWt8c1tD9LnlOnD34iiQW3IyLy6kLSsvW4s8Qyp1sCnbEOJovygRp0QYE/M0f7Uk9e
cqjK3MZ3Xg31Lr9FYpbO7NxFvaEOIujGJ2Hhk22yYkAj/U+glHEpobhvs4CkghWc9tYMGXTSOZgo
QImKrkQNvCA3xT8aHBP06umG0MKakVmnPCmTtyxKVLtJgRRazEd4npkpBy90BR+GpHiOUPvVsBCT
qFmNsVbcxRoFSTf1HDRUdiL9u9vr2vWQqei5P80VjZCziOwAhwbxNO1RdWOnDj3JlIwMuNX3dtdU
w6bqBwTjQXRz8LUS5ewJWjsTQtJRurMdRTT4uOOYY5mmg/YSFboUVTEYCtG0JBEfMsGEQR4GZtGk
btVeMDO8NrdNN+58njw3UDhBwTMFXxn0mdlak2KAmz5Y7E3amhMFZrXIZ42//AHXKZVgTt+Rn4rT
23aiN5rvMhhOZlg1PsezEVRUdjTNwXs3c5meoPLq+aGtu95cAbJq5LpKzGMcZDcEwAjDAipU2nwD
WFSl27ZdivENBxdS0iYYk3TXKovNtsUGvhmMaGRUR9fmosZhwaWTTfmlYjzHN/MBKD2aoIgvaUpQ
5xF/Z21AyfSMl0Ur8SDieGlWoqRt5OTAZYHRLOjZF+lKCp3Ane5KtXhvlri1wmOjcyXa+8I98yxF
MLBhfQRzB51n6kz7GxUnv5DjmKrdM+t6qYm2Zp5TWB3ycKCzy06Wvg8rM44z+dxQiplraZkmsUwI
1Lhej+OBwVHsMiVwfYJyfIPlunAH47WOpmafeWypqzIt5m/cOPMu9XSWf8352itJMIbxxFC0YLgy
5AkoUMOznkZCim5Nx0iHuYmdZO1k7UggUq8J7y7hZO6XWKkWpqKzPGdOOhQhGU7TSzdbaajm2DrP
tKvxqAXZ16pr2n1aV2V78MpO5fukrVCBTY7coB2kRwmB1wO0R6bPU2XOjY/yO8f9SmMieML8YHd3
kLPG4kqihRevS79YOBsjaJ63SBhUAThUBzQSq7gQVCOe+9NA9FIculF1DGtK1se1FRT6kPTUEN8U
Q5z5xXArM7nqCA0xj2xsFet5xkSASaAdX4YhQ8EdTWn1omGFUCPDkUdbO1kGyM6UtvkWMrKRXLqo
U4y+0lx/saAZH5RYkj0MMAvjcFYsr6m2bHSPU/5EEh19JRsUMDQvy0V1S58D6keG9ra95Ygrce7G
GDpS7hiJuCbJzBOOP6L0Tg5b9qEsSSU7ZkyZOZMm/Pqr2Zf9BwrODiLM2CDo0oF7SSXr8HpsuvLR
jz39ZHHst1ckAKr0GHWuusSxOfXnUcpqW+R1/MWlENIrsKn0GjMSETng6PmjyYn9WfexTgeE62wu
a8m+PZ0MmB792rTjSYf11KeYUQprORRO1NRvDZa1+yJ1BafxOC/eKoECYSVM3T13jts+z65nMQZ2
lUGzP62PN9dREi4BhoJVYPU5oeMLZwg0yBgN1xTC5ZmGXnHhsxtmaNtmZ3/P5749DZXTPpouhYm0
m+VVNXNyR1qyH1qM3ENzKYajS9vkhnFncuCuIAjN8W52neZmOyt8xOJNkXnTNcs6Jp+eaOWFgHb5
wxYqSEJcYMOWoA5Y0Ck1IL3PGV3EitGjt9e8L4cWTfmZmZv31VS9f7Lwo9JWb0UTBhUMpt3YihTa
g5taW2ln4jLUctjJ1L1laqcz+HJNjthq6FmQvI7Atn3PmZipJZDdvextDllpFXTNBu1ssHEYTvxk
yzIRriK8D8HoFx+6b9s7pIXJYz3lqAp5rCoc7vT/MDkZKCFXFYLZ/trIRj7qFGtjWg7TPXE88t1s
O/PsTqazaRR/qmF6H62JM3Rg2TSMEAs5Eket65mnBHzeCnuTO2yswcj8I6Of6Y1OUbWlchYLoWKq
O2FkiO88R3mvAsMCYwbZ36uxD/ZpTApyCIdPc14xYxr4DMYqalIG/z94l6LNoHTwmIEJYIYa8YFi
19rGpQnmNu2RUMIe88OS5eSth8O+EzyaGzSN/gQONpHlzwiHEXdiROt4jH2pQVcWrMd7inQUsCS9
iUMxRuVTZurxq1WlcUWa9wi2M44Jgn9M0kjpPTq+6ph1trufCGLAy1NMNU+0MMrrjL6BcWbWZP/A
vFi+SO0wGRFM2to97cr5pVlEJ+6wxkB2Ku1SYbm0ehS3IyyDfyxew10k7KgNrS7DcwVHqbjGsU/X
ASGLeR3pYVJJ0XUjMFoOEBYMxp5B2RVyHaeW/1IuUe1s3KH3mo0msI+TGQDlsMyspTpEAfSKsOw9
MLpUFFgPCmaE+6ogvuJ5TpdpNRjleJbUdQEmRFa5bc2WdkL315u7YimrR6JznDsYVyDqIEyQTsmt
jahbbjduG2mK6gf6nH78dVjw4pOd7tyGW0wRwrgc4rs+1YilrbnqhleXRLhdEM8a3HADae7Qy8Wm
6+zTSOMVbzhEGosJ5DBmXKG1K0ki9/bEWw8bd1Y71oucyHYvT495DMongeFxprUynRzHW16Ytsf6
PhVmlNE/tOI988/4WRkp79XYZ0BqsM2sEerFKEqo07OtVxkcYTnU814s/GD92qB6DqfFgH84T2Qt
t0M+lhBGuptHxGHRipqkfAR7G0xhznyrWNP4rjc+U4nq2nPVqz1X5SliGbvnCAPWqpvai5nOaUae
dMXEYij1NoiAPEZ+lw/rpQd0TE1f2FuYEba3SaRT7nHhEuLoe0JcGZzR+G34WzVJ8XZ0mNlshiPQ
o/5hbAb0jUXTgphoHb+EG0dnoYTa5+YS5UVfP1qZLe+mykisE9q6ejpYbkqLy29F/UhMfM5wZ+BV
YdIP6opg0Ie4taEEoVLfZdQ3JxNj2UcEPeOpJXiXCfzijOcWB4neqDKOQB95FFhbFSDyXJlwrMFz
GfLVpfJ+Q3KONyVyLMYOWLw++ppwRPaOIqofJzXlG9vJb2SeabaPY562wRvo0faMD3uCcsVtsbat
XULNazsDUIvX3zijosgfsoEfaEuZYPr0loDjMTP13erCFCKZn1ASFO07ZQ/xGUYJYcVpk/ynFsI3
dmUAGv2Ro7w/7HrqmdDShUto0mAHHuECtV9ubmNcZ9W4Pn6XARnOlWUgR7kkavaPWZW7dunki2f2
E9PCsd7wi4svSPsUq6DD/idDTjIU/OzcI4fYxaEdwcy0YFkuhyxiPqSZ6QY14xpr6gyX1joFQE6j
75yl0j7jFsADViKMe8FGZL/axPuFuSeTH77ko+xbe1I3SG3tZ5wWTTpTfGLYtbOvp7dgyVN3mwYu
dBBWXPIhBzbD+C3wW/9HPC8yP1Skhzl3qBPbakMBP+VrclzMuzloKW2wPc3vXWUDD5wq66PxB20g
Bqv8rwnKpg6oHsxjpvmx/yNhfEE848T8hRbqSHq0gaaapctoGRNhnX7IuhkrhIkuA8OqN6tlj3si
uNDCRAYiYz99IrFdqPscMAj0xzlzKFjsUQ0PpZ0sR7jD03fBvvqPVTfJTMa8ZN2pAzxdDP/86V0q
E1t3Y5iwANo0jfa38sxjWkhraUs/m7SFUZIUcUaLRvRiVPqmCFMZdO8tp8lTNiV5ewDUEnlhz0KN
439gmIzRQt5W6nige1B2cSAAHjc36rttOflmWSJ633ls6Fern+xvJJwNM7yohPD2hK21O6YRVrsD
s/Pp0uVGX+/+TzctFeTo4RZ9llt1aMCC++n32urgfWXpNe8rMHpun53nKR4/ZNY19GCF+PJndejv
ql6PtAB0HyDDPDTEn4TK9WgOGsO+hY/2OqcEwvHiBt5y+PNV/kNoyyxS+AxCfRJw7E/UbKgSEQGn
gAoKmayFcU2xwQb1PbNcZf8ldfI/tK4BtBCCV5m+COl/+kLos1QB6NgmgJETm4ieSXi9/Pnb/Mdv
FnjCpctj8X3EZ3OTAyxq6m9WfEtdlPdcLRua+H++xO8qaF/YQljoyxw8WfKTMjlParQwSWMzlB7D
xrCATO0EMtklsf4iD/Z/0wb7wrFNdnMiI0zCgH6VJZNpbwVRColpVtEqo603poIjwt6dvpf+MYXP
9+dvZv4m7nf5yaQM0IhYZEje7Gn/1kHXaslbdLZgAooFLl5CoX+s2l0a3GXpXRxvCA603L+Ir3+/
YzfZMxo26fimKz5r12XMUDNAG7eqh6us+/1QkdrUb/78zX5/8gDRQMUz/xd7Zn9+LJRf9GnrUkKb
wcPUv3b++c9//1N0OApybhBPHM4ClMgur+yvv5ymf+pNresCAIAWb4r1UL9ljrtu5yRdSRu9ryIT
YviQ+lVzMKa3CNvLu/vzp/jtecFlgCWDxUK6vinlZ/tHXSLrDhaaV5bzUINW6uEvzBmM59EwH4nX
CRkl/L/kmf+vIeR/2vhfhPq3ixIa55rC8bmDcID+/cy4RYD2MjFpkmfBfdu8qZFqQNvjRRv1ea7k
ph9hjzEiYkzRonO0u8fJh71q5Wco9Xsdx8B8p+uff4n/uh98KqhFOAhuToVPL2mrZ6ZW2HhWUfet
VvZJUIM5md2shvrOd3uo/f7KqPqXAC6mAbmkKq1v0jb/YmL4zxsSCA7s5OABMP90QzzJtC6e0Mw2
JZJLB/gr4ImxiUM6HfucFgzqn+9//ua/Lee32/GvS94+0r+sDBLveNxUXLKNtsqh40GEwciwrW/H
fZ385d397bX6dLFP935yYhTOIxcbUMewYTPI9DhO/Pkb/bZAcBHeLM+RRLdLbuav3whB5Jz1leWt
xOxsGBrsVI7Illrwz5f5bVmHfOV5uGuxlwWkKn56g2MPG77RWYQuO/7jXImfZPvSGyn1y7J49euf
L/b7dwpswabLyu7aLtvhr99JAdwwOoeoCiMVO5NiKbaGV57iv2y4vz9/XCbACimJxMC1c/vO/3oY
6i6WA5RYHOjma5dtS2blFQoB1Mn9u6ec9Z+/1O+PHoWEiYnmZtnBvfPpS43GkHRBE9NO46orO+0P
QzRsCJK45MGyGarlL9f7jzvG5mjzSJiCf35+u9KUOJzclNHKrr8NLpk+U3etbmmHVXz68zf77Uos
8DwTfKmAHzH4HMtt3KZUVeZ6q0R7F/7Neh8PYCuAW/phAhL9z1e7vTW/rKhswdLybgUGXnAsar/e
NUFAZY8S7/+Sdp67cWPN1r4iAszhb7ODcrBsSfYfwq8Dc868+u+h3u+Mu3fzNOE5wAyggTAq1o61
q1atxRZGR1J/UYzfPX0gmUz1z9ql3Tv6H7vLFs+W42xRt1giDp3nhrjF2jJNY1/GYo60oxHSJm38
8sb4bzeyrRJe0oCusZXpVRP8Is00qhDqU2QeHobiq1HBihuvXIELM4UNm7nSiWJkXTj3KWQVNq3C
BGXSnc0jXq9gOHwb29fLA/YhAC/MEY5QIQLegxaSIUTNXaONsG+oxJm1pNzRi9xsS6scrpNBi27H
1vjtaT2EZT65pqLLruKRdquK6s1OjbxhZXWe7TubUNokV2qT6iPAmU/po13ew2XlDJZibCJV7wEO
UG+3U137rCHAeD01KokI6FNXIp7zgdZ0GU4Cw4ImwIa14NSo3pLNodJB0b1xNnH1Q5XhgY3vPPPz
5ZE+d07TNZMlQ48eSEKxh9If4WquGoB8OYPdwbTahMYtJGGbAspz5/dlY0tOsTZnlXhLx67gVKrB
Oq04JAPipHiid/Oalkdwf6hqqNLVZVNnRzOPIE4SVcYxk2ba2e+jSYt9LeomP7M2aRIjqfBal/CJ
1iTK1RpxgB8UBS/bO9/imsGNReu0SRmJ9XJqL1BirdCiAPqwTq9uZS+FsTuaIPOX0m7lNDk/vzDl
OAYCxNzWBCOnpsLa9HWjjukUghf7WiH/B1fNCFv7iOzjhoKEeeNbY3dLZfzVojC+cszMy/10a2ro
F3+0KUNMebZihg7SIurEFuE2ZIESrWrlzeWxPH8nEVkemxAGs1Ds1lIqEOppqGRXeSeNW2PM2+sK
0JdbjtReNSX7GUtd6fZZ8qi1cvm3d9/8BWhwze81Lj9V+II08bxA7/gChTSxS8P9XW5C456N7wlM
bpfdXdgVNMgZmsmj1+BVIURGoIQR2pmI8pIm2CrSjezcpym3bP1/tKOerptK6uhTVLBD1WvbK/ce
Ve0QtoQyWbkkllaIo0Ak6hAoz7mPU0Oll8Q+Un2E5bnyXBb+j8iSVnxZ2G4023HNKbwGFc7HUxN9
EINzS3gVVYDRNsi6uoY6oP5jlCur/bx32WZijiwJKwH5ncAOckat1em6CZ8mFl7wq4EwUTFSV6rI
U7TQYNFvKK2ZXjjDMG1wAZCc4gfByailBxdYDe9N5XPoP1L+0+Wrsn7q1YNMcU0P7/LuRh4OBX1q
1Sc0ESj2wzQM6dGUf7+8Rj9yIcKuP/kWYRj0qAmhY2EY+JYxh0j7IZe/efAUaMYdTYimcQiHl8S7
9aKOIunORBdmXLkSF5YVEYGpgjIzWVzilah0ppabFcNRVLJCxrfgwgJDcdnRhc0IwSk3BmRBZBvE
N34LSJR+aHK49L/8VnNjD373F41zuxJR8782NVMOaRwzKjHvzIt0fEWVfl/qRQwXPUWity4cn4va
uAXv9QMS+3bF1vl+ITI0CWTQ7yP1JOY64WBFyUKeV7EmHcrS/qHFKp3Gzte/dQkzPISQeuUcA1Z2
6tKI4Dx01pixmu4O+n4q0CCS83HH63MlMfJxg5+uyPlogVFEpkxt/bfz/+iGd3R0/4ouIM8Au7z9
XJD1v0YhRurfkqYoo70WUUPZkR2333StGSIKfhO3lRTG/eiShQuvadQ0XxMas617ryr6X7AvOdMd
rQezSCzFuXSbpwZBbjNRUNhTTUsQM6e1aWtOofGq0ij5JFeJc8OSgaGv6PrucxFUtLEMmpmRqiqy
5KBr0QAwJQirL5Y5+Z/rsIm+UsxorqNsaH95VtRc07MwRCsH5PnZ8ZHYhNKF0I5bWtivRpGMWhkC
DEmRsHMiF3rmEiWLqUTD49pSV0788yhyfinapBdVi7X8caEfzQUBrAZmomEu7AnqIO+Z2h3s6d29
zk2mTd5f387QOssqCUdb4U1szyfFkTnZpB1YqR24R2tlE7Q7Q+v31kTffrZi6PzI4a/POsK6ZdEw
JgvrWTWqrjYiJGKy/Kum30bmyiwt/X1evaTR2ABEc0JAXEB2jF4TTUzjlP+nocY99dbrX29J2Fj+
mBDGCuXbjgYHTMj02FCb3LBbXKvdNiDnL1tacAYIFXk4bb6Q4bI8nZUJxHpk1VA4t1pN3XaW1lwz
cX46Uw84MiGs6mbq+p6WLZtOSynZpjGqa1Eu91cTjfq7OpeHz5ddWrj2qCey0ExmSLWoR5z6lGdA
ZFsbrVAAahtTK26KGFXmpIdfAuwIhDwgWGBJlz/piEvaAV0geXab0wSNEKKrqNHz5e8532cmpR1a
ttF1JQdkCKGiU01REloSKjiZ/glyZfpBKzq/66toCt7tSVl51JzPKH7TTkH5wDLAPAgzitaIKamt
DOmjGXp3UW397qdmWjnIz6+mmRqGpyfZhDnPLbzUqEegPwY0DJmf72EuAzW39gjGrMzk+chhxQSJ
TyrG5moSdlpc0Ck8hIGPWoXyoymyg0eH7SBZdAJVCJ4otX24PFVLbiHQYpEqkeU5nDhdOegIjh1c
8ggz5J+zgv7Z0IJDbu2AOt8QDvUIHTIqYLyaflbdsYPYr3yH+ofVRXAdZ+EBllDIGPz4k2X0ykoI
dv70nM3ZHFQmxC9nr+rEkyy0ZqFXCWyo1bx3QJe7uGb/tQOKlzwHjQTmWbT1Lo/l+eSdmhV2Ibgr
uDWAXrhRO9wARdvTondjQ/cwDM2eA2El4XM+dZz4mqogyGDznFcFc5AWZDQpBqEL0vWmLlEQikc4
iVVpJX28YIerkvgPfiLq0JqwRHSY5krIWHEL6l5jpteT7+Lk/fLYzR97GibN9/EfI8IVRjPYOCYE
r+4Q9jGC6QCc68SFhcedCAUT73cwVC+XTS68mRwK65wZrExdOYvUu7DoAR0imgdZ6nPQq3udRqmh
kn8gmPSMGg+oYPkNMC4JvHIb6vHKrX22XBye7DLMoOwHhSrVvIqPwoOWpvKkm1t8exkJ2qa3kIe1
jO+l1iquQjVqm5TZ+OWyz2dzOdsERMAzDVUOyxbOl6Gn0SNCesmtIogBTQNWIM7lcOf3bIvLptQ5
wXMypdgipMOabXIua/O3HPkXRLYBdEFBJ9Hfw5exCTLA1NOrl8AmE7+2yQDs+Y4ur9sgmYcarcTP
kGKaabQvYvlaah8q75dlXRv9ynWhnt0X84dBf0rNRTb4WRiEqUI9s9SRn5tgjoabOIqIyJysBtsL
2iy9j8c8NF1wpsDdQ8lsm6s8V42nIFGlHZICrXeVhrYf3FQcQuOGOBJxjrhUn3twkN226saCLnBp
kG5tqMt0F00AWp7p+ydeL9NSe0d4AcQeZcioXTmBzs5ZR9Y4D3iuydSwziqNiad2A+JpEYrZqXbH
A2raFsh8uEhHyVdK6JtXl+d40R6JdjYuWT7KIqdTHFdTp9QmwCcnSG7U5qsfqjA77GV9JXBfWLaU
1KlMEOKyYcTnbpjQ1AA7EX6N5QM78wf8Lwdfsldu3yV35iQ6t6HKBrGEHcl8TwG3EcIH0TfF+Nl1
e1P7WQQrR92yFUNhDfKstsWqXxjKSoBMb+T68nUz/ZxgQvCHp7D7eXlulsYMSR+Lyt+szuMI2y9K
Gq7BWUgLOZxZ39JIIf3RkepwwihfCY7UeaKFvf4Ru3MT8dw52+sR+XkUHeLIVYNefoU5woFFOIiU
52GUgWmOoEThC5RU+T911lv7DJjgl4SGsrsUJK/1RAt1gX7pRORzoMIHet6Sa+8ncgbD5ynwkx+W
VRtX0CQAZB072/qqIzzz/e/HiywHYkakUsmQC/nqsmU/9rKHppA+br0AOLuTXzneX+OG2KLHZoQt
k6H9R04XMwDeaOe/8ht02+OYRszXy/4sLTNTJ/VtUm2nIjtfP0fHr6OXMG7pEv6kFtX/bND1N8WO
y088dLUfk4ma8N9faNgh5CKHw9qWhXMVYRaNiRzQcZ5i+pHkTrpn8v4DzXlDv4Oc7XpySSuh3oKX
/3308vjh7fNxxx95KXkIBvHkB3rZw0VY9m7KO2C00yuvT1fioDVTQohiT+RIypgkRZy/FrR8gbYF
Y/we6CuH+MLGPXFJGEY4YRtDy7ADcHXr1/XOasIrRNxWZmvJDMynBOWoPxB/COtDDuVKr0BdM3L2
tlWqB4/mc+jH9peXoX5+MiAvQZ0XVCGcaZZgRuuQIkAOiV686K03KwLIl8sGFvyYa0w2gSl5Nuox
p+u88Ap0q3KU7yBy+B026T6HiAPE7soVtBCtzaVemJ043XjVCvtWhsAykEwApZAq3JFYoyYB4Vj2
kxIXbULjyuScx6bA4eaygYKMz0dkfOoVegEwEGQxZNd0jsFvAVH7hExBxiG5t1RI45AmcqpdkP39
4sOuTsKTCEKHDvXU7oRamScVtFjQVO9qsYHIqAQLqrK7PGlLFwbgT4UcDHkLhdTFqR2zHhwjrbJZ
C4moqwhIeD479hcd/jfIAKgNNOGu9G40/9DlrxABDPZLBRVn970obvUZur8b2kcyt5c/a2GxkqyT
QeIQHYOVEbYeXfClEdKjxhY/0HFJn3y9MrFLy4hVxJTSMAhphHCIOBPK80mOBZtrf6Rdq35sKGnD
ClKvgSCWNobN5Y/6HnkLxRCiGSS5UeZyUB2jpQx99AkRHeMaKtMVj5bNzAmf+WlhiLHZ5Ou1ZnMw
un4+uSZ1XCM2N7b2eHlmlqxwTnG5gBzm3SI4o3qBA3AC2Htf3xkzRxdiRtxtl40sTD9VFeJmhToW
5N/C4i/jspARCWaPI3Zu0BHI/K1EzAt+4ILJm51MkslhcrruWzSbtKTCj8nrXmFa2ddAluTE+tvc
AEDXGS3B/NsW5XfRk6HJ2gg1LNg+nK3S3kwNtQJ7XNkuCzfiiRVhMY9QZ09dhJVuhIOEDEELZ+ko
Af+TVx6TS8MGMTL4FkpQADmF6Ye2WBntIkxovYuvJdp4dKhEEMM7XF4AZ1mIedjY+GxQIqezCEar
VE9vmiBB1KqiXxISCCrhN6MD3bDBQBZls23b3//GJgBVgNZkccQTt/HQ2/XRhnEhhN2FHRHxdaE8
VzmZq/QJ2rTL1hbOH8jt50wLtfy5QHm6/sh8G2auwVeoocSBGsB12llbs+XiBBRrdSuX/9K0ke8j
wWGTokUL5dRa6dm0ZRh0QvmTfTMrUCi2sVPrldfH0jKcEzjQqytzgkrwqTXgf3AkGAnk3ER6cbiJ
UnT74HqAcHMlClh06MjU/ClH4Wao00nrmJjSKudzQs85IuDGhJqiOVbfLs/U0mFEHZSzjmCDGRO8
QtI7xGlMwRZ4bY/WIyRVK4thzYTgzWgEnV94mEDu0Pk0+VVECtH3P112ZHl6/jgyL8mjMQtGUOqT
gxW7lzYTbwKdKtgnTfoXVyvl6RmjCbyJ4rhwRsDiI08ZvSUwVekvMyimc7yrSQ2gcY3vNcley98t
HRZH9izhwTjasOP4Xs7GLWiNrKsgd/POtza+Wn71PJikQ/8Q5PH+8mguWp11g8htk+gRQxTk14za
D8vEnfLkhtpikfxSlWFDl06qKW5rr5g7BzlxJFIW+MfevIaOZk/tMwtmMuzBl+uOkGdJ0LMpugwh
7UtvPKZk2A3IiKLdZTfPoZWCXWH56wrULohMJJRLpwOUKnr5PGrwuh0avAXakdejCzHSvq2vYeG+
bHzxkDzyWdgXpjdz3afYpmrCyoETUB6kpzHxka/o6Q1M/z64ORljYYfoA0yfAdqYlOLufAVa1Bru
RdqRL3u1uA+PvJpX1tFMwlPvtwjlwIfgwDlsNN/6uqXdxo8AUa5JUXwACYWEkGmTWaeTh4gajOip
saRJ/K7WSeE3BuSzQQtVV2n9QGyG/mXvc3SVtxsdCjPYMTT5Wob7KvrumUjR+e9dvnL+zCvl7FNs
B4Vd/jkHYXUqGK+2aHhDhPWv1IZqoaVPPLH9lbthcXyP7AirRoNej5w+LksqfIST6koNHCbTNzgh
/0WcytIjG0qSF4ylEET6JSkP2LdYnxJKyFoO2RgU4StGloaNCAgsOBDVBRyTJg8p1OpwikJlZPvF
nZF4d21jv/79qiTwcSj9AGKwxT46q+ikAAhG4saRmX025TG5rmB9vAtUR3s10vjtsrmlhzUKhfAW
shSAuYuvoqCbiQfDESJUSJa75po8bN59NQn5xptWgqbTuk/6be3tL9udLx9xEfIWm2Mv5ozGxNP9
kCOK0bW+zOUkhXfwL+mHuB7ljZwb9ZPd3ATJ69CiJWqtIuLmP3xqGHCoQhJBJadJ3CcYLp1pbEIN
cQgfmlsozBrrTgqGd6nWIGmhpLFJW/sNyu/premLcdtEIyqmcfjJ17RvveK/anYVP0jmOB3iDtoN
nw6ZlbfKeRTC9zEyQBi4TmXxAYkSYy3NvUybUvvcFG999n556M9vzNO/L5x7WVqjjRAoPLKVQyy9
WiqEZs9JejDsbeH/f0XE/7UR7nzXnBoTghA9ynQ41nDGS7ayH0D+CW0T1EGXXVq4HVnAnGa8hNAY
1EU0glo3HZVFEgfA2De69WrE3zTti5QNm9K4i9UvJYKe3R6SNjVeq+UrC/M1F5mA5yFqONdjTpdy
ZnV5UmqNsVGVr0q8TZCkLjv4TX9bhgvKqaqh1TT6ndN/8eJ67zn3q8kA/Xw3zfsI3MLc40GhX1jU
Eqy59tCxqOlP30EME0OmVYY3jQ6gh4YA6bGFareL2Mami8CUm+X7Qd1NLXTg215/Ugu3Dq5KQt7R
g96+R2jj0NEmPLz0EHrIcwN07JZGsO9t3R092EyjF726GpGkG2xEtevvNBdtY+m+Kb6l+q+6enHs
R905RKN88IFSUOFI0pfWusmytWznQjx26rqwmsPQ8qYswXWa26F3g1GbXCSiOIFOS+sWuOl2jD4Z
8L5cXnELm+hkxIVJj4ZBkpIes924b3uq5IzjCy91Fpt/x0N8JVZZmWBNiK0hcI7t2sdcDtdnQ5O/
nNzEA+QwnasqSBqNP2V4IC+7uLB1j10UcQ5h0XQw2nUG1Bam6xfQHYPDDBEtuWxGVc9PZOxYvFBI
/8xNH6f7xxtHiD5a7IzT4MI3SY/mS5b8cowbpX22LGkDifYUw7X11lcxJDJ7VftJ/n7TGyakXuhS
k5gstPt+ONTQqElSsVv5wPkDhCvj5AOFkN9LadyAW5SBgFWnsW8iiFYzPcUcex5ml/ZXMiqbmWHW
8p+m8FtegAdONw26CdnguGMINZTzDLyOnotHG07GynpQa/P75c88B73BIMBDA61pnsikH4VDgGyF
PI414+hP6layXCf+EgbXSCeqYIwieMN065NNipxSnlO+kS9vh59whayM1uKqOfoKYT+qaElYscdX
yHQS6N7PEqxnBnf1irOLi+bIjLD/ZBuuosTrjU1fOdqnbFLkGe1j3A7GVNEBBUNri5CoG3sq2Uto
J3dtixZ7NOvp1FporzxYFsJ7xh7hWMcG2EyXlDj2sjMVcFwam6R8RkkoqK41PYFPPN1YzrZ13q38
q8z88zLm3+/GAE+y87WvwA19vjwwH0f92WI9+hJh/Ol30TSt5ktqxN+j8qoF0pvFM5n5jQMxPzTE
ChRwkvoo159kee9PD8P4RZcQiI2uWrLWUTRu1PamotxR27vUaNwIqrRBb2jJeofoi7dmcbj8zQsx
6Dx6c8evacAZKuLP4YrqLURSDYDB756KNs/XWZ2+qvXDAF7E65CaB0cCCl5pVg6fxdXKlM3kGHBJ
iBcnBFVm3oWTgZAN4iJtg7ZvKnU/YapNVlbs+Wto9vGPJWFefNuDDbjCEggI3in0oAT7BvIoszVX
fFqzJGwNNWXSkKvnHNDkrcfNPWXkTpMnvV2J4T8Qdedr7R+fxFsJwlrbGgNOwbCcVYkhheTH5KZo
4VYMn1sp2qkclb7iTtKDIh9U7cYPb3WHqOg1cd614tWyJ/7jWz/eUw6nsfcxc1I3Knc5OkLF2+g8
ryy0xemeM4g0wlGC/djGR09+U0s8kBN8sCl5D0MAiW9lQaWLQnAzaPtY1feDPJHJsbZQW36LvR8V
es8ueliHyenQSl7rCVxe+UcfJJwbU6CXA91sxiYzp30+Fq4iw6bj3NWB6iJ0Q0bntpaf+sbcWOHf
X++UqOa+EsYDSnxhmaRqKvUh2s0blC3IV0n3XpfsmqRYASQsuYgdizrFXEY6g/BKdQxS2eJCGAwp
Qgs+6DeoC6IjMMJtC+2mtOf/9Q7IuJNTq7hh03gELNPZyYrDS4H6zHUyZ1/Iv9tiHyu6A2MUpBwz
EZzmg69tc0d51Rpzqw656+TGCzrK11Cx3jmwKkPe9Gz2ymOo63uji1dS9MujcvQtQkzRxg68ewaj
385JEeOAMJZs3udQc8CLq/VuJac36AS26coWWNgBJ2Mw//5oB3glXYQZ8CRkJaLrxOr34ZTt8ubv
C8e2QWsEDnLkUToW1nUCBEEJZ/fi6AYCZddpVqoBywN4ZEE4T5UOcU85w5HUefCtt0G7rtOruH/T
huc0vwG1qKt3fb62hOY4WzjxTvwSNg1YJT9AE5VQ0PqiTG+e5B0S+UbKnio0QRpQZWD91rJbi1Om
zTAsk55y6kanU2Y0PKLNEU91k33h6VcpjNx55qy8oecBO3PtyIwwoBWSOKM1m0GIyi36Q4COVAa5
26ecXjeIl1eO4oWgGmDcH6+EkSToV+HD45aK8ycl3UvRPQDx0P+FShKJD1iauRndPPup6ChD9ysR
x+UhhYDwdEiTKE2UJuHY1eoABkv5EWbu+y6x/81m+8dHS1ZOzaBHR8otwcfC+FQ3j5H5PnmfLo/j
fE7877NGd9WpiTyUA7kdmLV4kjZyD/22tGJhbazmiTw6MeK8keGkwEIbBAdt4K07+DezHMJlR+ZV
LDoCxgYcCI2BMwb91Ixf0nJvy0xJXWmws6IKZd8rZQMO5lYy1zAaS1EyMcBcHiVno0GyJVhDNcGo
I2YG3Ztu/G0E6lXWXJX54JoRvOnOozxBWDUQk1gJjZ4H2aoP9vDitKiq/XT0B1n7mVs/JQ0Vyien
ybZ1nm/1/layvttm5caNuhLTLR13Jx88B31HszDraSXIiHJ3xWr9qEYjCZm8+aE59JzyixhQfhq+
Qpud3QbjFLpSLz/aQZusfMfCLJ18hjBLJLp4ZcK8uAlKEhGq2ci8MdruOobpCy4WlGz9JlrrgJ+P
AmFpnBgVTiY/VW30JzGaTruMRFafjZsqzHbARN0Wij5Z+2Jbq6xv8+Y8s0qI+JFTU+HuOR1xPR+0
zBxYkEZfbeqbKIGlUwLYvbUfEusxG6vfupl+qkzp+vJGWMplcsz/Y9gWDie/05KEUZ7fkp/b/qui
/v5gb7Q/59V1EwHzmeDwuy0RFWuNlTvgA+p/7jRh4ZyLkc9yCFabKx76K8amGYp0F9hOuUWzRr5T
PDgqOoitNknW967uRC9BksIp20+Bi36HSiQHgEux1s63hdOHwfjzQcLcB2pbk9hkMEza9tPuaw/O
qctWjrgF9J19YkWca9MsO2/ESsRd16HfEY6vdI9z7W01+3sFJ2yQbcidWjnUxrI7xZB5Zygeji9F
1GxhEM6bd9Uhg5pspul9ZT0sL8S5sj63TTtiHq7OsiItRuYkb78M422iXWvJvqPvaEBhagQUfpvq
Lsx5l80upeUYkz9m1dP1H080GjkoV296hyTjLB8Z8LgLdw04sKre2rDW5t73LoKoq6K3kiqR5QJr
38A/nkifIE5WLRcut4j0ZGPf1mvfN0/82Uqlz4uYSJ7vDfEkAs1VBhKjYur9dlZNjZsOGe0nZKbr
+Os4rSwRZc2esBCl3E8Qi2A4onC4IpmihP0mUPZFgS7hTVh86ewXw7iHZD0YWlKS90h/oAn9Kxq2
ofJsFqsEF/PwX/JfWLLmZKZKF83TY7xn7XRdJdMejdRNG35RJTduX0ddJavxuRz5opW7einpPrMb
/c/gi1APyMeMQaGVmGxrQ3Bzl3jF3vTuPQpiKc+l4qcTwB6ykm74X6w6Mkm2GTv1cUce3YES13Nl
NZqxmZKvTiJvjOwdMu2NVX4x7etyqF3LepF0acVZceJpKISuh74BQgWV4ESIfzq5p2VRssGxyNeQ
7Ls9mATjTlNeq+5Tnq8cwGLuBgMfzCHgt1UZnjMhLtEqpL07dAfdrgVC2ML9qzrtxomNnZas4ZDE
u3x2ZjZDGRaM7xlRnAEneEZeAErgTPYqNx/jHCJ+5JFqIh+Ygg6TNYXXfpUlK2HxgpMm7YWwWtDs
A7mg4CTareWsYxO7AxwBG1ZZuyVZ+44MTXSDILyyuXySLZqDVAoODQBi+sfhf7RsqjZHiBoybq7v
b3oJshrtVsj/lLXM90f26HhLMqD0llC1nS9Oh3Ti6Ynpw0M7SxvSrlkBCTIRZkIlMAs2ExUhDcb7
d9/7UmcQlL+p1oGayqi+ID1pm4fL/p7lOcTvmAfkyOEmHhy59fgOM/I2turtE3S+0ifOSb24h1vC
y+6s0E2VHTI5Gzu8c6SV7MbZlhEGQjib6wnE/KjyAToi6W5v+xuw0ug0IDmayfEOxvVdpRor+3Rh
OZ+MvnBAe6hKGREsq6Tygl1U3FQQeCTBXuqupOHr5RFeNMXdSDGZ3q4zhp/ac1q1dNg5EKaT0ToU
6i6pwq3abT1v5UCY18zZmqIJC2wbUFhTXLx2nFu6X1HEGJzHqQGd+jatpVKWTQC3hVkR4IH4So1k
vcvKGT8eoPX7IdX7O/HfL4/YWVD7sSZBEv+PESGaCKoAeUKTV4tc08pGYUiud5Lmt+9p5yQ70470
Kz+e5JdsSKJ9UhT9XQNAqqOrQQqvY9RS1/IP4sNZ/CDhWC8DtN9CXcZrdWvJbhUAUbC3hndroaQY
PDvhdQkvfOtsUZ4KDbdS1j5ATID89wMsrkmqdQD4heSA2sT6ZKV8gBUhlqm4qbTT0NCT79HOzNEo
QIXJqaidU7D/oRsr0d3ZXSpaF+ZDGvXRQPSVNiT5EDQPE6SravgfEPF9/ybb+6Ta19WKx8vr7I/D
woijSld2WYXDmvctiT+NxX2q/768zBY3pvPHhJBVzUt5QloKE1Rh5eoH2LbUfuwmwAxruPE1Z+bf
H52xeoryQZIzflo0PuTtN8mR9+pq99HiQXrkj3CSO7GmxRDuY6Xh5YkKqn7o0V3lKQRbtuWsHNtz
yHh+1vwZPeHYzp0sNox59IbpCSkD3XkwzbshO4QASpobyjiXJ2tpCGnFpd0JHr2Zkfd0CE2tTNDr
dWK3KJ7D/rsfUYVYy5us2PjYBkfThDSikvYdNpDfpiKNCDZagWS8L3uyFGEceSIGpip1vN4ssZIm
2me113Zts5W7Pt4o2soeWloQJBRB+OiI8NIxdTpmACB0xOip6YEx8Kt9Sn1ifG9RH22N2947XHZr
cfCOjAm7SUkMc+gUjPVevzP954hG4Kr7z2Uji2N3ZGT+iKMZ8jiICM4wYnH7qN19au5RxUbScO3E
W/SG4jK8FsbcyCcsN7vJfJTIuUkLcCP5j6HrNyN6z4ayq0p1ZwcvCeVSBT3WKXPbajtqj8HwvVoj
HF10989XfJBEHLkLiKoLpYKvyCI6W74Pxo2GMvcaz+KSFZiSCeuhXOABIywTx+EqNWOg+ND+6PHW
sR+kYWuvZVGXRpQod359U7c3HGFETWjcakQKE7f2UWByvtbARftoBVrxkYoVTyXYf2Af4NEwqwmc
LpAR/gHZma0oMvXDNilnGYskt69iqNzQvkSvjnLIlFQ7P7bbe9ueip0c9WN+P5hWDZ2Vndjlr16i
Ww8IXO47qjtFAXK/fqL+kusETTEAtsDhciOTyz0U+TlK73baNHddpw3yIUmNgQCh0gt9q2uZv0Zs
vTiMECTSLDgDPsXG9DJAxHqswWNLpfPQh6qr0Lrd+PHu7zcaCaR/zAjxcVIjpNSYjOPoad1G6xFS
tPINzBuPUZtc/d9sCStDj0m5Sx22uuyrndxm8X1SPLRrQNbFIIbICX4okmPaWYrWR2Ku1phC1zSi
Xy10GKXcbpDU5OGsI3xbPUHLuM1h0qvWQJ9LGwyytJmK3GL1i5wVSaYqUhsyZ6WibjNvlypAZKBQ
+1vyzDlMI8+CkzQv8kgSruSiUKDEt/CwrPx2X0TW76Qw9JUH8lIoDCu4TUoFS4DoT3eY1+qBBBad
92Je34aAdP0sWLm3FscLtYeZMwz2BTGHaXZBW04T/YpIIsfbYfhWKdXGHGjoH8q1LswldxDqAuRB
Rx/5GmHMkGHKy3HkRokREbPz5y55ury6Fw3MbNE6dFPwOgiRu+10hpQkOGPMoN/2Omp+/BsD1M9R
KeT8FlsgHT8afEenBRJewZ9kuhA6C9b0I84qSvPSQpSARD9zD7m9MOt5paZlFaH9NtTeQQl3jkoy
IN0ihqoZr340i/jczZq4ULz9G+/+GBbCiq7waY9NaLm0yuw7fWmu7qsroJOl5Xbsm3BnKHWC8neA
b776FZ6erTbsJNvYj8ZKhDSfY+LdBNqcMiJ0xrzRhZVAqcSyowngSmUpHsJZP4aKfEf/VnXRkzP4
JtTTyZ0Ma8DlEVx0DwAT1HgQSjliN3NqOnrjdZgdOxjClFLbxpGFVL32mkk/L5taXibc7XSimnTY
iXVZKNHTzJx7sbpCc03vzsofRxNavGtV+5WXV4bxLKmfrW7lApn36NnAzswSpF0hoxZxeTrkswRy
eGgi/KmCzsl+luB77fig9/vLHi7uZqTEOCpIDoJWOT39cr0LrFLFVNnwyqqV6srzo7W66ZoR4bkN
p0/GJY8R2Nxee0/+bMEEfdmPxSHj3INqc44vRRkxabQcJB85lUap/VX64XUBYS7Y6Cu7/1ZWa53M
Sw8RKBL/sSY4pMm8tfucHYbyOIG03O7IfG6QfYMV5M3rnAfFeLvs32JakyYvgOLAYOgqmQfgKHRG
olFKQwmTaDg991Pqohr4BZXg10xGIo/+EiNDOTYrkNzR3jVn3Kqtvm3tYmchkX75W5bH+s+nCLGU
10VjkpQcYY7Ru6VEFPWAiG1rNLtkWDG1MNAAR2jVm8EKvJSF5VkjXY5uLSsHbaZtUSMZvg2MK9NK
t779DQHky46tWROmNWztpkMulX3He9mcvpT+++CrFCB4Mjk3ZnZ12dzCQUZHpIljkBVxCQlxYl1U
xqT2NO6BBzmQfmuln0bzCbXklQNz4ZxGlIPmAuJfGuJFJiZ9qKSwSuemOopl1Wezh83iJtOvlAT9
LZXXc7GStl0aR4WUrTr3IkFAKzhmpy2IcI9TM5mehtINsuFW3aFRv+uaeqXNcmEtQoxKIhptIQhB
RPY+WTIrX57bOWsEmgfuqA1Sf6yR1N94sfVk/jUejcABg7OWEcRdFOME3yY/H7wY+U83gtG+lexN
Q2WhZ5/9/do4MiPqZVS1WhjNbMYjxI7q+6J2vUKlb2nl/F+64ZCBcaiG0T8OnEzYYaVjtE0x0dg5
FRWoWyiKYdvJ1PJ2TPRnaajDZzsctR9eaTb7MaOBPYjMNtjoASLUK9tvaZ0yshTlmEr2hPApCDEr
iJCqXBPDt1D+BgVnMs246BuD/nKn3oRrObjFdXpkUNjvU+2VYW5iMIempE0QNv+C/vBGzSO3T78p
wcp+X3qxgTX+46AQdEqBraYNEkE8we8KuwZb08D8Mse58EbuJZkDm7KNU36/vJbW3Jyv56OrAxxU
OnQBbtK29VzmHDSB+ZoH9kFypqcSHbg+W4WKzq4IIcyJq0IManiDp9WZlriF+msodgP6zfq179xZ
zrWlPzrNlzbdl0aCcPt17608txbPBBvqFiAjs66ocFW2fTPlfs4wN7IPQcFVY2n7znZleo/6NbaR
M8zQx3nA+xR1IDrcaa49HdzYH7xOChlczSxkUtRhvev7EaBIqqe0bHg/dD8q6K3t1RuYBl8kRLi3
vYUyNAlgh0s8SK8vz/aS91TPEUiitswzTTignB4dASPTGXnPRsIAgqzoENV7W4oPZTodLhs7w8nM
7h9ZEzN6eaT5TREa5Keyx1ZBdr2sSlDdzxxebpDr2z6Ntlml3pfBvlC2qmtdm+HnIrrjkEZ3HdGF
6GnYSlslWvmwhZCT75rL0bOABFjb02mRkOAipcYoDJQn47J45GpYGeil6xusJn21vFVtWEZOTTix
F1RSM+/mOLTi7djFQIFGq79GY7IMUVV2mpfLo714gBybnD/paCfrbROrhJ7EnTMhYPm9a7+Y065X
KK+/DYgBIxoofb1sc3Eg2UMMFutJF4lDIVD046jCy6R3UHOs73pvDXe3OJDor5JP4jXuiGAmxVPi
CSgGOuz1nZzcWsMnST04/fNlRxb3BW9+gzKygmSfMF12rlWlmc/7ws+eYk26KYPyZbRhO27bhwDJ
+MvmFscNhQ8TfiCNl5VgTm78vknBP7taW9a3tZk7d+a0Rpcw/xHxlGUF/mNEWA9FRGIw6DBiGMPW
iUtkReLt/yPty5bktoFlv4gRJMH1lex19tEs8swLQpIlANzBFeTX36RunHA3mqcZ0nHYfpDDXQRQ
AApVWZnSXrk/lt0OzJCojmO3wxHO3S5D3FUkKVgReid/rgcL/ZTVUQz8YIBNeEqdQ1eFt4P70w/X
QoL/xfQsZDAzIBK9PdaDkhHkjkPEyB3ZtOLDMqAuV9u7ntNYdfk+dz+HUu2ZtVb+WXLKmRkL0Ehw
Vbl6gbqXKBIHBSB8k6iTx441yG+aU3ovewsCqqxtVl46S0uJJC7wT4AFoRdQO7CQs3UNIK2QTAHF
Iu2OE24H/vO6Ty4Ge6dGZqc9PT/U1JgDh5HeCMNIVSA4Z8Y2czG1ySy2rPYTMmBFEj4rP4Swh/j3
//gB2q4oUd0zshwfwIx85xR7f/pg9MEZ923Dtl39bJuvAfmFavJ1u0ub8XTc2j5p6pYEOcFiukkJ
nYZ94KnNdQtLMdZM5YEjEpBMvHzOZ7ZmFiNNM2K7gweWWFurf0uMvWMcOtAgZ+ghvW5uyTuRHIIo
7YwFRO7m3Jw7UdDcchyZlnVnhUOctODpSD5LQ2yvG1qauVNDWojcVG7BgFkB+X5VvHRT8UqKaWUs
S56PiuSMQcZdfUGzJxyakaBHBMXbfwLkk+VT8TcP+1MT8yhP/N4120zmv18WwxtuSx896XhTxh2L
W/kk17ijFxfnZECak4dpaEpBsThjemPVPWQuQEAXJJFaC3LWDGlurYzE7voUM5fQGyt467P7uvni
85U4Z2l9kCZGDQSNKZfkTSqZgsmjAfZsFpRRb3xUlTwMrFi5n5c8zQMcE2K6Nv7RH6KUm+7k+Dga
gjSBNje1OnRTWMnbdX9eyqP9FqieudZBIKoXVM028YsOAozQHTE+O0n2tkHQZmPGI2hmB8XBwfqd
gANZjvUu7NiWYUsFFYuzLljx+8XTGMIDYMsHy7wLPeZzrySVN6C4l+PIn1q0qYteRalCPdYpga0v
oc8exqWQaJkXEbp14nJa65WeDyU9fDj9AG1beKHMcr+Y810IG4pul/q3BZTwgBBgubntyhLvpfj6
/C+57KlJbW+4dEhYxVCbD2u1E+33RuzLgWym9vt1O0uQO6zzf5Or7Q23CEfhz4SJo6sE+M6LqBrA
benXN6wFyRlaozZ++51M6X4Yim1iC5Dz/HEXzfw6Ov0ILXByIFQQDPMENzmNMhvpe2hkBj8n94f0
vo/8Hlotcersm+4vEnCQ6futBzoXabVZDsjIUxTrcaRayYH5UIIq6Z2dvLTBJvG+J/3m+mQvhdan
5rS5liWiMgPFnpjx6Wsxym3veOiDR3ZxzsNZf6rI+3tW0T2JBAOia4iJnO8b0YokDBpQO0LlajPK
TVk9TCbodtYoYBaHhYcdQe15VkjR7HAxlZ0jYEfmL/Om6OVeWWwTyPtgLY2waAqkdDPZNDBh+n1e
1Tn36kTiKDAt6PwdiLHJIQhAv4k/lX+fJ28uZ6GR10P2Wa8PizFQLdD1iBzabeuCUOa5Tx9Nb4h9
665pV3b70tVxamyOmk7uXUukFeM+jBV9U+z7xDIhtueAZq2DNvZ1H1wzpQVgaTpJJ7dgigwP/vgj
M54Qra/YWDq8wJyGCM8GMTTAKtpwGtRVywQOUXUySrsyBt4kgsRSFP7VaE4saWEXumzCKSxhibVo
AiXoLaMPff9xfcqWjv/T4Wj+ncjeMcsCRlxHoOv4SyNFZLl7y3rNRxk16lHK7XWLixMI8UOo7SDX
fMHUhcuGQWIM2XrFH5xyV5lHkb2Cc+//ZkXzuhGg6k5JWKkKiOBZzPicsulGWPZjxunaJT6vhHaH
zqT1eLFhPDiQtKOWAyNhJQHy5yAJ3dZoixtArOfJLOpAgZYZRweipbh+3BuGRlFqW7Eb1CvfsPD2
wCeAZQJ8Fkhj6VtaVQB8VPMngHXN9rd9vancYw/+QNP/0a+i6xaOqrn8COg/EmugN9Y2mt2ospnm
F0Hu9mB3MnaQr3t1PHVAO8Btzry1BpY5CNEnGBOLbpm54grk5/mmm6xadYRgNQHq2w5esEWG/rq/
LBwdM8RuFigHNT5YdM8tFE2TjTVBfYwbnxV7yEcVJdlKTnrNhuaTTiZMP5ewMQ2gzwo+U9+4swK1
uz6Shf11NhJtbQaRuoRV8IQ6KdHdH2fyKMiLBS6q/4sdcNefz9gE9l8LZO/g2Hb6qDQfAYjokipe
B0kvTRtyAsiu418z0/+5IRtVRklqPKunGsCqqKvHKgW5nRVuqAVlRGA7S15u806GW4qc+JEPajgq
wBjAtUOKg4MWBgChPH9OX3LI6gRy2E+cJztY636iHccUUc1lAdbNkEIWsE6QgBRqAnFzPqYA/rbY
df6hQyUDOKSyIds0q+zINSb1lQ6T+ZGwht2Foho/Fct8+px2NvlwOnDolNxAPngwfbYPMsv7l4p0
evIzG72hRtAX+6qqigEoMDYk8aSgI7avaev3d2GdGnJHmtTie4sx/rV2++GrUUtCwFxY8o9qDCwR
GYxCJS1o7f6AwmCxG5I6CVfuu6WDBdAoQP3wMgfeS7vvpgrXYG4hZUqLdtO6+xrha+UclLyrnG0e
fLnuVEtrfWrNPl9rlnRiTGxY8+WAmjRa1VoeBUhuXDeztEdOzWgu1aQT3GeEGQtEevlzSr/03Q+5
WgCb50Y/tkDtA4QcYlTQcs6jPQl9aurykICRMW7kj4ps7HxPnMeUQ0alujWSPYBEoXzyvJVH9NKb
Eg3j/5mdR39idmihj4X3ADJ85N8etENl/iWDJo3Xb123j0znsTG2LQgS1pDdF/x7iCtn4l4bxydK
T4BtnhsO5NQaAGblMfTsfjjl59SrHeBRrH/r0ubGY+M2wINgFh1RaLhJ3WdcpceJlzcj8ffXV3jh
hjr7FG0O2jrIUJfBpziD5YEQ2d0YbgXwcsvirkyPdrnG97MQSGHguKFmCKnp62QJ1KOFcPIhj7PS
eykzCNIEVRq7OX3ojPIX6guHZmxeKif49/pAl9Dhp4Z1sgQ3t9LBsHqIpZXTkZoZgp0g9+PWcNp7
0+tBV1IVaXKbTI1f3qTcoLemnwn011YN/0VHYhpxm3oWkut5/2TaY3JI8gASlw5I6Wz0/9P2g6eu
eu8Z6vJR4nB5w4fevRlNM3syE1zIBStX8KVLLoyoFAUfALlciGFqnpSwqWl5r4BwMvo+pkC1m0Hj
4lRwPqDSkm7rOn1FRubJzfaTTElkqTURjoWTCFgSoO9m7BEwHtoRAVzjZBBh5ggI8q+E8H3Y+O+e
tYZZWziJIKM6J3+QbUBIrB+vQ6I8V2L1xmGKPNQ00PvW8X0OeMV1P7lo3583J4oZlg08jjmDyM43
Z2MNqIgFYx5L+0PhgemAV31TW5t8uunNN1DjgR2S8wORKsrQzWCSx0wcOTuYJLbxZ9e/5nJ254Q1
Xu+g4sLd4mmhkJklkwH/mXHrOdBsh24s4kz98SkPUmIXYkdAjcObdIqbjvc+UQAYQGsEuV6xUe6n
bb+rte7Ry+D03Ix21CBoIbIpYSYH78HgPIxhujJbl4fZbAHRtgeqHhAca8Gpm43Cyl1YKEm3Hc23
YtoA17/PJvBTHa8vzNJgyKwc7oBTApLoWvToeRPFyoCtFLJ27VNbCBR72zxfGdCCM6IiSoBIgxHg
3nTRI5+5PvS+YMYb31yIo3Irfw+HAu0p2UvYAH+PVp3M6CFvXYN5ZNbCZFHripfWfnG65J5ar8qv
YoOsdoVeXtlze5SHMg7EfsA/rx08qPYRpzZlHrMihDgrATed8KdHJG4jEMBsqwl0P+N31ee7rAEg
yn25Pv0Ltc5z+5ozJcxwe6+tcxQlwl0v+0iOBhRlLf4w0V91I3aj4aBBC+G9WkupLXkZykm4vWZt
SOyb8wOiLAFLmYoGa4IXrOjv7XwzxypU3U7pWr3n8tjDMP+zpUNGxICOYC5gi0wtALQgUlG3RNwG
a+iuxTGh3Q21i5mYXE8TgoQPqWYPYQCamSLLLNEbs+vGh6z9LIz9ytItus6JrXlrnYRdqneaLvVh
C29JhMg/TQsh8sGjZez43yfkm4WzK4FCUq/XDS+MES8jIMpwPoB2RK9m2GEgGt8pC+DVfrHCiOwC
FyX6B5Mbf1WEZdEWXv1wD2QQ8df5GI2hzoukqyCObDcon+1te29WIHlvuqj98/omcM7AdMKKCxSp
Hk1W7ShtNkrYavaedT9Bj7pRVjR1K/O3UA46N6TtuYqMtZcpGOry25TfT9VekX/tYKuQs/S7qC9u
UQIx7feyPAbNtkufr6/fZeQI8w5Ka7idQXCop24KN8wYYsMipu4AQBRa4aE1PczlSf+laKoYZN/p
WtvGwv47s6ndvwTHvJ07sDk52S5MdlZODz65cdu1Atfa4LRDBfpoblIpdJ8RaHCC2hGDGqMu/WG5
dNM6fSzMnQg+rk/o5ZP1bEIdLTOBmGOErAgGV/hIgd20zWZyPqfGwZs7Vkl9/HNruMign4YwBn3c
85Y52fajMns0u1h4h5diS9DCm9Z3BhJvqVQ72Q1AWHQrt+fSJjy1qC2e63YCkslQ/jSsat+ob0aO
BuXA2wmeR8ZqFLVozcaDEtWPmZJN2/JAvSU8rTG+VpWbsfBBVwO4/1hubIZmm7U388XagQaCuAEB
wgjBMILD89mkgz30XWcZqH7G0AObWce4Z8eJeR8kz3hAXV+7i2hntgZpMOBtEIZeXA9cuEWTUVgz
wm9NjsYl5/O6gQv3hwGAmMEpAnlHhFX2+XD6svGhrwQG/wIwVOQv+/ahKd+TEbJq0C7Im0M1rPEy
rJnUZjDLBzzPbKwRGz8zVP5AK12CmTAD9vJbH7hxuNZXfhHLa2PU7j27m9q+QC4zUuohsHfELhFs
76/P48V5pdnQwjI6sSn3OWxwnIuU7cIBFGNqI52VzbzkEHiJIXuB5B9cQtvMQLmCd1rATl29ZiSP
62rFIZYn6z8D2t710nac8nI2oF7wSres51VusrUxzA5yciC17kiStIWJgLMddD+iyVnzsRUTemdC
aSXIdMzT1HAvcti7Ga6sw/I0AU1tz28QNBeej4Eq2+uhgowxJE0Ejua6/mJ7X6771CU8YHaqAEU8
IMTRR6gvttOCxRB4pFnLKt0wCYqbejOFt30XJ44fef4jN+pIdiDWazamXPHoxSlEExewWyBjAJ/b
+QgtlnopuNeNyKf3Mn8MmpViw+KOOfl9zdFY3/cJdN5xtI1owiT9dgwic7rP1jox18aheZv0CHPH
efeXdRbl1oGaawXkyzcR1mkGRfpz/yXQwdrmR3+pmgaFdVIgefVc9IBFLHmoSUzGY+VuEvog/7i4
MZtE2c4BCAmHAdH8z2tkK3sTo0rR12ZGo/XqABok3cN1F1yavFMzmhPkAsT7woYZ0/7wwZbi9T+v
G1jwAuCpUSGBzDpeCLrWuq0qDjkQdLbI5s1CTlJuRueowvfrVhZ2K6zAi+eSIJgwtBCBJDPIuZ6M
KHO2BZKEvE5RpuHxdSsLk4XXgAcWcORBUG3VPA0MfT7pCkjPJeFb6D+bfIX852IUSHmAFR/YcBeM
t8jGne9IPlPsAhTGY8d4SIfb1NsS+qfrDROYn5ntB43t4W8Vq5OjuWdApddDwWN0P5jZF4es/P7s
L2cFh/n3kbqAhpDr+Shlng/B6E0m8qHkcUt+WfXL0N4MfFcMGy5WDF34lWZImysWUvgcRNpju5zQ
eXoj/E8n25r1ny45hArAjwTwDTAxCD21/UHywoQk/IAOb/tXKzZdv1ZYXhjHmYHgfMLyNrG8ESj2
2PUfJ7pDI04FINFauWlhWZBFxnK7yKuhDUDz3JTmFnXb2Yq8zyhEiO1D25cx9B3U2nG84MSnpjz9
7aPCklgKpsBg5ZT7rrnpg5WbZWk0iJoJHqxzK6l+HGcld4auJVgU54dTRUFxSxt0HSBZl6542cWO
x/KfWppX72S7FLY3oSwMSyVUxpICxYc14o+F6cKzG4sCxAQKV3qKuB2GPnUal8c5nhvpm+Ntk3ql
lrHgYjABUDN4EmeKIM2HAXemQUvBUpCRn4ETsQqU68mXEoKj14/HRTtogJ1LcLi1fG3vB8EQln4V
8tgwNgmJE7bxgsdprUVhYUmQfwZuB1KDNgHW/XxJOkFs4U2diCGLZBmvIn+7Poq139eWvLe7gucW
fr9Kd03+1Fa/rv/+5SzNytlIcf5+j12cwIIPIWlqBjBBYreHkLYPgTM1x7YEPkIqvlYVXDQ3V80B
k0Gbt774OKrVFCagJJDj1mtKkNbtBHY9M1YOyss9iXw62nIwNGxIWw9lm2yCuFdHU7TNPlq8QcF5
N1RPnd3squHb9RmcD6vzOwamIB3koToGXICeuk+lixqgA1MQIAuf08JUz0PW3E5jWh/KvhGxPQ7f
STOq21SoH9dtX3oHNN1B2oJOeR9E4DrQamBEGXWA6QT9TEz9Ytus4fbnA18fnYO7C6EAwFSoUZz7
N0uklxXeTLHgdlvfcKPQb2/TSnxt/THukaz2Ifn4F4PCWxPpaRwQGNq5yYR0gqN7HWh0+ZQEVdSu
1cKXVgy356wNjh5vUzfQ+3ae/IZBuxISKgkUBDYqfEI13kyg6DREdA0zcnmqIoczAwFwCqGVz9Hi
wT5P6jCQABXS4mlCrUo+d2sv0MvH25zNx1mH9l4H3Aj6+6myy64KRgYeQPHVp7EJttL+oBg0XBmI
Q596NJdKUNV7UMVr9tcX7HJTn5vWgoaqVRYEdGHa9tVRWei99NDc/GX6YwDo+RB9LXlkZe2gWouD
yzPIIi/9yotq166VLS6d42ww+rVRUzEkzYDBTBYwioBngHXgSxOqCKon78yC6F09RM0QrhxYly4C
s3NIBP4lQPr0e6QamtScHIyNZmi2T/Z1+U7/OMk9zx+yB7hzQW1ziVKUrDf62YYMvf4wuOFP9Jg+
tsZYHRB37K47xeKA/jOmE8L3IUkRq8AYJz9dczvhmGDOiuNdvoTPR6TX8H3u4olMYMQx7qiz6b27
BAzBRU52tX3TWNup+mEb/1wf2KK3nwxM80KeTOFoUdgMhV1s6iy5d/vRwcO4NLbo5VvrI1ibR+0A
zk1aKL+EyIdJnjl9kj3wOiudEWsm5lvmJKzkYcInnwksVfAdERmKnpHPVkLXSyr0ealmOmkgLWaI
4vwRJ0bQx+Q6g4txuOG9Af0/eV86UdtFihxodnTFqw9dPWZGUIOW7qOToSkjstuVJ+0ljkb7inlx
T74iLEiFbnR8hYK6GolsriIbvLnpN64ec+i5DnTjQfuuXzueF53mZPRa0MtryLtUDeyOyYvtQTzj
AK7pDdr+r/vm4oaAGci2o1aPBiptlpupA88BhR3DQZ7OwTgsD/RVFNUJCggvn+EuprWBtvkNyBCv
G7+MuQDOBxoDKJYgwDWkverQ3ueOlg3bqQxu0LW2yZD6GhT59Er/yLo1h5ovzfPI5NSco+NtlR/I
crQh+JMhvvN/VsraMBo5zZcKbYV1UW94ucuL4TjwzfVxLq3lf+PEbJ/7kCfMZrQZDBfQNZLEOzJR
73wbmEkQJV43tXirOxCZwOsS8eXFrZ51jeoKAVsByjFRT6Yo6Cbw5mebEdJvbqW285/XDXlIreyA
bwWcd4VNaHHPnH6Ddr2jZtcW2YBvMPyEviJFO9zmXoFH1VT2cWGCwmIw2LQHG9V4Uwm7fsxVvW/x
/lqh8PtfJgOI9P9fpNIfpxb0hZAYwYeYHmAY7abvDon/w2h3qbtjEK9HA/OASUKyTa0dX5eBNpyN
IOMKbr0Zp6OtuSSJAPNRiSOSjQ/EkIA8r+mHL7oVYOMu3pPOTMB47lb2GIY5OKMxzeITrHYp+Tec
29D/Is5ARwQUPgCKRwlTu04SQxGjrOo5znBvOq888A7tGeP3Fb9dmi+0XeAQ8lHAv1AQ8LNKWEEy
h4Q9jlhFg/fCh1a424IPhnaZ/UZB7pO0OQWWcfiuqvKfpvGfpUNB/5KTN9o6ZOV0WjwaQYOIXhDk
zZB90I7gPjNwMdUoDadNvqWEfgGO6dBOEsJoEGyi4tnp8q2r8i3LViKG32k5/ajCIw0J4VmkBtA1
bWlTMI4TkEjFafVUe2ovaud7NqZR3n6ZrHZjMf4Tsg5zHrdHHa+vPtoEt9BQ28fGTRGo2ZEXflxf
oXnT6p+EdQmQ1/Xwtw5jH/1GynaEQwsFiZX+OSfjHpwHEaXqoUTDK03XaCuW/PvUohY3VVB1GMcJ
FqtkkhAHczaNmX0I5E3c1ar5PKHXRqd5uWW0k7IH2EoRTYeDiPzqvRpWbqCl++50QPMeOIklatfg
jRXCyIgjOElkJBjYo24ox+Nne321lh4lp6Y0ByqztuPgOEzjBvi7pthCVcwXnzRlGxuiUiProqpb
OfaXTYJTHihZnEZEu82ToRIppLBx2FIJS0lcp/ZxDM2o88IH6oGoK39MjWmF23vp3JiV6tGICbIG
UNidz6mR1+7ILRyCxAHk1g8eBFuLkZaWbR4PWhDmHJSOqCgrU4DVuMX17flj9ZSP/QBgHw4MdyOy
CrQRrIU2ZwOJoJXLfMkpIRADCnZk8PFS1w6guspxk5o9NAHGx5TsWugADX9ziYDdC1dI6DgoDWmr
ZrZqKIQ7QAWx+2ZMD4y/ifDNC3bX3XFxJOCdsVEVDHAtarfh5Ksxw00C3wjES9f170mNrpRhWvH6
xQsfSBQf/C/IRV9AtNF+RJmpRoR44b3Lt156OxS7sd7X3ZPpbktrS/BG8O6s/vUvxndiVzuquLI6
PvBpPj6KXZgmRyK/lLmxMotLR/Dp6DRfT5iYWD7LE3HfqeKa+D9no4dQOEVsV4W/E1VnbWRRrEAu
lu0C5IPiHigl9J3tDoUkDWr9YPHJY5EHt73vbcbJeKRGERWWsfO8X9fnc2lXYzP/j0UdgEbbXPQE
jWUxKVkcJA9ht4aNXLzdT01oLonHjSM9BhNBQNGKjJ215eyJDV8rL0Z5yYaEGW1XNvTSEfkbTG+h
nIw2dW2zUbdymylx4SY9SsnuBygDY5UOGwJUk6jVTevkd+YwHq9P5opVfTKB0lApupgwUvU4VaDq
f7L5e208Nc6hlrFcQ2wt7fWTQeq5y5CEXQpcORB1Cdp4bjlBxyH/i51wakPbbxDxKz1mw4aTNlBK
jFyHRzYy2vW4GVsI0K2YWxuStvHGPEhHacKcz79lwHYXaruq6vH7GtFCEA8OP1f/Z7yOXhYgKWtl
gzs07kAMLHaW3bMPSP15PwSAu7uwtIoXVQbpg6/aeorHmhmPqO6iLDakbLjjMstuWzcAYfN171kY
+0x4a0PdD+ymyBafX7BBgb7MFq9XJGCOlN00voqCfrUBfK6q6oOfX+d4sOImD3XoPJQn65L0yJEN
g3TvjEDaTyx3bzM14MlWh/uxt4cNwpd7Bd7kiCfltDLMhRNnpqhAIxhazdEFqx0HXomnDxiRMUyC
ni3QT+GyuD6RSycOTEDADG3mLsBx2nXOJklblyEmK73bsD2oZhuUceZ/ONxEF89eDXgMr1SalxYP
NUbwDs40whf8eZlH8tYp54jTuMu8vYG4E02o18e1cLx4pza8cwepLROIpbbAWS03oKZQbDPl91S8
gZYSTfvdX4QSIHVHCRKtJXOkqc1i04zM6wjeo8K6cfhNpT4DsRJTLs4aUK14+sHz0VZ2PqJcOoLz
CSYCCy7/Y8jvx3blcQlCpgWPn+PkmQQZdWCdBqNNVD2m4CJHl46Qb7Mg5HfXTPt3yMZUoAKk9mfW
FOGRisR48IukvUlyK98maAo50NLkR5bU7YejqPlNJiU9mBabdonhMrwqvJLsy57RHXi3uxvTm3on
mvxi+khHMJx5TGUi6pVjViAaDepNPibdfSsyczM2XhWLprPvm9E3HmtJVQt1nHHaS0uyb3ZiZfde
3lXPtGrUnZOI9ikz6g6vTV6B6S7NQ9ARdQ3bMNP+HkwpyKoLp6E2dOGq9rXrhNg6bS8eXL92m41w
BQiZKlRI0czPfXADThCxeW89kPlg4oYvfTWxo+VKaxtSBDpR1wXOgVeqrJBylvWdIGT+Mpoce+h4
bGzZFdAOdjjIUsNy2EnPrXdmMYT5vmOyOyDLOBw9mgsWmxMnbyybgpvBaxQ4HlRBxJY62VhFTm46
d3Zl0gMbQjBJVY3ZNFGHSdwNEOfauMBpof/Py41D32UCrbpuH+4Srxf7fAq9f/KW5zfIPhqvSZr3
nxMN6GNTDc7WsDjpgNd3SBYJVEOdDQRZHeAKzdT6SiY7RFlbebdZ3lnfuqy2fzqlMJ8GP0u2ZW0J
BMxoOcg2RlFmX/PUGyT4nMvs34K66iYBsf17YvX9sSysKa6HMb/H/97d8yAA8DzzyT01RguFFcKP
gbKTe1u4clOXk6giiXTv11Da3vNQsDCBBHJNKjTgBNmwozlj2R6N5PaxtJv2OU2I3KErLWzjhJDx
BoCv4dPvuYlab41kcQCV4/2A5rg6csBo+xSgNeMhozKpwP4+n+HQtHhhaV58KYvJKzdJxatjV0r5
wRyPh5G06uGb0ycAjmbWOLk3Ns/afxLgI3fJlFU3tDPJa9FVhB4h/yrADGhPz1A7KnZ5OrqxQQ3/
2fUlPbZW45r73qGEbWUnqRV5BfKusZOkY7/PmkY9Z1U/9pHKQno3uEaOTiOjO1BRGVbkK1l+R6MO
fyWYFx5JsNS+MMttik3h99lrmTjqxQa12mdYgUWWZaHZRkmVFK8F6eU3N0NGAX1EHtpBeMrl13LI
wmcassaLiooQcJ47+W0wKLadOvR4Z2UzvNpytOuIGXX5S/WD2looKL7ankBDSxagWBTldgkW6FyE
/IWkFOJfwuVDxBCcv9qjbexK2hEemaWZAfNP1fBOajYcaZbXYVQMnnc7VDZ9YKTFBi5NV2EXAczI
86q/HYbU/BiBfIrsVDr4dDegOdh4S/8hr/HABnWOq46SCgNHh1enIxT9pvrGqY30aUymrowgNiOP
MvDSXeG2yJe5E6+RfXAVejmS9F/guoa3yg+7Yx5kIQrbSAI+FnijFehQ4puqLutvLKD8AadhtzHq
fPzu57bcTQ5YnEhfKB41fgVCjmkc2a3oBULXcPToXjpJ/qJwXO/MpLH7CIbYsQwruQPQI713qjL5
YtCRHzxOXGyHFJwIgcfbLSNg1M/Gqd+BEy79yMPGiJyRd1twVvgHUE6ASc5jbr+p69FH0s+ygQkB
gSrbOaMPSUhHDluRFM627FN32FeeV4dxkDvuFKGNuAmjAbxz7cbmTcbxKKtRHXYrULRGPUjFtmjw
b0nsMz/delaavQaQjQeurVEGJOMdtx5j9NtMVRyaTfoLNPHopVSlbN9lGdLtSOrqw3doe+h5lu7A
w9B8EGa0Bwmt5Lg2unZb+3W1IfOk88KYvjpWZ/4anDSIfD8tnwEM8O9YGza3kMmYjhYcEVziBl8T
uVgqBYAj8L9bToseuTBGCHnRBEwKXyaxM1GLsPwPO/xqop48ebFRRem4c9akRRajuRkuOFMJIJms
ma2BgSqtuZZsNHsJNvisXgNWLkY9JxbmLzjJ5bGushmoKVDU7cbPyvp3JtkPTQheECSExI8wy56c
dq3pezGEdEw0YofIlQNANr/UT6zKxk86ZSBoSGfoozi6/a7LRQRdIsEPSnylzr+JXHmLLwUqyOr5
QCoip4KQ69ymaDioi+fydUkfhIgGb9dW+6G5p2uPuqWw69SQNqVQdBrDfq4qG/VrV/9D2LFbkxtc
8otTE/MnnMxfImnNxbxqk39UuQvGY/LnpXEPCS685IDxmmmPzy2UALI59lx/C4fbYdz74TZ0V2rS
c0Ctv5XAkY8mUpAeeBcwbqvJG9Pq55LtFNwNQXbTihSqkwI6svbmemy/tCQnpnRMRu37TZVnGA0N
XgLnCYqJ1hq097KTHQyipza0lxdBlFeEHDbASBiDgQ4hIigzJ3Pj0xosK8adDWQh7z0oV6A1kICK
KAcHS2FFaaIOI9T5FF5srfnpAyRwffQrE63DhwI/lbSZkRQ124bkfeiQWbhha2CoJZ+ExADa9QAF
ti6UwL0+a0D0gJenXf9K61dev/3FKObMK0gCQEGv62AhCmro2OA1k4dbKaMWXSagewyKNQTloq/g
iAD6P0DDsS6QM9gJkhcpnreE3tjGT9mDsWmlxLBmQjshTMhNQ54dJrrgJewFWiQ25ppc4pqN+b+f
HBFlWveBE+DJHJS/ZLpNy0dVffmbFflvpi5ezCDxqQYMo0K4Jt2vQflJ83io1+oHi551siLaU1lY
NmeeCzsF1F/IW9Kv5IXXpkq7jQyJBxJ1MFUy30pIDTbuu/XH5Pzz6XAyBu08TVIbnHIVxtA2N0n3
tQ5fUvp8fTlWpun3pXuy4iEtgAavYcJ2/uEZhDfqv7gTZtEHIFORr0MIdu5So9mlo5mjRpVbNwIy
grixzT+Wa5nnCWEb2vDA5xrqZXozMGwZttjlYw4wy/AUGM+de88AYPdWTsWleODUkrYJJeJmXqBB
KR7NvcMPrA4ix3sGBXD55yjYeUwetPtmTlekfM7nzbYqKosElnprEzgPk7Prh79Ze/REAYeP3Ctw
5ucmagXhIoui0N5W925YRm3+N3v9PwOuNoasaEsv4PPp3r8Vw87jtyXde2ttS4s7EQgqNEgDe43p
Oh+Gb4pCNt2cg/P3A9sZMo2StYt66TYE4yj6MFAGAsuuFgeW1YR22AG1NY6W8pztUm+MwNJlJdvr
23GpiOedGtIcDBLNtZO3s6Gmre6QVEpvCiQ1tn7bNE/o+KRx3YM6tve8T2Vazcab3F3mCRKDZ3gt
4l5ydtzLv/0Q1WNbC06ylkzlZGPr+unOtBXa6b8w87aFpJiyVrKOS8fQqSmtplFUtkReBaZmQK8g
zwPEOa7P7LIFkFfN3WDocNPOIZKBqDyZU6dts6/KB9KvbKZFD0EG/39+X7sPwgIsXbXC78vi36RL
NqxAtiT0t0SskUr/prfRY2A87dB0hNARmH/NGeGIqGmBwywOeg9CdS4eP8bOZWBWRM6qnXxAvfzI
ZtClScs7AJYfRuT+pqZDZqyPElABE/AQiSE8dNZDR0MkvlbmYul9ePqBmhOjO62buv9H2nX11q0z
218kQBKp9ippF/fuOHkRnORYEtV7+fV3McB3ok0Tmzi+gN8M7NGQw+Fwylp8LQbtm2vfJ/ZlkeyS
Cgyhl019JKrmC+nSb9ZDcADIOVoe4IBQWURBrEt7364XjBYeYySIzhuRzNVsFROCl9JjGB1ZoBhD
wyR56bVbXVd4AKmdcth19CWgbiHa6aSVFhAh0HDBzOskMxB+q6q/0mP9V4I4fp+WuVehpwN9AuAs
yLvnztmX+VveXWuFqh1boYwnHOvIs9upMaFMktbHiqXX4NM6fmVL/l0v8YXeEXOZWQRtPHs4VGRC
Xq30cydXbItq0QSTbsaspUaEnV8wQgxQDKcEuFYW0vFpYnn4/1NJsOelBo4iYLxwbfY0tKuXwsZs
t6tYN/kZ/btugj+MdCN1vA7rFrOjjibQtrtZppvGRgAF/h7j4JH9ea3kV5uHYXLAnwN9Qey2rtmS
TZQOuE7S67S4jOa7HL3HpvENdKIDgHyoT40AlWAfL8WvnFvemYXcO8H4nrCi5bxmyE9DdNJdlkMS
6Ej0JyouFf4jn9zyRoiwoiMtF83mJ9dzD8w5tEWHlnxF6Ux6oDYyhFumKdPVWi3ImIE3U3JQg0Fh
fCoJQlAYT3WdahokYC39SKuCUdVUK7U8FP4w3uX8oV84jdcqMMTYVYGuq9Jlzwwu1S8K8LYBydUO
HEAgAelmeUTl5B3dXxdfsEHOKolpWtC3Y572VHaTTR1z+xkFVCt+KFyC4Z7nqWuQy66vx84Jyll/
aOefa/+Kvvgd1f4zYCdeKoDWRaDKp4adT3kCDRxCrQHdC2ZkwJB2Fv1IR80CS32dXbtuZbyc11hm
lFhqkOhiwEFHP/apwnM6GRwKFUaZ+EYGXPnybo0XxfGSOcetEOFahOw5rSmEJORX6qCgc8ytGk/J
5254Pa8O/yXxjG0lCWdsnpslHgeEx/UM5D9APmLAKDBRJCL99/OSVAsnnDTcJHaOQgziRe89jo9O
9uQ4u/MiZAeBT8ADKxIYIXjBnO6NaTZNl05oLSujdycFdw7qzzUqkro/ee9E2zfxz/MC5Tr9K1Bs
hnLzAd3EHQSaFdnZM/oVQMlboAh6Xox8k/6KMU/1qivLaM2Sb1K2t8sdpWGZPxH6BUe1WT3x0W+B
EB6o7ZBC2reCHcZakWmWOcLt7/P/bzIjDgbVZ5AY4UkygxwNxK9MdStJ95/fhsCmwMir+DweWZcD
Es5An7Lz1PZLwObXVqcoJqIOepEuKBOphoWlBxX9rhhpwAg+JmxPdYr7ykHOChI94zqNMI/C9mU8
+dNgIG7en7cC6fptZAlWYAJC27JarF+CEVDNRs+8whd8Rl7kznQjQXgHle5S0naGhAYdmeyybp+q
+LGlQdkcBhSIETuzSyPeA98ac11BWSpelNKAxrH+QKWjh+VTQBNNhW0MESxQS4yJ+YUzLi801VBw
bplbYTg6KlH6m5vH3LGLOxtDUFXAexBuDMz3AZmWxq1izaUHHOMamFQA0M0n4GvHjKemiwi+aHxi
5q6bLntP4bRUIvjh3xwLUnhLk+YU3czMuc0G4KmV7LZsVRi/0rOx0URw9PC+o5uuENONeX9lOVOF
YMS4ZHNqh53FLl0vB4U4i69oU6leedJTspEt+OWpH1JrrLlsUgFbad9mT1VyAC4Oxl++cEb+ShKB
bBnrRjduISnpLb+lut+r2NkV2yWeeIdUjtNWkJBThKP13kTDDy0UpQnpUd+oIRx1bzZqtK/A7Ebj
1XEh4+n8Mkk3xCVAbcJ8FLoHuZIbmysZA/1Ng1pUiuyQbgEqO2T5jRbdowh2XtKf4rgYYCCyxTsB
jgVjB4IqWW6wnPBBDsAD+BG5GsePPAIE4q0GYqi+2k3k6BTfl+imtu5RkjsvXaYnYkNMPlHQ4mDc
4lTPyNZKBkJcrCPr3tsEveXzDzSX3c3WM8k6xUGWnTBMn2KmCbMJ9BPDW1XhmeTyRj+T6sD7uSrY
z5m4vlUFSXk1ZmHX/3NeO6lAQL9goAP4nJaI/KOBCNSsox5pGre6WrrvHdAq3Pk2cSdQ2MfPa7GE
IIpWLKnM/nGJuqBV5wzUYknawbPPKQ2MkWQUCHagbhivFiUOlFQIoL/QboEeZsAOn+6b584DUot4
S7e023fRetEk+qGLbcWOSRtKAJ4MOiQM5SGPKVzf7WRy2D/+ekjzm6W9W4EXm7TdLVDVduh13SdN
cg8S08eFdYGXv5/fPtkhx7gy8KcwDOQiKXyqpO2tpd14CPIbMCFq8/VY/T4vQLqKQMBFMQKVYORR
TwVkJm1mneA6daL1wCt3tabv49hVWAS/oD6d8I0Y4QLTCThIHR6XgIXXH0x06Rb7gT3RLww+cy7y
f9URDrNRGcCiRR9oECGmS9GHkxXvjYH5PVVNSnquNoKEl0rqRvZQA0AnqEzAy3vvFG2c+VNP7wYn
LKv02LlfKOm5aOOy4TxQVheh9Opp8PS2QbI+zi6X9U23j0b7heoqWIlRskeAZZnitaURIOkwDQkb
j7HAmQFSgStSlQiVWfRWiODr7WwFFlEJIYXt3uv28OCVj+dNWiVBcAyElEUFMjmcGVDnGPOdlSu2
QhqDonZn8Qk2ENOLNbxMX9J4anEqO/ebXmFW6Goxn7ThhSUPAF1ObrQbJNPWr7zwNlLFl0uC2DO3
+IN/yla0x7z2rePXbqhExeemK57VrRzB4cWtPs2AiMoCo7HLQ2ouD+P8rV29e3v9VWCez3eyn+d3
TOaEthJFmygzUmUVDlNmYTCBUwwMj9l/JjHEw2UrRDCLwuzMuI2g1ugdgCLrg5YXGKREBUkp83Rb
Mdw6N2FT5XQTmR2IqfECy+fFL+yf/XSsdcWghbQzbytI8Nx0MXLH5LN5IGsN4uV9jbBhN1H9COI9
EDYBhN4yEVB9oaSHMV8A8CGpjElxMQPgsZh1Jr8O81G/7EvndlSC+/PtFgwQIjwOuAkoqk/cKZFV
TTP67yHCaW4b/kyuVz9NBr9gBJMyDZI1lw4pw8l6m+M3s1YhKUi2EBVF27UxwYIRVRHEwR4Ho0hN
XCI6EIGm6sDQpaH/sFQA2RKrPxEj3IkY/o1p5kBM36MJvJ/vetp89KUenj9ckuN8Ika4EvthbcaU
z1LmHbsBEwvGsv3sYXa8m7aKfPSiKK56yc3o4B2MKhombz/X0pih6Q3rcNUzu3mlZrVLho8kwtz5
9ASTQk/xTy+dDl/QcSNTuI01qk1W05vcZYXt+tRmD75PwL/NekXJXLpneCcgrrWBSiiCA9ZdW8Qp
FzQtQOp0k/24FpfNGitwRFRiBH3I3MbOpEPM3B8a+551+zw5nl8yvu2fDhn47fD0AekjIqZTP9VH
DTjG0DwfjBN69dOd1yKLgyGdwu+/UKMBfRV6RADLzJEohQvFAzgwgjKImpMpHOwjAX12rsofSJcM
jSL4NRD9AsLpVJ+uIBiTsFxkYTBKB/SOBT2aVqy4+WVnydDRaotQHMsmjibG8Wxq8aBhCpQZhyhB
KpxRgNbRJfRGD0MvMxKJaaXYKZlmBkYEAZ6I0O/TSB2b7AQzM8C/THpQLHlt0YSON077lKwK9WSO
bytJ8Ejr6tgYTIB6iUcxoUyvy9G7iIE9iJvm4rz5yZQyUW9H4ybQRj49hAF1EuVehqRoPYMeVgea
HLN3S+sp8skyKzdtvEM5bxVecYKVN87g5VWKTIyXlWDAOIA/MnGvbMdf2P68QrK120oS7n1Qzq2Y
8IZCpbYHsodvOz9HbzeSp/NiJMEtMEP/KsTXdRNeGJqpx/gvxFjrnTN5h6qqFQ5crgkH6+S05p8w
9vMiB/0XQWKpKD8WjIh735xhN6lou6QGALio/0kRXFyaGaRJeNZ0qO+r4WIBJMmsuBVkIoBkg8QO
pps5zPnpWqVF4Q0TH37vl9vZetUAUat3isVSyRDcTjtPLe46yHDpnsZvkwEEMxWXnMzroHbqAVAf
HFuY4z/VY87NDFBiuA0wvfizLpLrkYD1iLB9DgRSq3F9F/ix/nk7k93ifJ6A58XQDC7GQFbVsqmP
oVc61hiyvWVw2E1R+QDiDex6hwlM8N+eFyk7q1uRwnaNtZnHtY6z2hTOLfo+AnMqfo21sSs8dz86
hcKtqjQUdo626EyLbKzqUtVV0NP5Paq17iIfu7dq1L/rXlztotS7LdAPplhc+Yb+XVzB9kHWl815
jcVdHWMGGxcSV4BkGUNwP7zPVfRdr4wbkAAo2hhk5xo5R8AaIw+Im1K4hkHHYi61xn3hdIVnA5kz
f02DNvo4v42yhBn6qEChg7EUDIKLfR8Ug4wzptvhP0z7Rs/sYMntEIyah0ZjV0X2vXeLCwtziFa8
HGNr+HVevNSKeCILGVRAGohowPY4ji2gkBG8V7/6rIDhpHszHnGlvRcaU2ykdEk3wgSnTyw9jYAK
hqQMsPVq+zVbswuvA4WL9pWoGj/3r1qCD7AwicfsFmotCQaqdffKKR3EheC4nqs71uthm/S+uypb
Y1Ua8v9v7psSnwSYPMhNWH008zZg1uBbmOoAVtbNvCwB2uXu4xFwMEw/RkP/VNT2nZNOPWig80OT
Db6hRKqUbrGtAzyIT7EDiun0mzBNm7fTwI8PMtd5sveAm05DQB34KpA46UHdSBK0n5wWKBgJtKfz
D0r8Ij/mKIYYLIziEswfCtOV3iUbaYJHqhYgEBCuVwoEE315i5AnNUBCeP6AqKQIzieZMkuzcm5J
FvpRd5j89BGNKYRInetGFf7/jdmQ3hoSY+FbNPRvxOuvk8EOx+gV03A7aqe7NHkv0at7XjNZbZqz
jfzPMEQmBTYmrKm51NnK9yRNL4BYGRhjuRud/ojoGeUVFgIU43EcyT7R6p0bv+tafJ8nF+e/RLHG
IkVw32h2hGk/noY2Q5qYwMZMD7WmotmRBYNgdcDDAICBQEwWPLqTd7XlZXjzxI4FJnn7iIH1w1c0
+SvCPN1IdDyngL6Hh+vG+JI5CZpJk9doXRVipG5mowk5FVORvnL7BZrQJb5ou/rGGB+N0kUbiK2w
TFmxET1woN+kGMFAF5CwaNTrO40kHqJCYNKB0W21QLXuW+TVoW/zuh+iO2vySzoC/GHXqSZOldKF
9UwQqna0haImcksVfbCTy8QNpvoKGL/58BMT2TiPgGEfTbRZTbvzmyl1ZxvVhVXunKkZWv5GrlIg
lLFgtQ9xOoRx8VJ6IA8PzkuTZShPVlq4HeM4qZMCr7wgWW+tcVejzdUaD2vaIq56JNpjboYzU1TF
pYbEOxz5gSCfZhs1L590r4LMOkouynYECHu3K13tMEDF8/pJryEO6IUBf4pspWBI42IVS2TitWwl
IMVEnKoN9JDjhbHSN1xbCpciU4z3p3ug1wGej1iGXKqYWhqtEPATp/PbLP/dN94YmLGd+qtpvZzX
TVbiQM1Tx2gFuNxN0CqcHsi48txOtyAOnWr00GX1dd81VWj18XwBQCT7MNjkV582nT+7QxWSGRj+
dbQ+FXatwoSXOVM4dbQHUHzNJzxYs+jJjCgrD1juXdKhCWjj3OTKV5bEXFH54s9RUBNwPm3hzupZ
PJouGZFETB/d8r0eHyqg9S4gybFRnd91Gii5HIUNfd5VyERqDO2xBBQtYvlVc80krSLIZEVgdE+p
2wIj+KKaVHBXKjn8/5v72DEHBlZJpNQXJ+iHp6XcgyG7pd/OW41KCj8xGyk1mwCn70IbKx/9xMXQ
lvFEdVTGn8/L+WwRfNVgnmhy1T1HNM4mTcB00HNt8qdpfCj1u0aF2//5cJ+KEHxXYtWr53ERs/Mz
di6MNowrtDN8rKoqwOc7HDMnugmutz9MZmL7SQ/AEm3hvcJz/RC33qPuDoqctVQCGGYo8mycH0Ww
a2KwJEojJOSHNujZN0r+s8vlaJ6gQwQ+HidDEXZ9SOqlm/8k352XjuxJVPlZdFdiJOj8rsusaytH
CFzNuUQP3oTUl12EcZ77sQNAJRSDqEIf2Xqh9ITiDxJHQE0T/PrQI3CrbWSmWu/OrP7JJ1N1MUqM
y4JfRTjvILPiiPTfLSYhyqVEeDhYNQiyn3UwfiZOwcFf/La68bwParOHngz7jD3oY3dEgeN5MEmo
Gy3QtCr4iEb1LJB+kw2gVAKfz0nCTs9uO4DlDKP8CFnt/Cpah6s2NQ6ksfYLbH9ZVdVLmThwicD0
kQOE2fAjvnEVVQWMh8nBZrbdWn9fnAhAMcUKctGgynOQsbPFoMA1GcDfWIIsOfYpHR1/nZ3pMgZJ
yM4b1tz1MRFalaBocDmiFhu7lwhJpHurGqmKpE32vaiT2CCZpWiNELvhonWMkEfG8ix4T/hRpofa
Ol+6aXU9a/3vMh1UNsLHdE/rMwTUc2AgNilMEQXX0wVaQJ07xy4PFLUWNAmdHk5kuMZsV+isS9g2
HtI4BeZupwNaGVW7w3/8k3DYAgXmB0coFIRjcqfThhWhzTx6YTvpR0339o6OTlrL2msDeVnTCSEP
2mnN57GOFYkqyQHk7PEgK+OMnmhLOlW9hK9ZiwgxnBX/nBLXN4Fh9Z9dCRq5/hQeAIOBIdFTCfkY
zw0ZI2Rtox1NLhrjagZAUvl2XorkmjqRIhypuUwMwC9iFUfnop0xYtvcee7uvAzJg4JACIfKwTlC
uktYrK5d07XtUB0qrXmfYdjAj2PPCJzeWA69l2VgYpiyMK8AxD2zfr5FpxmSN8ZkXXbF8DD266L4
ItlJgelawAXkCWuxRkbSaKJoAAQ0qvmBSoJfuLeRrt0P3oRaxRwq1JdZKkwUOJ540ZkwmdOdJGOH
sjZ/0tRGBLKUorv2APS1S5qq+T6mNtsjUrjr49W5BeD1DXM1B6QQmcJg/yyyeF6wAaA5NXBe0aN1
+hWR5SbzGAGQYq7tqceIcEH0ILYL+qx5gMjps6EFyPuclckVerhgdCnLUKY0MGR+4TisfZ5JBqCq
XnPouzvGJASe7TrgaiuyS71ZymSXrfglv+vt7rnyUiOso5qjnZX9sotXu3gx7d7iODbGs95T7aMp
u+bgMc18taKoOeb9UoQsoet1ktIClZAoSvwYuGj3Q9zOqkalz89M7D0CM4TriGtskcYgm/HwNscy
D1wT816mc19av3qUETKjBTon2c+qJkZJyhkSARDALxNelxfWn402nQYHr5Vh2XnuA4nDcvhWOs/J
+A7CuxQ5GPuGKukbZecblwEqs4BoB1ymcPSm3Fws0EjkwZQAXNXgzC7Znd1SRTOAJO7BnQM6LOSz
cdDFbtopB15eOqMTOh88QLldpPUP5r7Zzv78UZKdWzS7gNfa5h5FzFlNVUsGzPbkAXWnnTnnF7aX
hUlH/Zx8j2equN+ka7eRZp6emHU0R8ZaSOtXAIib5i537ptZsXJyIYDFRzMy70cRNshMsjl2PHAP
zsX0a5rt+d51xpeK9ZWizCw3QFBnoDyH6ixGi07VYWjhaSf+Oq+iCT2nP7sFnTVXq+fHMyqDO9O5
HDGZWqtgonnoLvod6hEcNnAZYYJTCO1d2juRXWAV7f5lHZ7m+jJmAB/wM+1Fb4+G6q0iyQpgEgBt
+pz6AMM34pz8AAK/Al10sJH+BXPrMwn0LIzSXZ/5DnsjeRBDqn3r1ofztimLCLZyhdCfmYAUnFzo
6Xb9IXXm47So5sJk5s/fSFhM1K0+5VLbfurNHECnfDS77i6a6bg0Be8bruxVEX3IzHIrSrD9rIrR
9YYIOHBjsE/F9tG1cl8v8i8c6K0Y4WqM2dKsbQIxEYaK6/l+zt68ogqi5XcC9MzzGyRz+eglAmmP
B59PxT51nu3vyqnHScOohvfoMc/3rIc2ehpAMG2rEv2mzB5sOHuwHRHAmIn+3mi0sWkJD3rQx9kb
vlc/mSt2bqc1D130illwjd4M8ftSBYV7JNlHV98mTo3KzcEdr3T6u9Uav6if8vVY2mFaqjB4ZMa0
/T7BXu2mI5kVIx4AZDTT/XHZt84D6X72qSLy+NOTLXoA3HhAr8FrFbeQ4HhI63ZGYmElWjNBG9ch
X1DN4OCxfp89NPYSJgbxs77c5RUu3/xHTQAHFOTNL4tcZvNr6QJydA50+2GOFR5eGpluP00w88Gs
Ccq8WISmuAIaFRZ/h9RQy0LiPbNib7NwzI4VONjiIiz/+wgWwbwlxKNfClhL4huiaZD0QCYKpMHA
Okfu1I9oMKko82TudyuE39ybR2zW1V6JAUMEAMb3vvet/uAUe5I8T9axiO5MVYOELBDYiuNWtxHX
NIsVpwvE2RYLXNun5HbGsJyneh3JrBdPfR3MAMj8osJ7KmdYNMs2Knhbko2YOLxo18cEwHTUeM9V
qBsSv4Hr8k8fMbrbkNM7FYXBWFakFKJS9mTHLcY5gUdc3cXAWiQBBsLOeynJfp1IE/ZrYmacazOk
gS9lbYD5iPn8NKG+bfoF/QGcXbS8KByjxNefiBT2jGEQubRGiDRbstP7IZyqG11lGJINOxEiuJt1
YixqeTAVT4Xf5JcoOGJZfSCtj40ipDKlO4bzhJlZpPpQZDndsaJkNKcLX8P8KZ0vpvS2LwmG9EIr
3tHyOWU0SMbfXfk7ta+j9eiQNpyo7RN97wKKPL3o430b5aEx7DBZFcz5AKTNPSKKDOx4yd3k/fdL
ENWSv58rLA3841CaKX6/RY+Ch+Yloz04zc9Jc3fO7/PWJcEV5UwLf2UJ0VjrYkZn5VFK1PysrLDT
vqVIh3q9nyUX+rJr031Nrj1jZ1b3PdCZljJozEfPesuL5FCrriCZ+918DUikTzcKzGXRpOv4Gg/L
jMJqDBLYwMp0vxsvAEzuR9Pb0M4Hy7ovi3Cav1BxgHiMzdkELzPMvZ+KB3g16WYemkbN/ew9myta
RKrLOVFcgNLz9VeMOMyrrZHmdSnElN1b2k5hXB/LpvzKId4IERyiRbVkRlsTllL70QEXe0h3tgoo
WOabeF8Wn6twgEAlnCtjmKc842XpxP6ZRxdrDqLIi9YB2Gx2VVXf5tfzxipbN8z1gu4PSSO0Mgvb
o/c6+nvjBedu2Wnu0XKf1i9cwXx0+H8ixK2pzQl07TVEtM1NHn9v7J1WKk63XAuwlmO+FckmMdcE
+Pi1J9qE62M9LvSbzq5b1TSZVAQqJ7aONCEmTYV9SUbTaFcHWozzE7qgl+waVdfzeyGrPAKH768M
wUktFrguQDMC+2rf1h8UOfcu0Kx/zPTHMD7kuBatoVDIlKuFdw5movCCFNOGTd0PtEIjVWC1F3H8
kSJ5RN7PqyW7KVBu+leEcNtGhu4WSMUDpTXaTdoRQbgVsvJ29XZmp3h/q7QRNslb4jyhA0R5oF2P
jeOU/kB79Hl1+G8IkTY26a86wiZlwzJ1hg4ZTbr4ae5T53VxC98zroiqQMRX5pwo4XAaTtNGRg1R
U/XL0C7z7qOe8VA8nFdI9ppHvswweX80gmTx0bayCUwo4H4KFkR36JkEZYvhR8N45TR2EJktXnL1
reOSw2JFN4kTPySNYuJU5vS2XyCYSI0uWIAx4AuIezEu/9jjs0lQor4ECE/l7lNdpTF31MLCYrLM
MgFKhnFuoJeeXkqjtybzZFjIE7agUUn8PH1xql0eXc509WfvG0EKucfb8b/fH5g/QNc8ZvDB8CMO
1mZt30SAEf3jplw3LPrDOO/Ob6ZkJTFYw3mkwGjlAUThVLO6cOq5SUFIZjdp0Lt7Wz8kxEf1zbfS
EIEWU6W8JDa6FfjHp20eI7YJfol6jrB1lPk5q9FLfLEO14woalGSo30iR7h7Rx3D6LTwkCwB+brr
IIE9+90XLvgTIcJT1akHqywRlgYJhqG8KCDet0mFySzxH4APQBqSt5fAEvj/NwuW2dpakMzOA5RF
r7tqAHsVu+qndFfx+c2RKdZN4n1PxAnuCog44OfQYXO5+TtrUj81DT/XduA9d7GWqqlQlTTB/Fpr
QCRQQppphy17RyemT9vjnIWW+ZANH+dt/bNJUBTv4HgQWuIRYguq6Xpkl4MDTgqna5C9AInh6JfV
/ryQz/YNIaiDg4QaNXFgP5xul7UWqIDOMeqvqEbTIWy0FK/TR0e7OC/n88GFHII2MhR7ES6J7ym2
xpVep5BjGB8ZkGtBZtZ8M0H5NwK9yZmCxFJEzJ/t8FSgsFW5PlUG6IChWLRry+PoXXb9d5BZKWna
JGHNVhKQwk+XEP0i9VT2kLRSmyBqjqJ07/RRfGMQxvapBzqMumir3zSx48fEcJODPXjZ8/n1laoL
Hl1OXYGMhlikiVqvJYWeot2zuenQcpybD67zfbbCplWcOOlObiRxi9oc8MJiels6kJRNdeghgmts
0HzN6PI8JtO3kT7QXhH2SG10I1FwKS6NMAVOIBEg3NW0W00HDa13Uf2FKit2EvU11DbxmsPFeaoa
nZMSfLoQpDtBageW0fnjCHQ23W+Hj4g+6unz7N2iL/4re/evWCoYEJh1WWyXXD8D2ENA+NLubW9X
ejt9UqQ1pC7lr4Jiw4MRt4AdqCBJozsrv5nWe2N5O6+M/DhsZAiXjKFptTMkCVqpOS5FtStQEerX
DlRzKfpiX0bma8vFqMIJUGkmhDx66ujjYkCz0VxDDY2F8/wjWlUYdyopPGG/sf3IKwur5gaSkquE
PQ3gM89UvKBSa4ebBEiTi7wkFay9bosqWj3IaCy/XJnvouUU4AAJsl3nd0rqMjaChPsl88o+MvhB
npFTp9qvuLnxyG5t/UbFGiVxGbYBqBXimAYaW8WmKy0acm91YgSG084q78Y07J2nsbpF30JWhU7x
360c7D1oobVQMUDBQFhBlpB4dLMUyRJ27Rj3ufVW/PcoB+WYjQhh7VJgbrJpQdI/K+97874dX5oq
WJc7c/jv1xjqPnBIuKFRthaHO5sBdQ9nRJuJG93n+hNrAtcNKK4ZthzPm4Ps4J6IEpYNjWeuU9tY
Njf/6LU3GyTYQVUvfjfcGM2rwW7iaFC8GCS2fiJSWMZcoxRAvdAOGerJeFv1Q+tdl6ryMf+V0+cQ
r539XUPBrY9L1q2LC8U84/cyvoP3LvIem+QxT4+RqbA9qUaAPuOpGl6WEf3QMHUJOP9QOkbucUQv
RtqBxPCaDIrdkngiEA38lSN4omwaTZL1kBOvd6YVRvXzqOq54j8hLhsWDWcIdRA0Hwn2UPZuUpkR
GtIjE62Y+gdRZc7kAgBsBtw25OfExxxx8S52Vgz3gi0MlPLm02pVilF/qQgkzHixGy2NYnthlhjW
BKX5Of1d1Y82ZmHOnxrZfvOM3P8ECLdd0hvmvJYFEkzFgw5PbWZ3Tv6YqLiAZdu9FSOYVcuaEfc2
9Ei6i7V8dRqfRQqLklwHnGHqX00Ei0riLk7mDJq41auWfvdApA6qzWzJ/FyFRSjdFdBxuy7h1B8i
I7eb0cnodJTsrfSa9nXQFY1iW1QSBGUyhG5VxRtVwG5EkAGpVVxx0g3ZqMD/v4kE2r5GWcBD85eW
vKT0mSwA8p0UOyKVgZ4ePsKFOoKYuIqjtWyyGY1X1XynaaFbXZPi47z5ym5mlI7/FcHNe6NG3sZd
RmuIqJdbUKoOXkjRNlnfNBqokhtQsqqmiWS+2HTRa4tyKPLiYkIWPW3gCiKoMSTLvrG70ATncL6E
mn0N/9wA6fa8flKj3ogT9OtB3gGEGYhz2+vJOKbOq0PCpT3Wql5i+V791UtwltPoAn5ohaBh/mGz
Q4PMLFU8g6S6oNbPB7F484lwjbmNV2BUBDU+Uj9P9UuaXNAYHa9PjH0h5jD/ChLJCZthGoqigePX
l+NYPCOGz+tgRAemrRhBkC7aRpCQfIhNF/27aG0N7OSbllc+pjDBB6gwAamH9pD+BwYLZk9Ei9PR
Ks+A7gATJz5FVat1Q33AhK4impZ6nI0YwdKMnjEjiSHG1B807a3RwvOWLA3P0PiMLebo5whtT49q
xWxWRrz3qFnBCqclVy7LQpKaRyOZrvTpdi5LtKeZZeOXXqcoCsjWkCAI4Aik/E+Q3QOZmawlTG92
76os9y12nDT0vV6c11FmD2h04ncQsoOuCDiY9CNZOxf2UBkHM/pnXO4WR5UDlfQwIg3zV4iILwjc
/QHIGxAy1AF61ELTvYmc79Q5eFZgoGGifGTeoVMxLMrMYytVNPWFoCuCS+3KqxQ8nPV/H0qDWg7M
ApYOQDkxd9Ga41qvNcyjnzV7CKjDugPB4GYTNE5mAxp00L1CYZPS/forU0xcoEGiy1wus6neCwck
1d+HYX/eJORmv5EhLFwzjYDwWiHDsC+SzvCn1kJz1X3e36/IWHZRWGk73dydlyq7Fgle3wD+wxQG
OoVPz9pMVgP1BwiNejCv+GgVZiPg+bQG/DK9e7Am0wzrrk5vtD5CYnEpjMP5D5D5es7ewCF98JQQ
e8vzXHPJkOMDKAKLnOwaHLrIy30tfzVLRZghPdy8UoQ0M1LNOt/lTQygF2QYPW/A67xNw5WVOxBe
Nz7IiRE1WapJUKnJbIQJbnKtyjyaG9T89Pp+oWE/vWSuwmSka+dx3kE0DHM8sVN9tDhx8jKfYDFN
CWgOzXfcdzwz0eSKib3EUlwvUlP5K01kvGrspkeTGRRaUvqUuN/X9i321oei1K/00sXNidEUquri
lXqTjVDzVMU8bjQzNqBigc5QHkKNX8hJYkoOQ9EYbUGsJmYKi6IGb3oCtSj7IKvmr5NPLN8rXyzV
GIV8u/5KEnRB+WZOOm4Rg45Znc63vYCkD+OI+t73LxwqDLCj0GHhEhXfm6Byi0lvz8gDoD3I6W/B
dD+6z+ggHyMVQ6zMzP/0j6OUbnBEttMNsjN3SUmBDVqBCJDV064Z8DY0X88rJDu5gP/h/MMYy0B6
7VRKpVsl4DUXvKOcd0Y+ZvQBN9FdZyse0bIdwpgaBgww6ARQQMEFD90wxW2CdYu16yG+0M3bfLoy
q4fBVtTJpXfzVpJgCzoaKYak5ztk1Ie19a5Yj74yUhIAK9VDaIwY06iag4mRjbnrftfW2xcWFBqi
ywZZiU+UzkPrrmvv8QUFqq2n0TBudj08R/xxXo7UPDZy+Ctp43JdTctRT9axou4Vs64o22ud4m6W
+SX6VwQRigrZbIMEOYUq8/ht8ZDUnY8MML0x+VhQnzKXW13FlSq1RrTYWOgfslHmE8zEcRdzMiIo
VaDWRZfANj4SwO6bqSLSlpojErsuGjPR5WAJcoolHUxmwUiy9YgibJ0+a9Ouq+8sVd5QqhB/pEIf
BFWiD8yHuKtiZsIac+3Cbj9cb/zl5UDXaxvFCVNJEuy+zaN0iVpImswHoMDR4hvhhGFxtjtvd3/6
3cScHjh//1VJCGzwEkbHa2RApca9WcfKJ3YbjCV7qTv62GbDdarXwC99NuvXMk3uMf/ma+m6m9zv
FO+zpW53q50GTsMu6KhCE1ItAr/0NodiyK3Gpg2+Dei2nber6Y2ehK32eH4JZAkIpINB1YfIDjeB
YD1x402mMaI3xp1/5MPHOAYru9Cby6UOpt/nRcluaQDEAQYeoZXlimUPujBjcgGBF2TzXWXcAQLB
Py9AumIbAcKKZUSrl6yBgMbOQ0aulz7MG7Ifv5J93Coi3GaOWY2FPUCOlf5Ii9W3jAcj+3leF+mp
/j/SrmxXbh1JfpEA7curSrWdffexXwhvR6T2jZKor5/gGcx1FUuQYE/3vY0GDDgrKTKZzIyMOPFF
+nry9TH6D5imtCF4Hibp+1jFm9SgmI1/8tda2LPrhmFGG6oaPkSwlXtziHu8AAVsNRVoLN/HNtQh
U7LWkpzdaSdWlCAP8YwBRW9EYIqj4ybbjoRAYXH9wSc7239ZXr7ZcH9iTP75yfLpcTZYhgS5Mf2W
APTdAne+C4wXGm/a5lCzlVRqZQXVR3ThaQBFi8+L8p2X+7ECDOslXuP0nr0mka9J0N4nLc65U0ZV
QgSqnPBo1vz9ZICC2O1uSecdl9du9pyemFFCgsPQhyDgFNtQqF8ziHCbX5YNzD5iQSP/nyNKfK8t
K09tUDlsJvPD5npYN4cheLPtJ7P+QoFYgvqUX67F+tkTdWJUifUj7aFpn8KoUyG2oy6E/DBKGQ2R
HEeW9wtKVDtaPHEXGWrwdWR0o/EvpV689BiVrpMSpM/D6/JCzG6bk5+kBCyN67FTxfhJfTLgWfZc
VZiJeGq0/bKZuQ+KiTngzyT7AZglzvdNXnV5X3YuaiFmxMBslE/TSg4y58iJBUf5oEGcuk3OfFjo
v4x6NHqPhvcOQrVlP9asKF+QJFgsq/YQE7PfIwgi4jTsxm9d8LFsZu6YoTfmyKEODPeqhWV3KNtk
rOFMjvoGWjGOvZsgQbBsRK65mnmcGFGLyr5Z6dRsYKTGyE4ePwd1FCSPIIJqk+u2TKKqX+Msnou/
pxaVY62bcYDZdVh0a3AWb7iJE2CGorgZfqXFWktrZQ09ZUP4Ae9NMcCYVr6kPBr7V2sl5BqzuyGQ
8C40NIDjVHZD12l2IzhqQk7TvngYvjyMwtx59fQO9s40TAd/2I9tIyIGhq8r383eh7JG+S/ZBuwn
uCVunHzYWePUrQDC5uKM1JCAloTUyvCUdQ5MblNdAuD9XkOtg4ERgqBQ9T1xw25N1nRumU9tKcvc
AEWo5ZDt21T1EKLnv5man/YaSmpuoU+NKAuNazv2hYTZFwKwhNiIyqy/yzXwCP9TCxzVaBONMDyu
QX5wHqmQmvi0jUdcDEbkgKmYFt+Xj93sxzkxIH09zQsSPw68HAZiA4OAgJ1bnIWkfyvtrVGsCSvO
xV0QlHhQPwDHm6XSvHHfFjobbdmw/FYNP+tht+zM3Nc//fsVZ2rKbS8mFl4vE93EVhtR76Ub12ZG
5pbs1Ir885MlK9CEITnG/zZlcuydPdExEtpvMh+voed/8Ad0Hhg6wF2Fsv25pWzIS8gy454SdrKp
253Fyc70VuLG7Ef5Y+QzNzl1xyG92eowQjAw5nt72q/NZc6dFw+YU8vEVgb+X3GjgJJSOSa4pqz6
MEEdrgiL8Sn5F7TIiRVfKWgUnoOKpwk/zHiXGx8jqF2Wv8YMry4eOVKCzsf7EKhyxQ/OHcQXAQsu
OguFfcQ71OX3bNyDBssnx6r5ghOadvsqhl4OziteQsu/YH4h//sBF8S+mpY0gFDL8hfdNH5I3Ney
fR/747KZ2WP0x0+VAiXWGQTkWvhpGDT0cTdkz8Fa6jJ7iAJJwy65PCHAcr61ibBaUJ/gMV+Am6d5
dthRL45lu03WUEpztzzY1/8zpMYEsxRxQlE6QcXJHG6H4VVoB7t7b/KDvdYpmT1KJ7aUF91QJkUm
PNhK0IqZQDJRsZW7dMUb9dOU5mi3wseymTkN2xTtixuf39RdZKffMnelzz9nDKKLkFtBrRNVIeWe
m+LAzriMDGNa7phpbrjnHPnUHFojAKXDGHZNtdJInj1jUm0VABA5kqWOMlodYYxkyJNKtiGWHqI9
YlkMlFD3pD46fsjIbyRuYVLfpeaNl0bdmlrG7Fvs9BfIj3wSDzW/6Q3W4xfE5Z05RlMcOcOuym5p
fNvU+zh5InibLB+4eZsoNMjqObQC1EoQUChdx6DRsskxjDDYaNs8sOpBa66p24KJENPsZRpianvF
rPyAas79yR4K8IOkiVBussz3i7xwYTYoLO1XlU4tasCQReCjlh+LVoJJgb/b1xiq2nhJYiE7Nofp
Q/cnHb8Mjc6eD/8ClAHjHsphIKHBWIsSZGvUKIpgkhNcehkW3Xvtf1SrLI9zB/XEiHrnjah720OA
QSe/5RBO1dHFWlnbufgmGyLg5secU6A+MZ0UBDtxx3I8zWhYxj85mFbS4FdRPawOXMyF6xNTaq3F
sIU/MBbnmzHOImij3LCRRuY4rNSg18woaTxPpjJtTJghzVNrfckaC4dxjUBn7oY79UXJ381iEl1O
aL6xta1Pr1z/HklVMqx8nNnP/+fjqHCVTExer+lwBa+R0Kut0FsDS675oQQRohu5Xhiw4KSPQ476
F2zYQUj/pQ0bgPIP5NQyYqopSerrZV01YE3W4uYt8YKHxtAgyTteY6J135rdYTlizC7cH3NqApLm
LHEmgl3dO3w/GuPjhBth2cTsNpNMCVKNDSxKyjZzDeL0cQ4TbfXTwghqSrdD/PWvbXhS1hC6B8BN
4j1yHuK528ZOrVU5dJAEsUNBdP0BgxaJF9lFkbHtsrWZAWNgyxypq40Cn2T0PDcH1V9i9TZotOw8
CRMNsdS5IWjMcw+t3001paHP6cHIHqym20HEZOV2mbnGz8wrZ0rvzQTSzQ1W1N5pKC2Diq2PAoB2
Lf1e11YSlLmr7MyavHNOrs8W80NpymDNsp46PMWmbgteztCjb9zCPYPixA3p/uFAnxlVjpsjQLHb
mVhhWt1X8YDcay31NuUqKXflmQm5b0/8ii2/zLUMfmnaI3F2rb+1aBzZ+q1D3lNtywotbH5ZubZL
6JayLzThEhKJF+/GAx6OXQ/uTz3+KuoXvydrG0w+bS5+m+tABeZTK1QlZ8DoW16DGjEHZO0tB8FA
/92ZdkPl7/PmxZ4ibD6Ag9em4WYOKt4awBuCsR2FQbWsowub1IZUqSVjmFhvbnmbdLvlkzNziX4O
5QMKjPKHp86pZ5pujZYH0ofWtPbe+NPMdiJuN2OxH9fEGWcC9pkpZQfVgDP5bglT1IgyDQjQQ1Ds
xRq55Ez8PLOibCLMpndB3cKKn+5H874FN/zyis1+FOTq/7di0s2TXQqZt9KsGAwkJhiyX1m/o2wF
ZjwHwgCGEB1vgE3Ny7kPShtQMfeYNfCYvsXwDHTXtnn6IyURM24szASlu4xBGE1fKxHPxZYzy0rc
1qwMXGqWnHKoH6HgWuaRnvxAIQFM0KyKwC27+hSeNYnZNDA9ohuMQoySIhtBQjKrR1G142EG0llM
7XIQS3ZhJ3iY5BzDisgior/+ikA9/zGq+qn7iUglbrKYHkr3QTc+3PHnsonPOXslZpzaUOvtbd85
g6HDhlUNLw6vrxIiwgQA+xYjXWlnRZ310WTvrvGMPLx2b/KRbg0f7V0/1FNMHTr0yHp3J3JIAriv
JtGhc/aTYfQWuJWwd4qHcXDuE0yLL//umXN69rPVu5T11HBa/Ower0Cz3A3GW8AirVgJqTN3Ju5q
wBd15CCoqCsHNbYpqVoBOK5wJ/uNBUH+LcbuADObbdFrnAokD13hNiUWg4KReNnJyzABXnzQzyJB
ATP8BWnUkNU5BsYZgAHZc6lfF9mKd5dR4n9596UJB6Noind5X7GGJPj7W/RagjreJHq6C/T3ZS9m
wCQwA6wUSmUotcPWeTCSHU0HAnjgXmBPDSg+051u7UeolMUxgLn3zhTVfegFN92mfnHssNtsoFVb
7aa1iDXnLnRqgRmHJhaYJ5Q909HKSIQJd+vyd5m6N53Q9oKbK+C0z9G98xMFamJoTIOJAegjtGDO
3Z10nWuVjug0uO5EQw3okg+D5u61KM0+DfWsA6Swqyeo5JRWC1WVDCOAU240VmQwVj4YeFbfo1Hf
MoxVBq0bWQMxt0Pb9CPU03lehBqkIcuwq1P6QjzevgxTiRW09NQ/mCRZu6zk57nwByA38DGgFuOp
oa/meebaSYOWlR3j+VJB/jQLMnCqa74f1mZ+I5oM+VyGSbNE+wfsClYTuTLYVAExBWbsfDU1Ywwg
EIETWGYfsXtN2L4nX5x8v7xHZ7fGiRVla0Dhok8cOWHit09pGhkNSC6M12Ubl1kMAFWYYrNdqIhK
yPa5J7wF1L6yegnGrR5M7tzSwNq7ZML1UYa+RlYuj7ngIcdLoWgNZWZfbQO2taXFBodLDTDNQWOG
Jv2+7NCsBZSqkAFIIYiL8EFKMI1SeT157i6wCTgkVgZ/ZpfsxIKSxogandIqhYWxfOxBID0868l1
kLZhsCYkfBno8XECSWwCXmwD/6N8HNJDTdIEEDeZ7gCB1OsDodtiCB0fko7b5XWb4SI8M3aBBW9I
3BQSlt3UUW7eDmKf11s/3RrxwbV3oxWV7X3OopIcfGtNPXdup584Gsj3zUlmCO0RQAWko3p906AU
HhziNVW3uYBxakJ5+lU0IMSYYIJnER+PYA1AiIcOQBLsNH/TrgmCz9SK5XLiZsFjHl9PfVePRZra
BcA5m7jatd2DPr2bycFv7wWF7sNv3zpm9rdKG9DSh9Sb/r11Vipic+cA0QlXKOB7yA7lkp8sKand
OOEW/M1Bc4LZnbA3V8LTrAVPwptMkOIAzHpuQZ+qKjVdiTyy2tDIb3W2xsk1U5xAqMAqgpBL8qer
B6CpNb2GjgtuLQf9pOtcPBnBQUtv425bulEcpGHdAiGBf1ZK/XMn78SwehhSr4+7vodhoNIDbW9Y
P5LuzhCvbXVl/D1A8cxJVaMuETj7lXSyistdK75Xk3mlURYtn+81j9QjVheZKyRqm4JAzZ3us+Ia
+S9xf+jdAfixFWtzB/p0/ZTTxoH3aFNd+oSmvfet7a6S4euyQ3NhGKNiupzD9gCxU4JjVTmg0+0w
+eMTG73Ohv1mvamFQwm1FDrG0xZ0MWusI3OLiDqZZGwHps/3lS0/atRigURw5Olz14G3fKPpr6UR
iuBqWCNFmllCQ/K0f45+YuBY8Q9UiUapubDVBaiKmbb7UnXutMs8UBsur+RMaDTAL4DSthQTxAjz
+UGOdcjyDuAz2DDoXRqC3cXlAxDTd5pRXVXWHdWtne8gHVy2OkPFi8Tpj9mL1sDIkSI4iB9sDA4Y
rYL4ihfF7M0S5kHT3Ku2emliet3TNsI9DiIHO9gIaF0kE+SkvFc7oQeb2xvbWHl9WjNfGT8M2woz
/sggVCRIEyd96RXYvH6JyQaNx+kVdUrd3GQBS97wmpy++kEWHJnFh0NiizRqeDcMYWV2kHntJhLW
U0q/FE2lPxTETEikD52THUibcjAoD2N3VYzWCG1R4VqRZ9LqF0/6eIhMLR9/ZWBv/k0JmIhbexRj
ODDX/OH1jXMsBpFei9jn4wZ39fTEg8bAptDTr6St2RFjLu0OALU2v9EKHtymel+uNF0vH7j4ZBhK
A04CTyYIo53vlCzpDJtW6PEb7RWeCpr1S5S3GVmbqvrUBlCye0yKo78mh50wSK1kvnj49l1NbfT+
+qbQN5TS/hZrOnwwrrUH3eYgq3DTavzhFza/K8YBLQy9T6ttOqbt1eCNzVOWlqjsdiD0e22YnT7U
mcZ/VIE2rSzJ3GYBL5ADpLzkBFY3S8x1G7Ih6EN7QmN7zZ3MrVsHx6pqmqNloQokfJ+EorT7v7/g
IY4FPKq8HyHLq3wLPF5Rzf/sj7aPoCkMPXe7fEDnPvapASWGd3bc+Ro2+gYEJyiblFoVEqZvkr8v
KGHwF8m6JF3E/1EDuVb3NWeyHeW79Zbz9K6weMj7ZuVKn0lXQNCAKIfXoiRwUF46Rd7XyZAOqEP7
Q8Q0HNpxs7xgMzcSHoSgCMREmw2pKeV2GCjk8PoGjphi04BCHJrW3AQRZh82hrVia+bjoAvtuID6
SEUbtUvY63aV9QSdaFqGffGtGe+7cpusiWbNrBmsoDKBRZMKPcoeS52Amb6QVoqvrn+brDUu1v5+
5SlFRT/1mewO+2MR6to2HouVdVqzoHz1RE/cLjfhQWGmR7dPDmV1WP7q81/izxrJAHGSaNcVzepJ
wIe6iHeBBUKY8YuLEuzfD3RBvMVH2U2KGUuum3M7Tm9UtM9hJzceJ2cMY/97Z90FCV1ZsZm848yO
XNETf6Ao1QpAuHIMTD6I/rYdvmj86/KSzVTpz31RTkrqErMde9iY4qeEABiebwsvCePh0E23ZvPI
iqMefBf/ENHOXFO2mwsaUY35cjvbkPVsN7zWN1V5ba19qrUlVDcdLUUXcLhH/Genum/iMbTSaHkN
12wo206UE8nNDjaa+GnyD+WwAZJ5LUWbPT0oFmJaEY9YcO2c7wXumyy2WyxYHQCD7kQBSMdEKCtr
nv4qwC3A3prsuSVQ2wRCl2cvmDpddnOmx4GtInNuqMCjoKNykpVtDch0iW3P653lPfb5DtCF3Vhv
SB6EOqB/+niT/T2xrANJTZl948Ch1K5kxJ6bTqIxPKSm+QGjfOBb8duo6bfLvs2kDqdWVMBCE+Q+
KLhgxWneiyqyp1u/r8K0RQTZkfx92djcfpHIezk2JilslT05VUZa+jpQRVkTNQ2khzzUSp/+wQZI
GAzcTLZ8tZ9vlwFZTlAH2C6s+Cjimw5EK2u3+KwbFi48CFciO1fhuuXQJAMbsR0kXIFK9B/K9Wtk
/3PbPvhjREXrjj71kmmCka56Ieids38peDmnFtSVQooikhynV6urEJ1Jl1+RNb7nuXQE0AIAm8Eg
L1s1518jFx7O9AD4TWfc6GPE+6+9t7PSoxje/uGz23iEoxQESNmnEtjJjQFK2xyctPjsrn6YSBQ3
R2K+LpuYuzEklwhQl5+a3+qJ5GXX690E5I2Rfa20K7x/orLfCveJeDs/2Kfmh6fvSm+l1Dtzt8Mq
VKqwigY04JUldCgnLlq6COQQlDChls3IocZDrFwDpsjvrTx4YAgT4eBdQ3NNPTlGxrPWzFOACVy+
La06JD6m2TADMwL+ZWwBywCiVgNqaoCu9pT+WF7dmf1+Zl1J8/o01TUfOA3gWsew8O+MesW/2XXE
gA1mOdA2cdUmV+b1bYeqOdxDwE61j3F80ugtXbssZoIDDPwxo/jRUatjTQAzVnwDkcWeHhyy+4el
OjGhZGGTqfl1nObAM4Kqd2iBAY5fli2sOSE/1slp0hrwHFtyrVCCCMvgg/ZQLatW+oFz1X4M7uDB
hScXysTqsxVMVakGcjFgMaC7VjE87SjGBqywKO7w4IY9sG+D97gqX0f+StZQXzMVpzPrcr+c+Ajl
3D7RdGy4vE/2beA96319LemyYssFIgvz4GOOjdjul5d2JiKemVXuQJYlMR5TcHqynlpykzm3o/HV
ar5ZaxOWl98Q70APHCo2hMHRW1Pyh7wdQA+oewmaqToNU17f5a4WZjpdiU+X6yibC6DUg1gB3oAX
b4KO110h3BTduza0+W01Pg+12AzWUYd+BUR9/x5nK5EmsAXlYJwCtSA/VrmbVZWXbtBJ1ozXlD5p
7dfljzS3dicm1NK7w90iICVMVIBxNva7xd2oFdGykcuI94mYwWXl4xqG5Mf5BhSg+R6GEZLUtTds
3aSNhrUc4jLkwYKPkUK8ndHnVEtlua25hc4gX+71YaUdHXPbW6Dh6t+WHZkxA/l1WTbBWIDc3OeO
YJflfcABH8j5qxNcWyMk4F+4sfImnLMCzDu47dDIQn1DfrOT8+powjVSEsNKRjA8UpOnTOd3w6S1
R0Mn2mHZp8tj6uPF8cea/DUn1lLPSSbNgiZ7weo0tKvvY5G9mPFXfzIPovtYNjaz3cDiCiIFnCOw
bltKQE+SipK6xnYOyhg0Ct9HQKfc6nnZyMx28+UnwpApUL2gizr3CGDkrvQkS9kI3IUTIpXxHnFT
+r+WzcyEg0+ebV+KbAOWqIQdQYPcqCUezCO7dHqn4AFKGEa/otLYAfyLQtHa0CSacPjp55mLj12O
iheAJSboypVMlk5aHtAYXLJW5bdTqNtEYFBEJw8AR+LreRRP7pBiin/j+T2PgoEOYW34yKrxRsbc
gYbqTLuxB20A3fTUDsdh0Oy3nLRIRZjeV4ekstIp6i1EUz13O7rnQwatgR6R9aZtBn6DCnJzVxsi
5teVx+wHd3Jx3iYx7cxO0GvXzPVvpij965H57ZFjezEMj+UIzPZkG2gepqkGiqE4cD9yvRx3k+2L
H0wTzmPZkvyZopP1pUp9fm0H6bhzYOOx8oH6qIrCpFE+Bv2Vnbnue19TsDulghrhyIdOREasFXcl
A6B50rM23ohG779LRs92BwK08sjdCWG7Gbz8YSiabrpGl3UgDwGQpfcYdfH7zQCqxC4cC1oePYeK
t4o3dOexHkygpQF+ABQ03T1lFrQCiA+68yjmAgNAk0m1+8ws9Pe0nshj2bUM/RPPqY95ryURBN+g
nNPbRbtB3YoW10WVllf4jFa8tYJU/DZrs8zBmpbmL6ArqvDOBmH4rmhb9tF2dWbuNK8p8Cb2PJ7i
XR7zd9Meuq/lFENTpqd+8gNiDda2ibkNaY0is25s2qL81rlEC5e3/OUbGjUxXTLleYBJAPBxfrIY
Liqq1eBKNvNpY4P7wdS6/ZToewZqZtLnvxNtrXE1d5hRkpBa1wEI2dSiiENizy5ynDIr3bkAH/Hx
7yF2cOrEghLUqyLzyk6ypcaQjtUyEQ7FcXnZ1nyQy3oSYjthcFt8Rgrsr5bdjebjsoGZBBMURRZu
C+hdoUWhxqIOeNWy6ASKG6WpffN6z/ta0HhoNrVfoDwagABzl5MgxinM3X4KO0qYGXWpmf9qYivB
92PtdcWGvo6Wf9mc6yAbRX4GejuU6pWAn8VkHGIbwIiBv2pGH7p0pdEwc1nC8z8G5A84WVu/6dLS
/CQ2Gsy31ASNIxAYjqiuCnPF0poryuZ3mJ8nnpRWbNDOAPqiWtWMmrsdPbxJ8fAGhTe6AOe+sIAh
PktsAiJVZHpvATgOqbPyRWaNoLGIfBK20O8+N2J7GasG6KtvNP+xb3cZjxxrxcTcNwEP638mlJdh
AMiqSxJ06drxW+q4UcIByS4GdDDX2C3XnFG2l17ysho0ONOKg9FctcjI11AIM/mRj4oOMiTgHoDw
UdaL9cLsEfckCqHYgXVwl+/dZwpiZZv8PZUr6BBOTCnrNpZ6ngoNJUpSsQPEToss3jld1Om3lP59
1ndmSlm40fDiPiUYbS1HEnUui8CwmpVvtg4md83dLAeBuWsDLJogNYZQDdDsirE6LnveBljCodqw
loUVhUbeATJUoQO95GRtU8xuvxNzSkhojdQWhQZzIich6yOhf5A+7LO3Za/m9h7yTBRYTNu87KSC
5Yw7mQPICIX4AQAJPkAbxrTGzbRiRdWMFUWsu0wgmU3ANuXTB9d+cteYk+cW7MQTddAun5qpTj+l
TyvH3Q9W2qDsb9xOoMRDs4gkz8sLt2ZO2eZMQN68zbBwlvUz835izm5TYXKIJl+W7cx0M8Dch5wB
PXv0hwHhPw91DY5TQzhG5Hvcu7mzCZwnbj4bApUPFtFy14n1xuHcXpeQDeDcoWAHJtRzmwEFx3pc
AkxhlYWc6LOuS86f+VDlW6O569HD0YIVUMRchArAwg8X9cBDk/rcJPLHwfIGcA1og823mvXgpJyA
raHQj5Vfv4OHY61VNWvxkwsAvGBS0Prcoss7u61ThN1SZB7abQbUhtOBGd/MlGh0U9s1yfb5yPOV
QtrMFQzQlOV6Pooh4BxWnlz4xEXqDmirFNQ5lvzWI/V+ec/MHLf/JWF0gcxCR0rxTMugg25zVL71
NM23zgReSbdpR2AxvN//YAnvYMwiBHIUVPFlqgIXhWBEqaREQcR85N6+MuvtspG5BcPkueSMwUzK
RUndmHzapI0kdnNFOGIMy1pTHpnZCsGpBWXzeROkYHRLICtCTz55SPSdYR3y/KYU/5CnS2Qv+qOA
RoDUSn66k0wvLcZC+EJiKg0MkfJgU9Gfy6s1E5jQf0QrCqB1wItUFHE6JF5lVRYIQowrc7gq7K3w
P0pn7Rk/M3Al26vA3oA13sN/lU/vZDkXTKYUXcLKXcDj/lD0QTOFXuG4ceQF1L9lek7v4oDyMmrK
vL4bhix7ZpPFrrLczMs9wXh3EtY1t7emS7JnWSq/MZMRxL0mlNmBIndAwdkOQ0vCpMT01dZlTJgo
HDDnOQtAH7NBE8Q9Jm1bN3j2GFqxkgVKL85rFfAPeGhwJKPo7au9ZCLSmDRoEODl5uhbMRRkY7et
dhw6abDuxNY0B3vvCD7sm772N8sf8/IkwzxmVsBsjCbphYwolEIHllZoK4KupN51Xhq/+wKAkYI0
fy+6DlMSzQnwDgDoajgcg8RIigT9xYz3IvSMgh1p5fohxnXW+EHmvMKXk2xfgWXiRXx+CFCe0coh
w6gtFVV7Xfpu9Wgmnf/DryyUcJZX8PI4yCkpBFXHB/wWBPnntpDbBG7bY4K0qu5rC60k6Br3Ym9X
2sqnmjXkAc0FvT/XMlWij9h0a69Ie7SZAW4UzMB7ld1BjWfb2vXTsk+XARE+/TGlzhKRyi71qYMp
4YLjry3uBa++LpuY/UTgbkEj07eCi8Be2znOXAUTQx9HObEeUmjw0VSs3FQzb364Akg2+nzAzcKr
88/DWYAqXibQXxl2fHpi2bWWvMXm0cGIN4N0Zn09QSM9uasywDFfln2cW0awGEhlbVwtKLKe29Y1
zetZ6qBBDKnmnBebnO2WLcytoi+B30ihAFa8qPtwpyQuYu+GVW/QepvMx385SzLK+yA2kmSEaj9H
xGnZTA3GN4f0oOcQLpgODFnUsh8zK4U0EA0cfCUbV4p1vlK+U9as8g3Qfwhjw9Mt5kdWLMycHmDk
US2QCAMd/5xbyGuMDVJCi01R3BJ6x+pbL/gYzJUH44wfcsILIgGYAMQMpxIMIJJZdGmRFpsBAo/2
u7umejPzvRE4ITCN2x1NDzWGFi3vBGZ4ik0FZt0hjczi3uIrioszN5ILcAE+haxGYe+er5SZEdtF
iavY1MbeyF8Gf196X2z3qDtPxIFiCoZ6lz/+rFNAaUiBAIDcTflYOElZjBRI9XiAwT65cZw36n1N
MVD2/7OhOCVSPealDxtTcU/4PUrWCXteNjH77f+4oQoENOPUAtoNE/YkdoaRHQSmBP7eBEYicELw
L2a5lIDiDXZRg0Wi2GgYXmWuhxp9+g9enJpQ4mXLPIryDkxkUxMGGHfuV14nl08/pNgoBWCPBUjr
1JDlOj2ou+qm2LglC+3iJXlHYxUljshFp2b8sbxgc3sZySpIwiQEDGpi51sLWy7IeNMVEMC6Fz3k
kzFNraOn5oJ/cC+Iu9fXZMvmNjMchNQQZgRAUa9EMp7QMqjKHnHGZfDnKk++8zUi3rlYdmpD7sST
A9NYjYZXGWxoRcg++vaLHkcJXdkIM0vnofop9c9RjUI//9wIHUwyNtqAS8u51twkzOmzizlIGoSG
ew3NqHpaiTtyZymZMCCdyATAzYQWtakc0aE1ITApBL5V8Dxp1zb0A9yN1QF0IdbIxmY+EuY18EQO
bFwHF2I8vt0XyMX1YtNwAQpxvC7tl3pca8pcWJGkAS5mZSWXIq5O5SjpOqZykKMBetilmGGKKqMI
PbZf3uFrRpTgWVdG0JERRhwCgDf4xaziH8TWJC+BZKDFhgZ8RM1xdWMY3XEEMUFiotZuRUNcbZbd
uNjSnxZgAz1bOfqtXJwdryqMyqHlPdZBVNSRHzwZWbDRV+LBzGohwcCoN2S6ZV1f/vnJySFlUyGN
rlAJrzvIsGKSSXyJ/zopwyA+ZH5RIcFXR/qn+KK1JXUaqWBVUOvR4n3kFJDfi1fi6Jwrp1bMc1dE
NhCeEGkF+ElX1/cG4/eWt4ZPmjVjYb3w5LfxSlROZT/izehOGMTrM+emG61bD+ARM+d/v42hiowM
TSKH5ASe4s2kmW7jyBYF6t0egGa1FaKBtLzJLq4efBjw0iCnQcnKQP50bsQs6wIPThegUMfZDQHb
Yi5zP8TA8mTJ06gNEaVrFDwXUVQxqcSAxK9qb+zQrMiZjZnqLau+x6SLUkza2dnObvZgulp2Uv6N
Z2EUeQHe17L0B1QHmCDOnfSm0q2cDo1a32+Rs3vgqKm24G3Yu5P/1JP8sGzuEgUr7ck+ggG2YhSe
lN1OCUiWuVTmGlBm5Nm2ctG235fJpvRe0/TNMB4pfQ/iq2Wzc15iFNKGihBSCCAGz71EjjywvEHR
2mquYor+jGwZX7djEJb9Cn/TTGhC8QmNRjQwMEkVqLumSLOpLmHKNfVjbpEbnqWgMao/eNA9Lns1
Z0o2SXSgs3BlqI9VuyjbwemxWxy318PWqPitT0V3U7W1Fnax+IdIhaHJALUndJxkZeZ8FQfTbw0i
KaAb092i3wo6a1TL/hr0jR0CnLTExiNlvXhBBoBvYPegxAVWfS9KvdgLp6x4ZEaGydOi3ImieF9e
x7ndAYy09E3e7uozqfaaPmukAIPfO78zMe5NqDBPcdOGiZ/uWneNRWzNnpIrtWMLLBWFvSpnHzrt
IEo6Xo2owLda/eg2f52+fC7oH/eUIy6K0quzFAvqF2Da1V4g07sr11gYZwK/B+Aykn10TZAnK4ls
UYoAHHjwYUzNY209dr2zBeLu7+/9MyvKysU5b9JE1vdHau70hrzzrr61pp8xa1b6P3P+oBYo4YJI
ZlAaPN/r1iSSZEoEInH/lA0BRsm0kK4F35kbBsU5lN3xHxR01avfxuR1Q8A6BIIoI6L6F519IW0S
FqR9rBkkXVfixaw5D5scUDcg9VW9QjFSoAvk7HM7VVdeepNZv5qh3rq/K/TF+zXqF/kt1JsFvAZI
ApDYYBWVmAtWeq63PTKONAh+ahkIHQu2Ah6eC4BIzyw8npCmgQfr/CPhEEG7vUWsRZXoqPMi4oP4
hpcIpqqclXtybj8gf/LwSJMVafVpyAzA8woPjZLEOwBLCCT0oTWzlbLDJeUKjuqpFeXycG2WF4HU
YOsyO/+lTY57RUareQDDlXg1tMnD5Lhb7dFUyVCb9NrrpEI1JCyaJLg3g6F/dvOtOawR1l/2fJWf
pRyGgAmHUBfOa+DvyYY9JjzcaRM7FLpaUVlbG5vu27V7YG63ommEqwZsX7b5mUmcJN8GKHe9CXSE
m6rpjsy1jhPjNyQbDwJHkTT8KrWbv8/4ZJ/qP5NKktyXriBFDJPg5Qg72w1H/2dHIgCutugkFmzl
PM6dEInaRZHeBlOAOpvDs2oqMskRYATkwQIj+Vi/Lt9sswcEY8/QJ5VvVxUkYsZOEYhGWgAOmV31
em4k+9EyahomlUO+d7Sv/mUNUW4C7Qdefqg0n5/JXojejiV6qCvYnnv6e6FXV2WFkoNn3nYCZIL5
mirNrJeyzgk+LjBnqpGG1tPoJJiK2HhoCtiTDtbE4touA8xfOCtVh9n8FR9LBjUYvMDemV6SQiQV
dzfpMozEDqGNO8+Ld/9D2pftyK3z3D6RAU/ycGu7xp7npG+MdCfxPE+yn/4s5T9f2qUWSkhvYAP7
IkCzSFMURS4uptk7tT3FuG7CB1vfmrYkNAjjD44BDoLJMJucWWP0tZfMZG3UzvawOuYWGL1tiGUy
5x1GlJqgXvg/MTwypnPmSB/YoVPbaBP1zwqaBU21jecFO44lIVX02VC+xfdC2QjMLZxKEVE0bPdk
iR4FlKgLnZ9uM9m+0tMYdDTZ7rxmwiCGQTgTjxy0DfD2OHXMyB0dNPnwtazBuE7a+8qxsZC6mnY5
ibb6kn+nC8HaipvUks24CBVdSebCSthjo01H4DNJXnyb1JclM+5qFGd9NLS257UUuQlqiWh4IHFG
fYxLw+xmLMMohaisIZlXE/O32xdHNNZkC7dEsQstU4QUGzV4jWcvTHoDmwEpJibRdv9eNW7sGVI6
X6HdQBCBRxSuXHy70y+WDrSYyh4yShsAYixEr1Ig6E0ddI2S96HQOfDWR4kHEYtNgZ6KAk3OvEwL
us1W3zvasXeNKL9CsllTz8QqA0DUx7RzPGvSs2uzJ/G9HuvDhQMw+7/XaVBpBFUeXuUYcuYPBUnq
wXEV/JCs7Z+QT2OsTU+DEiyykjgtVBlwKlZBY01HvjuQEi3OnQZRE2nw0XDSyMuwbjns4tdwnH4u
rv4cF4avV+WthufQeTf9/GXxaEWohr1RKPpEOUOMiUw1ch0f3bfNZIEivgoicFyW5f15QZ/jGQQB
r4auJ3tN8hmiMU5kMFz0J8LusrReaRF5ebnHgxydEYlOn4/eqSim8ypfAb1XbVATorQZW/XcjVsh
WZRd6DIhXCY2EtI1GmvpYJNJ1L25yuhl/7wiAChj9D5wzaAqhFk5LoZg2qNVaYRSfoa5Gysf94Wd
bw1FVgoSqAK8EVIEzGQhYPGNw1lDUllrqKqXnf0DXfmdHSIgR3UkuWYkcngmZizprbCcdYGvFbMX
18q2U+gmJDKcsVAM2J7Y7Yw8hIeAK+44K11jwWpzOPqqUzmea1Xg+RrCfw9WGrosmLJGCQkkAvw7
LmpaRKocZP+JVXuFs3FsP0uvnCoJnPbVquOtg5mg5Z/nVFhQAgIDtRcNqDeHcz0r6eI0TCDVyfNH
cEM96zXSHlXBhjbMABEMuxWRuzl/fAVxgo2cWYyFEvRKvI+MRpTmw5JUGP1Rt6Pxls/TbkFGPmNn
0HlJnyuvcMQPSbyXhEkVdZRCUu88YbAFOclGCclmoa9ER663aWS9eZlALh3J+yoElAsC467x7AkZ
43U6YcbtJbGdTad8s2WAcaEtwXmG+TyGAeFvlsE2B0K7rPI1wBbn+I7qc6CG3mhLUuTP7zZY8q8c
tBJO42Bb1WodWlAs1QxUrl9Md/HD1FfIt8J9cRTZSpvPiYgGlUAqBKeEXgZnR3uJpzhqEUYa60Kf
a88A+/V51xCcbFBIMQpbdAFYWnWqEG1yFBow0+vXjq56szqlm6wHdQv2Nsl40UXKoHZsAXLMzhn/
IkRHLVdy3UY7Pao9Qm6lKdWfBP60KoPFemzuGREECEI+0RlaYHDbEKeYkq706pBc2AXpt8qc3sSq
clN0JjmG+nSpKcrRcdqDoldPTbNc1XoUgQcep7CLb9FDMpE2j8cKK3BCBRlZpBqj5ER+pk7FdQ3Q
N+v/I0+BTU7tPrUjIExZXGE2yNrWWrFXY0YYrwb1iP1oFJDoNPRV+h4tJEi1iDHtScqNgi8PcgFM
WKNWhoIZ3zbo6hAdyFlheIBjNNpe1N6D2Gr3z+4FIRiaxaocAGj4c1nkRVPUc4RAgDws7NSdBep9
6e48QbqHtgcex3ja2YDN8Mn0kDalZmQQU9FsUw5P9sywsT3dLw2j0xmCGYuntBprD0knyzWFdsSz
kklHTsGPOCINbIyEQLaZghOL9j6ttYs8lkECBKeHIcz/imERcJ2BlS1YmAaISSr0d3Lruo9li9cF
UZu1BE0gKpG7gu/kVITTYJ1QoSC4We29GV6P5TcQ6/T03um+meZ+CCW5i6DcgCVKK3ks2K5U6ufe
CeckrfylCar2Opu9BMVvLZiWo6m8uobXT0/KuP93j0QR38AzBBArpDOnQjGLWxU1gHzoT6g3s1Ed
aURuEuXbv0tB7wrDXyp8X+erNqCYBNgyxxZHks+btp8PTdsFgPlKriORUxjYKQqoFTB2n8rQU+rE
DfIhOAVGVIzuF3L/f9fDRIDQdeCD0Inj0mU9xUDAaHVwbvVRI0cDOwVyiQ6i8wOIHRv1AkQIznf6
QUJMZFdonMLrsA6kbC1GMuJJ7waRb6NnD6QgwKe47bibNLKcykU9BJayLgaMmoDERJvusjgow1/t
FBSVJI9lbsRdRcCHsNk1sD+gZs60Xvl2PrYt5tEx5GyAk9MeqKdPd311mziJl6eJ18h2ZwmsiIFD
1pRVAVlDAn0qT5lH0uBlU/lZyaZ1nfcxwuVi6DLwoMDjWN8SqBF2kaNWdyqnNLQ6jBOVpZKtclwm
HTTLI5FRdYqkoAmLGiTshyuSs56TNbBePldYMnJBsVBaNqIp8AYMAOOJAbpcwMf5cpk+2GBbi/H3
lXZTqyilZuiGPmrdJXj79Wg3y1BqQnmsSYn8FEwOfMMN+BQy9SqsZlf0OLh0h0q8Z7m/DfsNOQvY
+ewd+sb/On6MCGdhsR+Y2FwV9ztnxGksmylDioOLqd/b0YQ14zJGpz9/g3dzqKUx5igUb/kkwhyM
uALVbeVHKD6AGCJPDol61SMjxm7M8UmfPWe5xWKfKPmRD7txuYll8VzkKutfoJ86ZEboSJvSrHw9
XJQjNn7pN2ZD3v85DDJK5b9qcjGqNTINhoSaaaZuFPwfK5AONgjHzosRvGL+tOAAzgdoBQNYp7rM
rjqDbJsdLqQRfe34GsVekeSmqWQMiqJwwZp9/1/Sn4RqFZ5IuyRJXGiVnxvLvjDBR+Kmm2Wy7v9d
Icyqoe2EjgnqnJzd8kxr0gH1Lz9C7dl2ozfaJlcqMl6wJcmyCYHx0CgFrQrjm4ffc8YDtrHIjQiy
9LS+GIbodpmtnd0WWMfhbLOs36vGrQZ4bd7ooDK/1rUHy2ovo454jfHWZplEdVF2s/49vIn7Bs/u
bsDvWUj4Uo3axmy1I6nLY5rFtx0qGzlwkDbyVXSbYpCISFxWcAGBUxCri8CvAoQXH3KmUZ+zqQc4
sexcr9AOVPOxVjDXE79QkNV9P/+hBf7kIF4zABwAQhihPfXcxYrauQBPGbaOYbUz2c35j2WUxDOZ
DO6kk7DKcjeMa79NSm8Jd+UcBY10aFDoRitNOJeNmpqqWgdNzGzn9N8VzBXlQZxuzttLJoVFtdX5
i2sXE7EDdLGwAi4CWOGAZ5/uPJ6XIraYxYg0sBQZBPynUhxtSW24Ye3nWMauYYA+T9B82p4XIlbl
rxB+T0AMMh11admnV65K86aw9+ns00GChhC6M+oGGFzCdN6nPVxNaYcptWEwpTOQdvSH2mguB7Bs
Y0xf9yct3OmTrNgjMh8rvGDEBLkOgNin5stTOwMJLIayHSdF5dO9VIty5/ba03kDCm4wsLCgAoiQ
D0E8arDJmlSb6wa+YOlXWC+8q8K38xLYw427pUGcxxaLgZmasUCdKhJP3aC3BpJD20kKcKmBGCCL
J8yXd+XrNKcD4mJUSOLfZ5kg6MWcL0jwsQTP4AvtS6GQ3jWRYvVJMLrfTWMTDsfJfB1U/1+VgyBQ
Q7MZHQQ8Pu4noWYMXYU0px6+Uet72B6i4bnVj4tsaPPzdzoRxAf0rgI1VT7hztTab3aGkC1bH8+O
4+lnwspvC+1ivOXACMsXyDpzXKq+t5Bl0Iulv7XKnRK/tNG+mS5q/SLqJGBO0Rdai2MHexWDqqhM
h3aAuLye/Vk9gFN5FyavCt33qQz8I5SFyT+gEAFlQq/qVNa4YIc8ThouQ/W5d9K9SZa7ymg3Sjt4
6CxJcoHPB5dNsDOgHljj8H/O34nSp1HFboppKjzb3k7OU1hvzrvd57DHZIB4FmwGWM7GMwtU6ejM
1YQdzEP1i8z3TXoZz4CBSB7HIp8DQhtzrkgM0RTh7KZp2OZo2EyKdmeFCSoid+fV+BxXsQAcQRXP
gz+RgTPVoDZ1WTdp7VdlYNXYxfkemTdGeiiwmzWTgTVFXrAWxn7MyuOKpoqHAWxCvrOYXpIdiH1H
SO3Z6qGTvbhELgA0JTBtwOcB4cVdfaCznUoSw3ANdm/k7Y4tgCOxjGFAKIWtk8CdxPgDOevFbUVQ
Ns5rLKG6m12wm7n3ii1jYxV5Gq7wv0I4qznNpCDSQsiCw1kduuR90Y6qJlvyJvw46DEgX0QtBtt5
Tz9OWdednSUQ42TkosDA7h5PU9CWRvTVHqwrPQoLyRESSsTyZ7RJ0UkB9vpUYkzikqgh7tew+Mmu
2M72G+WgTHXQV7vzbi604V9RgAScigKZXt+lVQV3mPegumum2nMJ0jqJGKE/rMRwx9UKSTMME8SE
+cYavw/xfZ08n9dEaDQL60tQXsR2VB6ChoUSZguoTe3r+t2YbntyVN0Q4BHfkiH4hMog+KiAPCM6
8EWYGLP1k1FAmalLtvVs+CkQPhRLyc8rJPw0KzHs31dBIS8mx8I2y9rPhgK1MZ8mm1mzvL76Qihl
0y7/U4cZdiUHI6K5DpJ9PB+wftgYnOdyib7y+VciuJOK2liE5TgQMUb3JLlJ3JuFSuqK4s//oQV3
ZjrTHRrCHBmkVds4uhiyXQPKitjEnhnpk5q5K5+QrEzGp/ag4pi6xoSwoYwxlzqxmYFlp5BXa3CC
3i4242IGjTWkoKQZ99ni/jd78lmDZWOoC1xgf8LroD+O5i7sZAVNiZfzO3T0HLQETg0ZeesGdnyj
9q5ny+AzEh/noaqNVU1YJgchWhS4/WZ0tkQ/2rKijtA3MIAE3BOqIFi9e+rhhjrHsUYhZarfsfOj
mTdjfpeHkW9nsnxOaDXAiUHygTE1pHWnomLT7kDcXCPQqY9Gs8mLX7Yslgozk5UIlhqtzmsa5b3h
hNDGKp+d8o1qPzLXH50HZ9I9AGrOByGx6T704YKQPSp5NZl4g7UKKI+SIYgpxUSsN5G3ijyflyVT
jIsSXRSNalPBdnFL9ujdjPSFAPqhGd/1+mrUv5ALY1Dh75fiAgY65VkbmZCml+Zbbs+Jh47lFutT
Due1EtS7kEl+COJn/gFPrtF7hwn7aNOGj6QMbLQPl3RPh6Cy9lWC6B7vQ1UGHmYKfApSK7ncnbto
FPTFGGT1wzZ7Ht304NJHEjKZmExzU19DNbppv5I2r4RytagqXLo4yiB0mNptod/VzYRNrju9+z5h
MXMxvZ83ruS48W04oKObTGXHrRwAH8ZMaNvX97liS7SSmZI7cuDmJctYQIxavZPUr/ujDV642d3H
kz+7XifLbGVqsX9fHfEor2OFGpAXzld2f11Vj3rzcN5yogfU2iu5gz02ed24TMQyPdD5zZgl97EA
enDq9lzQpU4YWekIAQ7tn5dZudfc1Ku1+A5MO1iAQi6S8qbOMSFQWLITx5LWc57PBZLW0Rs1TSDa
Mqtnoxgu0zy6sO35mJvJsXVVf6lLEFFbG0JVSbwUxzDkn9iJgoGrP8Fg9eVKjLkORo/gnCqmn6vv
ahrv4mLZalgwU7TpFSZvJdUKoa/gagPeFc+5Twh3AwMCNE/ZiSNYCdBMm1IzQfsiA+8KL4KVGO5g
Y3Vl66YzbNon47ZwHL+dkpsR1MeF8St2ZRPlQjNiFhSlWSAu0Io8PQBW2xsjZiSRF/SMODPz3WHX
g79NXTy9eslG7/xhECv3IY67tU0Q93egc8d5q54VYGGcl64Klm5ryN7FMr24QILaXxjRDoKG7EEt
MUh17OlFb94o6tE0f/03pbgggnExpSpYp30eftjmrgR7Hb3Ukis3Dc4LkinFhRKGSx3MCoJ6sHQ5
12n45Iagy7qvykuqfyWsoH/DMLBIpIjJfszqgLlqaBYZZvT9OHEOVfyiGsRPi9m37BhMR2iw0Hc1
yh9CV9bSZVrwQYXVoTFyCH5QcKecCiZWR4ZlguAkUQ9UcS8QPu/S1roa41h22ET3zVoWpyQYBMtK
LRFFqJ7t4iiYqrth2aNis3EVL4pN8K05XzgCa5HsJ63sahZR3eQJ1Ovy34VzoQy/aY89KSE4eWWk
1iJ/YQ9nEFACA4S+2Kmodhh7moPMw1+yrR1iwPZVdy7DudrqeuBEMpZu4UW0FsfFkqKyjXroIK5B
TmmbhzzWPTB2OxGaZe6lU23q4tdgWZJDIXSXlZJ8SInz3q4N9gmVK4fuxgplQyAaLBmbmCj8r7Xj
IopRYTatR43Kr6bXTPXV+DabJZky+xOfPB+1d+xRRLMMrGKn3wutkSGyGtwwlVNdj3V4j4xLcmXL
RHAhpMSSXqfqWyRYdXiJ079pOtkjUGgoNhCCpQ9sYJ1zcBSMmgSrmQA8woyUFn/vVOqlMgY54cH9
K+QTDBpFLuzqoAiF9jy/Lv1j4saHBMVc+tYpD2mi3TngfTsffYWmA0oMrUzGzsxje0sACRzs0UaZ
aH5t3VtTNtopdOTV3+c+DVXLeVRYip1Y1t5xk5s4Q588qpRNOH+lrgEGQQedecCoDIP7RlY8JuA+
hi7od+ZeZCuFlwz9sYllvTGxM/wVZHJlz8GmuZ4RCFJrPMrql/8b25GEVLHlPoRwcU5F5mknOYSQ
HJOOuedgyH94SmLJ8RSGU4I6OJYB2ZhS5eJbqXT97BgQMzMcb5THflxgMRqhib+41KuzfD/hyXfe
6wQZE9iLMCcERlMALD8BWEqSxsCzV5gL2YAY3hxB1eG1VaC4z+cFiZ7PjFkMk2Ng28LoLRd9MjB/
WIXlAq1Fho05FzslX7Yh1mfm7bLvzV/oRl8T1KfS2bpMiay9LtITOB0gFdnEKv5/GvusRZ3KKQVY
xRyaITCwnGajTZnrDVnVY5GMXgZqDIqo8zoLjjQA6ICXovWN6QMeoKaXQzmHGnpPeTjkoHB9m2aM
Wp6XIWAd0AFbZUXfP1y7fBV7XEhnFQMaQdZs3hYj8ECQ1l842HF0VGZsk1Kocotik32hIQXw9SX9
gcFdIIesMfOSCFzO6b8T9rCfBMwrptYxJsj3eetZVwtqQO+RvJPmIYuyALzDsPrshZYriZuCEHAi
jItrA7qsam1BGI0oMDMKmX0d9FKeEs9v500tuBQgCY1KPM/wguLPStmg4uJ2SK3aecQGujgavTxJ
lECblUMzJ2Tb5q7mgSDmV0+rx/OyBTHoRDZztVVahy17A3iP0LxSFsvHvIytB3VvbEzZcgXROVnr
yJ3SOUV9sKvRfYnm7tpGstOUO6NusRoFpLDV/rxSIoNiBwFmWUCiBiAFJyzul1bPKZQaOuzQbQwd
RFmqRZ+xuIegBFr+THKQBFftmD6p7VBIHtwikwJ65oAyEoNHYCLkTEpB4DpQBdi9pW69dGn7W9J3
TZAQLKZaFjpI5IlMi7EgwugcDMYTfCoPk29jZGbQtsEo4zg8u91xCPdadJX0kiMhSpUxL/JXFD8P
t1SFSRITMcGkJPQ0MvpzFX8jveVneviSDe0BGMX3udYPs/qFp/GJbO62LDuC8i8qX3jNpbcj1nJH
RLtRqtbPxtyrF9v2RqLcnnck0adkzJ9gkNBQQeFfIk7aOPXE2tQD/rNUXwmftCQL5kgSAQRXNODN
H3L000+I7mc3pgbkOOEUXJVBVWJwqblVsq2jb86rJBRlGAxXCuozQHNPRdnKkA0GQbCpwGAYJcUO
TFoNNt+02p6YF45sSEEojlFjwIYIcTzIKCR1Qf60VgY1SvbNYmmgiwFKZi6q+dotXC3Ik/CqzrEl
77ye7JRxjxJQVqEyBNZs8EnwCAOj0TFHOSPrqYsbRs0DLl1VtsJCqNxKBvv3VfBMs9II1QkyaGq/
9WN2ESaJj2z7AZnRwY5bz1Ds4LxaIpE2qGjZ4irsb+fRYWMxNc7C8I+T9qgovht9t5dDNz0WaO5I
H+KiOLoWxl0O1aCH2BgO2IkNREs8/jRTULgCEakaP3Il9sLpIiH/jFXF0kq8wNClR7kNgwynJq3j
ZFRTJlLRli3V+uPSJ9thsrbnzSgYI4Qcnc17qDAkOENP5SxDM3cNu931CXsxjYcoQYsMjCYAWAd6
9I4GDF79ihOQQjaiITIq2FwZ4A7HgfB8eamaAlxe46yr6JRhPfWmSJ5U+3mwjpF9XxoJIAlfuOP/
UKlgIITRsHMXBIbforRTYFMt1h8GTC0Ohb6JMXvSYlulxK6C0jqOOl7P/yeL73w7NAZkJINdzexn
DB7eIgxLHyiqpzZKNklZHfSeNp5auzeOGj2fFy66CBnjIaBl4OX81FtFi2fsBhW3k5uPiKT3Lu59
gIw8V4n8spagImTCuLOxLBjeSTUIG413N9rpfR7k6UvTbCi2nJ/Xi/0pPpSt9eISinbpMJ3LsGyj
9qznP8DH8YW/j0YnEJSopmPa4PQsRGofObWLv9+5xYMWj296oQRfEeECfoFdBmBT5ETUamu4FVpK
IBMNclAnqlhMdl6CKN4zLCTbWmNjjpk/0GE/TikKXb6t9j4pvbkDB7BsZkYUfddCuHsajJCG07Ia
r+E+NfahyAN9cTAsZvgFvSnez2sk/OwrjYzTzwL+o7khJYTpVPE08IaYmuTDC21mY7oY1DbAOPM4
bVSRE1tvUbqZIwCHMDid+FH+pKXdl+RgFhKnEsR8/LfBlg6cFgbvcZx42qnIgzcZsNSBpnWyuoPw
C7mgrkWkQ9bGJ8OKmmZ5RxB/XLXd9NYxTQLS/yJ15qnloxHe//snYsQJwGkDD/BpSttdQPZb2njV
1PNLjwqOIisviL7QhwBMNp36wNwsTpE7EGBNP2wo0djHWBazZTK4kxOjCdqVKWTM1tZN7wxyjUz3
vJ1EefRaDe7c1OqgosQOEdN4GadgKzvUQ2B2kjgpU4Q7MAR87PpgQEprdNuiybbYxOwVfSvxZlHk
BwkDcmjgPfHMZD9jlfXZiu72EwsCbNmR48XuUwZUZGa9l+7v82YTKrSSxMy6kpS6w4zcFpJq8LJb
4NQtrF3eSTIuYaFnrQ/TdyWlwbzTXE8w25gsd8RRvKnBvRlrgWVmT6PWB7Hb48PNaGxZgbn0o1dW
yTbP0+u2obIfI8of1j+Guyhmk3T6nEJl6rjPE4bfkqXa5qA2sqv4SE3TQwjZYXo2iIsv4KYYucb/
vqvDnbUYT73BZFizKLmi9K0BB9a0AaHEjD3X2sN/+rL8VHUZh06POWOUfu34UEagsCwBnRpkNCgS
B3K4c2dp5bxUNqyJQdZWLzxziDysKj6viyjkru3GZULlaDVWwsCOZL7VdF8f7/ruXs8ui3lfyG4s
mSzu7OVjoy20Y9+ITpflYHltiiXrY7cZ0/g2HV0s9hsl6gmLHozZCJRoeMMiyp+ej7bpq7lheDrM
6oSHfDaKLez4zS6iQ4p1yB62gxA/I+lD5bpHtZnr7T/bF889vPeQ1KCrzT+hRyeMjQq4JT+qYoSz
96lycBx9Mu3M8ZjKbgORuhBnWmhio7qMsvqpunkzpa6FPcK+EyvXpoZMnvQoJSV+j00hGUjg5tja
zGrnqXO+P6+pwF1PRHPxLjfbvmtzaFpoV2m9yZvnMpSIEARviAD60viza42vapdWHSaUITnS5i4d
AsXcpO42HC96QwJEEOqCdV2YokAREDtfT804zplGEhtmHK29Ph/j6jmdHs+bS6jLSgR38HLFirIw
gYgy2aTDVQNCPpCYLXTvyrh+meG5FwhGuD6U4XxiaSeXZjU+DOhFi+Q41680Aoj+7bw+goQX9X00
i9gGF0AouINmZ2UbLzY8ziVYf4cOTi9boSn6KB8SPrVfMz1xqTZAgqrcjvTS6Q5FGPy7EuAtAaME
DhHjYDj97uBO0ceFdduiQqUAr4HJFPlvIUl1RB9kJYUvxNr1YKj1hMx9ML/1pl/oF2X60i+787oI
oi32c/7VhS9/mmExKHECXVIXBIkg2qcXebpV0hfXuC6Xu/PCRN+GTbyjvsyIX/n5DGfAyDnoKwDc
mVsd1Sar86aljjc2RuAk1hM5GmI5Ov2QBCAel/EqA546COustTMF3dJfzKqsUy0yHRo6eFHb4P6D
T5+6AXHisdBB1OnHIMLGzmXs7612OopJaeXemfGbYxSH8/YTRQPQkTEIO0ZuQZ95KrFH6jthPxna
ABT8gmPj6co9ySOPzIqXEMlUsUwYl1g0BpAMucZy4HKDrcv+TI/dkm5nDZTYkuuPWYqPPWu9uEDK
kB9OxoadRnqtgsoNK568MN0URdCFPaDgtwqS8POmFLniWiQXWNspG+exR0YMmNUxK91vPQaMDTOW
9VhFTgIfQV0cTPjAgnJOMi54nEQKTjEFilHPnhv72QU20z5oyT6MJam12I5/hfEkzlVfzJWtQ1gd
xfspLzF2Oeyx9+mQmKWn2Msv3aKD5yiqbFBEFKtWWvJj2rGaTlbKIN8VcbyheaKR7i3JFSiJJZ9N
k9hT57xyCDF/OzIVJ73+EWtm66kd8atsvrRruilUI0jV+IY631UrDCrnSVHrXdrpXm9NN3r9GFET
XR5sXMO6pS84FKOSBHkWKhOfMDiGkhu1jbNJrWjfdQjYSf+7WVpJvBaeSpQ+/5DosuVRpyFA6wCJ
NRSEUEt97MKH3rhpy93yM5pfvqCODlI7jVFGfhqundxmVJoF8TNLTX/Gg9C1MYQoa4sLtUEWgLXN
jJiQbwVgc30RNyakqFZ2h9/iZ9iwFILYpcirY6/JLgURkAQItg95nPcs1bIglCGdwrNW91r15xK/
VhT7yQdzi0bM1aLNj6H6ZHetb+Uy5mzhIVkJ56JcRpUxz6IRAVXNLxzyUKjhQxYvWxuW/cLHW0ni
glttaAsWB8GsVbYHXGNOXwfZOIRQGZcNWYKWwcB8+qkf1nQaza6EMkn8szUCp9wmHUbyZaw/wjD9
IYZPT+osKUibQYzaYV6mrnzKZkm+cnRXQjivcHt31JOWJdnTQzPt8+4+jQ5f+CIrEdy3V6o8whph
6KERKIBdRnoMuLIkOIqMBb5kvOkQi7EmnPsmUZENoVFBSNVcYtdC21zGso0LwqcjGj8IQIzCD/x6
p989qdU8s6mKpMd5H+bHKLY97GDAjOX1gDhBU09PH5ziC+0RsLN/SGVxZFW/wsNldrHzBRcblgb0
qm8BA33+Awn8GQrh6Q8QKNYx8niSBo10nE3EVZPqT5mB10liRG8DJUB39LKajSDsAdNlaqjKa8i9
+Txumq3F6jucT0X7iUnmwJqzg1LOgUM6z0jfz2sm8IoTYZx32zTS9HiCsCI/DrRF7uFNk6RTJrTe
SiHOvbHPZDG0EU/uBZiYRX/S8/sM06ix8vO8LoIE50QXLrBNnaJ2Nf7DGnr6hGHfrd2jAuU2Qeu4
V/NgPIG9fGOlMveTmZD9+8r9rEV3x6lg3wvtRgvQhqICPaYkRLDfziXBJ7pxJ8txhggsrNAtApFB
4WBvcy+DEcn04I7RgBIezSPokVLjAgh8zBC4UES2pVuQo51owv59Za4Yq2cqbDOEN9g7q790+i1t
dXaePNIXfiXxCbHdQFkI/ko8i/ibqC+0grgdonc9V4HRXTSJbCGRKG2AQn9F8LcQ6VqHYaxRtYi9
YfJc7ZISH4QtNoiUaeYNmo/2oCUTK44SH1K5gxu7o9JrFaTmDfE6464ovtf0coypF1HJ+ZXY0ObO
r0GTrGtYJcsCsfw07xxFdpGLT+6HMuwXrHyiUsaq7lwmAW87Z/JotJnSXZEx4n+QOO+mcn8+VMis
x53ZBK00uhQQCAJdDN4ty20yZf6QBJPxel6S+FR9qMYd3Kl0i7ZQIQkUzvOAipPmlZoE4C26d09c
kDu6jVl2/ZCwRGgGjjOwkpe2fO0x5jeqr2UazLo3yiiXZE7BHWPMQQGfbEIvQ3sewldpGU1mNy5d
0ZoRLOUUf7934x/KPO1BIfbS12R7/vPITMc3fXosRhgX5tx1ZGLqZwuKpS4CuSO4TeMrqwxK/Uhk
fFjCCxEMqmC4JYCHfq5z4vIPdYRAZ4qCpFAPBko0tvJuA5p/Xj3hV/or6VO9s9UStRgGSJpbjBa1
lVd3X/HvlQTuyVnZ9jCoLJy3oIK1x3dsTYpklETCK2Mlg491TtOlrYFvRPLvFvZ6R9doU9O8x5w8
MKcSkwlDAyMkt4GLBtM8Fxo0ZbIbTMniLOl3hpZ7mhPQ7nJIbmpld/7jCF18JYkLDaqbDkNmslPb
3askIOrGrWWRQewAH9pwkcGI9KRaJmgzKcgZxo1i9JtS32h17zWaX7UTNoWANxrYt+es+F6N/jRI
TpjsF3CBAvx8SC97aNlVPy3jHW3O81YU3h0rK3KBYsndJSwo07B8jqZ7V8OajNtweKQkKDrsZKhl
IGiJg7hcm5gsZWiW2JDnR2Bjs1U/XPwpAvlX7I+ydoVMFHe4rKnVl0FjvoiSmcK+17dk/jZmRyKj
IZVJ4o6YgWmVye6YpEkBavUiUWJf6zyLvlNHcsCE0Q+MwACvgiASpc/Ty75ZZjC8YrzTV50XpceS
COutJ7edDJsrPF0rMfzp0pO8i1iNarF/YDZknC6tUFJRFbr2SgR3uHpn1AabPZ4m5yHuf8/m4bxr
y1Tgjg5JGwu8vLCUXqaemkWBOuyM8Pd/E8Kdn9lsnGlkdtJHCxvFCszv74zo238Swt+yRdumPZ7K
eJrhHkr1zaIQz05kRGwSe/Ev53Y0UrNjBTzNforN1yTa5V9gkcIH/+u8DpcLNw6QmA5LezDg7ZPx
ORkbv60us+RSwyjdeaMJI9tKFnO/VVasJHqc2Q1kRfWPEGt5liZ/VlMD62zVTe+6QdMUW2IV389L
FV62K6ncuel7zcoX9mKKplezflJAcz221jbXNHSVLMcrs0y2XlISEXjWySoew8lh93tfg98/9txw
A24pT5EhOWT+wZ0n2ypbjTLV9Png0KCYXqS87jIR3Gnq28VUcd3BP9ytTe/L/E0KsZaI4Iv8Teko
8xD9sdZjPty63b2ZSAKbWASg4qyZiDyVD2y5MTUqO0jzMnhxus/CJ4CHzvuZ8MYxPmRwH2Ow9JBq
DmQk+fyUFL2XUHOb0dCr6+p7acoAyEK3Rj8erFtgDEY54PQwNS0B/snABWdjfgG0Yp47bMc2CZr6
GKcHVVY1Fro0ussmUKEY9jC5+7QNl8ydbYhL1O/mfHSaQ1z5hXM4b0Phd1pJ4SIEyXIU4MsZB8e4
BF5GpS+xIhHBHPZT4QlzNNjGCj2AqD2129TmulVEKK7mmCpT91q26cA2qNOgi3amTb0le/mCTiuB
XPxpB13JDAU65c6sX1rIS/xwIOhTqLOM1UVovpUozs0Xp85SuiwAUbjZ3VLGfhLZFzmVjOcJXWEl
hXN0HT7dRQOkWPnOMcDkfFuo10SGTBcslGAAsY8PxUceCyzv1IWYaYkCDBrmautZ8XVTb2j1PGIO
O7nAoEkSXozd/ZyC5GDrfulBY7OpJDCgMJZNzldMUGxOFivEo0Ju0Esyv1qysCH0x5UMzpoGOuUm
QS2UPZpiIyiKN7v/0S8bLfzZmJtGNkkq/HgrcZxVOyXq1TaESqb5jczvmv5ouRfSKoQwkbTBYA4K
TJT+ef5BZ85JVbJv183UH5u3OJT4oNDT/x9nV7YkJw5sv4gIhCRAr1Brd1fvbbf9QngFAWIT+9ff
g2/cO1U0UYQdjpmHmQhnSaRSqcyT55wZmO1axyImCwcGqnqfqBtQMoHc5Pq5XQqweKODPXGK6WgM
X358DI0akRsi4tEhz56LqL4RHHCQsYn5TY3BkvvQhDCAxfSaYujSJwJszAV2CNjdD2KuVp/1XGQ9
Aob97DhPQCf11m2y9oxd2kEKlnGKyXML80UzR4Bcj1GUEZ2Ol7UJwPAT8hHKd3R/fRcXPGFS+ANn
AuZ4XbSaLndRg2PYkC500k3Mg4KsJTA98LCtURVNB3EW1C+szO6NVpRO39iwgqH2x6IAC2qZ7kBx
/6JRt7ZRuL6+qIW9g8YNBfvExBEDYunLRUV1mjK3n5TYm2ibV/oHrXvfNsyVOvWiGYqqI3SuIcY5
T/8d0CWDHgAq121cvGctcOykehRrbBpLcHnUNidacTgbfG76GWdpuSNtxVkE/enAzfjWLZP42bSj
9zEJ462kzZ0Kivsktj/nAAF67WifglBRz6zH0uuDUhwTzddYZZa+pwXh5An4BQmROYFA21qYHy4h
Dz0BJzuRj15W28RzkO/6EFCKvNheI2BbNDnx/WDEHvs957GLeieEdKBSft/vRHMT8Ar/fB0gi1qs
4fKXarSQu/vP1iyZYtJuY5vB1gBKVhUdsjb2tPTN8b4eN5Q+DaATqIztdae1FuLKhdWZ19pQTM91
n4KeQCUTP0vvxCeL5PprELjDya0lfSCBzX8FXe8Wu7BuoJyZ2mZwDE3SPnVDmqGvYJESjc7ePArS
Vq2vK43eXUEbAjFPQ5AfkQ7tbSdDBJYauOveSy1aHIJEhm9RxoZ0Uxp1tJNBy1fqtgvhGrNYOJGA
CmLMdg4gpSTvDGMiQB45RNXoSyOOICSM2L5zTlm7ghZcOpnnxmbJdxfCc40GxjARa1leZ1TmL4JB
5ufGkOmX699tzdbssw3SSPIygS0aPtfsWJB9kPj/YmLCqQKpzJy571sFxThEg+OW8t999gjJ91VB
q8VVIJ2bdNgxgT2fXm9EHsuuQpAx+bBPOtNDKwG1zDXU0dIYNIBV0PSGmingafN6hpU2idX82S2Z
e8PAvofZD9WkdxYG85oh/VkRxycs9rlKDiM0Y8JEPl7fTDJ9kPllRCeNU9wM3ObzeJqkZk0qOn0w
aA9soRzz2RRGt+MCMw5lGkNJmrMXs3JTzzTlbc+l8cWJ02dFGnsLhhRj5eMuBbbznzOFhbPwrnhB
5DjF0pZGXgfhg2S857VPkhslXq8vfSnCYN0Ec2S4nCBFcGkqw5h7pJNY+Rg8wsBDEwZ+kOG9Q4Yk
wKtHG/Vao3XRIkiKoIYKmCCu40uLppt1CZ0sxvRXTbYduu7leLDXeihrZmYBO4CsbEcKmEny+yDe
FMGpieFea1wBy94LyTe0Am3cQmL6lmffqunSROoyUX6YOPGuLXIvFvFdPAyvovkcZempShu/NOXn
xjZ2WToeufV+/RMueguQuxObhjOB3S5/QRtq1TKOq6lmUGL4BF/2+nxfyZ9qDUWzGLDPLM1yNghS
QltrugSrmm9E8h5FjZf0phfhzSOb7lgE3UoVaCkXhXdCTwfU/7ghZmszwqGt6HQBIiHuPZX0w6Zq
2BqQYSnSsSltAVwM3EcfXHKQDAKPGXaw3MTJW48pWnPcXP9KixkEY+Y0+QNlUXOOvwVW1WGlgUTX
DME2dNMPnxp3V413Ljj+oABBnI2zNhq8BEaGvM1/NmeBJJQBNE4EbFqQPMohR4hIVnxr6T0NdqW1
Ge2HqPQHBDrjvbT8FDQUubmp1dHOjyJfS8EXFL4xrIp2FIaiJxqm+VERmZ4e7fg1XX4bCo+zX0H/
VMSeEXid9WIH3hhuCZRsqgee3NJ8E2Cwtbxpmm3RfUnlNo931z/JknMB1fu/sikQ2Zu9p0igjIoS
rfym7VvPnBLUusj1yhDWUiBiQDxCCh6+BW6ty+Mp+hxJetoon5u/Rv1e2A5I8FwM0v8DuhKXNUhn
BUNtEUW/S0NNonXPWaeAvD4KfO9RPrprQ9RLJwXBDrBAiIaCumcWvLV08wbDOMrPBn5weHlycnIw
iF5J1qadn9/HYF3FawnEKBMFy+VSuiTNw1QAi9XpTEhv7Ij50ILj7qYyS7WhVW0+tY3V3KihNm1/
UFH2+bprLK6TTl8L7UGKP5c/ALpNcrQb/ACjPIbtFzPYq7XPtRRMMZn3/yam/392cZQFHfCyg4lS
RTgCd6O9leMmbE2A31zQFG7/YUWgJcGzHruKP5fmaJlQ7VaTudbymRKnqOfbQY7P180srurMzOza
bUoAF+oS3g4qPvBTO1XlZcZnW78K41isgn2nv+2Dn5xZm/mJFUprZB2s4WFfp+8jeKQi9Ya7Nyo+
1+42z03P/WWWR/AvetfX+Sf7vWZ6dheaow6qfMB+FtHeMm/aahuJU2b4qtyH6cYt031l3thF5Wn2
I3C3EfsSVcegeZRrPPxL8QXv7onN3eGYzZ19WF4C2cpd7IERT+jtQ5FvZPhJjCuPtaUTgYQNdJEQ
l8e7Y3YiRJeWA4EOBJS+yb7qyc7V0XYI6IqbLl6TkH/DlLEFZSl0SS79NOR2q7tquiQGUOhsVRfx
30ZbNYk3BFYc7IRsgi24ZOvnFCmr47cZeqV4E6ioXrmxl1YM9TZw5E8EC6jtXf4SEteNEyQtXLnb
Cfo1U55prAGtl47LuY2ZAydA5ZXROF0O4WZ0vMQ6WClIK/Md2AbsfwDwYqAa1S9oqk0fcba1DShC
cRliQdWI66GxYi9u4n8InOc25hmHMnoko7ARuBgtgvYjOVo6+u4o/S/Vn3NLM4dEq8ExwgzXXfqq
83u7fujHkxk/yJfrB33xC51t2ixMK7crgejGFwqSl1AzL4V+NNtAYG1ke2TdK2Fl0efwoseDDPn8
Bz3Mitd2nZJp4IffuvE+tZ7sNaqEpXgBNtX/M/HnAJ7dO9ZAq7Irp33rPo/dT0tvSOWrtTGwpdzq
3MosKlnSSmjTYSE1FLGtRntgsLj+YZa2CghPDDlDfdUEmeDl8eRJgZIjJ0hF6B3HuKkC6HStFL6U
h/yphJuIrihSzY6n6DF9ptF8RFMEdcX9iHFMhTePVYReX+zrLNnE3fb6shYD4LnN2cViZwmxEQUR
z8PRY9ldHVYYpb011a4bfB3egzsDkLnrRqe9ml1m7iSSa3JqQs5vfocYdRhXQMXjnQDwczvRlalf
8YDOavWdrrEf/CkpXBrj4M6d6n3o5mJOcBaGeJg2mdNiFrPh6E1jCtJ2W29Itq1jQxHvpwuCv46/
F2TwRBghT94lg/IS8ZvG40mhRNToA+vvhPNSm0fbfQ6bDEqk6cYB384a6vPjvkw/VUAdG9+fQwj9
0sdMKYZiVPipqd7K7pmoL3i8tSbeKP2v61/gw3kB8e6kSIq4bIL2Yv4E1QLctzqyUyiSQi++HFnt
Jem4pnv64cxMVgSfSq6IMB++MwbeCzuTaE9gzn280bl+64UFUbjMfvv75UCK0gKTPUUHaV7Ta2kd
JGJEtmBG4TeFctlohf51Ex8CM9Yy8Xih7o8uFZkDRLLaoCmqHijoFl8G+lKPoLruPRKGXiY/cXt7
3drSzqGiimccpjgsZ84MQLNiSEZeoU0lq0+chHduVH0S4Rqj34IbIEGfpnNNzF6JeReWQFlMqjBH
9mPSz86gnzQy2+srWTJhcYI5vClofngmmn3X9AJHyo+KxvbBUVoj0qzRYH04OBjwYzjaeI+CJP9D
ebqSGDQGR4DySYoUvHulWe2H/Nlg1B/pSmP5w4UGWxyuAG4QNsmfzg6pDFQrhpRhz1wUEX4bZKPG
x6b/dH3blqzYYL8BeQZH6VJMDnJ2bQ68Q/Er51P5pn+K6XdMKp2KzIWC4rgSjD9Wo7EgMIujHjUd
UZQnLk2VLLRV5sBUBcbmvrlpKboxB5EfDHZLuN+PWxvFkrj7Eju3AC39/TrxsEcLj6MpA9KYS+Oi
AU9p0aoMRNy5Hzl7xz3iPemhpbFiaMkPoZ4EBwRyGrPLswzBpZCrFQMMAeDlQ8f8vg/Z0/W1LJtA
uot+pAWW09larNysIgb6QgjHhsdCd5iZbIsf120s+cWEIsbbC+8ETNBe7lcYQU0DYqsZmljfXZSz
nC8VRIvNvxaRg0/gk5jwPHg6HnszM02cdMKusFvsNi/FSTFng1n7lW+yEOUurMySXbQ7OkokrFQF
hvZlBbEC9lNlaqXfsrhneIdMvP6ohc6HT2rJY5G3MBPa7xLqkGnglXqzOrz/cSxu2rT/t4PL6HLT
CrvOedzBTprpjVHux/4rzW/GyPIiG5Ko4j5HdaL00zWqooWr6cLuzLWtUqRhG0x2Wb3FqJqftcKL
U3fb9sxj9NlEneCvvRAkwoQD4wByH1TNLlea9YGs+xq6LYhd4CXLPVl3XkA/BWuDeAuf7sLQdOTO
wqANUD6hAwxpmqoXR1LriPZufjtUxdcEdNMr61rYSYG2FKAU3MHg+BxV0BgYGScUQUIXySfwmm3q
sGk8zGF5sZmdKIpyAbNWbC4tEaJIeB8jt3A/FFQSh4AROW4yn/Y2SM5ar402IoO8Q7lSGV44bYjw
f7ifp2tlXuWUbVeVroPQgRr9jauyyLMJegHUWeN4WVoRklcHovdQq0Pt9vKjicEs2i7Biga8+yW0
eMUThSRKRVd2bnFBZ3ZmzhGZBrNb2SIWBs5ektC3HLVJ9Li77uxLF6Q4X8/sLu6DCJUqhfUEY7ZJ
khEkiTvtbO3BL+wbaKv3YPYtjY3G8GYz3kr6tyCf6a2EYUd4CBJpPu8bZGARnqbJM19gjIAYydYa
2JZY+fP1ZS7kUOdm5gMLAWtIaqQwE0Z4BgVfO1q+MDPf1BY55MWaMy5amy7iqYSIJuKsGSL7sjc6
d8Si4BZmkd+a7LuUv8JWbyK8fq4vbeFiBsszukDoB3HG5g5JDG0CLYSlUZk9GoreOeW36xYWXfHM
wswVS3OoQiVgwYlbPwtbbyT1MxQqVlxxcSGcgyMB6jtI3Ge7VstsUC3kd3zthk+m079QuTY+Nx3O
i+fyn5c5FJpsvEAFZAIuD28u8Z9VzuHsffAcTLiq/NVBsYMVnvuSZVtwXTrs5PwyQcifqXp/fR+X
QgcUeEArPKU41pyjPmO6DPgAEvXYfYhRi8q6H7LZBua4EjqWAj2dlNuwTBe0+LMjXXHVEUsCkhRT
5wRU9KbPbS8YEk+IdN+6xJNq7Soji2tDAULgAwoHMkOXO5tCKTHrGMvALkk/s7A/2lCR++qk9Lao
+SlrtO2PLHq1K+dZdn3n8SQix4p15k2gyiNnFd0Vdam8kNC367v+sbuAjw40CtLiqQMFuvLLn4b+
F+qOkMjwy1J7PKJeZzPPbtFN6fr4aOXBjnegljLKxuNx4hMgZnh2SjDx0QK23padV/LfvFwbaPtQ
D8PPwnWO5y/HobXmpRv4f9DFERLqrHY26JVi6b+TQu9z8paNvpGfCrW5vhNL59jhwG3i8hfQRp95
f+EYNTrnaeaTUsWH0kyZn9CoP+U0tf/FFBaI7EmAN3F+lpkrdZAJLC6vxpMY0JTuzVfb6V6ur+gj
eBM2HFgBkhcdjg9gIzQ8bWVOWekIKVAnid7aWp50+2sIftKuO7pRHXm8MX30cl+I7Lcc9OgbwzKh
LdOQlYR/6YOCoRz7ij4453PEdFVw0skhwFOzIx7VPggPw3IH2YkAkLxBvDbRSsBcOnNgYIcqKq5O
kLHP3zHgqZV2FcKDrNALmu+Os8uK0Zdr+LjFhZ3Zmb1k3NKJDDc3ULZv3+r+sc2OJse4Fdpj4kSK
XdH9Qy4HIkcwd01hGv2VywMrESWNoItwYF1wi6O6bhidpyuyEiaXjsO5mWl7z9JvVtexJlAFBcHQ
Y+fkXo1BC3cNE7YUixF68JmmwGjNm984B0qJRuLM9fdBdFIVGK+dgzB3dbaN1jS4F1d0Zmz2oSKz
yrVKY1xvzPTK8taSew3Kyutnbim5OV/RLNInOtRAsmFFQ7UznMbPMEgY5Xe1fLPaf3Hw/9YzV21s
MXzXpSFMheRL4R765KmyXss1LdLFY3RmZXY/2KJLes1hRbhHUXweigdgzdtu5fJfPEQoacAP8AbD
6NXM28K0jaXCYy+k4UY0v0xLotr62dEgcTDkjlDTd4e1RHTJISYqLQFhGjyL5hFfxrmlKgcOgSx+
K9LSi6tw667Rw/0ZkZ+nVedmZgliTcCXYwiYMVAuf2sS3gLzrGUdb1vuDC8Mk4HBDuTUGfcAEWnU
piCi/YYrudsMgoQY4nPb1PCREpD82bWM+lPfEDmBmbRwAJmu4GpDBKSTqHLnuxpG8dzaVVqg4EDc
lziIxVNvg5WnVYH+UuJvQTcWyI33tIQSbx3lYbILDdbWaDaBP8OLavS7nqoOBbUN7iYNEte4BAm3
Rc1k10U9zbZd1zG9c3Rqg7R2pBtdOcVjEZQjBErjtEq9pqgd3+l5sSuBW1BhjTlXzfIs9fqoKYQ3
oC94L6qajJ5t99lPA9Kg74OZ1NKTDiCMHvhJ8Krq2YiUWpdh47O4sOybpHXoxnJC86Ur2z4+NWyw
H0mkRL8F6UIXbp3eSh9AfNxsgFsObS9imENjKTBMmLU1g09RIXrnFCk8F/24o84DqVR1jMLK2fVx
i6A9sCI29ywTUHkTQ+y8dXEZ1l7TtOmeVHW+U8wtsl0sao1uo2TdLVCR/bfAjOLG73qjgNSQVaQr
CcPSITx3oVnMr8ZuhHwfjodC10wH903w7KC25Cav16PXx5YgMgY0oSZSYpQJIE11eQ51bLKITHXM
oX/I8gNI82JzN5RvIKX1ivg2cI7UOFy3uXgKz0zOLprebbWTGSi8VIAhF1YZoQpSPIXF+OW6ncU9
RN8R/WjA1nDmL5cmdDm2WQo7dV8dOmD/8zJ+i6n9XDTdyuda3sb/bM073/2QQbh3qjiP9oG4383h
qWbSH9xvrNiO41YnkEpf04JZeGRMsGr0jWzU0zE/MovUQHiEFQDCqAWKU1g+5t2p6n+E0bch92O+
G3Bg5SvOuYepVquovdzayOS9Tr9f3+aPkfzyV1iX24wpJDeoI/yKNgHSMXiphmSTmb0fRJuu+BxJ
X+qVd+tHB4JFyidU8kQsPF93xjHXKqM6gyoB94vS2DHpHrtgzcxCjRd28CBBN9lGV3PemAu61i7S
McdN2NkvTEDjt42qQx2JG5uiWayspPMjikdeLaujzCGOBU5u9+9da/oV9sSgjMcaRhAv9zcgwCiT
BDm9Kj9J8SuJBo9W2FXji6G+tcM9xoiHca1Vs7jFZ0bZpVFTBWlYMXzUno+HmNjvddTs8oqtZAEL
5waLm7oOKKdj5mxegTDRIwxykKmCgh3Mguq+Eq8KN796cKF7UW2VPqlgDSz8MS5MNtE5nLYU9+Ds
2EA5pxFNBffR6lelE1CW3wfBACzhr+sHY3EPz+zMDkYgRD6kDtZW6Zs8/V6rLemerpuYPsNlpnG5
lJlvVJDQAUwFS6mrp9HMvR4E4tctrG3WzBFcSzs8yrCIBGhqRO1jIt0nBxy+mKtZMbUYSM72a9rP
sweIKtwYXRUsJnMfDOenoW1v7EEeFngBuetI4GnQ6fz96nCiJnQ+pECgy3BpUtCy6TsX1V6rZpDc
eRjkfdbKHV3jVVlyhTM783G0LtJ0MCPYiUh2C9mabW2nmzENV2LFmpm5Z/dpyxoTZhqQiwiMG0Wq
2hRqDXb+cTAFAiOIRI4NzdiJcHdmBxCvQpouKqCF7Eb0TbqA7SxQ9A1en9RUnTB0hfqVWxr30pTt
llZD9tXtVHtr6UkBsquA/7n+IRdXfvaLrMsP6dCKIZHGL3KD9iUPyE/tsI2Tv1y3suSh5+ueHTeS
6bEYAuyv030WdQHVOgyglk+AHUTmiOTsHf3z6xYX1+XipYyS2JRezCyGhUyKyEIRWEo32MWlyW9y
2iZoMqZrBOFLsQRTUxOmBthJpIOXWwh9tzrMJ1NNQ++qIH+Ume1fX81iuEdbavIeiLxC6vzSRhQk
cT2a6ASU4OIPKwzTHyzzULc78LYR8WjZkVc3K3M+SxEM2wcwPOqeSJJmNg1DQFahR/mX96HnkNpP
x+GoGNvaWb3ytT5WN0DAgkL2BHWDtTmmy0lEWY3SytDaU95obMY29Ij9pbJOWXeTVW/Xd3NxYWfW
ZuUNR3X1qBSsRah3udAbN2tUHrSXr/HlLJ533JPINVGixamfhUljrFKdTesauAmi5npHhdpIIC9r
bfixQzbd8Bkobn8o+1OQOrsgHlY8Z2mt+AGofwGWNXnPpeMolReQxMI1FOEdGqgfjRttFND3ppAr
3/BjPQeBGvVTtDMhoPsBlze6iSjk1GCXWp9QIo/2gXKbTT2AFlaMA5rsPLJer3/JpVMOECDBPQSL
yGovV1e0ohDSBPw3tCG4ValU+2HZBdumIL+uW1qKYBM8D0wFkyDmnJ3OyKBEIAyVo79I23dzGLsK
OsfEgdyVZu633B70A5dhB+AW2pN4DiIvXdngxbTasbHBJphUJu3sy9Vy2dphnzgohmeBR2mHdu5L
Kbw++8qHB5k8FOzBtvdjWe+ur31xl21UfSAEi/rRHKNOXKdhYWcjWTK+GQySQnjFZ+HK22ShBE+Q
SQA6jNq3g6HNWbixq0BZHFhS37Eirxr2ef7Yx0+2Qu1nH9kHU99Z1m6UzO+QZ5AvylzJAZa+sAt0
AYM/ASI3D3eYLXIzoCInYNJD63a7CXFbP3L3jsbHrpee41Qrd+9S1EN3DWxQDEcH6778ni6+JtEp
Vty730aCh8mjAphdg4jK6TehXiN9XTigCAR49k0BCd3RWSiwyrzAbFY5Qb/d8rYcmAuVuCoCrTKL
5ZaiyLSva1cHK6tcQAbg6kfvBsg1sNoCj3W5zDy2mlQp2M2GXc8eOu61osF8cYuHLzRVToL7jfvb
RR8NDYoN4X9NxD6NVwEjinlVTBbi+F7aD8DGYnQ1qI6UddPJH6x8isKf10/IUqA/s0HnqKbB4QG3
K9jQgj1ZVuMpKBv05o+YJ3dAJBzQU/9ah8MX1Dc9qyHHIlmjH11wpotfMAsOKOMgNXbxC3IoAgvw
pWl9D7adW7vuNxwou0HGa/FoOpGzRxSaZX/EIzAQ+AHgVKY0aUbCct8owtHeG7yr3psxDCYJwK5+
jlC+fSpNg6udxSHz6gXcCcM7ErLk4BR5S3dNysybWLjd2pjQQkoGll6KpigHfhvP48tPbvdt3udT
gYHHfG+M7q6QayioRRM4SxhAAF3GB+me1lbJ4AwIxuDVOpYWqr5AZVz3qoW7m2DQehKYnF4MH974
zVCKseF4LSh1sMoQKn53lbQ8EQUrn3LJEip9EycdYsMHgKmdx2lihYjwMu5Q7Q03ubjh+VNo/Ysd
5HigrqBkarlefhc3dZnGHYDvosxbYv4wy/Kge0TamK/xtCweSYaeOBqOoBNEleTSlmXQgkVOMtHr
3QfdG+oxnhkdSJpASuXByN/s5rbhN6p9i+wV8PPSUTy3PMsv28yqZFQhKzGHk1OeSHa0iOFzeu9E
b2Q8XHeSpawAQPsJJeTgqfNBdClmUagGM8/9QrA7llvPQ/sq2mIbhvmuiGuvpt3JNJM713BvNAm+
XDe/tFageCGh4Ezl4j9f4az2IJuaNxCWm25t8WngkWflFGrRLgTYzHc4620drrFULa8YmYg91d0x
bTQ73UY/0CgIseI+4a89Bj2NgWx6Uid+Yod3NukwuQLF1YL6PPip2NrYwVKmAtkpPCvRKwcCZ36h
0CAiTlvjtOT6zi2Qyx/dTqPJPAD/fXDF1hV7EexSsNDFKAPukjXyuaXXILGhxDqxdSDxnY8GVUIG
uoFcut/FR4JGVA1gADN+R4gNtnFIhyMLTtA8+vsvDeAu6Bj+ABPmkH4gj8Mymi4YzKDHd0ldKYj4
1MVJKFCvN/LeiYNvbSLqlSb+UmjCdAw4CjC6gKr9/F6jVZZKq859VlLoFGeeYyPZBfLHxMDH9RUu
JEhggkBrFTy+wEHPx1yDglWmk2M2ruU/IA6yB6fdpsa7UNTV0QFJ/nVrS18R7wkAW2AKJdw/XYqz
o9OkAXjeBZ4USH1e/khYWxA6MZMtcct9px9bYfptE+xCtCGvm17Y0wvLs9Bo5FC76abHjA4euyD2
6wywpTTcUWeN73QpCsMULq9J7RLuOstxjWHE2ItCfKhHesPQi8XNfxcZ4YYW1TZRzFNFtMvd59GO
bsfO3mtzrTq6uFjHQnhCsRKHdhYtslGWVpRhsaPxFRAybWivqJ81uszXN3UhEmI0BL0GsABStJ9n
K21cNI1xJpHmkuamctstQrVvl+SHkdUHQ/XHNFgT21iApE1SULhQ0cvC42n+ZmGF44D2FzYTeeTg
e+E3JNxX6QFvz8w9RONGOZ+5cZeJnRW/QSzKg3Iudx6av2bRRV6NBwVIVHB7MyibXt61DRV9ZAz4
HTGqC8me0VeHn9wqQCv+VqRr4hyLX/Q/a3w2QtD2QynRaMdOQ5igNj+j1rDpe+YVayFvKSCgmIH9
RcVt4pC8XFaQWkPXNCMe/WbtA12BZkvznJHiNqLJcy+qp+setHhYEHwsjIJhjg6Nlkt72uxNibdi
7hMxAMZXQJZjlzSmx4oTiHDA5BvI5yD7JF2Q3MnX68YX8llUqv6zbV3ahoA3MSs0zYFbDIEVj+9I
tIZbnU7A7L0A2CQwg6h9gM10Xr+A1FcRuQGoJFPD3bpAAXBzQBYoj9dXsnQ/A+01YfkwyjphVi6X
whsMu7MazVxdiXwvw4h5I1Phk3JDsWl5n+6jJj/Fjg3jANHogcVeFA5IDEP+Bnr1+tjmalhJ5v9c
VPPVAzf6R9wFc35zwIAakDTEDT5uhUp+mxKvg5J1yX9iLvOWmdMsOwIw+yak7RW82rOm8sGtfpDq
sXLtQ8JrL0DvNLblbeDa+8gyAKlf6/Atbx2nDvg7UKFi85mVVjdxOAh4QdZCTD6+aZL3OPAAJQFX
8VvMiiOT70RTz7K7V0uluziuvMpcm/ZYchS4B1iy8RxBcjsLpfggRCZoy/mSYlBHMtIfAEYGMl1X
K6n6siW8e9w/44p/Us2zOxj1uzJtpidszKyDS6KDbtOtnTr76y65FLHQqUXnnaMSjLH1S4/sTWrE
GFSFsg+wKIU+yOSnxEgxW6MqWIwgE3gazwFwJ30oU2YDxrjqGMPReRkE1jaCzs+Om1WNRMJo31p3
cD6ThpCDipziTjua3Ll2RW5ZVoBUj4hwLaJNoXju9GIqvwDIiknQeYEWIs0W5ZNUha68Vt4F+c/G
+G3VWwe0yda+zPbp2jlb2upzi7PcZoiKSotJNDPOvpSmn1qoCw8PHV1r9C/dDed2Zo+8QAVmrhvY
Max0Z5RAnYneN3p9hNQ2lFKilfCxlF2cm5t5UEcj2csOG5nW72MFFoDipZPPprHJg9zLxe66vxI+
hfsPHw5NA/T5J+aqeWYxxip2Moo7FiUQgDNV1ffVXpfa1VscGfumqq2SbkOAqncD1Ko/mUVlPRpc
DPSmdlSLXmVB+p2dUAh7NCiUhDs2DsOTNeSm49OR0vQR0afcF13GnIMMkv5bQjBf4PMhpNtoDBEG
QzdMbnUp6m5jYWi0Aj9/m0fbnhvVTWrmxlZObkszKwDFT2OSn6I29cHSXTJsTCUMuWmjOHN83Qfu
PTfKGLBB4haPNGTma2mR9J2bCnRcBnFHZPnaDE2fSRJgFDGv42OjOoq8dRDgaMMUHX6D29y3TkC5
l5pG+I1Ustig6lm90JJ2xWZoym7bxLX5FbMLOOvMlDYmg1QY2TseldZN2EE22KuLrk59pTse7bUC
MAAgxolVgqRsmssyD6K0QOxZp401eqLoge+I+6xEaALT/U2XRALchWHs/syhyOEPjSN+J2FBjooK
uUeVYNiIFMNYNwDVg+upBlmfV+bYZC/U8RBvoNjX+MAPQnmwMZn6VRZDc7JHkWtwWcZBA1LZBnQa
UGbhv5UI6m9E1oPrJ6GufjSaZC85lKMCj5eDu6ldQ/xOObb32cmd8B4yGmbsh0OaYziCjXcM5Mbb
tkogpEBw7WedcPdtFlg95tzro6qb+GbsuuyIQpd1NGuUwcu+6KRnZRHkbisNDzMqwChvOB/QHc94
7m4to5XhBgSOGejo2uBkWoVRHYaMOOEmsUzjpBr4rjfkVv5uVQNAMAHwgsyvhrEsNx1k1/Knoo+j
W7saKPPLYiwxvtOX5SRTlmu+7ZMo3MVRp+8NPpIXVvVyBAgaouyeRXOLPBa8zYpt05EmPBl1Re/6
ztJbiiT4O4beyz0INgBQLeAZauWJsRjep0kP9NkQUel84riqaniPgqJxDIq1wNpH5cnqviTyniZe
Fh9o/rsaNwO9s93VAfiFgIBXDWo8GPuceNxncTVva1HqBJkBJoXvMCd2z8OfCdQ/wPmyt2Bu6Nod
uuC3pZKeToGCZ/lKUFoIgWDNApYfiDKwec/7CJlhjiqymxwgDeJZ/p7fNR3DqTTB/7AmxbcQ3ZEK
o5+JfyEVn4e/tNBMDQ7ygjzRYGRAyToAu0SC0UZhpajEOhVNbjFdEBcrcX7JMKaeMMWIATb+gaSD
GCnXpDZQ22oA+L0vlI1+6mEIXgMqV7xpaT9RVQE7oQX9DkT5y6SkGDrE6xKo6UAz1NFKlt8Qs29S
Dzy3IFFC+Go2Y0iSzBsbu1ujt1nIvNDJdAGEQW0H7Owz6zUdtBw7WGdQgtZmg4ssOKZyTQNzIR0A
VSCm9BmeBAAzzM2gFOkWUYF0gNTbih8gRYEb+9VZeyoupfeASiBfxU6iAjD3zsHuC1qEEvN+2Kv3
En1aFOMGjBP5NTDpEEi1Q/yKKE4GILk7FtjegEvua9A2bemlYZjcZSFxbiP9P6Sdx3LcSNOurwgR
8GaLRjt6UiIpaYOQyBG897j680Dn/0bdIKIR0iy0YoSyq1AmK/M1rXXwPd3fum7uXftBJ2wlNW4p
WlR65DpR3dEXjXXkwuWy9dcoOktFKWYLmL88QX/B/54vCqsNUk1ssLTOdaoF/mj7cbqNx2++ktqS
/w0SjRw7iSqtLPul1XAadvaZoipN5DIkbKN12zz5rAzDPl6zBJx++yynQV9F1QFeTVCaeTJax0o1
tCLJcUud2lP8+8hrVlQU1kJMy/H0PZGVbGyPEEkS8YVd/1Gugz9/s0w9appC6JdOFejzGGUhGm1c
4SVlivlTWgnfPTfe4S6wkrtPGeWH2ToJMysINEFc6rVJGOzT8/g+g57gB7ehZcfWVmlfE31/Oedc
OPkYFkOC1aqj9ztbAklB9TDRKgTvB9/Jsvo+HI1t3atXcu06RjKs3CaL4RC6mMitU3dtFi4c9UJv
JPJ3l2qrNMZbrdChQqDrpfi3+Zpd0sJZq9KD/jfabF1AweiFcCBaKdyPXWXL8nsV3dbazqdDk64d
RkufDqIGFEJ2MEpPsxWiRkhw+t1k66L/oxpby9j33c84/Gx1rlM077261mJfmkzEIAA4WSDhKFGd
L0lV6ambe1EB2g5uZObm9hirvd1E4WbwjWHT6M2Py6tl4cCgOkAOCzl+yodmny/x+8zKJp2GLAMq
1uv3nqftZbJj+3KcpZGRHiq829FB/iAxZA6DEbDXwNZW23a8RmDUhkLjlySHa7zP5VD00jh9EYWY
Y2oVF3WDMQZAZZRfMlEEjvY8gOvL3cOwVq9dWiA6JLL/CzWH1epBRB4lgVKHxiWXd51eOPKobwx2
X2x+TyqnXpNfWUpd+WC/Q86WSNCkKNn0hDSw2CvyZ4u8TeyTrSpED6BQ7Wyi2NLtmqwuxH1sWZvO
lVcwRgvJwASbQlffIumgpXS+TGlVtmU4MsMxdqkB8tWWUN7Wgng0gUxfXjdroaYD4eQiiIVWVoRJ
G6joi4NZaI5A4lr3EbS9lStn6WgBkg/ZAic2vuhsJyj9YJXmAPw0bNOti0+BIwvZJ6HvtqGRbM1Y
2PZ9tnIFLV1zpzFnx5nhhbrfhsSMcbZPS4UK4afL87e0vw00B1TqkKAr5pvBBdenVgO4xVxzUVyM
0bQHcGeuCOguzt3vKPN9kEJFa8cOXPLYWBQrhJcgsu4m+K5gYHzkqfvWWzNDW9p6JwOb1/izOpf0
MQJwrfuvevxguj/l/hhU2zF+8JNPevvP5XlcXIcnI5zd4mEdyGIwhfPdW7NHsGw7li+rYv2L6+Ek
inK+2gONbqIyzWNp0LnoQgrqka+s7N6l8/F05qYfcbKlMvo+UmcRBMa1LfcHqXkv1UcteNO17V9M
2qRdB1jO5NyfDacJm9qQMiatpSkQirWjBAd8kyz35XKcxeV3Emc2orCyGprRjEiZllsTvZm5uOmk
cBfF1lfNVa/yKPqb0+Ik5Oy0MNJOC8eRkElNYdR1fP+pGtDPpIWovfntWpN7cflBVYZqB1CDrtb5
Nxu8yoxlYzqcPMGO27scJFobPGrRWstgcXEAhZgofYiXzbfV6LaDLCYEquJXLbkV4h185U1qbQvq
SX/x1U5CzbZUSknO6BVCDcKNGMm2nDTbOL7yqI1E0Y221lde3Fsn4WaLUQkUX7TKaQrFYhf57rXX
rfmJf/SkQGmCgsO/szdbiElgJYHaTLM3fEv1pwFLcb+3zeGqRt5/3EHXQ9wwzg91eMAabqMHz531
pNcPA5JtlfD58vwupgqnv2a2RsGLIhKv8mtwxmrKa7p5tgFitK08O9evLVIwWdwV1bWfble1MH51
fObPHiAg+AaihwF/cZanCDomUWY1oH1gyl8jZMzlorsTGnITKdoPVmaPaen05bfUiiFfu2uuhcvx
Kcqg+0GeArD9fMe09ES7QIDp0Uj6UVFaHMxiO22eRb211URBbxLab+J+V/XyiyqunA5L/T8wslD8
6eNPonWz0WdK04IiZfRt99qluuPKpTOYkxR68eJa8pEy7zbvI5ZGv/W06AvV262r1zdlsmpNsnR0
nP6U2TYDUIvJTM1EpBYkd38rWv/wMhML77Cy3KYxzb/4aaDZjNdmIk50LFI1g/Q3elFMzANyu8o+
622Dl+O+oPoS0jbw13pIS9WWyexkIqjCzkCp8vxjAyuI2sJiuj0ls5UcyMi7Ij4m0jbECCIK7/3h
LvkLDOZZzOlSOrlGR5Wd1RTELCjkF1s5GJTY0cOkAzgS9F+hVHRPl2d46Zo7HeWUEp1E9McgT1qJ
iAhXhsJ1lCPIkNl+v1HE2zBeq1RPp8PHz/m/OYUscR7NlYohlHM+p5FmV0FWHXIg7Yb1z+UxLd03
v8f0EcswloCXpzENfbPJ3IJsBIO84FNiMcxxram5eCRiwwaRjQKWac0BNrEs6VmDHdJG8zHgGTei
+KipsZ0bn039B5jdOBvsQP2SufdNurI/lvfhv6HnaJuqF7TIHAhdF/2uk3dJ0zgJBmHBX0gqTKZS
v7BMnD4fuhtG2UOYkomUZC++uyuHjezdymJnS8pVHDrGuBlX7ZEXN/9JzNluMMYxTqWMmDqlg8jY
xSL1YWr94U7QrnXkSd2tLjiB9P3y8lkiRZyNdbYngtYUmlgibpq0m9I6lvWdpnO4Y/d4A6JTFGqH
qp6f7RrZdvW1PbL4TQGUg2maTJ+U2Q0r0QkEeQg+Ps7K56YLH4Ou23T+SyysaUst7saTSNMvOdn7
dd/GqFsTKXNjJ/d9R4EmnAvp9vJ8Lg2I+jGrRwF+iorteZhManuAO3AVYwH6gxGGEPs8ztFUVb9F
UrPy/F2MBnITLwj+qfM2nFmUiSSIUIUEGaK/q4AQ9TeJUDyiD7m5PLCl+YM7+G+o2fpUcjlG6IdQ
vgAlOVJqms/QvZ1c1/aXI/0qsM4PztNQszk0tNRv24RQWXpdyd9k60HP75rixs/fIvxUx2+i9CK5
B7l9zaInZKisNUPXpTP15Af88io7WSs0YfWKljKpT/aeJFeieTNZTJryQxKsdZ+WrqTTULM8py1c
tbJAyG+q0fgZ+S9RGtiZ3jq5wMIBkdqq8cr0Ln5ICpXAI8F+fVBfF0JdiKrW5UOm2hF08XOT+07R
/gWTA6Tt7zCzrEkxfXpoKmHIIq/rTN2NhAh67QC2b8UQbGEO4VWjhagDhIYXOZtDLFr/73MZVldt
Y1e1nE5McMLwjIeQqpqjlT1UtrYqV/KJhRcRYm7QBE06tBQVp6k+XSdo5PtJ4mcbLQuEJ6VJjE2C
8tPKB5uW+2w70DSkEzv54iEqNdsOY6G4WaLwMEY+RG8cMUAtBEWhbyYVjhhDIKlc4VvLS+NCmZ/K
PbaV2J7OxlVkLRXDYoK9wSpQoEDHTYtYLt50jYYqgXbAF2IbyKodacJRQXfQMLytVgf7egzt0uuo
XHWOq3fbUTc+i5lkm2ZMJTVCgyly8tTaRHLkXD40Fk5CDcM0DsFJUIaKyfmnGHosqPocUGNaVfh5
ko2Edhy+J/Xj5ThLa02D+so/uC4fbAqNNhWoYtGP7+u9huuk6x89EIgI56j1wWAf/7dws1M3k8pR
NMYpnPecWb4tWXdhe++7z2nX2qvy/kvPAKStgQVidwt2fE6wTfIi6CtRh8bcOTE+c1Zth5HkVDJQ
X7vSjmN2m63RMpe+3CTfDaiDI+lDF9GTG6334w6yQ+nUSrxJ43/S4XMnrvHkFg71XzLh/4szO5AQ
/KW7ILGNNPPQIgCk25qg2tK4ifNV9OP0UptvWU7WyURDkXkBzFej15elGhDLkB569UHokWJrbQTy
mrpFWn4H4T7Ld8guoWi7N9dKrYuf0QC1NhFdpzbmNBUn51KiG6GeDP2vRVqLb1HxzdB2cou8JdZR
6Bo0+7hf2RdLR8ZpyNlC9Wu3Tyudr6hX5WYcrU+JIqyctosf8GRUs3PQ15Wh01pCCIV/U2iINaJG
2pbBrRbFr+2q9uRSAYQt/u8s/hIJPJlFWY+r3KyZRaPo3kv/3sCtJPa9e2pgV7nSfBI8c2dRqKzV
L9VfwZzOos8uNSuz6iG3GK1fHaNiW4Q9SMYnoXl3vRfTv8nyT5K5LZXPubqSUy69CM4izzZKIMhy
OphExqvCEUo0fGr/RtPD+1LPnqs83g3dE8S3veC1ThR+GpQXqV1Tz1ud/FktJFL0IetyJj8q3mP3
EUSjU1ubJLxvf1kypCNvsddqzet38SxCwxiLE4Dx0vyqHQZP7FOVqL7kpPUno3pwu12YrizkpTsE
gdv/RZmrgE7gxkzQiKKp3OkNt+tulA6y9k2u7LL7fPkGWcgeKAqI0IOhZGKAM9s1gTGkkP45iiwT
4k201/OXwRI+lWJqQ7/Cw0O2Y81f6ZCsBJ0/1VUYR/+f6d5mTtY+a+51yIPS16iX3hheYOvpyvU/
HaizA3eC40FrQPKDTHC2W1CYszwAeORI0mOOyJRcHod2rQW/sDrOgsw2hpboiVsrBBn7h5pXemwh
0UAOpq1c+muDma39QDAlEAVTHPOHX3bUwl3b/HMTJgCMAPymN+ovNuX5HZEWOGjiZsEijDdq/EI/
zhy3g4bQaL72cRbnDeIS1zvFlA+CFpYMqjoTCZW792P7T9F9MrxPWv3nrwAG9DvKdEOdHNdjREcp
FogiGBRKY7swt7q7LZqvnlLQwl9ZcEt3LGLOErR+nTtCnO8rOt1eJU/hjOS+9H50SoFP9YuuPRrj
Qeq2XYMMwcq6WLgAKdAaBuR48DRUTM5HCOjYVOMpGYy1GhtX1GyMbQbY2bwp1GBlfEs72OAUBGBL
SgaU8DwW/q2Z7JoT7hQD4iw6WtKzn30x+97W6rdR2ZacwJcPqqVVwvJAtoqECfjO7KAaCj32wo6I
GoBFoXY3gopGw+g6MhSl/xRq/r6n5xBpRTSFErpN1EcHQX5VoOWPmbnWx1geFU8oC496eoKzVKzy
ZDfvPS3bDHUZv6ewxX+YuSR8Aamdf6oM2cVnOYu9a0D48U08jsaNPsgYNUiS5R+jxsgy2+xxoEek
PJEaTKD9onVEJWlX8reFOwl4gyxZE9SXdtNs9nOt7yvoEWCaacdSXNWrBy1r7RhqmJL5CL59vfwJ
ltby5L0FE5acX7VmZ6mnN3mbV8Tz68KOMlRfvvak47r4YAZ/QVkBMQV/BI8bVEfnzQ1BLbNGmcY2
FqX02sv+sJWN/LZEsNYBnHaHoUJwYPArmI6lZ7SBbsakzMFT8cN+9WMFemgIslgrdffFTMXhCSiH
9GkMelnaKG1cf+10JTrIaqL9LLTG+g57td1WbaOEdk/P56imlfaFHe8Ntl4n5pMZRlq0FzK16xy9
aH1/W7Z69Kr5AvL1ulI56OhIP71Rod4hSZ609rBZuJnwf6FeTD+SmsTcz6z1fOzqB6ykUYu9y7zs
Jk4VwDDGnx90qI0AvqTvh0bQHPQOadFEZzrKqYXbMRwPUf5E7duKfijdyrJfOOY4TTm/jUmwQv5A
M0xTP1ODiQ9X2BBa8wF3tuqq7Cmi9vsk8498j8sLfymzJSSUOOj28NjngCJTKMu8wMsR0ulPMdpz
0tpSE9hxsmn7aBdZX7PsxVNewnRFVGCJo30aeI4x6vMmEmuFwCrakgWQ+kpwQutBc7/LcWsXHYSb
K6vYIxcbWNgYP5TGl8D7OmZ31Rq3YKm7e/ZTZrdLX2OM0+j8FEEoNxoyW51EfztxNPF7aFQbpTzI
yY03OhDFPQRLwMamf6E3iVw2ZppA/kF1zSnVhuLCvlIASLsIZYTave/rtpitnHJLWQK3KFsGGusk
tTk7VmWjlhNXn5DeFMm6XSx/d5O9OS3kchcOVyX+Q7qxKis9dRZn2fAkAYkXJTQycKnTNj5Jhdyc
n9JFE2I6+yqrt7IVO5r+mMuPstw7fn9VqVuAA5fX9cIFchZzughPYqoGcueqCW5TgHMzxjD+h+9T
p0CLYyhkQPgB3VyOuLiKToc5u1v7ofN6Q51Cllsx22XqPhn3E1JCMg65VNtBfrS8W6rBdYGPyGNu
vVz+ActDnkQWWEE8mWcflwdGHrcxVEhRvM0zp6qfzJru+bgFMZJyZF+OtvQuZ4b/DTd/VEVBEeWu
xFcNRX+jyIfMuhvaY1NshARnYAh9rv6Siwcazon+3pfqWvzlVfU7/mzTZuguQFxnuN54xFZIDV5z
OHbiZgiefeXQ48rshSsxl+6b0yHPsoQu4G6QpxmW5Ue//Ucc79Tm5+VpXboBTkPMkuq8beOxF5lV
H3Z+BopKlHYaIAgrOeCjVU5fduUGWEh9sCSGHA0JCCXHOUJM6CSrGxVA8aN1BXdRbE3bKn8E7t5Y
/WZLoaitolAEyFj54EBmlYnqDl6Xb3rhW5Y62giWKtoqsOX6cQ34tpDpQl+f1Kzh7aDAMVseaq2Z
aE330CYS+vLpDe/xbRi+tcXh8gdbOlNRGqd+wtnG42SehEitqLvIFnCPNRoGyKmhQhVTYxW1+qrG
Am2oRG6U3hLTG10w4ewmYdPFTuH1yUqjZHF6T37JdECcnHno7apiq4gYlfv9YzW+ZcGXGmTAENEb
HdcuzcX5tVAQQ4dNRdR+Nr+mpnglsg0gg0YsVlxDUB10qL9klvFFiAEMXZ7lhWikRSh/QMlDFmgu
bSUGCNmYWVggCZm8mnndHuTALOFD59Fj6w7l8XK4hY0OEt6AAshhqn1wfvK9NjALC96GGI6m3RQR
aC5JxqyxVtfUJ5dGRrMOj3kNGQSsQ88/WoD7qoWxULGRlHzvl+k2bdtjHxiHuqlWUq6p5DC7h4E0
QDbg1Y5P3ryd0nQdTceKUGZYHxKj3/vGmjTf0sRBCaHxycaTPii1uL4gFrqCT21Y80zG2OQdbyus
VEbjn8tfaGnboRiB7ykHCtSFeSpTUHTL87IrwL6AfBabawAVW6t1j7lo7MW6vIvkAn/NfCe55vtK
7GltzyfSQGqWxB+TY+ou59+Mrk0T+sZYbGR32NbuuM3qGMGxdqcX5W2n+9zzlZ0ICJ0l2j4d/HCl
GrKw0aePSPEKOCgqfrObvmzSGmq9WGzyTocX0g9IB3TtHW0ef6uGQmKLRiNtLw966cuexJxf98hk
sChbqeBiwl7J+CbyGEpjhKIvh1naDpPKrTypdcAump1hCRQ+wXDliTFl7cWufysk7aCN5UFXpN3l
UEtPH5xquIxMzi8ymfnWK61YHTXKcVknb1LglGqrOh7oTqj9TiQCbW0KJ2lfIrKKtvX2/zH8bKhm
D1rMKwhfNb2xRZEaQkfQ7bpcBVsSCMOGw/y+94TBLkLvh6GFN65Z/lj5EQtZFLxCBVtJ0BFU5mfH
OGTGEZiCVmzgfDzoOFBTW+l3llt8lwb5KnSVfQN4u/Etz+b4WEnSlz42RIJJAAUMH+za832UmuVg
lpZRbHgX3XZV/4Re6pPgiV+K0fp6eaBLy/ck1K/j5ORuHIbcBMtiEqrO4VQPaXIftrq/0Ut1rRa7
dMyatDkBADCvaJ+dj0oealMB38/lQUGUJ93XTtXeLo/mVyFgfgJZ4CEMIKuTre/ssyUoG45DJOeT
p1qhOmJxPQ7vTXSIY8VOqy9+rV/r3vOQH93+UyG9h1a+KeJbId8l48FI9+oAGHObe3v8tTpl5fL8
+FUx9uZJR8nERH18LgNZ9ZqnZi2Mbwn2HP5cTeJtBvkttJ4uT8JiHDwpcYGfRCfntiu91SotPUE0
ffBk12hKhB3NK9T0Vm0GFiMxJLhkvxyAZ+e9L+Sl2wU4/cFbx8bwCZWewb3vk++XB/Rx4UAV+lXh
noAHCACdLxyrx0XTdKkz1V2sYwqNgZjrumtU9qXBsBMopv8StZ3nq1UjaFXp88Jo8z6+Ji0VbrNS
huMLztEbumqlD/Jx401VXFpskESn6upspUou+iWjS8mhNFzyp2avNcZGz9aUpJbmDhXtSfdTgZc6
py2jm6JEccrjuzcOifsux18uf5vpMD7fcAwDYjljga1Ddnv+bbA+bQc9gaicaEg02m6CEIR/jayZ
HapHtfnncrTl0fyONv395LSSJDdQ4ohoQadtRxHx1thwLoeYztYPA0LewpJUjb7KfJcWljJ4Y8b7
SGyUOyE2t1L21eqfDPlFHhvkSxqegMWajtrloB8w6EpsFrpW8wDshEPV7HxtPyAz1Cf7QAeMQtkx
X2MJLSy/ySKXuw3FaOrt0y86mUmz90Or7RVqT1WB3cJOGEUnWnWdWogC2At6iK5OrAVrtsjdvssG
ryHtjbXE0bMeMq9AXSLcyEP4OoT65zZ70YTYidxHGC5veNxfQxYpLcUp0OG6/GEl+eOXPfsx099P
hlx1VMXdKQe3rEcBr7i8RvM4cCKuQLs2X9Mmu26BcFijsI27274fVo6xhcngQUg9mcsPpuCcqSP3
SC+HWV8gG2h+5t3mIazfVpuoitcyuI95sKzS66SNi3A28tyzac9yKQhoy5WbbMAcr8U11c5H8aEw
vDdNb+6jIjJWkAQLGxOIJcoBQJzp38xbAVqNqaZc1iULeLwBuXZdp8X28vdbmD70CQBrw7NiX84f
Nl2gBWYoy6gcZp/z4SlO98Of40omuUV2BZJFKLPO9/6omVHhRlq5QYzA6REwQWAXaWTvz/1liUMX
fMK4oTk5n62giVuvi4lToCaOmrmrHIrgaAq7yzO2cKNNz0Cd62WSEpx3TcqUByk0x3LjCTd6+iQX
hxGrxDW+x9J3YWfjiyiSdKGYe76tLBT0+sJQS/Z2A8HPPDS1tQs69Y8rHcwZS3kCy0EPNWYXTeSp
CR1B5iwZsdd4NNzChsdrUiP7i0k7iTO7YoYEXe7MJ46bKDt/ciEw9GckwlI7G1bqDgun/tmQppk9
OZCCSFNCsyHUgKyAjlVtp1lOVqCYLbUvpf4Wl5hcrwkcLdSnzydyWjUnUYU6Vca2JOoI6ge1PUv+
Z5AQLOMgymxDPaKYxyO5rmWQ9EeEyi5P78JBAXAAEzhAnlN7bXY0lVZVpmHqlvRTwg04HRDSf/4B
IWIa9CO5c6QPhscJdQ29nxpWKcYoA7A442sYfwrGlTxhaSCkPPBhFJPH8lwbopWjJs/SoNoERQ0R
aNORxl2eqoWNReL2O8LsHYw/xIgYIBFy66hVsS1UgN3+ZhQcqRxFk8OpOFsMhZIrHUqp1SZuMRum
zSWt2Wou3EWc178jzI4HoW/EvsiJ0FkPQbwVUlTxQCu7dqqsNJqWIsF8oUCJ/DsIuumLnSxspe9Z
1ohsbobkuqypP5FEvGeBU7uHyx9mLdDsw9RN4gdlRiCLFdZJ2GnynKWvBEphrf25QLKBZS0blCDU
6e7TZrFo4CNK3BUVfnsdRm5fiuxOF1ArfNMGB43nuntT1bexuuO1rmilDQS8MVfW4dJKP/kJ+lQq
OZnXIikbcRj4CSM481Z/VLOV+vzCPYVmAr19ndRhQkOfBxDELI0wi642tSTbHWlL6dqyVNqw8S9/
uIUD9zTQvLVuCkPVRCYjEQcg36jZX6vB1fQ65mWsqTvFXylHrMWTzweWZYLUejrxmvCQ5k6pkoLt
Em0jCXae/DTWFsvSgXEyj/Mr0tTAS2k18zhi8SBCOv/h1Q+XZ3AtxPT3k7VQ1UqlYrvOp0KNu39J
pLt4DXmxvBomQDfVLYk32HmIrgijIA0YxYQ1KG4ab+sr+37NjGhxUav0wSDqAKWamynQgTKEsWEg
fSiCnE5sa60RuxABrTA0LMiKQa7M0WtRVLpxIQ/FRicBtwHpOEiJVytZ0bT9Z69VWmuQbdHz4dKb
vylUIxrr0FILbOxKR9D3ZfSFtsKIK2Le3PtrCNGlIVFV4lFh0l34gCsqYlUfS58Knh6L4ye9Lp4H
3yr/vDBCGeZ3kNmJB/UixZKK4mcXlDbuCVe1rnJh6IfLK3lh5ibIhTR1ZKZWyezQKUJXClNspjcQ
3fxd0RqAbXAktNM0uy9Ky3xy1aL4HMSFthJ44VCgKIf/DY8zXmjabAvVre82JpCLTSAePXPbWA+l
vpfC2yL6VtUogjxeHufCZXUWbnbDqx7DN9SJZjfo20bcRkK+DYuSbM/BN2RlOS4sEFw7IKPpwF8p
LMzG5qlW3iRWS25ZHNsk2sSgSi4PZ+F0OIswG44RxxouZT3DyQGQpNGmCp/U5DareudyoKV5Ox3K
9PeTk87vEEDF/pxEVXysusxOPQzmi2spQ5EZNt/lYGujmq35XMeoNxO7ctOMQnGf+FG/bYTCe8xH
61FMa3llbAunOBts6iJheDadgOdjGzCbyweNcK31mCbHMni32pWVsDR9k+CeSrsYEYI5mLMtoj4Z
5LHcVPjbanbXHLoIrNGn9s9ZGjA0TgLNxuLKLqDOiEBmeMAeJhQfjNZRG2fwn/x2JVFZWt6/Y5Ex
n8+b2bQhQERi1f2noLsy/6LEQcMJGSluvYndN8sXBs/ve71ROBq8kl7lawgHXhRWSjUL7T04Jjjs
sEWp1XyQSutqvxhJ2dlCnuP2Tlwljqfblfgi11/qeGv2N6CwRuvn5SW+tOZOos5zrwQNM7maxmZm
73msvcqlvDWr9Mt/izJ7XnZZbOVJx9hII/cRFIkkzq4Uc00PcenygE48NZpoM9FtP18IrpUiLqQy
GEP8mcWHLnkas8huS3vsmMgfl8f0KxeZXfLAXn9Hm515sq/iVRYQjfaw/s0M++ioW6MqUXN3R3D4
ioII+Vg+1JKnbbS0ym4MoJtHAADVVhTiYINdeXX0w0R3urI2t3WUv1/+iYsfF9jkr3Ly5ERzPh9K
EKt1Z+n8wuShi+5i6MTi01+EQN4Ifw+NItM8RGvGnhklTII2YkzcRvDvq9xOXHcl/fiVl81ne5Jx
w/yT/IDq3PlYgkxJh0QfuMMiedvWrw3vg8aXnTC0dl3xJhuWXbTNps+Bpojtba0Mqt0V465qvo7m
Q+yXR0FSryg+3Gui6+TWmgvs0iF0+vuU89/X+YZcuCG82yx6rdXbZA24tbS2T///Kf7JxZepoRqp
KoeczCGkJMexbh3DvwrDB7cFbrdSA1taOafRZjsJQwYhlMExQNH6NpRTceBFWwOALt2upzFm+0dv
zLErcmYMlbcw+qzw0osceVhZoAvIG5lGKPD0SX6SBvTsw3go7fdJzFBG+aXzDHiZxxJ4a2Yc0d7Q
qyuVmmix9iBbGttp0NnXqiylMF2N1dq1z3H0WYt5Ld3+BW+PoZGyTjrSpP1zUFtgNG2CaD9R8mgb
FAk8t/ZlTP/cCPM8zOz+MxPTFaOCD4WV1Jg51oAJzDiiszXYOFLaqrJyny9/spNxzT4ZrNmqE3+t
jKHGHRKkC2gSXgU3iRI63WQ9EiP7nQGVtoo1vYillX86p7MvJ/sg2xWROXXFx6D5GjX7sr+6fGYu
JWGnIWabS5CNbBQjiXyij59aU7YH3Osro/xcwpegM7BSgFs6mYA+T90+BD4+4OiKUdCCyiWcHgv/
DGH3I8Wi5PKIFidN4b2GwAbs3zm2ofPcFpcV7vegMF8D1PSkTL81fW0lzFKRHOre7zizlShB4ivK
mDh+EjxXxXPQWEd9iJFYGDbK8NqPwl5um09V0G29bjIIDDbmED9fHuzSS/H0R8xWp2okUtCJ05U3
KPeN6+NsVW3DWL0RdO+KJslWw88iI/zlsGtzPFuYbSRrKH4TNioVm4qPnUvAsPTj5Shrg5utTSXI
ahCeRCnjjckw+mcFn3YFAMn3OLp2aQNfjrd4UJ580dklIGZ6VPjGFE/d+q4DxCm1XqF6/UUUKFcs
zUlqZm7BnMa+iGc6r8ZUuRH7veY5XXOrSCtZ7mIKD78UnCVtPaqms3wr8Aw4idNgguylVGU7uCp/
GrpjyPcIHRix07ffhzUX2cXD5CTmlDec5AVeXSnGkBMTn6Yo/Nlrjd0Nr1Z4V6/qHC6lILg9gzKG
cwgWYzY8pL0NysHsPs28LdPbxr8t1fs6f1HGR5CIf/7FTmPNhtXIwjg0GbHU2Ld9fZu7joojl9Ct
rPe1MU374WT6EFkKMh1Tqo3fxNusNzFZeg90GdmCGp69siFL2f6nkc2RqZilNEXpTbOY32feP0b7
HKD7Y4krE7i0Lqa+PzgwZPW5TM8Hht2u2AkG/UTNQOczvtO7qxEFVre+lvP95REtnUynoWbfqlfj
Pmt0QuEQ5WbfReOoef/8txCzz5RmoEx5PZPpSKjBBA9C/lb0fw7mnUAZ/07Z/C1sVWqUuNK05oJG
3YYiCrFShT9AQOvyXrJccXN5UItrD6ABlTPIvFQwzj+RXucmSLbpedbLLyNc182o907ZDddinELE
UF7heK7EXDpvUecgXaQVN1XYz2Naqi95ZUejN8nQoZtO9BpvBydWP10e23Ic4PsKvT+waLOxeWgv
qRAkyo2VdkfM2kN8PC3B2+TDyuKb/qP5uxDwJhkwRJ0JHXY+IBANYVWNTGLRfq9yAIIKlOt9H20R
RFLSrbRm1ru4r07izS6sJE+9Tu6JJ4+HrLMV2fHqr4Z0m+Z/jDamOyEh+DBZ1xr4zZwPTE4EKa6D
sNpkEsnhtqtvXUzB5OOffieioBsgkxpSHZ5jkhI10uRhjPE9DyGh3YDCLXtHWHvqfZw0cE+U9Cdz
e8r6c5sPWbVC+Pcq/ezSwc4Y468kRxXzIV/jUX48is4Dzb5OZ3o+iBiF/pHyhlR5whu5+nF5xpZC
AJNWqdBS3/zAW5RMoPZCa1Ys6ZtK+qm3b9mafs9KiDm7treaqJZHQsjDMdSOirjHaffyKKZs8Xzb
TB9iQtFTTAGRPX2xk3svF4pBrCWTUlmATUdNa97LVko2S6M4DTG7FjwlFPsRxDzgM8Szcu+ANMu2
aNI/fk0xEkUUKQwhgCF9gLoqcV1nNSda1mnfIz8hOYYsdAtY6KnranOXavLKCvh45BBRVQA900hU
odKdz506oCmO8iQ5A0CD2LsbLX3ftrC7jr6v2HVpJ2vdoo+n6VlEZVbhdgvkxJt2umFht2fFti+C
bzgw3ox6u0bw+ngpEQoVQOQ2KBxSpD8fnNyYUeBOlxLiLdeRVz/pCUU9odA/95371Iitk+nD8+XF
uECuPw86WyqVWKDFKnJbGN740ObIMyTmmxmOG8v4NhgGtpXBbijNGLCX8Khn1R0GKnvReBZj17HU
9irVjF0eeSuvhsUFfDIVs+9cACNy3YRfJdXjzm3Kux4ocOYXK6NfnHHORkrJCrfynFKnmkHTmD37
JOm/6bVqqxg54L+JmMfYHypDsC9P9tJZzCNlKo/DcP8geV2LiCKGJqOKk6+1ku5MqXhMxp9pq1zD
fF9JNxbHdhJMPl9NhaV7Bk1cqikVJjZpdIiqo2hhmnJd1UfJXNMqWfxiJ+GU83ClVwZaWTKVo+va
XYt3jiZu+mCtV7M2qtlTvBF0UWhd9khfW7agfPcDRxC/S+Fra14bwvvl77W490/GNI355KRuMai3
AqpD8EZkuw9kp6jfvT49xtT7/luk2eVZCWkZiFMqpac/s4hWp2xH1efU/HNADLudkwVwKkwYXLnO
RwQ5UjVCySJlU1Sb2u1d3ce2X0WHy8NZvOJOwsy+EsROsqqciyGvI9Fxs0A6oHmgbC9HWV4Lvwcz
+zxpoIqV2TAYvbqBuLdTjC9td8zrvS5sCvPr5WDLawHBekBDODaLs+xd69PRcgXWN/rK/4+071qS
Gwe2/CJG0JtXFst1l9obSS+MaRkagCDoAJBfv4favaMqiFuM0Z2HeWlFJQEkMhNpztkYA6Ibv4ud
Johz9t9hgXFIwK4K54LLHBteHlLjK8tJfeyeXQCV1n9ymvdAGQB5eiLM2lh8RfeWrBLe+5hsxMwN
2ur0bXQmVPVyRLus9WLS3rWg6qj54yg+t2sQjUubiI5oByN8GCv6g8WducMYlgwhb51hWFO0mX1v
22WxZ9x7AIhW/3L9zJbUcC5IAsQKuP/oX7/cyLltxq36bMZlKbeVnd2NmdpdF7GweehnwmLQQgyq
Lf2sai9rw6lES2pkPBbiU+kAw4MnPrIXYbGi7gs5rnnGHI8GzI6gVq2/t9oanqzmOKi8BP7q9C3i
RgL+xZgX465AFiNwgFhsyhE5sOmJeWsNYng8Yr+0yBWjlxjPwtQGkIT1okdZh9XoEYLWSxvFfq8s
8y9BNpKt1UtzAuscIS8sNeTWdLL6aBRO9a2vQ38jgAP9LHiYv6Q9gohsRBWWMKPfhWXh4ekTGifp
tOJu6C2JEQOvhkZwhzTfMMLffSZUORuvs/hn9PSH+UZZ3AD2Ta0+TMPwnromDO5aGqVApKzyA9oL
1Y9i8CvnTqUuMI6DOU6jk+n/9FVfd4lDc/vIJ2VsZTbR42TmQQWETgKoR5fk5cnjyEnFqFt5ZuyJ
3h6TUY1+gK4Dl8mY+HVk74GL7mKya6rcfFtaHMSunRl0aLOVudxS8MxsgzQVP8Wgoi7OgzIvNlE5
RM4mBUnKcbQcdVtaRnXqaCVfQjLxt85oXjG//QBR4qBqFqBR25wmEfdBBGzI3K5mrinb2RVC0q9D
0IebyeL0aUCy+5B1kYUxBhu4kUwh/Y+GgqLlW9cnUqD11/T3rkedrV+a5dGizN5SC69aH5STN7g0
BnAE2u5otKK58YQIjyPaMATyVirf9sIY+m8kHazsBgh+FH2aFQ9BXe8X9bZx28C5kbmyMYGALY9x
EwB+NzATAz20BUkJKsH82W2LEsErgaMGqfpbxVtg6hhRtFMiRYtAE/hDHLqd+VWNJRCFBhBx+Ikb
ZegMtMq03GEGHJObDRfZ8zB1ffhMqRrGjcB4zTuTfXXgLvCzN/5UkR3QmMbvZpChsabF0P+2Moh4
BeVQZCcWS/16PzUuZNqtl7+DNrEJb9ysiV4QeVeHETAKdhpXTep8moAiFsVAE8PwBrOG/qRsHrAb
lHJcF2w+trlljZnXcR2h1Bg7DBzxcc2iACOsBee4iLIWu4Ex962oMpKCUouxG6MyzQNPSXtQGFXf
hO3EYd4pd/FsInbAYpKlL55wrEQA1+XT4PRqh9K2fdPlrDmkRh+dHEkLG7IzAjIPs88OPZXlE+CY
pyO61pH2nlRhbesUiOaumrK45ZEAEpXnySzhNBBHUMmDHUAVykqaybF+OoUA9k0nCkRSwlZp7Gcq
PTmGQZ/NoJY/omkotmM0kcdR1v0B3djWD2C2cRmrMpxuCSvTpMo857HpLGNTVECViB2seec1gqCN
1MjarwCwLuw4qHj2xS5L5EN5wUP5kDJW3aAj1ECO1Ozpoyu76Lm3m+yhQr/BFzl2Y7AziRPtJ2mn
7DAFRnfKLRrA13tFtq164j8KTkF8LUODWqfepPzJwzTHrW345c/aQ5wYyylCKtl1O7kNMzZEsU9C
IZ97yeimLJv+xp+CMfGqqtwSTAyNazZ7weOBDAoIDDNgGkiTtYBLRkHlhV0F24B7kRgToK1VtRmD
KEFDB6iDylev+eGCszTOYT2HmNx8jFmdsPqTZ6qP675qYd4Pr/Szj9HCss40eZeR2f3SDBAGLxWr
kjL4qpSTTEP2s26+NZl3ylNEnj1QqLq1B+6iBzv/AC3UoCBnD5maU16yvCnZkAwNS1hno+XUBaWR
dXDdfuvTPKlQEgBcz/vKBswOX3dgWD+yFTOGMRAVLwMCw2hKdKvAgfntB8ndJO/yncO6rwN9r0Gy
Erei3vZ+nSWU53HE1Uo8sqgMSFoEiH7xBNRzcWg9AyFXgBZrNArfe+nwgatyI9gNQ9VjZaVzWuKP
lZ6Jmj/l7OlSG2A96Af0jBu8SYpoa5bNtsZADjhjR/HmF3uV3wz2Sti/EJBjcnZ+SAOBB8wP2vYS
k7opUsKIJOEHvUm+gTDvME0mcKJYsOEteTLWRkiX4i+MtwBgBaPcgMTTQrw8M4yJDhBZdMVGgpY5
s3OA8x1TuunX2FUWwkkL3FHIQFp4wDg6Or1geedyZ0T85XzrMxkHa7NHS/pxLmDe37NDgxm0mzqE
gKFvCswoutUdk+lnCsp7PAxpk1xXkvm26TriYN4OAJK/stzacaGzAy4czWMbJp5b+ZaX75m/kiFc
3LLfIvRJmXw0Rm5IiFCOSnzVJV27/18tQo/xWTq50rchYWg/QnEYgte/qHOAU2Im6UBNAKUOHf3F
QRfHSIiFZ0SRo9EHlCJ108WGZX1mNj+JvH+ccrBMN3KtKrZ0n5wZfQxcgpjg0gd8iUMx/23a3UZ0
FoAEPsxqi5jNyKdtR1+UudIGu6R9mHeLQBsGgDJo+KX2gdJu6JzZVRHrpam3dPowglu1ZpmWpID0
xgI6F+4r0g2XUoYcb03TwXmV7L7DoGeq4saBS//v3Q0O2oZ/y9HuksejXhbExGqAA23WwaGb6KlG
4EiZuVIuWlJyMMWHiH7mm6QXE5XRghI2xzHB/Z9oOJ2At3L471oOpEb4jfmljrfs5a6NwnThulHF
MYYgw8gZC5JGFemG2Sge/YWoWdWRigbajm7EZdQSSoNoDhK6uFA3jP0AedV1GYs7hoH1mYcPI+ze
/PczQzdadGii0sBy1AMxvTi1V/rYlkybfyZA268szwrRj2m3yVBJxkxV7DYypmsUBQtAnrgsGBVF
mzH+h/L15Tr8omjymvjzOJvZHDpGkLTx+nFMjLw0jnkt+1M5NUiIcserrE0WuuXz1Jjday3BpJJW
ljrUzsQ+8Rao+Suh59Ien3+bdgH6KWyBMAiVaZlA56o61obcXT/GhW7Bef1gWprBi1DB1zxIY5aF
I0MA35LJxQPRebaaL9LODwSUfJyh9FT94Nx8FF6+EsouL+5fwTrFCdqhw64YsfFpae1kkO+YtUY3
Nn+77h3P1qYDffdTnVvc9zA7yMy3ntuHLO32U5BveOBmMWkyQC/7Dx13v1zf1CXVPZervRio04JZ
zcTSKuOhoR+NcRPw1+silmwwOldndlrQtoKd61JtQaGgwiDFsWEIKsAj07v30Thifr4uZfGMzqRo
CjgAcIPUI6TI4nvIj8Na78vi78Mrw/TO/ZW/HhtnRmTyGSxljTsu7DdDnoi5ot2LB+EDFRRVc4w2
6bnyFi08gbJRCh5asNwZKh6bRzGZK9nXZSlBABBauF28Pi7PQsoc9kFiFWP3VMttMz60ZMWxL4pA
uhCuA8EesLsvRWRW2Itewto246/w5Q7N8oDA6v5Gq87EaOcdThV+N8BKmvLouQSTCAfXfzOrldr2
ovKeidE2LKImshlVht6Z8VDxEwmOgwE6n8115Z0/9o/b/1uKq5V9ZVSwiWaQYgebqTyZ7VfgKkXW
MVRbaw0geXFFaOvDf2C0QSvN5fkAktJXTlf0m9I6FRMGVkpyLNvvmEtcaUdeTACAie9/JOmr8pAo
CmG0sapxM/Bd6N96/N0a33N2JKxGmHTsy8cKzM3ZWnlwcT/PJM+p5bPLKpBqyHpGMM6Zo1vgqepP
zvCmhruqPKnmvzfgwS0BfmuG/UQDnn5zKQY8fYaeSTS03regSzYfWhkb4OJe87GLN2uOY2c8AqQT
5r+frQpBRVmVKU6uAFJ551qxjD5Efryuiot27kzIrD5nQojf9kNU4tAML40t9YSc0XUB8/3XdX0u
NwFJxpyb4bQ3NOGiAj42zmbC27kf882U0U+1ijYZ7/YsaFfehEvqfi5OU4Wsd9B8xyFuKNOYutlu
aH/hDa51Hq8tSzscM2x7MFtCThT+U+U3GMEaKZKyh6HcXd+/JS04X5B2QNEgPdn3EOShQgwktDrf
23INUXwB98IBqNA8CD7nnf/scO6qAZjQs3ll28wAuwq9zeh76x6BaTiUt2b+ZLgxUNoK91TaL4Rt
0nwlqF7a0PMv0Ay8mWLSSvb4gr66p+MzMpsxcuxIBsVRWfyFW0SdARcLI5nIuWhRUGCSagoV7G8x
3tvG96baOWvpnKVjOxcx37uze2W0nbCNWcRYW4+sBEGvn+56QOld147FpOe5HE0PCQhw+MAgp4/2
Ef1nMLYY9Mzqn46HUTmW5OOmiu7VGi/3gsGFmjg2yMUAsvkHTcQEXlEEBJBqtU1sWR9iANAwoAit
Z5WiQjis3IGFS30hTrvUoi4oRU0LOZKsfWgYS9y+3Ak0giKCWtnQBXt4IUpTjQkhWSj9OZwR1bbt
yU3W+dvrZ7a2Gk01WmEEzthDhKjuJ+t9tJ7D6Zn9RVyGhQDPOwSNB45K8/uNdCO/nuCmlHxGccAr
jqxfOZalF9q5DL19zQIfFes5PNQY0gRdwEmUVTEQ6r/0QR3bWbPtgQMFXh/ArY2P1zdx6XV8IVvz
KyNIOyJPQrbpfi75VpIbyg918TY12y5/zbxD7zyPzVHyxDUfHX/FgixYqwvpmkYSJ3fdRmF3q8zd
5Ob3Fiy0JM/itDbfar6G0bImTVfKiOaUzDEc0Css54crQLvNRGxWt6g0r+zr/OWav8ZzG0HMPFbp
onX40nA5JbdFmGJl3tjceY1xMpHikn320JQ50l3pl5qhEN5bT5Kk96FbgDrh8/VPWDCdF1+geYK6
Co3IIlhtqVAxCUNpofDWWoAQatYGzxY39myx2iUBuk81mAyLHQrvNjeyHXe9GycSMbEpZtG+/83C
kBSHhwXwvR45mtmUUwZQ743XHIF4ONUopu6vi1he0G8Rmm2hBajTDQURFurVKog5mZBiOBGxL8nb
dVGLPmBu18DM9ozIrimliXJ40XoQNdID6BhN5xbsdK69LdgT95uV+7Z83QH8hlaYmeZPhzaFEjTS
NinMGSiKO3QA1v5ct5/ichSfqNfFHrpHbT/b+kW2oZYd1yDTHrxvaKxZiZgXt/jsS7Srn+eW6iYx
R5ho65Qg0mEYqMNQUZvIfMXAronSTtO0ZdT7ORZtBKA19NGe1ZOkbYe4FD+AmLK2xwtlPRtUAv/u
sRZL8BLI5B6HuNF4V6AlHTBRPcMYZ8AFeon8BwwtxMUaCMeiNwwB2gRWdeRZ9L4jY7L9oW4hNB1I
PCJPEfr8ESMEVr2G+rtoV84kzV9yFpJ5XoMZNxeSMuS/CswpCCM2g5X3x7IQ4LyAujtEF5NmUYqw
64lnVv1G9ghPQr4ru3CXm2sEF8u79q8Y3fOSThkTCSBGYcbeSFj6AIAhGa3kdtakaD42xGBqrijD
jpGDN/7so4eSJVn03zkuEUnO2Dj/d89+dYadHUyI7pfRwlDMBq6nP5pd8c0QrHlnpPxhCSffXrdb
a4vS7FZF+zAiKbYuJT/9cRsVLwALoNnuupT5av7hRiMUvOYRfvQEaHfJC7owyke8q2mWO1uX+1ni
jsVfhZJnUua1nu1coaIcTSqwRQUok/CE29uguUrBDYd2pevrWbT2kYtX/FwJx2DJpaSaVoVjzVbP
D0AxZKNUBMTWf3qoRnRvoE/6fydNCwEmd8iRaYJGqLa/dVLRxQ3vgKosLPT1OSZ4H6VfxFUU1Ss2
cFE5zpapXd+BuOjumLMV7fjMK4wIoqmHTXtqO5vrK5x/SNcPIBqBnwGeE/MY2n66gRh6VuBqsRB9
UT0oa+siHm1jS5ABNKcuqcJoIx16uC526RgBwodpfnRZAgxZU/6mcDMAFED5e3UXVZu8fc6sY1Z9
5HyM23KNsXLxgXAuTnNgNbC0hCkgLsgBhebdBayMa/OQOg+efC2KXTVsGPkL3TmXqd08wYF7SSlk
Zj1oiN0ja2msvDuEBmbwGK51CCw9wO0Zij+YgQd9GLHLi6EUxtJDr0YiqHjFUILT7zsD+c4sLp3T
DGgNoEMVJkG2Vr7/xT37pwb9FqzffdmkvsEhWKRsTiGX4T81f23wrjTAMxg2uB+OcRx7Eg8+R1dp
m9TesBeVsweLcRxFwy7lZWIyZ+cba+jR86KvfZum3X3TZcwxoN0TcqN2+sT8z6VauUFLwRFaJkAg
hfYJ1Hk1GW0L+th2hAwjx2jWGDEj7nIpUL+mwxYNcXcgoJUr8DnW4v05E6oZJlEFk6kyjhApqF9L
JfdBPiQcvbtFUe8wobgRLrqnmy/cLG5L76dDpk+u9UpNI3aAk8aAIus606lN2f76vV5Ww7MP0wyX
6WeDEsCu2zgKsLTGuz0chNjT8ZvrFTEDbAb/FKAdbDhel7t40ODxmvFDwcKmN1ywEo9gNCljPxQ7
eEF/sMMMpeq1atyyIUE9ETYLbRd/ZOzQKVqh8w6XWrTjBjx3G8y8b3tMkHmY1AFq5Yub14kI0Ek6
5Stbu+TJ51Lm/4jWbJgrkf+KZhs2+OKmaJojqD9WVHl5F3+L0GwIkzO6NcHhRejKBUclTAiJOTL+
f3NYv8VoN4Yz9JVRZGw2BVFJF5Vb6ndbCfjm62IWXdvZhml3BEW6Iehm1xYWR2/ahfVTBONPTuUA
4sjDsDZDubZ5uub3QDWpR5wPtZJOfvL9k6++X1/RigrojWZlmcqIzwGqUb8o5341jFv8fUBDepig
RjOWjlEKkF+Ei9O8BHbft89NdLj+/YtWC9w3QAnCeAyACC99FAhj6oB2uKW9SU6S+LFjlc8ef/Fd
fmh9eivU2jD1/It/OIAziZoONJVvNpENif549EHzjm4D4+DV3wFTcX1pi6d/Jkg7fRmZGfoAICgP
74fOA/sl2orWIHoWV4OOWowWzbV63dUQORklWJFhAiQcTEXV0RwBUpWbn00ADveTuXJeS1GoFaLn
B3Rk6BHQh6bcoU7TumrnRR069z20Ej9C8WDFdi9qBWAOEXyCJQVdeZdaYdQpmFF8bF3m06TtZVzS
Bt4TkxHZgeVtbNQrb4jFbfwtUO+ryfuaF5WEwKbeh/Zd2277+ocZvlhrYEdrgrR3a2aEoDVt5pUZ
oK3oEwCbEfJhW5toWqlaLd1cJwB0Nvj7ZvCI+e9nD7Cso1EThAKtQjYGfMXWjtbq90sSULhHz/OM
N437eymBA1AyihjmVVAC2UwcgwV/0TSJFhR8P0acwIbra4Gk21nOZKWQEBGxySS62pIckawhV9zP
ohNHWwsQ5wEREv4xzlb2okwbCRCHyHoLKBLHP/zgJMgLsd9KL8nJjVhLac0qrJkhD8ECcJvwaIUD
1xQhbbsqVw2I7JX/WgOopLrn7h6PrDDMkd26D9cMxYI1wlMf9VPAg4N6Ts9S2jYQ33wLcM9mU4m9
ioBcjKZ1Ab9E1+rCC3oBmAIHqV68PNA/PN+BM82jBS8ERlQxxxmZu5CP/0yuuaLci6s5E6EZcVYI
WD4PIqyuicEhnPTyXqzhvCzYuhBIRmAQgbHDiLB2RH4zlE7BIWRy8DbMMJ6M5ZAdCg3XHcWS9kEQ
XgrAyUYeQ3eymVU5HQbOZqihGwVeDFRshLt30hh4Igy9N/QTz5+vy1w6IyQcoe4Yy0fTs7Y2IGXw
kogBqMxhtWMpP9KgXbGpS4E/lvVbhn2pB5OXo3mfQAbhQBoA96yDiXI2j8ft2j6ZMKA1JXm/y7P/
nuhERxEQbCJ0FcF/6HYpYryIQtkCn+8uTX8U6rleIyFfVA10lqHVGpfqj2SFqcCPOaLMu+n5SxNZ
ceZ8C2gJM/t2/ZiW9Bzcc//K0Yx4zgqMaPWQU/MNcUCmfmf1KxH+UnMUWrhtH3kCdPOiK/nymIyg
oAochNC+qn6cypQfUmB+tJMDYgfTzQ5gwZv2rcnZqbbyIyjZvkQSAIhsyqqn66v9lVHXjCI+BcCp
mKFB4UbPAVkuc1KLKMCRU5XRuIuC7k3WefYQUMW/jS7DzGUpeQCSBt8jiehYeJeT3N84A6YawdBV
sgN+vN4zEmDAv4FzOqmwkwGY5Pysjotpeshm6uHC4GoP4MHmxPOsf/WAYdmiT5pLMzYzr3hgyvW+
A2Y4eu9HG4lfEAi/FZG0eJIDqeuxSIkFBW5jBS43YJTa5X09zC+IlI8huCpEsavJWP+UuTFmMQYd
zG0GbKwHizUIZBprsG9sIHD8RfMItg+gZDMPZwSmncuTBIJQnZkhtAXV9xO12r1psFOaZX9hfFG6
B3wTSDLx2Zp991RW+bycZgC74J4DnmVEFTj2wPZ4XR2W7CJ4oZC4Qh00BPyNtp6psaQIqvmWRaAs
iAaKJNHoN0kTiOa5zboxnrLa3tjUkrEPCPGtjX6Tl+sfsRCwRUiTz/zZ8J4oJ17uaZ4qToEqBLTI
GvG181xyEgP/WchXlY0rFnPBqlzI0gymm+bCHUfIMqKbqN17ef8JzJY0MFbC60U5SIkg1EF8/Qfj
aClwB6cM+1rkdvg42qgRegaApSIfEAiT77HX63u44GwAk4Z8GDQdV0kng2CKFJhSxroiEN1KB22Q
cu1lv2AoL0TMSz6LOUQPsL4RMMEbCda0EkzYkTUmvVgjiF8Wg6QS4ij4Tj0kyIrQqsdZ9d32o60w
UZw+l8aP67u1ADk7o8r9FqKpQZXlXlfOatAEvxIVmBFS5DMzj5b16tC9B3QULlDFuxvQWLWmGwtP
LwhHVAq8FHSh6YOFU25QRn5hV/sdSOAOsqsAoX9H/Bs/TzqM2l9f7EIYHAHH3cREJAjGsauX51YJ
kPiO7azyXB7T0t1bSn1FGeC2zsTJddnGnNyj58i362J/QTZongZy58ZchPyY49DkSqOfccKgLwyg
KWH9CmcELM5qN0XToQut2Bkx4l8WH5n302z653C049wu32F6k8oDdAw6T1j7lYDd3e3kgQMwj9pi
JaW7pGxI4CP0nAHzMKp4uTcUfb5m42Fv7L64lSiq17W6UcH79a1YOoFzKdrNKaaQDZi5xuXsuLxz
AUwK9NOQOF1s+sV0NFlHnogZ7bMgrTZcyYfr4pdsA1hCXczNAqgERv5ykTzNDAwS4UaVqtv3dn3n
eH/xWMBc128RWhBFRVk5/nxpPbN4FGb1VOZyM/d/XV/J0nHh3sxzpYhdPB0pxx07MgUDw5ukjdBB
M+1sPh2jalwREyzd0JnEGe84jC06+o41QSpa261BEZNbTR3TCFcHIBmeTMyKtN5O5J6/C0WjnsOB
iztOKUko0OPwjwx8ZFyYRT/GgZl3dlyqHlA+gCmuE9NrjXHT5iV5ABGv8wkQEh2GIQHdyjuZAfbD
NNUpFcF045ZpBeBru8ziJkqb9z6NgLSVW1Uf935fnGTXTo+RK/lLV0bTjUChPBE9n8K4qHwgfNRg
qspih/Oy3CC0RjstIHDEN8ejmdjWdl0fDGZFSaby9CGUdgMPbwdyBypWBgRbV+ydRkVlbHdhi2xQ
/tAKAEabVpMeDZYeSW3Yx8DwthafnB3jwbibJI9Q447GeyANT3vXM9yT1+BlEud0qMHZxwga8RR6
5wGI5jqHceqmt7H1rSqWQckfnAnJ9RjAIH0aj8Dx2WKWU7woqqz90FTki5EVFoAOCh8FSwPUwis2
cjEOCsFDbcHlgO9Wf6zZkdExGuARhda44ATWaX43gL/j6CL984a6eAo8DTaohBsqvLPCoWSAqRj/
O+eNg5Lw76/Q3BJF/pFLD18ho+mkSABUpmF//Qot2aLQBzAoZgtBWa9zlEuE050rWljl0AJ3XY5n
N89gjfjOoPVHbdaYewuP3F/Lai4FeSFwWsH5a6NzWK8VRRHwIp0OyRFmnexiUxsZekQZso4Hbq7l
mpaCr3NZWuqiGkpVBQLbyIMGsC8DrXYAd3vpadM+dZHxF8wGOLaztWmersA9N4Ya8vKJqrigPXom
R+MUFsUPktNPY5DzBAgebGsyoKU0gWx/Xj/UJbuIHwByDPoKPaSFLi18PQJEhvb4AKsReAw5Ub1N
R/mRGt1aM+qSZQSeF7JqSBrPk7yXklzV1CUCQbgyN31nVIhN1KABt3dQ6PbAGmGiJbz1gHtyfYFL
2nMuVjvRsuZ16syptaYN5kxrESQuQYzAkMBZI4yefZUet5zL0k6TtW3nlQY2E/h8MWU4UH64vprl
4/p3E3W2QozkGl0JOZsivPMB6C7lbUs+rstYugNnq9ABtcLBjKa0x45l7GfRGjHeIWi+yO77RqyM
fq1J0owWUA0Aqj3vV4/Zv3oUG1c+O+F27FbCmBUd0Bm2YfWdUVVYUdhm22Da1RFJpilp5DOgpVb8
wdqaZh05e+sw9FWJnuCEzKqIh0jFOQey5rbpVt7fi3IAfIZua8yauvpTYMii3rFnq+j0eVKzpPU+
cTeMA2tF45blIAeOFCueAbo2NGIEIBGfE1BIhIvhZwuoKtfbqvTnX2jdXCz/f3I0XWhrDKQ4AfbN
suku8puT6aVvJQ1v4NDWIH/W1qSFtVnVjB0NkDv2ovTDR/InztAK0rU0jGUdPP3vFqYpxIgBqqaT
WJgBrauyuPXJltsvab7mu5b8M/gC/91B3ZTbI6GDC0FEsTgY1BY4q7EZvU3OuOkK8lC1HCDyzUo+
d03qvNdn+o5nSO5hNhz2tbyR1Ey4fwI1bDxaQFepEEfu8r7aXd/Rxet8tlDNk5i5DExQpeGdL+wE
r7u4sIZnwhpEycamr9dm7te0RfMgxdAKDMBBHPXG2EmPvgCwGPhl1igSF+UA3h2cVOgA/oNOQ441
s8YRGXk/qm/zFD0qGCUykNHy2RoB6OIOnonSllT5JBLAEZwrNIjm/vHVAa0doB1gm9b/i2b0CJlI
VDkB+A64Gs0pDnYoecVgqDwHnNdj/U+Q05vGtoGnBffYumrFYC1VNs4F6j3OXgC0P2HCq+BhfTS5
e+MX3W2XmUc2fAap4r3v+bGVQ00rE9eEHq8r56KHxjPYAt+vFaHEcXkfGkVrEArjFKnBk7JxgMj4
kXrpSlSzqCtnUrQDrCu7HvoSUswZa3gQRzMvdwPBg9OrVy744gMH7R/As8KjFjknza6EyDy0WQVZ
Rr+1BU2IXSD4Tmyg97VuHGaJypzY/Ysp5gjJcjyhgVs5Z7Iv99Ee/KaiEnWiZkx3ypc8tkD25Rv9
Sh5n0X79lqPTr4y5IdPKmIs4JAKN2FckqiUbYhHuy1RsvPabF7nb6yoyH84fYeKZSC1rrUKbeYYD
kRQHFuUJol9Rbbrma2kx5HVWzm9NmuZYp5DPsLfYSHduqXzOjCc/+pS7zzkmdt0VGIS1zdQcq/SZ
7zITsnzRbCcjGdmunxDavwHtpQG8I1mdQF6TqHlXwo25owwSrbHc9Z5IyijbyslKMtzsVFWvtFD3
/rDGpDn/7LUj1O6EhXEsEdYQm4EXq2ooKk/eSiC51DMaIbYDKCDG31Ff0TbTZgGsS4EsaGGccvHW
Np/77tbJEss+lDVyCuDR3U0TjdPyMTTz2AeyuXcbDEeHgzK22FzX2UWzdvYx2j63RdWJkWLBwn+q
hnHLyS1y1CtCFnf1TIi2q9SRpScbrJiQG6dVwB35CzA7FC9tzAu56Nb/g/suwFHRXiDbaGALLfG9
c9PYZDFAc1ZOb3G/zgTNBvwsLCKugy7pBoLQtxTXGLzMnDfLX7Fdfwpxgd5pIgFtI1kOdphLIS3m
1QCKNRsSV24MUezrwcXjxvrPx3IpRrMgqEFnDnFw9qFtiy0LzXQ7Fj1NrmvYny7tUoqm7gYagIAI
g8WEk51U5VtLi7hJP6T39W/kAH977j1GHUeTEyruldRH7OP2IHQP3UMbBTx2ZL8HZN8av/af5gmL
AtYHOkeAzwh+hcsTsmccZeUifz9ADfLx2cEEbpDkAEUAEjZe8ri1K4r35x26lKgdVpU7PsmoCX/m
T3d448R9lD1e38FFtfsFxueD9saLNN0WgaoDMKHjEjn0gzHpvmP8Jd2nJFoDvPkzTgU1lYt+xrl3
G6UgLZii3JiUNbqoP5D6BhBeokebBTLjzRfUdq4v6k83CVEgjQo9YE/5tq0ZuMlsumFQHqytddO2
75b/YpVH8CSPDqzRygYuhFSXwjRDV5h2VhsThNk0sdxPjgfwjCI2w51oMV3x3KbbaY0+anErz9an
HdooQYpeFD7CcCpiZyjiCWjbiD9EeliFDF3aS8fHdEuEQojv63xFaHNIRW0EOLY6VoYTqwipedEA
wkUkQ3tbvV8/uoWIf+6j/C1P03lWBC4vA8hj5LV3Y2reVfwrXhibqP5kjLFSu3DYdNGKwVq628je
onEP0SkqlZpyKq6MnFCA6yHCSEtAy0cg/9laeRQTfrDN19A9Xl/n0r0DdBngkoFBgr63+YPOfApY
PyYyNhDYY0i7/RrUbyr9fl3EQnnbNc9k6AnGxrO53bfGXENvnyc2JcPwD1i8v7pz5mK0Hizu3nIP
fPeh3DeYjSLTO/oMVxzOQtfT5VdoZrOkRY7PwEql5BvufTQpe6xUvbNStinAjSczhMsnwyj2rRiA
L05XmmiWLsv5LmgKRWrLqzAYNMex0bbhPJ7c98k6eeVDoFZyk0tadC5Kc0c1EoZN0GGpJvLTLW/j
LEic4bvT7RDQke4QiL8xPucSNUtXe04ZdBMkkvGlbPZA/s7qKjbAENGL1y7Itrm5ac3/nhu/PFLN
5KkWTm+apargtUbGzV3z62sbqRm4sLK8rpvpXTo25TFgSUEOKuKOFSfh1FvHSd8Yujcn5j1dvzJL
xu58OzUzYHQp52jphRlwROypZ5f0cdADWTr/UZbH4r+//Od9xDs8sNAsjDahSyMw9U3ZYS4ML4/q
p+wFHvwxi5LKer2+qmVb81uMpiSoSAsrmG9AP5WHtBs/ub27Ne1mJYJdCvrOV6NpBWAgMrNzIMbs
npicndJcFd4EpX+4vp7/j0n5vSBNPZwmHUvgcqNVDAl5RfutV7z7U2IHe0diKmw3PxO9zZQnKPKu
hBaL/glY4BjNQIvazDNzeWah6qx6cjOATlJP/qiIq/Y+mcoj6t8hqoxVKp4M7nbvk3CbRLRDfeOi
mrtty8rYXd+GRcOGojNAuwCBBebeyy/5P5x913IbS7LtF3VEe/Na1QYeBEAD8qVDJMX23vfXn1XY
MWcDDVz2PSORkDRboyybrjLX4vw8ivQII+H4v+CM6ko759YZEmH8nD81J2lygFiBVugnkKQbHs00
K82fM/7sFb6V5dGMvXh49a9mNTlFHpIAcpP7yGXGNvqg0GNeyAOKh3KSKAFazt+E4PX3dXzowaHu
8H8XcnKcYJ05bVRxnBTNASUj11g8yAJClbql2TYHY0CM3sydI7Y7t1kH3P0roRNVYxRu0NQa1lTK
DxqqAXllHVdv8ShYleDZaVmjOQFplwPKXEtjFc1VQM5tKdOEV/6HFKtNoJVY5gT0zn74zEBiEMbI
sqUFMy+Dl/bn36Y68XXcXmmDqMJUtbIxg26ETAgbw5ciUmlpvCcSCDLybl0rkVOI6rsGbgQewNpt
32349odD4Tx05zLmvwzBp3iDcaSec8LAPRZluK6rjMbGHHfqJRN6P2iGVwjnDLw/k3NYSAPwa2vw
LinCBgaPdmCRkf3FGO5wzcFtqqO4ue2PoCxWu+fOWKn8m9bMQRE8tEfg8fvPICaHRCjGtsRGAd2e
U8Eq030gOA1ABzOYDV8AA7Uy+0bRZo7mQ3NxJXSyXYGYRFnsQ2hUEqnAzPEmmc/xxAG2/OEF+N+5
TcPpBjT3eqtAjNcLKDIqAYVsu5EvgLqr7F/AwiocBb9LO6p1fr2qmsCvSJgEzV9ZCGWZRO5gfPIg
n10Du97Y8nWi18RLDXk4jL1bv2dtVGyEtnLRz6Yp1RGYQo09gIXMt8UuMszMQNBUBz3XkDrPjYb4
wMkF6YseFysvVOoFakekdaYVSCoVnHDoAaJ6ysomQK4J1FkL18/1t6Tq3FVUeqg9zzq3MYcmR8JO
6sZdqhmxE3K94VRpBSojDoR7nd6kmySsNBO5sdIc0N33AjKibuWqBminQM2ABKChp9sY1UF7EKRr
fwD7p2+TZswbUmm6iF79rNVU21XkdCX5fWQrrsabKco9QR+IFv4ur6T3oI6ap6wSgsQ00KiOZ7Qx
Ncc68Z+5sFVJ7Cf6Ux23g0YkuQRqnzqOwgKE1UqKAshB/eKxgGu/8Fj7rtbwqCQ2clAvF4bfL3QD
r2YoW9OAd8rYbRrDKF/1sR2eQTNQPOl97+8r9GOu9DYSlgUacay4a/mfoBDbQ5aV/Dsor4wlqC7w
L7p6mdj5oBUDHQehXpbIpa+8CGBtgIL0JBPJdf0F4BH11i8GNQf2JZ9+u+DpsUH01LjUQ3HFQtCT
PIHNi0t51YSDoBLRr43UjvQBjaCl6yrAo3OjpifIZosD0UNROA595R1kV/RZw0fs7iowbj0hBgTH
q1royYdWem5FstDLAyx8yenA49aMBS+n8hPvRvUKXLTc1lBrhljD66EFIILhR61UmWYj+OWd303U
Q6MIQk9ZBUo0ujUmpn6Ica6B2gHS4DqTST0UW1Uedcttuj9JqH9FZbPRUoxayYbl75If+zsGMimX
ijTAWNwaiqCQQKzUJ+g9FCrblaqIZroBLt5Ctkup9dA4ykEn4z2c8DHwJjgBQXqWpTNBHDPBd9r4
ahRTE12Xmc4jb02RU94B3cyRueWYOEXYmb/P96FWuhI00bgtAH85JMeByV00DUmbqCV56G4Unntv
Ap204xw54kPvA2XZEiva0nWkFm8XmIsjAxhLIUBPu7UkXFB8Su0kQDnVHtxGs+23oWb932fJ+CQY
0R++p70WMnptmniATL78ZFRwnfKmgptRb96UuZfwx/NDlgNc8TqAg6ZBjueDRwzlGOAk4p+9HtgU
ayXeQu2aOkq3NNkOQB8kCDMTfGTDAM+MWmTQJgh3FNitEXh5W6fgmBhTogC91q8DK0fo8/s6PhSD
ylmgS/AQNC1G8pohKVoXnk02LsoI3F/cVqx/fpfBnOvp0VeuZEycb8QVkiGJkOFpeWELJXrACxC5
zSzYowt2LYXN9MofdIdBagoBUtquBGJgAYbdiHaiWfbejIP/+EBICHjx5IXU/bQNLlDTPOQ4iFK6
0ho7hXRQonox0qLKlkpRqyRFDsMvdRNkSHPX7bIl/y4nXt90PBQAMQdpN7TVizwDwLuaKDDkM7Ay
Jwm1w1OyzcmOLtaHtfljmIu5Ip6LWv5Xli4KgP6CEFTcwykF3/bEk+o1LuuKAKYyNztaWWASN3uT
IxxBmYuVUd8EwzVV8Y1IkdZWTztToC4JCU9yypkdcS3NVMxmZgfuaDYv4xIVPPGg41+4e8ngYo/v
ON3oSGGxcbVma6L0m1YY10j+HZdGAwoPkw52Z/4zqshMqWe6VDN1ms9o3jswI8TTPHql0NEMGKX7
mhmhgyFG5qcn+rAMYiJ4ZmkQ6Cj1VNnCzl1wyVolDVboxSen77lFEac3YCp+EhG1fNhmIPvoCecT
cAaJB12j6fJjn1H4lRLAVkmwdO188dXSmKQEJ2cgPwBMoHMPJYCGm1x5AHCz4mwR7gsSroiub89o
kYxVKxWhSkzTXJvm1lxv8Tubfdk2sZdLQvDL1rZt/I4siVOTpeOQo4OP//xAwJx+kiNx8J+X+PWI
v4e/a7H/jg/Kvih+mOyDUmLSw8Fc4Gu9gCyTfeCb4ov9FfZX2R/M7/Xr4XX9vc7NHH9ar/H1vWb/
F4xzPXMi7kIERnjL8yg2wmmQRMGYbonip3wfJzpRSEY+/jmc0r42NTJYAQmc1kbNupnQv51dUF2y
3NO4ip1u3ZGGvOYmT36+derZmjmsuJmxCXfHBTeHUZyA5o8HIJw6UZix2JdJxsU+XZ8TEhGPLfXX
G7XoYaY49A72FHcUOAkyjoOKLm/Iuj0NPgAbXCVFhCA6pYlNd5xNZcYE+/G7obnA8N+oq4mgiaXp
JLGPhsAFxC9JLioLcKY43aol4U8SJsm+E/xcn8/m1rC2e5ssezZx5+lLJhuZFKZi5ZZifZEnuKkE
zzfkzbFOdHH4/l7PEXDdGRIWlwNiXEI1EyifsUS3C9P0aAgXK2Sg8q9QpmhhQ2zWroZz99m/xzOW
/m4XcPxwFg1UcWDTsRGT/Qb8jNCOXObTs/1pL/8+fVm7kzermu8LRVgBD1i+8AQFLmbt7rmNy6XG
H5OAvioEe03IBqtLqLWYOVWXh93rzWbzgX8Ezi/QLDMI39vFE10xzkSENxTqZWuft//8sKFVtlAu
7OsfRcGUBdMYDtMfS/zv7Pvyw7KIlZLNhkJtHBY/h4W5PkA5fL8ufj+Xd4YBQwUduso4i1gjLT8x
o0lRK7KbNaBfpBWF0gsuGosu5lokLw9ikzUBtBh6QgGShMTE1F7zXZZEyYDFZ9oMuhaTtsjMLXu0
w8CrE5D9A7MQfIJJhFFKRpIUAegXI7Jev67N7YftvOH6vFkzWyywyOFuOleSJuqTTz3BNXxIWm+3
2Dbopv9iY9BsLMCzB0kyiNBvz1CQGVlYBSMTYJrnrf2XODgOdDGja+/RCnAAruVMJiK0SeZHGeRs
Pz4+n5+fPbgpz1A8zFkZ8Xv8CaKtjUUXp5+cnn5OHWE/fwYyEJ/9MvPudil0nS4tagtQMKFDIYtT
xMcSvYkg6xRwUth1We5hkmEjYSgXCxjK35f5Pn96mf6/wpgpunJZOw1WUCmYMJh/GP4jrDymumAG
+ndRdyaAXTXgeOvAfL8Ym0kwyiMtMtQGmE6Z18G8jSW79uz+Mxfg4g7MyXy8llcyxdvpeUbUN1VR
QyZqzAk+gHuHz1fMNoIH+td5c542T5uNNbOJ9yneyWQnhrUpWtHnIwiGBsyIbT8773Q3p1Qe3vfr
JZ0oWs0TxLwM2PTMrUYMaM8nByf1Ze6Y3L+KTaYzsVBqEJcCOk4h6GzaSweRzczpuItnLqdDhYuO
Ag0U8Uy796QwS7lo+Gen1ho5g4LcMm0Y/9z6uqhKumB3YKbo9fH1vxI7uf6R5CbJKEAsOx8ROTf0
/ArQQpiDgdYmi1/gEdpHAkvJvI4aXgdx3oD4eompYoKAEj+x/jOG6QJWdqcFrgY2MUw6WIhHYDr8
c1twiMzt5QMXh10eZlFhKtllZR/4xI8Nfr1cpovzjdXCNZ65w+y+/DKqaRU0V7hFw9+Mio0MA/rH
erNRsLGwIMC6WNK5EUjsSE9HAJABlGAB8gJ+zGRdssyIFblEfycTfIlTWKjCopA3zH5HV0xNmgd7
zqm55K1uBKOnVAHOhoHYFrWU0kRT1mHKhb4uwSBlZO8RjyQ0oS35i9+NpMenx7wpC2MgGIqzeaLH
5dFZWhaG9PNz+IbHtbShexDkrBELHV5f14dFQ348xOLfs/7rXa5RhB8A+B2A0MK9R/nRreIrOFUJ
G46PwCJGxrP7UxFpMX7Gn94yW4bHnJRO9DyY3ecc48W9QUG3hAGCcJQdoI8eCcBbwVyMZvkeXarM
eu1hT5+fmUnBGpwGAq9qMbcv944VfCq4mhAHcBJAk0wEur5co2NU5IjqjF/BIl7a4+Kv5HCr/DWg
n6DaoCrBMwYFRtWc386U+M2RYO4cjDS8LQApwkm5nWun+iqnthpEv4jOuTWj13jZdY7gRMvUqRbF
jE64iwvFibzJESxSpeHFHPJaWzgJ5/Ys0mNE3coUnzbdRtxoJu9oM1f+/yEUxfFos2AZlElSq5Qb
Luw8CI1jqnnmR3AYN+3iqwKByU+6hga08c7yUsw5mNMY+J+5/it24i0ErhGABgpiDZEOx0Pyw1Mg
TtOAX3fvb4OZLF9QzTJbS8+0x92OYlORuAJgB7qPb3e04XFnRjbZ0SDFSvkSncHRt8VPbT4/hTEZ
9j7WGMkjEr7wa9X6XbveBZ2XOV9Jn3grhVGNhQzUbTIoZEQBxCsMDuCpXItzxLc53OFLh9H9XPE8
gFhXRB57cnqzJEC1CXCJSLgpfopXEeosXqtLwemP2blfAUqLFqAfJHMq4qFgOLa4OAggkH2eCK4i
t21yDoKTxEI9hIU2msJJ18oxJt1msHXbOHSL3gmt2ewXO6vTKV9LnmhFTnNd0ZXZ9mJuRFzltvxU
E+JtKs9UiU5eqkXqHKSl8jS3t5c+2xvRgPkAxbYCTkcknQC4dXuyWpALARc9QU6nR4LTWxh7iaB3
yHRtYB/awTqy6nVykKmHVC1wzV+fOgeg8tBeKUmeqj3OwNq15N1udFKaLUXimS/xTMwlsulPx3i5
5YhTUfZ+V0Y9VlUsZQ14FE31tSeaBYZSS9p95PCBUP3n1Jtg1dJk6ZNwpxzio7FMTKgBh3vOLGU5
cxnuXA0wCECxo6Kbld8jCrxdMAP9A3yWy3i8tjWRBBURLdfMrcpzBpFwWMPxe0binTqfSJycDs9A
/VUMShJacnbwyqH2kBY0XXubAtdB/lL+P/LSzDhNVvxmkhNvpgY9DWqxIbJZpdw2TyDwr0F7yp+D
BAxZREhMdEc5v0/0PiqSQQwM42xIWFoFO367tBKnjm3aqz5tzWLnEY3oK22fHIFDQDs7/FFNlBwg
Mx1t0t2PZHVkF1Oe6LuE/OmI9/n7YO4zMJPBTIwanukrpc5ATT0gH6iwPjd5IECW3ID47LO2XBs4
KAXN8DIgEjUj7v+5gmgif7Lr6BgQi2rEYgzIRSak2pW2aMXPQJE51gthMTovwBuwYwKWFbPeAaxr
1SxSaswUON4rRQxDB+QQXsOR87jrKyg9OJ1BjURU/VUppEWN+DJYe5a+9D/HHb9XHI8mvmUZS2Hu
orHdnpzBG8l3pwH1E0ULyZWFIpH2LP80zrivCMpllC33UWyqALd8TiHe+21w1wQBUDRIcoPSdnoI
+aFVQw6MZTTcSGa4TKzOMixsPQdHWnLCH+9Z27Y6BciR2X81tKnJ7wfvwS24HcDk4AWGmkgumoxZ
6GdzizEgwkb/qTfnb90eVr3prfu1/CNaMkHtVbqOnmVALVF+tavxnOgSoHXPjejOPGFJmBOLTj7c
S42fjCiOxzxqWvhZvkQ7C23xXAxV3P0ZiW7WoIskgx2S1+gZnohHv3kQps6M4M79YQNgWLkArsMR
vETLV9kgWe+5SFMwgDbAFWQ6QN57Tx2Z9T3u9d6toMlMCzmMYxGsm1Q5xRsNdAukiEm+DpYJfRO/
RFs3iDtj3e5TMpPJTQxKlKQAG1YhEw8Qz/yKp/J7g/X8q+8DWiKjl3ymcyIfrSeAbNDaAi+HOVm3
ilarCy5vebjK6ke/R5NLgWcl2Pt24TmagffP0bI6c8CpSsy5w/RArwqSgugETVFsM9WJadHVshcC
vY5ptAgb0p9S26AouLMqQJ1SDs/Cxt9RpePWs/uRVOu5N8+Hy30lfxo38GGQS3IP+WByOmhLtYQ5
1c2RZk5nLUdW+SfQ0+9X+oESvZnztPYk6Nuw8WUWmmQENfUkWmlnsA1/RrT46jF507d6y33Lt3Oe
5X0/DO4sEIvgrKD9TIE6u93pOhDRczJ6eC/aSN+lPZ6TlbyUtiVMmoU6lJQ0i9/n+kB/3kicrm9Y
V7hEqIaj/EDlj2zRm+F+2HrHdhGTZNtTaG+aHng7eAHjk7aapUy5yzDczni61mkouHygQr6/5PbG
yUPsW7yGZrTRnwfPGhdaRFJaPIu7kZvRUvch6UQ00y5XaqoX/ChyJTZ1p93w4QKxGg3+DgZp0Lq+
78x+Ja4RRZjS8+9rfoGEuDWVgLFFYKjh+Rx0F9P7HLuNyolxGVHZCd5k2CbMcZNtJYRKa84Cc8zS
2PSmDKWN8g9zJO7zGYDGy34VPLvn4lueOQMP7hjGw2CCGdk0fPaJSgMWzqgoMerm3IN8FOxs5Vmt
gaoK0Ya/YEdm3hE6FyXcv1bKIrxyPIoiH4ZHiktS+mr1SyATCq2RRlQ6ATR7cBSUdsjvmWPsgAYe
vlYbwPTNOGn3iW4mUwSIERICKOW4XL8rmaHra0LVFxGUSWvyL31AWiKjsEUnOOAbfc9Di3Lr2sYL
/dxhu48KIBpIdoyag9GbTPzDLI1kABJjjZFbIcHCs8R3d9PYhoNW+iO67J9+P2N3tSJ49QejF5Bb
8UqLXdXF28MtyXFfdhHHfGHoErs818s9+JV0qjrhk2pq1EeYfK5XKjGc/CelOTVeQOWDCqNgrtLt
PiGBsaDtBnlPBvh7h8VWhZVUCeFlLCJFP6jikXSBGnUwX+yDz98nfv/GMBE2UaFZCSz7LIEwH2Xo
i/I7WUVUo/IXb4ZW78zBGT88UvC54Xgi9YEXxsndkfmi8FwOSkQ8lPBA4+VnQL0terIShEHik2tX
S0BJ6jtvP9dcc+8VsFX9V/LkRBnl6Huu6ke0jG1g9v94G/6rfA0dbSamuPT1T9TVjaDJiqZGFLil
D0EAnTBO2as9Osihwb+WifqdbJUjYgta7gCSqO7Klzmq8wfWGPNEKRhrPwP15hTxstK4UpRzbOg2
O9Z7/UnOkfEoqORSg3o0/MiehnW3VJHHe5s5SmwF7yZ+JXlyhxTDzwyfHaX6rCtkz41EcFRT0kj2
BWaOwS5JYFbr4DN02pTOBlTsX/9NOtMoV8oq4EBN5+O1gBavKHj0FnsBKH+vnZmvOCewZx2tRwoK
9QSIF+BiIvE+OU6tFAPnqoZuVA/JH8Tzu3HBofKvsdHW2ND8zxzO5kMDcC1wcqyiWNE9MYHAjgqg
r3waF0/tGl0TT5KDpCy/mVXB93ER5gXgdhlREV5e+InAME4UtU1gdt1DuEfVP9RQuwLNmGhJ3+5x
5uyw0GO6eyqgeVnVASgMpvp+UDO5F0Po+4aCjcBPaLNLbcABWoWp7pslyHB/gufmpM+ZuPuQSIR5
+1fuZJLtqPlcHkBuivKzXf2EF41+FZJvfiMiByRAz88+Ej26Jlcip20ybufWkW9gXePluJHWkllQ
Y2fQ3AqW1Rf/JRJtMywU3NrjOGPlHnku17OdYkOEVSdXoGuIaPRqbORDbxq2C3+5e6/Xrh2v2uNA
5mSyBbzfWLAQGKygSpwqfKFRg16Jm4iO525X0GgTPY0riQZzyocZjjs5zFFAHQ5j9JrEtm2oRYof
Qk6F7PZ4QirfDlb5W5pbHlrS1sOyOIUvYD+Cx7b8/exOCpBxXGFCL9VdmoQiizsIrsQ1xDGte/gq
tHOCY2wqNtAUFuqrDXIi2m7Vc2D7OFS6XW1eBlIt6O8DeOSZ3wxgMvdeCfRM9TCA3tyiAPkrWJfL
v9FGXYY7CUlbNSWrOQCwWZkT/SeJQV+rRQf9t/VbgicqYx/aqhMc0jdli7wi56CNXLAC1GrOzJa9
Bk13WmN4wyBFYES7kysrq55ScWy2hcbylZZqJhvur7Lqnpv1bMrkkVVBGhyKF3jhiOsnT1NRjxBz
KEb4K6uypUDlNsXvUqctPF6vJkJolvbM9B5pQk0DvxO8UXB3TR39rsyFQdSkiB5jgyh75N/fK1Kn
C34tHRKztMQjhC/mrulDtwH17Sj9Ah4OKKgmq5rKkT8GGTMvB8OWnew4LhiW6LK2NoOpwSsmG+Dk
oDV5zl16MF9NQmkee9FV4RNOsjV53yYRHyoREkQNjb/zTXAcVs8cXsX6hWKXyE5pK4S3e5GkO8/m
1gcWdcz5Lhcpt4cKqSI8KIOcDz4Tet5w6K68BxUAC3zfqiyTgGO8/BCRoDcLy/2onMFCMxp53Yor
yVYs6MuRvCU4Bu3KM2s8X3EhAXDaH9fyqL8dnDmAywfhAKCf2WkH15kKLJOJWwVmEQ6IAhzUy2su
Wt6L9Mm/D6aobmUPceDM6btX1yhQ1/FQAUJWpCKnj+tawg2lm6ksXVe9Nn8A8P4pmf53hj5EVMuX
KIv+Bgr9W73V13OceA8ewkCpxZBDASuIUahMxV/tAVKgRoEWqYiusQnI2eE5wBlW5bJCPt6g3EtA
kRfdAFt8x32UJLNyJ9wgR45GSsubUTJ3DRWYOwoUAauIhgpw6E0rOYSKZVpcjEXafwRUOlfWCakt
p7Gev1hpR3D8SioLyXuWswV4lGwGm5zEq+zk2aMlWdpT6ujWzN7c35TrMaFK83Z9+EHwuo7lfjow
6pDOAoKOVX/GPHkazByV2gFWYs0t5hSueO8jIZ3JME8BvoSy4imlZF+gxy0zgpiW5+iPTMsU5Vjt
K5pIbW8j7UjRUZn4f1YN1qpage/t54f/mM1/MDVwe0ExCA1sQjieAJ2cqokBCFR634QxFcAwgsZt
R1/xf5C+jl4zJ16nPh1X/U9f2SKZWfV7Rx/tmez1GEoZuexpSWyYSoGm13i6znbCOnHAomXyHErS
FPSso51nDEk/0xr5IMl4K3JqWwWtAY4IRIpOugyOz+kSrenCG+sqyn+w146/Ew7Ch4SOohLNR9+/
z/ixeIN1ODFctDu+wzLVCzkeO7wP7HmfekcGD4mF3hnWuAtosPSeDQdgWJ3JMrvuLlv+F1l0LMDV
CCbaWOP4hOtDEEL3tmArJ//ZBw2GKa8KJ18XIao0qLai3jt/Lokxb4HvbT4QHRHUwcpKqDTS2D28
0kOBD/hBscT8uYW7zf5wFemPcmmBZNdU0A9Nktk89r3zComopeLB5IODdnk0u5KYCMPYVQI2nD+o
B2EJh0o8VH8T1Cgs1FOtmdyLi3o3CjBZc1arPLpYuFpwmhmhD0rXbmfrJ2wFZCWG45yeceD2fmsD
F8T0ahMbbfIhiCNo9jkbQD+cswEiHkSZDEVu4nDI+SCNvsTmnKw1uz2D543wYK0IyfCUkupJcdRT
Y/5Be/ecu/xof9EZqTIbh/lOyylTJfD0zMf7F7iZrJ5IHnGRrx+dxo6+kZmIZrd3TuBEcauglvP4
FALDTfOTLt1Vu649Akr38YcHWwaZS3WJjwRq6DJD0hyO610Zv5wZTWkUIt4xgb9layeDBGBfIapP
njbk7W2kBKX1lkoW892Yj4zFtejJtoZJB4zXHqKlfZOY1ZGj3A7vXo63ZbF8scypRXrLO3Vm+iJv
PFSU/K69HjiycCP/nfuU1jvVAZI9ckJM9Q/h5O2yV8GEgQ5Pf7mP6kk4rMBXTsrt3MP6g8QmjjAj
O5VQz8Iec2+vUeZ1rpe6eDpGHrVAS9UPtw/wlJ3b6VpEuLvRrA7SR0vd+avZqh32j0+NI1CYwbMH
uBCEwJNFF7qs0ovKSyi6mVqDYM6baAsChWgZmaHTeOT3NX5kIeCLottIBUw5qM4mnlqixmWLTC7o
zehoI5NAvZX3t1z4b94h/8TRlo56TsRvEboDegulU+kyevt9DA9yGQgZZHRTotcJNJ9TBAUpUIBp
omMMw4r/K78X7IEX3Wo0elZoswZShQVGyrmm6kenC04h0gugeGO9jJNoxQ+5OuVElAz19mCJf9wP
0RrhESaZ7f1Nd6jK3BvItS7Dw5wSuc8ayQaevmCVoKVBLDHZ4tL1RqlgD7t4k+AHUmpEXXobQLbr
M5v7YIoK3s5VFY4WXpyQtLk9yXWcCkVcF3B4BqI847HP5F+TlbvRtoDERKZ+m3ynNFnHq1lH8/4Y
QzKcDlaxh5h7mnEUXBByySUeksOl+OH+QZPiBnWSJwOPea6ZnVtc3EXXofJ/lezlnf93Vm/eLzJI
aZFEAj68gQTDXWqOSxCBybD8xa468GgcfjFQoNQ53/FWMbeg//FNzXkTFsRbAvEczZA5XiNTquOB
H/3ts5nCe9MMv1NDkgOuJxzPKYJwDlJWQ85gmsMGEqBKFtkGGLX52l14Ih6ikCRMHSi5uat17/LC
08ezusFeOfEsNjkBQZKjUgZwN1Q8NK843JYECj+TX46rzAaVJ/9cLWYu870zwJi1QXCJAnYUQU7L
yduuK0C75cZ0cPCoHRORZkdtHe/dJ5Rm/aQeiQIiomyEM+dKnh/YSiaaYXWgsQGoUJPJylJUu1EE
xS2clJO8ki3OCj/lw6eya5HwptESfeLNYkgIPF+JAjnM6eb06aXA+VZ/345h4u+GfADcJANjUL4k
1AC5MNfspTUQCe9bzac6l/V+cM5v5syM+JW/6Qex34Y+7IW/bLYZumlMdwNyNzgLq5QIB84Z3hrU
x7xKz/X7zE7f+we3U50oUA78eLEsYqrlGRB7y0A32ze0GQODiW00rY+RPXe4HlwjFJbzjLoDT6p4
u7+dbQ0y7XIIcJxLgDW4y/xzREdaQUAoQLy9QvMtf+w5dKjNzPTBLboRyzbhapFDTgrRA6ujDMmB
f7vobY+Qct3T5lycivXss+O9z4eygH9nOVXbAlf0YyHCyayI56CODvPDs80O9yYkiePCHp/BCWH6
x5O0KmkcmgwuPpwzHo9O1vUo2CivJp31TV67PtZ6RN6ERFtQglL/ZFh/xSXAhtAAkxekWa/7uWP1
eLFRQqeyIMqYPseBU0CPSpApo+GkNZVFs0so9ydBxOYSli6ddYEeXlnG//sfgRN73KBhVKwEpiMd
IbZdp3/2DijgH6mAxpf/powOuwuYExYt8WiRmJzhBqiw3uBCQTa0/6qxjwnRbBxiIp4C1HXlh57O
cVg9eHG8lTk5wHoKyHfVw1XtbfknWncWCsmcbBPviiVKEWxlOWfw2JpN1eD1JCdrGit1qWotBPKO
d0xegk207K2c8sffb+bDM/rvWl6826szquSBr3YlxLS2ZjchqWwF02lnjuSclIldCVN/EKSCrd7X
aHoHdyNmMF/S8ve5zCzZxbpdzQVPwm4dd5ASblwHQC9vlQkWPXtOuzxIQt+chcsb2JWcRpBrL+wh
Rz4IUGb1urSAGn5G5c/h9wk9OHUXBxfF2MjCo4RyYiBcwahzv9XxYCggitJzmvwYKFKtJNaVo31w
W/UUmdnid6kPvABIZYBocAN0JAUmu8Xyzn5QuHhUstJnpJ5pYodIvhmbeFmpqMtPF1L6qjk5PXTE
QHba2MwGcfdbiZ57TNlQwDavoR33VnXylWiAVCeBE0CSY/QqtMSzQoHCESDBKnBcIIRIKODYtpZn
JycALP6+BA8Cqlv5bHxXW1yAsLYyJFTqNqvRFszYlt+F3WCLJH7Rt9+a8+d7RuC9zr4ROL2HDT+W
wLqDQPdDEUgHQO3Xdi0Qw1K2DRJ/P3hXmZvjvZ/JaNsRKvN4aGDVMbdzDPmBK5Ue21ya3Cl8Knbt
KdRMdQNsnZaMjvEh0MgsXCops1rnQRodGCPYXjCgI7WJfPqt7DYpCt+rG6QVTy0c9805o9qIolEZ
8Ae7dh0AFklBQqowm6fk07d0HEHkhqS5Jbh/RcAwWHgDzGNwfeqT7KbUuX2m1wgkDddWGiJuB/qZ
UMST4pORmtKhWAYbpFWXc1r3QYYEGUaYL7hgBmAPp887raGUfpcjqdvghV5bGKe/aLz5whKUcMdQ
fObwi25tLPJzZ5hzluXR4QbUDpAWARYGQvCp/gqLRBc4A4sf/DGewUCgknGjmgg1PWRm4CW16LTR
7bnquvu+XJaTQVMwco0sZp+KVZveA64kkpx6aw6WvPVNcSmZ6XqwY5OVZeumj8JRkqUgcDRTx/yz
oro1023/oCb9dhATbz/QcqWU+YEFVwgkcbM+jbVrVtsAXcnGVifFd/R3I5Jon5v6jKm9TPDWpN/K
np62otSB+wrZOHBAB5Q/PvC8+v6lrPQ9XEOiHtDd9pEcsud6N36qAZDhqWC5f2Y0zX3QcTuKiWoF
40oKVhGMAiVh7wU4+3qSfyYvm/aV+9EX8rGO8GL3u0zxgapB6y765XHd4CdeCiiu1KkUBGBPHXmk
UcAisi9A4O3UgIrT9s+hRr544v+oz28l4QxaWsC9NPHAiiq5BmdQ3TXrcK58+0FZIjLBOPmoVxNQ
ealN1LtaK1rku3KCoL4DoCfpN/rSipzIQc8RUFXQ/snhPHRkbMgL58z2gdxvAcQjRYoLAWYnqJ9b
7ScH7aAmgoorr6yjzkQFm92S/hBsx0Mdk4Kz/4izrdsPqnpZ9htPG0iKPqiFHHMlq5VCAWYAqUiz
wituHRIwFyHQbVCSuQdKHgqo84UEMLpywDNzQlH9ClJ1+IOzfeT3DuHtYMTbFYhGUHzGFQYDrYsK
vrBFlOBB09VPoY3958/aEbWwgOUL6G7G1D5wb25lT+xeo6eBEKWQ3Z6jn2FlCp5VEPmpef/Sv0en
R5BWL7qNqpHwoDkZC8Znw+H7KPx2CBMt1KD7KC/ZXmSWcZLOLboHpK3ioLmc9ha3PYiHfA4p4L6C
ETksVEyApw1pamT2ble8QQFR55UZUju1M7BWw2oL1buvKit66ueEPZgfyjTA/IITDjs/Ne+uC/ig
NNNAFbirHP9NBtbjRmwIf3qKzr7lhQv4ztWcMX9wpm6ETtSryPlJqicQCiAtx1sIRAdJ6KJ6z9+0
rbgQ9wpguIHAkKwFlrL9H9LeazeSXIkW/aIE0pvXtOWNXEl6SbSk7vTe59ffRV3s01WshHimDwaY
vTENdBSZwWAwYsVaP0e4hXsF/QbEE53MO4kAY91ur2bMY+lneobBC9+r9vFa3wSQC/8QT4E1nvOX
yFbW0VtyiR5jj1VHWvJoDHhBXQ3tUgFgeepBPGJqc2jKChenlT+BWxuTOIpgdylKZ02MIVoyw5rs
Ak8HgV3qIMxfco+ZS91nsLjU0XIBthFQYMxT3u5A39Zp3nL4EZWThk58yp71Hb8WoTO0IZMKAqRp
/iGFvbVJ32XoTRScApv1TnsEhSCZ8FIeZEzSZ2D1xPPP0o/aJrf4/140vDVMfW4whEfGGNYod5/T
U2+TDtubshVRodXXmoPxJ9d4EV76vW8pNsPTFg6yxiOG66iXAURKD6JgVJlQkEAA13/mN+WjSsyJ
bqVjAmhiefWiLdxToLNFgwtI+ttvGmX9BHqRCaVIaM6hJ839MnoboCPU+ZnrWogZKLD/tUX5Dzcn
MQjLYQvo4+yQ7fWv0CUYctEVjxa6DXv+g2cI7C28r0lR/69N6uAIRTWJgwCbhROiu1PgZgxtQssl
7cNDa250ZnWbtUrKYzleIBOCaANquHc/+ZckQBtpWgMJaxtg+BSsdNOtWc2khdnAm3XSQsNF1itq
O2Kd0BVqHLTMoFZhyY/5NrZP2rkB1ePPTno/pqaAwYRMXmDEHzGJft80qTzHohEVyLAVlzt8jHb2
qzFrdLirxvSmz/ryQM5mvt0lR9B8vDxyT+GmfAeXqffzL7n/xPglAJCCzQ6IKdJQuXXhpC+NqqxT
oI9XXOvpZx7UxOJbq5iqLYPDpfeST0aCcT9GBJOommD1hLcTeM5bk60xJKM+QoR+Poa70e3XEJuw
hPdiJ3+C/JgVikiqdPOqoKxR5wYEsz48GNZaFzn1CrBjT9jW2/mAceYR2R1jP+8cmJgzVJJJgiYN
0KDbxWl4QHV8VhWWJIAgoAUB0Gx+Y8BUiObu+s1s/cLDktXxvX8wwyzKUbje8FLH7UJ9Rl+pRb8e
BxSf1vFR3z+pX+Ia434bHgUwzOA1toUzxUUMP75Hdn+bBSAJ3TjyYpZvVzvlgRbWZQ/vOaID3NsB
4aXQn5DLJJ62L3b1i7qqtsaaxQRyTw1AGaZ8SCm5IS+zDr7qvY8wPB/z3QD3daXHwkx+l7sKkQpN
uRaJTWxWF27jdIAM/5oACFbWzHyd3Ge0kxFthv/tA+VkKvSCAl7Fz2kbR1lpj8B6blVwoYiPZWE3
7uhg4nJV7aJjcrGgKsbwuQXroM1GAx4teHDHylTGHodaoGZQnbfUZ/1d2xGK5MbyT0Zk4oZAE8me
N6JgcnvdxSAZw/aCv9/Ypjygiuup6irYBoP4n+yl3qUnaQs0mo5lG6U1W1Jlls/8hWGW/LXUhoOb
SAWmBI6HGih1zCB+hdJvCbPcVgXrjbDTtvPWcLjfjT1BUcDkt8y+8/1KAdUhiFIQMgFyoFJXUygM
0aj1RUm6OG63iQ7FoXjGt12hLIVUNsF4VbfSnhgLJW/d24USq+CZFngRNSE6xfDDNhVSCBdaJV5a
aNC95VuUtveYU7OhhPT1s7X7hz8KUNfWqDCStGMDEqQKfZRplTkg9HohfEfaod/Uq2RtPIPsy+md
FmNyklc/RHbJrCyTk3K3XjLOQKTiMeJFvf3VuCgiOWtLFHpBxU7qPeq62terADjHNcxu4tEU3uI1
8/PeHyI8S1DlxQdG9xeK3PhhVzWYPkWToUcws6azAg74MzhNio0aA++XrfML2qSb3JvsZO0Dus2K
H/cgKYIdRxqJoVOUm4EVujWel3zGp0kGvbxjEWGuYFwn3nSqXmVXfVTNX+UfFLqcwgG63cNcEqsx
9N0RpDYdLUgsHiwU0AGmO6Ipnza5LMG1uw1hCpjOSNnNRIbWEZAj/NpfTXbuxM/65b8j8LDwK8s6
FbrmxJiDgFhWjtkhPbYu4IfOKXfH1pwxVkEOVfPR7+vKVFgvsoUPjgepCPQwxtYBYqE+eJpxfSNC
1RlafhAQRws8/yU5HYqbzHoWCUbU9iLd0TG4ArQfmADIL7lyrSRS1bQIhdKS99MmeJgOEVI8bh2s
M1jrWI+S+9AIZYe/1uhkViug1xRyfGmluxBTD+UudKM93ppu4M2e4tXM9/VCQgeLYA7G3BNashhE
v12fzs3aAJVJcnRmezqkmFb+qp3J9S/hO+cyyffJX0dvpw4qBSwSYhHAnt2aC9o4FYe0K6GW4wgY
/MQbPnrmT4pPHu+7ksURc1+XVoBvB3IQlytAISJtD9rVTQ7JGvioK61AO+vIFuSkttwzWJ+GN8w1
WOITxNL2pec7SW0mH9mfhOlDC1/1+kfc4axqdcw6FXFxDFB7jBweoLJVjoknMGrIolUduacRdCKt
zbgRFnyX5BXQyuR1UqCmLlqM4FRpMsOuhm7basgwZvYunpBjnoRDZccXfg05AjLUgnlFTLnllVlt
mVg71o+gsr3QL3Ih7vAFWlfYCRCKA1JZdIY/mQUJKHVNkAY+usz5C++eg49m88LYBHLtUR53vQnf
VMBXB3iStBKKcbAf76D24wkPEUZqxpOemDX69ahM5iiCXkTXf4gv6oU3h5V46CzDfpa8zM6YvrBw
AJDpoUwNuD1A8fSgYabmTTZmE9rdD81LAz0SCEftqhOHZvBJPjTMR/nCnXxjjwrSuDVzfShgj1vp
58nh99FGKuz0UmK0SljHXrxJTorFws9KCwkXemEQvgANHhg3aBjrPMW9InVAnoH8SwZziwC+KyRa
zqdgo2rmdufAkTYaaEVQ4NHNeBOvkek72QpSuutxOzm5B0lW51HcVY85Jr9+9omFhzN+099fp1EH
o8xmTc0q/Dr1XIeOsBUBeektyLEX7uTmB9/h7T8/m1zKEm5Mkhhx5YayUqhlM8Ck9vgaOfMafLbv
ohUed4JFRvx9MwtNeRe5Err+P5tmrpY6gcps1E0lwnT3R3uaX/vjB9IwD9osm1PmjVbC4jlbeNBi
e6FSRpi5MON3N1QnEMyhnGCtgR0+ASIeh2b6Z3Iq54i5+8tgB48C6jRrqAlChodRoP+eAKcOPMYn
0fbHpYb2Ox1tNcMPwlrtUKB3UgBIQCbkfOMcdr0I6Ljivg6m4GrHyDQOnNl4XQ+gcWG9hY4Ejlbd
HLeCA4bhg24PhblqXyd8lP5l9nzzXNr+PnQYAeq+vA6wN1HJ0QUylYvSyq1nJHEQAXKD35u8oIw0
2/UH5ifw+PrdeQm4ONfhTjkBJuB0K/Xw36ugMA6MO+hiyTQo8sdb41ISc3WmAOeOGah3KGqOH6Nq
K7WLqz83pdPPnnhfzIc1TP+C4JvQwqBFf2tNU9U8jIMevaAap10j6EzN7N9eC4/wpqhfhadpmEED
qxK3m62N8jWtWFP8C5mjqkF6hmSOQNrR1AhyP+Zi0ENuvX7NUO4I8SqLN/7DhOEgh7FasneUI+pA
A4B0EIRW4GihUscoTYIuqn1MLliy1T8OMih5zQkCbS/Rtl1LboaCUv5ggO4ejdGTsTa8Lsecm2pC
zbcBAOjnn7MUBq5/Dj0woxZ+kteckVn5TvdUdFMCJ9n7K9QWwq20iR6ZQJCFtOfGIJVaBsNUlUWM
9Udg/wVfHGbNzu1Kg6nxxQcrRul9MZZ416dRkDv/3XGViuvzkPlSn8DiYLVQtDTBlLCJ3RMmddEo
Eb3E/tneUlC/sUddrmE3DHpWwV5rtztpN/eWYSbouedH2eJ/FWB/hTqjfcAnDlHWga/9Q2i/+QHU
gcrDulCb4vsHNPtGdOFjqvsZbC64VH3N5KFFDeau/7pqJJMGghUJF3gW0RQcUdxByjZBRjVZgl1f
0Dp5+MBJxvA+HkQhoulpg5mNUwexOVYv8j6CEBFAnCUNM0EGYhYVrwQDU6uD1tZwYvGdMHdGzudb
jPn8yAFXngvaBDNHpHweoDx2/u+KILAOSlWMrqDsj39RJRZZ50JFHLraanB9gXzoAHoemEXrMdj3
lvQi4SxjaDd7WiXMYb/7lxp6X6gjYQoKg1hkZOc2eAaDOnJS0dSWuAd1GViF9XViXYrXYp24rNi1
bIygSEBDh1FsGtA0Sn4nRy32mUM9dF4ZFskUsvXsoJ+0YoamuzcCWdqVNcqNw1QLZtXA0ipH3QQb
zgyPqR1Fpnp8k7d5zDi29yBXyhzlRJh4qQQBTV28eWu7BEIBChNaipEfVIysnw/LfXuKsqXefjVV
iAFU7GBr2HTOx7hNPMwFvBLsOOeOR2Y16O7OocxRHirIHTisyNLa186ZfmnbHmROgJ3JIPYIHluv
fj4zz+RdJ5WySRVXUX3SB6GATf2crUKb9MImK9xBMEfKQFfQgqJz9JBf8W7usZKnu4hPbMugOCb9
L4hxUBF4wCRZM9WwLXwaX8kv19+LaDp27ojy9aZYMz/n3WuSskd5qhJ1fFKSzynvOQCLBqQqhAet
An87al6EHrO10r1u5d7PfnSXtlB2KZdth8nIuAp2wTnm6rH58aB4/P/F/MHy+kjyjikpKDRQ/pNC
8igUjB4RbiN63e9sD1YQoNkyEBzVTv8rWv8KN90WU1I/L+8+Ofle31+7lA8ZuSTFcoxRFcI9oRJV
Rn9Xf9SOANBQnprPZ9ZcurQYc9ALEFRQVsF9qC/Zz8Cw5hFiOcnOjF3jHIX1ZB0fXn2oBpC5Gu0g
rvfR82/VnN7AgGAGrhduI7BvGk/PzFoqCQM3uSLWD6llgicCskihRSm5IhaKJJdr0JBj0DVazchL
ZVM5Y5S7GNACrHY8iGrmU8ezAtTS6cV0C+bEwAyAQiDlWaGMFlAz8TXa2b2+Kk/ICi1HPaJJwTOy
lcU1Xlkif371BI54aGJkIyxVTg+1dby1coOxmvuMjOwjUiIA6wnh2zdS8MpGomdy42sq4t/nCA1M
PDE8DeAOda3vwOw5o/0RmofBLMD4oK1FRoq9bB0JgoKYhOlsunwLraus6kZ8xWkjZnYvWSUecJbg
wYMfBg+8GooZcg7MOyFhOzcwWmwzZ7PuG0FkDwC9BgBTxKAYzXHU5VEoJAWGeNV980t/CDIA3yNU
OKZPzcXw9i9pNqX32gmeeGDVys/INXrGZ1i69aCACW104lRE5/P2U5digLpkFzVWhvq8Wx4x2Osq
e/6rRQeqBH2SaPzDnX5jkXIuTZw6o8lh8fvVD4rR4WQAC9qChq1mdR/uh8KIwu/V8qiXXVaOKogX
Qqiwe+o5tDsntrkUZOOPk6d9MSLjwvkEW5YALC8q2dhR6oabsybla6g14obDeiCukpnw5REjdup+
fmMYWwiKeKoCPgxTaOPR8I4xUqsyAOcxHkvGkXdm0AWCsRCCPL9iM/ZwdBn2SFinwt6NPeq6SXw5
nyUxA2QHwOiz7BFmcRczCihP2Z1hto50JhdPaRa76I/yxLBOQvxP1qlLZwyGSp1zWO+sgjwgDh+9
y6P5rtv8Y/FVW+FvhsGFWxwVUTDegG8KgANalUHkxGrmxALK2HsAv4eN6inO8XREP6BcQeTMS80N
RoE7lCL+YZCRyBBf2aYOyFzXmtgasF2cexP9AMs/Jl7v/Ok0k9USXfqq16aorwqRezEdwrIBc3q+
C4/tittzZ1bTdynMYUEQluVRYcTIL2Wl1VoRYOeKWJnBZNOCVga9fDC9rOvVW+gWr8ZefAofpm2M
ZCb5SCaG897zmH3v6N8fQEWBOpu70eDJDwAmdjqrwCbp3giRJ/4L4CuzdkIX0HfgU4UNKHFdDdpC
oTceDfMFhP0Ow7XIamlfRoFZQ0sBJAIos91G3KSOqjnia4BXkLwg7qKi1h1CBN6AcBnIq8juQCbI
e6xvvfRSBI3gX8PUIco5iF81Iwxj+mVe87jcecCmCIcVDnBU/oO6Bdn2vwZpBpY+aGIIvsPge7Bp
KvN3bor47jNwlJPNo94B5ibG3i6F4GuLJI5cJRXKWGWdIsBivOOt7rf/lG65d9DsHCRWv/IelEUt
jjqlqYr5S6Ulu+mGa6B+N7mdeQawUFhcgtFqSGmsxIv88PMKv5/z996DiSnw4aFXSrfyFfQJW1WD
KxuP6kbbShewQWDA/IQZROwt75bWBa5spcjH+RVvC2+sNuFixgDXRXkD9VKgdKhrLjTGlO90LFz1
UASw4q8QuOpDdOLs1MH06ZoF41y8w68NUh+1i3Xw3qMzQsYwUZYdzMubaDaP06oA2fu/bO/V4qh0
qKmQstY+bBUO7zsq5uISk0cjGrSbF8LXRJo/J//0WT4ETouXeoK+NP/fW4EArCIrBOAKIhrAGlIn
dfRDARo4M7JTz/eyP7Pbbj9m5KeaA1z5Y3AqPTlAWvHz2u8n8mBVUcgnBfMnEBR02SrXZl9IpBqI
0QKUNk62H7wRDq2YOQTYMLnPo+aNM8si/LgHxhDDYFVBEwh8vXeYL6lKxqbP8RTQRGvcVhvhgbMi
R12DxHM+d+t+k0HQYHwTvliiV0uHGChS3QCvJs+jBUayrKt4MdYFoT+ZSAI+ujG05oJVimMst5a/
kh8BSdqEMtKpjvmKJn5EHWOAoQ3wqwBQiv2m/EzG+yqaZgGvaFsDfaV9bLxIc0xRcsq97+gIy4QY
mZkOL+RRQEKjIgoaW9Qm6UeXro6t7qcwKz2CvC91tVfJsP3Hxp2taY3MzW0mm+FVC9cdFBzAWghh
UKL5TsXJYhb4xOCQkPJe80B4eTBRjJs3N+WVv0Mr1+ZtfosXHiNQLnozMlbgycAqB/gRFTWmGV39
rB1J/Wd+Bc5d+ohRyTtEm/airttz+aAGpvCbCZtZSBwx3gTMpCYqZBKFut2hyDtoU6mhirg3DgNY
9S/JqlxF+3qTPgtWA1WvdXDyHf+30a2SD2ZwvgMt4Chdm6cih9SEDW8Q871bHDB7A27G/AOXIICM
zSosWIkVifW3bixBDwRpHV7QhH2MSqymQZjHrJcaPKM55OUi/t0guZIO4sZwkecVXiPhUoqBE95o
a5RkGguFGVYA+W683v0MwJQMwFR51MCpTVd7Xm+5BH85j+nVykINwZW8Hj8FXEWrDpCsEGTuiZcj
YHNQ0VDWPLhg5f0/+Bxw9sDJEjoy/BZavFueZn/gR72xgpf6U3UETFccVQ9tl9+ak69i8HALm4lB
17xwH98apT55pBigxCZG288JQ4KaOa/qXYQbq3HBynuYVowDfR+6buzRZI1dKRKhQNh7Kdc65Naz
M2cKKHDuLgYahu1e2J9/tnh/pG4NUkF6ygrolaYwqD1KlxYjEyA+fsrZMiH3yeOtHSqxGfm5jbsJ
duJ1DRjwrse8hAvShSd4kVOsJxfdKt3Jv19/fuSyKosLr5Rb+1TECtTAlxvyIQfHR1VePrRu/JY5
iFjbEXJWJN3Q4MX8Olof/own8ShCOC368PGJWTXXhfrY7W+h7qeCz2PJb/FbgpfOQWUZHNyYiIJ2
GkhX44/mtXzhvPjwGO4HK/ZY3B8LCcGtderOMJRJURLyJaaN6vienpoGkEYCpinJWLz+mbxxZ33F
rEwRR6LCCMZFkQzg3Y+CpEFFMy4bJ05sEUbU99xuQbNxrC/CoXSydfFVIa9ntWfvgzXYbJFnCbin
0KSk07zJECtOyQySbI6vGnSUMmfbIqmWrRk0lYR+wnfBhfCMcGpOhVlvckYZdGmjr34Beoi3+Y8x
VNKYzPgF3Aog88rZZ077gakGLwXlevHpPzWn4VK/MwdpFu4N2EVTWgIyGUVYKmArmtzVOYcPjN7s
OzTSoDX0Dp3NYP1YgX91lSUW82a8z0PIZv81SYVJKZjnIfGxVN7q18Iq6Gz11LdA2gsW96aCciDe
iAfuxK+YfL7EW2m3ApUN/iEjqZjQvd1kUSmnUGp9VB+8cSc+A0cY22CPWeE68lBcBhHBY+0N25f/
HDWx3r9WqRM86/04xQHXYCo1D81+G//B/C+GRUzh62dDC3UFsrN/LVGnNc/VJolkrC8DLPfQvuao
YXNOgaE7iMS2HpNnlMTBn/aT+pK17pea0MMe5OUOCp5nlfPaQxFg7T/y7q9mxVQyWbgYbhZIxQVZ
HaO+12BQ+gRTQLafeUsczO61eQpmprjeQs8bvId4fmFOAWnkXUMf+EN0oit8uCm129fGE9+QPuz1
owKUFePLLXmmhhlJJKoEq0D3sqBrVhlzFrRgHQwepMfeBqi83cWvUNt9kGWng3pg+wvUSqwUgmWX
8pgoV6UkSGBX+Eyc8CW3I2guiyD11gBps8SD/I6iK++RMfl/WTHQ7GAAIax0BvXGDVWx06dUwx27
KXfCVwNpTIQg/hnwsuD3jtvPv1IwQEssro+lJA04R3xWTA+iz0KjbPO4GniQXMOFjqMbWhXgdAf+
BCmlz8o11t2KKWG70KeFGwE/hwFt6FuDvPU26nCp0stDBY3T7pfeOVXvjBvwZkpeuolAWY5eFghw
wK0tvTF2eCm0X9ulvq2Q17Gg1sTuZvC0I/eA621fdFa7b53Wat9YAqALb3gslPCJAKoNXCaN05Zq
YdD4Lmot43OSTeMSPgoP2T4hEn2jNYAvlEMbi98WNq+ZjLUupMKEjR/DGOCUwTQqtcd8HDZDXcF0
o4G9h9/4OWBsszOdwEu20h/TvVSa2ZH5zFjKG0BKBlA6yuoYm6DikVTkVaLM2OIWVJ2oI5v+Y7B+
C/cGW4SGxFI61l6ZkqkEIR50I/BnrLAESgUFv4Pykfwu9tMRXOmTK7vKKXH59+AtZKOoFh3p7yrv
vus0SEVHVknGpFDlhKiEdshXb8++VWzZ33IxJl2Zo14ZQj+3KRQJsamYjhIg5WZFe8goWdIDUZnW
duk++wfKfaI/jyouWuAYd0SV4vaQivUITLEYt2jpg6IawsgrxRztcTsIICbFK15576AfAoLl83hi
+O5SPnRtmnptlKOR5hC1aJGVKJ+ikxeoQiVEevyI6TzjDKl3LwCKzHdyZjBcuMARfYmEB4pfKCBQ
x0YQw0EcBZieNkgZ/L3gNiBawE13Qvtd2cir9Bx7Py/3G7BMOTJsYnIKcrXAbdCYPEMYE6GPYLN9
Ik3gAjPLJTK/ACKXyD8dMkIyOpmLLshGPeAPdqE5bKUTe8yDHM6ffgjlZ1UCCNaQ4ocox9R6SbZp
aGaqJba2Dr0aIDVXv6BXW5ncU/4srUMW89hCxLrZBuqrF2OdGENBtsGFMC+IDl6b0epXsW08CA+t
E5oaSs7Wz3t/j5vXAU8EuABoBxClg8771ssjvUwgoZXC1Tb5bo/7tj/FJwhpPMHHQf1lgo3f7b44
+xzjufcPtgWcMYgYgZheV6jraFBzXoynrLWqGlLuyQpjBH8iCENmu3qVr3LdOomPOqm2ggVvNT38
bP275U9/bNIl+U7kMGdLRepMm4JgClu8r3IztPiNulFx1NUJArqEUDpZK/vBPcSbtxNU4sBD/AgB
cjvdKl7l5uBaBLM4kyRoAZgLfMLf30SH9JIf6lpSGzSujq+cE2wkcIcW5/SC0TrwNcQXsNc654Q3
lVO1DWzA7THx9vO2LOUm33yLRL4Ng/T0YUzqMpcyA9pl4ICSNxLIkUPCttajzgKmoJNkisj9fra5
VNG4sUmduyn1+1rVYfMjACXwbrzwp+nEv1b2G2hQAINExLXDjbzFrq+YTKILl8uNceoEDIYUG0be
k4IGmXMpHH+yEo+DYNMAWRXBjMDhqzMrSosHj/Ba/m+fqdMegMXCLxOY5VYztNMUs9gkCTq+zeeu
epKPUEqz1b2GCrzI7DYvBtxr21SQbydkvJOE/ZaOgjujk47E9+NBBeJTtYUNf+KPhiV5Mpgikssj
RFrNf6DrQNy5/gnU2e/zth5UHz9B3EsCXKx1HmZzdDnr++jlbvZaetpGAm3Ez762vO8Qp4LwpQqZ
bvrFP/by1AQ99h30bXCtBnG1M/tXCdwoGuo65TaGSAFe/iAU9a1/u2IgjIUWBEwTxOBtvBXydIgj
fvyurgh2tZoQ+j6w69vP/KU0f6MD8TSZIJq30hed2btcut+gCYahAwg2GQAo3RpX+7pOqhnGJcIt
ZJho2x6zX9ALsJQzbvcavEa9VbzVUO8moulrxtYvXXDX5imXH6ooytSRrB0UJJ/ja7KPMTVcWgFU
EiBclPwiIvXZ8etns4tBVYMgBOEFIWBGqiahRdIAAn80QmpwrJ97VCq1Yw5a0XKdrAbQ/EhokSsJ
IhymqDFUEzvgCAmfZSZJyX2gAbMBmGShmiCBQJPu4XZNIQJZiVaqiIj26vKPI4SrCnicahsJIN7D
a2B1H6BB+3n93xfZ7UV3a5eKrkITJfqk4utq5pO+SXfzqXHmY++ewSWF/9ZBFqPDf9ZAgm8+KQ5y
jkvjcYA6Kk7ttKv4RbCAtMcdWOwKnNPhwiTdIL/gp19I+aVeFHVXSuQXHkMvfAIfH+T6dPBd4Rds
S0ACwYWw0U3xAWImIYjpetat992Fon8BSjpI9CFkQkj6bk+GnExdOYgAPmrHo/oG4L1X26DYMGug
oax2WyomWuzrwvpEEmr+gY4c7yY256aITyz44IK/ymjc/f0tlL+mQQBQpIDfgv4zyvqAcPx+NyBN
4H8hTCI2IfvF/6pmTYg3lTXHLlAswLpvfgI97l2ofRWnCn4CGsMZJoFEiLKr64/azj4UU/qaQIlS
XnyOTA6hDw8+FMBahjfp4RNz2G6xTq3BTmzWwPH3AfnhIxmUI8szDlbC41eJ++gBk83vICdLNr79
mZuRJx4LNDEvA/rVk4snL+sYLSQpt3tCOWkWNoXRk8+iex8dfHAVPqKHPJ+BnHqbMVkan1Gy0Xba
0T9o5COxWJnvgzeQARKI9tCv11DaoFx0Foykq4YQVGHcTm4nW5qSV8wDPcdc+i742PgU4yktsx1w
X2CFWbzMCKUGCV1UmqwkHV+VKpCzZb3yJTMRvB6StyD1Ei11BuAE0RTIn59D1v1FAZukRc+jWYtQ
SbUg5G7icpEggw3pQRHtOpsQpRm30aINwp6BMi7+4anPOWbVbBQl1pWqwbYSPbEvV2X5++eFLOCj
sJIrK9SVF7d6nbYDrESEWHXCHEKRPFT+eGxk3RL8ukdhvrZlIg9ZK0+Yy2OBHu5LCbc/gGzDFYrG
L1FiLjJ4bZtMryoGesY5+uSkcsV3lVm3BePLLd1x1+ulnFTJhH7ofaw3D722f4nGSxu99My64n3p
i6yKSE8ZmF9EX5BaVRZmQtEleCd1ydfM61+ZODmgbDalJtj18mePF2XUAaPUSdFGFgH2zkCanlcN
9AjUMAbv3VepC/sI03FymzMUSRk/TqfqcrmmtlHgY8uH2ayi7ax7oEUzFPSueShgs8COy34MtCoi
ggbxScqPRaNt/IBsRa5PZpljlpQr1nKeM6AMi9EHWev/zFCOPMrCAKgUzMT9pS2P3YzkWXb1VLcm
jDLOlhY3zs9nh7UwynOnVvCrsIdFPputVofOlT4JVtGOFcNnWYYonw1CtZSFhuyg9pwoBwDazTJm
wbsW9w9dIzzrBFJNpDxW1pIyEhqg5H0wajfJZYgPwRTbjf9rjjwFHexGZZFIL55FTPHokC0ArxVN
SpSWXaf6BCcfKa5e6d7QQGV+P3WC+w8fSkfbBmNg4DXWqA+VtJM4FwnsKM1kzfI6nAWn4xLnZyuL
gezKCvWVMl2utRhzHKBEL3d5M6Vu0HJvWgs8nih25yKIWfUplkXqFiokX+zHMgfkoPPdonurFGDg
eSQ8XbAR42T98/oWo8bV+qisDzPTsdpVsNZXa054juuNMoTnuR7sAiqvkh55P9tjrY5yyDyb+ziq
YS9tRjfTpFOpNqasp07UxoexEFPGKVv2xv/jJXRU1Fsx1bQIXtILQHCOT3Xzp9K+Ru7h52Ut37h/
95EmLgGGMorLHHZaQ3xvEpCm1HHObaEGvhOzDEMb46g6OdhXLb7MAKkQ+z9cW7JIDVirFW8vqCZC
rBLIamvOFXW7BHq2SyEjoLHqGYufEcNyOHdABoOj6daQIaqZaEz4jGG5zyp3TM5CibptfQn91c87
u+igV5aoG2DgNCOfR1gyxJeWxz66OaoIeW12iW6CpuJf/IXMlBKOE4xzUlFF5oa0jXryHStYigQ7
g7BhO4t7NR0YnefFj3VligotcZ2UfAlSAAvYhUddHN5iZbLyQV3XisFY1eJdc2WKiilNzOUQCsMm
ygH6OIaKofnuQ9aZamT3bUgkSFd2qGgSy5DX/R4eykERNds5XipiWNo5fKNKn1rI5bSnWbeU1v7Z
SVhbSUWVRAvHrqixlZUkm61oFGZagwoXei1DrrBCygKOmKwSw8dkzJr831vnr7KihDAnrCnx+DtF
z4gXg6M+Bus2i179PMMsedP9iaGXlBiYodKhIxI3dlz5NkR5LzJKMT+vntijH6hXv4cmh+k5LS+H
DiNbOUpIAnDVugwqrlB1lMLlVDs1HLBX/cOOg3BQAR0gYL6yRHkUV6SKNOY1bPKYcYZwtiMXkz2X
oNIWZUahfgH/IvPXxii3SnuuAHYJEy5ZtZX6La9acrQbMrvQnkFPk6LBH7GymIWC7a1N6iPjndZC
4p4MiAmbPDpmLTaytNv4MZFMtbPlYh/wqyR20Lvy2/2kr4RhE7YPWuTU6jYKWHWApRN8tQV0i4bj
JimUUvycRgneh6T5UsXEK0ef0Q0k0ZR2JZSAwOcBjUYwtFDhTyiDQooKmIm1zhvV/E3Q5/PP3rp0
dVyboMKeEUgowAMvbMlxYzbytsHlP3MnIXnx+V//b6YoJ1WNVtdaAQejbgQzzM4NV7mltlW43GoK
xs4tf6C/O0f5aNuEfpZC4NtCILJ4cBBwQGjKjOfQshEi0QPxZYwUUAtKRkOPGg6nLmkwLRmHVhb4
21LKGZ9o6c5VQRH0PzPUWuooLfxqJv3AfD/WTyrXvDb5oUhbV4XgcghyH8b9tJg+XVukTtssyTkf
t7DY5aMVFivjNxYnHabS3EScNU9W1+fuPzgHJjKAwPz/h7Nvo3iLPLTtyOwjHwDghpldThuctD0Y
wlMrscjwF8/VlTHy51f1kDIN8gCFTTyKSskZhwjeyFng/7f80u0DwRR6RxZeCuNc1SiRvHTgsGe9
l5b3+Oo3UGc7yOd0NGosWFVNw38f5YcwwYXsyBxusNLxh9rU5WOjvf28z0y71IEvNS3UhgZ26zkx
oSTI9+cCFHKiW0Lli0szs1TR6JVtAZnBz6YXj8vViqnjkmc9F+cTLJedk/LQAFBHr2e9aJY/LdFN
QuIEXXKSE119Wm6Y+YILSEtx5u2mhZqP1HavPy9kASyI2whyEf8zQiX2g1G3mjECNSAYR8gEt+LF
MLya22XyoY8gbXMxRK9pD3rx2bJoORaDwZVpKtXnqkTmepR7LAlwjU7hzTl64kLA2GreUiEFyGkK
Ixos5TMoHQAHDnikdgeRUMo85oOZQCTKp6nft4apRa5fApAhQZi4XemFw9jepWrzlUX6du11MW2m
HBZ7zWtFRy1OUzKbfg+9v7A1Jbw2mtLkUxYOfNE/wfALcDsZ3aUfG5JgoB+vwKzBv+RR7UQ8kC9B
v2KsbtFDr8xQB3BsjWRQC/Sede6z7cxK2yGEm7pfWRz4t8HvXWuPoLrjY0cM34NqNJVCY9yOxMRd
XnH1E6iTOEphmsYhaX9Xmc2HipvID5M8nuqOcXUtb6kBjVYZxO53Ba+41iGhNqKnV3C7Zjwn/j4P
1j/v5/J2/h8TNC110OVV0XUwUeXomWulPaT/UhuEmsn/VkGPyWeCD7lgsgoFE4p1UtjBtA2ZjBaL
Xg+FA7DMgBxdl6mTzQfC/0falfVWqjPbX4QEBmN4ZdhD5qGTdPoFddLdTGae+fXfIrrnhO1wt6U+
T4kUKQvb5XK5XLUWjxULKDyNXvH7XqutQ81KPwnm65zq+8G8zyGig7tEITkQN53KClo4DyEqm81x
j5sQ157LMXJs3jtD3B274FUffjTVLNkDmy5lhbeYzcpJV5FGk6FfJtSe9/o87smg+mVBnMzub8PK
3C/vEjHXvPOmIhumsPOysR91dYEltvKsBG89ryKn1addof/Q+swfSClJKmxeTiGHAlpavDHhVVlY
1C4yMrudMbMxgS4wGZ+0ubyOtXJvWSjl0p5ibTqMIT6DTSB4CKCp7NjKCxpyHauBOrU57M5PweZu
gcKCiuoDKOSIHVTGGE9dQi20kFfjnpPuYYxkb2qL8/jiXP6FAEPt6eL2Je74cwQI1JcM9Ab3wSTd
W8ZOH//Gi62AxKO+oyyzRxThBmbgxgFUjNrIKdP5kEeyvPOmH1tBCQc+sXgRq8sy9u2hN++t4aXV
ZOfs9r16BSLYSm62szq1GA/LQiRIdWdA5VGKdoCgdZPcb5lPloxCI3uukwIL2z8PwOofaUtPsgoN
wCB0ZnS5G4ce9U/16EzmQa9uKvY3R8NqtIIPsPoitRIFoDnxmGI4QbhnTS+JXTbX7UPuEUlRlMkL
IHrOs9Fa1i1PrcMYg5ZhMn2m6e75XbVp8isYwbFUxJysxAQMpCGcrnyrC9DuLRQNyS4IRgnY5uG9
AhMOb4i9s6KeAFZNuTPxmxIMcFP4sylmibuUAS3udOWlzVCrce0EUJzfJcMerHoOw0tfLHkpla3R
clisYGiJAyBNYAgqun6yMHuM1GmXVc3j+TXahgFlJ+jB8UAqlrSCPznK0BUNeksdsgX6hKeBx5Fo
f2VwnyiCo8jTsg7xLgEKwJYeNDv6NlXxPsltSeZh8yQDteE/gxFcRRczHnaWDR+LVMoc7Y0g92l8
aHFDr0JvliUEZHMnOAirDgajKwAXFjcRARVfD8ldWWmLbEzCXkX+K7LNEVOXIdnr1Sj9QCnenP2M
uQWyQTVFfqrKBt3X+dx9O28b25diHFXo6oMgIShFTm3Q6JSoHYYAbB+tT6GK1/lthBqn4qYsLuzW
g/x0h2KCcJSNeZm4L2flJ+5HudHK9vNwrqY+xZhnDd3MKFUIRlkEshlWriCEU3LqlZZzDRAQNPYU
jKJkBxOOliRuOqbuhHJfSKuHMgUr2ciEjcByiDnxHiZDFXYcy+55rvn+/KptWuVqZMImoGbcNWqD
RbOL6zrLUV3zjcE6z4NshqorEMH0QWdhKdOEcSCr7xjKsYEXrInuNFgwc4QM+sWsHM5DyqZO2Ah8
ULO8I4DMgwBJdX4B3Zcf5yE2XftqVMKBZeoBnmEt+NwKZb55fZ0Hxb4zr2PodvwNkA6acaJTHd2V
pxsrMaMhMHQFJC9suNOyJHRJjubGEToRlvFyHmvzFAaPzD9YwlLVVcNb04Y9ZPQSaYNRqz299XS0
dYBP5zzUtlV8QglL1HCUweQloDS9u9LDyU2MhzEDAYPahW99zY/oZveHMiCS6dw2+U9cYd0MNYUu
bIrpJPDxHQj6zPApHAfJC8+mJ15NpBBh6OhACvRldJbhtfyhNGJUrUHUke7K2vbDaHd+MreN8XNQ
y+esnODc9Z2tZRgUD/0eL2R9udebH4YpKx2V4QhOXuNDb1UqhkVQaTMud78qxqtc+tgViczrLl71
q2P/Z0xgAD0dU24pWRBbwLKjp3g4goxTT8FZ2LnzAOW89HG2/4zqt8JoJb5jgzACqcl/1w7ttqfA
o2Jyc84AHDfg3kz+NIEd7qxRdVoEJFWq7LPyse8nx+6hyoIrZ9kHO9JDUVGHpkLPHkajupsyVfbk
fd6kwKZ7+ll5y4ym51jjNnlq+0tq3bdFdJHwZ9P8kdamZJtsb0/whmkQmoP6rOB1dG0qIeaLM6/m
KogT3b5A+7reQCHqOOY/JxRf2ZHEI2waF0MHG9OQwcFV43SAYxoQEtdw2shcOizym/a10X9XpuTO
u516XuEs37HaLEo3JUkTYGisOpb5MYtBWfXO60PW30/aXiM4a3/V3VPF7ycj8M5v1M1FXGELfsGw
KtKay5muVwduohYdMjt41O+sXRd6ajf8xykV/AJEnrREawEXZr+r+MYo3Qpa0FQyqM3TdjUowSs0
dmLyUgdKn85HSrtfWkck0fp528BL7umacTWxyzwGRFyhhQ1+TUGSV7nj1e78+myeDuAuAGe1Ck0P
ItigZfekTbIQbx9jca0Y+rWZqc9mzR7Ow2xHyyscwQbbqEy7QIeP0YcXvA5qup9AbUsDEWHoq7Wn
QF4pcKJOlezqbdtf4Qr2RyalaboZuDWq1Oq+ughm3cHl0QtyKBGmYIm1fzZ59F4moGKq0DbRNVeM
od76/Pg3l3P1GYJd6sGc60O7+DLeXZRGedmgTi4b0cijzBKozZBmBSUYZ2bTcsDtC1oF2S8Kw6kT
XO7KXTO8gK7x8J+GJTKup00a5PpypwzrXRjFLrDsyVUNSei56USgkWVCshjtf5awiIYxmgkbYKTV
tDea3yh+KovMi1WPtk+12kh29+ZJsEIT1sruWNqyEWulDj9I/WT2l8R+HoIIZb6Xebmb2k6yB2WA
woqlTaAYRbEML0+cENpQyrVWE6cubjLdp6avy9JBm/7rc4Rilw6NIhQbE7RJ4EnBmZBpmJP223nL
2K6+WWEIQUXQoIIqHzEolav3djygaZAXvVNkBNQPfLyphuRWbZv3Wh9QBG7MT00wH5XlSauOb+Na
i9y65olfcD1w8x6vXVDpzpzEDhTJkbHtAf81LrE5KABjK40qfGiizhcKXjF4adyEFSSVzs+IDEcI
MMDqkpQJg1khp3jQg8KvWONAEEICs71X2JIlxfMr6BOFg8M0CtStYTjMfOrN2Wkyr2vBeQGqtfFe
NaUq5ptRKxgAwPkAJgBwRp7ihQMbg9SALfHU5Wxyiu4qwyPvGH0bQSSXH2wUIStoF8llrXebRrwC
Xv6+imrC2FZ4sbSaTazaK+OwH2QtMJtOe4UgnI08yigOdkzlCLK6fN6VZuCl7FAYMs6ZTZf90WSK
CbRw6T0dCksSeywGmEYePdDKj1FRoSJGMvy4lx1Em1a4ghJmLRhJr+b5AlXdozXDMRvVycJE4tFk
KMLMZWEEjoDlzqnEVzZe/mOUc+ayZq9Nt4nqZTCVggX+S6FvNKAYDG07qKjQkDqPr6bELUDbrDe3
NveTFDypuuQc2qAlMkBFin62ReIEbLvC5ip5n2YpA2SbO+k1fZjuzG/NDbkLdiC8/Q72HIQYx/AP
QozzvmNrU69wxXOW1GmeaB8pkflogTAalbHJHQkvO82bkvvzWJvdkmswwXODyCvtEZYtPZy2Awn7
EHJAYC90zLvsItuXl/bsQKiXP1W70EuhXxyAWOX8J2zth/UXkNP9gCdNPTYNmM887rrkcpqQI/lm
1Z6p/TwPtPmMtUYSdh6IGnMyhEAiySVccjd1nq5eUorSEf1Qm7sKNC6VLHnxVaEV5+IaVdiEltWH
pFcww41TXM8IOh/VxBlDB6n46KV9Ch4u26WjPfZ+Bn4oe2vVZcYkbE4yp7Hag+UKaonRLvhm3iUv
jcf8GBSV0z7Egt4nnuUZbn2kD5Wn/EDL8HEPdlBYd+k2BxziYAwHn+pBf6136r1yGcui9i3XztDB
CWofqKMbIuUuN6c5TTI0A7LxJohHd5IeW1sOikFla+l/oBqUl04trM6zlqsTDo88cOiEIrZsH0g7
ETYvH2sUYZ1rdEKj9xgoaHRVQbLO+DW0Xo3ol97hZZ8rO1vzK/VpVveDvaOT6kuse9knYkZpjS+s
NA+UVs0Y8LmOGtAm3KsoAKO8KA8kUVGKnV5Efbs3ytQtcctUkuGISqO/ed5af8Ryyq7OaQMvnaiP
xEdoxf2ggMgZVYpZLnt43LxgrmHEO0KbKXqWwqpxJa+tXdNczcOzqZhob/7eJE9qcaDVsZofzk/x
VoiwRhXuCko5oqx86ZI1KuUindnlwP8oGn9pJuXXeSSZxQpHT92rRZ5bGB+b7qj2NPWPbfDnP0GI
14Kk413OQgyGpLNLYuIG+rybee6dh5EtlcjXOFt2RLthmTRjp+BGjnCns441ue2pP2i/Eu2y0DzV
zI7ncSUzKAb6YTT2mhoBNqTfa7yb9do9JS/nMbZ9679+RYyGqZU0ZVZileIBNat9hXSH8t2yhsua
krfEemys+HAecdtXfiIKPmay05obARDr6jpQEWiDKEQWaW1ioLgRfIygQP9SkZQ3VoMu3sUwuuim
sAekR2yj6N7Pj2Rz7rQPNSHUeVFx7lRUAA18odIglelNijOp1wGfPKLoXmXehnit+294wsxl4Tyl
ydJin1YPtXEbpLt0ukqs1yy4H81aEsFtGt9qcIIrZmqcpOrChjD1M+rvj3XaOFEqqcnb9EYrEMHV
pmE/4MkbIMFQ+ej6dtXYxv3bukWhh8TsZIsluFszzBOSqoAqUOVvo2TFb+e3aXzUyaXSSt6WNueO
LDxvDBQrX1LzrG2mkgcIlyBoT6fhQgN7SCXjJ98Oe1cogjnkBikVlFGixvY6uq0P8wGvV8fsugRN
R+Lg4RYaZZ5+zF3lOtupmQOZUZ9I1m9DCAiB4eobBCtpO0Mx6hRboH+/1RF3P6Om79f3b4SC1Kby
epfuGaTppxfI0bv6xUzB+GdIvmGz/HD9DYIRITc6Zk2IeejAZ+Vlg0sfxstmDz7Bt+o9utf9tAT1
VaX553fjdlC8GrtgUTwnk9lUwAVlpqVAxnu8bA/kV/ALnCl4W1J3xKne8Ep6C1Jznfl/wSJ8OveL
xa/ilMAw0tSOgU8fr+0MgXhwNaCeOgHy5FgP3WXwQG6C2Qnfzg98c9Ouxi0c7InZlNRcpBMT0KUh
SwNpE8VvZI9AEpSPi9BqdCxF2wNquHEw1W9JcEm5mya9M1eSG/LysV8izs/BfBz9KxhCmwCseMsk
hpnLI/Zbx03G1iJH1f/MkYrLlYq8raxkdtMZrVCXOHiFChXDOuonoHblLyUwPJ4eAuiNTtY3E3nD
uNmdX7FNoqXVFvmI+1d4YZnZSrfkTye3chnD7Zh9xw/0ybIb2kA38VV9a131QbnK9+2Tkbj8Xrma
9ue/QuIVP/gYVx/RgiYPHgt2U2nYK4O2KwwXUkx/c26tplbwSAWIr/tosZuqzp3ArFwKuY5UFhLK
FlDwObzOlzIFoKjJe6P5TedV0TtN/SmtnEQqQL6Vslwvn+BpqDLWGVu8rNI3zsTQzHynMi/uO69r
vAiJN1ruWPuMFlCJj5MtmeBiSFep0IbAMNtuj4TDyH+jlFqyYLKpFNwJStMLyOACwybOMH8fsmM2
7y3U+kGAcjebkkyNZL+LxWh0quOuXxYus3yl82MoP+XYgslxJr072ZejIrF62TH98feV2ZcWbD6u
sXj8iPJtcgGJ2/KqvbR97sTXzS5xGt19mHZPfN9fDA6FbPP5bbcZC39uiA/fsMJH90GAt0yMWElb
P2QMqUCJe1nM76sPpcQGeT+IB0Vinr5TqG4QhFZW8dxFR2ZfttVzxH2mS4YiAxIiHjoqVZEtnEvl
tKsi0CFdoHWTD173V2U0IGT4d0iCFzH7IYtGdAu7avGOZnNEphxvrYWsg3d7bSyGF0LwEqPx7PQc
mBJd1bi5cA2hxDWzUhQjHc+v/vbu+kQQdvCkRmS2TFjfrCXOFFc4XQo3YMZVXygOD6nXDExypH5k
/7/awyemsKOt5bmuWtjr4rx6SQnDFY/n0Pm0eXZgTWnggA0zQsG1mk6vcWdk6C1Gm73JmQKS8VjR
30g3N+/diIaq2rDGK3UYyx9GG/EHdFcaILMC/ZCDSoD4kM0NKldLtJJVXWv9QVlh8NxN6vQG7UrI
bVUjqF1TXbHdqUU9QmqG4SFsWbDLWqojaivt9Jr1YX/Npik8ohcOpJhte920MV3EbozRq2w9fu+t
CSpTqU0PM2uM35FaJdDeSDPkhhTqJ/r4qJYs26cVfdRHxT4YBQGfoxLfFXasSBZ0OxkBg/k/mxHp
ZaZgZigNwOyC8EJBsf84O1nS4Zj7XkEaUbmaiye8ndm9jEB7+yz4xBWy7PkUaQRFZEsGcgYniuIE
3HTTvzu+P1GEyEhhPAfFEnZEBZoz2rlBv4uC3+f3xPYU6mBvUyGXsDDonG67sLKNNJ8A0iWP4bxX
h6eZ7lMEfejPyOKd0rzVS0Xb3xx0K1QhZjAWJed6BGrQ/Iyr51hLQId3qfRHPX1MqSwFsrlcKzTB
tXAWU3BeA01RXmP93UC31cz8/ziRoncZiyQMbIAk5X3Q3RL7ZlQLpysupshrkJnPC3fAm0spewLf
PAh0e+E0BB0IaMZOF7CMbM7nFhRZrA728zi6WRzddEN4U7PpJ2uyvzngVnDCyoGikdUdAZdNqL0a
lTMpscN0x0ivRumMblWyo/3435EJy2bWg20pCkZmJ+RoKokTWYfSflUQk2vsMo3QE2z42HjnF3Ir
KkICaxFABV20+iEKt4oRKhAIKvnCeTeNmVM3fDflqTsUHXiB8n0UJocpa9Borr6ch91aRmvR5EZB
IUidxBLGHHpGkLqDfHzQ4IBl9z1NUjjlBhc++1rFI+l5uK0tsYYTwocgYlRRR8Cl6v3AG7+xnpJW
5ia3Dtw1iGCarLbsuegBEha/IWcRp17PQbEAdoXikgSmJCLSFn8onrVo9cHjrqktygICXMznoRxt
8I2YaeTw4OdgOahf9vQAVETfOpx5DdTF0DRsT60TaG9/MaEg117QwRMgJkC5YpSJVaCZnJFf8LNu
PL+0sgv65nyuMIRFqzKq1+nCmZFGBK0y+yFEK12CqP2VdL8MGZ3UpolYoJdETYNhosT11LFYelqE
dMBOz3UkcSJQDL2NtJDcQbaiPiSm/wERT/B0AP2ustAIVkXzHOV0l6Pi/G9W5hNCOKzNclbyTsE4
mjL2I2Snqql1zf7XeZTN/WurRIOiHEgRReOz9daO4wRr02vPbeoSM4EJ4C0WJNKs5xJT3zSEFZjg
hJGXmUmRAszuHwPzTrPQBU/f0LTqUXaM2r9o2IMXtlFlDskQCOScGkLQ5SULtEU4gJT7kNVOMlI/
TyUbaPlmcfeuUZbdvfK7oEmlBW2wgQr7JkBpgsn2KblLuARmy72vYYTH424Y58lY2C3COT/w1tg3
PcosdWtXpsTpwOGcj7eqJmNI29pLa1Rh59ppENpDt6CSV7v7Q9oLYn87b4Cy+RO9H1ReGqIBomtH
pM9svPOUFnkdc3A8aQ/nsTaHs7TXGtbCX6AKJ3POeNb2BvgkBliCqlkXg0Ffa/DqnofZHBKeOj7c
D3gOBZiyLZJJ6wBDcXVDIZd915XGHz0s9qi+3Z/H2ti/4DEli40jFoRO9Kn51UlsVCgpRv+adbgl
UFwa+hs9lpHXLessGPkJirBx88kowIXQoPWlPpRz69SyI2LDvAEA+TMVhOEECjunw5jMKZ7SAAA0
bbwMfYyzZoDG9NtcQ5cxUN6jJnMaK5A88mz4I3DcEhuFYSB0UkViLDuITD2sW7SXMXhwNXBG07hn
ZeQk+VV7VVJZmdOGYZzgLd+z8hVTiLIQ1EegRK3fgXUgaYoDz45zk0rG9ZGH/bJeq4EJZ2AemSZv
IgBp6L4wjpS4rblPGz+1n9mwI1WO3p7DmOzp3DltZyEglVWEb2y19VBFuhMEaXQoCb5gmq45iqmI
dUjzw3nb36qkOgERPHy29BbPy/qlyuQHI8pcEtuJx+aqsZGQYAlqqyIn0obHAuGXZJP/P+Do8QWl
GqEofj9dTBRezNNAOnQX4DJN0W6pWDsev+TGY6MUTsCO0JJyID95fsybGwUFm/+gCr5FKTkZVNaj
r6bbaaGXExeB6k6t9mHhlBmek2Wc+tsL+Qko2Cw67PJMmTHMurlGX4s9utUoCaY2pxI1VyDGNKFr
+6X2ajJYUIblAHNV4/ZmtKPRU6sJ4vaaDjU1Gx2t4N3v0AyFlzFqzCZ4vwoZN8LWOLVFgp6CFNNE
OHS6nJnZTko6zGgrQKgdhAStizdR8fP86m156zWIYDMKR3nY3E9LJWzojul3TvYqBLuYO9SSc2Gr
wU5bQwmG0qogbQs4xmOOPur7x/I+pi9R+Ti2exv94UPp8/Q64m+6up+7w8BdFJDGsUdkRG5bPm/9
HYL9tLGlWtBDhM8DW0ipP+fq5CHngKr6UbI1NlcQqhqLFjTqZcWrTIpnIxTVE4xYpyB6301Eccti
d34Ft8pxUZXyiSKERJFdRtzgQElo5mmNN05vlnrRq5dRtQ/oZc8gxUSu4vRaY+7YvdL0TzC/NbJy
zmXWRAe//grBWqdSVYe2Q7+wHvsMtYRD4XYVddqIgU4ZectWkl3YnFvo+4J1AGovaK853R2mxQKu
MODNs116vKF432HkJ22pLHuob8Ua0Jqli9bsonIrQPGkitIywgRTCElW/uhRBy9mbgpJ6NTBIw/U
xQdo2XeJw//Uh2kXXyUvv6GtfktuYk/b4zB74VC9Vw8yctftOfj3w8SCaOR1qm4c8GGV9ZgGkaPP
x1SX3Fm2HAR6QaGgrLLlNias66wPE+e5jt7w+rlS4SMSkGVc0NnXiKw3ZGue11CCL4onSFnOOobT
Nr6Kd4sUbAHn94oMQXBBWdXyIZ2BUEATpdEqJ5W9Jm2eHOtBCN4lGccsNnpAxMkRhBiR4Q/Zz0g9
JBCdVi6C5kqTsTltWQH0CT5En00LWZvTnQC5+WxKtMUKjJ1q+RWaDWQQHy+Y4u4mICJYBAoQEosN
koER4eaQwAog5HrR7Jq9bXvNe7x/mbxuByVgL3ADUHA4GXNQG+3LSuG3XPYaXrAMpcgon5YhxqAa
VeGnERkz4yKeJef+Jg5ifcg+aJYOez+dSsscUMwVY5jTeBubnpG8mcUtJY/nrXBzwVYogsNWiTIs
XK5w2GDFM5WDGaKiXNZOt1V2jZAM1BEM6kMUonmnYxkI71hfIGdoW9mNou5r9Flaz0H43M2OTovL
1L7LgG9YOzSK2LKdtgVPIC1jIY+HKxSYaU/h+WSGkVZMqGNc1HoGb2T3LHqh4zvJvymVE80eqnss
bAr9lsh4uTa2+ZI+slDVjly+RoUd0TDcP6HOiWpQVflllZUXNlRGkLWFsZCmQxkPd11c2E7H16V9
0062iXxb2ZeONtEdBHTuzxvKxplKyJLRQ+iATKgtjEMdNDOtewg308gCXak/g7uitv50sd9ApDq2
dufhNqz/BE5wXWYE+oJ40YlWBtBvKda1roxo5UFMT8fDeaiPo0lwKBCwRHBp6tBKRurjdPoiULvX
gY1C/OGiQAPG4IKwxaGQ/fK6i2LfJ+i0Kfw31Ps59KF3wfIHecHQe8+89Ep3VYeh6eL8F23N9eqD
xLNUsbkxzAY+aO5Q9f17YpEHlx2B5aUPr8t6+osLMSbAQDkA2kuhCyZszz6k6KDLgactEuBQ7TU8
jPq9+R4d7NR5HTKnYE46uedH+aFR+XXeP2EF30PqHulJ0L24z5kPbosQRLR7yCs5wdG4i6/mg73r
L7kzOrZv/8DTZeb8tI8/mwOo7XQn3DVvNyBLa3eTG/jnP2wrisV8MFBP4OqqQzf81CDCNgZxdoAP
C56UXXkVeu07qCwtL7gKfQ3cS0tXmZsd/4Jt6QSWnMIGIVe0eWEEDhsIWeq9Y72cH9hWNesJgrDQ
ujrQvmJAGN97Tz+gnfGmuEm+N0+xGzxS5ICd8NH4XiKcRDmCdxH5qfPnP36CsOhZmdKQh1CKhmCr
A4auN+3K8Iqnu+z6/bW8pvvhJXCx0opnOdSbLmX01VvVSidTIMSQNglDvPNgCpTD9Xib/bFc9KGY
B+v4/r3Yo+kryB3lh/FoPdp7dj85v84Pf+vieQK/+L1VkmusUUdkxBg+vb21XHPfv2neiNLa8B6C
iyWUmXUXbI0yIpuNUx5yX+itQlUITiPRw9lQrCqzOQXXdOA35Y6SGNlx7o6mh0catb1WwguUVKiJ
a6FI8kcc+aPsIWDzDNaZgXc0At0JPMSeDnwqWWkyCMG4c4vLtd46qWo4cMro09nr+rGwb63GCUHS
nuU3s3VTyu6/WwcKKmoNjJ/qaGUT9rQyQtnK6IA/0Esr8cLkmNsh8sHP5xdYBiPs4cFEU3ajYn0D
NNrOVXGFjvB3pY4etFamK7GldEp0y7BMMOQwVOELQ4rAo63RxZbAX+62XrQP7i2fH8dv1jdtrx/6
y/FBuc7/PNJfiDp2OEp2DXSgR7d5ke2qbY+5+hRh2HXSgA1Cweym0AP2etyBcTVNdplboY3SHdHN
6fR7dTdfsOP5+d664ywxj4ZCMpAEIXlxalfjhA4izUgwCS0ky9i4V4jtthBUHcYMfR3xdIsE60/0
r/qkkXHbbMVdSI0bsCvcxL88ZYAJSa+qCduKhOj0+d0HD+cHt7VtTYgjgnnKVHGZEmOuidrg2MCs
kmiaRicsCxbuRi3kUC/Lwso/j7b8N/E4XqMJIVcSVs1UjUDjbXvM0WrbNro/Wb2bxuCkiF7Po23O
HYaGqkAVDCLia1PDIOPVDUULlxOjhK25GlUuuUFtJfqhEQ3KWFRAfWRQT20jTIoJaqFl6xbF5ECB
ypkhe2rXlp8GxWWf5xfBAIkKIz6w2nDmpnMLDXq3te4SSi/OD5dsOQbUQIJ6Hy4IhIPC0Uv6LNT7
rm7BJWL55di6hh1cZhPfj8F40DjZ5TnfseFRK0w3U/U976YjiMKdyoIqAE2uINnnRtCD7MDQ1AU/
kvxnikct2pVgxeXXU2wNIHXgeGBlkjBtc4eBvQLxsU4NnCDCDksNEimhii/Xqu9suNJsh7SvJaQw
oztaOmN+aapSge3FX4i2uMZcZnN1TJoBrVW1AWbYpE6M1+lcV9xw8DNd2anF7Whfa5w7doeKml33
F+lDsgYXtl3EAzImE8C7QXlqm+TCtL41WusnaIscg8oxprfzxrEZFawRxa2XW7QZ22W4UPWykAuK
8tcUiUvT8MzQdIbK06FhAnpPHfxZTetwdQ8Jl5z/HqZLZv+WfM1iiucmX7gP4f2Eh+qIr4ESqGeP
Vx+VpdQjoz8Hqc+Cuyr/rioZyJpeKv5bsR4l+BslYoQhyWfCoRt4tBW2Ck21uopIh/kn32pEQ0b0
jFs6IUcKpWy2s1PUx8jecLeuXGtMISw1Yk0rR6Nv3YY/Rv3Oii8mBZIu+g66kU4RSjzThqu1LYar
NB7oNLyuCVuKMjXKmYpytKzhTqvYj1VtQdsTuqjxj76UPXgu6yWs5wmasJnqQKvNMF5K7vIQRnOd
gWw9YF5hPqRD46TNtaFLTuVtROS4IWS2VKEK40OplpGnDWJLFnOoeSElZ7wkaLnvMv1x6P6gdRBE
bbL6hS13b+PKhms86lpQ5ifYTWIkfWtS1ARBlrKhNwTE64TkjlH76nAk3Fdm7hoK6jZ/0q6ABMSx
0g/nTXfjUDv5AsGKomnQldDGTOus+J43ZXm0W1JLjpJN41kNU5hcIx6UsFhKuOI+PIZh7Jr0vjZj
Fy9Ju9b4i6JeDAnPfmgzxsFliM4gaVk2zlhKO1Z9RmbXil+0OP7WFtZuSmC1WikxnuX7v5jrJyIV
iPYQtmlJ3y3VY6gtLAk/BE3oplI9kO21Qv0O+ptxNfrwyasjRjENaygSFBYquJI5pTL/UGVaaRtO
BXP3CSG49YDo5UCWOjg1yQ9IjIJreLeUHeShN4KbjSjfz5vfpmXYBAo/Nmim4DpPT019jFFAtijN
KbnTK/quCW7reG9xV88n7zzU9mZbYQmm3uc2RKAGYLG5UO+mtry2Y/O+m+192aNSUyfKIzFi8Gkh
o+yMDZ/uIJGu+xWNLjqeJbetlWVPkm9axvfFclbfJOwMuy+H3o7xTUGWPEMF9Eemljecp+/B8Jzh
ATAFFfOgBHuaJs5sgNotCN+JCTnq89+xEerZ1uozBH9bFLRLrKVkFQJvvU0vNAjLBeMzk2mnb+NQ
lOZAmYdZYlvS3OQF3qmAE4eupe5ZmB4L9F1Jq8O3whMM6BNIWGuD9mOsd5jX3npXo25vTi1SogF7
CqP8oPNX04ZUI9hU9Kn1sualIf1dR+0XaE45Wp7eJBNaTG0ZecTm5lp9lLDYBR7wRzXCR6nUIezK
QJzYWPuMoe8AnSrjJFnUTa+0ghMWVVGUTqkJJrubkPtuvbH3CtTT/I3lYDUXbTBIgAqR56BC/nNM
UO5XlS5UkHbgDHcoiq9STXKGbE/eJ5DgmYrEDPopgXZemv8y6HzH4nsQwNLc66Z3PRgkHn3bUD/R
hDOkHqImRqkpNoSu4+bqqHazV7T6xlYlXmn5R18dwL9A4tFRZKDgoxlKaKP4tUHWnKte1mbgvH6p
Io9Z6SVI6c6v2FZzPo5GxKsWQg8IjglLlgaoXPwoRJ6z8TBC6EtDOUMOTmZuFDcpiCIVs9xZ9FfX
/aH5b4L2WdwEIe5qe2aXST5my0bX3yKs6kxJleYZzptmSHKnRv2AN1R65BlxlB7Oj3trSddQwpKW
tOBWYgAqHcIj7zXQvXVHiLqDIExG3i8ZldjROnXlSEa0FrlUU66LChl/nRxMJnnf2jzQViMS21hh
NbxgAWAChe+72HhRClR809ZXQlB/tcRNNVSyDeZ+ESua+sRnMd4NDcOJB5mG3dbuhFeHVh8YNpAq
FRJ7ljp0SkVhxk04uBzCjmbL3MamV0P7Fmvj4wDZSYnnWcxU3DkgVkRlhYVM2hdhlQFRSh0tUqv6
pD/ZNSQEmiLhAM0rr9LJ5IWhTMhre10/IclptBKUAXqrFvldZlXMDZXZ8ut4gBZqT2UPXMuEfRmd
ZuJ9i2GjquJJmWmDEjMdEwpuqOs4/GWD85eo3V6FxlSS/mE0QRQISUTSHQu1l3i/5XT8Ao60r2mi
6HlJPp+O09ISXR8qgJdTsosT+pD2syTBvzmVKwhh45NkTNRihoPtzHSHsv6DyrlXRLJu+a1UEPhE
P4ci7Ho9xyrxxZEn/EqPnoYoQlHwfUO8tLowI7AqqN8VdMX9havRkbMn/yPtu7rrxpWs/8pd/c47
zAS/NT0PTCfoBOX0wiXLMphz/vXfpudOm4I4B9O+q5/cslUsoFAoVNgbHGzzM+Tz+mWlmZp1jUtR
b/HWSX0vi9qNAZ45gQScBqNVr7YQxZhkq+kYk1UhKiC6OyCGiMYeVWfzDMru68tarZ5x1GQU3PNo
UWdHNGPwxqLuiqUUEhvRKmbWM2AfIKaq0m8aob+1hr+kMdFLReNaTebAwpeOOkEJM9qZQWjFvDTn
qhtZaMXYOigRRSMZodVI080QAD+l+GGK9X4InjpQ4l5ewvXd+qUUY/V5kJdyMk9nCQ0QWs1jbHxr
/P5c88x+LaowF0oxVi9nYRPLoKmxuzE0nZL6MYrRzU1j9M9U7k/t2Ic2xfzJVaJHKm/nVoWjtwOl
M1Odp0E/W3+HViRRSiFcA5SDUDjD8C7UOzMNrby+S4ofXKTY1VX9JZBlvi+ogoG7EgJzadOXb23j
mPFTKvJmFdfgqE1zIYc51qjClr5YA5StcXAEqBtufadFK66lWtrmTTiOTn2e3NShd8JBdy9bzqq/
XMhmznlndtFo5LNsML5rSeQZsrlLFd6luh4cLuQwD/JJAyFl1kJO/Ka6+l52VeJqt4U7etltCWhR
XHYbgJtyouC1atynpWXea7THY44Us9jH3E0CR9j6rnrsH9WPdJNtxwR8UXb1A1RcGsepra7rT6ZM
FW3AXxqtMGwW5r4PwUQ+mhIGMktnNCqeevPufLlQF1KY3RPkJlSk2XKiaqPVZw3MPSmaxKfaAW9B
QXOXjpsSbzNcSGZ3f9lyVk/HQjazo1lqdGEhQDZt1KsxgRCxPAAAZVOF+vayqFVfuhDF7CIgJYBP
TiEqE/qNAMwYeYxAnoaGBT1Bx6H2cFkcb+/mny/yYUPhF22SQZxkvhTSTT73TfOcGW/15p8vZGgJ
kkZIkmL1qhBXw03abKmxJ78xXoMGNRT+RAX9XCh5fRZTN0oTkFjELZRdJYJTFe8BF5RtpUiBQRMN
9TA0NOI/RkbZdEVKZER1WvMkkXbf90Xl9NPLJNRHDKK73VQ8Z9J9nOV3l/dpNXBYCGZuvbDO8Dvn
wCFEgs8s7XyCI2l8q0dflB6BaFjXfqNasVSVuYJSjYSjTuZQRcTg6yAbHjAZB7+7kcq5V0zk4N3N
dv3leP9SkL2AgkwMgm6OVaIGIwotfetGDGJdXkSeDObyycBkYALOGICn2DW8DHxLHEVeymjV2heK
MH5qTBpNbWsIadsCYFaiZvsycSdDQviV84KhtQYbGOQ8dY0uPjS7Mue3rEtplEcsWxlt82kT5teR
/4Ieb5XeNwoSkOOTrO3a6LoIdjWvmL8GOPJJOHOw+77Js3AehVUTN9auVPlI9ScNsAqDlaCgVh4k
zSId57ZZDY2ARy2psigjsmQ0nsrCqPMQQjMhfRoCTDdEodPLsltoqlXXOkgSI1tMBe+y7awru5DL
KDvUARn0Oe6c0OIzhijT6tTyyegO+SOwOWxpfMxAEpaTRy3mZbi4whm/09aJYgATCKFL3KF34Zhn
J0N7B5+UExr71tiUvkOrrc9Lj6za8kJnxusIdKImoKnhA2S3jshN2eqW5peeZDxeXt3Va2ghiHE2
oib2VRNAUGAEuxGPSSJk3gzuclkMR5+fL93FTRQ1WjQU2ixmMH2r7IenQJksAdV9qW057xTenv38
+UJYEKuo65cQFsk/pMIdFNunOx/l/HIGbuo9sfWGGujHPOaR9UAQE90a5oZ1ALUybi5PU4BBUcTy
TdVbFIhJ8UAxSSBsiJJaSpVv5WTE/692qhi5KhZamIy7BANwifk4Kh9F2u4uL/v/shS/vojxiUWF
ccmxwvR3V9wAfaLvzl2Ceb9grwFq31A2AmoleuOalBNMrTV5g8rjl2AmcKvBIaNlBEsxlS8VVTaN
LlvDoJ/1UcUEjuEWArWk6KZJx31HBlTsxJ0WpDtFvFOSYG9q/n2pf+vJS1bLttjKMJNg3xkoJPVy
sGly6aNOKpfS2CpzSbS6GrWPGTGkL3nEXath4UIRJiyUdTPWRg2KJN111+xo9F6iTUgVHTqMnN1a
d7C/1oxxsJVfdKY/vz1LGVycd7U/bMTiRmrOKt4UgoGyy/1l81g//L8EMp6VVmKiqz2so1B9wA+Z
21qUMKI5uJfFcK2QdaIZJmS7bj4X6RnsHSUBmE1qURHNX7s4ttO2dQAK3UvcasFsZZ9jGw38xBpA
uTDGhtwus6KFiW4+WUQAXISH2g83vrrXYfF4vrTRtxhprSGyu+wwpE7VdhbKlhzFvy4w5EvzqCLa
JUWDLTAJeqfUKEojAC8Bm1Mjv+XF4pUayo5fEifVRtvIrysRlIuZPdW3GpC+k+Asjn8fUfHzdzDX
iYwx/zYo8R1BMxUekis98EeARqtm1dnPo9ACItXoXVZ+VXeQbSNXJ2oIGhgP0E9yTGNNQThmnhJ1
S8v7mAdZPX/2l+1FGyzRVLywRZYWrZtqlEFHDOL4eoEaAegdNFCYEBVDOYHsmP6hxlwL5yZbUwvt
p8rMIo70PdtLJMgGDEqFWsN40gEJm44eHT4uL93XcBk3yEIGcy4H3aTom1fxoApsIsBsuP1XPC2Y
ExmOZeIP8+akgd0hRz+eyuT5shLzR7Kbs1SCsbkWmQFTECDCyM6C0QJMytXpoan/dg7581oxAUyP
/ZDmY2YP5VEZvucYaEhviMIpaazvCJoMkGUBNIDOSElHvadjgh1p5d5qqBc3nC1fX62/BLAQFX44
klGMIaAY76pqrqsH/p3c+Rzr/XrFYLVA1w6ANAJ0L7ZnixqgFTLn1fI7CsBKtLvD8U6Fr33XozZ7
opoQfwdZYnM/+RHI3Osk9jmviFVFf04/SaKCqStmJbNI7cVchaIyDTAmvktFqzZiK+UBla5auAYB
IMdCysBgYrHBKNOxBrwmBuheSYfhHh+APvrNZRv/GhxgORdCmPBKDwyhbGYharIh4fXU3yXdIy4d
q21rzs6tWuBCFONOc+pLyaRCFPEPOsY2sza1LyuzahsLCfMXLMJmdOHqhdBBQq8+p+F2AAvheJKK
h1rfqtFz3nOKaGvOW8JEMfw3TtQXhIRmqCsQ9ZkIrPL7TAFiCUa+q+B7ULyrxmuY7S4rt7p8C2ms
chg47BH+o6o1bsvkm1Bwkjari4dpvhlFFWLY/FSsxLSnnQBz654aelDEU1wgtDZfDPU5Akp6/35Z
n1XznmmakXEDXB77GM86cUzJRBs76lQQKUpWXURo1+YFDjwxzE1UGamZ9gXEJNpONTEJqMAp8K5U
eXVzFsowt9EU6TIZZ2UqLz8BuWJHXzVq1RqG/tzkUbMzWz9dTd+VO8PpnwnGASO7OgAx9vKSrrQk
4DSbKplRQBEysnOISqlM6J4LMSuQOPJ+cMJX/QUj7lvfSg8xCBxd814oOELXVf8lk/EgROjUoDQx
eIsIVe/u5b/fzfFZJ8ZtVI0QSZGP3x8oh6rY6uaDyYOTX7eRXyowRysNzV5QCUTo5CRoO0pii4uj
uHprmASXua7MOWDm1uhIOIE8BjLScgbFeUPGacZtqf/+HLSGgTm4JcB/6fM9+dkHinE74OKbJ/c6
HS59iru7xCcBZkBIK38b4iD/+wPrnyUyBjCVChVoioGqrH/qir1oPly26rWVW2rEGMAUS0Xayfj9
Ur0tuh+9Ah73cdOlvBTv2lUo45kDWcBl+dIdOUpShKkqOEBxcKQ+sDR524k70tcI/LaXVVozuKUo
xuCEIAPhUwl3UShI40yxowRPJQmdf0/K/BWL61Do9IZGDaQAUSeVOhtlWR1YWr8jBNgq+gzig36Z
z0KmVjb1xpxVAdELqDRUgKMFvEHnVRPAqN7/CGEi8YqiGYcGEBJiYmlSQkfHQGocS6Abv7+szqok
A+NWmPMSdeCdflZHLpDViyQcH0OdeTHP0bD1RbfjEVetNMYgdEX8OgP9gvj0Z3J+sTdDPIZyiLys
3RmqXWrGYwRKWlWZKgsT7hYY2+wxxWyzTz295nV9z9bFvmuWshnrI2Oj5D1K6bacTXarVdeTKXFe
G2vBBJAfCK5E5BINFuCIBlOQwV7mtg6K+7bNOketgVMbtSY6p3LgkzaVHzsyqYDw1recgtDa8cIV
CIMB6IsKh/t5EztD9o0pRKhkgCCHUEBuF+Tgk+Y3HgIKXlLzfB4wEFho3DYRTBUhJyIy35UxXUa7
3GmAymWW3mWjXNXnlyAWHrcc8z4odAhSxBqEv1LlN3dZWvQiHnNgweSc6HXbXIhjrhCkIvMxzRFG
6+FggWnUSiJxSwZEuIkBMpcwsxsT3bHDuS0m3iNhLaZGwgXjI0i4AHyb2Tolk3xpCAmed8g3qeZt
UQTAdiwPQSw7qvS9AUzP5bVd8/roPcAEkIjnnMjOjhlmO6hNNnt9ra8ssQkoyAXDbCuXgJ3tUCUq
n/89gezpI3qsNBUEmkmOpPAPqotWlCNINDpLU4eny9LWzjomMMHECt41wMkwYQea88peafFYVQfg
pRIddQMef/jqCgIHBD1pBmJP9qwbkxgp6Wydkjw4me6OWmxVGMsHxH5zd1mbn1ES67owA4zSHeJ0
4AoypinijZAkdYNgcGdum2f5qAD9zhqe+1NsA0NMfie73ptOuvWQHfXzeD2eX9B7uzW3BiBAMNbr
Xv6etdVdfg4T+pT9JE5Bgc+ZN3HwcxSFHy9LWIGf0NB++ktj5kCEearIYFNubMXTTv4RkBPXjWNs
jVO6b18Ep9sXR90CUw60TA+Z2/BClbULcSmfMddGrks0lEG+CkzOJDmQ8OTngpOjVHFZ0xXg9llT
As4XlKPn/f3staMErZx1j4lKHNNnATdgPGaOPgApS/c3SYo3fNuAxg9TZRgiRU+II+Ytr3V01fcZ
aMoHai6Q+VBw+fwRiS9NpVrjBRXF7d7Xwl2qEyuqWq+VgYSQUKsbr6MAUIXB98vqr/n4pWAmxEEx
vsR7DoIHmlltuM0wwdoMu8tC1jbTgHOVdKR/UVZgllgszCrWdYTSgrGZfKCXbIj+TZs4Hm6ls2C+
8wE1gQwdKKBZ6I647VW1BSKOLdFrHUS0mKq3wzjZdlK96+JmG2rjnV68YGzXnmiGMXFpL2cBZ2Jl
VVcTUSm6ZYHhxSY8BUGWBTQfA7+jSWx050Y5tdLKBfXg5TVdu7GMX3LYvOeQiTVBhw0sJotulTBy
S6l4nXzR6WRqFeX3MeS1660FVwSHQFQxRoIGZ8anq1OK+YkBKAV+qIAxRZnSbZUjORgN/rWi5Meh
7wJbzgXfliWZR9C05u3RED+TYsyJQ/aCBh1GHVUjYBgU7VvUX3fpx9TbQ+0Nf3+OdB4tUEChZaAL
WGHTrBhbEGgsw/Ho5Kmod1H0UofvcfHSiu882IyV8h5kqcC60dAcjCcK42SjPmtHXP9YUaSU284b
UdPqPSk4S5pHJI/IYE6Sn2RevnI1X7OUyzjXIQYTkwgsNltUve+DfSNs68ojr7fCI6ncsHarR46X
Wd09DfgW87wn/mPcmz4lqMbMk/IkwWCudlBFS5HexOgh4KEurh0/spDE+LNE63MSzpLw/rFAZFeI
b31sqzzM8VVfs5TDHAY6GMpAZjlZg05ZadtZiZXtlZsG6TenvC59W7u/fOA5mv28QhZPN7+P/rWG
4TyLj4nZ/CmPQTSV3l6WszJFCatEKgJsPsCYk9ls3lQbOZCZB1y9G92WttK9l9ugCiNn6ZXeTXa0
Ka8B5tFb08tlwWtX0VIuE9U0M+l8TnpYZf2NdjtAyFHTuyxCnn8HG8gtZTAnrhMTJY8FyOi8RLbk
R3CIO8OO7GrHv8vvpd7JbAVQeZpD3xL7CvMH9u+ke5ZfwJy9JDIERUiwupMsX8eT6AHwytbR0DGR
666sdhyFeYvKXL2jZjSjPkBh407f5K70LoCuGrSj9ISxirF3JCdxwg3yTa01jZb6TDfTHsOz78Ej
8XiJof9l9eeAHRCbmNRnVr8JDapPAZy4uNG8fONvdqmtS5bhSafSrgHq5qpOfVA+pB1mnbNNtNEf
9N94owOI6q9PYJZ/mHwQT2q4Nttoj+5XWd8RHmj36kEFjxLcuqiChpFxdmmtSqWYz1oW39vqh6l2
oMu507sfl7d21acuxDCeLh7KAj3dEIPm7rr7BugIPz/m8gD2c254ui4LqKAm5reBCsRYUTzFwxT4
kEVBN5C0qHTqaLR5a6hm6z2aBvTeRqIC78r4o9FDxxi7o6nVzlSpRyEinpBcDzTm+MPVmBmW9NdH
zfuwcIhqnfp+J5a4VEDq3IIXQUhtc9yNINvWn6dyS8STwsvTzebxxX8ACkpBLycWg21eFStzzBUZ
N2dKxJs41e9wnn8jsMOI7l8iGLWUIBaGsURQIGeKW0V2L23EGBM1dDcK+yDj+aNVB7EQx1hr3ZqN
EMwIRgoyLn2Hee4EiUCQq/2GtS7EMNba64U0tD4WTo+lLa29PBIdZEdsYXAK3iDjqkpI4sDLINI0
f+J5LgyDIg6NugKGIdWAQi11S23c3yGIA8sBMvMABVNlxMXMwulZlTSISlF7k34EilMjE6eoXujb
AnBz08gOdKC6bC+v4pr5mdJczsE8nvSlT9KYBr0kGjarSIHBWCmnpK84DnLNey1FMLewUAJctwyh
lhAiZRqck8jKAO2kFA+XVVlzKUs5zF0QlsDrAsMcAig0MZD6nNXuNGRWkLsNj6mTJ4rx+aWcS3Gt
QlQsZw5QgYtKxhivXTWHJHy/rNVqRXapFuMpqyzWgQiM54OwbUerkS1ybHaqa9ryubgCPaKTWLEt
udNmT87B7UNkP1CH91CbzxLrpJbfwHiQtGr7Vmxmy2wzN83cfsq9vjUtTboSKBoiv1/Wee24LcUx
B6EE6MaYE4gD2vq9MCPvADkUyBA9z1WtmiaAQZEXknAI2CSJ1JeTIrSIudXSm5RDoR4JfZt41rK6
egspjKcyzTBJ5Rb5oDDd9KTbCgIIcv2roU7dglxTLub4/FL4slsLecxLIisxHuB30ArYf+SHgWzB
s+KIN8oTmEhpZxXUFh5HR9zKp9JrPP9I735j+5D2Mua2ImAMMRbbKWA1D0boK6BqEQOmKVRtnUfn
t+q4FkIYk6SjHgg/F9XPQ0eUn0LgFF9WYzWPB4Ib3cD06dy6xjiUKQY/yeDPLzLhXObXGUX7NPpU
30P1e9WddaDjFUcqbGLx/rLgVfNfyGW8iy9LUxzMJ76eKKhEUMA1EBHxXmWrVrKQwuySUHVpNyEh
a5fZSc0/1PEgt6kFPiRaZIBGS9xcf72s1+ppW0hktmzIi9LMitku6r0ZvYTdkdYvGu+uXpEC1FD0
JaDVFYj3bB2kEwtxamRIKXzBjgzFS/rcism5k0LOU2hlyBUiFqKYjaIxSJeMDE+hAejhd1JnTdvw
OG2Eo3pdVVa6o/Z4Zb5InGrdijuZCVcw54fa/oxN9jlKLWqhVWiPpCSQpwjKSGDIntrAUqWZkdcF
Q+/lXVuxxk/iGCUbpU+MPoa4Qj6kwq0UbSXh9rIIiacSY4vodutJOedZK+22x6RN5aTdsU0cIJUi
N+hK3Y9G9SpyJZKbqrvSsus6PNfUaeHYAs7qrj0poS/GyVAOxXAjm1qWalETph6F88KhJ+UMeqm7
/E21b8NDd2i2wW3rpSDI3saHDNWZffBQ85i1VoKLTx/AHJPMB5mXFuMDBt/zB68InMB86cxTEfAq
FVxdmYu2KsUwCTWIUqiD4TngSVFL/R54H/HhPfKip1xywh29BnX7obXC+2LzxkuO8pRl7kZCcrSH
mtj5NnV61VFpbVWpG9JXJXq8bGQ8ScytmBj52GQ6dFVHu/OvymQ/Jrf1eOeHvItjPhHM/bvcQHaM
E40EihpVkFTJILl/bWJOQL2W5ZXA5qziqaARxO6MKrVayL46sySAIEXzz5hmGBKvVLwpuxoHB8qh
x8SeVI1zIaorxxQY6jgUQPKV0M7LFC0DWtdFgiozEKcVp4J/Az03Si9RA2Dc3k2Ib0WxTU19mxZX
tDsKwRVQoUbtSldOvfas9zdhFlryCIRquol9J8o7F3X3XryKJ6/PHWPCy0exRnUXEf+q9YFcTAa3
Q/Mh6tp2PTx2wHVpmje5natotgH2oCK+Gquz0YjeEKAOjdYFMAnzPOCK5cjATpeAbIdQQGZvFCRk
8lyYNMQB8IAU7DsA3IhtE+U7jTfhv7bCS1GMs817cLkm8iwqPID6pg5spY+sEJwA1NELjmdfFYbp
UV3CDKmMEbHPFwmdeuARKhCWdKYF8ElPBPBrIz0L/SFvT1HReJdP4MrNPAv6Sx7j2Np6zEK8QfFq
Eh5FA8i+8j2tdW9q3ctyeHoxXg1cmkpR67NeGvpFAQpI5Pdc2yhTsCkMsiNcCKkVgYqEsXtALOHZ
8gV9UpAD4gOOu7UlAK7SYhdOryOoBbLyHEouj4V8ZRXRnUYIilYakDrZ6z/NjHIyqQlQe823x+Jh
9CdkBrw+41jHyr3/SQ5jioWkBGotGq2dmechPibSfcijDFhxlJ9EMAaoTIoZKiXWrfFVW1Z6W/+N
0QMFMSDgp5A5RbGYMQV5UnSaBVgsNWifmmxyuiK4zSJOzLCqx0LKbB+L9FAnEUEPRUiJ4d+UBqQx
vPGq1c1YSGA8fiQEplxMkFCmH0XpKsCVlJAmvXxuOEJY8h1VyxWKA9LaAxpfGm3XExWel9Odz1kr
lpGKpGVnqDk0EVvtHHSyAw4A57Iea/Wm5a4r8uf9qCqMHKOi1wIFYzqG+kEbY7sHoGQzKk4RZoe5
1SwLejzGRQszIyh0Zzam6J2gA+hkL278/q6JeXWCeYuYqODTRzFhe9ZFWWMKWN20fSD5XTmeKL1K
6itUpaTY7dqby4uw6iZ+WcxPOsWFTUa+2GWRPNtk2G+6EORG4RNoRf2YM/TF20/mDLedSerCnM9w
HF23VXmVZveXNeFJYK6NvKQmGURIwDCMn23kRuLY/Vre/9PWMF5CD5MJXGVYq0QT70kURRaZemK1
5ng9dIJrxsQbwtxq6lsTY86XteMKZ5xHQCdJI72PAyHep36FTmC7bM/pdA1mtiEy7V64ygSZI3XV
GJH1wtWPmsOXqkNdEZ2qQtDZKTyWn7mhinFuND0PGA5802/F35ipU8DbCeB3NJjKX9gRyaDWBfh7
O0ygdj/SKr8fkAtrpcwR0YzJWVB55aAtZTEL2jdETss47GzpUGOamFrxoXgzjv7dg3xbveec2akV
pAG0eC1UY1wz8QEvJ2UQ172Lp/DRuItP40dpWsWVMdqK62i7R+2G8lyceFlJbf754ngXhpyAHwVS
8Tp1+x9damlHdRckVgCIFY6wNVey0PALKKdU5GI2QBYKnU4WlfaElrbolqibyzu3dv8s5cwbu9Ap
0KIkbiLISRVzpyfqVQB4uX7kJYh4YhhH3EpBpaTNLEYTbdLvI2TXeFn7tW6OpVVos1Nb6IIRUmNs
ZyHCFsWITfUc3WcHycmu8mf1LtKtkOOGV++85eIxfhiTVGIXz5tUZ4/0DXS/r41TW4IboqOy0Szh
o7iS7zt05d8kj//etjH+GX4zqcIKkhXlvSePslJbpfhwWQZXPcZFd2MsCeJsG/pRQXfTq2Q1V+F+
hm3uoVL+PO2H69gBK4u8IbznNsehaIxDwa2tB0MJ2aiLl6klnVUU4i19ZsdwX0S0FRicGGmlnWru
SwMFHwYKQYDKTrb7Iya5ikZCs3MR4m1/TpN9HIE7zJHT2gmju7E8Zv62bTfl6AjlKYo5J3ElwzB/
AGAXMXWAwjTbVzENAL1JMnRbm+glj7vESQtwZ6PHCpTLPhhTd2OggxPFTXmIk5Ixr+bnOOmzaObk
5ISi3crAXHSsX1EDNckUMLnbuN+BO1swz2l+qMrnXNlUxqOpWR3mZ4TcVcQPSXrT8UbRLHGIb9Ae
aplUdBXgY/ZHUvrbqYtto7hHlgTkA2leOSYaKOuis5rqFfgLdtOc6QTKjGKryAEKlLtOrT1QsIz1
oZ5iFGpeySS4QqMCbcCT5G00uUW608p9LmRu2e8yYeNHOz2brCbdTQRI8Zuqu4uHo68Apy+zaESd
NPtOwysKBEsdUUWaO+Z0nUTnTMYYkAf296LYDtk5Ar/i6IkN4tXsEaB3or+NjC0xH/PiBvBuoDS4
SsYbwNcYUuyQamuUd6Tx0lixiu6g6fuI3uj5QegeAuPJRMF/OsTVVQ7SuzLeGfltGm+y+s3v71E3
ycw7o9vmumWMG3BWZzg/YgcwtfC9VgFQce4nDzMobghIkvRZrF9yIwTMtQ+KBTfWjwEo7KSHLLoT
8jdlBGGODywLUJDpFMs1oqam7mvBMcN3Oddslb6I4wn0B0IR2i0KKXIXbVPiwfzsKH/wyy3wbafm
R1PakXkQ/TPSWF39QOJvPRB8gKPVlfOCXIHzOjMHO+48qrq1WO8EDFU0wD3U5HOi9JaYkw2Jn9Et
5KWhC/xc3n3/NXSaR1JnahdVRFmIHfdNNepXWtDOzTi2tDN2ldc4rRtayaG2GtESr5UjoGxdWNid
SDEgy3GEK+J15KJU05RAqwsm9M8XS5loeVvNbYLRAaOxdm/HdnauRMu3nu50EHZm+3cUjp5qt+Qo
vkKhiarDQjJzMPV81I0Kl9rP9iAMCu1La3oCdWmK0NW+NVzjWLj1YdwGO8MpnGgD2lpA8zi8m2DF
P3z6DOaiC7o6b2iPz5BtII1BtO/oGzjj3sufH4D9bpmOcYitZ/P75ZX/GgV9Vp+55kBOBFgIA/Uy
AEkF6WsBNLCisFqFp9/8/Yz/+6Qfc9OJcQrkJA31q9RKT6qtXAVeDD1Lp9s0rn9Vb1ubl1JaKWR9
1o254dJAkc2GYE3TRzBw7TKvBMWxi/yj89YcT8lGs3mQAzwtmag5UYCz87N/1zD3irbxh5MibC9v
2NotulhJU2Ri5GAsMKJUzUdFp99EbTuJ2a4A9mvdv6Hi5JjJ8Nb0smXEAWCNCcZrMJLWh93NPI95
+VNWOPCWC/wFyds0E7kw55I8gsEbEyQxXraLnPjkO9/izeBMt7jVLJRZrNojVmf3Hrr9nb0WWXeX
P+SLEZsKusPRjKtgmgDN78zh6YVgTETZRxg1Vp5MSruEc62NozzeXhb0ZX8hCIOhaK3QAWmHAbjP
bspMpqTQQdiExBvgyvUMNEOuInuXhXzdYUYKcyblTpmSoYYUgKoC23tCfGblEZB+0Xu7U+wM/LIo
XqUcT8jTjTmhWdGnBi2jHvOfN010X2hez8O0nH/FJyfAKMYcSGQshVpsoZgQieIuicv0SRYUPQLQ
4pgfjTZKfghtNHDymGvWgdElA+P2gNsm7EMvjtAm001Jj3LgRqwxBCY/9tWVrDxzto0nZw64F4+j
SZUBJTxiAU3EdY40ePqG7uUXQALSA7nLbosr7RjvNLvmdUJ+fZbN6yqDIw1VHG2GPPksmRqT2Zth
DG6JHU7dzhCtp8rqXGWDuQx3nleyOarO1/GXjVwIZDaypWUbVi0E6sfmECIzvDFt7cZ47b1hE+zJ
iZuO+JIYYDRkHKugjVlvBBBYat7g5HZnyRLo6m3Vy0CqwfFrXwv3n6X9TG4tdrLNkrwDWBIGZxzp
TDbde55Y9ejK9vw+mzb6uUZgFNjNG6xp3PLurdWDiLcAIF/ROPllCmyU8jyTp7RHYxVaWrttP2ex
NJ2n5Kq5KmABVefRUJUtIugNMQoTy4pgq/0B6gxbd4VDuS+++deGWyEdckqvqdfwOHbXjRWMSChd
zKEeS//QkqmlOoFcFJbe1Rs01nu+k3yT7ydbs8tz+41jq/Ox+2KrC3nzzxebqQly0gRB3tuGjE6W
BmSblmKHG8wnOr1otXj9cVb2a//BbD4LiUwwa7R+oqcCNCSvdLRK5Kk9IHF2VuTpjjRa9Xl0jI2w
w4DI9sdgG6/FXjhEnAn/OWz9ojWwsiUAzmCl2R7AKilqkiuzM0oOqvSDtB+Xl3VdyYUAxgWgs6wH
GCl8eTPo6PLOrVKN7Egkt1mL9tS2MNHvglJ+hbm3UUUKOgBlGorcfbClRWQDfMCSdd8yp/LcF/0u
Jool9dUd0Tqk+oSQ98D4GubPe7L4XMaBdDGJS1Gebzd9p7/2b+A7073grtjeFla9Je+pN/VOtFf2
gy3pzmCPzt3f7oD5/AkmE7gpgjpUiYYVS6ddKb4K7Q0JbZM8ZZiwubw5q5uPBAtIJXGuv3AxR51W
hlEN/zWh1pVNxWkYxM1lEV8TxLM2QI4AzBsGcTXCGPmQGXiezh4ZWN4axslP7cnTrgBDO740Fr3X
9g0g9O3Qq7zLglfd1kIu816L/CpWwN8Bww7lnVpMB1SpgfY5ukHwflnS+ir+0pAJ9kApoU0NhSRi
PoXhoxq6l3//fELYI4ouF7S8oHkAQSvTd2LURQBIrxImSbVNjaSHf20Ot322kbLklPLaPda0WUpj
3GCqF1NQJ5A2mk8t9fKG1/PEE8AYhG6E2iDNAnRyN0NBdNvLy7UWPM7IWajuaGjUYeE8JHkE2l9X
9YBk+VZrTt5s6tDDNItJ7cuCVuPvhSTCHNR8wFitEUNSqIidnQUBMs5xdEzpd1DFeFRW0FyaNE7W
mU99mGEOLmsexQ7TDBrJT35Scyz+a8cujhpATlWwC6PP9AteChiMSqXL8D3xD8mSTKdBU1Ft5YcT
mpSQEGlEzktg7YiZBA1AYIYy0UHDhJNqqABtq6x7m/ot+D4OhZJiusbNa+fnQv/H+/D/6Ed+/d+2
Xv/Xf+LP73mBMgoFzvfnP/7XufjI/nGdvL1/1P85/8O//iLz9zYf+ekt/fqXPv0b/PJ/CccL/u3T
H9ysCZvxpv2oxtuPuk2an78fnzn/zf/rD//x8fO33I/Fx59/vOdt1sy/jYZ59se/frT7/ucf2KKF
wc2//18/nBX484/jW1uFzVsW4sb979/31z/6eKubP/8Q1H9isBq5CRBdaASp5Blasv/4+SPJ+Cfw
+GbEHkyYITycqTCyHADqf/4hG//EtJWJVwC4PdE/O8/T1YBYwI8k9Z+4BWYOU9wG+Dku8/9R/9Mu
/dq1fwDd8ToPs6b+8/9z92XLkePYkr9ybd5ZQxBcwMfL2LSEpFRKykzphabcCIDgBhIgiT+a75gf
G2dV3i5FZIzCqs3GbGasH7qts7JOEMvBWfy4/7fDiw6YHOhYFiKRCPIvC8hqOT5vAqoAfFKNNeIF
EvUdKGdQODV4X85cwsW5/u0cfxnBIDSjCwMhnrJDI2GFZNSfipeRlfyinoHF64XnXfnteC4QPvk5
aYyPAQkBw7jQoaUicilkTABonlUJQPqY2o/DXDflX4f94Ky/v2p4jEGKAtR9AFrf9MiMS+tJxl30
hXa2Ypvar8xjM3NQuL85S782662Zw0dlWTeYSRd2IACpMKtwvDmCCcY6+sXxSmYyyunngsk8y01A
1in3MBiRJO1FWc/VmYDzlGHMkfkRRfV20YE6XMYSB9Do0P9CK5kD/YJWZOb3olm5sjObuKyCdTvH
8nb2RHemSXhYO/7rk5H3hsCM4sbguhxabkTjBZq4L11QDPJpqsIxX41x7zA6awLPvxhoHaIXMeWJ
2jZRMCSbBmJK/wxm9NevgCAh1h+HNoDm3OGviGfRKtcGX4zkkIbqiscODPSrsqzOVd1+vxmQWAQx
2RIzgEMrPNrh0UO1K+H0izeU3TY3UbexJcCn6VQUl++fJWSc+NEHtxBUK39qjwAEiFztmDyjjj1v
9Dt+62ZaQGUKuqPDOs8n3BPWtNWD0COKipqXKYBus82vkrSYh8yPKwa9yTl2NJOxReOpH0YO8qEm
l1/zJEf3z+iYvlbjAFnTggwa5OR1V6Pk7aay2VjcEQcmFxewLNCCRRCqKVR8TbvaT8Cza9M2067i
AzRyevJtyW6njbSOp6CEkzQAZ0IJoQkvLAAgqDuaeDsPpcP+OqfE3bDImb1wbp62VVQysR07076y
Crj5m95L8/qepR7/TMGMkqwUnXyoKsgi7bJQSiBKS0LtXdvFptuGeoRIsgOBP7p1yLMxu1xX0yoI
wqHdtHOeo/I8ujJd+apqvpMokdFG+VLZyzwM9ONsRz9Fw1V7KlNl5SUXrSj6S+g2oXHnvLiZUMeM
WuhyuEZcFODrTrIR+GGAh6Npto+JXzp67eoYMlIVkCEv3Kv5d+3XEctyLQKQHqBYFOevRDO/+Gri
OP/obOQNt9bEQOZME/AyHOnO5GFhd74neXfVDQHl/kPIJKf+GnSM1LtvTNzHkH7Op7pPHTQNdefK
D2DfQYwkV5WnVKpA4ISpG+Jt5rbVtkXHEYr23i0Axp7Wz23bCEnvAzA/s+rCH6Oq/yh9TUBirKTy
8vhhbNJmmHap7vS8GqgpB3FdEUDe/C0JpQ0cAC8RbyNmM+oVDWbFqzlxA3usVNEh7lh5zs+JvwUB
NTZ/5ZGIT3rtkbJRNEQjski6z7m14NrKRJiAOzxTXVOE+aVt0Y7imQmiaHhU04wR7oz6lf7pNIjN
MonYvUtXdhp0m+8tLUBF8iEKhIz9VUlbqjF8j0RhBFKl8r26fuq5lk23jvJ0yXGbrqUtOGBgSmSV
KNruMu36qVyZofOrW576oOu3No/9XU+F/jmCSw6qtFSzm5SDK/ayIRX7TLUtMMcaxuqHVE1Q/Gwn
bcLbflaOZ7rL2+QuADcwNNiVyHcTvB7/NDMedCvCaj/YJRo46A95E9l7PAtRcTe1EP7MSFfL56kZ
ZLKzGqB8EI+HjmAxgnFqPvOAtGbHXczofohzHl+IMdUWpagpdJmsCyKvSQ3+tbgMfPTLIF+OmRYX
E281kLQOdt44Je3XgpfTsI0LOrn1tNQrcJEmf5oyyGWa4suYS4teY4r5kKd5HCx9JM7m+Z0YDFFb
NqPjCXpj0Pw/znHl8+9pNXTxt14gImaZqsAKCtU7UwXNZ+h0pJ7MELx76Y30u7iMs3yQ6XBj06FS
dGX9YcxZ1vXayqfSCa3MSmiejI8zbWqAQ5umcAa+hgTR3usLh73kBRJoIuMPM2tVvWGxZ1hWj1bd
91FcgutP+PA6Ngq6OSOg2vU3SLzRtoPIcbAfFXKuVUu0uifAWgBHKOWQTbovEMOrVkzrMMpRGJGR
ID9NhwXd9kKi/1z3NlQr2iYxBhoJAeNkhVntmwqeBZSNxJRi12L0GJJr1YTGdzDF+X1B1fSpnzpw
OU11hOsivCYHN2AV4xnqC8GSrA6tfcyLJHoC8L+rMZZShcU6bRzIdKyMRQwQQY5CY1AbkAjmkeY3
BXrjz/08Ug9uHpV5EvKIrtLGK8Wq7HMPOVJdWD9jdVTdjXQBdhAwKn2qx6B4YYPRbRaVXv6M0kvz
zSjfPk5gnpFZwgP5g4cOLQZoifcvsef7N20XqXJNBlEWGcZXfb4ZfTY/N9g+ve4iIJpAMtxjzDQh
TfoSpbUo13Wo62sHXaEYrL0jOsQjxLBmFlVfeYDCEt6Puvs6VI03gS5xbC7bqW7EjsfQ+awn4qrL
0gsh18Omitm1pE58jZIqurfdrJ4IRtJeZeWhwGXZXJcrO3TigZSqf+ETCZ+M743f4KGk3DRGpGyN
Z44ITOfpoFy1Fmx+4+yjPOI5nvycigm6eA5mTDaB9C9ft74ecQJVWnvZPBj/owvCeoIRjb5Pi1gR
rFyRU+itjTnxtvhoUOhVLi0HUEsQVUEOa4Ccrawrt7SrgzkEjI12JKMoWtz6rh+vHWJRsOxFYfDT
iHLY954Fgzx2YFzHeFjrrC5NoG5wdfLbRrqgWwObD+R9nbpJwtF2SbVmTHOQnuCVTNGFYtM3WrcJ
qIIwzgwUjysLiFUldZCBdBJAhWT24AuBlRxAoT1Hza3q88Rmvhvbr3qMei/jxGJfkFlVr1Cu7ci6
iRFmbOlcI4MOumQZcPeLEnNqrh3zHf5praDf29tyU1aNAdVkZFFxhG6e3HZeXn7BlakhbZrXoIEK
8r6KMjAOgMwoCdroI+3F5Lb/PG+9Ed900zc/h3ez1iW7fRj0jx/DzWt7/E/+X5i6Ijf67/+VGf6W
uP6nKv7n/9CHaSv+wl9JKyF/oFCw8IFhfDNKkGj+K2dlfyyhI7JSHxjZ6K/E9FfOSpHOshAZKfLW
EKrJi1zEf+Ws7I80RtCEAiNmlJZg95/krMizDkLZJAClVgxwSRph2gnIYHZU/0JtIteIkq6a0evA
saJ9SL3fWB9DAZZk04wnT6xZmxNdZT7N607uihSxwKpYPtcD8BUk5AO9DdLZf67msaCDyVBUM/06
sT0tqi9NMUxpsklDMeONA+lmUelXyQ3x7xPksgR318xiDF6iKe1s/cwhWYgW/eQFE0TSHY94+JQI
NSZrRYSZHmgPn7oeKxPZ9eTGyG6YS5Mpa1mNmg8PFlgSUZaDDc13D3PZl3RNU17cYhoQYCQSIufK
GuQPbmUby78XlKlu10jp88tQcggUEIx3wLWFATjHXS8jD01L54mLhNU5tMxSYoebufY85a3CsI46
+RwOU4uRtIJrF19AXT2Wn8Im6Px+o2wykgevnSeGWmZIi5vOVOOjSiGRdBEiV0k/dIgf/A0f6qnK
sOuxvx0HE9eAS7WIpYQdym1QT/gtipPI4BVq8Yp1eLqrtWmQ/2UhsA8XU4tMOmOqAqytbeA/dmQO
MUfWJrS2O+jmxDHIUgYvxoAUZP3AFjfostfQL+hQFTKbKgr8wl11nrB5m8mhDf0rVOVBbhV7kcp0
QPRXQCXAyN5VEP/bdKLiBnH6EAjHuy1VMXRa1rNHiO6viiCUSgMFBsf9MLd+UnyoNP5smxeo9mdJ
Wk7wjJEDknrNbN1Vt34qQHQ4tDoYMXGbzjQLTVm2UG8jeE6AFrPA7dYYYmerKlgQBqPHWHtREdpV
K3CWd+W2jKfEbdJGAvsn+i61azf33XhVuLi/7SLWezvfTGG5s/j3TBfjAOTXPalSN2+UUsSu88J2
4JGyLAACpqsiskqDuX6KY8iXFFEjn9sSuBmMX7HgKXb+FIBtM2k/OE8xPDRFM+y9XOubmYNhMktE
ThNIT4XIQgyyFbN28P5pRlRZfxqY5eGlz9viZ8JjWe9mkkws03kR+vtcBiXEOeQ0NWsften4ImYz
1pbnVZqu+yb27sCH3kXZKEdB0E6SaX0VtYp/mWQ7BptBVNrfJHQZUdNhI0gWIQLIt3419d9KFxVk
5azXYHaTV94H0kZDvYLskZEZlHhTUCJKj4ANnbTxC0mhipZ1cZH6qzQea2SlHsV4DWN5h7KujLBn
SSHQLGQVR87UyAJzqCPUWQDPwITWaw+bX+xUeT9LJgfQwEhSgMABeHag/KpxhCD2MAB0qnvmFduu
ABdl2iyyZEhAG7pvpok/K91BZiPtHHquPh7XYkNbk756U4KpwrLmtNt6Gh4za/IGQsl+nTebxBpQ
EzdlQjClhQB8hdvqruu4714lQ0EEE0EEVUTky1jfYtz43IX2qhSu8zdlHZKiy2aQVHXbOJik2TmT
opznA6XLXjmzVXrl9a6yKmv8huC/Qty1cTNq1cePxoKb6C6H+Ji6ZzOyJ7BiJHldrdPUIuDaaKZM
/jra0U5o0OSDZ8pMYISXf0eQOjFcLNdhxq9v6whBaOylLrpjXJRTuI6U9ukF0oOg/NwrzuqL1AsA
3vLKodcPkzfraMNzm4vrxJmmfOGlZBRjsyDd7B5KThO1RoyvFpcb2q4qLnE/4b3hL5ib2WZKg6Za
Tz2Z5/GqghGFgrruheGrpIf/3uR16CVXbRrn7SfkJ3G4YwPh6a0g9VCBOHSISkzx8raZv1RjRFEx
yFVqMzKkJchcvBwCYZdTQIbkcyKCIbhYXG+VQzgMXEFFJm3Ciu+Vh6sFdJSbkbTMlcWQqseDiW65
rluMrrCwTFayxcT1mo5VGGf+2DXt5VDX7BXjBMGzHUGg+mBt5JBLERPeh3lsxg9gACWv3HklWyPm
KsXG2MmSDS1JwL+Qivj9dsZcDjCWwahcxj3fYBTfRKO6Za03jzsTI0l+xOyTZpsQsdmUjeFYPMSB
IY/KJ1CAlWzu2WoyEwYzYAGirKBCmoCoDij63XxI8j3Ev0ZgJKRXQZ8SAhF4TtpgRBwIMG6HC9m0
kHEOu/K+DQNe7ah245NtIq636RR24rKUCnmVGy0umAHPEoCZhk/9OgxKiDSutE4QmRIIltLLXDVp
iIOk/QX2nLfkOQcKj11I60Xeruhwe1ZKqE7v+rnwVTYNJchYlalzJNpx6KAL2FZ5szW5Bx5MSD8g
TAdeQH3kSshoHYVCb/1wnIrdqPB0oPeji+Ki5mHXXSZlQx4BLiXhGtrJNL4hfYgKA2JWRneUKvez
YgbEWlGuyQvOsehB4SQC4Fkr6CXcGUuQ7YukykGyN3btzUjU/ATWw6bcKqwjZm4s86NNjn4Aql2+
4KRHnxN95MwHx0F65SrNtkXXNRggE+B9hQdUvAWWcylEP9RlECGVktzXd3U8hIB4VCHoDJGGWUxr
SKA+xw7gAMMksgnhqRGEOmEMpEtt2ikEr3KRAMltmczaKo3KbTcV9nGu+oJC2E/UD1bq+IV3ILzP
uggZ7mqQ81Rm3IGrClNXLck3RYi6+xLdxHxTIgb82NbgEMhUACnTDWV6+uqCvAZg2svpPVhzDb0y
bc3AwIioKt7YoE/6a8RVk75LK4eHfB04S8KrLu0m8apQTOnLzcBIvozpy7ganyY5oihTIlv65hov
ApZW9JBMJulMgLx3or6F1HdnvoGiYfwZomZUrCwPYrVSqvT4WpkYeYgJuwGocQQy6UpGXXQh9BC1
u77SQ7xuJa31ihcVUfd5OJcYhomESLbMNoj8UJCLmztS0Mpue4UaSBb3dbeNBq8De6ZAIRx3WJcY
ga8n4E/ELJKsalQLwqtqNND/xhDbK6ms36wxvqf1RaEbD4IMaVg+t4Gbhzui2qT9GFTzoB887vV6
R2gDAkXVu24T1kGeZ2I0s39VjkwoEGcGdbLiKNbGG/Sy4hkt4F7JK8HknL6KekqrbKCAHX1wkpbA
xXuejr5AMatXH0DoJs1DJBE9I9sbK41aM+YFqhahAN9xpttmMrsY6e8MatzUo0aAMAapuwQBx8q6
gvb7HJWDn4UXQY+7kH7CoXtPpMLbrAMo9IKZ8bbVPkrFnSpAue/JJMmzRXZRI6Vs8I+MCk/iFac6
oIjQpVAXuo/DG7yw3K0Q+agcGXbMPyNVLu8RXeUD3mpqSJYXOfMvKU5WjKrPPLcrGwfhMyuR0mIa
uAmgn+vHLWLwFNHzqjcte21zTqFR3AxhA3rsxpMIripgd/DAjTeJtfrO1H0Ieeic2FdELagiC85V
tHJz2L0k6II+YpK9BH4bBZ37Uo0g3W/iHAMUMUGJbI3ioHuGR4R8gk25X21QLQAhivXwElcU67ql
gidfxKh8A8cUAvuV9iNqHob68iedQtvuWovxf+Tiof40QfYB2G3RTDzjqiqDLSu0+MlTRApb01G8
Smh6MXaB6nNbrB26NF+BwEf3g6GS3K10Uc8PTdWUNZy1od8TFSRIgIoRYwAJStMC4mlF12d+IvC+
F1o11Yrz2F0UlQVnRIySkgJVlEcE3pBSf5mboK5XftCgZuXpulYryIKGr4OY/B8yz5XNGpEYvZFK
IkwNPWswmtnEFhzESDT4XziYXz3eg9blv/rGxw3m/z8TdTT33kvVoRI+9D+0fh0OeszLX/rVY46D
PwD8W5JhcEmBp5wiX/7VY8YfgVxgkZ4nC1sQ/ue/eswk/gNq9HDTPkEqjbT+73Q9/gMIW4DN8H9i
CJ34/6jFTJZu2ZvGE/hfMFELLhifQmsAOjXHcC3IOsVTUE5rRCP9E1gq3TPqyDsTKr9eocNHrkZv
pPdVFzc/JrA9fhCem65qKr2rFmMUzzG4ya9LUZrrQIVgBBWB+gjyKZA0/h8rBdkfGvXOH/+BSlD/
H1tTf8epb+r/B4pCCx7lnaqQ6Qf9qg7LQstf+VUXitI/kGEAtLNI8aBtiT/565xBuvUPgOgDlH5Y
irJiiBP4qyzk4e9gQg/EsdiT/4I5/KoLeSH9Iwl99LhxSMBvCJXcf1IYOmweo6PpJ7DNqI/2Hpr/
9Kht7YoccXZkg33JSAbtikJcxdCwWjXkFlP/HrK8N4tzoj+/dGf/Pth/2QN8CeUoIGuS6BgEuDj0
yOtmsvcRM0r1ElTfNJE73pxDoR62iX8ZAosSUABYpTg6ahNXiRZoEhbBvu7ZZSda5LJ8harq+59z
wgoS7DBEexj/+Q15rqxPIzwf4b6Y7Pg4zHm7Ur5I1qiR04v3TeE4HK8cTMG1UMAnFgeBP38DO0EE
iJ6T0uG+GwO2ShKFflLIzxHWn9ifJESDBww0BLEuqo4HVmwTtHB9NNzXYweCZBs9mmLkG9ey9ma2
fXjmOPwpEH50HkC/C28HrxqEv6GwLSu8bmlg72O0IYKVVyXVUzM2BI0sMYFkUsFDqkxE2mIWZLSI
6cpCA2FUTSVKJGkfbYoxQinQCx3K5CgeJa9GQlBzC0YivKeOS/kIjnq3YNnkT47BGLEWdWCfodkW
mA92HtML2ZZltAFRNqZm3t+z44nb5XotrwL0ooBiQi336BSafvRDNNXCPViT+WYg3W1YCkyaeSy8
8NFfn3LvrgrNS5sP7kr1kKLuNPqNZ37F0fTA8itQS4YDwrsFAOGxSnvc5l08WCxyQD2yDhB2h2gL
Io1dUApy6/ndJmqHrE79S1Q2zymQnFoEEG5iIYClixdKqsMzFTaJnw/UQc6hbBtMobTzfU0+9rp3
m3AY1F7IcA2RlA5VEIl+lKZ3UTLFZ4iPTvwK6KwAAgbXiclnTD8f/oqBBRKgHBPtA1KiaYv89wI4
s2drZXkhAjCdYYaqvDGzMztoDrcbkgty0U/qHG/sb/cYjwB8fgImaALxkAgPwtt73NK0pyNrvOu4
nOPdjNTuwUVjfsYxHROQQBKekshHrR+7jst8LERNQ9JTjOJ517pYJzkG6ZP2e1qi603RueeSY7SS
ILHttDjLFHvqC0GhiVcFbgRNkaOVnkCjPOrCedeMXGmisvEc5ehhdATfDrgTWBGAugZIE0jYIyxZ
oxJi0j5Nr9EvJysioofQ01uhA7mWMi8vCqb45v079JtfPDJ5tGs907rqyyS9Tu5U90wCjDA/9eem
RH97TY6MoBv09miMJS+sbeL0uvBfRmiwkstR3f/j70AcAro28Khi8Y4RTT6Ne3R8Bd9DfGglC4bS
N5Awxb2ldvu+pROn4MDS0SaNvaxJ4DjfG5IDd8Z2RpxTjztxDpagCjBMhDABRJQO16tjNpiqTvL9
2Bq+s667ZGXRb8BDfl3m7XzTc+Gf8einvmopqaM1ByGecIGmvt0iqzAq3bUDTBYaPA3js46TD/98
4d6aODpqVhdz13QwoWeNmdIEXDdtdC4O+y3ugzZSgp8P7wAG/N/agcTlBoAew/dBcI9+yBXzdjMe
2gHHoE6vWfcwMHrGJZ24QnB3oLcNfYhegIn1cOmMP3eBojBZBDd+ESynzgN55NnxtZNb9Led4yNO
2lQmNhr5HmPCO6RKNuNzdU6X8RAZ+KcLWmK+hRkQXR4gdA8/xldAmEUWRshdXG+aMDOzusPIxI5V
qOmcC5NO7tYba0cHvSpLFO4AlwVRZbUDofMV0f73is9Zk9J1LoFB7NtVNCZnnN6xnuHiaA++8ijm
JHNsvTKHXc0/+h0mDlKzLjAjJzMeBF8AElmX0E9FKzATBhRo5TVXPwp+UfX5Sngvo76pxLfRhhmk
x28gt5CNzUbG5bZKS8C9oh2wV+uaFUAOocg3/xue7u0OLTv4Jl4ewEXJKuXzfTvyLcFrjyVcTx4F
UO31/Qt7yg29tXR0sMdoiE004yxwc48q/G3n0G3WnwuxDEmb/gzCOVju/0HIvGxKAjQB8L4+BGqO
NsViinhMHOV7G4nMsQugNNL+hTi04mbzDFzYY4Esbuq+oHgHMEiu7iW4v7me141L1qa+kvYemL0V
RZ2RJdsCXd/31+PEM3bwA49WPpcGFXdU7PemUSkoT6i7NZPPV6Gbzz3Lp+46OgARS5AUIds7uhjC
n2Kg9Ajfq0bptYnQJzJhWF2+/0GnPNdbK0crPtuY50M04RqI197om9F7GebwqgqqMyt38nOAHYkR
FiJUP46UpeqjEmkr34N9Hu01tNrcGQun9gYlrF8WkBkc3grhSzdqi08ZgLotU40B+/t/J44BBjwG
nAXIFrC1H+2KaYbZacAF9jm5L2Z6gbbAyqPtmYT45KdESxCNdBXx4NGnNKKtaTvkcME4+p791LqX
8RyZ7kkbMYWIIXCuYEle/vyNEwnixo+BdeV7Wd/kjgLzt0M75MzD+HtqghsN8oZ/WTlaL0odvrDj
Yj8FtZ9VA+D6fVzwS5cXLQCVwU1M2y8tJif7InqO+qHaFFRPZ37FKS/29kccHfIpKihg2fhUNwGl
1qkwXc+ToJmYpyhD137jN+O58slJm4mP3Bg1BQztHEVT+QIVKg228LKabWYbAFtcuAqDu3PEFSdv
8BtDi099s48RgDDaJotLAvzQo68RKjZ4pByUzf4NV/HG0FEIL5esxU6M75v0AX22bAI4I6JXrD1H
qXXyZKJ67f+ZRSJpO/wivG0pHVHi2NfeUyExsY7GqTgXAJxcNgy4Jqm/VGn+LFO/WTYTdHTUnhR7
GUBxxGWlvE2ZWofgq3p/2Y5nDv+MNMCLFiNnXeazljLp2w2aTO0tEATQ8S/NqnlYs2rXjTf11xKN
37q+WCjJwQSy9uttn2Lc4My2nVhNhnpXRDDZGKJYcmS+HJUUybR8aPo00CeO/OucKzmVkR/YODoa
gQb51xTBRhx6O0TByRWGZjbtdpjVxdz1O09991iweX9hQ6zbUbAA8m34YkhaMNQDjlyLSYIRgWoh
9iwf72UXrTFX86vN9L8d7Tq5eAiDYQY08igyHe5dnpjB6+tK7DGNAxK1J4+WG513Z47IyS95Y+XI
V5jYk8NEwaDOAV8wSYfZ+XPKCadMoD4EEny0fnAOlz9/c9ybzvLJTwexd+zG1HpbAGj7/nacuFBI
VFH3BuYM84jH4jOp5aoY6l7stf9JBDeYM/jIoRLuqzMlv1NbAtcAihKGcUXc4MMvETTvueoinOf4
R1h99ManATT673/LiaQEfYO/bRzdmaZHy0CqUOxD7sxVUdJuZZqw3aHYflW1yWeZ9uW9z7r7UWKm
5H3b577v6C4Nzu88Y2G7Zx9S+0lGz0P6830Tx0Qdi0s6+L6j0+CYINPUx2LvXfck3kUX8Zw5i646
kOE/qrkDDH8XgqgSqVdSnVvcUwfl7eIuC/DmKGIKaTR8pGJfGpXN4CKMPosKKq7lt/e/8qQddEeA
S8bjDyrfQztxTTxOXYJnZE7HTdSLj7EOwNEBloGVmEL2b5x/CnkbhgKHH5Bjc0kZehVgeWKfADvV
F+06Hq4URjHQnzxzQk6EFqh4YxQT7dOlVHPklKYw7IxO4G01YHCIQxfui1iY9QIeqsyZifFTz9eB
taP7RjDs1hkJa06vk88VUFvL0IvL0DDh/bWRYHGcnsYGTivZFMAkzeAEeX8jT95GdIV8zKCC9voY
311PbZmTBJ5lKpBlB2gGrMwMumvt23CtSZpj4Iu6tZ7Lcdfkbf/xffMnL+Qb80cXMu0CMpBluYHp
BagnyTDPdLZ4+WcUcPyagZ9x6VcmUFM85kfGzCMDXk8vbg3zjdDvsqDYmG5k9UXgUUj15+SJNJeI
JdboD51pIJyo+LAQ2mckRV8sSBcswdsbafwYpSRuxP7T3PQZB3M4wOerprxOAFqkGCr+5wv61txy
cd84AODUi0ppmPMnBamwe6V/uHPiOac27a2No5C/CIGtDSbYaO1V07wKcz9HZ1btZNQTEqAZUK9Y
piOOvmPBCVHgJeGpQYGOAA/0uh+L1l9L4303vN37tctXtb0cyrOCOssV/+20BDgvmPlf3vMj0+2o
KGmWB6pqC3oZOzC0pqOZ1oK0bJf4AOMUOWCRqFaRPdX9uIsByjv3/cvB/+1HQB4e7XU0nxJ2VAyR
nhKdT3x8f3AP7FmzLU23dpZ+r4S+AVxsTz13uRTBaOtvlLezoMSt/TPD6Sc3+s2POKpQ+RipKkQ4
iX1HblKImPn9/dmmzMn7AfUiDKAvcfxx2ZVFPRiFhwbhgCZgL83T+DKCTMfGKBddli1goXqer/2o
Db+9f1NOeXqMtBACRgiG+PPonY7HsGqsguGhVf4VseFOEgJ1yTq266SI2Fp003ymInQyOEC6ECGk
hreFWtzh9TTtDIC16eBuI+/GdE+lvQjophmGLQE5Lqprhn3Ky3AjiMJIjL+xz+9/9KlQNYwwVIQW
DoJVgEAO3MM4sNzEdom5ZX6TDBh9A5b/fRMnD80bE0eHhkkRx3pEwO03n1wLQjT/hsbnVLVOnpq/
jRwXcTTnAGdxGAGm8gtiLVk+TAkmi3pxb8U3pc6clVPhDg4n5p9iRHfkOCpweR7qOW3xTdWVm+dM
qSvUTvk5FcaTRxJDXxS6v2j2HoNPLHEgp45xJCcGcdcUuProRYHWnIjz9+7kJ4FuDOSOyNFxFA9P
AlHAPQMxjaWb2EoITHQ0P9tg3kTjOVd28kAkSPACbBhc+tFFSzHPO7Q9XHkD6ecp/87nbYDR0eja
qXx1mbIWc5PXAgzXYbzKEfnEtcUE6Pd/41S++RHLj3zzLtZDgseE4OJJ+cqBzxzEFYZW37dx8lCi
5rGktEBG/Ums+8YGBrIg1Cngm1OETRG7mCTGdLsPBd8m7TZ3Z6ydXta/rR09U+BUchF0vMUeo9Cd
hkhiT7KW37//SSf9xZtPOn7q61CVQmHvBkzFx/kLJvGz9y2cW7Qjj5RQwGiaHotWQzUm/lhg4INz
t1V2WqWftDvLUnVu2Y7ck5kSqafcomIk81Uw3ZUl2Ar6u0ZcLo0NI65ajBFkkf9RRtUuombNGxCz
4USW56AlZ9b22KmUMRmlqPDlXIECMLnP83PqJye/laHdHIYA8qDKcnjonfNSnqgZXlKYn71J3KWL
AVGfaHNGFeGkM3lj6Oh2dWMXTSrGok4lMPjlCnTOmN+qstz2Z47LOUtHp57kGvQhApZqF11AevsK
jQg07UGS8vr+uTy5O28+6ejksxrDHHQY4TBcMWYi/lEKfe7sn9ufo7M/h9XYQE0b6V/yBNrtTd1/
JWW1ef9Dzhk5OvAoViSgJsExY9iUMsdE/b/5mIDZCrVQxBXguDo8aL4M+yqccNAw27H7X6SdV2/c
SpCFfxEB5vA6nKTRyLZsy+mFcGTOmb9+P2qx1zNUYwhrXy4uIMA13V1drK46dU4Pal9K/4zycG7C
FUcTL+avocXxwyMSOLrPjlmleZ9qv23m0sDsrziZ8DsMH5MORBOw93MWdxHIi6ZHH1Ql+R58w7oH
2c2kpqrkDA4buyoJlXsb0onXpE0XNhd3NYcCsJMNbLYMSCjjDo9jMG/FiDDYgqYDSmvOqPOFkUL2
A17cE6+K/E+caBuzO+rh7052K3M/ZPLdv3seUPlnTDJT5EuvyJqojZzBoXIdQJRT5pK+LbyoZ9A5
T1ZMLZDvz8AKmnkWNOOg7yBtW1RSaqYoWh3sHQCb6Vg7yjwwdo6TXR3kh7w4OA0cIUziQHwYd/DI
To+G1X5oWkQp5FmCUo43UzMebq9fFKsMHdQyGCMgy0upGNXuJieP+U0hnCWkckr2J2ukzbAmcSkK
VQZYYgYIZjIBZ3Ep+mgsmsFO0IDw34/+H1o6t9ch8prLf38RCqPAoyIkpdGZeTk7ZUpXiVFy/1yM
DBDzgczi7W17wsc/GGJggAoTEWBhr8MJVBU6s0vzghjv21dlrO+n2IQVa8gteHDVeFMn8FfCVQPB
gD+kX0YHLOjtHyGKNDNaC6AT5UDTXoZNK25yw2TRiv9J9WWXxo5kfrptQ3RwzH0w/QHEnzAz//0i
zsTZ1DaTmkfnLEmfal77G8BOawxromBGSGZekDoCzJTatZEyLMcxH7PoXNaZ7rYyumsy2JZtVxQ/
kbzhY+2YwyviDA1GE8UinTGFZfuIem01yvkYnUcZWfenzkjcOP+qeKmbpg+jk6/E6/kslsUSuDPo
tvOaQaloUbRlpJOKe9BGZzuyPhXaRm2/RirqOcdw8Jhgf8f7c8U7hBZNHeYgmOPJrhYfvFxjjlRK
zOjc1TtyntzOeLeMjZvrPqVMa+OXwxc4Bfa3/WXJsE5vgdEeEPYz8fhcU1xGOaNIi2DwwS78tPZ6
si3Te4VZsR/ebyo0A4QEw7kcDzpkr/Kpi08wG7gBYA1/tUwuKKnOQ0Yq3ND8mBlQe+1VYyBDEMdw
8TnueRI04XY6SpX3zhzLO9l46offY1a4PXzozBG+Gds19smXIQnz9MEUBAQ1R1tC08sCjqdgqoMz
34KNHzMQTv+3Uyq32TX6V7pYKx728hIxO8N3nviqUMY1FstNLOZv4f4MzqVVu3DGIWDodv3PBDLs
NDrcPmWRLYPRE2vuvTLOs/DmpJDSIPcBHWhdsVPTD9NHyZoA3jKV/8/1PZ0mHzhEQFDAbZaAG6cN
EAfI+UBL+p84IslJTgoMVbeX8/Kq6IAdAcGg9kwoWMafVGmkcEJZkmSQtkL6VA6R63wfze9S9lv9
7PQrL1aBZ2DOoLTFV3fuYl47ZpWqg1FDqnvO+4RugrTVvM+6t1fjOzuHNrD7dXt1ootwZU+9tieB
fwgzSMWghWFm2FPcrjDuksA62Er3SQOl6g9/puabdJeEzWat4iCoJ86b+3e1C7+sAnvo7ZGyBgPN
ENAgcTIxFmsVpzo8RbH34LQGykT20eubvcpodNEZLjn6yu0QfLD5GXNjhZkVWPNfDBnJnp0bc+XD
dIY7qBtcXf42Rp/GBMGApEYL8OvY+ptOW/u2vfxIcynh9KVyzBCVvRRj8FJZ8Z08Cc6OCd8XU7u0
PuiqrrnwUhJpjrv0jai3A3+n/rf0YcqpoTGih3Cexl/yIZC3RTC6sR64ga7AQrF5Mu7Mw9QdoSTL
1zTGBOGAMEtx3AIxjEPPDn+RJMwBohz9kKqS9VMZZubHj1X124neRdHPFV9+2fngDC9MLXIe22p1
W+oxVfbfo/F3brwJ03xj+u+t6aCbJ8/e5/nnFZvz/bj+dl/ZXFZB9MlSCpod3NcYMaY3AZwB+X0E
HeOPpnofQF80Mxgh5VOtRFmRz4JvIfWai5I8ghf7inAb242SI+WXs979lsvv8e9a1lw/bl27+Qg5
EkxDa4/xl08CsHDMTHKUTMqRrF8fppcrVTvC8XEeGOam8OrZDjOTk6tmK2FQ0Fq+trTILe24nlR/
rnOlkDMyzSbVn7NK3fEk0hxmJ91cgplWvg+K4J2qpofAeQ9F6j/DSfgNMyqGuQfu6fMRXLjuUHtT
JM+r7SRJcSuJ+XnPAo5galG+8pURXlHeDNxUYAl48WJnR6+GuxkSRUYqc1fXmmNSvPWhF7WOpa7H
G93+pOhMWVre1tLT3dzFU5P4HKDcWKneyoNJ8Mlj3X9/y2LvTdQMtTanb5ZR0isyZ+M532Or2pim
tZnaFGoRlBPXvgWiWHhpdJGSQmHWzc9tYrASPzmFve0zuDX637fvq3BpsNwzBQRoi1fFtQPXhWkw
suBwXSflWNkHrYWUE3IPW69+R3Dn6JobtfLxttF5v5YxwpJpvzBnRKq57MjmWdeacqBQG0kA5XeF
LqEKrLUrXzHR3by0MgfiC29Vc8m3y57iiColB5jijm35qPUUBtb650JDCoGbCVW62/L89wtD6WB0
rddKuAeFrh3gseKQGxakKrBiKLVvr2R5wt0jWUa/lYkT6jHX5poJRfEy15nZGUGWTI9j3m5vn49w
QfNoHemxwXzBwvXitga3JxHDUzh/NeNBkfOd5J9Wq3/CmD13q/7P0GLn2lHKpmE2pATG2UqDXRnA
sjZ0d1Txt0oNH0Y4DXvZiX5SFvj6/1vkwj0GzfCrZv4OQ+MRTfsyeVfAyKpA3XTbjvC4eFdRMqJP
i1jM9XHZBZNpnsGcBvmUy2iIlk672xYEKTJIfube5seTyaPm2oKWVH3CYAI4ezVDvfK9R6ZsKl+S
JtwXtIOtYeVTOx//i+trWgrnxn+AyV7bGyWti5joC89j8z7qhm0Nv5oK793tVQmd8MLKYt80A8pm
uHsZsfuTN/HGsh5B9k/F99tW5n/l1loWWUNBJspYOGsZVJi7knJXDvfx8AYWOLeIVs5pbUWLc0qd
jG4qCONzW9QPsA6d8uD3UH5Wo+r97UUJDcEOQYkSwA1EzdcH1MZSpzQyrl3K41YvPymj9lDL2wGq
mtuGhJ5wYWjx9QCbVBn+/BaslYLEWZmfZ47xDd5QY+WTITwnRhXBEDnz0OB8yy5ibJUWkGnHnBPD
2+6ooZjtRh+biJ6Ungd/bq9KeJ8ubM2rvrClgIYcpghQhaXX09s+8+RDOtpvG0v5XdVWeMjS8Ycp
T/nKtRKeGlwe6A+TTb64VkqtQkvW0sG35AZKQ5+xgTzzPmQ6SqElrNMr90sYl2CjNSxzpkFbAtnq
SYaqycBcYlGohDyRLzHjZis+L/IQyr7o282kJ/zP9V5OFazsRZH8L36NO9xAb7YaYteMLC5WGNsQ
hc4QlVg5NUbFOOSDma+ROIj2a8bQI9lOfYWs5XolXlEC03YoRNSWVn5Q4A7dGFK0KvEocvRLMwvn
i/xWR3eFtE9xnPyYRaUGUC35llRRukdhIAIqq4xbv5paCBxbc+chcLDtPCjbIFyDKW6KU6jCTO2o
BKFDZjr5J/g9VqcY5iRjGTcvf+bszBd3ZPBV838RNJXq5iYcvHWzG3zYBDTjaOun1rvXnNjlKdas
FqDEOwTiSdMh/GM+7tq0ZkAGEk5UaEgW7oHP2btKz3aW0aWURoK3+hSuXExhmjLndrCKys9V0muL
/Ug7yh/JJI2icHZFK+XbtJchact62LhV5OjL1s/czOZBVDR58bUy8uwVoXZmUiBb0p8v7fVvSKLe
bANP5eOhfGPKzYmqTRD/+PfAN0tgqgbAVnQ3Fy6ewRbVq15Mg8vaykiAa/UWmtY0+0Y33q9XWr/P
lbsXLnRhbeHpipObcqYRGkJV3lueK48jWeb4SINj1zUFLK/fUm0koWl3tlrf3V6q8DZD+YXA1DyF
vkxxvW7EtSRCxuDBoKnC/LwqtjhHnRfruzCx8FMJEunR6gmwetnvYzXcq8p9PbbHSP6Ya58MeJHX
EjPhzbiwOP/94lI2Rh9J2sSiIv1nMkj2BmbtLaw223oMfkfK/vYWCqPuhbVFaEfnQ7XRdcEawNmp
rN7OMbf1q1cUHfgk6tCWU3HA9a8X5Sl2J0fPiPb4exn9iGBsXG9/iMIZ6Tko4bn2yAfx2khLbz0J
ZKor0P/dN3nuRunHyQTFCYlxYukbW+uZGA94F4ftYUTX5xW3m+oRLT2NLyUc8Nf2FbPUQyjZiTDq
nwT4C5X7FtO3D0yQ1/Cvs4d8jWnmLJssmpaGcpZjpOro42j1BmGTJNK2vJS3eZBv+mzlkgluAAYt
hzekSehcfvzBEoyWp9CqBBflRl70Vpf5UqjQi43OJ8MIT618amB1vr3M+V4t7h3wRwaPQVmr8GQt
olglmVXZmmV0rhwKRqgqfKzD+AHeUW+LcFLy7ydHFAHnDEoQaoalfGWux0OiD/Fzsx7S1E2hPPT2
4+0VCe71lY1FPm9EsB37XhSdG7pio+6dYguC4eGhbz8hX7GyfUIvmYvjUDVRgV+2xryeFEjzu+is
T8/N3bTZlIYe7FVPRjhM7r8jHJDzqDR/316kIJzQ3eEdy+QKZ7d8VeYk9rKT9NHZ6e0H2EvvqaF2
wwp4VRD2SUNhQwKzTfFJXvhGbXaQ2PsYsVRwFb9za22CVeR8wMEZuHNmxO8yWg1KbTCgZUVn6EBs
RsTDvQlmLvPe394skUdcmll8W2ot83gt0K8OE+gzkr1q36mQ86ZbPfpy25LIHS4tLb4pFGJKrRpZ
kDUi3lxBkCrLXwajpP2jbDJ7l2j/Phymw1n1dwvnX3TxFYN0vC9kWY/OmvPdsB7McNeVwYbRiP/f
wubgdWHGscamJgeKzr5yp/cwt0j5ea4wxJ/istokRbUSDIX+/XdZy+J51GkGlOAa/j3Rt7O82q1n
9rc2/XN7XaK8iv2jtcSoCQWaJXRqig0nziQPLEMGpsZKv6qaeif31Zsob36W3b6Tf1e/jYAi0YRk
xmt2lV43qEHomGhDX+9q5XWVV2sS2CIbWBas9ltTyRgDjuBIt9RdOcEh8/P2goUeemFSuzYJ0Y83
9Skme0V5m0DjPmTQtkUwCdT1nZ4Uu8DPXxGQ547+/61yEUZg8suKTo3jc2xGboFC2b5KtXyT98os
EJUc076LV0wK3YccSGeOES6NZaepmKCSrGbYp5rsWhqvETWx2lwpLQuNWDQCGGdhWnLJzTRIdcFo
AYV5vf0Oyi5on1YbWcLT4jE1T6xA2DJz515eu6QIUP6TecegAePGI+NA8g+v4C0FEE09wkV92znE
t+HC3uKax1IeZFmJvSKMHv2y30zFyZ4elHAPqfpO9lT4pu/i5Gux9moU7uVfw8tBKEcqZQbJNaqk
yl2mM1Vm2jvawe9ur09sBTDY/Mnkvi22025SD2knEzQGRVgrP1UJSgH64bYR0VcTqjjUh+DTmrm7
rs8M+jB4r1OMRIZyjqvkvtO977dNiNYxQ6Co8EG7ABnttQlTDfr5qU8JB1TzmH3XnSdYwV5hAwIX
UOD84hftS3SE8haGetLR5iQxm5WO1Sai5HvbiigDACH6nxXleiW238GVYfrE+eox06bd0MBslZ4M
yVj5oDwPdy0T3UtLi1hrDonnp+gWnrXAr+6kxEiRUbKmY4NGxK4Ki2rra431KEswupV6ar6LVAT7
+v6r1VvBRvKn4ZCjz7IpdDvfBmNYok/WTpshkCFcrezPMPAzsJwzo1xrvnNXRiETWWESHKyhaRFD
1HWoA3mldH69xvIgdAeSzxnYTAd4iSLwCg0qDIqe5ylCViNpdqTVobX2sXrGk7zYQQYimbphKBU0
2PVZad7EY8kHmGokewCqJ0cbXVtPZ+S+uRvV6ElNPqgoQAwI3/jVI9o9n5SodDvznZb9QOIWbZH8
ru7fwJia2o/AoPey+uRLqmtkuyZ5I8GztMGp97c9TACOBoRMEgt9Kc1Tcorrn50iSjqhJkSSWdxH
ffoYduAxp/zOCKKtPE7nMQoemhRUb1bOsowBBKt5e0AjYoOO4RYW9BNM4DtvFkm8/cuEx3bxwxa3
ONbMqKgNQLZmO7hDVGzCU617x9tGhNGIQU/ArzOXyXL+rCxHCP3VisRteB85kSvLK7FIeIMvDMyr
vMgMgxqVBCnEQJ9s4UXk7FX1Q+x/ur0M0YcQlbj/lrFIrCvFdjgBbq9qvLGkLQIZPix+leRQ4f3F
sd22JqphAqtk/hn0Bl6z3LV2siH4Ljka8gdNndzeYkxwSMGNvK/rbVQp9zxb0V9YsTvfoBc37MLs
Yi9zT1LyqacEUAU7G+45nSxwU0yDqwTWpkZWxByUTauUaxBi0QPpcrnzGV+cYdiHdhLPz3LNeysD
IGFhCnM/hrOrSENv763QFoOk86zCzKi2iPhjDaB+NDjJzjolyOogjszwcdIday+ktrjG2Sm8ZBfm
FmE/soyw0yvqG47/nQ4A89RPebryqRSmTeC94SMDIgd1+iIyOlWqG2ia4C4eup9KEZwm21Wm7x6D
pSkkEn5zKFLpE0yXWRU9vWY//7O9DP7ZVKbd0GO7T955Y31skHsFUIHk328nfE395mKh6uLwAqSV
8sIC2i7xdCCXT/JDC/rwMYun9BXwRijvYVmZBzvoiS3itq4EeZX3lFbuC6N01QKaUHlYKasLnfHC
xiIETy2UYGmvROca5ZQG/bpZYLSKtj0szzRmbp+U0BUvjM1/v7hlXIcxh/02OqdW8VmRkAwzrF+y
Y25vmxEHL8ZWoY5gmFq2F7fZRESmCSombwqtQoMmeVt4xn2Rnro8v5Pi6U2RnQrHTX+smJ3P/kXw
YgzONGbePxrP18sbWjmz0gmzpVdv88hy0+JJLz823ccBnSKtyzca3aDDVK5Bl4SfOJt8no8A9ALP
t/NiXyW++tEEaT0k5anlWuEw3PWeXB9ur2/NymJ5nsI4Z6XOViCZdCWrGLdeTPi6bUX4NaVnP3Mb
0sBa9pn1EgB3OpB1a1GgzpVgRIISmQ/QGLgDYxGvMgcBDt06aonmfD8uti5uByPQRr5zMrT62h8D
gqHmI+LAr9i7uSYLnoe+oGUvwsZo6lbY9wThpJnoxt6Ngb67vW+iu3VpYXE6qj+rUKk1uan1M0fo
qPfeluVqWiDyARBrAEWAAcA0uojzUjiga9rznUTGk0nFwd/aUbx1EDLSyf1Hd0gelPQoydU+89+n
2ZvMq1YOTBSwGIGhTwDpHkQa8y+8OLAxnjrUBjgwHe5g+JrhDWr1HfJj2yw0t5MRP71iXy/sLWKW
njgNStrYk1L7jtlWV2uLBykfV7JUEZSf0R5NZ4oRThLaH9frKn3U9tKBYbC2K7aV9eD0SDOWJ0o4
rmJ10IYF9ibltaBlW2mAjPdju8a0LfSgi1+w8NEwQgowG/kFdvaprYz9lDquHa0xUAo9SAGywki6
wXN0cX6disAgUrtY8bQfgW+imFoo0/Y1h/bXyOLQIiaeM28eeuPpHpbqyTZ+Nl62cmTi/fprZPGV
iY060/ppTqzC4uj59rYYlOMqWlRo5RlEAiUZs8bzu+DC3+2ujHJbJuHIzZKJ+hbaqLpLkD6WpHR/
e9eEV4uB1ZniHeipvXDBQsmL0Y8wFSjmzvoijWi85Uej95HHe83egcfA3WZNoiX5YxLkBgWIaW71
yW7mf5sho3W6Up4UfUpm0Mf/GVk4tKY3BoGfdMNRQ3OjTD2KQf1o7TU9zeDd0dYAe8L9M2ZtJh7a
M7r3+qhCy66QdJFxbVNSKBUh5g76PdhLSlxtM0enuB326cobWjQUiNrYX6uLkKwHaTE1FY2Cqa5O
aj25piIfRgXamDzbTZ1zZ43dVv2ud85+CJ1fILvfWIZ/NqN3UxydNOlxRkvMbA23nUnot8yvURkG
nqYsK410VEt1cmxyPeoksXWodN+1V/kg1qwsFm8kdT0apcPXQOaBQU/LeTLHtXqm0I9o1z4LcjHC
tjDS+5mckl7F51y1tzCeeTK0Rs6IFuOKw4pX83+GEJ65diAP3Vh9lKTouaoZd/pJtpoNQlGviY7/
rYfu/rUZXi5yVHesp3CGreo7R1OPt8kqGeXs7st0eO5y/++2MSh6bUavI2nGDzB57Kl7WmfvGEl1
otBtm4d52Ae89spbRrR9ULYxS80kMGNoi09L0fdBOckElaD/EEy/x+6hDddqgEIbdGupOgN0p212
vSg1L2Ib0lLSrCw6Brl+ZIIxMoKVExJtHcgtJvtISeex5msrkmTVfhtH8Tmsxw18oruYTipVYUXK
XKmc0Gxd2TpR6DJmnbB5ys0y9HnZF18ZjTk6bfKaGGR9G26ydvR++VNouXaJpHrhQBGtespr4iXg
FXjlZ6A7nLPXRr0hceyuT+Ozrn8pMoRgy4P0yQjcsCoOt4ORcD8vLC08w+izasj8Kj57Xb+fp7sC
b1/ZHYPbRCSn7P2jrK0FQLFNHhbMeDD6uqR/6MpezbWpj89IGfcbGlz5oWi05G5yYrRF4kHe8Z7b
hXFkriCghM9fCBv+s7yIV2PuDciD1/F5RNuY8TcfvOH40KLt2isuEJhgo6LIUUU/gGWufI1E14PU
YS5rQYnCaN/1kWYJQ2dqbsSwVcefh2wc71D6/RKOpr8SKoWLZKLFgWIAlURTXy6yDOw8Cckjtb7Y
5Z6BoKzbxfne+IEC8n1XfEp7Z1vbv247kuieXFhdDmero4e+u05imSsPQXOfFRI4xA+Df0JwcWUr
RV+dS1OLKJ32KjRwEellSuu9BrdTVg916NNcebq9pmcE7DJQX1paBGqU1zs5nlEuVb7JwgSNeYAa
Q/obFE/sUbSwun2MBLg+0s/x+i9teoiGU95/n/LuTb92Veer+OLHgEdgoBgmB9rH1x7UWn5qBTnV
PLMqtuiUDGmxv71ekY/CGP+fhcXGhrQYoFHAAmx72za2dmzsatou9k8mbGi3kAm+mECQPYuMLxzI
cAPjkDDrmctMApARet62n1D01QZ107TtvZSsDUMKnfTC9OIS2pUS5t5EHl8le4X47SN1n1bQGaNc
bq6SUswH8vLA/i508a2yrdQg0SbrDZwnQHqu6Yf7po7RoFLlQ60f+gEqN0d+20TSSoopdBXGmOhA
adBuv0BBepGl+sYMkfG/294f31+5GMIbePHvL0JMEaIuEFcgi9AxKKrqrZUdjCDfwYu6shCxoVmS
bFZUJYG59vlojJ0hQd77rKv5bkgmhIeUw5TtJdDAt31f6BrkR3ClzDxJy765oUfkfTOKqUllt07C
Wd90F9b2rtSMbbUGEBfetAtrC0cMtDqmZ8UGSs6DZ9NBh93Z/HZ7RcK9I3Wh64D+wwuZyEl1srqD
1e+sRx8aeatp3yK4D1Y8YT7pFz7+nxFKytcHZKOQEBQSjxk8TYKAFw5Q1WSC+zdNoqOkRZtkWCv+
iya4YemiNYlPMLW5HASMvCyoeg1cVjt87I13klZtZxJeUKx7DbVN2BgG5JmsYmfkGkL1jZtm5a6A
5e1UpP+u6IFbQrEA5hkea2UJU/SkSImbmt8SwobcTOFD/hzJoM6yX1PLvjS1CCfF2LdxG/Oii+Tg
UMvVplaUlWxQeAl4k8KGxMP0BegMJtegNwfeP1r9oAb2FgLnTWlObhJGm1WSJ6ExcFjgqBnFICe6
dh3HbjupKTBW1cEn9EkbvdpLPmqhMJIU6ADcvg3CG/dMiIFPMga/+JRrfKubGBg/1cpHz4rdKjsl
CBDdNiKMu8hmAfcFXAZy9XpJVV/UsWGFMcN10jcjssZ3MsO4b28bEd1rIF+g25m3gKJ54QfMi5ZG
rBXxWZ6yTZQ+UERqgI6AO8/aFVOiI4KuChgxcszUvxZvut5ICynqy/hsKVt50g5ZEmztZDwVFKWQ
eNnfXpjoiCxqIrCGACzivXW9e06ZdEbWEksG2dykOdKqkeN22drzQ5iAXNpZuEImj75EZ5mWQ3KG
YnUTwHRn1Z9LEDwwce0Vu9oMxe86XgtcwoPjBU6XAFptqIWu19clSYrSJbEi6051DwNV+TlIfyVT
tH3FPjIeCv8WY79gBq7toNkJKDbkjQz3VRFXO2YgAmdN4UfoGhdG5r9fvIu7II9DtcTV44xmFziL
5IMSmzXo31PfrPGtP7+Olp8ZCPz+W9LCEb006/t2nGPFuM8k1PcMKDt9V/la1AczV8/jZL9N5A9m
Mrl+/xg0IK3q8o4ZsylQt6H/La0e0/YOpIaj8HF/z8hZO1eQhtJ4f3vvRd9DoP7oi2mQbaDLcb0t
YaZ4Zq2z91niOtI31ZR2RvMLgUHkFe54oPivgbNeGlzsjN3Xemi2IGjlyts2TrGd8azZuNKfFp72
xbIWrkuLxRpCGStN+zuDhF6Kj7Lz0Yi2SbGm+CWKoXTCeRdozOBTbL7eQQ38nDSMhLfO8n468bGr
h5+3z0gYZy4sLD48kTcojV1SBeiLfFdUaQQVVuFGjRHubhsSXnhmoExIt6ixLIehgrS2w1qlduRE
3zzqe3F/6j1IZ9Ze/MLTubCzuPByHva+IVHEoaI8dD3yD/dDeA+5xaGoOnS4XS/5EahPbZu543Dv
9MWDFfmPcI8fs3Ggk1GvbPDa71lcgqqEOrZBGPkMu2cQHXvD+pDPUuxle/CbcA0ZJTxOEiPKZfSQ
SQuvHSYGKG9KXc6Vc8DGl6eqmzb92pyuqGY1I12pylFW4Rt1bQRlRKefhimmidx/KQP9UQvrPR1B
M99SxdpH4HpXcgkRgZpmwxtMXZ3FwSlzbXKKZ303xpDPvq25vXTs0pOHCKlFc7e8N/N8q+sQMjET
07qm9fXfPZc0xqYFxQv9xdsh750xlZIM29I7aerunJyp5KR1M3lN6kd0R/5aevGAQLutliqZ01Om
8hRk0h7e6t4x3pH5b/4/awJ9f72flIwayzSx5CQNQ9XjW7BXD1LaunIYr/F8inzyclULn3TiOA0D
CR6lcEKvXfpW2e+G7Psr1vNcQGXWCzTP0oZCNShFRP3c9AddD+79+iHOSzeZ6pV8QojutS8sLUKy
UUmSL6sd93m0XUo3DvDXneNtJeaklNr85ffjQzJUBydN342R6qZW9mgl+buZREqZ5GP9vW6Tpzjq
9r6vULa3DnH/Nein4yjXzoapv7tAaqYNeEueUPJa2iW+SLBsGRZCkqgPLMJjn/kJbPL8/KyfniJD
g8z+UI0/FTtwbcOtpfgeods3RmrfB36zYeRzJT4LXdyiEwkmfy7/LsJhm7dFDxc9lyn14oMS2eZd
l6faJ21SyjeV9AopSzL1WcidV5XMyOjsnBepGcoWQ4TkBM5HE3Cry625bzKmDyEkVY+3fVCYSzMh
BSkPDFSqZS2csDNHusUStnLvXScVh8myczdPig8Uwk+yPT7ZfrUzvW6vpfW727ZFicKl6YVXNkEz
FGOpxOeECXgUQTpwSp26VnUV3mTbotg1v1HZ1+vNVAGPketRtzegc+Um06Nb74iIPIQXNygXqq8O
H5hrI5OHrF+de6S3WXM3WdldEFfHuG3rDXCjlUKXaNuAMMCOgjQlZZRF9pPHWl1amcRDWI0/WJRf
1byOVkKtaNMubSw8UG2kzAz6eT0+rLDDQzNl29WcVLhpc2plQ5zDnOjCiF2iF20kDlGpGfaJ/62g
5RCE7T6CsPXfPc25sLQ4ntHhKAzPxpL2B/2Djdz9uW1AuF8XBhZOVpS6FwcIl5xD+UA5axOD/VhN
Ydb2a5FPwGkbeUwq872QHrSEIkv1MHaQn2b7VywGcAMIeQbkQZlcO7PRo9okFyyGuZ2c3jmw6tUm
gtCJL2ws0jEwRfGYBDgxar1djWoNqra3VyHcLVTQOXeA/rw9r1fR1Q2TO2mcnMs431V1c2i0xzJu
dj5jtLctiRgaeevA1vw8ePaCh4WpHb/MnJYQU4f9Rg1I6CQp7reK0cHX36p+fN/5ngwJTCVtda/5
oo3eQ4tO0b3RxeE2l2HjtIx+U9mS+e+OefXTFo5pScMQoQ/E67Kr3H44NYm5WZ3KF2/AjM6dq2bQ
yi9CkuR3aTu04CFgrd36QAci/6lHM1vzN7n3iVatOZwkq9vofuGGJvUFhnXkTfAKMXc+0JTKDTIN
gHj6IkMMLaWTrZwqg1VJ+0baObHqavnT7eMW3PUrI4sv5pj59nOv4TzLHoYaghZ2vGmsNWpIgf8y
0cToMtMUfJb1xcklwRCSIwAhkCJri4IjNAdbCVeGNe/fbwqEH9Q7ZnAm77DF6XmpUVemhCV+x66E
Pyloi71i3RuQ+Nzeuvk3L6pAusM8Ldh1iGbgNb6+k2iOaI3U8J6mosz4VaOfrAzs+CTVX6kc5W4X
Fv7K5RSd1qXJRRhwCjNtDIVqBPDPTeGN7xM92vqRsr29MtFpzeOaEHvNRDDLNCquFD+blJHT6tV+
06GLeSy7Y9C+NYxkTdlUEDsZ9iI/nImfeEbNv+UyPcy6pDWYcj0ngZltMkM13MGp1p6vgo27srLw
PzkpkGmkZ05Ksx/aYRPPMlbDGsuX0AqbxjQIlPBIOV2vBZ2vEm3CKDmjSBs003sa1nZTriSas1st
3M5AXPc/I4ulqEkQpjbqoecyt/odwJUPkAAY2yBq7E2o58mukVp7G03RygNPvDhKxTNLMApCiwQ3
CtoWlCJFalkZwq1c1ugh9v3Wav/9fcL6/tpZXOBEcvzQRH7xnBXR0ck+BVa/cfLBtbrjbS8X3F8M
gd6bZy0Bby0uU1+VcIpVVXJGv+DowVOyVfU3aqIeO0mB9TAO7m7bE24gowXPkqUQhS/saU5bBVaV
wZ2WqnverVsJta/EWnEP0RQpHCg64XQGpfE/107IJP6kJjXL6kH901nwN4iD76xYfggYHR1b701v
/+gj64vfeG4znQIT2Ag8DvFHWG5hCniys7WVC+LJ1U9arNxwAsOjvJHMdNodL5YYyQ8+Mx20B7e3
WHikf9e+hP0oeWePY1cn5857Gjz9qNTIQlu5mw37tM1X/Ef0kocJBrVEhnbndHlx3QO1btjaIjnn
o9R8atMkuit7BXgTgCtXStPs0S7s9n0G7c5uiuJoi2TldzhJoseyy5wvt5cu9C4TotiZ8Zm2zuLa
mMgF5NGEd8EC91GSS74Plozoj7/ybRChkHirQYzEax5lFXVxmPakNpMjscfelPQbalUtgcfIqo1e
PMLRvQezevD09tDBMe3JBz3+k9LjjD/EyeMQrDi7aNEXv2UJQtKmLk4GFceKah5ddN2DId+tTk2K
vOrSyiIRm/H+KPNwznL8Wco3ur5BhVYzvq41hUXX5NLOIsLqWp3Wms3NlQttl1IvT6PaLdMnWnUr
qYvQdWmsUzueIyD0q9dBoolMx5dkNq4rH616S/eP2DAZJyW6U+ttIH2QrF2suFH34baXiio0pNZ/
DS/yzULr+bSFPa3OwYN46NS3u0nb5MPebJ5bZ+CHNl2ZrDit0E8urC52tmirxA/slpsamRsJLOks
4rj6chBagcrRoqYFnl5bbKpfp2PdTSWpDFRAfg1PX7/OdiF0Rlq2AD1koHdLVmhG+6TKjLl+EEYG
WnWIeRPUsJ8gWJasAbdE48J8GuHUmtFOCv2vazcBvZ1KnZ6lZ1tvd42q3IHHOPrTvjE/wI3g9d3O
L3dG+S1qXnFgQB159TDUDrxm3oWLrDAk0/WtsE7PXvGm92lSoXWfrBkRbeVsYZ50naELCyNGpaRm
bTnpubLMX20vf0Rnaz+k6scCpNCAvsVt358/vFeJGzETnBBMP3RuYKdYfC7GgZqsFPnDPWR1NPck
WdkHpKK1cu9r+sGvh5U9FNljacT7WZwNCsTrPbRTpNmGfujv1dbJf2ZWWLkEdn+LmlC07zLjO40e
+5hHjKLcXuhLt2GlcArzdGA8FH70xUrl0vSGSu77+6ZlfCU1gvj9EJufQ31yjlkcv5W18lfbyOpZ
y6LuHKAUcedomboS5F4cL7+C2MZs6nxdXqD1+gxWzkYKhvu01ahcfssyY5M45cEp7mVa4rfX/CJ2
89IEYmPw6ISdEEn6683+H9LOa0dupMnCT0SA3tySZZvtZVozN4Qsvfd8+v3YC+x2sbhF6F9hdKep
YLrIyIhzTlSdFhd+bLC4wyM66vtY1R6AdpzCTN/YRiuWyN2TZSQvQFbz6s4TpiGt6CHkjmC8xj53
LDPey0Jsp8EWqmLNFMuHvj3lYiZysY7jVJstAn6jOwCFt8o7WuvMQohZ/PX25M2TszgZMChAh899
u2ao1+XkGWmuS2PUjq4cvfnlNyTUb//+2oZE1QvI3SxZIV75MYtyUKrE5ujmVXgQjK+RlDlglpwo
z+7NBHX9jNC3MJxJ/gby9njb+troAHLOURlZCV66l6NTxHaif701uLyAkVnwUyCASbml+72yVuge
krQiQQf9cBn/NYMUVnFDQb0Wtb3eiC9VKD7kdRXZFemW2yNa8SzoR5DLYWtItKxY7AtZnhBzqH2m
Uy+6XdPRt68rerhzuZz+CI1QvEfXgUJbWv+17jjabCRyibaBZIFlnr/sw70QTEY4jqk2uAWdYQKp
mbdj+ddyabMR+N/4D1ISMBMvjYiKkEuJHIyuCGu+LjUHI7K88ZxeXS/0U3mCci2gT3tpZETJX4nb
cHTb5HccN7ZExG71jrm/vVQrTnDuJaKY6nvlfJleyWVfrVr6BbiJ/tMQDhqVnCS5Uy0Qxd0W9GHe
yItjzNGa3x6qgSbAstKnKULjhU04uSTDj2nhf+6m9G5U/kSi7MiyI1VfWn14uT2+q5iLtVI0oIeU
w8BxLLVohz4TSj5lcBs9sj31JTOTHQmEjQ2/Nou4Wwi3M5nsSkDPAicT5KExugWgjljYF7XyOxmL
x7Yw3D7JNtZsxWHMpTBUkN7l9JYSc7moVlVcTZObhW3120yTtrPBkpmvt6dubQcibIPeFN6dVVuE
q/WQ6HmkaqMbBjUtf3ULn6FoylMX4+1zqZE3EOBrXmOW7uUvWW3S2pc7XmnU3vIMZXKlLD2JhasE
ws+usisjPtTldEBhdSMOWdmP3MpzqgptEUa5cFN11Fq0OA1Ed9KafSBN+ww6Y6l81etjKu8HdUdF
ZcPkypxiEmgOIrE6LmphsmmjWkDHi4ZdZXBorHQvDKh1/VbKjblc2ZDI80lQhBHK4lKbj8UHPzhO
BpkdvRVdr5bo1jVG6r85qreHQg/Mo5CoyZM4eeXx9oZZWcA5dQ8Udu4WS259YVTXwjoz5MkNhxez
bg9e4saSZluexgMusCFr37a3NsiP9uSFvTExKy9XJ7fTzkby0jf93pKPevJQNMnG0FbcCFX1uV4A
4tcgl3NpKtM0I8vHdHTB5RyFGpRq2u2r3tugb65sDx4aeKoZRoW1xRFohrLJRrUY3XGQIjv0qhfo
hVHbuU2xVStbM/Xe2ADtDZOwdLFD0jiuwizNuF8KJ27iL4JKRzetlncmpPLb67Q2eR9NLTZ9boyy
0kqYSrRXKZZsvL43bTirlb0A/ouyjsYqzaIUlwuk8cgRm2gYXb3NbUl9Un+2HfV11KO2Elwr3he3
S4Z7FmXlKlvsOvT16FoV4xZRK7QFEIvy9Pv2fF0nQXhYETjBfeZCmfF0l4MR6FomDarEYPziJQ+f
Pf8E2bUQz1X/36rIoXEXi59vW11bJUgq+KW5+5K4DEPZkwh/BzLuXhNGm2avJ0WJQ9v327+/kqF7
kldnvRDrWZ6lSIkUvzcYHdvB90pE6HjvWluk5PVJ1DAxP/Gwsziypt5Xoy6wTvT32o3Cn9j73h/C
p8xpz53wOG6hLlacHzWCWf+TFN0sRH+5Zo1P2soQksmlYr7zRcCPqS2glxDJd9U43gWKsL+9XisH
eKbHz0124MCAK7k06In5FCR1MbkqnXLp6Jl/CQMK8B5szEMxyT9vW7vWtYGHDGLKpNsYMQE2L81Z
sh8Y7VBPblmq/Z1i0FFvoMzlGHHfnwooLCjUR6Ud0svWjcNBOdFbO3vSjUSv7HC0GjdOp63mKCtH
kVIuAQowWgQDliwZWaLVhtw0BEJtIBI/ogrZlcUWq28lTID5Paty0S+JWHx2PR/u0kY0fVXMe+IS
D/kLD6LHq5n8TIwYca5EBNjfxGdlyDeO44pDoyPwrI9EAgqC3+JVKLScdd0YGZs+2F6d7boRISZ8
dT3t2unHxuqujpH6O/9xLnE+l2P0hpJlrxljZTRuIYsnSFCn0tM/j+3PJHnSvC8QPx5oDGNMu7Jw
S3EvwzMuU2IY30m111QMxFOoxPbt71rb4+TEDOBsuFocxuVnBZM+QQpsJ1dRXlX5IeojW50eo79X
fKNJN1JN8MggK6PouPDpvonuiqxxePX+i2p9MqjLlslDXv3RpOZrFKqOaT15+p3g/f2TCMPvnWRR
ciYbtdhbPl1dZ31ODnH9o6TxsU+0ZnaOrv2u/g00O0AA7PaMXi80dDmKUlwsSM1cgfxHEflghO4n
VxOzR9wKRbaWFSzuWxnEe3+OCqnfJdq4EfdeXy6zWaSc2Vw6/KzFjdZbiIEaDd5DT94E5dhYn6Zw
w0NdO2BMAHy00L2Y09+LqazaBIpPgAnkcsYx3I29gmjCV4tumWKXH7y/hlqyZ+ZyGvwvcjbqMlZr
jaQWNJUDKiayfMpVqnsE5MG/UhFuVLyvS7bvptCfIEtJK5yrV8M4qQPed3KLn1mZHVOh3bVqfV81
g92UwQ7V+UPtZ3BcAneoH/umfEknlBsSJ2/9jpJu76iJtLGiaxuJDWtyXsBB8efyaMbkRqRZssiV
0n+A/dvjoaXuJZ9q/74hb7YRQl57ep5pHFGAwDO0YemfSLpXXqxKzED/1k0/lL+P7yFLwFqg8AQT
6kqdC5VzPaNhp+iC0D2g6MK5CNqvghFuZBqvvTp2GABQPbIORCaXszaZdM1RylB05UC2I6k9WFa4
gzHhjn6w86yNNVo7dQBiICfy5JSpk1xaq0Yt1RpznrUs2nlJsSuokQzjptj+7B4vEzuMCmkUnrTg
gbgpL+0MhVZxQ/LwE9j+emj3SksLujFDU7zc9cGvzKo+SUPx1Mf+UREQwdjUM5zn7dYXLHYj+zDz
uCxxa010EIL6fvYAlm/djfGBIDYRm6+IjBxCb4cOctw4g7iFYFuda3qBM89ARaTlA8Rra7XvGuZA
LB5NCrK5di80GwTXVRtIT3IlkiChVnQ5z5rQJUXT8eDV++/Z9AqFYjO3uXasCckZx0xpA7V2aUKc
Ozc1hceFpMsPQjA9JV78G3rqV0U+eV73GdE0g4YDG+mKtYHxcmOrcjjm9PSl1UhIurgXY9Et4tqJ
qgdBfqL95sZpWB3aByOLYAJpCwroWiS6Q2d9Lfx2nw/dAXatU5iyY8YyEtHGIc3j4+0bd+1eIjSl
Top6O/TkRWwR0kUwyPuSlE/1WTeedVRjFfWJmY1otD1Wb7etrc0kzAayuVQSqDctDoKcFCOlFKxZ
zfCtFnxXGOp7uqSc/wMzczhM2QIg5bLwO5aqji4SfkyTSewEPo1X3iwczG0r1+HfTEunDQAVOkoj
ywKs1WZlDdZWdM3wNAL775QngzR4F2+kXdYmDf0AVBF4L1rwbi63X+UpflTVHd4/qhw1QKLLD2wp
+vH3o/loZbE0VaakZRv0otu/tPVvaRZmPMpbQPC1CwYHTDoTega1g3moHx4rAutSjKMiQhJ6zPh1
ta2dwXesbtxvJ/RXbuW5aSStQTi55DUXb8JskHl7DkLnTsi1uQ2663aEQten2/N2TacmlUkbbZTa
cEuUlBYHl28Xq2j0OrdM3dL41mcHL0ey6d6U/xGkr1W586K78bf6jC5kmrkhrO5kvDc/hcJdcKLH
nRrbnqP+UNpdnRxuf9rKq/jy0xY3bBRbmWcGfFoDWXR66P3IVvKdYe0z5RwgSfZPH7+oyin4woa6
bfrd2S+uvItZWXjqmCVR+g7TVX4OxbPiHbWMbI0tS3dafUqjNxXF2W8Cevujd/BSJ/ycC8/FATZ/
JSS29TrpJCj8+/g0qXvZ+t3Ix0q/r6YHn/85t+VD8CV6LXw7a8pTLdxlJvy5yfayjSP+ziq+NYzF
HjKNvquUzurcGupheIeqvOlJttx/aSTdjklOGoYd8d5sg8PUOwHN2x7qND/4wmsYHWNQglF+Nodv
WhGcVVfzv0nlc5btNDWzm0KFlLBLptjRWnqWfYmEP3Xv2yHE3mjjbnlPqN8axuJq1oPBsMrB7101
eybXPaB5RdM+3T/N/P/J7pz8S/Aztauz4e0mPEyb2fGTljs6q1C6CSXf4BQaj4IT+2+juUPus+mC
XRx9zUWn1N3mKXwZzv6dvFcRqbHaPZNmsyzVnZR+yg/5szA48vikvpjWSxp9iYXHASFNu/80fC0l
O4yfukc9tnPZHmBeyPei92SlOwQHrGBjIlZK6ZwICvXIH9OnA67dpQMqRlOoB54cLqIfYEnGtN7r
VTmd0zJHOHTIZDfKk9T2Ff0pGdP+c1q3iGkN4xbX7515f7kiskQwLRHHUD5FfP/yQ6SkK9uuD3t3
YrsA7nEkrfvckSKqWtmZqsY1f5e0+KyoC+altE8sfa+IZ2v8l0ZqdtQr+0GzR95YjS2gr5TQ8heZ
lNOcfkkCOv+KiPEJTnNs9epkzskwqEpm6ja1fhK3tJE2x7KYVLnN5bKwAgAzwh366cY37SRwLPIn
xfVjGjCbgLv2w3BCDjCkoVYaoP1INj8/x9JT9KQYtiqcwn3YHfPY8eRdl//KD8EdCQZDeclbGzdu
b7UpWnGNzD9oCuIDEpQ8Dy7nP1QCYuUk7V0PsmyJkngqHxsTzGLuzDk6QXq0umnfjOk/rXJfF/7D
pAdb6ZV3euDVJgDkjMg4MS0h2OVHmFEViWkb9dQwxydBFJ5RNaFfW/Ccx9pdhqpoIVcA1/A0OVm2
Ud6JpeN5yTGXrdfWnD4F3fiTJ/ZDUJm0QOzqh670TuQiX2nBxLw7oaTsfBgewsFCNDqb+n2jHBTT
NdrXPgMKZ+iOL2wcseuoiIkFewC5RLYoAy/unEJUujQxs96lNziom2iXpx0Zwr1HovD2HfMem15N
3wdTizNUVJJaVn7Vc+3qr5WfQW2iSprrL3CnvyhauEsyAcwfbaOV8aHrk29dXOyy1yb4ndSNDSf/
1Jmi3Srf++pOSVVH1oajnJ42vvI6DGFC5roZ8QHp/mX/as/vzLwOpt5Fe904jEJ3yDKp3qW+ru8y
gQYtueA9ghfELcdIzAv052zULtoJ9WjZZZJJzlQLKmejbQ8lJcyDCln3PvAzKLpDlu3D0rRxZCnP
x0nn1dDoh1pWm9fbw7gWgIZPgywXbSdmDwqz9nKvAnqFt2zVvZsjLWXISEu1qJEJuXZWp+5Ya2fT
PA7jd1VwrOABreSDadmZhA6qNJ4Lgo0+/i6XWwrs148mtN2h+UB1g4oOwuHyo2QAWfPU9m5veq+Z
dWzyF8lXD22dngBClZ0bTM1GULWynJiEjqOjzztrcF+aHEpYWVYsYjKunCm6Q6RqI+hYHRQdwGfp
elplLhuyFI3RC00C8jHjjg6CYyM/GnLi1N0xoZLS3uXjBiZv5VZkGkn4zBxT8tlLUF5lCUOfDIxJ
Mk5RHp2ITh60R198rH9WX7vEO/hbDTFm97o4ukg3zQKBQKmokixmsfXVGKlaqXfNwrPT8V/LEw5h
+qoE3blN/+22EmgrTunC3MLRjrI6lvHIADu6p+X0X/Z/GcI9mhwbm+P6qTa3vvufYS2hgFk5WLlq
jD2JnlPXPtYDBreqDqs2YJuR0QKpBHXjcgMKQ5jRSJXtAVzuLqnZGDSryrYw5+t7YkbBijNDBDLi
pZkGZmUMd5ChEIZ38nRqv1lavjcy14zpqC6C3iz+QS/B6VVv4wC8Y3eWu2Mmr4LZnlF6y+AomZq6
aDyNe7EMXtTkWOtvRtId1ex+Ep80epq2/o9KtdUIJrxM10z6gvhuWx/76vM4f5z1j2gdfPX09wJR
NCiHAEVGCRwmhaiFE/TCvEMeKgHAF74W/R9h+nfsv952tGvLC+oH6iK41eu2lqKQGX4hYWIcvtfy
45AfVePltok1B/PRxGJpNWjXXDzxAHjvk2HFth4JxymhHqEfK/FcN6e/p8vP80aed65/IMS9hHfW
StobUZMCIk17uBLlkzT8CITuEa7X8fbYVqePDDlaOyi5APK83LZy5KmNHGNJQ8jsMRE0WyqyjcBj
np/l9gSVRV2FpnXshMUuiLMpCXUrG9weTb1+T8HOScvPcft8eygbZt4hBB+SJak4ZG2uY6YzT0L1
qZueJvVx3Hwb3h7MO9fmg5XRzyE3tyWD0b+JwzEIJDuuBoRkNg717GKvJ20WUQEyQl1qcVWnBvo0
Ho8vd7AiKoePkl5uLMv8C9cW+G2a9oDxWvaCSH1BVyutGFwTUIP+NfU/lc/It9ibWaxV/wTrCA42
OHa0WhZjQTleLjtSmNRFeUlb/r2o7JT6HD0NiuiYNLs1x5fMOvvJW6D/sILAtuKD15/D5mfsZ29+
9iUausdmVE7jFs5j9Wh/+LLFs6aE0JerRcueqd5UWbCVZD8ZtvwzC1/8uR3nuDHn11Ss+WT/r8Hl
jSd5Kj3B6BfjRuU5ea5GH9DRm14d/O5zJf0qk387qUOW/qXZTDGtbqgPlhchREOf+9DrxcH1zVza
lcIAmsoTlI3YaPUQfrCisOk+HI9QlhJarvYDpItTJdtSNy/mnbrl9Vev24/zOI/2gx1tzOPYb9lS
hP/dWe7+ScWnVqLLq2crhT7nRnLhSaF9+G0fs+YuAWCiEEg8q1N2vzSbelUQ0SxscPMRTe3h2NGx
rh9f/wMjFPNBA0Esw9KlkYFum1lUK1xp8p1VSE7ZvMi0Bf7/GVmcySCHO6F58uAmyle/NW1RPzfZ
xkDWtpz2YSCL0xUVKl2FZWyY3icv+iGg5Ht7ENdyzBynGR8AhomMAA+qy6nqTdPsG0NCWDD8Aq2E
hLV31xil06bazqyh/tS/4bFl46eirEidizDYq9Ye/X82vmPFl1Jpnr+CWMcCnnj5HZXnq01kqCxZ
EtLsr9OU4rtphsFdJI8JnZoSTR/tsBdJ6kqJmH7ygkIFDB1J0nCOK8M6dUDrkp2glmIM3y417zQt
G+5pldT6pGmLrdrj2vfyjJhDYnbzFQbBjMxEaHpWRq1BtmVtKvzMyzI50ndmdDJPC1xjUoTj7Vla
NTrvZ4Q1ARksn02DPIghojeDW3Zf5P67VZ/LQuVu+1Won25bWjmmM/SRoB8u3NwZ73I5OuTpkj7B
Ujwo6k4tA/0UyRUdZJvW2og6VgaFzBDCMYgKAItdrryvFEKritSBkL8Tyxg81XSPLqknPIx6+vn2
sFZegRSByBTRoxbUzxLUOVqV6tEngcJqJ74R9JLqtB5nSIySP4rRtAOXvRH6rrhzUBSoIs9Aafp2
youJ5PUGIlMS3ayy/EM6xdbORN/33MLtq5F429ghq+bmiSSWB7a2DK6CzMzyPhOpd8KFVnh/Co16
jEXzt29UWw5wZeHm/lzU3xVQl1fM9tBMkZXtE8lVcw+BhsoJhsmhfdxBV6fPVbP1QFxbO4g5KMiw
JfGtC6deFoGhN5RgoeZMh3A8NXVl7cJI2Ju+cVcb2bdSl37f3i5rsznzBZhJKqEwvxeLZ/ii6KWm
6MZ/lFT5kzYlils/6WX85z+ww5KRUZKAby5r4k1YGYjit5KbxV8yNXYmt28ku/77fvIk0mZmIvsD
KgTViMvxSHKpZXHTwaDNg2+GVRz6SdvBa9/YhCtY4xm9B7wNmLFCxLpYqryOa51so+TKQjG9aFra
7FKi0oM0SMPetDpjPw5N/du0IgEpgs4/d5q5Redd2Z1zl4GZW6XNDIXF1dnK8eCHgiy5JuWhJu4O
iVkcTN9/aCx5H8S/bq/gWjh1YW5xj0oqTbNQ8JJcIxLpn6wdC6PcqcMPXKiVxEedC0inVdyQ6YcA
rfSNa3z+9cVLBOtIHVFhoAC91CcYRskrM4j2bi7ltuFx5U3esbdMypUPRXFMRPVXIhQbILSVA8l9
DT1jxlWgSbgo4JsIMNTMvuSmWfAZUf7sLeuUsyB+zrXkoOjFBihmbUE1ihZgrjGoLc+/KWWBZ3UU
zOAJ7bKI4q5X3IdlfEhrH813zdvApq0Nj9gLlN2ssygu5QnkeJLFXE9l1w+cSSQhRK7fLx86H3WO
6j4iqXd7C62ODyU54jHEbq4e+c04tnredLKbT609K1pY91oSnlKqoqm8xfVa8WxgSP7H2PKpr0/9
YJZGLbttB1qlk0o3ynjPpGEYPDfdlqT0ShgLpxyYFqBCHWb94hIM9ESODVogg1KAvUbUTMEawafd
7QlctwI4nF3JJb/0OmJcey2NbWS37hvqKqH+R8/CrY7H13J3czECHZvZAnoS73K7H95NgDqmtlFb
lolOa4VdNdH0nInV+MzTvN7zKuDlnWp7v6ARQeEh8Cvk6L5EA2q6wcClHPilcleIk25ztWwpF1+r
zbx/HWqEs04DdPeF1zPDYapKuZfdIJigCsoIElrHWLfOPZ0z08T1tPR7G7ZuXb2I5jErDdufvlbp
EfFeCHEbQN21HQ1jlx6IhJIIAy58oiCIUSpoOAhK3W393UohV+dHjy4zerxham3tqWzTExX9Ahk1
hcubLfAnrc5lQXIBIbenmL3mJDEQy9s7bK1+qpPn44C+v5eWLLEkq4q0a322WIrwVT7J6qn3gu6k
DUxvaGbi68QzZpeb/lvusc4a+KYj8M8zEqGfdVVvz63ZD4dqNKS91JTlYZAn36n6TnFUftmOKg+U
TIZSpNkk8mHsvXxXe1KyN02QO/Qy1E+dVmh2lpXSrulpK6jE6TnoJI9pFb/V7aAe4jYN9rfHveYK
TWS93qWq6X26OL+lkcddP6myW3pRcGpN0XPVooh/qkH9T5+SLdSlytwNSaVsBEarhkl7zvhLalPL
12kQW0re+JbsToJ+qBA3yYLsUNT0rEIrQvHHuzyRNl4+azuJOhvwN0IXcnuLGEmAQzwEaqK4ARGv
7Yd3Qw3E4PZ8rr26EWafu0MSm4DfXhipM3UYgF+zj+j2DVAqQgi032vimxnt6YJt5xYvkq+RKNhJ
9AdIzIb5Ne9v4SBRVyGdSOHj8rQMucft1nuyKwjmBARBrd68pDQmR0Up75zmRX/oRH3aT6ZEQc4X
ykPpG/ld7qvmTrPKT5mATJouNfG+D7Pqvt7EuK08P1HABp8AthfJmaUbCy1B1GUhUlypMKfXHFDM
XlYa7Zgr/Vb+fm2L/a+pKypGPI6ZpSS+4k7KXqfZoq6eLdkDM5efubfu5a0utWsJzA9jIwq+nPw+
HvVKjhlbqxZ3Y9k9jKl46IXykXfFIeKNXciupCQHQR+doC/pdfT99vKvjvgd1Dyr69GM8PIDAKd0
dPcLFVIXZg5jov5WiOJONqZ/Cx1lhWjyj1m4VURcu5nmJzeNoqmSAIpfZBR00RsEP+ItFSp38WAe
Pc131FF+tKZfzZv/UjZktIcH3yhc2jPtJj6kNPrjiOpCtSVktHaH01qHe4JrElbZMp3u+RZdyCZe
rsaMYtA+e7XglqHuhPukexxb0ZYL8U4snnz9VKWveuY9++a/oudveLeV+5HrGkYbawDR31hMSWD4
daKoveR6+SMr/dwF3n6cPGCIv2N4ELdXfXUBZpFNeEfzhbxE5GdDX/aFNz+ICJc1CYm/bDyaRfzW
6xoAQxCTxS5skn0it0TTrmH4uyz1X4aqfg6zZi9spoLX3kwGQgo6chQQREGDX27EbtSDNBd4tVRi
+XWSvwSqZ3tJ+snq0r02oj09mL5t+cO5Ud7kbAsRsDb7SGHMWS5KROyES+ttrOutRarY7QThkI53
Uh3vM3qSUmCVrNeNyV+5Vcj+EJDRZnuuFi1u0IjlMJMill1V6cjpjw4EUjv49RJVwFBTu6eRrN6M
ztgEDhTq0nsZoSvd/oa1T5j1fMiJUxJFCelyvJbeRrHaWmx632x2aLx7jmUk/uG2lXduwuIpCvSI
YIHCK8iOZY4S7FwIQzQk1u+8o+T/kAzts0LqWK+o5SvBXT5Ubuft6Od2FsvM9khmttOhKIo/wSgd
LbxC0odO6P/Ks84ZpvQsFcGxK8Vz5G9VCK8dIYmrWbaXVzMiJctXc6IWKBXHPIKaqu0J1vel/yVs
9rVyFj36Thm/b0/NijlCGGhB0A3pTr5kVSpUvaVqIDYv/G4uelilXWmnivdd2NHKoplrWXq/1dVu
BXiIh6MOTg6LTBbZn8t1l6wgw/1Ispv44LD1HyntklJrZ2kRvZPvdNSdpp9J+UuFtJDSLTputjIx
/8cXaLxIYF9Rw17ceADCLaGHmkxfoz5y6imHVundt6L3ZzR/pNKfQIg++T2iFUL92wtl7t7M6Ybu
eHv6r3Mk8zzAtwQpaCEVszjvQ5BkPsl82dW/pJqxD4DfjemhpeNJa2mnMn4Zt8LmFQd3aXLh4LMq
91P6KstAWlqgqLFSHoxpUl7lJur35mikOzVSs1+12qaHKlESp0lD0xba4u/ZWJcfMgeEHx6tOV1L
Qhyt7FpCJByGJCifR2tKDmrViS+3p3nFAWCLqhLcBI4/K35pSxfI6OU6g64C9RCpKuAnNfwaWbus
0xyhfgqtF0Qrc7q/Fx6A7xzMhD19bXRH957S4WAOPw0KTIhpgsSdQdrItd3+wpWb8PILF7Ph+0Hc
VI1MZif3fqmAg/3moFj02gLz6g13RfJJltRDKL555jlF7jB3fOkxtCa7lbY+ZXVTglolkU4QIC7R
I0GRWA1t5GVXVOre7vsneqpP/X1VmHakSWfZ/FVGxUnKj4NGh8jmUEmfx7A8NoFB4HYYASHFjulv
lKDfsciXPlwhTiMTRQe3uYXUYglLuShzoeANVLdd8lkew3qf+d2wE8fpAXaQ8DRpEQ1TAW6+Rl1t
4U4yce830guSAImNIsk/Rtv0O8vTTafMg2QXWiaC6Fb9nX/kIlYp0iFK/iY1RkyxMcle8lhOH9sm
aXcDRWNHndLx3LX1VofUtdkGia/NwdZMn1m8e+YLWO864f0d23c2SZ7xJZesyjHVXHByU39WLN/I
7FyULNsgKb27vfPWbgA4VXM6ek4eLZXSVDQmZWXCvt6pu5KCCXhLswhtCBDCqNuVlW4hvldQtKil
kfMHOMSlz3ouTqMhGF4ZZIqb6i2sj06sPg3gg3dtmAQ/tcwY7xW1GxHXqVGZ1nIxdopJufdjqTrJ
STjuqsq3vvdFIzl+WCa/rRx1vCwpg3uh9JSN0zCfu8W24yLm6Y08yUygWtwTJOyTqJQ6xRX96Viq
MpJ1ZSvv2iFuHRnoxV/njJDHYXfTMBpyGHHo5dRkQydFLfxRamTfZDWkFvj3Nw7VWKp7QLbQ4Vki
kLrQr1Q/6VXXy2rYCeWuNE1b0V/00HP8pD0lsV2/3d5h10Etghy0BpqbZQEWXmI18zTvjKKJVJcG
0topVcToIWnhxiiBKTliG0X7otW3Os+v1HvAJJloT83cdyKMxUzqOLFGTULNrab8m+6r51IJPnuh
dZra9glQtO8Px3oK72h/suGqVk4ULzkKrLyiSAksEymDlVml1pmqa1UyHCF1CvZRrg17qxv0QxgL
YL46IfxdZX61sbizD1xs1vmSoxEsRUmCukVE7xl6a3q86dyks6BLpOzVr9W4cZlex+x0k+DNMGN8
ORdLGKNZSKRqSEa7cSVEe38MDdsSSmUjH7Q2idQ5yJuDsqc6uHD3QyrkUTRqmis2ndujQ24E3wfv
HPjBvoAsV9TTp7/epYQG1DmAS6KHuZTaxUHXbZGn+gw6ydKDGB9DIP2jnzpZPGzkbFdOBBVIcPnk
xDUoIvPgP4Q+8lD6LUl5HQ6KfAzp6CqVEhqwwlGhN7EVfLs9srWj8B746OqsuQE08NJcK9UlJXca
qNCnSZ3uUNLLwmOeK4Etxy9da95b6g5StXPb7PUKolPDjIKlhyCMbMul1aoEKaONnuGmXr/3M6kD
QEMgbemVLQ79Tlfoa25Vw1bzo+vtiVmNtmpEMJDcloJDtRVMOQ8505WreDwUEoi1OPLPt8e2kq25
tLK4wkYBzEiuZqbblsE3xUd4XQpfOQ87z8wPSu0BxSuf+zfFh7QWuGA+Eav41UXhvhg2zvz1XuJL
cK+kTxC+I4F7Oc2GUEaC2PqmW8DATMMH8rPFCF8M2mDgbyzp9WV4aWuOZT7sW8+qy07HbbtZED1P
5sD7FEZe8lTQ+Hzj/K9s2tkWuUBiE8jLS20wqB9qqVWViaQTUyp04fcwrgdHjIt41/oVpd28ku/8
VB8Q5TCMB72M+7fbq7y2lRQiIlIx4LUB6FwOd4hzGM19baKZ0YGla5oeGKKqbizg6khRCoWjz3ZF
6XWxl+C7qjReb03Xjz4NRWEHKSLXylNaZmDb0mPklfbk0w5mS41nbTXJhiDYwkNcA+RxOTzZQLap
8JnhvEzLM9XX4UXzxQcjGMQHRe/FjTOzZk7V8K/v6vpX3VJjobayLp7M98tJEJ766t8w4B0hbWUX
1pbto6HFLWgNSj6W5Wi6XVo4vCUjcwtkvWaBtZpJECjeUAu6nLnQrPp0THTTTWOvcYAaVU4hITJ8
e/td3+ZgsKjqQa2n7HOl1dk1ejtUVW24tKTLB9EZaYSZbOlqbxlZ3A1FbCGQFjaGG6ESUXfirMb8
/zayXBGlzUyvaBlJ4jty8Qg6ZhduVXZXRkLSlFfFLKQj0/fyclEsieegPKIPNIb+qU88eDOxU6rV
7vaqrFxrROacGVJ076ygSzOV3PdaKKSiq8O4sfz8qYCgr+6qRH2b6SN6PWxAWlbODQxp8PVAYTk7
y66UYzalE64HfKBx1LXPhpMrlW1FG0Hr2uzBTkFbifDnWocoE/2hHdNJdInHupMZJrsYEs4hGP4e
bE3/P9zAfyMQiSQv58+gZ4nYyMxfpOX/VnrpZIH13FX9hlddGw91ulkPEA9ylVkDlqTLuYcZJc7t
wHgIok+t9uXvt8JMFJxzJOwFdXYTH67DoIjFQrVq0U3Lxh4rdBu6fVf87rI3s7G3aoKzN76M7ZEx
n6GGypw4Jb6+NJYRaIOOYRv4j4330JT5rtR1VOH+i7Tz2pEbWbb2ExGgN7dkmTZsqSVNy90QI02L
3ns+/flSPw6mi8W/CM2Zi40BZqOjMjOYGWbFWg97+tkblxuU6YI+lWuHHF3445tVJWq4yInVyY+S
+UMPfo3lH6e4LOTN3189O62iQug88veX+Z1d/v3f/j4BA21aEX/+fm7f/H4NWt7MrGGK6ZHA5dJk
9jB1mrvbR7/lXgJHJqjVyKXXoUFt5FFTJUBo0/I102pvomeuFD9vG9k88jdGVndzgNYIfX6VlQwx
6tjDe/w4NKK/Nfl7CUnGbWNb18zbFa3uaLUNw3ToQOkCtTpr6t/F1LupmR6MPcD41gXKFW3wRP9m
mF35lzabqFVydI+QvpQMxX+elo86Js1TvpcPb7qywLDCyscnsybjCmB8dbTW4a5u6fksrvkf2C9/
M3DhZ/RtmcJfHZFujMpi9jhzked/q53+UZ7rB6RnsnBvqnbrfCjYiHqZUMFYt+gjyVisiNbWo6md
ct01avIqt0QH6bYbbJ2OuJ1pgkIfRuvh8uu3AdVEOZHPo9E7bv+uQ1SDuqOCFLYsR+6o7wSFW98R
/U4BRCd3oWxyaa6K06jUyIUfrUB6n9CL5P9zLNNvtxe1gW/4jfTjtSG1p6u7uqnzBPCGYcWir1o/
Fej3xLBDM1dinzrjwXR6t4tDV2n6j10Z+pOcHaCQvf0TtvYVnn5HiErS71zzVwXMYMQNvNSPM2wl
ev+5tJ+F0LQ8Q+lzKLMP/zdrK7dczMpELzkHepZHbqNXxzaUR5dKjR2eIOQ9gmwod6LVrcuK2gIS
yqLEAIDo8iTlIs0apTMIU4KzzkyQPQ5nOIsEc/QA5vjP1wfRMZkh/gByYxWAI42XDgzPw9NVcYyT
89hTTLDD+QC9MeAs14j30MybyxPUD7SqqeytLZpJqClTiaOqIAbVHOXDona1/I5KJkHmXl98o0vH
Ww/qhVEeIfqxRt/nS1w6RkpjYiIsBwLDt6F7nf3XqCiHWVddHfnF9jjEP7t+x1G3FsqVSV6IWBDL
XSW9PHe92o6NIopFC9yQZfhzNCVvms/Egqfbx7j19QuOWwvWDDGsunoKlGjQ+jnEllkHxyA1Phd1
5XVtvuOa22YQQaOBA8nNOqIReiBzqjDK4JQftN5tOb0xq3aMbN3PHJRg3+buJI2/9H+qXbVElKg8
jmHtjek5hKG9sZ+XaQcCvvGmQZYEElCQeF5zwBdmBRGKCNQhCV7cif7MnVq26vH2yWysRnzDoiRB
XYKBhcvVLLoyT2UxQevX59Mx1PT2qC2KO4QTVKiVtHNdbRwQiQclLICsvwHgl9bKsTS0aCTQ0ZNP
ifW0tB+r5Xx7QdsmYIrAsyEWWD+fAdlMH/Q8nxkIG1cOzacCpT8vqtud89kztHpAJ7tNq5rFPprV
rz5+rKIPs7ETQW+aoPQuSlPoKaxL1R1NTjUWa5mXginrBx4Xt9jbsE0/Y14G+gCK1FdjabkUS3E0
RsqjpgTdUz47+j1tsi+3T2XTzcRAjK5xDcjyarNGUOlGqlTKY6aP3aEKjNSTdCO46xYGCGMHtOFt
e1v3qggFoXhh3OgaNby0zmiUfaE8ykvd34+StBx0o0486jAyhRwpOlpxbpyVtMbRhwQwtKJWh0Ea
9wAoWysXVU0ok2Fwpb546fKdExOQSAnxADLgofrUOsHnoTiYUv/x9pLFl7rKG6HWEhgbGov09Feh
z0TNeLDGWnkEC+Ma1V0w8yCj8GFV1UnXX24b24hyRFcXPJcmFO/X4r1VOM6T3LK9Zc4EzqNkAxw0
vy99dbC1z729c21s7SG3ObcTiD2BllrtYZdwS+YsbVBcyfpR5d9HA7Hg4j98bm/MrEO3bHSY6Bt5
+lv7y2A2nhz9nTs7S9k6JcIZiIcEJShsbJdLWRy7HuA34yXUKvRd2qU46qg93hP+9F6BENf7BcWR
4+3TEvtz4RogrIhkQN7R+6dpsnKNNk5kJsNs51FdFlcNwvsxHL52/WlynPtBr9x4+WdMo8+3jV5d
XpQwxK3CEwngBtjt5UrlJtaHZlClRykv30v1PeRvHx2j3aGLvS6qCzMg6USnWyQz63A0q3LJ0QPp
Mcvrg+L8Zf6j124NOJ95j/DUx/X9VOwU6jZWxk1GtwsZRIDy61ywSBdgyroc+SmQCRSUu2FBDm7H
UfaMrNYFv7Oq5TD6IrnZuiblGZy+2nnCtjaPDi6oaMajqKCsFeeGOHPkwmIlY/GOeqtrfHGsb9l0
CqeHrvwV5jPKc3/uFqKmCgwO3T4mW8W631RtalOvyi5fIl/IYcZO4zKW5U3Dzqd8dWOQ+9HtgPhS
FB94Qi+tjGFEmb4zI58Qy5Pk1K2QE1NQuBt+3fbyq+/50tA6ipYL25RaVYv8IQlITL7ksR9ALATM
Ud5DdFx7BFk6UyECRsiari546D5KszFyP8bt6uXcZfCn/vEdyB9+a2R1PEOrk7wuGJGi4EF2sCC1
J0TBb+/a5lIY2hRRDZINazhkMBvJMCR67i/23/rUekX2UEQ7J3PduhVLeWNktRQ4W1NKOVruWyEA
iXw8Drl1aKr062wPT06SK+4YNK7a68doBnWkNT3sSbUPLsmbmgp4/l5qubVqU6Q/v0XuqK1cOqW+
oMoTKVHsT873RnY88X3VjMv++d6+taKsrKSRg5RoHPuN+WK0lZsrn3p1T4dnbymrqEbo9VaxMOKE
H2O58pS5OxhxuHM//aZfuHy4KB7SK6XJj+NTU7lcS6vGcdnkcu63A1qOdnQ3o/qS6i4dU7tPn+S+
OpZojDFq6Svll9h81bLmNLT5SQFLlmavHOyd3Or3aly5SzMebu/09SVD6kS7jl9I3ZEx3ctf58jR
WAHkKP1Kb4HxIfN36hUTducOot1Z6+PzbXtXkTo9wrf2VidroVqspFZU+jX4A31pD0H/f7SwOtY0
66GQHNPSn9LQM83XeC9uvI5ELpewetUGOZgjw2AJ9IGGXnCoYEd6VcwPTWkeKCcdzWknLt7btXXw
k6ZE+1VW+lppwEH9NFjyzq5tfAwX57K6aJyxbMo+QGelV87T4iBh+WCk8Q6UaNMI1LkmijqUBdZj
kLMRR2E2VaU/U4v2aHh9HSrukKBoXv/cy8TbTPbEB0c38tKr0xj1EGupSz+PFsFiHsf6O+Ym9tAQ
Gx+PxdOsISFD7QEGj0szbQdzdkws4CPRmlfyh7qUf+ntPcjOvfb6hgOwZ4x6wL1JVXY9cFWMDLQN
ZlH6zlKUj4EZqScnbj/f3rWN4xENHDgnqIkKzsTL5cjgqCs910s/kcP2flKa8Ac0o4nbUfPYu3y3
tu6trdXWjehjUE/DVry8yHVzbxjfJl4yHfLc24vaiA9Fp4jiA3ccDdA1PU43zHBmDibfDnrEGe+o
t6T9uWoaT9OywyDnXlmH77PIhEfx+bbtjZviwvRqQ8nEEUBUHfxdyG/ileohI4CLymOX/eMkjYvA
n48m8179fvMgkV5k4JEQi5rz5UEGmspE84D7y6N9CKqXPolgsrCGvTL6lleS0VKmZPqLeuVqfaCr
UCTqZxymi/QHrSynw7yvNH4dnnKAMMgInCOa5mvfV+3GSPUgrAg5aEJI+eNk9e8oI/yMmZJyHV3d
Scc2dw80M64CKQc8BZe7p5W9XmgWp2bHSH+l81IepayxT6WMxtJtB9naQMQxRVHZFKTI69gg7Q2z
0dLKd+rg3KotU1SB0dOQv21ma0VgGPiuAW4B8l1lElSTc35BWfmt/Twjnh4R2rcIzt62srEYskmB
MwGUQTYmzvFNVtTFmb1odVf5unxWFRkL/yFYIVMmjoJnjcHy9fsRdQj7RM1Q+2lcPdtl9lhGy6uu
Rq9Gof3xe8jwNChwQl1IhWgVXS6mz/K0UJw495Pkb6n8goSzbn24vV/Xp3JpYnX4Xd6P/VAmuU/z
YhpiF5SwUrzctnF9A2EDlDBVLjiOrzhfligOBhQJch/1gvvAfKyjl3p8ssOPKJ7JaCPJf+xpQDv5
TmFiojLE3l1um5ryD5XC3K9ayMRD8zGLn3TmYm+v6nrneNsNBnEZAvlt6NKKnZShKRVT7k+Tfpzm
j4NeHHYLC9dbhxEEgNGwpbLAw3tppK651GqTLHKsF6+c0DxAlWEZfsXR5DHFU57bco+h6/pRvDS5
uk+7We2sfiClTAzJU8bPFlAdDmrcq0Vu7p+DChKU1GAC1+8D6ILYnGQVO6N+zIHeOwyU7gLpNlZD
+5EuMsEe/RJj5d9zxeOQmlbuq1XmIQNGipGTncqfdo/q+ubh9nxjaXW/zUsuV52BJaf/Ek9PzrhH
+HBtAFiGxoXD0BGqnutqmWpLCpWLOUAx6A5R99Mc72F0rjdLgOsFAozKKgiw1aOTFpGmVG3pPCLU
ekylzyh5MsNXPBRqtfOJXk/vCUAGCAbG5oHXk8tcOva8KFWjaXVAu/afojs48mfqxafFClwVneZF
vRukB6boJHv+UZEWV50fNvdaFx8RW/jT7/i31iXVVehg4EhcLbpKnH7RhgUylNke/coa4L4dqec2
jrwn6nCNqiANwBGZJKICb6KGfrnqqEkAwKVdQNG6O1f2axclR60r7yZJfZjy7NlE4KSeW3fIfsTV
8lKqyR8nPwI2IorJ6G4y37l6UUaIWFoSA+mx0oaDqvlx+FIgr3R7R8UfuSw2sEwmDwlbeItpbVyu
ciodTRs7Snm1HpwcqJS5HcPZOc3Rd1Qzbtu6vkWAR4uKtehTQoa1uiBto6m1aghjH0anH5n1vVA+
pIXx+baRjS+PC4QnjLeLGaE1BRJ6bV1aG2nox1PdH5bBUhlt1/f64Rvb5hBZArgBr8TY7WopatbX
y0wVFMjNE8P377T2XaJ/UPLhQZ9/3F6QuPUuT4hEkU4aknpQ69KuvDwhNY/gKAgkqk72cMgjGEiX
c6C1J1RvvKz6tSvAeH1K2GNaU5wSX9ia2KmPCGWXyIl9PZjv9GjxjUp6dJiXvr2s9Q6KMii5NuOA
QuyRf71cVqxPixWnPRW7OEdYrZXqg2bnxUkuJWJaWMW8hN34w0+KQRKqCMCMwRfwv79ljt5EnHkS
ZjqJW+K3xYOkvIj2Qvfr9rrW/ocJoWsg+Plod111gNogtgo1jVM/svoQetPwU2jke/N/15uHtpqg
lMDR0eFc9xPi0U6cdO5SPwAqY9PDDSz1OA/jzzIOkI7a8/a1S4g1MesEcwugDItlrc5q0ArZgELH
t1rqjYlLJS62vt3et3X09NsG2jlCWAhXXzcvrN6Ok8aZUr9AY3yG0B/0rDk9MyTrTv1feeMOzfc/
t8icGm8JYSdJ1aost8Dxl1d2mvlVo/xs+nh5Tkp9fG9zsR/qtknuo8Ccz1M9tue0bvfIUNaftVgv
rwrEHWT8jKKv/B/mf7lp5CTzdYfB6KSz76re+NrZ46Efp7O2POwGPVs7DBYJvkq+bpi2Vg/a1HR6
rMLy4tuL2h6YX9O8YOxOulxbbialiWdkWnnMGxm5FobMd773qyiCBZMfA1DkGqP8tYbQSb3U25OR
IfDR2wSrcd2cDTTSkLukRGm1Y3WWu6o+pmrV3ymVk0xuOCXOfTFNveYWZjEfodUePpZdkD3GeVN+
zHI5fr7tEhsfL4OfloBs/saerO7aITSCJNeUzJ8yKz1mkt58zwyp2akXXNFz/N4KoevCZDyYrfX0
Lmwxha3UduYHL2X1K3kPrqo8m3/BgRU8papXTV71qkl3t9e2cWcIbC3gKsIZPrHVR+xoga0uCsdf
Kb+a4TV6p0oP+afk5baVDbe+sLKK0PTeKnOaF5mfFo8hwVFauYr1F7QntZG58h6bg7l6G//fRv67
ptUnbGgdSiqJlvldbkzeqDYhpAiGfAwyDerQtgsPt1e3cRHS1GeunE8XNoF1cDGEaQoIRc38uYQo
i/f+Idd3mrhbx8SyIPQQA/n8tcu71sjSvuULyvyyryIPzWDniaQoeiiUzHou1QzFuGYv0tw6NNAE
XIaE1RSMVzap7MRdmuOPffA8Hx13cZXlZ1T/Sl5vb9/GDQS7OfUYMhadutLKzmxHtWw1pOHtIDFZ
Fob6R3QL2qcqKOrjPErGPRXK6N1cSj9A5+31eTatCxI+kTMzur5yFill1hK+hdyvp/QE2frsVvU3
qwYH2hwH1FeWNvpepDses+WhBNfUBR1KWAT0l8c56mMNXs6k8hAgUU8jD77zoPlkH2/v7JZj8kKj
UUwwD8OZ+O9vApsiNpAUazCTdQ8tLAda+FTt9ZZ/48jfRqLia0NCGiyNyBdAT14aiYdQH528Kvy5
eo5jFB5D2YM4M2k/aLIrF9Adlae8p6n8vQkQrazelw6k8s6xMUN3TJCECTRAlp3lFVP8vh2/KtFd
MEQP1bKXsW7txtsfKr6xN7vRV/z8IWkLX4NXkK6ou2inJc139vz6aEkyIPqwxNgC/PYrb5b7eh7n
FKCNOrykHzVy4UXJ7iAU3XsurpcjiOV5FSBNY6Z+/Xl2dQ9Iq5ILf0IXV4GkQ1J+1H3iykvpiclz
YwRQ0kUvSvrJliXy7xQoHJKvvXGKpH9uO9rGMy64oJGYx2uJm9ZJXDEyqTGbAYCM5tQXx+Bdhibf
8k+cP/Bwn6JuvMsXNWXE99Ge/qmM+EOtNd5s/hrj0+1fcn1p8UMIfdl+EcqvBRPqqUlqqM8Kv07T
5pRqCy5nW42nZH1/lo1EO7aRGRyLotsLhzcOHssiXRai0HAdXLqXtmSJqSZJ4aeLhMjvue69JnPb
7v72ArfMwBABjlPMAVD7ujSTS7wQ8lQXvmxkGUEw9MJ6+dRkkRfvZeZbe2kSiBrA80BeK+LqfPPB
ODOtAKfig5kaCIEMAF794GvBI2wt4Azqb8ae4PlGCAQMn4dUsOMBj12jGxc7m4GGRIWf1feGXJ+k
8dViYcl3pCI09JezcwYvXOgbyt24Mwx6BZPlHn5re528MxwTdCDZCsSmfzrRuVWoZYbfsro7BLFb
lx/66Wc5nMI9sa9du6sLI1iqJE1K7Dq2ebJG55C3z2V0rzw4+FGpeUsPx9T8vYRE+rYnbV0gKGfS
NRLNFiqGl8ebqOVSDHPDpyI1iRelRUIbk/KB0pZ7bZAtT6KDBj4Qqm62eeVJkT6PDNAg4xcbEPsh
QSCde8b/ocgfl1PpdMkxMa0eyqOi3vlcriS7xLG+Mb3WqRrzesnAnhZ+aBqeluovjvm9G08KQqWD
3t0rnekCe1rg8vrkzAdSjXF6iNUvU5M9BWZznrtnarZ36rNZk3DcPoCrYuL6t62O3tJjzWIOnaN3
HlTr0Cp3YQQyWpCUnML52UE72UMpc3K824bFdl8+2ewJCTslTAF5NFZ3SNd0piOlI1dVce7j0ivn
90t+KrPiHLl14rjN0u5YvPY1oULBUYBDo86ybh1Crz2pPQQwfpItyDs34WPgyEiGRfXd7aVdX49v
DVEnXTl1o7WqnnYAgwb7MUitLyGMII1ue418vG3pOisUlgQIEWUe0Zq4tARr/EjqStfa6aMfpPS9
N2R5tBMobrjIpZWVi7S92UedOQBBsRxe+A4qgVenrj3CaG8uFzcymqPSQ+YrHaERbt3K0HcKIptH
R6lR8KYC2//9C9+8AoY+LtIkdtRyXqiONcqTrL7c3srr7IZFQscp+gkGeZvY6jcm5lTT66SXMdEZ
ON8XJfnktL0XNw82LHC3bW06yBtbYrlvbEVBV9tViK0OGgPtOCuRF9bH/5CwXS5pFWzaod3k+ayU
vhn/sqOEesbHjLKBZO4OyV9/zJeWVtf43Kd5UWUqKI2+PPdW8ZRYU+MiVuaqIP6G4hTMyvtZC3eQ
33tntrrS2xES/sxkgc2iP2WBfmclw8EY70htkG/fQT9ur5Frw0KdChC9ONQ3h9YqUwiG0MDY9CuI
/zFQdkRHDv9Q8tiznidl3PGS7dX9a3B1fMVCW3qu2VTF+IESX2vXXnsf6O/Nj7e9cfv7hu7rf1e2
Oj1z4BmOYG/xk9jvPxuS/dfcHcfk+9wM52W8c4jxnLS/J40YkFjZMb55hb0xvjpD+OIyhRSh8oFv
Fm5ctakrGSkFwAaAkxua81dLmalxgnayjknqwOik1fGXwDSTg5knxYPdSfBcSTBL7vwycXlevlA4
tRjzEsT89BZXN4Kh5a0Tz1w6kX2O9a8o/2rB5Jmf2tHr5G8qqvd2df5PNlGmhhJYFyMpl07mZEi+
tsbEzXCaZeMYOF+H+pNqn03tozS+hMvrVO/ce1v7D2sLkr9UARg5WF3ulaK0wZBzFy1V8Rw5zlOn
zMfbq9r6cihl06YV5aOrcdNRzqZ+LGz8y7rr+DTH/DHqR2+Un/Mgc6Pue63vdFM2XfqtydW3oy1Q
RiZ5wD72X+Vu8pQmINJTIJR3oJ3OZTgk24PuwKMaf7Tbj9Ec/ClfDRQVyML8u+jVR+WEddzFugQK
VT9Z3UOaGhG8Dq2bWvkj5YrDssfvIB6NtbuqIDhJ+OHMMtbhjS5TXjQDlqxnd/0QeFF+R111J4ba
erkYfoUfDIA1lcBV1DYtRWFPA9jayfgHTc0ANRfUa0Jj7zsQXrdezO+FkEYzBrvOMOUhjBbaSAQ2
YXaw1a+OlymlpyCoDFv6Wf0xlJ86yHpv++lGBYEshNSVp5m+C4NMl1+fPOtVIy166YefJemBXlzu
Jn/JEGQUxUE7z8rk1v8E8amuz/XsTfqh7XduQ+EU62XrooTLML8os67eGK2ftBG5xcrPiL+77H3c
6y6iul4en1XtqQr3FHS37EENShJPrYJjXR1nPrbGIIVa5dtT91I2L3oZPxXZ16KKwHM6d1Pbfbi9
xVtOStRPpPW70L/GhiiVUZVOGdW+imLSu1Gd+/tstB6yZlbublu6AsuKDxDdFpFi0DJhoOryMJVm
SQsbElmA5t9KKfEC+2sSPCWBhaK7dKpq4yEpOl60nft004ne2l09G61uL2KgpgbRNZ30/DDktic5
kNu/sKsKFM016j3h1zA7KR8h/zfL903Yef2eK4kbbuVKdHuht2Oa3BHMRZfLH8wEpdORn5E644Hh
7gRdbQVuGU1obZQ7sdHWfQsbE+IVoD9/D8lfWkvnIZ/bCWs6xSDiZir18bfFoEtqLfdyAjfi8iTZ
TP6m83E2sruutnZ+wsZ6BT8qUCBeaxq1q2831bMit8e89fvxo3BftELm+0h5n0DteduzNj4amlR8
M8CbBCuUernWWI/kBaWj1h/td500HbTsqZU7r1gemumui+5vW7v2Y8GjBfIfjBs9UupSl+bQsorS
Nq8iPwu/q9lwSO9s23Ogx85Uy40RbK6qd4Gy48VXT7YwqqjEIAAtSJdXuxlLaeEY3Rj5ciqnx2VQ
C1+aAXtbQ5M+FblaekzZpV6vte/bdIl36mBXZ0nlTRRMoF8THIlrYEmUBeZSTmIoMcsTf2Sq0Ev1
PDg6tdU8hGNouunc5zvx3lUgRAyEwB8jEAR8QKtWH0wyVbqdFeCNSlX26kD5NrXD3qjAxsIAYQsE
P/Bves3iv7/JIbTUthe7Yg6S8/sUa7Vrzs90jqVaf1b29KK3HAfoFJxvCoEXScvqAhx6ebaNQmEX
ky9Nb5L+vbPqc/YYpofsMe+Wu6l63fFV8ScvLh2xh29Mru6+UB0kpmTFHlbTR6Z1abx0XjwZB3Pu
GMcknY67Ux9MH+QJfQvLW/TXPE3Pt3+FOKirH8FDLqYGELVaTzMObbJUs8omt9HsZvnixdaHBc6O
21aurzyx1jdmVv4yp11RULjmLNuzWjbQFpeug8yzEn+ID09KfyjKj83iQgR02/BVCLayu7oPSjUf
Jdj0mURWXyMbYa5J98bYzZs9Pu3/zwoZ4gYKBYe4sVqhs8hhVyxMFaY2iiBxBS86MVDsOUv5SUmU
2ANY/k2p5p9lF+eeVjrAY6LiL3ilzOc/XzPFGQtiWigmr0b70iaairlmzWAwHoz4aNvD0RkXV9qx
s3UHQFAIM5Zmicdztbe9g/JTW9qRb6RVe+5L9Ys16vXORXP1fnCAb42sLoEkL5VEmw0W06Sv5uiV
Pyt0fkMFNoy4OphVn3j/YfcoEZLjCSZDbfVg9W2qxZPKqhz5OZ2/OVblWabXqZ9um7nuIrCw30w8
DHXxEq+BQ7YRmqC/xtgvh0NknSlre0nyMMhIeHxaandWPelZZTrgttmt7SSBFZhHphwYUL28U0M9
LgoDPms/le+i6UQp2frRBJ5cumP5pwS09Drpq/5ra+UfYx8FaZxjSykrb4TmdhcKteWBby2snCMM
JnWeZiw4jFlJzFVl/Q6MY+t6FL1hwTEJ1mA9eZKh8GDP4pSYVfMm87thVF7R/mnB9vdG/Wtk9RDI
amNIssQyovBF78mX5NplHuZ4++i3N+tfK6ujzwInK2Z9jv0lNdy4/7BbQd0zsDrvQDdLJjQWSATU
EMLUDy0y8f+3JazOW2u6jjWwhN7iC3GYUIx3mvTiN66fQ5VgjsuT15DA6vL7kBQlSlWbo6gVy6vV
+Vgk9tFpv9fVzmlsfogic0Z1F7jHes5oMGArqHMx+23r94jCfHa09632kVud7EZ5GtL57vbebXry
G4OrlY3ybCUmKauvWC8hIIq6eRrNvcHAK94C8c0TE8pokIAxhar3cv/g8M8ntTVjP5tP44flZ34w
60cneFiqD0am+7P2mf56+l76GUYVVefD7TWK81+f3lvrKxdvowxuHzp0vtz+rQ02w+wyVBZP9via
z//ldqPoQuANHAh+mpUtJyojowh04e2m45bpmB+YjzN3VrT1TfGEC74WE08wVyVOA6iNYlRa7CMF
dec4ycOMCPDtTdtyeUZcmBAEpiaKVZdHVnRtbyAsEfuxLLs6AtNfzfkzNOu3rWzkSMBNNECLOhRP
IO4vrYy2FqtdGGAFjcrCJUY5IQbt0T5C58Vd5sHTol2CQrE7a394a3S1NGTDjEo3MZrP3ylfjoHs
glb9YiqvZjifaNTdB3sUMZuJhKggmCB8oL5bQ7hSAyWAso0S35omwtwzkmzWHMPqGtE8/UDnwE2g
8Rz3KhhXekXiy2PEk5l3qhhko6u7sWzbGhV0fF/jXox1OgN9rnoW6lfUMOrw3fxFUt7XQf2gCo1E
T/2R3w/1qXlNzL/olu741NZpC1YeSMOYCLwCoqht28Zyzcar40stpEM0mzah10ADCF03gFKoZ3dM
bl2oYviUbwX84xWapwqTNAbNk/jIPDyYaNNZ/RNcZXXknMLn/Mdtb96M3hhdEjOpYpnr6ztW+l4q
+yzxBw0iz9z0DLP7FQaDO+uIlKf1s3jONSd9CoNvcbs37bOZbFD3VEQVCQzmGl0atVUqTWGb+E03
3cnjB0Y7f8boaZSI4I0vXeMZh5c9yu3NDWZfoYCh6ErT5fILZiKzqIZkTHzD+OwswR3C1YXj6/rf
0v3Q7Oqxbz1XAsENzwJRKlWqS2uwyTvQIQ6JX+aZN0WnGoInr47uYvto3g+fJ+0MPLL83FpPKhVR
GARuH/CmA78xLzbjTe0htZxgMRBd9NUnfUYOhlHJ4smy/iIUqEzDrff8aeumervc1eucTPaopPQK
/KLVXpPEOhdVft/Zz0FpeoFxH0zvQs1Vs70oZGeXbfVymeowVMvQsswwjV1Z+j4M75t6J7rd9Bte
F8pUgtRqLWIp66WQNZ0TPy3Puf5hAcfptB+18cmY3wOE3knfth5MMe3+v9ZWB7eMtVlkNisK9Lw/
pobVcA/2e1XNLSsC+yzYx4R/ro6rrSJaD6hv+ojBeWKq/o8Js8R1TlcDOgJUnwXN7eXJGIic6Hrs
cJ3pr332rFW/8r1oafPJeGtj/WRoDWSwbcDp24gQ9ZWHJvmpDLJzF853VbA8SH17F4/dB3Tk3ttO
9G4YEbXKpoO0zGdNqY+hYr8s/XtpL87fckuGNzSKCxA0XjGgtWkrz1Iepsz7N4dGOedW6SV7Q6hX
Yo2/t/hfK79f8jffuD4ErQG9TuorzX2c/FKm6M6y7xy+92kenidolyLT8dSh8pICrJA23kWKlwcz
YqOVmy35X6NkuUXfnbWgPC1VR96m36W1dAyT5thZ2ntHbp6COvvkpIE7tPXx9hW1Ebcxe8J0H3Eh
ScSa36RSRlpDeQdNXLUAFoZDRYs8leHSPTa/rZCGyWF6fLzntErXoW7eTfo0Qd7ky119V9rZ+7ZB
Iu7oQPeQvvTaoR0QTMmsw+31bTgB/s8kPrNGTKxdfWNz1qhm3sZ+SEW7GaKTZoLoKJedKtaOmXWE
PYd62vZ5R8bSPURDchD4og5y9T9fDH0J8jzIbxDKERfKG1/jIHslAebst/jPsZdfd7PvDXeg7fGv
BbHONxZqySk7vSU3zpbiEa7ih9yeTk0zf156+XR7MRs3OqKFcLJS0yXUXTNiB83C1KxKoq9mx3SI
D/asaMdsWg59cpzMNjsPqG/dNrmR2WGS1FLMFBJurfKgeIRxT3HYv3E6FiClmnQ8Jj3YLKe4o/iz
84jsWVs9i3RP0NmT1NjvrGU6B6HlHKTcAaGfT6+9gYQs6rx7qfNGxCHmkMHrEcAKMuPL82srvVLD
ksy5btSPxRidlDDwpE66mxblWFdSLMqD0rRH3LHpNkyE8tKImb4191Om5k1gtAZVoWT8ORnL2VGj
w5hmpZfSy799iFufGhPCTI3jPFRXVjmgTOVRt1MyTSORz0n50C3pMa93WptbsTEDHf9aWX1qYz0A
lV3YyEjvz0xKnsq/o+Fs2r6ifc/yc2GhGmRGbtjOXvunWh48KZAsCMYVdFF5WlZuimiIZBo1bTht
eV3CD3+OP1r9/VUMbmlB2w0jfz+Mfxny991LROzNKmHmqwbQCcyc13dN5TPYreXMaGn7bVX/nUeM
r06qs0eov+Vyb42sQrTOyLPSqIDPxco9JdU00vmenu3+121v2/qI6YbC5APBHWPwKzMzWplF1rOW
KfHNZj7LoeSqAKqY9pOSvYjlN77taufeWFtFhFFq9YGdUl5LohG+GCUou8MchQozjB0yp706HHM5
7f4qGbNarGYQyIbxXd8XxmFU8vYwFuOLnaIsfnsTNg/035+1hsjZS1NaQAWp+sWh5I0MQ57SRm52
rGzdXSBj4Gjm5mKzV2459MXUdX3NiVb6pzJLT9IUuLE6umYPR7PuVqr+0O0xSm6cL8IPTC8RJ0KN
t55mV7pIESUIbi6UH7ohfWzb6rnvGYfoBKQhCu9ub+XG7XVhb/UoWHY+1XWNPU7Zjeh2W+HTXP+H
+/jCyuqOjBhoLCMFK5XzpE9oEP+CSak3d3KyzbVwRYFmEju35h/TYXlN5ZriJZJ3d5mR3KuubO84
xfVskAK5NWJAMFvL8MQ5qw3rYRE3U52LuE365FSE8X0rReFz25XHOYkVN06L8lRa5a90SFM/MWsq
xVr4ZW605b6d+j2M4W+8wOoT5ffADQmVGEMA6wKGGRqxnmc8P6GTPRZm/SCHf1dp8CWO05MTma5Z
aedUK+6ZuWO8xyUpcu3shML62UpTQf7/TU7MH7edatOJqeGiqW6IWczVtYFsZtXJs8NjVZUPQ6be
ycvg1pFxr0Dl3iTl+bY58/p+51US3FnAVETv4TLIUBKjC1DjIHJDhp65mfGQaV//h7Qz240bWbr1
ExHgPNySNUkuWZJteegbwu6WOc8zn/7/0sDZrqKIIuzT6DsDispkZGRkxIq1tH6j1rsSdLBCngaq
DFTBUr67anQ97mZKoMh2dyjfGJbHgOVWjXElC72ysojvAFPsXFchVKmde8sePL3Rjv781Mixa8DD
2UYbicX6p/q9qsWn0qwmJseOKNEY7bvYLF+S9J8yfZJNKKDDeiMDvbk4RnUXiUSm1DoPc6qZsaYy
eZ+4Ebhy+WtXPCZq6G0+8X6xBrw5G4BfuPqRnqISde0YvW6PRV1hz2mDaB9nVoWESlh4U5VI7tTn
8acO7hA0oZJ0X8UA2wO7+jpqzYCsdqTD7tX4cO6y9Xpb/ZxGKp5BCDHFHPWZh9M53jwO3420QcRK
yT+H4ZTsrCz231Eust0m1CBESiafStscTZ+drvS9XgnCx3kIlB0i0IlXVilUllXP8IwzFp4+muNZ
CcG86pDA75VgkNxcr02wppq2EchWDw2oDoqewGTgDbjeGw6T3VEmiBngfFaCszadUrlHvelvzuaF
mYU/m31bm8WEmSD297X2Ug+WF6hPY/z5dgxYjf2/7SxFB9RAmzRfxY6FjsgYofn8UFCTu21k9bBQ
kzAIbAAMl7FWb4auZaCXMlz9wUllBDY6JhVs13o1t+CUq6YsZubFuxq2o8XnSYEBShHyKGc4VzSQ
BnljuZmFDFx5X5l/E9l4KvEOZWYcVNq1K6hzn/n6QNm/68ham0S3kHn2X27v3eoHujCycARk6rPa
kkny8/F9a7waxX0ZhRvxZXXT0GcSEpc2A6WLTQt4aZMYkBkzoBbOtTunistIslvI52FL522tfoTo
FLBiRFBICIzFrROUcMbMRBcm7GMdfqP5vTVU8jFAg2UXTF3k0Qh/0O1J303dWLqjrZR/4fOilgis
h2Iq9aTr72baYZknNf2SKmh3eWK6Vv6j0ja+21rzm1kndhNJKhp/y+a3VoGqDSHMO5fDu1Rm5o/X
7rltn8YudTO1gomX2adC9zQ2PMme484+DEbrjsaThRbdnzsRAZfeM8BUcTauV9wVsemPIb9FgQpy
R1pceUWaPvbNFjPGmrcyRA+eyGHunGfjtSGoC32VKfDo3M/q6+znzl6LpG4XcS72t5e08srgchKE
EA58bW9htkU7hqUF1ZhfJC992Z3L6TGX78JZ9ZrmaxE+SfOWKNvaNcwO/hI1FoSgi100xi4Z62bk
YZMEh+xUO7nLaOAUqJ4/Ba6/BSJcu2kuzS3cNMzaQq0VhSdGZN0pTvYJgRiq00rl1nJ09xe7+Xtp
SwGAXi3A1fUszS4+A3pzwwH2CQexNigwnrVw3slbDcS1pingWnIMCkAAlZc+mbdVFM+RzKtjPBhK
gqQ7rbsPtjLubSdz03gXolf9WEVbs4Fr+SiD09AI0lAQWLtrF80V1exRJSHJrqLgJwWD1hNSSX8R
Yy6tLB7BMPzMQz+wOjhLTqW2K8P4MLdblHFrLnJpZfGoylJIHjrE0M+WOv2jNq6mzveMaHiRvtUf
WTvYdP4ZUeBS5dW0uOsanCPUZfJdn5z41GTZD0BLsgcN7l8UKZhEIL8C4MJtvSSRGCs7632R+Ziz
3e6zOQl3aVNtDe+vesFvK8sSsjoFlqTpvEok7RWyMs8ypI2Yu/rCpGUB/JdGif2GQbzN/UTRWipb
RrV37GPQHooXWXpfBdBCvHPa1268m/4DGWdMX+Mg99LZy4o7tXm6fbLX7naI2QmSNBvwduFCF50A
bZa61qpKUFDJXTQEh7C4q6L3vTkdtHALn7TmjiA8iJCMDgEBXkQsyarrtqxpBfR+duwb71uWBl7U
mxs7u7okGKaZOGfCVFlyPtVVa6YoTQPkodY/y2fL+JrUVGCMb7V/ur17a26PnCTMFzA/iuz1evcy
FL/CRCCu8rH+YFbGh7BoT4b0+hdWqEMA4QAWxfDatZUp5K+2oMLPWQt/BA+r4aM1banYr1ZgmG6k
6/SLvNhZXF/dkMjNmNLHGOt9RUlDg0rVcD4lpu1lueOm08nJjmZ4BPrq5tq9JFuH28tccw9YUGAg
BZpjQzx8vcxErmO1n9hMq447QF/OAbmZaccAfO0GUhBujLi/NSdYrUhFBCaPvvxiV+dO8rPSIXNu
x8rrW2a4qgEJ2gfZKDduz1VLxGEaDTaSU5bwooszNneOFVQ1eI1+oJKSdmCP5ajejwBh/D9VG6E6
JCNpwigMqDLGAZch35bKvDHI1ZOBnnSsaPEpLzJI+czIcW0rsY9/+tGu7S0yullwejd9RxNDAkTm
/NTyn/j/JtT27UETZiByY36At8GSUq2tq6DodXAhrO87HfanvEnfS0G6BXlfaQhBVkeVmHuMEKIv
54j83M7sPGA9Spq7ahB6Via7JolwFcTkjFAjOfEpbQBxNN+78q4trf3tDV1JfPgFgpUJ9mdTe8Om
I+eNjtAa3pJG+7YukUMl3Yp3QZVxJEPX10OvR65Gr/bGZvN+bZuRZeClJzb5jUizYbHacmypJHXS
3qhP9rcScBxVHeCru3D6d5x2ldF7DFlr7ESXMFfh38eZ+mVjD0SSdV1hogrMQxNcpJg7XOrByk5W
DH7OVwjyFkic7jWQVI/JXjQBTf++61Gq7s7hvPHQXf36VDohbIDIF1Tm4qWLeDtoSYnTo0uGK9f/
Qv6yD8PxqDrjoQuLh7jNn9LooCo9xtN/jHzaUuF4e3mxcp5IAitI/3qJCK3L3q/iUObxOQ3vYYs9
qE7zgxvtC2zJD02vf9vYaRHl3uw05Ql6oBC1auoi6HYzDEoOOo/nWi524CvuI2kI3Km0Pxgvduw1
8pd6vDMYD3QT+cdt26tLFR1QEHuc6+VYoEVI931L4aiFOxsFaxhHEAZ3pajzqq024tt8TrQVftsS
IfoiBGfmrAWTpTN43tn/to7uRor04fZyxE692UmQjoImkc1clpamvO55xvLlZi5IrZX29ngseqYn
lNdIerClzi2KP04/WBXbh1QWcyc47PWqNHOe5HA2uVgMzof5D/B1Re12t9e1+pkujIh/v9i6uC7K
WS8tUuHMKfaxYwb73pHduUlit7Ta0K2rTWKktRuTnrj8C7KqggC/tlnHiN5JmRGfR/VzLoeunXy2
xn8K+p9/vjYGcanzaLDukTFe24kYDynVGu8fWcmOBnF/nnyjR3Oujzx1SP4DWqps2FypcFHeojbM
fIW4ad6kA37YT5kD6nBAauXLOD2ZIRiVKPC03PHG9N6unjNrYzRpbUN1GpzoFeEmeOf1QmF/63vN
VuMz1A6S5PkxxSXpSS+2hLTWnOXSzsJZ5sSE7hmixHM/1j/k4mOThEfnC8Ndh0nynY1EX3jB8sQx
hEorWRR6THvx9dAVVsd8yJJzNf8zBD4kuaNbSh876V5tQ28aX287y9rleGlusYcldyKN8RwI4GC4
xfBsMyayOaW2FkUujSw2sHHQk0lr0eLsHcD4T/6Q7pTx2Rh3jr1P0PeUNzEwa5ftpcnFYculdhzr
HJNBcczrUxx8ZirU7SnvSPWXtjkqxtd41p9vb+aqQ158u8W9UzJhNmZtmvBIY+hA+WBxwyvK49xt
NRfeskYIyWSHLq5gQiTTXxR0ukZN/HYuEkZWjrXJcEWbusHgVC6X++MkRcfIMPcjGr11cods40HJ
5n3x0WAeYpaLd7LfbSQZa27EZBZ67QIU90ZrYVTS1pCMOjlP8oOlv5AwbyJ/1jb312ueKjaya8sl
6+hER2NqJGfeT67S/xSj2kFjuqqytbtr7koVmxq2hXop8zrXcQVSc0eqZjM5F6mrh3dBr7xr8wCJ
6tSt83ttTj5tUviLP7k89WKQWPwnpB0WL47e0ia50fTkXGujG5OhbzY4V/A5Yn5T3OU8DImXi8BS
144/RBX1eDt4NNE5jaUHgewddohHzO+UsvVkjargC5DHfTMcOnOje7y6RC72XzQNAqh5vatVKI1l
FnBDJJ2dH8JSeskdfwv8vuaHvC/+Z2RxAvUwmgKGgMj1/fyg1YlbW6O3PYa5YebXbXiRPgRN5bS2
RiqfNupdMD5TRzlt++GqFZr4YqIeMNoy+SpLZ7CVTGMxMyCuXLEhFMqV75LTbQ17rF06PKwBODPl
K/CX19+mdDp6DjapSSml3gARcujQhtKNkCeZoxy7JpDdoAw3aLdWTzRUAYwQ4o4QNV5bDSKD6rAs
7u/6bpIstFOe547PVf3V8gSLBqNwMoMRi/qBxueqc7E8ID+nWLNOTNQYMU+DSDtkxQTVxVY+tPrp
LiwuzrMM1Bk1CJLYKpnutOrYTfDaGBv5z+pXs3gBMCAgqLsXl4BQIfLbHv9IzK/g6pqD4d8pw+eq
5PKpn25fbaunVxR1NappNmHx+lu1YVpnVFxpyVpD+xRkqvRYZFW3v21l1SNAfyEkgiu+4e/vDfhW
q9CmfKVWHoV9D+A91FJPxZaEubYW4xnRReQO0g8xxHK9HhmHn1US8rPdDPa3VkqM3eTDWktHNrz3
Bco4ngPeq8F8jqtY9RhGCV1d78x3ZS/tKbGZOznN9FM1Ki+hpFhMR6npAbWP9E6ZNEYD/HLeob2C
zkw7GgfmSWTXjii1FHP6oc/qwbWSLtzpoVo+9jG/Ixg7BX6XMjqN6RB5hQkwQS7MaU9POTn2RRa+
C/jLrhbTcncYlt24wcVhW95Agv2JxxezZqQU1xvCYHRlF8YsdEaTj1Orf+QNbT6nCUqxVRmE30Kp
3pL2XTcpBAV4NwDRXPhvlCmJrMUo5ZS7wmnuR+tbUL9KWnA3GC+3/WrNe+ELcED0UnFjkON6cYkB
lL0pWJxe2RGtxORT7VcbG7j6BKLr8GsEgYGUZTmPKketdNKE8I+tnsb2S+LUTzLdbWc8Vs4pywdX
Tiu3iz7dXttKjZvYfGF3cedF/FWpd8gdwkIq3UFOXmZEaR5LAwbybAzy5yAPYlgUh2k32IZ056vK
1zxQtN04ZeUdHac/p5zhB8G8AsCdahvcgte7LTWN0qK+hU/HwFDruzQDDZ7tO1Z/e+lr4YJ0Gwlq
GRFqnkzXhqJQnxKnsZIz3EAyZUSlbV3re/h628pq5iRQIkz+CB2xJTVcalhJ3A99cu6tf+s9hZBU
775JeXtC9wEWH8o7k/1g9BB+wpRgpW6fb7EHrUV6HurU84mxoK0Wh7PXeuZeVJ9ohSJnzPBVDS9K
WX2eELFsTJLFYmNn1+4vbmUe1gzGkwgvwj2lhUhXMkSdlAiuDEeO/gO9+j5Ltp7WK3YUbmTUF2hr
oTm7sNPovZWbTp+es/InMB8mBsph45ZccRJaTKDgMQDed8kNGURJYkumkAtKrcPUPwigayO/boN8
xJWxiKCiAYgGHEJmtHEX3kh1pNfCho5WHL9Yw702TN5MV9+BCVYOd7m5SyOvLvZDigTtv3+R+F4Z
Fxt9kZHCCzLHJef+nA7+sTb2g6we7flw+ySsBOwrI4uvNXbQa5olRozyE2E7kz7I4xdIvZ2Nd/Ra
u4DmI37OY8NAmXCxlaEvd1YqMT1fAlDWXJje/QR8a/u5SfdB5Zapa5nZY2ZtgMLXXOXS7CIpUE2p
SY2IBrkVW4d2BA2WjOpZMbvvZh9uEcitnGnWCJmmeMOLIe/rL2bywQLNYI2Jat7FzZFcW8mDQ3py
jENjHf/8y3HPktpzqGEHWPQF9cj3jVIgOBvU32Mkbnjh7pviOZJHRpI3Ttzqyi6MLb5elkIH4Pfg
JrRwem9YzUPQfTOtfhfVFcpZyWHQt5h9Vj8ctJXA9kV/YVk0swMy/zIHlRg3NCOnsmqPnQmgL691
xY0BZ51ub+e6PZ5lqOKCI1+iIJ1YSnWnB88XKHf/3MUxIXLcEmdZu9ep8tDtFOVUcuLFaZOjMVAb
q+BRpnyWyxLtB0QWoo9q9TXU74buLlBDN019EsnXSj9l9Zfba1wLzZfmFznTlEfTnPolbAeISrig
9pC+mD/S8/1w285KJs4yhf4Nj08S18WhK5EgD8ACgI3Uvumy8U6L21OdwWL9vVKe0jjb9+0fSzso
kFRemFwcvQB8A30awJAAlpodY36vekvfMzOrjbWtBcxLQ4uoHGiZNCsZn3CK6yMKFrsSsbXWRg9N
MytXgtfg9l6KH768gi7tLVxmjiQfVKbwS2adIv1DZ/9328C6U/z+WAunkIfOUXxhoPxkdKFXFh91
YyMIb/mDiC4XN1kVg5HqK/wu7yBISqNnvWt2svzE8KeWpFDI/NTCrYrf6rJ4hPDiNCEdMBYO4Vdy
4s+KKBs11o/J7xPPV/yHcdwagl79PhpZiJiOFODw67UZVWrYeStaseOL2Z0k4+NffB7GF9B8hC8J
dtLrvx+FXUGyT7tuYAwtM2j80GiX++Jw28xa+RnI4G87iwzfl6dEMgcqD5KCKf+QJYwHg9X/yQPj
OFgqXadK99La/gbssHXz5slIwIeo4zkTo5vAum//oLV4TNFZlA3E5Omy6ypBJikZM78ndl6a8kdL
iqcPT3qykZesusmFmcXxygJzaBmsouCS78HEemimeWm61S3fsrI4Y9aoT3lYsBgN8r1dJJnPXZT3
7uZ46OpBg9QPX+FNQ/H52lnwUH+eOUsQzPjOu3hybE/LIF+tEhQqim6oj7XT2HeFWu0kpd5a5VqS
wN1GVRPYI1TMiyQhDulgaBldyjSd9rXV3kVG6w1Nf8jKT2pzLP584E9UyH7bW1wzzsi8jiVhz4Kv
SJcSr6BMZpZfbjui2LNlAL60sggkRdkoORR6XGbmyB46D3PjPJpte9875SlO/rwoR2eeGQZoawW4
dxFOwO45U8z/51qfZa/IgtHTRmXe3V7TWmGDuhDzELAcOwhPLcyURUFTSyaqVEaByu5JKna16tX2
cJzNfDel6Y65+h3DYRthZu1UX9pdHLcSjhkJOACo2Oy90x/brDk4DLhSWLu9wLUDd2lnETUlZ8jb
XqxPbVI3lr7Lgby3E8X9CysQqgo+e4iyl2+aoYTkfTQkushOeRwALpuZvt1qXXXACytLN3cgZ5Bn
iGMM5bMJLU+LhOGQyvtiem20l9srWrUFjyqEawweAZC+DiAS0Ep9oph2pi1owBQPyYuWRPIO9dr4
SNpjkIknzfG20bWPxZSoCFrcQMoSyh7kvoIjIEuu6K9Umby0ZxbubwK9Tmov+AAh519CtXyWi6I2
XfFRV973hvw+aI334+RspIerawESJ+iNqF4tX2XBoI1d2Zb0+uVMIGtgqITrf6PvtmoE7nkGj6CD
Z0nXX0nrdTqW8sBaqF1V7+MsR+sj8m5/lV9cO8vABx86ly/UCRDkLHxBnhq9sbQoPcs1kudpPw9e
PSvflKmQG3f2TZ8EIaOUbDbhfvQ72wOhXXqFDoJIbv17ujClp1lTfoz1QQIiaDpuwANo12szrCNj
z9TUpM2fbv/qtTuIOWBwYjLXIPC0661p+zgO+pq0LzDfdd0L4+CPatO7Ti9YjV4Hrd7ftrf2KRhy
ZopS0NUTSa/tVXJQFJ1CCzRDP3DXo8DyTgOk4Dp1vCWJsm6K8WAxzioDm702NadDp4BM53pFs67J
LC+EI8nZwlauRWj44v9nRUSIi1y91uiPpDpWGjXf2Qlk21PqOd332ew+/sXW8aVMNg+DS/BUoyow
hws2vDb6bkDQHjxvFvBWF8PIALU7WEzolV8vxky7akpbblMjfpmg5LRg6TSd581MZC3vgkPwf3YW
B1J3mkRSZ661rNP2Rhl5ulR5lQQZy2h74SR7DgRMY7ixgau3OHMsQCiYzBAamtfLm6LAaKaBW26C
wTlMHwdoxYLSG/vhZOYRHG7/qoHlQfuzRa8q/vCb0ECKB/yU9BxtrGvDZaHG6NQQsdM4RinhJ4Iu
f3G1CoWY/2dBHIYLNwT1rNdhQyY7+i/M9Pso7wzd59sOuHbZgXChXQ2wE4jBYhUN9f8pkkAMJqV9
mIvBHfVHPzhaOmhWFOFvG1vdMnA01D6YwQDEer2g0GQIPJi4f+xARpE6y5+KIt0YFfjFrLD8Lvxp
UjparUSlhRFrNOuhrWPaNMazgw4jFJJNdH8Y7e+Sum+Lz/rHWPfk9Itf7+PJNRp6j7jLuCthd0nU
/HB7yWv7y5AmDgodPKoai9PXSe08jSm4t17O93n2rPbFbnIS186eh0010bXoCJ+bBjoQwQs6gtf7
W/iQqkDPikveoaPuVs4DYzUb33DtmIvDJqSSYG9bJueT4pT+yDj7uWsRh4oBumfpvqxlN+mVmmWl
Oy2jHWxI44bhNecBviT02dhHqr7Xi2vNpFUqGqtnecg/5nyzYUzu/uJjXZhYhLCkg81N8nkIy7YH
Ie1HxXiItfqQIyA9Wpr3/2dscfIymyEvyQC9oaWHZCjPdeBqdXQI9PEMa8OGsbWU4HLzFqFE6kal
iX0BFWG21kjnnQm5Qzpke8t/36T5PlXV/e3l/XKEN+eQojy15F8z9YssJCucGhRAQz+l4Rnn5lNW
dF4jZeRHcqhKX3Izr2M3tZEVc+VOAeQXK027K6ZC/aFnLUTwETSIJQMdYfcvg/PNUzYlUcwkxRQd
ypkZu8Kvh9fAqbPItRpf/hSOVuSLUQf/qUsV2+dw93X0ICXpuPFCXT1oaL2DegbNbS7TECBLSdKh
Fn0OEJTnSRW0p0HZKiWsGtEh66K5D7p6yaztB3MgTxOhQ/ITV50BqFeurH+//ZlWTxXgZlG9I5f+
1SS+uGMyKc1NIwFQqg5+9C6y5mlfjMafE8QBj7NkzNgMgyIsdH12Y9tJIpQ7eb45L0n83gprtw03
brLVlVzYWAQ/GZVBPY94dTRDBrFukUtuFdnN7vZ+rcVzwXKHiAhAgDf8CuM0hZOZAqJMo2xCAL1r
vNTK5zupn4t30iCfVYNJ+ds21xzh0qb494tvpHRyHjctSIgqHw6zXD5k1JaaevyrpTHCzbQ/jYRl
01qJmqYeBmAHoa7tfDveVbG+U+X8yelkhHU2iB/XFkXlBWl50KiwiSwWZY15EKQtL6uqeAKFToHC
2Etxsb+9dWufC6YZ2vAgoriAF1bKSMuNrJfYOoPpRIZlEDPMnXe9nJ3LYkvQeHVJINZonQnw8pvr
d454L8wARHwEeBV0zAfL7cy/WdGFkcU1KJmmz5NU5f4tRi/ukUaJDrPGdKJv77Tu+fb2ra+I9hUY
QzFzId4WF55XTMwiVCEu0cu1gNGPUe3241+85Jli+58R8Q0vjMSFkwxw/UAKDJ1GPPvHqDd2hhxt
uPfWWhb3UZ/NUxPUAK0HI/ZKhn3srDlGW8Mba1HoYjFvWWcNBJIrFmMbjdd3Dez4G42k1XUIjhoO
j6xyVK+3yxh8o/At4dIxdCfOjzhOYD7ZSvNWrZjMRjFgLBAzize9klctMl6sw5B/5vVDwKAX+fpG
SrdlZPFJyiiFWzG1gfsL7LvxIMQ8Nqc0hI8u8xBwxkzqgXFS3+rQI+VhNxkgoyz8onU/c+2IoF+1
pc2+ZWVx+yiTHYXhEBLOlId8V8cKmc1T32+cx3UrDFsBw6ECspyDrnseE2ghpOfGyE9qeJ+0zkFL
j07x/fa5Fxv/ds9+21n4WGBHEIWVSXoWam6q48klyg4DtHkWEhTajxS6iM37e22gU7AacPEo4m6V
F0lCm0GyijBqes7np1lgDWFIk5q7tPV+DbDKbqO/lvOnCpKdStP3t1e8WkfgoQ2cCYAuoE3hqxdR
yExkpXFiqr6l7kO3LadHPZreW32zz0A2TY+dEbhAMcgp843AtPJRaZmiTMQVBWxmWUGfQyWcxrFK
z/FgnHjn6111SJNTHh9vL3Hdjk0jGOoP+KoXK6xmqYwrpU7Pti69jHrzvR+su3wK7gvy3I2TvXLv
sqbfthYxXa0SYyosbPUVcTCL2t5VtfipTpPnZAQLVG0R+qzEXRACYh5cVJ1piF1/vkzTqqbQ+Xxy
+GW2OteOD7d3b+VIXBlYrCi100YbWy73GXL4bo+E1DHI7uwnUBcHs26O+pYK+vqKKPIwfkTlbknZ
W9atoaSquK8C81VSjScGMD/dXtOqCeanARIi3kO/8nrTxkb2K0nmmOdjdupt4xCOG5ipLQvi3y9O
FdqJjl9BcXi26V1T4Gz9csPTVu4QQuHvNSy8OoxMLQPRk55N9bmiXZjW/1Gx3zCy9vGpnQJso4oq
4PXXy5Brudcp5YPnlHsxQILe9+SchPSskADSh2dlkj8aani6/X3WTuyl2YXPjVObDjkAsHPoP8jN
q6RTz4HSLdgqZa4FP9LW3+tb3PYj5Z7YVFlfLGhU/VyFeLdlmrE3oqfUeEwn5XGKnH/yQTdpePjZ
xltgpTpxZX6RBwRK3+lqifnaf5zTT/0wuLPbTSUiyUjs+hvW1neVAhnvN0EFs/D6qG/CtNSwpkOO
NTeuqu+k9D43tmDca55JQEe6CbAxD6rFqtLQaqxAxHXmKwhIifXFovhi51uBYtWOmOoTs7WsZ+mc
JU1sKEvSc2u/2IG965y7odwaA1g7yEKCHvFlpkoYTb4+Acok1b7UshhNkvJdVlGtkmJjS7Zm7dqA
V5Z8E/kSivmLwzy1uVooMIKeG8Xc+cOzLz9Vyn2d9Tt1C1u5tiACB0U2S0aMZUnQm0lDbmWtkp6d
sqh34Nvhly6SaaPutvZtAGigPQysiBO28DVpVo0+8kFpx1E6upr/bVajXeowJn87UqxtHEh+7Vcl
B43DRe40aakZtiqryZT7so5PAMLN4KjIluckW2/qtZ1j2BLwA9+JPG3p11qUVLPRZ+emCg60d0U1
4vZqVi3wXmfPVJW5gMVqUlUiAw2J6YKoRionN9/qHq/FAISR/2dhka5nZT8aWpLR122+N0l2n3c/
5fQlsNKNCL72/S/tLL5/3GnOUIvbSaxE9HBq+AI2HoRrawFBCkoMTW0cbbFbdtJNXcKk9Fn1taNU
IwvehIe5/ccvtgYOVy1B9AmAnZqn/kt45+I2r7KitjqFSKPJn4vqySEvj7TIdTJrw53Xtg2QPBD5
X1zmy45y6LQ+Gp5jerba+ybS7vg2yWbcXPOySyMLPy7qNinjlrMZmAap/X3TbrGbrS5Dgz+N/xCP
XrJHxHrn912PhQFWp5b5z8Z43RyX3DKyCP9aoEimmrFXeoRSZfdTnBdnGHa3j+SWlUUqMuh9kDQM
qp/LPCh2aW9b3mhXDewUsbMRM9diGdNPhtA9FDww4qdceFkq+46Uz3F2durZRFOyHv5rgtJ2w1CW
nqc8/96bnbrhcKueDX4BxjZBdbqsE0IzzehbmmTEaUSTmdatEygY835nDq+3N3LNEmR3Kl6ButMb
JY5ICqWqyJkdUwzEOHLYJJ8hdIG+YWMKWXjv4gkP9lEMIILIFXo+i13spzEvjSwTD6JxeJd8L4Z3
oEK8ThOaqd5mmWXtNIF1p/8PMR2ESIuIChPDlGt2leGGkzubuttttarXskQ6j8QdmkrcdYs4pzYQ
tgY1K0oq3+2Sap+bX6Nv0C7ZqIhtz3CtJsX0zET3CpJMDvH1DmYzOUGZFdjzm6cmC58LSjqBDEd8
bErumP4I8p9DdFDgpv9zF7k0vNjKumeUMWsw3IT1EUk2d4r6g589p1s4l7VDDT2DQBZDncCeLlYo
l/PYAIMEusxKIm/q7vvg5+3FrNsQPR9KHBp2rm1oRhzawGwz5iCC+SBkBL1as34akxLsb1ta83jB
mYOHUEiBR+TaEsSbpZL3WLLHdgATpvRkjga4D6ceZSh0gvah883qNFet8s/cq1uV+dWVCkYDXIaE
cukvbSClNhVVPptdejYcJcXs6VsAqLXwwRjz/4wsfEOyB2ImkiXnKBiOQTDuhv45stWnzfnCtShs
olrF6Ar83soSNpQmEO5Vhs+Ma4i4bv3Q2NAIy5K737hY1uwQM0Q5Eyo9c4nfMVqzye1eJ06pwS7M
X/zqp572h7aBI6jfyMZWiLxVFf4t0cqwAEgsAZB9FvURWhlicLc7W70J80RdeHaORkgb7icwREAY
xuPgvCZNcggH9b7tjK+OOnpVskUcsrpw2ClsLh0GnY3FwZD9fujUOMzPnXw/hNqhQ2nByt+1xkd/
0O9uH40VW6Qh1FVhSaYvtezyRsY42ZUMf61UOuZjNcmwngVZhqYsqEaryQpYtIp04zwqq1bB4Ijg
yXC6sXgzGpnVRlpQR2cQbp7/uTAOmemOjlupj8yy7R0telLih1TqmSD/Zxx48itflKLbt8zC5Fs6
yisHR6MyiHIQbA+M0y0Ojjk4Umf0kOeqTnvID0YTuqZ0jKqtEeN1O6KYSwQiti5ujdwwQjlXITMf
/bg6AL1rXPQ+xz24yeEEVrTaOD8r9y7cFcz4wErMC3N5K0pSM8wOG32eOpD/c+Lnu2401A0rK7Ht
yspi95hOjCwm2JA+nj4OiImG0SE30w0vXTUCI7XonwHqXVbZhtJqQr0eUOer86OlPmUlU/1brKGr
3+fCiHDai+yyzHLyfLunygUoOf7ka6+II2h//iSj5iP4XYG5wWq88Hz48OZSsVhJr2r3ibx/nSfP
rpONQtavnGqR412ZWYSQaDJQa/Sheg+S0EuU+8R8jHTpWBqTN7T6RzhxoEV9VvKXSb5zGKh3mnHn
V81OV9/DzunWe2dkJvg7yvPoo9baibN8lpLmrhhiwDiPxh1gh31XSnu/ebC35D3WvjZUcEKWBng1
/BLXHyIr1KBvdSiEpe7Ipe4lCTljq//5Y0ITs8EQN4CKe1MYGTOF+rawkmuen947M+xaT377Rbc+
/XmIJZCDA6WqQsNE+N2FXymjBTt3R/XUMGYQDXbwX91G6m72M+loQJOys4WUzm2bq1t4YXPhy3Mo
DWnTsTiCuWdm30flPvoL7hoGWKH8FKzjBqi/63UZ7TioasrUM2VGt80emCQsrGNwuL2StSgGcpHQ
zEuZUobI/S92r5+gHYwsRtSj3HfT5keoHW8bWOsuapcWFtmhNPZNqvpiettMjlRTD+bYur38KVWr
/ZhpNIzua+NZ73eWVbh5/+d9EKzbv8YIAIwtKyeBXvdynDIxa1UBcwRpXu5CCF02/GFF+Fn8cd58
RE+gac4iTJt+XnFH1AwMSgcj/gdmtD1zfaeycxNXbyIEpyyXmmo+7aAB+KAPJ8q4ZtIfQBYj67Sb
NutfaynA5Q9aeI+TjX4TBCDpLXgAapBRo+KNquXpSELN48b9sb58MduCD8Hsai7OoBGGmRx2Od8Y
DdDST3Yzs+SJ/zW0EWp80B7yH6MKnUl/gLL5MD4oH+TpECiChilFzuq2w62u/OK3LM5mFU8Sqq98
cdPcWfO/g8QAf3EqTLdMtrpTa0wuIHvhcaFoDuXIcngo1ShxGwMDGL78nMc22LrWTZQHqbr3J+vg
BxGKJjvL+VRG+7E8TWLgfug36g1rsejyNyy+dEhXSs8Ed9wUZDvBb2uY3qYMqzikywuP1x3IburP
DpCO6zDhRPVUjTPjErDvkO2o6n2T3w/ZD1k79/13099qEoi/98YeOTMxVjzqlgQ1xlzmTm6wsdQh
q4gycYrcJQoTTDbc9pa1YgNUeAgHiPoGuaB2vbIgLn2Jli/j4UmP7NyHSrE8Ucv1o9JzepBdBCte
Bh82zIqA8GaBkBPw9udVQB55bTbTkthC2kiQ6jqHak49hEr9+r+hdpVzEjsPzvyi5PN9vJEfrZFA
wFEG+YMpUgCqbtd2FTkstXSAI89R/42RfY60Ym8YSBcW7/Iw2NWhTod1ctsAVqJ5/j/Szmw5bh7Z
1k/ECM7DLVmTRlu2Jdu6Ybhti/M88+nPB/fZ3VUUd/H8PuE7V4SSABIJIHPlWq4ZNScu1hvPwdXV
PfuIhTeNfh7FjUHriGx9pYzsDTSoACy+ibd44tdONzJiQNwENQrcm4vRjiaECUK52I+M30VZD14o
xdaGC62kx8iekGlWeGkJDrhLI1Zc2LEdxAQBS76ZdJHSdsenYFTo+Oldv9mYvLX9DsG/JYCBONDy
+mbZUSzKZ2zFQYu8vPIfnDR982t/K6ivBVKY5SG/JCfMrl+caZMZBE4i07/UavXJUPpdlt3NEKFU
nhLepdN9UOVuZD6qzgt8JfVwSGXz1PSIn30JlK1y3tpCor9CVpovItIu3HYsBrmG9IZmV61Mbmyr
jfdR0Cgb9/q1KIebIN8Gsz1YqIVf5sWsTeWow07e+8cwlfZ5BCIobHbopLttfttU/VNslX8RwEHH
IaVGGyi3sIX/0FoHJIt03X3Y2x6dKlaZwPR3vB5w1ibw3Ij4/eyepyiFrgwgge7n+qmcX/Rwi1Ls
D0fNMqKdW1gskT/z9jMKJi90PhRmt/NpMjCy4lamISa3ZjcLxDsgg3g6zD7EyYPETQQuMKQvj2XW
DuA1dZdnCXxW0a1RWI/xsA/S+aBrxwbiHaU+terBiraw/mtOfv7ViyVPploCvC6WHK7hYh+Mtuun
r1Hqtclf1NZ4nkCZBLMEqJ8lLIEGFyMpHEIvXQw7cTeQyE6kyuEvFhpcEblKzhZgWZcLPdP70Sf+
HxJUG0xO5EnJRpZ8LQDBqfkfC4uFlhplHseWKSsU0BWD6dnhfYH8zPVxrFuBWpino7jAL8bRBXqa
dQ27whqtXU/XuXgOj9PGtliL3dBe/8fKYixZ5FehY7AtsvlB9Y2dM/wmPd0jsqCqu1wO/jmvCEJ7
YO8prkO/Zy28rRimUc8c+pyi/JHUQDYmDx0ECBTjg7+ZPkq1ZMJgw6TGcOkGUe0neePDDCM4CCbO
PGd43mYUFt/7bs+fWVmMh6HOhSVIN8Ku3Kfd9GT3It9/OzdbsOi10CyyFaSOBe2uLvbxWfyyzKRu
LZ+FSmEnz6k7VYZnpN9AtZV6slf6PcmW6w64GhnOLArXObMY5VYghREbqSn6na+qh8lBdszug1PR
hl9rfytru+qKiMMhvCq0Pd+tWJFkVSI4Z5K8dtwxrI3TaDY3eZ6UbpUG0W7An47pGG9dgVd32pnh
xSKGUCCMUc45b4puhu5B1X8DF/0bf4SUGb5EIdezxNpGFOL92YfIxHe0I6CPhNdxYz79xZLRiUzR
hOj3Tpkm8MMGxCsxg9qG22nxzfjV6WdOleLoJFsU9Ws1DXiSyfzCb6sLsP6lg+i53zetRBy0S+Tr
lfkE54LD/b2nPJS66OGFD/Jt5sJTmh4tc29tkYGtbD7QJ6CbGCnvsj8UCmcOGgaapBgp6gCxlPK4
DspvVVhBoYXKsR8UG5eUVWNAtgCrkmVD/OdysFZXj2ki0a42yFO+G+u094o203Y2jdioW6MMdn0p
V+3B2Ai2Vqzn8sIXJbYxGENLt82oATvvldtsajx5zvdqFP68bmtlAwCmQnLvj5C7/aeccjaRWWWr
pczmoxIGsC5IR9IFdHrs9NKPN94KW6YWQaWZijiUaPu7V3zelVHnKmPs1kqyvz4i4XqLuIxoirht
0F0uOCEvV0tKpz7rLEDZ9dBPJNvsQxUO36/bWInIRH4aonSH5wg6AJc2wiHIrdIAJq1XSLPQl3Un
B8l+LvZao+yLKPtOd2grvV03ujZ/VCwhsYdYnp6SxZ6bUIpGvNzmugZUNalfU3KJknRz3chKJBbS
M+JdTkoP2NXlyDKztuKWd8Z9GzRe4qgHOfhk3IZwAkvP81aCcuWYAVch9hQNmrDjLqYxmzpTkmeM
FflLBlVn9KrFvjvEmQfw4Pq4VicPHClgNcFQ8q6RuyxrmYYvxhUXmhv4knykqp95ZT1Nu+umVkd1
ZmrxppHmlKdAiZ9HlOHk9nUYPk32h7qz3KrcOr/WnB0IphAkg06BXPblcnV92aXZwLCc4FNvgkiB
WvL6aNaSRER4QbJho+JND/yliTgZQmvQCLW0DLiBU3E1nKhgT16SSm7UzMco+2WQ+3PkLZT9WhxE
bBoKEVzjvQ4StawQNSnaXpsp/ZJ2I/pYxW0UO/voL8pCVGn/a0l8yVkU7JG66GKTZtegrUtPiUyU
Ef1R9WwjlTe8Y80Rz00twpM22/FYFPS4VeFbmb2hfmLrt9eXbH3eOJ3ZWOQtl2QUtZk5aWExGlmP
vQIyQau4zYvgEHUbwWLN+2iuFlRIMMUiZnA5bbWWdHGSw17cw4oF34UUZ8frQ/mDi19Gc8h9eDU6
pHy4Pl2acMpBgqtbNKSkbqM1e3VfFB4Yl+BkzZ+H6G3Ob2LqKUjyDAiwlF9beGZmr0pfUdBy49s4
uIEQPwQ2vvFha8sIeQ4obsCCVKkXyzhNUls3Nt9l2TB4SL/H/we27bXpJS9LKpjeKQLXwiuHShut
3nIIJPlEBl8B2LOVEl0L9+cmFsPwAxXNNmQy79ssPgXqwxQPnomUVJ598OPg1td82VXAbIzVl7a2
3epzUuyMyToWSrLTwk9GdFeXW8W/1W8i3LDqVJS44F0u+aSVfYJSHhBZq3hQzc/h9EuJqzs11x5r
Tb+Bv28LxCVG+c7JKAKKu5bAzC4mOpVntaeJn3ae4qOiVIfS+tWJLFh2Z2bP1x16rWyiC6gYzkwy
mmP8cnSjlClmkNB+6qv4qx6fuC54SA6cItk+JlOza0sSP93DOOmeHUVPeTN+tFv7K5igw/VPWQsT
DBdENd0V0Kosdq/uJ6U6SoTXTnsywsFVx699CefPp+tm1gjIdfJ7ZH94uhL6xFY6C65KraOrYpGI
7ir9s2PUv5ygvdNT1Bzm6Iut75Jknwdu5NfWTqnN03Xra/uU2y2XDNG+Tgy5NN50UqZWUHTcJ9rR
ny2vasPDWGQbh+SaA/1hzObeafBKVy+tBNqkGZDtAr1IeteMKwlsQw5GHchc2es/w0bayNauDgtG
CHh3WD+C/KVBRR0CKFB0ivBkEkXHd+W8qvaGg1w3YizLQ46U+EQeI6KaeCdnt4N5UuyNfNpaiAMp
/H/HwdRdjkMy525IBZhA6m8Rn3C35aVWl+bMwsL75tAPSWfgfSZiEhod39Ag/Uq6W3h3N5xgayyL
WBrLPuoy1CXuZ/uhgMJ8Cjei9dqr42yy/qANzjaS3oegPX2GMncuudoiOjSG2+/y6U2zP4fdhrWN
1V8mU8dQ0sdIFUsj7aqwPKBes6/MDYjCaiIB/KyAK5FIeEdfUYd5aAYx+1OWyD6PquvMKkq+1rF3
SJHXE6RO3xAADNPsKeositrpEZ3Ho21mvdsmW8X81SU8+5rFPrZHNWwnG4+3oh5p+NH6pJfaVuV8
y8jCI4shUZxRZshFruyn6nnKpP31oLdlYXGedbrRVpmDBSd/zYa7Qt7KSK7H9LOJWvg6sKLQGDos
SNpL3Ol7P76Z4g7u6j251mi4VcJ+V2SxZ8M7fn1s/4vH/KnNicLmchfUEbLojhDgHtSklb28M0zV
i7qki7xyzHJlZ8vFZBCFk2lwYXwenmLFhqO4mq0ZeqdCK0+dquTR0c8hqd87bUQi2sm1re64teMV
2AAJaJ4vtPwsDnpTmVVTE9ifOvE9gDiuPx38odr10u+NGRFeuby+nFtaHORyH2l2MAWUlJvUi03Q
Nc5DLH0ZP7Vg7J51x1VMNgu8c5ry+brp1TFCeI2gMUhQkiGX4dtonFTKNUFDrmZuFGuK29sOAtza
LdMfbOSP1u6F5pkx8ftZ+NNQ2+y7EXBLGM2v0xBoN1Y+imdoKHtVD4vHBNXfwZ7qrbv+atyFdxeO
XNI9urEwjNpCbYQZVefW/5fDxTcaPkzqfTAc6uBDTHKaHOf1aV0d6ZnBxZM7NRQJDWAMTs1whAKA
9PfjSHdLqPCeM4xdOG+8GFdjvQ0WhNwxcKzlOs4VnEVkitlTb7GW305K82IqwIauD2s1lQDBsZhJ
wNnwbF+u4EBdaLIKzOSA4BGiCdWfRXScpNRV6o8gJt2iomS6VXtcc1JaoVk3AJlkthYb0a9VP0sc
nJSujLp9KstbpQjcbnjZGJ14lyy34bmdxbslnpFlr2PsTPlLTXb4QffK0I1SKKC86DHfyda/4IY3
OdeuG14dHyAe8XgxeFYsZtWZIzm2ZmbVqZ/AQDnjK+zUVrdxUout/G50YKR1uEEBuS1RSRMQhMDP
WkpCBsqZnWdCxOjs5gCJy41U3WqEB04CoBAQKGNaRJWCDrU806jfaZ8tOAjsw0BN2o5eRkU59Lbq
8XpyO6qiVqfTTOD5yYOR/ciAGV+f19WnmkW3HPlCsAmKLeLuWcCJ5cwcY58hK7Dpl78C81CV+77z
8m+R/FrTL2HOo+ugqpIZ97N2u5WKXUOPQo9HdQVqbqRG3r1dsii1jVHUjUrd65Kf+jS6Om10+XAa
3rL4MEBwONwo4+3o/NoY+upq04YjID2kt5ft1rIdIgIUUt9R7d7Fmcfie4QoHCgBST8VnXxosyPA
GQGnZKN7rf4kt5U7T6Ur2Fe2KJvWAjAYNcH+SfM0cN3LhcgdLTXKVKBEktx20xoJ78L5HLWQqjlJ
MuzjFHG8gboMfTTJ942pEKfnO8c/M744XZO2rGuppBYK39UurJUvuva9D+6pPt/Msf7YdJUbZsG+
eAu3uBxWNzYdCUiSAien//By2NyvgqLtqJhDLdPaD5GNPsiHcatXbm1yRWkZST7SuzwnL63kRVSb
yOkQHuv+LojyW7XsGFn1pQpVDp72x1wr3yQt+3l9Xtc87NzsIlr6zUzlf8asemwpGQZltpf83PWt
6qGduo2tvHa+UU7Dk2HvFuiNyzFOpiaV7cxMJuUbjHIF3JZWtBH/1w5tmhvoQhV7Vl3eEho9DUOJ
qzaeEXiF9p2jRi/yXRLvJyjak2JLA2FNOIameDDHwHBFJ9siTMpqVfy7aF4alRc1P4IKxoqqQajr
yTl1qXQoQ5681R5ac7eZolOl8rxq571d2j/KUN54ya9OMTVu4O5QdZBWupziTpJTXQpZT02vXUl5
TjSwctYWMmb14UFjAJo/oP+Ijour0TDFpYoGIXsiosp907WJKycWiKV+18d7YO566UU52tsbh+zq
8EC4i0ZjSmNL/hbUXYwsbCFfzXpbkIQYo7kb/A03XR0dCGMUnOlfw8pidKrSqqlWdhTEoqi4s3NU
xBMNln/Hl+ObdlbbAy8v7W4q+a/C/q4NFWT7vIk/X9+ba0105CgpH4gEN6U5EZnOTr627mNH4k11
308fg2RXRwN6ehWyFCfL2hfz3pC0B4ioqrnZBXn4XdVPvv4gQedbCIbcNjhd/561yT//nIWnw7hr
1JTCocGy4lMHzH4en3Npy7fWAiEtoYBLgQiDZl0E+rmV8mGoOGWyxtpbzus01neFBWzPpFOzCR4t
tXKr4i8azEUj6n+sLsJvmprplMAOeV9ab5naezbogvnFGjU3y2aPCOldn8u1QwVsEik3qAA4VhZn
6dSMdhuocK87yTPd2QekwOwq9Dp74xa3umYwtYBZ/QNhW6xZEDV+YE/EA0l/CyUIgmDxa9WtTMeq
FdLKAFehYOP6e+moAQm3tm+pfxZN+mB0v0klHYL59/UpWzuqEDv9jxHxEWe7YaqyqupEmVq3Gm+q
3mT4ofSPc7bLh3ojAqz64JmpxazlTRJ1clygwjtoXxWaoDOz24+1fmOlCA3I+o3tj/so3oyrq15x
ZndxQEKujqgTcKv7oPF/tSRijWj8NZvS3SwTx69P5+rB9W+9RwvGJQAAl/NZ05BlBUIRpm/3evgk
j55sfsyzg91/yIMfNuzx9vxgWSFqwA+B/C0g1Vdwzx/TrYf9qvfwLARn+edDFjveKB110EX1vIxi
T1GfVTNxy/l4fbjCBZf3R7YAjWy8aQye15ejdRJQSUGP9yhBsKPvgVymueE1q6t3ZmKxetPcT6bU
4zVBEz7WprGz6uYQWvovIWh8fTSrU3ZmanFC+VWhD70YTdS8ySUIxPB3udW5sG6DVn94zOhsXHYX
GyVwbVngn2o592zpd20XLmf63wzkv0YWa586bVZ27Ld7e34SXOdy/9BPW+0Rq5HD/K+RRXAfsmnS
IzRK7imzIpJ2LKUvCvXrGZ2lIvj+NwOCH4tHGxmWJYBflfsJ9AJOUCuAxurn0tLdOtnwtNWlseFC
EXQoINSEs5+Fwj7Khj4UFxS47weXLqX+ZI+Ff0B4yfn/NCU+5czUUKSK4hfMnZ+/5F22G6qnCcz8
9UkT3/tuc1JdB0NjAuRatgRNdZR3vjYAMamt52G2f0ub/bKr6QxHVHr/8K3SyHE5kMwKTT1rEK/I
rICeyLB/VPTsLke0Imi7Q5S1H1u2Kd2BD1JJmrrfm+iDA6cId4kW3A+mv5HJWV3Ds+9ZrCFI6N4P
TVAbjSivDE/wQ5XJy/V5XYlI1NM13uvop5HsWwS9Ou8ZZ4ef5F13GmU7PsL0WOzC1JrcQd6iclzr
7LowtwiApeoUfTCyjFk5HPKacDH8S5nlZ1sevgrBhzC9SawbqUF2Jcv2sFvuImUjnggTC0+i44AW
FtqSTBAxi1WWRl838wlh+yJGnRPGd0PqvFqe94gzfozHp3D85+fKhcHFMiZmKE+QVYFog68bgIY1
7XU/tzesrESwCyuLXdggtKLnOsOaijfY+cuDgigpJYZyC7a5lu26sCRc6my/c8/o4pbiGJwSn0Lz
qYyGXac9zKfE+Ahn3k4vENV5aMHfdv1GEPhfTINfEi9XiJgXawcJly0nDTS7kfk54XQOSrpteFce
EyXa2xAbQH7+YE+fRlN9zKotuO/KfmTgJr1mQCCdd01t+RgDK04g15/7bJe0twlINyn9dH1Drlws
KeADDAfiC7GUtji37TIFTG1TNYve4EOpn3z9LjXQvJ7vVW57mfn7urk/ONF32+G/9vTFHQ9e5KCW
e5pmw+ww5DfhfXIKn7p01w0f5DpxkYO3yFOrXyYaBhV6j8DdN78U44OfermxCwa3HPfKB+mobPW5
rUR8YAZsVFGSE4mESzcbgbeiSTfx3tLfyJYX9sbIVzcMfRpUGlR0VN7J58Ydax2KNNCo3IXDSwQJ
dbgLjDegyhu49LXWc8bC1RX4Dm1VzsJvSzUgYRDxdlQUMGhfh2yn6C9qO7tTDZFc9gXull2qW/d2
EXi9ecjHD6FxqOpuJ3HbNs3XLYWa9Q8y6JMW/E1UXBYfFPGh4ejwQdALoTJqlrvkkdbTQ6C+dvmn
NL2rLIcS4Q5axUh/Vndl9zrrpxCGcyf7C90vagfocLASDp2cYqHO4oklh8k8RfTnjOBiDeO7s5Xw
W91SZwYWh85ca0rujHiS37x09nQcqvFGs2+N6met299H7SWlI+L6tloNFWcmF7tYifGDssdknj7r
0W0Q99SXtN11I2tlOrYGYlcWZQeK/OIrzmaOEFUocQbQPC/RRklJnO4Tx7EOqoyEjuy07QFc0OwG
8kgtVJf8Y69E/ca5szq58CJCVUWNHz6by2/IzKEayKcSr8of2le8aM8zMZdBCGmzZ1tP14e8eniz
jyi1oCj7jneslzU/yFCfuaeF+UNidDskd9xmOBl9fpt8HOW221jI1Sh0ZnCxUXy5CGttJDvStw+B
0BZQttx/dQJFQp8uGTJ4y0RpEpWKkdgoBQoS2Dj9kXWe0nj5v8xk7+elhwjYxpDWDRqg0EktgaFc
RPy4jHmXiFZey0BJttTv43He63G6DzLJi42dLu9DfQsTsJYxRWleJSdLyyedQItdXrVx2MVBiH6Q
oA6vMiXyrLE0d52a+sesg/irnbUZrm3rWBtOfFKtqf40OUG04a+rmwaQOvyxYHU5XxbXF0tOG6pQ
zDenqnlUCnmvaG+9MRyy+qnuXhX/Pkw3LtlrTgRHv3iJkVqA8vtyjwy+0+ojBKL30Hy7YfWmmt+v
b4u1CigUDf9jAXaXSwvtJHe13dDKUPZurOc/1GE/3sld/z0v+pux/aBSuBlfgvw5oNVhlgGBmxs7
c/VuRssoWXEQ4GRPFp+gVw2xSOj6mm35O+nz0rUm5UArjCe144fUShHe3Bkhvb7BqQnUWzVXTxuz
IGLN8i4DdpXudFTXyIcvfGyK07EMGlKmkhK+5KgPAm7Z+7PkZaZ6UmvZkyGTMHJoTmHAGSFBuG5/
bWOdm18sM7onTIBNrICLBQ6bkvbPylV/KdBVUB+Q651mxRtHwNo5c25SfNLZCaDEsVGNpYi+3Y88
snaiYBZsAiZXB8bOBcOFchUg3UsrUd4W8qT4oIfm1G1l+ljDfT1804JXubjPjOpAKWnj7bu6TTUa
TEW/Aiz8S1RjkjiJETYy29RqOEu+taNDie5blPmQ/s4eTwx/mJ+yfvCuL+LaXhXtVAIJTW/a0q4V
9mo1WbR9BIkp2B4jfesZsfbkhgtMcFlx+5KXWbN+UCbEcIkGpfOgSbGbRS/dWLmb9WLh7cvdcG5n
eTKHahtKAUnTXB93aetHnpZq3LDUbt5PhGIunslW9W3tfD63qV56SjvTvWWX5Lbm5GBXL+Mvu3jt
0EYf3LRv/mKlOEdQT6Dfief8IuBA9qvJQ0yxqSveJL9yza2mi7XNxQWZf6h60Ka4GIwzjrVkzaQ3
589x8yAhzB21zUbMWNMQB5QHggPkgoJy0yJoxDJKd07Ko7KNWvUU+fa0m6Ki3eVOLyGIqSknEHSQ
CuSR42l92u2soYUk16gMV7Xr8jXtEc1x7F0R+L5HA5g4Vqd6Pxa17fkIanpOGmyJk65NDIcnlwe+
mkr9YmKSTgvjSEZkjJZaD0ZA23bNfguEtrYROU3YIPSZ09a2cN+o8wE5hVF6n5ImVfq3vNhq915z
Vt5ibHN6dvCfxXExNk2phzJ6EjywPYkbZNYEXmM+EEsFammTNHd12s7sLZZaz3mF2LyjAWE+1Zl+
6IvB20zorQ2K+xv0kmTloYhZ7IrQ6I1ctRo0JVTTnRL2u0IZWB73jlwfuiI+6U1x+uch89zkYqWM
XmoKtAZhfw9+kNzbydAbX7ewerk4N7HwOEemC6X2h5TWlN46mvUAklgOhzunqoJjzv0cPuV2PpYy
HXRSVPKE1nCXLEyVJ6Tq5K0O6TXfPP+cxasgnVOpswxGHHJnFyi34S+qsqIEBQmBQ+fkO7I6SEj9
NOuRoTH6O1V9UjpY2aTn67O6dhBBRAByjqIpKiRilGeXhyQ06tpXxKQWjtfngxuD01ActK43DvO1
+wNYG9hOafTmabFYva7WyqnPdfQ0kByZx/moy6+x8Rrmxq0fFrt6svZhsvWuWvUZAiv98Jy08Jks
hgdEWJLgWUX5AnYReTCeinzwolRH0ezL0M97bfqaWYlnIVFQhMPOd8DNXZ/gtRPYAczqkDOEbnHJ
R0Dg7n1l9sW4oTISiW96HvPYa0f7drLyvbSpFrey+0142oRak400sL0IMbM+FIU6ogpcS6K58s4q
d73+YZoTz4QwaOuAXBkfbBk0AALZhaxt2cHv5x0d+ynrGqr3avI1H3/WP8ricd4qUqzZsQTyQiFZ
ZQJVWDhqnlgUtEyUMvI73b9PTOPD1DTPRgf3m6r8uL5oay9VjmKwQ0Lr7z2NV+JEttULa42Vqe7c
K+WubJCbSurYoVDnfEmdrL8dUqv1ClC46FXrwzEB7Hi8/iEr2xOeFWC8QKjExWAx6qpUalnpUDSQ
6srry59zt7O5v3VbPXEruxO0PklWwflEan3xhmgRNsrHsczua5380dC6jX1T3WiOp8yQU//Ok7+4
AAMRRaSUACdqMItwUMZRNkZCfCI2uYTKn6Uy2imO6HzY4vta2w42iXqhzGYR4hZTiPrJYOW9kd4X
/l6S40MSq7lrmOFhKBwkFKuMLJm65T8i+C/u3X94rUgugEQBhH3prWouhYHtozRgKUP8iIzed8Wn
edN3/NBxh7SA/r9MsoMPZvixC+byqNpj/jwmeQjl9DDvS03hFXfdl1auHvRECP4X8KNCa+rym/QB
1TbbR8EkD/rsMGdp50Uh+9Tq1a16/dpm5UL1JyZQq13CKOoEhSnoAFDnmX+b9XTbQ2C/41Vw7KWt
yvMaQIXQKhSHDIAhjr4YVqlokdJHOXIpdT089qHl730A4mB/wmBvqEp0KvLC3keU/LxJGSjqEjz3
4yCIoIa62SsDIi5hKg9345yPB7nZJHxfnQ1QgnR+OoKARPx+dsa2Wp4h015nlFeK4pgUpXY08tA5
JIWZ7mdDjz7qvp/fXF/ttcgB0EoAZgAnvns7NxDrzy1oKGB43WNgaR+n6VttyoUr+1uE9is3IZMj
DtY8AMmCfuJyfEoaITWR4+xlfWuYT2mxtYVXxoJ0HUjLPzKU3CEuDeRaYLdzwBKXxqc++iRBO6Io
XqWfrk/ZyjpZZK9MHYpDqm5LqFMb0bGZKBPrFHLM2I+pPbvGKLmT2t5U48/rxlYmDYY9LjuUnWAk
kBduq+SZE5ihwm7MP8TtQ5ZvCayuGUDOgBca5x+RdjFpY5MnqRIzmqYo7X2iKZLbNq11vD6MlaBi
aZAE/pHcgWp+4dsTKz/Bp5bdd03iauPsKeMzyaON0LU6Fsqh1Iggn6EceOkA9IvR1pbToO3olJ9q
yoV7UsPqhpU1N0PBnFwTJSjaABeHYJONXUENqqA1z//h+B/90DoMiX0K0r8QZKS0S+aHCxqUrMsu
IHhKI62akTSRysq6q/Wmca1Qz06RHmj76wu0MijKapgQwE6SaYtnSlXbY5hLDpo3UrqjgRUaEw3S
O6hMrttZu2pTwQCJS9ZVEBUv/M3I8tKCpCC7FzmST5L+0pn/quf73JDdQbqzvRn63Paj1O427IrH
7OKopfdICJ0LfD2Xl0vfCEdfHGAa8jBFe5rCZK/3n5x8uBsUeivH4KEwah70d5YpbVhem1khoEWd
HkEfiDkuDQed45NuxynF26LVISoqvo8QTKnP10e4ssW4+cGiCwAYgfJlWAoacHdlF+X3qfpWDQ+0
jCnhP28pxAQVNQcuWeOdqmY3c1eRrSy/H6XX3HoNKfpvdoqt7GEg+YJCGpbY9zWXMBvtMDaLP8Mw
qEU0W2wdq+txZmARiopSHmvoHPL72nkAvjejX1HVD5sp1TUzPHhQhkXFzASUcLnsECr1tanE+b3S
35U22r7Jv/rgW1R8u77qq2ZIFJFiIy8FZuDSjDSpcl11XY4Wt3bM9k3AaNTWc7b6ltbaB+gm+o+h
P0n4s9vJZCVJLRU9a985rma3ewyiLh49cZQ3/Z24jUZD5abGlzjdRYc5MO/txrmdITTrf8vOl388
bMq6fy4t1LM5Hi+HbcxKObUhifE8f9X77775STI/RlsaWStb6sLK4k0QlN1QKDl1qtQZbp29kaA1
UG6RR62VL2jKA1DKYSKURBehF7y9Glk6yWmqjMVkucORuaxkWdALG8ZxjkxX1fL76xO4OjRysgbZ
Uqrjy66UOCuVKoZZ9z6Sj2FZubH0UWk3Yv2Kb0KNCSk7Jzksi0veOaoxlpV3gCR1fdr1Q+BNRXFI
wLn7SbgRZIWbL6L7hanFbnNqUIGVjalJfjDj/i5KW87/Gx7onpT/Dpv8FGxR+gsXu2ZSjP5sQ/ha
LjdjC+TSHp8hUCvuLMt0G2PeKXRMXl+srdEtvD2sZ1mVLEyVxt5/mariY2ze5d1rbX6sku++U27M
5lpeA/I54K1cdB0H1Mjl2NgUfj0p4BDn5imWVbeW6BNFaWvWtd0Uhq4uCPY91QooSVX2Bqnwmmue
G1/sB14OmaKWrKWKmKCquIr2ZHa/rs+ovrJ45zYW/sILIpiGHBtKX+wg3NsFZrUxjHUTnMbcrTXA
eYsLRwzbcznovOYFq9hjE/jN3lck6+b6QNZcQ2BpEISBVIz++8uVItmm5XVnwKUmBEmcwQtCG8ol
siTqt6a9SbpP+bT1kNuyKX4/83xJnuq6qbBZUCaAKJ9ivlvHh2bqTnTvdvJvZ6ttem2vAbfm1QjP
Fg+vxQZQI26Uku4AGFC/K8UD2gUnWLy4e6Txx7+YzzNLi7Fx8+hxCR/Pj0ZvGEpvNO7m5i5IntVc
Aa0qCiX//NnCA496ucHFh0vasss0V4PIlgzKVw0Vi4OiDE9DLUf/fE8LKzxYIfUQhbKFP5pTWo1a
ioJ0XY2IYUiHuPcqzTiqveI2wc+pA/s/Rnf9i2/cXJ/T9+cAlskt/Hlhkmxe1JnMpow4aShQ6OrD
kKbiutVoz3QXXjezAsq/tLMYYTpGcjqrFM3SSj4VwbcYohodJrIEPEXdflWrZ4UrOFJl0xdIDfvc
ooyhIGMjlRtMXu+3Ph/C85DUOno5dNtfbhBbqjWzzhiwmT1qbegZ8/P1oW4YWCJxtcypEbcvKMdY
levnr/EWEH3lUsIQRDOhwDaI7PblEBJb67LaYi7VUD8ljXEom4+5/NDnH+OpQ4DpNh1hDp22SIhE
uLo8VDErkE+UcYlny3A2GajL9Qrq0Gq653JS/1Klj1mU7VvZ3m0W7VdnEd0YUfkRO2PhL2OsoJEz
CmOh5VrSR66ZGwf3+6OM4YhkEVBeLlvLDuPYN9RwDrGQhAhlArbpAGYXxdblfMuMGOhZQObRB75B
mMkoX4oOriZ/mIzurwYjIBuCcpf37KWVuFZUo/Pnf4uQ02MCvhtq/OuOvdL1AbkSLmeIpzIVnMXh
H6ekaXUZ2sbsUc/cie3acKF6jLujrr4ajeYFfuuFU0LDZABGa2NfrYaQc/OLmUxA3ER+xsayJ4/b
62NmflbRM7blBylV3KzfSSX9m92rHRv7Vq1OFjykmQSjvbnZY/j+zBM0U6R/eNtBk7rk77GbwvYz
nR2oH6v6ZxDV9Lf8jml12Z7097mRS1OLS8QYpIYUV4w6Ri/Trw5h8DhFyQF5By+LdoWducrg5T+v
L/Xa7jsf3yLClL7Z9tOUpSKZYOnPRb91rIo/sIwl1HGA93Fl4HhdjKqq5UKWZyrvsswKWvsq+hQE
z4F+Mo/jsyRt7I61yEV3P/EeLSMaQxfDSWe5zPUJa1HQhwelpB3QnyTUOq0muTE7C9qGjo4hy0p3
1+dxw/ASTGnVWm7YAYYzkTw7BcMuVX6OxtFIPocgLK4bWzvKz0a5xDnFKSCKJgMH0xe2a+jPgRG4
U57DJHC4bmg9EKjUw8UjFTbBxZXPot3Vksc+vZ94/w7tWxa0j2X40PwspFtV+ylpaH36exlVsx5m
si2cylpEpUrBy5X0KyzZizigVlZcaiV4hzF7paMkah7y8O36CFdNkGrl4KGQgJ9ehlN5huFGm9T0
XjNu4vZRHg5y9fm6iVXXoGYgOiVIiC8vlmYsB2pQaRw/MB6ED9rwVtNVlp+06hdla++6sdXxnBlb
bIB5rO3ZF8gNYwzc1kcNIPSGLT3cdSN0EMBKYqADv5g03Yeczu4wYoXPgpTElF6aut/yPfG8fRc5
oLX9HysL34McWYliFTiIhZJc1O06/6Tp94PxvbdeNWtXtbZHB32SfhJal9dnUQzgnWlkJyFaAsFA
m8SlV2gFWnKSz5JFSjceg1nT3cmulZ2S1VAwVba2VWFfwYMT/Enock/9s9MWrg7zcjtEuc2tWZ93
EB8pvQu9WbcztIcBvU/OBQ/5IMd4SgISDgnJ8i1p3VU3PfsCsehn1xeFfupA6vgC2RuMr3US/B/S
zmw5aqzp2lekCM3DqVSDXS4DBpsGThTQGM3zrKv/n80Xb1Ml9Jei6YCAAwek9pQ7d+bKtdw4P6Yn
cvRWvOWm1+f312gXG8gxw4E73ucVNNNfFb6OyQfJp38p/nh7HdcuH5qU4EAFYE4sszwNlkGVsI2z
s/EprO4La9dYf+XR9M4I3qptu1cr6XDb4M9C3XLnQAHCYgKCFA2617M4qgYtlWlIncGp9VMzaJnb
akJXru8HOo+TjFZScz4QfEf33VSEe/Ck0p3TNt3bISk1Tyn68jS0vvRcOP7X3Mo6UrwkE4wKoZIc
qLOb05SyF0IcRzPv7FMS1jBc66PzaCuR80BBPLi/Paa1xYLiWSRPLN7ky5JGGhRSQzE6PUt2c7A0
cJZt5LVysq/tf9+FBa8+rI8/QXTEn8IlXOzB3oiGxIS35Ww0o6vWsA5VriRvrNHqq4oGQsGDDhsN
VYFrK7KOqFwg4CxzoPrePEzBrrT7z3o+R55TDF/jpEsPSp16up5B9NBP+9sTuv4BFPppUwJEjL7E
9QdEulk21SCx/esdfcXzQ5sdUv0x1J7sv5Lc7T/ftrcWwwpcwf/MLRxpPKYRoANOGznL73X6oviI
Canl3sziXdtutE6KyfvtAMDIoQBTlKH4WxgbW1jdHAvgiiZ5c36Q/k6b8U1s3xt2/HbK/L/GYott
fXV44I7JslHq4S6/ns0JYrO+CfvsnGTtLqgehEqgA04p30lh8gfXK0RVgqyRriD558vlYoPWXaJO
SgJQo6jqQyWVe7lwTkW5dR2sD+mXmcUGsWaeIlncCTOgu4rw2NPqRKFlp/rzKZrtLb3ClVQz1WaB
b6CgaInk3vUcyqEP44QFpEwtPo7tXQyNQp3Xd3oAqEL26rw4kuYLq09ts6WCsnbtXFpeXDtqGpI4
NYvs3Ae7xkh3crYzgvHYNtKJbYfA3NPtw7AWu9Daq5Ko5a5Vl7qqSirFaqWD71Gap9xE6jR6jIot
Ip619bs0sphOcyQvZflsk9S6C+Gni+NiN3Sekxy77N/DE1g6PLMOzhI4zBJSpZh1oXehAWbAzHSv
V6bcmyVIGCB73BrW6tyZ0Pz9JGP4rSvamhvF6vqBban15kOszNOukO17NTe2gr+1OwesjUCPEv5B
03m9HwsNxuGp9MEJ2KUrdeOuCz/KdOYm5YYvXtt+bHrGwl7Aay22X5zIPY39IHsi4yDNyW7o38u6
W73Yfr63u/759uZbHdaFtcW5DmHCglQOKAnR+bifIw1waGd5Y2mFB90ixr1tbmVwzJ9ClhlAMyJD
C3NmPBh5rOOLG7S0phmdgW9QFKjtKa/eZMnGwVoZGxkSysCUAHnnL3smnaIryqETB7m6m5ozGPjQ
hJ7b3liwlT1I2otbkzLtz1N8vTMSgEdBTnHqLIMAN2yv6k7Gpn73yvkFgYo3JARhREs1ZG0y5slJ
2H5kP8NA30vjFxMu5c78ApZgY5FWMJEiPwL4FAkoDC4zJJ1U0RxUJ/k5U0nmas+2XRyyTsfxW8XZ
afSz1vyQwPTK5LAD3f6RyPoxPPqkMkLlQcunre9ZeXfRPEUJhG46oXi4CMLafGpzHaAleah9OIau
bVNYlepHwe0cBu/01NOcXdd/ChxIRVPl9fae/dk/tQggME+lmnI8cGpDv15gXWqnMWiAOORJdCz9
0zDcV9JDHUqk+vonHM8haCZef41Xj53sGfnLIFfQmD2OJj0RD4b06luHLjkO3ZucKvegnHrtNefJ
JKkPkXrM2nt7q7FtpSeMbgxRZADBCQnqUoeyzmSpC+cmP1fWLo3IyZjBXeroHiix0LO+Z4ZbBtNe
UmZ0THuXr+plRCbeJMOjUOprZutIMPx2aLbiaTFXv80lAhBA/nXE2ZZwank0eyJqYAuSWgT7kTjp
WOpVu5UuXvEz5GdEvI6TobYljtNFVNQpfqMbNU0MzodwOPXh31b+GW1lt9BiD5mvepgfxiZ463yN
69c2ew2j/kOn1i7uFTXBu772N6K0FVck8kVAmqmzgdlbfM/AElmAHgRhV+K1afejm9XjHFvvh3Lr
SlwzBd8jeFpSZILV83rovR/NfiXIzrIo2dnhvWrEbjHGnpNvVTF+ysEtFpP+f4JOUF94imXpkHSn
lA8dgpKRau9S3/Gk9Jtk554RGG+s8XtzjA2eLFN/sLX2Q+g3u9C/a7X+EJChYaopaEpo9L27fVzX
xv8TsUp2ToCfFlMdS7ZZlzMEP3P9SfEPCFSY5edxCze44vQ5WOCiiUzBrS7zMRNNcmSR6fElEWjP
pUvV0PXf3x7Jqg0cMDS0mk2bg3a9kmYN2gKqRnI+6rMxn7Mggzp5w7euzZYAxf7PxsK3TXKa+VWN
DZIVrk64FicHdrEbTVtI+5WTbwNA5OqndkgFb7EuHIG+NENq9VHxRo9g9IUJ+vZ8rR36Swvi5xeH
3ncAb2QZFqb5Th4p3TkHevk02QWcgpLCHxijeEcWgswKDCrXxqycINHqRCH0i0Sd3DWRaDbkZ9l6
32w585UHLK4cokxRFqFavlijQs0De87BVeRp89bSmw9OIL9JTZJwdmw+K8hbAgUHeZONP26PcWVz
XBkWG/RiQpHbLdOo5CipwbhrdJUkT4PAiOHqcr3hINfGSLQBATHauwJLem0q0GdkqHt4F2au9lm5
d4bv5VtIyJQXTW681FQPt4e2Ql9EK8Uvg8uAildPl6QtN4RfVMo7w2qDA3IYyZtgbCH5r7v4UKdq
63aJInkT0i6eRtHBc0bEMCPaLd2hj/rD5DfhczakkQmy0siLg0rz+gEO2XEDObD2HL763MXzQ4MU
AuEXiCHsTDuHzktYRe9i39lr/kME5TcJvDgLdt04ubbx78NoSIQJu8CrsqeXqIUESGWihsyUkeT7
VkGDTPlmy+TYTWnD4anCoy0uFME2yQ1pwxIBoPh6F/h5Xlmlyt0FEfZhrPZ23LqjYe8gcbjTmgct
ewigFiYx7DV2fkQIQLEOefV3Ht21vrOTy6NjesVIogeWnal1Y6f8pHVbMKcVqDpb55+v/I01oJ2a
IPULCA+bbN83n3nbutP0tte6gwR5BxCav8Jh/pTX903/RuuSjfttxcuBBkKAB7QdHDTLup46l1IV
JsBCU9Gf+WT6MKCjY4r+ceBrO1AH/9HeYuel5ZBI88CatNHZT1VXQwwjcO7LNnN7MsDSH5mjWArF
D0mEn2+TC58TSSG6DhaTC3WCK9kvkta4JogcCZI4SX3ugmbDkf8UcP5t0/3soxFQfC7D601X4sxy
Y4KM0BhI/fcJWMoYoXOtPdWSuStpatbyuyl/qeP6Lh3kQ+Rbnl3NL9nk3/vK+2w+oxsGWUv8ti0O
hXMINPvjbWe15oeFrBS3pyAAWtbrbLMKrDrS8cN9T5FOQh1XtdpDqU57c9amDYDimitm6sX0E91R
Ibyej7C0OrWA7+ucFMVeTzWoXzns2WumBe8qFGGaRn2dc/Pu9hhXgh2x5uBHBEMM63BttW1zmvsA
cNCH9yxZOWojd9b86baN1XkEbyxAkUCXlu/aQq6A+FcEbVb8tW1NATgTLA3RFsXYmh1iTxpvRbEQ
ktDrsfhZUP8fuYUan0o0gGQtQLvsYAZbL/U1X3BpaOEvJbXR8sAkemtCBNmq4Hm0n6Dg6/X2ONb+
XmuC4+0ZFEHa8qzQk4oYG3kB8FGLvUGFs+jbn+AM/2UM9Mdcf5R7r7StU4Yq2B/YgoCCljqhdbSk
0SnkoQ9aBbScHelwTw3dvoCpoXTetEl0B9PrFo/K6h1Lbf8fg4stWPttOmUmcBdUrmfpkIb6iyJ/
g3JsV3Qeor9IwOx8jjksKbdHugZqQFSNmj96WSSrlg8p2FuMJtYBatWWE9z1kgAUNdWMBGKnk6O1
pWNu+ulDnlTBg2lW4z62+6dQCRDGqVTjUaHfYsMrrh1HtBF00W0DPc4y5dJYfehU6QDKqAGd5vyw
0ZsKtoK+1Rkn5y3SAfwFkvf6oFStZfadplDh1Yc3A9zSxWjtjD47KYHJ3+1RjZxdI+kno3tK2vnw
J9Muygwg13B0+uJJks9abo2DRQwfpJD4+mq/q6Yo3ctIprj6UPUeXqn19CT3d3E32qBFx9xrTR5i
fVdKZ6ElvLEVVucdWDjZABPu7eUrSc7GIo0MUefvUjeJLXSWviTdFjHO2jFmZRFbZ7fD27x4UdhO
3nTFIFgXmmo3U2/cy3HpuH7Uxceqy9402UYMuWaQdAT7SPBYcMleL7RjQqHS94CMm9h8zIbPinwi
P6bP9cmMkvvbyyo+fumjLm0tNtXsmP44C4hqEwqOf9WX9sGkWxv31eretWQq0FCrQCS8bFgsdDsd
AoczGztVeaA9Ld6Hoe0f6P6FlH8axjtD7qa9Nir53kxnR3Hz3K/Pk52Zx9sDXrsFBJgUyjFS0Kzn
9eRqRT2ZfQrSS59LiEiEJlcAXc+hD5LRS7WwhfXMeR6itt9wEmv3HBEafahA7y0eCNeG86BCNsxn
pnvtR03K09Efmy7e2f9eAZm7BnIZQTCuCIXnazuoADWj7jPAvp2JP2w9uSPTWu3aKdh6a68Oif5T
ZJbgReVRdW1q6mFJbUouHUOLXKNuHxPEQsPkBy/zDe+zdtJJndEGJahP8frXlvRS94emY/9k9Xta
QdwIBlk1m/7An0AKqkF9ws4gK3hthW6MJq96Ci4FAfQjkfxLq4XW3ewE/sZ1vTZzhG9kHdWfkInF
EVeL0AkMm2pLLNx55VrFmzH92wg3XsKr03ZhZnG6pznvkcqjmZ9yjhr9CAbDdbbQxqtDEfla0udC
RWyxNGOhJe1PfAkqi6Ff7nT73oKzOMy+3j64q2P5ZWf5lKPckdd2zvUXNbXQJAnhCyyTDe+w5g55
TVM8EjxQxrJZHMdUJlwkuENFo/0y2/lsttvjWJ+vXybEzy/ebMMk5VKbA5Ip/WPu2ztdfQcEW/4D
kB8x+y8zi71sE5rVas1IUv8+V1465772X2+PZGuyFq50rOuuCMDinpXQdqWq8gLZ2nCa64v+axSL
zeWnYSfpleAGUqzCi+pwZwPThTjrTxyMQ3DDlYtiEoWz61UBHegElo+hTk8OmvpVS8p7xf5xe8LW
lp6qJ637ECuQkRATerH0hRnmQTKAK+A4OtaXxpDccCx3Y9xubGMxLctbXXQy8y51QLIt3WVklpM/
O/Tpm0SG6VPUf1UcamyZF0p/1WOwV8Z/HbKA0wNWAPqE34Qu1yOrEkq+1sDhTEbz3prezXbjyojO
VWpyP9Sf/+000lMDrdlP5gjyOou1SsaKXr2cimuTQ6L+YyrO5fAloP/2tpnfJxHyHiJtEKQwUv4m
CCYXVuY4NSXkQT9Epox8dnao+5K7Z/KswPRw7mhZTHe3ra6ESoIzCK4DiD5QzV02FRvaMA1ZSAIb
/pA4OhraD23wYxfwhifRA5noiTtGhZfM01ne0tn7/bhhm3QdBw7+HFpRrpcxSmVyJylFAe69+1KD
q2cYwcNvbc/fz8G1mYUL1Iuo1e2S/kBIjN04QzOVtJXy3rQPt+dS+LjrY3BtZ+EDTaNS8pnOkrM9
ZPukAl42PA5a643T8yBvscOvzx11PWAviHct1WyUao5jaQgJhvK3afpWaVpau/51w7kYEErbwCzF
M3DhDie5nktbCbg7Yvm9Vjmu3VaP6rCV5Vsfyj9mzEV0UvWSn8kyZkzeVWnzWCpPpvX99tqs7QHc
LYSmOrgTosfrrdaZljyEEGOd5fhO/tp8cbqAxv3X/2ZkMV9tM+h9qmEk03rXHN4rGcR8euJt1uvW
fIVJjz4Zf0oyUDdfj6ZiOGUvegkHsZWT+xEQQf86KMbJkmj7y1QvzbKNu3FtBsH78SBXgXr8Rjqk
1KY1zoKy0opll1u+tIND1Mc7GFVvz+Ladrg0tDhGmjmog5o15Jaa1Et4jEbfKUpsjGbVCOVhC5p8
ouKlprRjzDTLCSNqCEt+9tqqx81QdcUGikskUGz+FLC761VqNHRe5EaGKU6PKYWcAAm5GY+k29O1
si4KNXXBIihzBS95MGtEuWnBBCWWD9KTORY7u7GB833e7C8V4cLCvWFISNeAD6Gne7Hp/N7ucskC
S9V2oxgO5aCNOGLFgQpYE02svCchMVicH5hq6ngogdeBtkzo4yb28tLosXKCQ7NFbrm2OP/YElN3
vTjjZCZ9LLM4eersh3jf6vo2M+q6ESFCIwqEsMpcGwnSUOn9ksCoMa32DGltepDqXiZx1wcbl8+q
KTw1YBVSOMDir03FOZ0Bap/mghykbbMdEXhUbz0m1owAmaanXxSB6MC9NhLRrqS1OQQ5QfTUVvA2
t60LFdq/fhdTT4F2TBDxoF+zTGS3VqxPiWD7gVNFp1iXnuzux+1DszoQshWQWSHjwgv8eiBJLMly
qWEiKmdPQs4kE0yfxoYnWzuahkhBcT0DqlzWNOJcyfyUlA/PCVSKIw1Q2RMKOFYcbczY2sGBmwtA
EedHUFZdD8fqm0pPEzU/O8F7OvwaKAIEBY1M9zIkufvbc7c2KjEkIn4WyFk6nNTi9WLVDqxCUX4f
67HHVlNQ2A7nLVzvyrBU0R1DvpVhgYK+Hha93lCEl3Q+zCkqwN29kt/NcnSXpQYkABu5i5VRXdla
7Ah5Mm0plLA1nPQp2rWy10BNvrVQa1ZwcGRZcdjQKS5GVKuNVEBFDh61zQO3koLIbau/Z+LynSVn
/sZKrSAN4S67MLcY1DzFYWIJuLz8pQnRWWjeN1l90MkvtfVRr56N8Tv1Q21ys/hgB3Qtw6TWDGeH
mhgnZCdPd9LWDKycvKtPWgRiWVDEWewwA2H/AAXWPLwNt8qVKxcVJiCEpcLHZbKsXMxprTmzLdoT
psxNgvdK/XL7BKyP4ZeBxU1YpOjJhMKAhXgFrNp5/W5wDv/NhhjkxeO9okd4aiQ6Dzr7Qx+8DLbv
NtmGf1rpIxT749dAxEAvjCid3sf0KzJThtl5EKq2HyAAE7QNY+CNtJO81coA/icTRZA5TQpIymXl
EOltct+OTurGoWp4HSKT728PfmsFF8ckyALbSsQE2/aHfPou9d/+2/+/OBeR3E66j8LEmeT/3jGa
hw7loj8wQbaAcIkgU17m33uAEoGUCC456lVqeBqbrZO0OkkXFhaT1GtRbvkT5IFFV9PzL6MMcbw9
htV9ThgGWFLEr8vwRZuDLjClGS7L+Gs0nuT8C6Rct02Ij1wElSgm/TKxGMSkjah11pjoSnipSq9T
D/KHiXTObTNrc0UOh75OEh3Ob+wuutz0cdWJxo3uq9x+aTZbctem6sLAkt1l8rtBkSOicEcvj9LQ
PWam/BgHyY/b49gys3xSmEkQD8jYnvXeclvrUQklbysJujFXunrtFKZB16RxVhkKMrmK/aza328P
Ym3NYbATHUiqEOFZnL687wy5F3OVD+odRGavpvSmtGgea+ctCO3qWKgfA3ykwfA3uQwl160wlBlL
U34c0TApjC3qbXFfLTew6N79n4XFikil4YyC4PXsz9WPHMZFlxaEomqeLf3TmDzOVrhlcWtMi/Wp
s37uLFWMKUUuO31Ju61rQXzz72PSBJ2PTlbfWRzKLouVShss0WWX9rtaCV8dtd7NidDtNT1UhaBj
2cWz8QndqHvZ/4M8Gl0IgKrBJCMntwSX5FM5TyMtjYR95eD6YXiqev1k5R/nQT/WMmX+2/txfUJ/
2VvcgnC0E7qb3IK98RKXr33/dPv/Xz20guOfRzPqeEsog9HBIEsyAPpc6WBAKzrJD+mm2o04NL+t
mXj4wf8kBHUWu0ILCPgLK6AvaIq/VenszvSMmc1dquq7rWTaCkBXh7Mb3Cn9YqQGl0ljJemCoY14
bA5pT3ORPgXgDYP5bran3lMMyfdkWq8+2C39DaFWxIe4qZ7KOP7c21Lr0QJA62EQBMgCxM5dAraH
zqwSzh6nG7feEKuTz4vYFl/MRbOIN8e00K06y7mHAx/JA1GDN9xxizrglhUQB8uWHgindSkIsVJ1
36bypa/fdPUfXMb0+ELATPIN+O3C0eh5UcR2WOdn3/bf0HMWQX8lh3A9bAHXVt2zQ+QMepaemOVj
EqRqNUs5sfmg1wdljNw8VAAU+3vQu7cPxkoaUxXvINHYzvN4eRHIcUtHQss2slqAssHBHna2/12a
/h7s+I6K7mRtVRzWjvqlxcVuSO1pmMsGNmRbltzE+ehvKgJsjWmZw+rLoc4kLEigTOr+XQX5VGue
Klt1m/qst/sk/nx7FtfGJGo3tFRRTOHX4r7OMngrZz0/l9arFtMtFu9vG1jb3DzA4ULDKZvOsljZ
dIoZWyWuBbrx7LOVVrVnWll4jnsUWm6bWiE7AOIH3A75pf9jebsejKW1fivNHCRjpiu/eGpy+RDE
0V5Wz6WsPM2CI9Z4zeytYHptjAyOeiw5J2gPxc8vXkJVXFhlE9LGaFXTvoxDz4le43mj9W3FCG2o
9IrAOUUwshTvssJ4GNUQ9K5lpOaHugzGgzZq46lse3/rDl+JS7jAwf+IlBCijos3ahnV3RAIdt0i
8g9VGL3VQlBHarubq+NonfxixFHLA3wjLyq9kJbTP4H3c/NHGx7qNlEyV3UiaiR+t0H5sOJerj5M
bOeLmTaHHjYQhzqnojifQ3RhIkqpZhTfxdaGe1mBbgLTuJiDxaK2U26FRgdePemmAyoMVQgdwktn
Q4atvVW0O788m2O6M6P9mMSned4Caq4PFRQRHN8coCUfVmH0curzEjwneeNOwQ81oZHTuFfTT7dP
zeq+Isf/PzsLr0Yie4KDkRpuNkz+23bIsnsjmp5pi92ifli1BJkFXeJCIG0JZ7ONWTKGEpJhDby0
gcYXStTFaB5uj2elyZmFuzCzcGl9BaK2VFFNNGePBr8IhVfZnXP/MCv9t6TX8QHVHhzQYx/ob+Ri
OFhOe9TVsXQzed7bQefJwxZr70qABdIN8LtotQHKtzhQaMIVE/URDpRsR3fwXexSY3wx6+opk7uP
oz1ukYyvGgTpz2UvMtRL/bbRH6rQlOjwCmhaKYydPLvF5y4ZdslWL9mqr7iwtDgniEWTva6wNE3P
qvIsxYmroFxq2mQCp4M0PG8s78qNBaAYBitAKaQWliOLEycOq5hC+RDLsydXWbw3yiHcpZoceO2Y
+u5YJe1OCf3RhV2nv8/7oLrTS9h85zD55pftuAvr0t64fFY3N61aor2FBuglgZw9qGNvCN3LJj+B
zXWruXbV7sPtwa/4BGDbHB0UjaBHWvIjQdrVl7FCn0M81c5On5468coOyqeQbP3+tq2Vef4pyEAm
VAjsLAHLuY/5scQvGLn2pa7bu7BrNlqCVjQGeHJQK6WhmDwOZq7deVz0vWzlgCvaubpHx8X1e8J9
Ew7QxMtVCrjVxyL5OGeFC67qszrEXjCOO4vk4aAUXj6Rcm63vmllIa++afEWAnZPkt226TBPtE9z
NN+lVML0LII72R3GD5lquLnS7/r2TV037DX5a6wWX3T8TKJHGxfxyim++paF22j9WJ3kAHBDEKb6
PVhgy5WTqTxZXem76SxlhzGbh423wurCI8AmMBs4D3uxKHkUlkM7sCiVETdeGTYEu4o839/eXmvB
GoJKv8wsxjZEjZPaJWPLhheEolyVoEKuf9jBD1+2vZoOtNDS7qRqsydjfXw2+E+CKZkO3+tNVxZh
Nc86tLZSZKhU1cZ2n6YRyOOyVVCy6JUZURin/itGQPi+7EbpDe/RZC9JVeApkh97dtx0bhH7/kbI
sbrz1F8ftpgRs2smn/MNzETOERaodtP4+gctTBy5CyNidi4iqEFPtKa2mfYuCPZBYLnd9KMJwdra
4b/3iFeWhDO7sNQ2yUCLDSznY3eq6G83/Xs73WLJWj0hhNxoFAJl4ol7bSTpKrIvAv7Txr5ndAcO
adx8c9JTXny9vWFXt80vS0v6BTVrZ9YFB69Yw2nu3seRuXEkxLcusjAkYP4Zy7L0FGR9HLcxY1HA
PifKKUN0NLPexfKzuEwEtwKtr7cHtT599APRmw3+Y5n4MQuU28MJJMtMB/hxbvzgqcn8Y+D4btYN
EWFRF7/cNrm6yw2eFeTMHG6xxfEr1DpnvQjPKv1zAougGYNM3MIarDQcs80vrCy8+Gza05iNJq+l
ITzro1fEuyFP3VGXaRwZ6ULUG1eamw8dQcNg16E7JI2L1iWED2N5crJmD1mUOxiBp9fjTqNC3Rq7
vPN5vHYfLCXf6j1eiaL4XlHvAdNPN/ZiVvqxF+VdvjcqQ9eEdWYI/9a0Uyp/ah9Na+ttsboGJgEE
YjAC+7NwAlEbM5ROxFB2/Sjn3XBsOxXhvMHZKIxvGRI/v/ABvTXKbVZwmVJr8gzryWqJDoNpYxev
4VB1MKhcV4gqKAzs2gxaubYT15ip8pNS5Z6S3yd550EAw+HJI3MXtPsPVr4VZK+6BB79P9t3wR2J
03UxuiLNyoZogfZd9Um3gkerdzauhNVtcWFh8ThLLdrYdPoizp1TuKNmuWokf4mCB/ThUtcOz6O+
Ff6IjfabE7qwuHCoU+5H5SRgm2ko3cHrQUdcv4cPg3gscJvQuTOH+1iRd3OY/tVU/vNt53B7RiF/
u57RWFdTObEYb23m92qb3RXVRhplNYT+Z3zIIV9boLuUkEBwr1SD5nZz8I4m1Letbrp6vAUTXN+W
4ANhsyZP+ZsCRx9JxTAn2Cqqzqvj/tgX5i6c5nuIMFAG0waP9PWH2uk+hHV4DrstmNrqbMLHRi4G
Ohtryb1hD5IlKQLp2Uxp46rgL9/nVT1+u71ma0AR8l5UjSBkEgxwi9PnwCGhpTHdYmRMvJkaxZgp
u9kgYg5UrygfKP23CEfoJ314jtp5n/QyCrfhXZtoLoXuw6RU93WswAsRnYfQ/Hr789Ym4fLrFmFI
2eZZHI18nYwWSNDYNOJ8vG1h7d5WECkQMHSbcGPhBrQOptqyAtyapfcByrFxVB36ge7wOy5B3jL9
Xa7Hu9s21y7uS5sLx5CYdl7QTc+cB1/jXveCpPOy8tlnOpPmx21bq/uYPjjAe5QQ6BFfBKa9ntax
hZTK2dI+ZgAfssq5L4Lxc9IbEK+aj3q/V2pIv0LjS5QUWzHKChsVULEL82KFL9ysXcRhZgcTxOm9
C3FPcqQoA/66OvaV/Ni27wMp3I0mgKP6oSKznA9h79Y8nGBy3IVdfQB8cnAIMWZ/9vRc2nDRqw8Z
+DroLxfSDQAbrz8vSUytLhzeE0WVeqkfen3zXjEKLwvk942teLXv7+GB86Fj21gXMe9LX31peeHL
lLShs1mVaTMbZjeinzsc3uTt61i+VuOrps2unFMXrx4kYhvF1/fN1tH//4wdMDl8rtDSLcl2ZDWA
N4A2jHMnl55VPRV2LmA+Xj/N3qyChHOyU9A+1FF/d3vsq/uft6lgYqA6v0yotZkx9H0wCPVu9ZwZ
+VFHKqQrateym2NFc/ltc2txjHgK/8/cYgumCh1qkRBcSYP3dEUdpfDJ+RMgJuWlX0YWfnSOalOB
YJWHqQbNTeU81spXJTtlDu1dsHnfHtHqBAL5/Un4AJhicabtYqgAZbN31NrxomFfG7EXy19KUgxz
tHFDbNlazB6Ny3Zeixd3lO/jhkdF822S3I4Q3NSrLe28tQseXeN/BraYxTIZ8fjCWJj1B8k62Yp6
AKTkpZyF21O47hcvTC2uFi3q5UCWVB6fsJ3WxUOiPvgGTelx4U3WN8KzPgaBV53Lst+IYlb3I23T
PHqFLOuSbnWW4JBzclyiYodei8xDVHlDuWFk9V7jiQAomPiBKsS1Y7NTp1DajpmkZ/JoB6cmznZJ
j6v1D23/3Km12yqyd3tOV1fvwqbYShe+3jJLJAcGbDr1faZ+QV7CpSnmSA/a+z8wxNRRKbS4XX56
tgtDoMRtKCAqLtB0nI7F1PcEKeUMI1XguG1XbMTVqwuGli46t6KotKT8C9ugrtqBKzSFY4KO4D6C
emeLnuZnpPXbhQDkhohTJ+JccteZctwXrVAxGZx019pNd+9bFFmMUvGyzoZNLIXsCK33+e+4SWFc
Cd1eOcAAdjdDhTLZWznx1cV0uBrRgiNs+Jn+vZjjupXTrnPYpXX3pmqy2bWLztX1ea/FXNG313Nt
gqHYJqkg+CqpxV5vnMCAuMtXhVCI+kPHVN+/9JsnXjiq5fxeGlnsTig32iYaDZrNwnKHJloGuOH2
MNZc5aWFRVynDPGgtiG9vUORemr3XemPZqi5LQUiFUD+bWNr6wMBnNC7oWABvOh6ziaH12RAcEVJ
ufCqHE6jcbpvQrjNOA23Ta0uD133GoSX4LJU9dpUSWGYIMCm6daMvVrd5Y29g4DrvxlZ3GmZBYNR
aDJ5hvOS940bRfuU9v7/ZmRxmem+MliRZtHX2J9sSfHM/FGqt06OWObfNhr4OaEjR2C1ZCaeuzg2
nJmGgt6snknCefWcvHSdfhpV+dgU5d9B6GyMa3XnATD7yZmDkMliM/RqLyUaT7lzFFVnw6Sird1H
JUUH4Fmkwm5P4upBohsayilqZvj7xXbQdL9qWtgrFLnlspSt4WjHWrlxmaxuOhhsBecOMOrlpusz
LQ+lMaNdIHFyT5Dxe7rZKVyYQ368PaDVo0QvrSDeEf1Hi7TJKMWOUct0Jjh0YJf6xzoMDmOXuFa8
QeK2PqZ/DC1LgC3YKssvQLeXyHLX/bh3hpdkk0doYzjL7kMor3nUzHT/G5YP/6j9rbbfhWm1z8xg
f3vi1nYCZMYgW0ijwcixfD1NRdroEC+dg3YG6GDqXfJ3YUpbG25td+vcvT8ZbUDcLsykvaZ3ncn1
MEz9wyRxB5ZB+Rp2ynsdiSy6Zz7cHtbaBOJSoTSgeQs83GKD08QdBJVM80xV115uv8Yo2wdSc8iH
p9uG1towGNQvSwt/lFlgJwe5gZ7FLmxPnSCMtZzGeGp0G/5y2U68cqrbez1IesCjzmtn+oHXabLk
wXJ0jqXK9BoYAP/gPFx+1cKbSFEcobTJeSi1j5b9XZG/UpMJs+4PTjhqcYKmmtZFlNOv/Yg65Bn6
Ti1+BLkGsz0Jdz+0wYa3WvPGtCwKsV4T6ZdlIGymNjJcKn0GagEhsI14dFd8sdrq1KjSPu5IjEZb
YuNr+4czARwUqjB20eJpXxtBm9sTOO2imzU37N+pmu0pXSq7Y7flJrdsqdeTCFSktQ2BQqdQ/ymP
9l0a7wJe7L4/725v1rVTSJaMZjxq/SqMT9eWCG0KWZoQENHU8RwbytmPpT3sA8c0NQ9lmmyUz9ce
MKBEIIsHe6iry3BYV2q9zFqwh1PmZK7ZmW+aEd5Y5yE0hJrBkX91ckZzw0Ov0MiC1RayBoC2IaVc
Pq31MDVHKaR7xwhJ+4Ttkx81b3Ne8ZmtHTWDhOece1kRP8rV8GDOvhsNzR+4HwddStRnaOGDgvB6
otUpjibVor3HmarTUFl/ZbHmlUl/Z1VbJYrV3UPiF6wgSwta5NoUezIpFAMcbg7Lx+gMbyxgP/1k
PNqbwfGKKaHfo8MZCQ8D8h/XpnKoiBwH9cmznX+069mrUWupcoui78vtfbpqiKcaSEsoH4DeXxtS
ldKAsJgVrJRHdBje/T/Ozqw3biTp2r+IAPfllrVpoWRLcqu7fUPY3TZ3Jvft139P+gPecbEKRaiB
nrmYHigqk5GRkRHnnCiLn+X8oNjOx1+F6EqAVaRqjibrGi1ttW5G3Qq8r6mo9xGApUJtT/+FiXVm
ZXXqanOKW3cQYHypK6XOS8IMz1RsqXpeCZJnVlZRxFi6uIol+HYYlE8DaCtbedOVTnapyi7Zh063
EfuvnTMswgNifoe8A1ZfqZrH0UoqiTV37N5nlhuKmi+29T4jdqNWB9EIX0SDX6t/RmPkAyW/v+0l
V1IxC+egIg7BmPO+8nzhlcowCpVzbk5+VfzkJWCKjRrMlo3Ve7C1aSzoPTYKExl658VwTd/6uFyZ
1A6incAznTtnjQJI8pyGWAUDPNV/OiW1guYlRbTu9m5dO1M6ivoEZEZPAts/P1P9UqtDLXIRLIkp
Tv1sV35YGD8qtf6EwkKzcdNctcY4dsiTNOAwt7KG6KqFviqQ7Gi5b9B7j+r6rTfifVn2Gwu79ol0
rheqHJRevDUwu1b1qrJDpQzsWhzKsHugrvqUDcbr7f2T3rx6EsJo+p+Z1fnS3XYqLSMVwTjkzOz8
2ddbIlLXF4IChNQV5NUk9/S3ck3fxuhI9ZlgIe8YsL0/1OHn7UVcuZElLev/TKycwJk6d0mg1QQa
TCNmUQyN73ULfeVDlkyPzmTulbp6VAr7/bbda1kyhUzg7Ix1APe1xglVJQlV51jwXUVjnLyK2WhV
YvR+EnYlUdclXJGcnKZJt95Hw4FrVDm7rEwNpOod855umxy0PiP8c/uHXfNTOFfowvKjJPnnfM+r
ZoxHj1JkoNfzCZF+EvjlOBtPYtkq9lwDW6JHiY6ITIW41uTn/+3zTtrQkkTjp1pq3c9ufVyye6N2
D87o7dxup9K9GxPvDlL8LvrsddYxdMb9LJLPozvt9ObNNrdgKNdcGo4goz5ZPuXB1cXUzBA5o0SI
oKyt2ncbM9rFZvhx5V3elr9ZWR2cZhx1MRj43DS1DTGnsXY640p8N5yr4+2vefVK4k6C72IwwZ3q
xvkeG0LoibaUggLKT6fWdiMAniqRnbdRhez/WGl3k/44l+AqPeceweeNsHftCPNOQbsVmjIp0mpH
57Gsi66v2dFW2Sf5aWnCfTxtpNVbRlYbak0FDEunEYEA1EM+4c61j1j17a28aoTHM/OHkCWieny+
k54atkbuTBiJX3jj7urmqRw+Pt2c607yEbi+5dD4VULpjcUiuMKroIpa4Tv5UzWkP3QLYkv+X64/
YCfIz/JYRB5WBoLfTl+bRr3ddXXFqDPGJ5XK91n/RyuSRw7W7Y2TLra6J4jeJqxB4gkKh8a5oTlV
E6XNOua5mQzl9irlqHTRg+uQKqfj3ir+vG3uync6MyfP+G/rcrqwoK7TisDtZz8U37SMxsbmlMtr
VhiOJzsbLonKGjQYTkXN4FAVvwYJWXbtKbpLrGyDXHSN8sPQdN4wfB8TQoz8Fb+tJVRjPHqqqqBV
3NPomZ/j6I+qT55sWFBLW+2F+AaAcFemjd+GxQksATPBuw3HvxIUWeWvKWpwTkEUnP8IUMtlnvRt
FbiiuhdN81BuqeBe8RCoKKocE08FlubXuQXK5H3ep3kVNAx9qMPn2DxF6F8aReyHzJm57R9XlkPx
lSufxozBWODVchxmI7hOPlc89TVj2eP99VcrjnmC3LZzbVG0cRmoBVUBDNIqKI1mHy7LrBMvvC5n
ZIJe3ttjmR4HBgz6YQUjxV3irUHmVxZHbklLg9UhDOiuDnVBo2kc0BoJrLw6ZFLTv031/8CgZOuY
9G1KIg/c9vPP1WmupXiTV4HY9txTVynZQxJ7yoMppnbjBFzZRPmV0IAiZ3astQ5Y2ag9RUrq/wn/
h+NkDcaDWfeJby+2cSxLBhI5ojM2HsHXNhGDVIWQ8kSfe7WJU+f1ShGWNeq/zTcllsBcLzzd9o4r
8QOoMbxJKk9wdNbQ6iS01GaKzRpd/CcX0nPjVXCG/4NgBDxXFGUZEaJ7TANcfalh1lt3TBquk/TO
XZofRfpfSHRIG8BccPlSsvl/bsPoNKvpjaoJksE+RY6y1+ro0Pfh3e0Nk5t+fouwCDS/aQiRLyOk
dm6mFE2LKG/Ea82Ogsb8ajNjsSk6f0i2BJe2LK03La1yrsVYgNR+c9K/ixAqiP0pU/6+vaBLL2NB
HCA+DS8Qzuv5gipkA6Keuz5QMiZROPsys/e3LVz6GDksYpLc7UQ8FMfOLdCenbvKxkITnhwGlnbd
uxtvHNCrNih8ySHCfJw1elWtS6pskcPl3ry4yTviaehx317GtY0CMPp/JlYOZulNG9WTzZd3Z78c
5Czk2wYuPziKCpx26VpE67VrmaUaz7mpiSBrmQQV22rP8MyKFmdVpbtJGZeNOtGWvdWXj8rSnFR6
MYEtQmPnmnV4PxXK36UKKs5oimajYnP5xJXLg1gKAYERErrc39+SiCJU4rI3FtxAMcZ9yWAR3+RO
0MbmoA//1ka3nzSh+OE8bhzZy+AtDUuRfq5aZhxI3/nN8BAuiWOEZMxgBgoGV5QRA2KfGGS3S7KX
25/w2hplbVQqIEIhWGsTQp5I+1LnsvWcJiiQI2EcY4hOqVscdfSfhev49tYFf+mXUuxcTooggQbN
vNpXkQmDC09tA8P40ZlP7db8gSvbd/b3V9tX6qnD/Fr+/jglPBCfQz+NPonEz9yNzbvij8Ruto3b
CKDKmsAqVY08Y9FbErx/x/wZX2CiC9quW5nX1QVJM+gFcuetdX6LorWcZQrbILatu8qBav2lV8Ru
qYeH3NroecjNOb8u+DhUDtH2ZG7KBQZWIAO+6GrScV0kvoApb8Zklhsh/KoRNHdlfUrSx1epZCOU
JXJNjETsl0jfh/6Yt+8f9mwmEfzPxio3VjRkKhhg2sFRV3dunj7UIOuYHLmfE/UQVz+MEUnzTk82
sterzs1kROQ3f+UpK+drBjO057no4Ey/luXLOG7V9q46HS8bgz9PLWQ9aS53BWwV0XaBWn/Op5D3
+rQnIk26fri9gVdWQu/LoeUkKzoIv51HoaasVYMZOX2QwGw9GMxaum+7xNuI6VeearR6JN6erh7o
jvUl0ildHHq92QdzuexyL38Xsfs0aNpxzDpm2o2vc1+8mkv5YCUnO3vQ3Hd7+Hp7pZdBEEgJ0AUp
4MUbYB3oua7o2tjGAOM7LA8xXdNjquhU7/Qx9Bs9yw9xRNsRGd97a5qL+9vWLz8o1kHQMDRQo66w
Pt1dRabT1e4QwGjZDd7i5+qJ29av7I30/ArGm+Ye9wkNDlTXSAfPv2ibhI3b2sMYdGNaZ8gR5vWD
apTuoUQCbJcsnXf0vCLcgUht/GqKtKOituJ0e7nSyHmA4UeAsOdNQt5Lq+L8RyRaYacdjhUUS7if
Ini76eQrjblxDq/sKqUzmkn4L32Kdf1uCsNytka0itzxkH5uI0kRCuKq3DBz6TryeYWuFPq0pNmW
/Bm/XdUtpefcyRo10KxafayMfnmKFdgJxpB/6xz0Be1Zbe/MfH4DnGps5AlX5mK6eA59VFlyNpz1
IqtlWNxJOFpgoYIwm+ixL1+q/Cn/d0z32aO3vM566jP9L+yPVvbQvfKHTnP4ZfhZmm9ZeK/ayW5L
beVy311J3/P4sFyLHOzzDSn00oJJF+tBMrXVYW7UxnnxynSod1ZsCag0FQXxjUh1xbGR0UF2QIKo
+dTrjtTQ6/nQ5QuK2s7gG5BFCq+HkOT6yHH5Zu3tRe4c5iU9NPbHoyQwSNSJIQtRq4BXc77eSEtz
0eaaFhiFwmSEzLaCNunqL7cPzZVdBX8AeIQkW45aXJ3cOm8GMLERu1om2r062I3iCwg0fm/wpBvh
yG7EistTytXyKxOg0ccKZUrym1/X6TK5TjXrAXwoHXEeG2GO73ljNcVTOonE3fDkX5Wq86hA88D7
JT5CU/GieyIaSs+paLVAtfdFvTMdBgr4lbFHCJQZA95zATR/+nDgPbe5yhDUNLSa0RXaL5Z2NX7u
98Kqd6gp3v52V0IEEmp4JfAf2O2ufr6VWU2uTzFGC5zCHJrdYnVasctFU/KcyLNa7IAIolDsVt2y
j+IFWkqhINJ0+0dcppCkxNqvsivkZFqp5z8C7XxXmZSBH6Fo+olqhrufEFA5amnj3FtLchx7M9k4
ltdsytQYhRde6lC4z20i+blMBk2BYJrdYLbjp5kGii8Mr0FUWA0Ylb2xyGs7TYPYI5EAsXMx+jRn
ELHZoVoUlOX4TxxDYEJXSi9AdSEwdVem2U4RrV9nzYb3Xjks3AIcf25XOu9riKDWxHqTTMQ8gEnK
wZ3G7pvQC2/Xpe0wb+RLVyIBzHI5+E6TSO+1iqRXFOR/6LIGphq9dgPE06w+9DbyEqQMt33mMgHk
VjPBLFNDl1fpymeyUamaAfkaNE3N+FttN8NRVxp1Y/OuW6GWB46Mc7+GAkVWIhaNCBQA5Uz8Yq76
u6wat8Cp1z4Rj2r+EG5B70Zu62/xbBw7MeZOagRuzjRo1eh/mnHU7WrAWxtR5bolSR8E7Uf1erVr
FSctS7PcYBK39X0arbfZ6p6VYWsM2lUz3PokH2TOKLycL4iOIR2unEnz7aKjLDFF3kkWMe6qWl02
SlXyClvFZtYip4KSHXOxr8phS6xaShvZemAN+QNYjJ1R/1k36q4YPhuKcuKf2353ZWk0TYgaGkwG
hiKullY7jh73sJSDfvq7XHLfg/Cib+kZXLodjUI8DtAXFT7HXRlRTWa4op5pI5fI7DWvmv9O7Snb
CEhXjYAmoRYuJV/d1Q0jkgZ/niKMmG2v7uta0JkZ3cpN/oshlDM55BYF/zUK3+uzSpRWbUulrnqn
lwV5T7SU3b8f/TJ8flpaiDYT1uECnTudujRmypwZm5k8baEeWs8Z6rthJgXy+7LW0tePm8PvVNol
1OB5756b67uwaUUcO0HuNL0/OMObGbt39sfJ9cAW/n/yIRlkxsrM0tcjcpOJE8RKHUgr6Op8uKri
AS+j4IXuuBzFt/I2L5dDq5XIYTxq8gePlpBGjPNvnbtb7JzL60EaQlryV+2QoH2+ZSZTJOfQzRz6
Pl/bTPkiEGsvmCSnbb3brxmyaDlyMzA3zl0P6WnGXg2rGLFGW3i7aESLL4LqqqLhuPV5blu6mDYz
ggpTe5XPg57LQe++Gm61H3u0u9ytu/UyYSFR+b81Xcz4jrva40GKJSN80kTzjAZJpbTPWlTzSN3Q
U7m+KoICQz0Q5ly/xceaY7zU7J+eJvGujPT42FTJZ1GI8rF0242DeyUQgc2R84AA7lFSXh3cHonW
vlBHsoaY5qmvaNG7A7jyn9vn9aoV2ZMhzyQDWzMxk0y3wlKvdRQ50qr2S0NvThrJ34/bZuRhOb+P
GGv/CynK9pFbrny8rrQuqgqkYDsnz/epB1MgV1RjV9vadLht6uqKQJ0jlgD0HHjv+XESia6VY9uR
2ZnJsENwcEATwHE3Gg3Xrcj5Y4QHArj8978lJ4gELq4bD9Df08J7RX4kPdpl7O5vr+XCu9EZJGij
5MyYWf6zKroqIwpRETIlQV9EfhOary2Ns9bgOnfMN0O0G1t34eCY48GKiC+YaLIU+RV/W5Qllm6a
w64PMjSWc+KPV3q7gqkzW6f2YvfA7EolRQ843C9e4rmhcAIMl2p6z0Cy4R2t24IilrI1jOpXPDtz
OmlF5qioQ5AUr52u1+dKRH27BI1UFdzZxpxHMNEH83uOSGm3t1KlNJ4nxR3yxzRN+1fPiF3vlA12
7jyJUJgWsDjDXXzynbjft+Zk/2t0lVUdQstJvrqIb34RoaoxonuSQMqp7c1nYxyzfl8rWv1aNGWG
Im8lvHcxxcZPMYv6H6vTl0956mZfykxvXvJuVg55FBYpD2ijehtQsqTuxbwxsa+WfnxNqaV+Got0
6UCPe0p/GCjr/qOXIvtezGHyJQ3jvPStshIvYbaY+a5aLPvJANkbH0B4xpwxxBP+ijOdQB8Oo0ov
Ih7no760g3cCR5dbx2IQWfLFFGUsfCP35qfGbBTzGCe6AufRMr7bYap2fgz8QH3S6iR/GQqknp/L
ROFdvKgzCk9xHdIYyItR+RKpSfbX4gzi6+i0zn2q1vNfeHmW+yqdK7EzmM/8rUxzKG1tIQZtr4Qi
hy069P1bROlCPU6ukWr7wtLqdNd1JY+MPO7awq973f6jXYypP7RlKkKf4+99ixOGQ9z105x6lM0W
5WVQ07rw+6TuxN5rYw3p7jpFVW1h+s/fSRmJ5b5n72xGL45Gdz9PUaFtvPl+PepWzkcjmgKjzbtW
0gvOXTzR07jVx2kMmGVWotg8D7xjTWGP8VFdvDHfh6mjvvYN+ip+kXvJWyc6J2FDjNL0h17wKbTa
G9qdMWvFt7DKJ/AfWaqDVU3ZdEsrm5Rdoby215mCMBxy1bWgm9lJ4fha5nRPpBRqAcwXDsQuNEj7
digGqk+UJ4sDQv71P4B2mnrvaUv3Q0EkPNuXg4sWpDsChDlomR4/jpUXvjlJUSh3UE2K/ui0QzOd
Oq/p570Bcr30wbM4r1M7quoeclGUH4ZpmUXkWy3TGfy+NpxkVzbUijbSsyuxiqcUJQqJKpa55vn+
pvNQxaVNTXq0KzilJ9uIj0P9Q8m3RPUvux0ASmE6QBKhd0Mzb/U6dJVymFCqoyydRtor6g+T7yHa
fJzTSj2UBRoaST91qV+XLpN8FCJFHzrKUTggM3lyRofRrNMtXZ4rEdSV/QcuBx5D4AXOl4/2eGZ3
ZjEFPB5mrgMF9Rvb/vnR6wdSH9vLTAqacheV8qnvW9En5hLwpD1CYkEUtHvoW7uQA1g9xHY+bo46
Io8GKsNSFf98TctiD6ZYIjUQAAU/9bKn7VQ4bwFWmSxrcXZGMqkfvvO4gmBqQS2ku+KsL4ncbZ2x
nZQF7b/UO6A5Xty1jegfrNYUFBetLY0BeYeexwVpj09GFs7LZY0QHdpJ8FFjNYjTxNlFkVk9eYMy
7K15UDZylIsiAIwF2hzMtKBUw42+zlFGg7qdnqqBaoXzvWWX3/TOHU9T4nHZANh7Lm2t2+WaUh9v
f8grR0YiYCmecsMD8l1Tq1SlTCKhGwuo73rn1fpBdYe7sfdeeqnOgh6XPn0ZuoyJ0feJaCc/kSMD
qjB9uf07fn281WYDPCKRQaAQVuDao8DBtN7QlVpgkmbtBkHh3HdGe/DTqawPMT3UQ1819o5QOe3m
Jal2Xjq0xyLpGTnNJDW/GIcfdeKYu17ryseiV5UnVV2WP1ATGY/w9Zs9Hd+cMXKTd1fWcfVWznXn
z+UcHlE+q5/dSHRvtxd1efINGDwktxBTqfTZ8qv/lqSpVaJXLaykwJjm50qv/+wqY6sTd8VJ4fMC
xlX5dsA+ViexmplBQEYzBQvEjSddn8I9/px8d/Te26glXpqSc28sXqWM9KS5uApkzFtORGxUeiCy
2vQ9q5vvECspdubUTRvnQf6pc29gPVzGAFi489C8Pt85ylYxa/aMoFGT+lHv2vmgDpb9WhZG+8h1
bUuWarezJjvaecs8bGnyXhIUuEUIXYxi5h8Q4qubpPHoxhihYQTaRHMPkbrQQxk1+64wwdabD61b
ncyl9St1PA6RlNi+v+0613+AR1WL48ly1yQjFw6sV1ArAlTInNkpOmT9tMvVGtH05V1T/6gRAywd
A2K6+0kdWwCHW0+MK59bdrJxXvrJchLR+Teoe+zPg0ZMEsXwR6PB2aP+4Zq7OAxBOd5e75UPLq9u
XurSl+njnBuDSoSkr9mpQaGiEkf+vKCCM5jm0cna8X1UkvDQ6kN2LJ202BmLJw637V/mKBSO5Pw9
ZgjjdGtymhtPSog3qcHQat6jNSfDwRZpS8Jp51/LUhEboeEy4GPPkmI/DA/hzbnKiUJNUZea3gAt
x9S+Qyi3fIhCN2dAqD58zrOweFbC0fzkCsTibq/0sp2rs7/sMx1P+E0XqYKeh+7oDiw11+NdKLyX
OZ3fBbp/aT/urNR7iUX8pU2RLDS30DVXVo1pqTTtyttmfc0lkRlPrsKqa7WUN/YuHP4WaWDamV85
1S5pT/9prf8zKH38twhsJCHloR6DXj36Sv135mZHiMSf3EpByLQFIJ48lHVd+qOjbdi+cnzADIAf
YJ3c6+tpVQtNCiZLUK6xC7fY61mk7bJioBM5WNmGqUtlUajXgKIoDMkuDB51vkzIvfbEk1kPJoGG
aOWXSIm7CE4uYf6vmrTPDGnZK1l9X9XJ67jEB/37OA5/pl57QJftEDIxJWbwxZL+hF13iMYtaMyV
wwUihdIISAo5YngVSVxqYVUKGiywDFQfbbFL6q9pSXOt2QojW5bkv//te9PjstXaohKXIcCmDk+d
3R1Dixb31vzGq4ZoQBEfpW7A+i6Ebuy1U9joEMi857H5mnYVk7Us3/rwyGQ+LdcPWjkQMpmdtAqM
VjpNEh+hB3ma70v7m6jsO8MYD8CzN3L6y2wFS3SGCPqyq2ysQpIXOs5gmZERWGlX3kVO8Qe38JYe
5ZV7jWY163HYN5az7jpomWKjmpyB6EBEHUnxfrwH4MFcSsAjTAtIrOVg21N71wCQuKdd2R9mMqyn
0fW6P+jXDhuF4stFQ3eVcVDOI5Eaj+cO08WKOcRNpgZtqyOG1i7tSa+HbH87Dl3GAobZADGR5BfK
kOvbLQMsYxh8yADp+vvFDlFj7e8jeyNpuoyu5GYEGgPuCw/uNQoBUS8lU+NFCzK9PSAnfqwrSwKz
Hmd1+hbW+ouxNbv28hTQtKRRJblEZJVrIlhheqM3QJwKTPD2L1rVDvusDO0H1wYOpoz29GEX5YFA
4iOxbXJ65SotVKhluGJpSIo6vXyMhd0i/BWjZnr7c106BYxAAHTUe+jHXrxFAG0IM1EnMxCFae07
M2tPo4g+ft7o7pPkWvLMefjFuevlSpMNcYsVJGUs5g1RrBB94W5s2aXrYcXDhgTbk8uuiluLU5Th
1Blm4E5hjfyson3n7Hsvddsah9vbJnPi86QdN8Ya1St0ay6IHW2hLUmap1agVF16sqqCu0QtVUbJ
68ZpTof5PVb6rbvv2voMHrCESQrI6Eae7+IUOmFRis4KksYcCnSM0xQYHMVT0zdbEW3pY126Bvg3
wHDEfIIkT4Nzc6Kc+2oZaytYitrauUyJPfZtpxxv7+S1RVG5k3pYPIUBI59b8VCgWWpEOVFlKH2x
fPKy6E5L9Y2odO178TAFJc5RgvW1aluhlNFZaMfbQeImYGMHM7+3c2O8c0MR33kddW5wsx+GinBq
2TcyX5qBULBXSxOmPQ0Aki0EDqth78bx9Mj7qvJnzes2/PFKpittAXRgdZLRtvpYxmxljRl6VlBD
rTyJYlYec/hMd5C0+qB3mui+zOP+blZsY2eOevpYTLO2JXtx5cajOYh2pEaLGnbiGqGWTEOkDmEJ
ekAtyamnh86MDmb5N/qLNvIvaMf6kU1RHmLpm7OZcl9xJQoPlEKpwEqkhPz3v2VEVeOpUbioFtp+
TsLMl3jam/Ec+2Su1cZ+XzXFS5XWFFg4MvxzU9GEjH7fu+AX7NhVHy0DNv/ndE5y3feUYTI2BMUv
j6JLKgl6iiF2iNOugTNFnsc1qkB2oIgw/NLkTvujmkJ1I7e+XJS0QnYgNcYkSeR8Ue1iK0RX1Ub/
2W2+6YNnHHODTo6fZG2/cSCvrog8D64L4rcULM9tCUex8lzJncDr4rHxKYmN4jgKCPkbl8JVQzSR
pQgjbxRndQi12rXKduBLcVmX73noFHeqolYbDO1LALXEYsiStySLcwRX62lTehkCUnhgRZ74CzER
ILxpq3xqxmZ46EdLfYymRXsoJ2U+pJCjj1mqFqe2KPrXWsvvzTTNmXEc5gcnrcOTqwzmV7XLuj/T
aq4+OfFo74emy/516JptZABXvjoKQegF8ikkAVyGzt9OjTM2PJyTNgRVykRjEVEptAvrzcrnjU9+
JUZxOPEuSdi3eJWvsu7emWguWnoYdFxfmq+pcfyXzV2dH6g6JP/UQgqbxn097A17iMujm43ifcgs
bWvJl6LIukuCSjqMR9DtXfcpRI56oJrGLrOP03Rfper0pVFir9u7UXYESxHeDYz12mcFaV0zKs2h
m8PnpPCaT2izZE955r6bDdodOYH/80fvQ8bVUIWj7igVkteq0KrWD17XRy7iCfb8xY7ouIkiql4W
ShUbR+PyUuQ1BwgLrIoc5LDmDXe9rBGVVfY0esXOLv4xUElsECgVlQc9/sPBBZQpL3ZUV8nb+e9z
N5uNqO0t4RRPwn2WrBBtQez660f3TlbTqa1RICZOrUupLIXGUaZnT0tJ07GYtH9NbVh2drQ5TOri
NYD+FK03FEI4N5fS0gbisUYcifwp5DL9lGeJLFzGDrMerPSBo7M1dfyiZsgrlWaQfH5Ledw10zFW
nUL0NI6fykI132YKIPvB7NHlj8cfS9hZu9EE9K3FhveqM9B+I0eTMfIs28U6iTtlYuIDhffVxdDX
YWc03SCehiwyn9JyWQ5MzJpObdz9yBRmAYtYbXYI6Ghvtz/ohYdKw1IgnWyCu2LdljJ6VEiXwhNP
Uy35TIYRVchBhWGk+bNOK+RYLF3zI62mD7MWMEyAok7LW08qtp57a6IAuC61uHrqFxTDocSpB9wp
8d187DYOxmVYlLZAUoG3JAJDnj23lVolSrBGUT1Z9Rjuy6byYCiQpmlC0z6DmY1/ukNqPoTdlOa+
EyX6Z82byrvbO/3rXb7+xlzuFERQ5oBbsDqfoxvFdOmr6mnRGvsNGhuCedYkG/OOwQZAR0rHuTyq
qujfCqtHECfJs/llFl3uL15mP3SK5Ry70Puugxc9Lt58nCCX7MKsq77d/q0XN5bcMMnwo21BsW0d
vatksDzmUVdPWZiah1x3n0uy7FNVusb325YukgcsSUIzF6MhB+Ktio00TTIN4WHxtHhasq+Ztole
7lRsxOHLYCJPl+S9u5YuO1znDpC4bVgndm3Q3Au7bF8PpU7ttLGLl65V0xE58c7aoqxc7iHQWwOE
JwmsLGus3sq8xeecU20zcm+JlreyzqbYR85DqT9Vk0i3iFWX5iBxgeAidTVd11tTQK3eGBckZtyA
AZBgiBwaku6T6gFC9hM1jtoPAxEksooTxV/wuMXWta7KbNpamV0niPTMSHzGh6bDEanQONrIzK8t
jLaV5OxR770AfOAyS5OViRtMoNd2CPeitQwKKnsbw5hxVx91R/CdvxmT7vpbqkYFL7YYXewGPdAV
nxeV8O0pdT8c7Xm6gU+jJASwBBW2cysuSOmlGBSQv/Wgn4ylQSQaL4K7ZcapP44OyYLVmcJvDDvb
wM9cBnzSUCpetDEkSGANb25DphiPVuyhNDHtqyF8TKaExnf7ZRm0U618+fB+MujQBi8J9BgdkNXb
IOpmMaZkiEFf57Pjz5aaK7vOtTPvozk203R44yA1Dr5QlozOt9R0a403SCUgpWV3icN9rfeacvD0
ra7ThTuuDK1uart2jbC0kM/L7WGvlz/F+OJUycZdcREVMcILETa3lAzETc5XE4ZzGydSVULYHQRn
Ib6Ual9sVHivGvmFJKJwzkCAla83sZIroYusST8kYPSsqE+eVYQ7yo+eKbkYhN74NlKn5yIyeTkl
I89FCjBKwvuxYGgzXdl2w8rar7nV8WnSGPBKKk2rVbiNu8Jtep5Gj/a8q7Rs1/epH8IidebTFN3f
9uq1D2ALBBpclF+z96CSnX+e0Z4dq7JC6zFXP7vdtKv3Ttftb9u4SBd+GYH7Tb+eAggIiXMjM9wN
KhWe/aimtgI8M07fF9Mp3weeRA/17EV/dbxVHxbgZ6fIWJKdC6XuT7W3oxd7avJTrzAWDHXH9qGs
cmh8hfmPEJ6B2n9qRlvz/n6Fjd+TG34t9WcyBkTO2Jn167wylrlxi9x9BFJW7EKzFPcaelk72jHN
CaGpaV/OTX3optrdp26SPdttO52Uzi4jqnV9+CB0tz6EjoifnbYNnxwlEV8aVXSveSFJBPOonJYl
DtM9SjnqvusgakLY7q32YDqgiv1YA0e6EVTWaQOLgucq2aAgDSlprs46kN5imRbbfYQUzpvtpOnt
vdJ/zSg93P7YW4ZWqWGlzgAWAKs/DssjPfudMRp+kXzKhvf/YIcbTuL+5aW9ctxFL7suYaLeo2PN
TOK1D16ZfK3M+jAtzvG2qSvnkZfb/0ytAvJs90ItYtd9RGnsc4i2rFMfu/mps1Rf18eNUHZt/zyu
EWid5NcUd87Pip73iQG3yXvMB1TeR8S971t4ynfu3D+bzqxtbKPcppWzw2CXA/jYRXKSlTl1MOJQ
E5gbG2/yM7vs942ebOkV/OISnJmhYi+RxBqcbnxwjZnJqBSlnlPHwagnVb1DQTysDkPcDX+20eAw
W8UZ9W8tnAci0JzH025q577fqZPezbtMeP2X3lXLeN+gxB35VKMNpBVmkZmGb0Tz8n2wi/zFLlXN
OJSZqTNm2YoM7R+1agwg23PfjO6eVgmPwESP6q1e0oU6MPcaUvk87uVAail9df7RtLlPQkebosBL
gUwM7gto6DuzsWImKCpMOfs61AzIMphh2hZ/LvxPKU5r9sNhVrZwbxfOev5TnNUrpKAeoIlkjIJO
eSjUlNyhPuX6yRldH+3e0wdPxi9jCPZYAGy9C7gr9NbZirs5CpL8z8RQDsP8c4i/MDH2cZj+um3q
4qKSpmRnBG4mKsTr/rjCsFegvEuE+nC918OHCYz4vCWPdnH4EEThWU2Q5IElc5bz7+hZYtDRsE6C
pnCf+vA91LLTyAhjs99IXS+QKXgMliTPlEoF+Hr5S37LzgfPC8O4mMD4aMqj5YjxYJDIdrUh3sba
mE/ZJKZDrjHswY607PMUu+1xjpFeGGN3OMFl0F/UEciv0Mjdaq7GzyF546e+NF7F4DmvgDvRrL/9
CS46NvxoyVmU2a/UCFtzeeYEUGxtpGlQp//GUc14p3mvL+YJwtTRQaqmnh9Rs9yXf3IYc2fZKHZe
NU9PDmwxTRgadCvXriEUNLNqpYh/M8i1hjvEyIOHzhp8yA+wACfiivXZsv6Omj/71tzHKbCi21tw
5XRBQ/3fT1g5iNCyzMosm7GM87cohc3W+aGyHzp1Z2wBXOR7YhUyyWQl2pP2inxdnXtIPDkm6t6s
NpzvxvrnFC5+NHwtGFOqR39YjOu9vbJL14e8yc7KwitXz5rhP5YGmsV6HwdaEtAB2TVusi8962AV
328b+n+cfVmP2zrW7S8SoHl4lWS7XGVXpeYkL0KSSiiRlESRGij9+m8pF7inLBsW0g30Od2oh22K
0+beazjfyKggoIWLuiQa4qgln44L9H4zrF0nx+venoHVcWm8lmoFvnJpNPN5MT9LUa8w53n8tL0o
r0DL4qQ4NPVvw0jIYxXdtfLHv48EaMEQiAtcbrAOPA3CmtGzaacKbEKVcJFyWCVa41o15MLlApAp
UlLsOfDhQaE6DWMExAky3yuAln4PnPKLSepdHeRPoWRbMcF8FWrg0v0aEaHjsJUP02j8mSmxRrfy
lLv0UTFtIZ4MaC7iR53+kEmPIpqBDBCsuhX2X49S2XTxoNe0Sy4tEawOHI1ISpCrzlvj0+zxoslB
Uh7owTdoUg1F3Hk6JnRFYODScIAHAv8RmE/QLJcbzK2NfHJdeiBmFxs4LUFWi/EM6d2Vw/4sx0KH
GeAmoPfRykIJdHFomFZv5yQDnlPR9kttlUM8n7Dp9cV4aTSfg9in3wwgeMuftKSHWRrZF+2DcOqY
RY9Ehv/LcGab8gg5z6x6fhrJdhsdRayjBxqUNJYGfTCNYa0md1boBuUCjA/AmiyIK6Hosoiim1pI
ybEGRrvXO5lbw0ZHk5dKwLlQTAp/jYZjosLt8U1b6WiTDRH958Melx0AGbNu8iwXuLhvkEZqKBaa
9BAUXp4aUXgnwYfb5KbzZ1TCS7WLi/r6LF5a+XDTRH0fHRScjYstBskTqTM2r0ka7fBImG6QSbKE
wg1tZXAX1gvOXzSlgL4AKWzZtPCF2TVDRRgkxP7U+H44IB0mk5nR889DOgm0mEiSd51wqUEPns03
QBTeZoN3ADN3cz3MsumF9TInbkD6Qm1l5mKcrkoCumBfFozByzxqNiKryBCPU/TTp6VKUDrOYxpm
VgxXtIGAbjisNqwvTN3JD1hM3WQU8GxsanZQlvkVHua7zvQe+GjcZKY/xDp076nvvDekuRk7uMCh
IA20C4Xle0khHaZ5acZQ03HS65/l0q/C2w7HDpoSIBEtflVVAzkBmik75NKLA003fHoKhPevj1Z8
fBRH0SNAmcH2loCihjp5B8TBPHZ1bJofufNg2cVNhFfPvw/nr/0LiPh4ay3pCIVQfmFGHMNx5MZy
wVMKfqrmnwtw83DwqsFy+htleWB3TjBkqmSHbuOjY5VXr5b6XYPs9Xp9NPOaPE3x4D6F4w0gKEBt
wTk4XbOD00d0kDCrNmz4i8pe1Mhkh831IJdWACzPkKLMoslnTvclkY5SnsBxrb7a/I3aN5L+uR7i
0lky61+BZQWcBOp8p+OwmjID87RBCHJfZk+a7bss9dcUKy99LUCKcBmgRQOW/2JWmg7CadrDieXU
k/gNkL5K4HXg1ysH4xnzbz5JPsdZ3KRSiRqqBTk7iK+cVbEBVwOrAu88i01oN8nG3GUlv+WiiWFY
x4P8vrLclf10/szAT0BuMgthobeyTIBUURfKGyg71MZhLMoHzdvEVzcDy6EhuwY9v7BA8H5H9j8L
76EOvMi2OgkTnYBa7FDqKW79P0RVMQ+8lWV4YY0Aogx0EHoa8+NxsUZ6o8mHTI74quFPk7exQbag
kOOzruF1Lg4HtQig39GR95fKXpSEXaO0jYutk7Fdk2SabsfqX6HQWCQ45rBvXSxHfLzFcIamKhQN
AhxEoY/1QRJTyf/hi2HqUZNHbxIudYt1yAd4vsBHl8EC9lcxPfZ9gQutiZl8/ufdOxMPQKrCUkOq
syhe+TRzgXuKMBRkjs6Qg+JPEofvoLKxsrUuTQ227oxNQWUWxhen5wRKclIDrgR/7RLSTe57BJJ9
8K8SN/PMzN1V/HPmKC8xfKxv+qzsFYJASpqEm4g8WPmx4WvdswsJB9Djc6d6bhIAQbQYDFCzWpWI
oxgcOAu2kbLYM79JW4Dva3Kbd+EtgJ6765N1XhX4i+xBaoyJwk5abFbmTWZZ9iM/TNYXpmP4fQk0
/rcfrni/HujSfsV5jscz8H7n6oKVKRoDr3h8xp4A7/UT7gdxb6pk9al+aVHMytWAbc+w/2Vnojdl
3kUjLw+qpR81IJ1qAkbWV/+eOeA+/y/MYsMaytT5aMDLWyjvpqry/cTH74FL166PS8PBVfgXAoVs
aLn80EDNnGqCM/kAbk3cAbS5ZQOZ6yhet1LkuHAhQoEPVXsgTrDWl6YkaHigrWbNnuEO9RMrA/3D
D9YqXhfWAYBcyByBTsADdnluayKjaJiw4JQqktwLYkPZCeqh6LSunA6XCh3gl8yQZajdzG4bpzsq
CJuQd6HmB9rdwkwwhoKhzd8bmD0KdCZ+mf3tWPwsyQ/UmxvLS8Z27VC/ONaZWI1H58xtXmQYNJO1
oweHH2rzJkByKSBQmhUJ+R+uKIj/ga4TIV9CcWqe2E/1DcuqvaiHFiDEGstdDW0BlMCMfKVcOi/o
RXIJOqk7C1HMQ1kSpTtfAGjXZvzAHMifTruJW4l0HtvszViz/blwKOGeBYkR1syoUy2BGG2D1o7H
sBArcHXjviQU8iK03JWjq/eiQ8pZAvR+LAB5//ddPYNfodKAygqy9cVxiPeWbZf4zyFw4Rv7uzvQ
/t8bKsD3AiAEkadZvmpZ7nD6rBY5yfND1/4UwD2ZHrDn3W0JrkC0Kl914fRAUQWNFHQ1ZzzvYgtA
D0H5xjQWhykXSQWDcAKJu/Hxn492XFd/lTWBLkC2e7r8IBhU2sxzC0jsP5ZTl5reHx9+M/9DN2UG
1v4XZx7sp2VeBPk4DS4Kl4H35GdB2hk/aP0EFM3KwXFhpeP4Q4V0PjWwBhcJDIQptYQEVgHFX7oJ
kcGkhWehKG+xeCzZ96kX/+qujhzjU0SANE5H5irLEcBeFZDx5ImLF4JNn+CcGPsmXxnbxQXx/8d2
JqGXc0Erq8pQ/FUZWouDiQH6P3QXrNwla3Hs0xFFHSx78GWLQwlp6NGhMPpDXrvGxLxwY+GOxwvO
BX8Lb+zFygNgOGNeWKF9Ij29iyx20ztwkbi+vC8HQVMb6Eg0tJeTwwblmVACpHO9fPLJn4CNH9cj
XDjvMIz/IizuiZ4Q1nELEZipNtz9ATWwRJrBjWEdQRRLkWsm1wNeGhJSc/QZ/r45loy0LqLgXPgI
iKr8QwUqmjnKt+shzheAA88hCxCtGQeAj3e6AECyzrRV4gw3RJjUOYvb9qdeK2+ef7g5CJQs8DjD
cjrL9VQAkzuUug61yLY88u6p81r47l2u9UNetuDHBjfXh3V+pQNLhQsCrVZsWZypp8OSmeFGQOaU
B7Bi4h4Xkf5Cwpd+zWNvLczi3C5E1uayErgB/Q3nXhEXCuWBsuGxjH5fH9H5aYcRzVVblMYDEC0X
O9WODB5ScyjRpXvICvHWguYrtLqfBIAR+Zop2aUZA+sK1SlkfzOl7PT7ZWZnoAqH9C+naMUUeEcb
+q1xoWEt2z+Afq6/384W4ryvUI9GCjbjtZdaspCrbbU5ie7gcipTBTBBCtGC+sbp9Bpt+kIo3Oog
saHRNFvELt4EAfqd9Zhb/YEVmXssNf+qKbG3U+B1u+uTdraB0clAH2tmO86ozmVRQma+bTRN3x/Q
r0iNQKQ531+PcPYcPY3wt5/y6bItM+4rKTAW7CMj7jqz2yCi3E4Va2/QUKeJYUp763oqSjXT1uv1
8Gercg4P/0VgJtBoQsH5dJ30TZYDJG73kMvaEpgxB/YLSaVzD+f064HOdtocCLpxeHijzA8t7dNA
taAQ/gkxTuXfcSjiZPAgpQGUr35dj3NxbXyKsxjQ1DbMyi0MqDXfmHN0yRt3VniAayEWe6vOCnMs
qIspc770+ucQHmvn+/VRXFp3UKwAYWAWaMYSPP1aEGijDpRl+oNZ6NiENaJ2xMqErIWYT5BPCw86
jZXKHYRo6Xe7faD90/UhXPpKn4awFGLjLRlVEZDhwKsmra0mqdEQrvyVpubZOYdlBTorjh3gHwLw
/U5HAbrewFXLhkP1gb5DQr0XVe76fiOLnbuGo7kwIjAGkZsAQYPDc3mCh10wAL+GEQn5WNEXDosK
+nL9o10YzkmIxX1U10IEDKogB9v6VvMPzEtTPygA5b9Y9cr8XNiQJ6Hm9fFp/u1OAJ4Lmc9DyRUS
1B9O+E1DRdJayx0ux0HVEDW9vzqHp3FAqqBD7xT4ak4SDWFShXiAQR3Ujab0+se7cJZhRP9FWqzo
mSpijQHWQlvThEGzFUbNG+YkRgZjpZWvd2H3QJoIroSQqZ0tH+3TURFztMdQ8OFQAHxQuVM84NVy
fTgXPxz0W/+mPyD+L04yD7bJLYT6ITNq3pYN2UJbIHb9G1eXN9cDXfpuKDSAIDHTk3AZnI4lbLQ3
uLzTQMd3caH3XLyH1bf5XWR1K7fdpc8WAT30V0MQZdBFKJvWZDBdpQ+QuwOR0qF50snqn5MfsM1n
wiv+i9IhJF1OBzSEZVAbGgPKHXbnfxg2SYvx3SYby9oBBvGP7CDU8k6iLfbsiFdXpFmvUXGlaVnD
0jF77Neo9BfSBARBZoXqO9b4EkwkLZRzVSv1YWzuYMwGg1ao5TbfJFQWsg/orLndWrHrwlShbIKS
Bqi8EOJaVqwhRNAbRqH1YXCONdrwcs1q+MKQTgLMf/90ADl1yE23G7AWmN4MjCYoF2bQBYTGD7eD
mMZi1aj5wgn+OeQy2dJDM7HOQEirwWHkHXPkxngvX99O5xCYWUABDoAov6O2cWZBQKFHEwpkvQdG
9/1I4snxkXarTd/5MaOpiV0WwPPN9N9WAl+esv8CL9Y9oFIURFrsrlAduEoh/WEPxZyFf2+6r05R
b0ztxXX002VePPZhHNrxwNZUM855GIvhL/Z4VlfSDn3sPmK7wGeFR5fZKfycWvwcCjoGWG1TkGbl
E2TCHf0CHqkSMbqyPEpMnjbdrm+2dZ/tXSbQA9yF07aN7pWl/6dpAjsAVWNgICCKebr+Qot0LgC5
+lCgTay5iCUK0xzFyNJLAh332T1ttx28z6/P0oVjHYj6/8Iulj0qG6NX5iNOW/M5InXM34mboa26
cqifyR/gWPoUB1Su0+HlULEwpYs4TvQj5Dv+xeh34yu8j+dJyL/15LtKRe/EU2vj30UyrIzz4vae
JVxRcQNeaZn/2cIjlPv4vGEBwdjC2AziD6yqtpOhErvot4Z+NbL99W97jgGYB/0p6KJswLsBSiMc
QcGufQzheuuBk0DrW7AJPO+O9Elov7kB35tYcjnMO6d6pR53DhCffwE2OPSHg7mOtVj91hQ2gz1Z
2PxeWe2c9qVz2KbN1Her2bpmv+mCcd8MTUycNGct9MnFHRj1fW7Ae7jeM3Inp+9BdOx4dluStQNi
Hv5Jb2Hx4xYpxSApnOUc/Djie1svK9M2+pJ1O0enmTxCtCh/ssa9yNYwa/NOOgsLFY4ZEYGvs+Q2
VGVdZtMwh4VE3kR2rZPwkhylEf2YtLcJQ2PlVfD3fXQt4mIW4KXAYIqNiKLy9tPU3ZAmcTw79g4+
3eX5UbkW/vTmmJC6ReJGjFiyfT+ZOyX/Gck1f3M04TD6uevnLpYknHuMWhAbP6Xb2f3Rs1+EszLc
860G8Bwa9ND1xv+AXN7pVp9G5RSjsMZZXuvFkInCW76cQOXdwEMK2ek3W/Qf13fa+SmGSDMAF7Jo
EBFayrxEWaMqn/vjAQJvGbIdMOcsmqpVSPH50jmNs5hIBkr5JF1vPNAX048ruTOAIn2X5mMHIPP1
IZ0nB6eh5iF/ykcaFtXMKsPxbxoMU9/MV/A3/5+CAIWLQwqvVWcZRPfcIQOC+O4WwqbNOOGjrRI3
57P9dPnPQ/kvypzxfxpKNNWN8A1Ecel7BVLJroKVCs5d7nyHV14EeqSjvZWRnb8iQO6APCw6Oeg6
Qyj8NCasgsbehqHKIWBbGv0a6C5o7wWMXEpn5Wa5MFGgJoM7DtzmrAy5uNlaKxwjpth0gKYPBtM9
QExjKprN9eVwZjIKSz50D6GOh407IzYWF3Un2lYPE50OQf1QP8mDyFhcCtQzoWbwoMO4hbELx/+7
HvZ8wSMqHIjR/EUpFTJnp5/RL+tpEB4Gp1wQyOu7CuQznXjOC0Ehty1urke7cGGehlsMEpQtlJ9a
hJvYNsuPruTxIF/64TZ7YiDwBsbGdTaGO96Mucaj4+f18Odr5iT6krLbNmiX1pDaPFTQv3fNr43/
Pn5FjzUZhj//SyQ0SVxA2fDGXew7GOpxnCTGCHTZMzVezex7Lv842W88164HuvxFAYoBRMDDDC57
ZWHUd+BX5RPQEEHa0AIGMEWMs9nAq0P1W7TpRAZhHwAELeNRfO8BO7r+C85vA3zUWT8IqEAUdJdH
jF2arRkRTOkIVXk/7uydNW1dF40hnjTBrf10PdyF585pvMVhY5ddW8oQ+2Q0j8b0rH7AZuerY6Z+
EYKasdcgE1+POM/V6emGgHgMQ1d99kRZ0tKDEThEZmLVtBMoqVAYVJOM0WDLV0Xrz0+a00j26Wa0
I7+1vBqRXHPnoorgl1PqTVtmvtT8a5W9iNzbyH5nmyQRwtqjwJ6Mat92K9tkvuSuDdg5/RlSweJN
R/V0iLJvRfST6ZUpvLgNP33QxSUbTg5t87yZgJsuxVOYoWT+YDcpc/Pd9Zk7pwLiTEUXDGILs+IO
niCnIxGq4iNXEzxVCT/C+LtMWkeFN4ZpcqhNTcaxHDoVOxDzS2pfbHhQN/tSdhQvV+Jsr/+YS18V
SLiZYAOwLs7509/Smr01NoUN+5XmV5A/VGudnfOTHLwh+M1BD8TFk8Bf7Iswt7JM2H52ICVLQwN3
/RfP+EIZLJLi4V+NxVHrwlZHCgs9CJSmlyl2lE8sqBnJDnnVxG4Lk6l/XiOz6hoASZBXgPD5UkEw
HARoryGOLW2D19XclxuHPbpQuViTylouxlmWcq52+pAqBHp22fm1Sr/XjXCMg4E6CSk+KtHHHFbw
gMMndbOyIC8FA/IJmRh6e2hPLZKWDGVcv54oObZqX33BCrwpId0domORTyvY8OVymMf1OdTiLGlH
KW3BGTk6WbYvdAjuWmNsG4VkjJAyppDrNsF9ub7Gzw7n/xcVjWBANFFqXy5CH75wtOsMA1hDHXfk
xZ92w3BDjsVeiz9ksoCV+7gecnn9/I0IVcNZUw0Lxlts8bG2s0AZ+KRWu7O9tNFmbH5F3TcOsqdx
HxQrD+6/yvSfD8e/8bDgUWTA+seOO93GNeiofGL4rlPBn7muZ2mt2FIEOdPeec3LZ7t4JRmIPHdo
pdCZ4CwS1e/6Ko/zMe7Fb3taQ0QuLyj8JPT5UUx3UBnGKTdfK5/S79rFAu4GlxxJtSu7B5U/6uwL
ehMrk7s8wP6GAexyLqaDb7D0IUNLt6hwyGDxhv23rJB7Au+g65P5t5W++LrI5QHOwosF7Hp/sWp5
FTadb3V4Mcu3PvyO5yBEvdN2/CW/hc3rqFIvh3jmxpAf6sCANG7ionz1VlV/L2yek5+xuAHDqIAa
i93nR55lcQRKdeQ8ukbKuluH7ega3v0s9ceXhTIJwBouTiLHXdauBtjiwuxiKI6RfrbhHevcD0Qm
AXqx+Q17QFpz9NYkis7EduaYaMEAYw9CHHDIiyFaGgR2HY3FsVSHYNvoOg62MrilsON9hBKgE23d
JvWzF158kG0ZQ9fUzNI6XFlTZ+nr8mcscgGDl4A9+1NxdMiPAfxoWHGgV/9QQkDl66DvOvFii1RU
G9/tEsN7v77cLpwdYAHMHQcAV2YezenG0WDiMQFSy5H572EexJkHt8EsZt/rgMaFlW0qKBdcD7lM
8XD3QxIKL0mQ26HftSSETAKU2A4182MvXgr4YAuJmuHN9RhnG3WOMUuso3MzywYvhsXzvAePuNfH
LhDxAJoOo2vPxrMvhxBQo5g1gmZfjSUZJJSm3Q8jGY/jblIvnpGav3SlYgVfzGAfVWtv45VwSwHb
PvcLGg0I18o99OJgAzr+6X4bv/xuU5dxlSf2ftqoO/eBF4+GiM20+rrajj8/m07HvOxbqjAsLDRG
x2MtvpiocG+D2GYx/A6jHLpML/mHkd3VwHQp446gdoTnJWhhnVi51883LjhyQAXMRudIWc4cCbK+
j0bIVfJjaaO6slfqVdVV2nwvqncLdoUKTUHzQKDKMB6HDHwjtDhU3KoYHZoIYp/Xl9qFXwP2FGTI
kNFCeRsE+dMthJyiUlaVA7Vd1Shw1w05YnmzNBOQEo/srN3YHml21qjbTSun9pdb2dG+iuryns0G
yXys8m0V2gWYxWO5G1QN37nAJ5upMM2VfXG+9/BbXbAC5xQZbg6Ls0bb7hTUNlVHUX/rHJX25TPV
a6RQ6OLPR+fJJTan95CegQgCXuSYrtNvomu7bhxp6BcnCHI35igoTnGXFfaj2xHrB3F7+mvKNTcT
8Bz6Y2YY7e9xDH2+a0sX0ujDWFYHOYD9nxaytL5LuNffj6NR/Kk5870YTfrodnLgDbvlQheQWq6z
h2logzdZDYD3scFjdtzLHsZMvTR6cuPgTbMb0JjWOwvqsy9558Cgivq5duIm46jCeCbrduOEKY6h
wmdYe+71IFX0Q1ilHHws8KIHt/1oIA35Jusmd/aiMpwusdq+gMlhwKc3s1FKsSRoynoUB08o3ZC4
KiyT/skhTUHQQQ6zKOhjTdUwbWE6DMm0AjZp47ZgIfwDYnDA6c+xMyC0zByoA6fU6yf0DovRALGR
tFBci0dob0rkUcxVseXnIFJxVVDv3q3DutyrqEI/1xKFYHHmdN2Q+h6fMuC+KGrFrFeOCVthHGyJ
07Cw3NmT3xU3+CkoCBlwMPxoCXJ3FOjdmidepix0RkxUFEEqqLy4p377XoeZpinz2sK/c6GtA/lk
ZeX7HN63Tw1nEna8tScOOffbPgWmXD3q0iTvEy3bn8Ck2SaQSdI72pRFLUpcU/gMq4qo2VHI4MKL
enTbIYWHrpd6NetZQoSiaqdFyEhCu0H+1hY4rym0gCRPw9BscBw6I6XbsXAY5MVBJ9+LtrR/N16U
GbsKoJRbj1YG2xR1qCc4wM3TrZ0ugOczL9s8UZ3Rkh2Um8qXLDDRBbWhu2XHAEtII22LQMFcyGGD
m7RRZZabuSF25CoKCUp3TDyAJMWfvRYAzJi4hQNpTQmYK0ivXD4Cu2bRuyl3JcYk8nZXDCKzktow
7fEmaKL2btDmaCUa3dHfzK8LY+/UWYkHi2xttYVLN1bFWJveB63hKhO3Q82jjW043ImlNp1H6QwZ
TfIeqOSbTnYBlDkaZVrwcGT5r7oMu1+R0w8Q0jJU28z6IOiA1lXYgtxi9TTW/oT5IqTtzIT4tiyQ
t099ueEi76bUd/sIj0CXyVfGABuOGzA9x9QoVeGkMvJJHw89XhjQYLbGZBz7As7Vs7ayhy4/qJ5y
hIAwhfdm4hhBjZAmSnNhgdnYQt6jhrx3AfHe2JmsbrwdYERpHAMgL8KjMjwYN1lVUctt600uBHAC
v/+hIb72AosG/3HAZ3zszDba8UoidkV7/dEDAUdju8DrM7Fg3YkUBjbWkFAs6GsJRe1X4vl5Ftsa
Lqxx1xOMv86wxOJAd/67WQ4BZtQKmt/OmFdDTKUz3RJaYOu3qHKy2GnRZkbjqlU8mbK6bmO8OyLI
RwN8izavHtib1THQ3/VI5E9dab23jHIEu7L08rsqyGfBhbAnUQJ0uX+j60irGF+xHvALRoYFYpZ2
3IUi+Go0wMrDsqXjPd5xNJvSKSvzjdnI+YqrPQNQONiUxoyVzasQXtkB5mxzfC1WGDjSIrv84O3Q
FBDF7PBDi8nnYdJ6pVUkBmxFSeLWZjSiph5mLxD1aMzYzdA3AyDWQ1IWwFHow5PZoNJqyCMM2odw
XAxisvUaANgwpkjZ/Z8ygBVJPKmaTUkOJ/CXqij1DzE0DDAjQQNxU+bzpEKbw7yH86JQcFmFT/m8
yHAgRHYrb41MAtHFKh8HVmtzr9pMwWQ6N9SU7GenRQQmHclMb+NYDXSK0KZQtyYbs+wmR+I3xIPp
MCtx3RET0Q/R4AN0REcvRcV/gPClO7UiMbPS+epbbe2C2dXVfRxBHwtSHprYEpRUFcKstkJGQxnp
9pUP2c28bAJjF3RV+Q5RekPuw0jVu8nUndiVXlNbMebEYFtel1F4zHPo/TwC80vs1FDl7EM20eFO
dwQyd+OI7nssuc+PaoIdw27SRvsMix7jHuVkxp8H21D0YJhdbaF27To7NLsJkBE49b+CtwjvUAe+
3T9VF8DhBoXa4odGz+J5hL2kE9t96D12XdA2SVgF8mVqOaOxIzTMESPhOmg5B6XZ70JkTdOGR93k
bAuiu3LvujMkWIdEVDujgLRtTEETe4HyiGPeWH5n+DvljdmDtnDTJD6g5VZsuGXwUysIWz9MXtO3
CeQ/HefZ9CSqHa6TNeKolQiPAhwM9A0baHum8Le3GYzamrZL7cEj453RDnme5qbV+7EanaraVKSN
LOj849cnFtanSHwUSPEZ4eCRfelg0vSCTGOwYo4DY7or82ZEPOmGI6BLLRGJZeP5n+SOVN/Qrgqe
oOyXf6PlMFBc0BbEqr2o0PKghqzpblhp6EeGtgHdNoWJqjn3otqPYWZubEyzayEXNQdLZR4Clq1Z
6O1t0oohceCwHL1NkF414tlok6ReJbs+Do12+k6g1K3jDB8aIu/GALZLLwwH8MvAOea9KO1tXuWu
DRK8mem918ioT1B5KwqkqN1InoUgEUtLEDqHpM8hUoJDofb5LRkZCR77IsIqEqUZtEkvzF7FZO6h
pTjPvWwm1eQVABZY3EkWKfEWEt8UwGTC7XprcQI7LbcVbrUxiSR/tMe02JTUCx6gKzQ/kaDjwVI+
GNAbUP7QYIMWKEanGXqCMjWG2u44DDYNs02Igyi7jjRQdLMNpDRayry9xVyYD4ZPx+xOWV2Z33gd
/rrTWdT7u96q25egAJ8p6TOhzG3jl6y5I0Vh3BkZER8V9fjT6PWjTtuco2LrE9EVYKS3Q4hXeO2q
fQQFKtBhID8O7B2pgggrUqNUUDt2b22JtvpH7rY9ea4d1kj4c6qcvHhta7+WbR1GMSzqLXXnt/bY
4zYfoYYGYERjFm8VWBR1PLgZylTIPHDcQLB2HFIXxn4U3NmpbWOzFd17PVjmn6nnokpG9OmHG/SD
ChIjn46sbdY2HLkeclAU0mF0DNl3uMv1245ZBZT3zCrawIk1FNDVaQfvhth2Q56mKrLzNBTQSEgr
1ln8OdOQSEjNMaOvrQmxw5SYGXcPQR9MNJ1UJ8huymXt7aEKVkV7vDPw5LIAhqx+GCQKyHOGPVTG
hgFQXzp04WAiw2LIn5AthMEwPtcMyo33FX5VnfaBdt5brI7vduZbYptN+MeQt6R8rAu8sYAabs2v
jmXoPHHQ/n9SBpl+ea0Z5hsrC8vHEpXH27oP8YToC86eCXw6mr3sSvMJYHrUV+dLF2klzAQ+8HzN
v3c5G8enMmMhgWc2aZA+gOCWb828mkSSd1ZeJJ6oCYVWW9/kcY2M4RgRU/9yeR+G8QC2UJSytsjU
xvAl5lDiEnNimMm4+KtNyg+otALOBl8P+afkdfbaBL2lNg2ORg5LeS9sYycEVAVlQkmKTVYGTh73
UGY/2GPVl1scZODuFzQg97SwFRIXs7G/4A7xeczCsfpWj0hzYliN41ExFgP2kWbTNMYlwVeOw6HI
I7w/eD/+ttqAPlosm4BzactfMFcQ2aZRPQ7GgjY5MOCo6b7blecj6zAgKIu+szMeo0LleLuYzlRu
bIrbQLQ5zNR1UL4JbWU7Vtn8GMFTascmM3wnBij0vVH1j6Y0syzhbma5G6eX1vcoN1EngPUPxXS0
oZua1HPZTejkASa07vx8FxCzaWEd1unq1u5M0W8Kb8jMGMQi4FtRQodbtXJbOdzjEyH/LkKJMhSP
pMFvo0YYt8TDe3Xjada8ZXaHolEeIs2PwaGOPCjC6EHHqrVDDRVoFgUbJmuAqoem7G0kI5lbpB40
g+sUj5mpQuo+oZ6JAhQwJ9CLEXli0CBqfo9DgG/uKEhkJZIWJd31ULVpcWzh+jni+VXLnaReufeI
LNgNOBaundqmFOoxUM1UYmPizuIgKBhADAOi129VwB2eQGGdPtS9i1qCSeZMw3Y4cjRTQ8A/CSQK
ZnBXC3UR4+70v3ZV5b07LcWDQ7gDVOaNkDYsrtp+uDc6CV3PwYfsJWpm6HShA91rmYw1CXlcEzFt
PJzUVmJLFOxjH5YDZsKGBgJXUCLq7ogHkFzplRhV5A71we7AtEBmZYW3TdHpIol8xWU8hYaYYmZG
GjXoIvhK7ALqdQqmghrctrG0Es+togft1K6IeUN82Ix1HvNnPV3GkpAXNqD5bjf+ykjAzRjCSpym
eev3NVB7onqEyYLxYYJ5gYpO1Jcj2MGSV0nnh1WERcmrOomKIn/WnnQfFXxbwo2rZKDixiAaRkcl
rFbh+QSThtFFYTEGzg71xKYtkIkOigx/JEqdQJ+6vXvX4G9TYvYefwBEB8/20mHl794e2L3FclJt
QiGxJalfhUXCkTWRhBfMCVJiBx66+rTCb/LcfvximjmVW9PGQYMTpQlesPLy5x4SsHWMvxEjtSJe
5yib2fJB65pIyHvl/0fRmTVXiitB+BcRgdh5Bc7ire223XZ3vxC9DasQiE3i1893nu7DxJ05BqGq
yszKnExh8IBl9A/U/iIrHOxO1dQ1jFBb0t77h9cRHxaNBA1H+zp8WSNQxEq0pLTQuB0VY6zZwqwm
KxIPBlj5z8Xv21ci0yLgH5xO3l3VuerCFlbkZfXoTjbz+BpIzgjwQM6kN3b/WqmFy7ZZxTVYbwnR
8Gl01H+wPjtel2YPbOGXQBz8X9r2gSersZ4RkfqCS4az8NRj5816rNYK5Sv35Oo2QhUmOj8qPHwV
qkxsFXHvZWJk0VUtK24l2+ZRkTDZ/Uj6MnBPexvJZ9kcBmtwp69/WKbVJIvWcAmzCfe7JevrPsEt
cx4QkRLpgLGqdpr0dSeARF2Cpqv7AnEGi3T7GjYn7ADFdpUA/hD3WvUiwxq0+iGCYBvuGSaUoCVc
Ae6axGFcHcjN9ZjD+kmdsO2uxKnyyXMY99bGp33v6z9Tv8kXBfpZX72p86frJOdpfBvTqqdYr+6s
8n0bIKH6ScrqXYlBNyxvHEtQJIrI7LtFSP3ddCqhMs5h+lFJOR75rYTGWXC4I2OwOzKyVCRaiuvR
m6m7qDJc/LOo6XeTxoieDLdtJSwJWDvMZ0eI56hqubnN4M7P2hOK5rpzPL57SY3NSuV49aPSQq8P
oV4ZGAmyABwO6jCl1w+C6lpasnZRZ4v1dlN6aPrGOhhoYhfpj1nEEQTYNW3J4/ICoi5JXgySXDfM
AQXg6Af/OnNBdgLiVFfh+nkkSpl8mbRiGHOA9p+l4xKou5HkSy039THe+6Eg+iOYFp0UeM+ium44
CV4uCA0Q2dwhe8jiuJ3xV2N8nrihZnJyo9Yr3UK5e//FT2U6ZgxH3HaHOwQ+zutV0OZ+XHk26+ZK
xadSHWR9LHKYkESWdhVcfY1/2kXbkYmzK3rJYfUZfa1fOhNxARGIdVBZ+KWE8eSfeyjnxzGFizhH
dNcLRfPmX15y1hFXRuuSPmM0kZZAy138PGJ1ngITGjHQXZKSTktYIyJXuvKSa++H8mcqpuPDczyL
oGRzzH8eFv/MMv4quiIITJInpS1f08nhxO9eR/2L/YoyvkJ8fTptsjFfYNsRZimQ1cSXPNjzmHBF
M7yvt1vvQA13Zp4emzzqgzl6WlkfKS+r7eM+c7yGO3bteKOnHn9HOC0br3O+t8ZN8rZEsp3XJlp+
+PNg1KluKx0QJ48UI6v39fiV7Kv/d7B+BHwzhN7bNtl5z+qZ3iiPh4CPGZNbhct7pDpqaOrLP1uH
TwVmRHT4gINacoHP1S3zW6t1yAlSGB72Pu25x/aG4anEoslh7tpuIadep57L3SbHKXHNWBV9K31c
Cg0hwHnHdfCvH7vUzbbAVU9KDz7QYKPmT0+EvX8Z3GN5SpJJNYVV4DRZU8/u8JR2XVRfo3ibxdmz
u++dW2eD+Kk7OfCR4ciznWEWduTjob8g5fa0WxXOJvz2unG3v6Rh2zuF10QATEBJcZNPR6ia59A6
bfOw+y2RErMQiN71rkYv62zSBLmd1uWPXy9iLEKgFSyuPLXs+Shkk5y2KfB+4wcZ826Obtryhm7H
Ox1E6ul8097+mWzx9kVatVEFvFGt+ElP+qezOindK7l7a7ENfUgDULc91U2M0fc9vEGQBpHBnUod
td+Nyq2nfMSHX52cYQ2vKWiOLSSqHJEN2HFf45UB5JSmvWwug5UyyW4bkdyllZN8mRaHzIuppqtS
2Wa4GooYwQ/iQUvBdiz4zFrp/nWSXQ9kvKsovrQLDuksZq5wlZtNDF7LHXY95xpllQLUDJIyF7Jy
AZflpvZzOmmQ4Ym5rC76ijTGbgqdrkAnIcH0dB08zMEU62tFDCzW5Z3hE2OJOSmLA0CzBhmWesnF
ZOKpWAfP/Gw5ZSrf+r6j6R2xxxZjWpPnsXntvbNG0kEo7fiAMDzE7n7uqIC0WcH4oLYOKMcAln4J
3GDXecrUdtVEycxFp4yLUWkn1eNSry4/IVxhDhFos1FxqOZPUifcgZV1PwB1OlsIZX0apgEZIq3M
pLDaQQC45B7plBNI0ZL8J5o0Yk9fbbN78UbifLPW1u5WoF93hyuNiFQ5/oZ8T7wuugIb1PElZv2s
/r76uvxFR2brvG5Ng/X9OI3efFXk2TUAu6507lsxTPv52PifDIIHEirx14m1ecpEeltRSICF7Grj
wmdU02ciVaO3bhLd/V71ZGSGpHSEfb6i2vyoNtONX51+q4Sb7YfbeCShphiqmQ5t0GSMtTBJa/nQ
HqAqOfiKH2Zur7aj0F1pxiIGIv5uG0OHpFS7v1aRLL+H9RH+mcr2GL4Tt7Wal5kSEr57FG17d5Qs
dr/wK01dHO4cUtrKdPQe3LD0yp+70gcvbJjGRzHucsuHtK9Uzve1sfbkx1NXVMavfmhXJByGYEje
pz1BiVW6m6Q5cU05vNmx27nWpJzBWL3ZVsme94uS3WVM5pujKBFjgXreAzOru8pblMBklEDT4Q2/
WMG7GLeIyJS2bZ2CVLmIN61V89r3qgno80S5/cXUdUkAyCELGPPhc4mr1v5AwEVZYxF3Jl3ASXPq
3o5yf91IRLpfWif2uLCH2ikcutX9flsO8Q10fHmaYga4S0cXUZ8qvbXhE9Y9+nfVJ9qiFh6C5Yvf
u4jM/dpKEGymRUbvVCVxPvNvkney27bpukTG9MU6x2a732CruKYd0Td0bmJ9krO248dso74BeVBR
XdwQ+KCI5zG49mZ15ZXYyNpxsjAxS3lBGNSJ09SWiWDJN5b1/dgdvK51c9wf9LpRi6VvR5ZkkMgQ
Pog919tvCnhd++iyviDVzs9bZRQ/ANjN84nONCRbe1hR5AdCo4ZwyGT18m7ZovFVMyP1pybhHi38
qiunc9iKqrwgvfO/BTFdCo8taZyiWbCOq1kbpYdcx7LcTgeai+Ui9q1v75Z0DoYHI4hkJYEgJjI2
6hbZfO4HV+JdW9LelGB8FneBjDKxhP98XCztg3uI6G6pgiXCV+q2RA0A9F0682j/NksVl39A6kz8
lfLqM4TY4Sag0ZImqRbT/REoFcNdNT1d7ABSQ2tfO9c5CBRAl64VsRkl0BasAJoaawDHNIvTV24q
7eZHOij7n97UIR+csJb7uR7j4XluxISMxDl8ujQ9H+vjWGuvz5tpHI7Xjj7kw2lp8HIbRf07cgyo
nLxzlHXu0ybdks+x945LPx30Ege7TP0dhszAmWPiyrGoZpI2LpHcVfic7qJhlW/s5t+i8cmIIiSp
77JRBG50TdZ+eY5xw4wyOy/iROjT8VQSUuNh80zLd/KVPB6McnWUVWWKiicYdPvXqzs3ftrUtLpg
UQBhNKmRiXIunLm+9/1N69dQeQaeQ0m3PjdtR7NbdTIAkjaJBOFckppRxBtpCwZ53HlT0r7X8GYI
Sp0IlRIRA8vrhIfI60Z33dzB6QMvDNTGKBtHxURUl673wcNMXpgwzFO37NHPLeVlZSqot0vcHCW5
LJGcfxxhupCUFGJ+f66nyK84BfHkoQduFgDSXUdfBTimBC+IYpuV05SYDBDAqkzskfPeAbk7WaUM
Jg/tUFILdlB/k6WjjSWgdBNofg0BFnlMjeYrmjx7irmt33c7Dr808N1Luy30YfiEqDw4jvCu6cGe
TqNl0stFt/CbmqDXUyGDzf1vkMJfsmCcxPe+dtQvwhOdNRs3I18DGqygWBm6zWn2tP66s7xRZmwC
H59rTyrbMiZDeDpqO5lc3RpM+Iuo+6ijg6FcRjVUT+TV5UfXzyEChBtQvzB4nwxahIZedmr3ojZb
sxdb10cp30Og31I4aDCqpbFRPgOkDPlcj+l3W6NEuutp/r8caHjfqmaDwyvFRM5vuW/2uXc0ELSw
9farKmPa/brpB5MJkLP7eWi76LyLob0r591CqcEJscAAlMl7ZJDnjOIwdIUCCmloWhm9WDCAD4qD
/wdVCcwQkeIKjg1r93enpbozMa3jh8+DJJlIUtMzR0vHArk33q9onZMvcz+NMBhimrrcSZaNS8z3
9MeSuuVXEbARkCxH+m6TsnOhdjbrZKLRAP392oPYmUboryiGQ7zQOuo1EF4Vfq7eXjeXKTb1pSZ3
rsk0PNSj2bGqzJzONve+SRfYGRW0m84jOsA7kwbYtB6wM3+rGA4kA/yU34ijGQDCAA1fWU4Y9hNL
L3NKRpN12UQU9eznYU8TzQyxlbzp2vr3MVt6bTaZZvtTu8MSYCS0AtSKcJ/2Kz3kFgDSQ2XniPEl
pNkYmPY8zqX7MpUT2bK7AefKE2V4v2vgkqqrRwVEsTTIbc3uEUNgt95867ay/W8f02nIq2GJYZHa
JXofnEH5j7P01Qds/zFk6c4MnA9zn6gLf7X3paqD5sjmvUkvrU/HAAdRLudZNs2rng6S0qZu4VAF
jWUEllPT3z5yq67j1PZQG7bs3uppPiSZyoTtnsKVlbbc9W3y52h9tNSrLPdXBALdi+RnPq9VuHMi
5hurwVC8fFfOoh4BBqq/dqtnRke6tl9kAR1PsvOAcBIb3Utx075uSxq++XUdupkz9NF/gzm89LS1
azS8GR+qjTNox7t14VhpN/A+mS1ukPkWo2jaqkE9TGuNT8eReDP9kOvd1b0t49PshxbdU9TVv9Le
LF+7EVwhW5iW7Rl80pQ5vpjmlxOQqXgmTmv8jkqCriepwiYqaCudEHnAOt/vnmULmuyhbQKGbKbp
rpN2H88tLe9bXPvH9KOuUYKgww4VFiu+g1gul7EznR28RqeHdU5hmiPf3k5ZO23HNdq9OrjCV3g1
dDn2t3fruJEubCLj+5d6cQ7v2vap/Gz51AKQWh36v8FiF/Gtj3df/6C3rFBX7OxawX/79dlzWiVy
Lm7xAwB+iC6LmRv31CsCrTLGhogkK9ya0FTIGHXVugoWQ5AMLuGLiy6AdrApx+k+POhkCw9G+Ec0
QI0XJXeUexr6LkAyAb2P9JLpo7kyl5V7npi9TM/HsbDYFnTAU5e0Ff2EdNtOgBTxrv4lKQQUyFu7
fMQMZQmnPeJBbsjkupwPYvnTJ4mUiCkP5NDpujuC/MTa1WdfroDgmWyn4dtQQdL8SfjH8cPYuE6T
69FPKZwoCFboiEr6xaGb0cFQGuojLjR2W6xS2DJIH8Zybr/1K/g590kZv4Q2Cv5bJ+uWpyURo8gq
28Q/k0HMYBHu6sIGw8Sfo7B19mtbIx9G98hAipjJxbfAzsHWQZkuCsggqTtnPoW74ZI1DvDkmWCG
aD5x7EAF4KqDJUMLNGAVuTl8qAOGvS++6prmeQ4V2GgEeoISIkBdc0/fGqwQpwpXlq0JUBCVlFyZ
9zhbDrmvPUvnOiXhmyvSY4M0toyS4Tx18PYynnaGvbQGSvPdrj8jg+mDzAZIjmA94wGqbk3Et84T
N56jZ+vrzti9jDOVbJHg3k7DJe/rlOFnpaNPMicGIt1TON4cOD75zXdsEI2M6wIjaZaZzAk2L+w3
r9NU/ETui3NCOjW297pxWw7mUUOLbcgootMWMbXmXKjxeobus36BK0fDA7KtVEUnPd88V/ssYHg1
/Nxxcry5PU7riCfpi9FVVJ2XGQbqJfTR49Xcp1u8vuygaXtB3utR36txk92zjtzavWxB7+13qd6B
6+Xcus4LkipTX5uoT2PGTTM8kfJbLTThTrq13wDwOuJi3VGrV19bPKxgfIKxeRdl2KV3iYohXdbe
CUOeMDDzJ1nhYroMQoLRp4e7v/uMZ7eUS21vfgn13BfGpru9pKWKwe9ap+evd0bzF60YcJjrt/F2
TuupcS6glb46d91BHFppIVtVYPffm++s61k45aCKQSXW5M6hyzrfA4VAz/K7IFiY7l5kva0VnpNu
Sn0a9tI8ILxbZI5GD7yoxngFYB0ICuRS7kOar6RE4DTUBVhO9dJr8GRZDhDZZNHj+FrJGqSeQrsf
J9GF6IynJr0Ji9w9IsFtSpYfTDnV19hUt8CPuME5eUbHMIF8sJt5Wrphe9Lw/MdZOlNVscNEY/G9
3eJlz4JmTMozLxkh3NDD/mYSSfNSjPuoUlQV3pECfQzlROZg3XRZgPFpe2qI4074kb5BVKYnZb73
SBWxY9PevH0c/JXq61yizDutofTr122FPf9eJU4XIEIrsfYIherpuTFp3J41CuGnyZHN8ik8bFQL
hSyPr22j+ObEkLPvX4kZ94GxmhoeRWnHtnmTEoaG3FRn74GBIXcBteqjfLKDCqCLMM2vM3iMaLhD
K2mC+2EOneMEYN2Y87im7JJsY2rEmQ41iU6AOMOW1bzy8s42lX52ILHUlZBpt31bU8CsDzcZa+9+
oPTUf9chTpYHYdkIwhbODc3V7l30KFS81Bfi4uSRD7UVLOhHCFGeStOzfoSqku3J9ThA52onOZi3
IRWab+Ta+/Ojh0At/bKkTrL+CEa/5XQF1e7dH/Q5UQHbp3H/5I+VxbHsLXQkgpGVDcleULW6Mk4e
Se2K08tq4Bevfb+kHVhpRDeXLzPfzwUmeF4zTHkDccYzjDz1CTfOlFO2xAgywjmo74mt4VTuiKzM
ZVJuNPwTk0tS7lH6CN2WMU0lnNisjPMtCToZntrVKdsLKg3TFU64ifGZW7l/GaWgDCoRj/tLz5+X
Xgdt+vJjWB2zvbo4v/DTKVflU7eXtLdGbtUf4bDy9HhzegOiB6N2HmAPcdnpwXv3Antk0f7dTeRh
KTQrglkqowLYU3D48o7kIipYNx8GRoqL2/Snw+y9OLvczcu7A6Wz3Ggb+D76zQRNIiB1Wd+tlVf9
AYnYSctEdOPbYtC2xMMTDq+/W2ECYJNTiaWhM6TOfg7dEOMX67VJdR85avEu4SGO9xjv3OPq2Nar
sXOD/85mHZR/uoh06NPKQlcPS0LZVhlYDMAukheGDeZj0kcB5se1gBlH++1sS0T5SCnWiNO0d5OS
zPFyddTq6Ac+c4QMySGD7vfQM48Rgo5F+WlPNy8qgo005/dJeGPEIq8Z2odIxdsDgSmMgHZx2Ppc
ggOr7M20AvBaBk5zdmyHYMQPVRDk3hyi+KVKUlbd0TIW6JJeeiJWNbkotMcmkzQ9OnO3ZHEKOQz4
lKwlqWNQ/k4MjYFAK8ioQEgg22GK2h+dWtyfQzBtE5iDRoeH7iLVmd7j+AcMcRBfwkSJN+ajkOZ6
agOuvnaemi+QJnK/mAGq564d/Nu3vLiGb7+VJoK2igxlWgfRlE+d1uGDc7juwuDGBtm9Uzkeh+AI
Abe9sGuPjGQo5iu9er5FtzKI5G5AAW+vzqFaKFlZ0ZA5QejfOoiZWfTmkJEWQ4lsgjGwT8Y7bz3w
yCYYaP5PKu/4r4raNjpJuJWvh4pAa9J1cKcTrczxwc0RPQcTc+hXP4UMvUzlbL7tTs3uXKqG+RVA
f3xOk6khQHab7VvDZuZ+aaZBH+ee4f5ATTj5/wZOU5gB89DZNMK3AZQp2cpsSZMbU5RpsvwXOrMN
rlW0Cv74MC470CHMHhmnQucXJMrSoLobo9fZwrTlGPxqoqaHBUWZrtztyVBq7V1AhyKuwqYpuTOL
tYR/mKX+dJvU+8F0Nn7ZsP3U2bqnbpdvqI3FVUO7YVQWtCPC8Ujq3LVhVxXwrsTljHE7PSlhK5Mn
WEMSVw1x8C1GCKiusUUj9FsDd69IAwnYKNCPy+YemCKY8CeQm5utRiWoyirO/AnNGKFvTBAcuI5Q
HNCFOTL/4q0/JpZf5tE5L9WGqsLUsziIxz7cx42vpytIldxpYW/er1ka+jSvem68CzYNKdKAIZHe
afDB1ooVyS51JvBtQ4iWwuyzCbpluAyqWeqCz5WVuJhUeSCdpHbvDj9xqJux329sQhKf7rq3OF49
Vn1JLaBooTAwNYmqa4vF4+bRdPCBzcN4WlwPOaKJIHAZsW76wcjDpzjfFbolWIVdWOy2iIMjr8Yy
8NAbueY6y3b7UqMUH4Di6CAyr29ZMtVAy/uJ1ri9Onjqjk9Q6Ol7Cv/fn+JgddDJzzIK89XpD/+u
RY5q7mEO+BqcA1n1SZLeW8E/TgM61hZYKI+aapI08bH5lkTMRzkop6gue9TD4XdzqpuTjmQgcvfY
XFg+uU6vunVpNMIYB749CkcktXYro6u3JvxmjV+wv3TJv1C1zhuSnPhlKzVagxHvbP+eHwP+ZVqv
7/Mx2jfU5lPCKjVjgP2z4PU/fDd6dMcsHqw3Z13UVuELZIVfq6KRDu7yBcb1wrvr4eg4dpDLAhU+
WuOTdufw+FYnwLcZCFRDdvfi+3XeBePan+foCL8I3k6aq1A30+NNS/MLSFwSk3ZMzZz7g6pey1bT
0UtO1j1ECWffD5kpz0TyzG81HnNBFlrIxMuyVA5o5+yW37nvj+RMC3qUhSxHoDk984XnMf647tMQ
+/bqH3OF1tYuA612swAv85d3zvc4PjSTZ9ewy7LtflD+XGCCrjffrxChBkfYXkJXzmj8dWfeHCcg
s3pLgDx+DouvmVfGif1+3EYcgWESNzFQRme/ytIOaLwijWVYPLJXciaMRZt7yRX3Dg+T/NEh6sa7
PpnXnxMairqYwoCvy0NfvF8bHUtWCuPZbl8VLnvm0avtXH/GwV7vZ54tVtQ0gs7HNk9xdGor7uF8
6pfQ3O+qKnWMtiPwH3e2OTbEWNpnv6sh5zkDRTi2c9yVaXTemk7dYJku/RmPIvk9rJ4ZUQEP/rsj
9fw9mByXHSWIqfY0ROVq87U5kq/z2LXUW24afe6jVjjsWVZjTZfs43UJa9T55RcEmc1cLFuy4YvQ
ruH0BpsS9UWsaETzeI9wU3LHEUSbyEf35xps9Us71z5Rv74Faux7xrUvXnqMuhirxqCG2Z1JF+mw
JF5x2/SYQDCM/vD2wZty9CHl+76XsKa6bpqKksBFdmIylg8yXhKKWlCBQtNXsYABnNx/EoKz/KV/
7syT6jSYTbxva3JytKfqu4a38G8Jx677Gbisg4BJcfMU27qDVvhaU0LT0TlMMYdVvZyieq66X7xA
QmIbJtS1MKyMYo1CNZZF5Afdr5Hy+OzurvmJBrcL8+QI0S9NYgvn/Jjd6Ndq/Ck8L9ycDYNhNDnf
RHdbE4N6pkoPqkztb58dhuduRGv2W+vWOHczqmi3QK/XTA/txjXzdlRQmXkTtaAKsLzgwSeWaGR/
B5pczn9pgwL3vCSR8e47Y4bx2RFac6+ZY/czDPvhR0KtfYHSQZSd/7DYcC4LBIKseBKRtgWv4WgC
565tuQSuB3UBv7Rqb9Dijd5WX/Qx7925Duapv4ZzJeP7jRLt3IERQ4AKNcHDk0C7iILqWLvnygvh
xyuGMTCPpFpemzllWnfDYPrY6zGy2RglML4CzdRblC4N4Q+039iHeKyBIq2ooUMXmUxc7kc0fhmt
g5Y8gnvazkiwBb+6tMjiMU4zCOwOn0sDMnwbLpN2VPDIcYyrk1mY4/NKAIRn2N06wYV78FhzKSpC
HlNXoOJbUIXxeLtxzSviuX+yazy99XrR69d07v3gpHa3/B3NKE6aPuzLYh/K+m9lgtLPqsVvmicT
WwdAhpWs+tHDL+c3yEb6e1MxI3Bn3DB57Zn2iZkYULR1lw66DIkxTOH6VrL/hBSjljPtZxgavsUj
Lt3z3Cy2vttD5L/cU269F672J3smYCwpH1239Khce+KNLzja1U2xahIVIRGieE5+Bg6zAoe0t587
CYjiIoRG8J6UYyoet+iA/THDYf2nMkAAcxaxd9BoCIyz4/E0sGQxrSh8egRuoGCDGetL2NhwRNCg
xAgegBnzmtMJWv5LDiLjQaaB8yQEsGzF1ytCUnggosd3CeU4nCWAwJFPc+lxN6Sy+9tw3tBTwp3G
jD9iWcnSGTqHOnezfmzddvd/xZ2PiW+V+jvbayHYSgFaWx/gz/Ri+77p3yM82L/UBkPUUcSRqDnG
DsT+jE7SA2OMVr93LW44NOGO56iHxe06rqi+Gj81S2+QR5urfhyj2d61a1f/NTUVBpRqXIfvnpZr
kG9y2d0sHAYRfccHbUQ52qDmzbzaSA7gsU9AiS3NlJfvJrTJ2U9YHGdXJz7U2djZPHgBLvIZMrWj
ft5BqgQjcwNCs+LHo/4E4wFwvCRqIeiM7Q1fnuY9OT5snSYvkmUlTb/stfGTC1wp78ugXKpHconb
5ISKq+meAlcP1VdDdpWvaZ/SRqJkoL2yCCiVSb5aJM7bN4hx8WN2YYhO7Lw7/ale0LpwTdcxhRZ8
Yc+qYT3Ax0VYv+M00m3XTaCyhuYxRj77pXfbt2HnbmcAxIfuVPYOVaPs6/YPxLoLvIdoYE1fIu2O
+DAk+LXknETqC/Lq5Mcyt/K9i+F42KSREliW+VWc5y6NOE1lvRBOxUrqI9Qv0+usAvkF/fNtkdeQ
3Uvqqg1/6Ng95Av8J92TwXKoKmIxy5/gVj5VDC4S7c8aKjYnBMD7FrUkC4dHE7EzMdwEzm4j9uQR
PQJUW7/G5GJFDGF9XnVNl1KXR7j/MuSf/gf8W1V3ESiSOjcRUiW6DoT23GKLmAoWP4V8KkVfi1ND
x4sIJuk3RJG968v9uaJjbO72uD3Wi+sO+mcLey2K6PDtxtwvCOCK23r6Z0IT/azdaeSaGESbt1vS
vahyT74LVkF+xk6rESJWguVCESdzWAyrYj1UC9X91PvqiAfictiTQMrebCevSue7bl/CJCvRyoWP
/rI36/dWh2uZ8QnHIkO+WeoiJolVFWvgoP4dUx/ftHbofbjwySSftNXEUkQsJdQZqxDspaH4Rw+Z
ltbwhuK1NLedDTKUePT0W1u3hFPO/vPi0qSH2hbjLMX+Y5194MFeKlNdk2AM2BlNb5t3kEk09LkD
hVSz/2jZL/MQcX8N9eY/gVYsKxhrv/wZTBKzbxOChAI3sUZz/KNfMh8Gsm09V+NIO3quYvSzA3bL
/V54Ud1joMJ8x/AddGbNk6bEvW+e1OAVZa1ZsxiCWr6pNKpHpCMy0vmytZN7UmJzFHqNcvjK3iaH
LfU2955GvUwKl/jLN3zoAufh8KTQRWvW0n6Zo1rS++oxDYoUkL+iBYu4q/goEHdoLZZP3E/nKF9j
GL8Sa4cNhi4xn2Wz1vvnYQ7AaO1FzYq063ZM96oL/gHX8B5a9i/Lq7uuE703nzVvyRy+l0MehrzJ
YMMDMUCZVcRT4CSZ2W8AR3ncWqWp8tnUnVNYTQT1jftgm7SUmSeb4J0A46lkHchDiBNV1QyeVjnO
WthjXd8hfgc0OT07COD/TVkWsaf3hwUJMrAoT/KZ6bx7jpaSlSKQKCXzUK37ekqO1t2ydb5tSYeO
C6XbsO5J9pWKvAewkfXn1oltz8zW2ifJ0EcEQPc/ae/VGymzhmv/IiSggILTzm27g+3xeDwnaCI5
Z379dzGftGXj3t161z5Z6V1ydRUVnnAH1+23aTtBNulCq4+9yqIc25qOxZ62Wpujv1OlvwDP56Tp
WMUeWcCwp0oHtpU2SCDKjeZEGX2G1tAgGAFrhCORjeW5Upo8XnlxRsavOPyItWmU9g8hGugGlEJB
oSeG3hCKe2g/ITw9wvnmOCQF6IQJ2tkpuIksVTtVoe8CElxS1nReLeyrf6ZqmPHfqWq/1rGq4jVH
yLzM6Dp99VxC5qXRjRnUgcaNHitIbNrCBrVIlZfi3AI4OfUVHiUwvzll5l/cvki6g6SHMsgn6cWm
D9xeW5giHjjvnoPSGNFSIw/BqNZnL1CGs69rqbqiRZ0UWytx+r94PinVIjRr+ocIoTcv9DHyFyhI
PFO2iCNzp1Wg8O9LOpe/ksiFtTBGojXXvuVHTyhWtaT8hWiOZk6bfoID8Az3VZE8G30Z62vkbUBO
emMf3rlI68LIS9VoH1u5KUn+NeGmKVdwkDsH7mAF8Jdr6jZYAk0J8u8GeCSkLmD5VOGPAEQkgEV2
RHKnGUrRrUrTdCCOeCgAPqoqefjZKFK7vOPuav8iBoBMO4lW42+LxExf8XdRTPBdYVZ9CXMjUzZB
GtvHgPokb2ug8mGZCKC6VqU0shgzARQhDw0aeqSptXGvwYksoDvFvdGtk5RK5tcxMb1z19PYw4Ku
UJ8i1Y7L+9DByG1di1wEx05WZnnvpmICZjeO5q/jnugdIlI0/oJGTP+IPIfAhjSQxjONYu/Nroid
+H+45l8hqevydf1MLjSGobVbAzrclWNnO8s01t0TmjBBs257p3rslF4Te5NusfbNLV3xxajD6sdo
aF0BTqnJEf+Pc1JWAAtOLQFQJBEGZk3kIB0tpWsN+1KN1fEeNkxmP8KvHp5FGgGI6MMC2v0UmNV3
VS7RceTCh+YH24NuWh+HtrIK87IAQBl0wl3rasJjAZDK3dEqaF9qPRWvlF7CcAESCsV+EMW2jbui
V34fsUIG5N2qg7qA9BH8KEenfnOI5DiAvQEdpQd8+lsnQqKNWFHHWQKP7tvXTokaWnkNt+KGzo8w
sCDvyYvhFNU4hqgxFDnH4zoiiY9WzpD1BqawCZDplkJExpsw0iJssPOENZHmvrUxVOL8R6frHOcs
YQ2B8pOd96RQNWxPvdU5iDMIUpuUqrsC4BZCp1sveyUFVJNAUq2XapGVYmcIHyRaRE4hVwONPWdZ
GF71JY3MFv5cA02Izq90160hVGNfVFlOy8aX5VteKlW1bZMYLqvfNPFKKwPL4vZ20wJ0PhLQhFvq
W47MMP3oNM8ouIYi2WnUeycaW5msqUyYFeenH5NlG+rkcY2h+7sOCxXvDj68C749iJTuG9FOIigE
dGlwjADQ1H9I41JnXMRugkoRNdJY8q77wzGHRfC102vAs2lNLLEQut4VzwPqR+D5RjCl/FzbjL8S
kzbBvsij9nfkQ1BaAFgquB9yKd7MVBmOkTqwCbMgy6NNWzT5Sx/2ybMM4pGSRFcM3xse698tMBVr
Iko159QPlHyFncqgg+5XQfVKuzefTXcAQ2iWtniN/Xy6CgbpJktId2nM9yDUAwcItnIRFDW6LbUB
LGzl8DvlYuAu+mqiNQHiqgy8r7XrR8GzAM9F/597NX4u9N5/iRK7H8Aq1s2Z6nCZsxVHyDSNp9rt
joYQhXjTqxNzo2rQdRc5Bcg/ciDOXFViDI/14MLQhXFWgXiBGvclRrPJBaOro6iCOvwAyQZLzO/1
mNsQLjsFuCpP4w+V412uAJGm3yX1d6R34CK2K8gc6BiknSqXtKi7VxSVBgMuYhiektR10J22VUXd
1oSYB7AR/itoJBD1Zj6GyLMh3fEKxastN6jvecXWBfXkARSvouLHyDtODKZG4pk80/aXiUjB9qtB
VT6CPemDO3BLHv+z1fXp3kLzJXsY46TZFWNZsktoKQXsXcMCCE1j4HWowA8tZVW3x2jMjO+lDuh0
ITEsQJ+u7Ch1Kw6EHgBFFqgpSsPVF4Mk/RdMj6TeJm6p/UW3A1/UHoVeJGPp0SN03nrT12j0AIQ9
+kVjQ4dPHU3IInlOg7fI9UwsZZQP/ob8J1WOshyzrxTIaP14bpe+cummx56YQF1Sp7WJlqqgKRfS
8INf3ACNtoAU1jsPA6oVNIz10LmjXizMHVDYJHoyUAVomWZGNbBsapsw0Ym6gzRAZ3Hl5R1RRkFI
tQiimAunjc3Kemk13fB/QFvx/G1qteED8CnhUF9E2odNCzYjp2DZ7yiuFMWu8htkFcwQEOXS0kOX
1ouhSn055rKDG2Cmzu8JYXVo6SKo27GyO5OAvRjK+6mW/CNAsCICoiDFS2TqDrXzvvPtU6Z1VfFE
twqOWWJP0gZKEGnlMRZpHa0bmZrf6tAbwgVE5/Dk0nkilgf49C3XBkgtrZ6ONM2VYEgxVhhIkZ02
aukAZF6cUjmasBtU4dkIHAXMXmK1LYn3ZTFox7QavZMK9eah0Sx42AsuuDJ6TqDtOUdLdqlGlFaH
ML+XqqEqmnpEhIU0YpOFhenaQHsbs/o5JqiHlyuqt8BlF4ltyK7fINHfKs0jcHyt0M720MCv2mq+
HiRweuADJt6TM6CwUNzbAmQwmSL5lvDWFox6U0JQgR0e7NEetxXcIkwtVohTS7/4YeXWqJIBgnpa
RUGbQ0xPLeluAhcl2XSVlbqeBUCPib6jZdGq6d+88gqQmXStu+6gZPjpPYNRH+21nnUdkZcaIKMg
slq6i0Zowx+Bdkt2N7oEHLQYjDz90gVukt/53ITmqont9LuDppJ6rujnT2xtLnn7t9ImnXfW5eDQ
ubH1yEHRrQ/iZh8piRy32ELWKTLWVkvhpfPwSR4Hq0z2Q975YldT8/QOTqer1l3s+NyZejX6yapT
Q9k/15xpvCNSaVlwM1BE+Fo0ejjeV3ZkugcYRvCtdBJUWFz0RAFDaJz+Wl8AyIOWtUg5XSZxKxSS
NZWPUnmieAJ1p49o4N4pSNJhPoYGDKdnRKMAHaMYcI5XOwN/llZ6uyDz7qZCX4HWfJekQOKwqjw3
gx2BrG96bYRK7NAmAHcRvphtaf3QIdHwXuSd86TlY4oHhU7Jc6DBCFkoTkIiG96dlETccc1FJN3h
bLim0Z5oUPGGcSKNl0rYyNt7nPFjq7Qtggd8budOMUvnV+8X3s+IBRjXPsBwlUIDlZ11U1rVr8Tv
CB87I6AQKnEOQ5Go428G7tjBnDP08S0fPcXd6VGulDuaeP3XNpXdJrUsvdrWldu3x7QvkV6xQRU8
tw6FPsATMIF3vZvDOkX9p2OvyAi1wJYdeBwzXth7XwIAAjzJ7YBgUOiuaXeXuzEZ62Kd1UX2NAz/
3juh9S+FoBW3KnWfXiYEmtRa+owrl37naD2VcjOCa1I0Rr9zs8h/RXQkIGtoEucBOiuKJzg5ZXib
ajh+g7cAqxqYgNEXFHCbbMf1nnNnGS3qP6PvP1Ls0soFaTvlukolA5sKV5pYVzAxn2nk06AWRayc
Bt+ncFt6CdR1t3Wav11n1aSnHKB8HYKqIFWnXpxRJISXdvSgiLoIP2T4R/XUUO7tsQY63eMMgzkB
Gj76fSNyG7C1V4GgUGnQFhyopA/Xvsgrpua59figS4qhkNNLt112FbVp1EW0kYSkMnTtHJeiD7Z2
ZfsTTaso1Ae9hV1AA0GhbpeXfduv1ISMa0n+q4KgGEIQWTKrIJR4LUIL9OXChVfpIlvpkdf9AUBP
7ucCO3UWmi8bY5tV0oNIwnu9zdAQHNeog5lPfoFmwgrljvZR7Wwa3Y3rkjiB0mOfxaDeXmq3MGgZ
O1W1kgYVZwB0avmIAExAPQviQvkgERr7OmRd7x4zHB1ebYxhV5GuN+3bIGh8U00fnJC4l64955tu
LXRZtP9AOZats6C5o6ZLFAEReNFCSpFrkCcgXQUSA8AuSM00GJul+ZpPac/KNWXh8YutPNk7xui+
lKqE9Uz71nyWuTqsoJa3p6It480I3NUDTW/VvyHxg+CBH0IVHqE6ko2R4q+6JotXT8jNOBNfmW7p
ggpkBGMdCre2VmA5Id0BGhkkIcgJyKX5SLtdT8r4NUq62L2341jpQXrH6ioJLeQCHM3mPzu5icpZ
Z3bjoSBp/5VBNoCqrnThkz+Wpg6VDnLMAhxyI+hWgjDehKjoC/aZU91nqubqOVWmMn3KDY86Sqqm
1d9Ua/OfGaVhfkGZ2iTpVAyGn62ZlHJtO0V/SihtdYsgdYXzx1IVGkmCDv3W0yInWYI4qp8RkbBy
mON2QlZU5yl20VYh7nqjpJNSpabv7TOrsseVQyMqX9uNjqy1Dfb+XpuEhtZD5rcnLtY2WtNuAoum
cR0oW5FkUhzzpBm6e/gA0CY6FEi0fRHAEHNIqkEDqlX105LSwfYrVR3rTP3aMWDHQuyQvYOgVKtg
WhvBNfSVcGclDVSwwJD+D3gDIbjgyunqk+/1VnUQTT+h01otOBhwKPxT1CSJcVBbt6dtAqEliDag
GWw2bhdBDNTgAP8KqAH/wNwsP4MeAvNNQNFKZIIcGI/8Zz07SAgOyp6spdVhB9dZvC7oRWUoQkCk
oSgRgFRbuMRSytJBwjzalDGJEycroDe4DEqh4A0Vu7Z7xy2HbqQplAlKhLgeajTt2DVnYPno27Lx
cxtJE28E91cvzcBoxMmr6Bn4C/jEQcej5sPQKJcal3XyRA1ohKGJsrm56Wp8lnaOGUFPpOXWiM2I
EqRxP3S03qZKsM7m5fldkZqO/jKItfp31xTinBjowMZLp6HKcxiQ3EeKKrVU7NeQDaqLe6A2ifFN
Q1CCVrCpKN0jJSq//Apm0odQLcESGKsQ0AuYGJ0mIbVBdFXSr4FsrV8xFw0YEEGPQo6tQdens9Bk
BNgm41VXAkYHE077dZPkUe3u485q5RatnrLaOh0BCw8iSA48s8IyykE8Ww6Skn0ZNndZmsBJ9ttS
HPreUz2HKrWviZ9japQPekp1/5sE1qWdawCI6rIch9p+CvO6cB8cqJJUL3JFQc53ZJhtAe1W+aYZ
VZthh8Jfe44l9f6dU5S09OHA6IDwIIlHRrLSXa94rJU61fcNtQUbCSZdfw71wHNWo6oTXBdRB75H
mQiRKc0I9Y6Y1wv3vceJ3fl8lae61MgynbJGaiCRtv+dBLOvtqhZNudWl0W1DjqraQEr14q3h1ns
qcu8zQY4XVARNOXepniPaJfr+O6jG+X6rzBXvGKf2wUG2ZZwyEIg+FrfuVJq9IVqWnaoOXl2G1Fs
kMKmhVYBjCm+ZSMPYA6LLvGjO98P1fq7rRJvUxuAB7/OgqEQRxN1On+XheAREEZDPWphUsjDXyUO
vegVoZbOm5C6pvqUFVWenbBQQaK6FEZVnSunAPQ28snUPWwhj5hdV0xRfDGa3KJR3VQUPdoOxbdV
UvlGcqZs3vd3wgL8o7TCgg8gjcyFzNa0BpEiNo4H1GXH34bdmgHg3Dr8eUNd9LOSrY6EIVgSU8UK
3NRneulRm2g2+Kf6AHq4CZ71OFknIPEYEIiTuhgV74s3xpsm0/b2rl4u+VK3pGcnAdO5mKctdJTu
EfyGPzgTDVUYo42l1xy6uBjWbYmceQkqihZtl+9IySkFEsmLbdQXzUax5FsKi2yvtr5+8mANuDcE
Vz9pfWs6Fr0Q2uhiTyKmk8L8O61vs0Haxs+y5kAvYt0OuzD543jf0My6sfKflOr/jYPfDfAqhHjs
2cpjn9Xo0IWag/3Y11+y5dDv5cFU1vVSal+C9FCuhLdN0EZYZjg3nJJbMusXx6euN5mJ6/yC+fgy
kHqm1s0B7vRybI4jQhLE/566hZTv8HaYOVD7v2RiVGLX+YTFrfeD+Kt3yibPohu74LNyLDUpVZ0W
HY+cTxYgZQ3zsUXM60DD4+QVG7pKh7B4ur7mFwfR0P9ml0lLm39a2paij0H2HzQjeQTkdi+ap9B4
/h8GIXujMk6wohszbdoo9URtGW57QN/1q2Npf6BzP9q+uKFSPJ8Lm5NXGZ6cdCi1mXOtZEtxKtU2
c+SFgtdSe9Lli13cGGJ+EhhCU0FdILBrEkZpsx1CsGfWNvHDKcwf6+gpcv/qzs+yOf239ZqPMl0P
785bgIz2GJdaeKrKn3rw23ZO4y2nhgtr9WEisxsmV3rX7wMRnmTw4ppH1/htZDeUj2+t1fQT3s0C
La/ecFpm0bln0zuyVmr4NFT/cW/N12r6Fe9G8VsBV0dlFKTolrGG2oL9zbAe/98+yOwCDICbG+AI
w5OAwRApf1Chg79346vP353/fyZEJmJyklS12UxoMOdKrlrhaRKzWtB5uVNr+JzXZ3Lxo9h0c00u
cguw1MflIhMAFosC/cnPTzaSpCGalVrwu+xuWa9r88t0mo5uchyFJBMXYraJZZtqqj9E8SmoH0iP
g+rBbtADBoY25m+DSdmHRgkyi5tRP7nyW4RCtMBor6e07wPhc1CTuj71SYH+/aM6/0Hi49T7ejQG
xeUH+aO+jlHRCkydXqG3KpUcZla3iF6vD3hprd+vwOyMKW3mWhVVhVPrbPUfKQKFiU1j7OZKz53w
5hObHbRRFlTdCi8+RchgJkBfIWwBL0E1zNmiyubA4Iv6jQRCf31+/3bkfEVtIXkjhAZaeL5jGzvS
VOgF8clJlRP8O4BZZzTaAJSj/6Y8R0/yJ6lG+5DcWQ8Jqj/UUW+p9F9aY9uwaepMAYphzdY4FL7Z
DEDATvnKb9a+Yi6g4iHyfWuq08X+aaqmZukA1U3MSGZrPGi2C3atjk9F/UTNcIHoVkyUr725C/lo
bNBlAhEWL28s8NyCQOpYZfD4WyrhiKVbsyshAiNUUqEYzjp6ECqJUIW4gLHKw/bJ6r5o2T2VpZCM
v5FbW//ZF/F5+hYgKAZUpvIdafPGbJMbv+rTwZ79qNllWAfB0KMcNpwb+HtD/yWAT++gUNWQ/mrZ
5voSfLoUp8GIBwX6LI6O+8DHQ5sjImkmLisgvSdKB4uy/PPfB7D4+5MXBzo+xuxFp+YFRsXMh3NH
G0gIlJ6Vt+sjfPInmr7i+yFmc1Da3rTJ7YZzTlnLsh984zdzPhrRukP9mb7qHiWJtnBufKf/y7hk
D1KahCvO7GxQNERCL22Hc5Qe2/wNVb2VMrG/nJNio6bzs29QLSxunJRPB5LJsowSbyCsIgj4Pn6w
CkZEQVN4PCtoEtcJCHvOJNCHg3HLvP3SSFibaWRIBuUzdXaf24Xrlp1XqGfDQ8EbZSI33CM/DdLm
cP0D3hpovo5O2keGF6vnBpL6EblYhXoXAqwc3HhfD469+h/GkzoF3n+hvz17oweyU7K4Xj3rVbSI
62eH+AmR9SLZXx/n04Oo46drWoauU1+Tuj77VKYHuAXghAqPWp5qM9rWxRevKFHmMajv6+c2U5+v
j6h/vjsYUhLboLxAiD6/0BIo0pXRDepZZshzxobys3It+yUZ6RUkyEbdm4bI7ir6PndGNWq/KRcV
O4My2grJ0eqYhPRERg2a6cL1wuS+rwFLIwJm3iFIsWjq/HsNcQKGr1nvWvQNFjW186XSKcfENsM9
0pD+G0xl/8ZJu7SQYjI+1mx2vG7OdiJojAweg66ete45fQsj7sHl2K7q8pjf2IoXzjSZIFKD1Aa4
DrW5Exj1fCWrcofjhfh0lGub3LLWwXgn7H6ZI9LSQ/XoRuSBxmF9/dt9/nTTNeIgcM0lKQnsPh7s
rIp0fB/68SwtZQOJHhEJZdMmdz4AqEp8vz7Yv0Tqw3urM5ohbDz/TP5Fn87ku7A+Ql8GkKUcz16F
Cg4klXvfMndGmHzTEtpnCOYislX/RM5/C/lmVYvx2//yCxxqVXxZXZBUfvwFvW4CKEbA4VxVCtur
/Erpa+/2qy409zB+v8M3Bc5s2dGiIbK7PviltebNxxjQxEqS4Orj2E3gjWFF4/Qs0uqLfVfJpZOm
z8n41863/08jzV3AfBqXMACsf181WxiQj2lp3iVjvFc6qCJ2+vX6eJ/v0qnMQFRMecrkgZh911SA
HHEiTz0zw7vGcjeo6UKuz5/s9sZIF4+KRRmPXYtjEdnOx0WkbuePhppwKk+FlYGd/xVWXzByCmEN
KS6+1LG6LjJ564RenOG7YWf7BpE2kUQlwyqy2pTtNqhLOAD5IQ7dL66rA8td+1518PISsd0VckmN
0t0FTrTOKXCWt8wRp7h0fo64b6loSROVK2u2k3o9azOELtVz2sXB1mn7vzi2dLs+gml9/cte2rPk
AKbqaHjBmPOdlOipCSCQeRu0MKIRpdsd2LO8ezGhgV4f6p/77XxW78eaBW1j2eeFEUfquTMbiDOY
cyzp4O0MJX2hL33sdKEsQ6N/GIvykb7AfTIaz0mMXTGyQEukesN1lYAnNdEpX0gH2aNUE7Bi1JOH
3q4/1o9eoCEEp5TjKqPihEgAtW1X++3b5lYHIbYsdHdttR24Vr26dfV9DnnpdiEfYDuqTrXMmU1O
4qcMgq/kWdZNpGFFfWyi5lU1x3CZxGm+BIL2E03ZfVYY32mvHALbv4vLTIeKKXZAW8cbr9vF3yNM
06K4Zjr8qo/niOCLiqnbqOea13TRmXq4BJ5o3Bjl87GxeSFN/EOwO6YGO0uwSujJihCefrZLQOG5
/pDI44hvFHBUdXd9+1wcysS2VlcJsRx1NhS4yzFoqPKxe8hakG7zkWmknwni//pAnw8fcyLQ4bZz
qOXP4wIUTOLRGhhobCrEIfRi3NaY6Gy9THg3YrmLQ1kq/TkHdQZLn0KUd++log1J3hAmn0vabH9h
pgRLL+jSX1Zg/bo+qc/nnElNQSOIIh273Nn9JlC/NR2PkVL6vnSGl3F7R9c2QbAni2+UW7Upcvp4
0BkM118bG2Us4+fZRBQbUYU7gk5vNkd5FHCPfMHDZmfIL7X8ntCrDIKvkK3QddxF0MmEf8Mc9PPm
pztnEatypdk0P2Z7JfUhKhUdfgT2AGKWMCChqZdY/8NGIdaXBs+9BkRsNgpKShodsE4/E/qpNOAN
YEt6utSfrn+6Sxv//TDTP3+3SYwS3i9WkPo5i7ko7pTgEfFIICfXR7kQu7Fm0zPPjNj38+5VXo25
4qJ8dQ7FnwEIlhJ9qdFtTJNdFP8BF7Ewktc6BUr6eH3gS2fg/bizVRxyqrRCDvrZozVlJMa97HZa
Xm+uj6LpF/bk+2FmqyisXHRjounnNINAbbtilWF5tK5KasQT+AzjgLrdEyuXRzSDgzt07pJDJKPg
YYAJfePXTIPNDojN9WsY3M/cnXPvY6NOYRd3njwPAATISMmPEPNYeKUUa5ROm/X1yU/hwmw4R5LB
OdzRfNn5cC7Fdisy0Bprw+8C8WIqKkuvf9RzdmwNgcBr7v2iunEGPw/qqPB6TcO2KAIRin/ctiD2
W9gykTwHhbZT0sX4HItzN2gPUfhkW3eOdWO8C18YYrzhEC7hb2xj2vhxQOGGPdCtzjnrWrMuEBqo
gsci2qMXjfJVuShautvNiyG0pYRayOVxY5X/xUoflxkspA3za7r5iN2mLfjuoDog9e3QGPzHpPlh
OieYcQsj3Gogb6J+2YAi6BF7Y8kRU1eSR2BS43CQkDPQnSnQKGqsBP+7345Z3KhMXFoZaRO5OwK/
wsmP+eMPyyBoghjQ3HMEsh/EhloRY92Bf23B3/oYOFI+gNP4zdoENz1Ip1WfLQpfY2q6mUTztpw9
ce0oagB+nvfYNfrXvNzn+LI3G8pQiG0fZNOvHXQgSwWtG2fcZsnBDM6asvOC6saRu/Ao0Zom0CWB
wVKFRPXjIgDyh4uhRd4j1KyVML+qI7l3+Zz90ulKH8AJqpm3RNJj1eVv0rvx/E6znK/C+8Fnq5Cn
JiT2ADpslNqbYkBNGW63Y3xHW3qZAy7S3OzGR7+07rQ8heB9UhE2np2GAM8EWCvCe0QpBn5TAHgG
1TpnhzbDrWr+hZM+BRccOwBMhpxX87EJGgc5SO/ROqBhZwT7tD/KzlnEVrTOijfFvnXQPgUzgv46
wAZqDKSJ6rwEBopHt1BACB/H4ejtYmM/eAcj/NuyplH4pTFoj6KInW8GyzvGHbW/pdb/CleosihL
Xdk6yn2FHKqLgmKRK8ui28IR8tEyjsPgRnz8KRD5+Ev/pUTvroQOC0c8xLrwsereBH63zZ/rN/un
h2T292dXDhJPsrJc/r7RQv23iyV0vSL40TZv/30cW7colVk8H2Ie0dltWafDOISPdfdqlNXRzjmx
iTU8Bl6n3FizS1/XNthOxFU8W+osc0kLs6uVyGVOMkm3ap/FCAEWpFFjnu2qoWn3sK9uBCHa5w9F
h4hI1aFV5JiGOVvIuuK5r6tIOyQJ2FGfVNt6NMOV923sHk3vrkoedepm4gvOH5g7KgupWDemfeEX
6Jo6/QhLEqfPL+kqiGrd6Qsd+kdzTIryBaOC7X/9ivxdrKmJAhxOjjr9hHe7scG4oWm0Uj+EFoaP
yI6obzL5a8lbfbdLU9FVrn1uBAEYanb3CNjVCgR2HaFlMOfRpjJvbPt/f+HDfQo87/0IsxcNIrIn
jYgRFCB+E8x+0vq+V10Yv9k6bY9Vuy3zn02q7HPz1S5WmETKG/HGxUlyp09IXqmKOW5FNxQZJIGp
H0x0bUcVV+Fwdf1zfa6FTbOkpoBXrGppIFQ+fi8Rgy/MzFAcktDdtP4DL7bTptjPZXC7fzvB0cab
QuTJjafy030+DcsLSftJx3t+3qKpsEezR5FACkqWYZCC4P4D57e294X/oIT3RfZ6fZ6fHkdSNYBM
FqUulSvGnB14vxsjfCVt54D32jKMYKfF+VrPcWhHNaVAkKO4McHPsYCwHNswDPqzgp7Gv1zo3UGI
ijC3NRr9BxMqv1JinOOiE6ehCz00qxSjDJnewTRZKAjmaSUdJAVpBSNYXJ/3dAw+buKPv2J253CF
Nh4C+e5B6n8GjJTSUyFvnPhbQ4iPO0jRJbyqIXYPsDU3Ybx3ursOBbX/YR6TLBbfj7rJvD1E9D9Q
smndQ+VVKG2e6+KhcW6g/D7vSalNh8GcUgoNoM3HiRj412jxOPpHO7ozv2mnXKzV8HflnOIUa9Ty
P5/tj6PNcpcBy46pXOofPeyNlk0CZV6pQHBfXzft88afQmMiciEspjSv0fmdn4S5DOB1juk+yZ4D
HODdJe7YQzFAfP6aYLQCH34Ne7Yc953AUUnmExnwBL9tHVrt2h3sGz/qc0Tx8TfNpl7ouVJHnRce
Q8O5wz9EdM7eix9bNMxvzH7aex+3vw2pknkbkmeC2PHjJ42Rl7aNLgqPdlCvCvmaY5nnL9yT56+c
RwKyI5Jq/R/HPF8fV1yYoSbBd4POIM0gFfg47uiENU5VbXyM0fv0UZlbYL+xsBDCSJv7VvupReky
/S3MbYgXCSJ1CGoulHiHCJGuIFK+iL7D0rKbe0VZd+jhha8xTR4ftgucnRNeBmFxgocbfxclHael
rb466H9cn8PntwfszFQDFSiuU2GbnYaQCoVelFZ8LOLstw18w4Byd32IzzfHxyFm+wATPseoceU6
eoBksnbfW6uhvFEovDXGtEPeXcOiDcxBHxjDRPFRva+Cta7fgOd9LmvxMoOdl7CgcKE05heHivKh
6VZYNShlsankWSufDRIiyOrQN1exuYdasuiqaOvfwoN+jmM/jjxbQbfrGzFmNQ6E9vN3kdE4inF4
3VUQQq5/qgtxwseRZju6ohGb5l6THeG/S23l2XjcLAJayva2PiCm7d94Py/OjLTStglTp3P08bvl
IklCB97cMTHelLpctIgK6/lbAT0tQMf2+uwuHFeD+OD/DDa7JtTeSCbbCyYHtwI2sWh+yGwLuP5W
tDWt0uw+YiCoA4ZG5eoTbAsl07GMGr6X32GYoO0t/w5Gt6wBxYUHVNh664wHAg38rD1en+LlD0ht
BLwUESVEho8LioVEo2VKkR3Rhi999HZfsBwtM4idL1I9l+5DH964BS+9PRRCgETTzyUacqZv/O7s
qVVgg6mQ+XFofhh/EqwNfRcLvmpdKQ9jtrO6tftLxwzbPnSnIXIQaV/2/Zts15blra9P/8IzyI+w
6NfrvO1Snc0+xAVHlWmaH7Mc9oDZLqPBW4J9DPWd7uULTww3ttTFAS1DAvwgXpHmbMBuqD2fgmV+
rMxvIPiXancIXW8VWscq68Bi3hjuwg4GukusSVILLmJOTSnkqKAXo+dY5PkAqjGRp+SFUFHY3AKP
XXgXTHavhcjd1I+bF3oR8aZNXiTFEVIz+mjhsqtuhAeXRiD+op7EZqXaOv3zd9tGzxsI5SItjlWQ
aPc9NKg1ghq3LpjLo1Cu5MompjRmZ35yBMxT1JCOuV2ViOLk2hna8S1szMVRgGtMW4CShpjNBYxm
ElfRUCApgYJncj+pqF/f2ZcONmVPyq6OOXX41NkpC9B8r3wnKI5Y9iwEsLoTEo1qvXW2qXfQeFlt
vEOvj/npUUXzi3asSSGOw01e9fEL4Qre5FXKHoApky1LxMp2FlYs69KQ7er6UPr0QH+4MmdjzQ4S
FuLoIXtRcUz6L0n4+w8mZu2yXin1/YArqG2cKgj++aObrrC6NutT+J1/H34iSdu+ePsKxUhPvzH9
z6WB2W+aMol3O7RDUkorbH6TJb71HgJ1e197Vvw3LAModi8QNYm2cPk9JEOG7dhBUtpcX5XPIceH
X0BS9PEXCEf0AC35BXX319257t9J4aY4jQIVl3Fjyq/Z+FUrnBu36KdHeYpmTXYb8bvOzTb77iJX
a3yomuZod8k6tx5b7U6X6TLuJ9ed39en+GmP0WiR3DMggei5UAD5OMNAiqYoLKs8Fkn8LY+8TZpj
RNE0X68P8+ninPo5zj/QEWxNKgMfh0mhDZr04ssjhofrTDwHZr7tskOHpef1gS7N5/1As/smqlja
pGEgcBJfsPeGJO0cRiO7sWwX5mNScSDpgClH7j+LCNF1yaF3B8wHyViMHG3/ReabDBHQ/zwdNgI3
J48Xafn8Qc0R2LZxxiiPkiZTFZ6D9UiWfH2Mz7vcZLfBSXGmCjwpiP7x49Qhml+mBrxTs5ThkLWF
oMenlRBFBmw9QqSWosrFY6iNkGFEUmYCOcIzR91zc/2XXNj4IMHpbtG/5l/mYCk1gWmZQ049qrJd
4NWzVYNfkZEuXRmsDOf/4+y8duRGgiz6RQTozSvLt2EbdUtqvRCy9N7z6/dQ2J2tYhFFzDzMDDAC
FMXMyIjMiBv3rj1br2Me380EjjrN91E8mmfzMA0nmQCPNnH+MXo/s4JZDX+ryJTGNuOD0mVHIX9G
Q/29z/fWt672DmjRQlzji0dNbjdUX3SjsYGQx+2ThRTsyr5cdyH//j4ehxNal47bzMmiMoL7mFaA
05TWsUYaT//pI96gKN+kOzgTo7fcsKFvEcS7OEL9Wznl/WPlM4oA+Yf6WFq2H3++vUFTHr3IEtMv
gjxCUoHU0EKYeUqDanANaybZfCi+MPWyYSR7pTy0cICBXjN4qasghEi2l87IpIvfp11RO7k0on58
10PPFekrx3fB0aahAJC0ik51+yqZN5VRjFFVO1l0J41/CsvahqG1kf1JYWQNRLMQKy6MzVJrDNme
nupl7UBHtpEbJr9+tvnvQF/BrV1dhTWFPSFhKIx7WeSOy4WjptRDuZA1jl7/EJAEMpk3kkDmU9eW
xXeN4tNtX5CnzZ45g8kQG885hRoMDnFpUOm8XFH1rnF886DU4Y7nKpw31dca8h/FcqpTCjGMsRt+
Zm/ifXTK3qz23Yru8FRHv6/U4+2fc+03U2eaGybDtEB4tMl1zy4LcYI8bqwGNFzS51r/bSYPIdxT
/94Gb0oJl4GW96q15KtZLMAe1jglWlCB95Rm8aZuV+oc12dMBZ/LCaAuBMbr77KffYivdGpOYatx
GgVu0Frqn2RELVa+5C9++3LzVJlXqkm0h06ULtLlcgWGlZWNgkZFrCaP3ZvecYOrUfoqNn7wnvgv
Y5N/FXsYoir3DhWxwUUOSUWDQQX+uPPe/HzXwV8XP2bIqRWfIOx7QJ9zj3SW4L7eXvSF9eCX0stj
/orIM/dryLskLqdF67hmJZzquEVpoRp+3zbytyd3vR7/b2UWa/OyRLUCKisnGR8bCHlUFNzIAup3
/1lN0KVGVA1Jayt77sX0c/5H9/eoqnlyvOLFCx/LFAPeNRWSGQef/Yw2013kT6vBCWWkflsoj1Y+
dOGYoHbEVUKZUr02L5kKPuQYQiUPToV8vA7BMENscVVvby/ndchDJ1TnzgfxIuH1b+Y982EdkvFs
7CExltL+CAGlraG2nKZf5HzF0N8cfblvpG7IAqgBMI2Be1z68WiOBorjmewgwRdtUiOwXeFLiIap
+lsTdwlCTcC/Dbez49dM/lxWexj69lHaPQUu0GOeiRC6HVsoC4edvIbIvo7IdKYm/gBqBlwS572p
0k8CHbCO6oww8G2yUVK3IxzS6FnnKCaoiQ51hAhaJYSc7vb6L1smjxpcu0kLsxeEYWa8kSssl1Te
O6rjKOfYImyIp6z6GqDYe9vctddS9ldAFdAB4X5gzYKJaYihMIah6gQlwBEh39dCsBIVF7INgCcg
P8yaEhvJdZcbLaFUTI3LUp3a3+XPIWOf9WlELfGQ/I6d5CF3YP2PZLt7ACGqqPsacjjpWdoHW2kD
w/jt712IFpc/ZuZ1oWulUB2bqjO8iFBi6/eSuqH3Dug36E8V+i/7pHgbPzM5M9RHeW81p5UfcH2B
meBfwNOAHPMqmBc8MrPoBsBRqgM/N23cjSK9BPeukb7noWzrzV3sP8rNXWTeaRLstias0PtQ+xE2
r92P279Ema4VswPILyFwymjXMX41BZyzoy5ohVHocME7xk8zpoVtqzXy30/CJnjWgifE5hrhkBSP
xb1859+pTviiP5V38ev4mzkM2Za/SMaRhpTFqMsm54ysxIfJ8+a/jrcN1VGLkEpv//LXRWUlZ3nI
rxvqnw3k+rX1kih//qjttoRjOcu/rKyGvGRvGnqBwwRYqDaL3x4zdDLqG5qjPHUTGbFdP/fj3nsN
dpG2h+MsPsBY1PWv9CKRrPLui8+WtJcf248ROtdHYT+qO7nej8aLph9TGMxyb9yhfnsI1LUZjutE
MM3E/v8vnb7kbN/qqEQ8Wk80ehqtrUPSDMWFpq7VpqfvvVp/anKqTsOG/s2svCD7Uu8ZVQfBBZRG
JZxjKjea10BGwhrVCUZSVbW2UVbb67vbO3GNlJxmfrk3mKBWVKrRM8sWIgNDIrSaExQ/tXvB3abS
FibIFpH04VgHTwMcs434OgYrn7y4rmd2p1h5tq7a4EqNVtUa8ehzGbyl7Hj+n/bOBAHE51FQ/3sm
z2yUdQcPazZqDlJUzmhEx9asDxC8rzzFloIMRe5/zMycmSIqSpR9rzlarB20LtY3xpD/LCl0xJNY
IPSi+UoiWchbU/qgDsXeyeBcLxdPgnEvpqWjOXH+EZX3AULbkYZcmQvFZwDqVljxkqUv1JnWoALA
SwbE1qW9TI+QTPF0zYG7GPD0F03uDqH7aRJl72Eivu2SS1lyAgfweOZKdD17G5R9IDJT5JhUldBz
s4xdljLFeNvKQlWDBjzlAmrUxD1u+Zff5DfCpDEuq44O93Zqdhstek3izyqUKaK603EUkLqi3e86
+AsNJHB/ROm+sE71JGext5QPuN7sWtTsJtmZ5YpLLabxv0B5mo2WcrXiGnoGjRzpqpOG8R0SzLYL
TA9a/w4dBl+XbajjN5orbFwXcvXxewyevqkOibRRlDfPOoIBs1Tb/YScRds8oE2z4hDXNWfCBtNP
BpU9g8w6nzcph7FWYM5XHQmguaYgr2l3ZXV0t1AMfne3wDga7TV47gRzO4jv8Ljd3r1FhzwzP3PI
XuWpjbtzZewTFMr8odsFYVEgmRckNqtZ8LIelJWPXnJMUDIGGFyLGD0HdkO1ZnTGQNJyZcjlaX6F
W4Sl4v2//zSQiiRjngYTAujSL8Hzt3WFYDgQGSjxw3djuO+MYt9KT1IQrizjNQiUbTw3Nov+buKN
lTmoqgMz/y4v7+j1ysa7mu6lH6jJq+oueVfuzIcwv3ehkLz9oVOQmue8c9uzDEB9U6lQP8V2/KFC
3dqV2+a/3GvgJGPX6HfBHjb9hrMMEMFMifYGgdIbvmX9sZ0SDZpY41NQ3YvavoRA9PZHLfkI5TjA
hISvCat9abCozQJSePqqhYtUVXTn+Svlq+snI/VeescU5bi3Upi4NIAwN9zI7WRAux8cSJO5TX+j
JbUSHpc2xwKayCQlEN2r+eex8M00gB3faZFVa4a7VjlmqFndXqzFbzkzMgvBglaXli9XutPjdyZd
YsmEydA2su+37Sxuypmd2e22MqiMIECgO6j8ppDQVACfimhYyVvLS2ZM4C4EuHnSXu6MWJqIPrS9
7igaIk3qAwSEkrL2pFrK/EzaiJZF7tLBc14aQSKi9RBn0J0BAtPsM9Ce/N3oEXLjKZf9uL1si9tz
ZmsWHGTGpNUSAQTHs+7HnyLjBEzNSNXaZWbp7cGM5t8i/jRTODujUtvAW+sXupPn0IYqp6oSGXEt
tn3/QpJD8Nu2rNfbX7aQPtgnnh3EV6Y25912M09DD1FM3bEQOb03Jb9ASk46jLn+WPGmZo46WLG4
4IKMDSO6hNYAB3gOwEAXz0g8gWOrlNIXKeQ93FZvtz9qYbsuTMyqC0aQyanYxLojRaoNY54A+6Y6
7pPkXw/awJwDbIfLGUSGMqi4Sx+MRwQDIwlDRfGLXptfMFLbr+BRFw7ThY2ZU4y1aHhGiY06+sa3
NMZR6lcYEBbXi9KPyuwamzqHjlj60MaoohJ9Yj1F1XJ403WeXqpQxXYEGur27iy5HOBFQAqabohc
6S4XTfbSJKvGTncEhE937UTtL42QcriVLx60JPAP0FStHOBFm4AAGW0Fbks7+dJmgkJICqKejbLq
tzrozU1kNkjNUmFUrcFuNcYhb3/l0rbxif9YlC8twlmtSwApdccER1u+hsgXByvQsUUTnFymZXBB
lvPSRJf2CQyaku6o41PnfRoB/nXmylFaOq30rf+xMbnO2bXB8qpSCGqVkDR2P3up/gmZze72Si3t
DaKF06MKdS1geJcm2gqJxSEzWCnNU/eyF+sHL8m+5givyY2cPOlA5La3TS45PJUMmNpoxjNNNjPJ
NSmSOiM2HM14H+ITt74sDDdyFv37RMhoA1NTEOKAypiXOZMBGvVSCgzSLTgpMYXUP27piHRoraz4
2+Iq/mOKEvrlKsapVhaaJuAMVfkpVNvPai9/MQKpRldv0BCo69v97UVccj9SLwOv1GquoXsp8gZ9
rJaGYwl3gv4iir8tMuNtG4tfRWNrGjAkz89pdQQj0obWywyn8CHToJ78XGUNDyqNSpDyPIaH2+YW
P8mcWlwKJELUSS4XkTbLKAduDdNbgkjngIyS+b0e328bWeikgc+j+glPkAJsQZ8FI2PwVeRvGsMp
3cH2u3uU71ui+vCnr5/R4m3NvWWCQBWfC9RxapSBmw0CBelY2ekxEF77NrKLDj1RuBQGt3v0UI50
423VPItrIJxrDBsJDrAKVx+ZBvvVIHfX12VV1oPhuH4CaErZ+/U9HCrIkKL9gFSnXg3gZWXrP+yD
wSaosGZBLDKvspSdYjIXpBiO1E26pEb9IghpcnApEax0CZZ2nFFZ5i/Ay8nwFl7uOAWlVIuZ/nGC
UX8j+bzppVGgdCSLK5789yY1e+T9pWyD/w4cxBX5nVSgB5d7luHESEyrzdb6OmS/hO6g1Qc3vdcT
J/TRx9R56VqgBH8IEqCqzC6r05Dt1E7etGO/DyrTlgogPcK9pZzAvGxz/X6ojkp4b4Y8HJivRs9P
YUjGv0uQfm2ip6rZVwKkPtzzIRuwRSfQqaEm1bbTXRtSEy0fNihq33bxpawx0dP937dOf36WNYSw
r/uxN/DwVrLDgCmytQbSUgSnhUAfY7q9UiK4tFBFUY6/eqZj9M81UrBx8GYq6SZrVoLcwisDbh+J
AEdpWFf02YOpLeTaUNA1dhTvuzh8nxTo0EIq0u+M6u9UM9ndXrjrARUO3Lm92dU1LPpCqXPsGeYP
0Xt0GemNj3rVOYYPSjsvbLHYJChmxFvrPgg75Cv2bnrykSBhILeWEd0oe0iVd8qAamN+z/1+4zIY
kHyqim0sfQzQ3LneJkGOpXiN289m+ylyUcmJjhE0Dbe/ZTF4TOs2gd7ows1pkfqmy7xCS0wnPpn9
B/R/tk8h8aQe2+h+VJ1+pY6+VMIxzu3Nrly+EemWX2CvrevNmCVfNOuL2Pgb/QmGWc96yc3CzphT
GIOdHr0gRuNqa8M5fxPS/JSf/4Z5BvGZGZgwYgyeP4k+uj2fDBm1IHThJChXD2DyZPWFPLdRoFFG
yqXrd4b4XQzK19I/5r5rS6uw7YVXJT0NUHo0VUD9G9NROjuMNaRGZRDhUh377ygFr8jsZ55vdLS7
vCPD1SvbPh29qyXAHN1GbgVUTC7tISiBHpmXm06iAXveac/a6DCr33+gKJ5UNlSHVbbypLge6uTY
TDPq/2tz/qYYdCTYKy8zHa3f15V+38KRoyftBtitXh38odrUFVTgwMnv4VeusjXg9dI95dz+zPWa
3gtrrcN+YeV3ivAVASBDPInoEmv+GkfV4n5yP0HxgNorla/L9Q1VH0V3t+RYDZLNFOHGqrYx94bQ
uBf0Z1kpNtFa8XD5KJ/ZnAX0WMmVUgFo4ijKTj10RrIxWFyK7HSVkFT4kr9L7p/bfrSUmelrcHVm
yg202OwzYf8sFMHskNPVxG2dfhXpdGbR220ji/tGvQXONrhjaCBdriUz8ZKalabhhGGyCeSj28Vb
VFRrtdoI3srE2+K+cY/lqYO5qxu6LyDXlnaEJ81PESbEL4boPmq23MD20dB/i0pkKdOvtz9wKX9R
2JZp+U0AHm1agLPDL0pZQwUfo2alIHKd2HB7HxqLwdYM7UPp/ba1xT07szbLlkVdRmGh4SY6Bz2X
f6jyr4Gb6m0ji/dnsiQgZzRO8I6ZZwxWEqWy4BPQhM9Jg76Q/qOtTk335nlf4/qIfE4DQEAMiLGP
Yeok0rFHdy4RYQcwfoTW4zCNfDQj0wj5rlTyL7VXH8rgkJuHvDve/q2LB2dq7DOoKfHCnTPXedJY
wzPSmo7k7Xxtl2WH5BXiY433hQ/aSHqt1uLv0o6fW5yFeyNRvTCEBM0JAq7s3ih8eClcLAjyBMbP
Muq+duSc21+5ZnLmZI2bNWE8YHKIoh2c/dBpvfXxUwZs34u7nSpoK0dpzeD052dejWKiOVZtPxm8
c++SKniI3F+F92oE+jYN2uPtz1s6uJRluWnSN5m4Ay6taY2sVLBzAXzQeQOV95J57ARbB4KQ2RK8
3GskKNMOzRKoyevQwhRQbuagLu1JXjtYskRBBOfZGd4POa+OtWGi6VutHKWF8HdhabaOsZCjBVdg
KXa/1WJpTxdMFNK2ccTDVFhZxsXPAvhjgTYmov+9vp1tmtci1ha2voFSKw0hP9yrMqJWOhx94lox
ZAnkZ06xgRfrRBtgTYHqzFaEnLVXFBRe6HYF4Qk822ic9OznuG2Fj6jfRX6+jd4bwa5/wEoWVOiH
yhu5vmtOSv826Ac5WisVL0UCfhK9Yh6b3IX//uSzn1REiAAKCRyZCdK+6vheSq+qieb9t1xITkb2
rHjZZ0X5ctt1Fzf4zOjsXhJRTNP7FKNo7KI3/ZtW/7bOfjfAHSksr3jTdA6u/JZ4TCWchEPR5nLR
RUTN06DBmBgk8iaOabkLcbE2eLboRmdWZqejGQMkgcecF7t0B4UmxOeB2TLw0UV2gA7s7fVbNMbH
TAJFtLLmYgajVIRxGlbUuMIPsyaUqT+q6ossrPX/lpZOJ0XTY5yA+Ff3EEirlDahztKbb8HomPWv
29+x5AcTSISrDtyv6nwMozRatwZ2ZzhQn9ha8dGrsW2ln9GQhx72+21bU9CYuwEAzmm5wHhezWMU
SheGoShT6FB3o1zamfwpHgW7famo5cQrqedv3/qGtTkdAsXBWAYCZCAObZ6U7FHMpI0afpTCSUq/
+8o+cjelRqzx4/sw9rd5Ke1icbzr43IHHxRqMl/6qtuI1cn0Pxt9YrvWk9u9+NmudTfoIAQ9GrzB
fVTcSeJpQtWP1R1DTyeocUz44rNXEPcMjdmpACQxfYAzphlsIXk1kBWUh+3tlV1IRCA9/lnZeeEQ
phU3YPLKcBAhf+3qg6kLG1BdQHTvwZJ2p1paq78u+aXJAP40uEYXal5V7iz0bCMK905ihJswFR9N
IT/d/qilI4ZLgsSedCggvr6MGvAUNwOD8YYTZSrCgrFsbVBflG0x4eGce56xkoaup98pKTKDQumV
ch/V11mY8qFeUTrZpcjb75TGhpw+0e8j/6g3J3E8tX206Zy6gs3mTqQZP8IHBjyCPuJg12sDW0vH
cmLeBt81DcDPtZ0iVRn9buB27lWDrfcfqvvKEBuK1s8lctS313kJgkwPgsmNCeXIbPA8J1rGkLGf
vBupG1KMKY6+fxiN48DHobsOFJ6cEG2jBnVdux/5n7CShm9a97byQyZD8yN7/kNmG2CZCKdLZmE6
QnHU6+AoFDudDx9eM5grrAMP2DT84yqbkqv9b2bmhrW2zFK54GIpZjmkkPo+RuLUdPz4W2bsq6o5
tQhWC9re0Oy2e5mAkuPvHPXbJDv1a327pQfMhLUD4k89Btef7YTZxK2QtbUJyw2DT6W8b5Lxk0oz
tI4/hcqT7D7KqB2HP+vkj6YgDX4afo7QK2kU+cMPMRg2fW5LSmWXskYnoLIl+Vf9kXzqjZXguuQy
FMbB71DLFYFHzc5mo6Jq6RWV6bjWV55QXuJuW9DyJhzm2oCcsBqhwXyP8q3/rFjpJnePw7gFbLqV
1tZsIRBBrs6ll38BL9Vnb77Wk5Ig7yTefGg4wtAVrxGRLcy0/qVvn3SLphz5d9PO7me+p2S5Xmmm
U5uHxthaR6F+kbTHaWyyeMl11S6q+2AN3bhwFCbO+H+Mzhyxa4KqcFPVdKz0TbN+TDX5WtmvnLdp
bWbnbWLG5YUCWo+5l2ltz74ML2lzMxOIMmJYbPUESim4lou9Xmbvae0am9bvw30P1opWSx8e4V0o
H8WwMV90qA5tKbf+Q7mMCAymig1Fa27OfV7JRZpINbtZC49ScXCfBe0+piaavN7+9IWrCIUdcCZQ
W9Mgn09tVnURqkXE8kbUI0Tu/HJ0D+84NWBv9Gi9rUS2pd08Nzf9nLOFHhDxdqtSodgSPNby9zyA
0TZaCeNrnzQ7kpYQ5c048ElhQzk1s818j/K2LRc74yH8D3dtZqTYJnSNePnOSSNNtIijRs0sJ2Ei
JpLelEa3c+FrI685xBL4/sLSLCSqTHFnUZoyBCrnX2IAs0Nsp6V6qNy90SGkbtlG8b1qeMZt6zUk
2WKYg6IY8mhkN2gpzZpJUqZUVhMUliMf1PEQRc+x8Zqiu6XIT5Fk0So5ac1rbd3lypsAVUz4rjAr
1KzcSxbuQX9f9RQiYbcE0X7pPOqgKkGlVZbTMpZWM1E4oolnlt6mMleqJwu3DjpzIHCm0Xkd3Pel
pTSTgzocBQv0brrVvIchaew6PEnBi9l9vn0Al07E/5u6osNIoVvrrdZznURESp0ZO6ae6GHeNrJw
oyOuydxoGG5gvGmOIMncIByEEOcJ4k+Ftk3jjdZ8lSqeHsGj151imqbBqUu+GQKd8gLW6aPbHAB7
1MJxjRn0ehcpb0hcLfkPiWRe5IhBldStzomJc/Ejk4qvQqhAM2l0+1ip1h7cCzUFhpQYlqG4CIcS
gOzLnRQLCWxOJ7GTkrZhiDovpwudxmPADPLNEO9FW813t1f7ekuxCayXtyrCv7IuX9rsIsrMfR26
Ts112Kv3jexvupWu/PKHnRmZpfuqlgcRlRTXqeI/Yfhq7dPUhrFFP5XjT0ERt+m49gK/jqvwxEFX
yfAj9XII8y8/i1mwQXSp3ju+AljL/cgC3Sk99dD6v+L0gRb6v1/FadeY24aeDj28S3OtmvvMLYaW
IzLUMIx3xSQ/sDI6sbiK50ZmQbVSGOQrFd9yVK3ZScoDIhKVYdlyLR/S8KW3vujur0HIV878wk2K
pSRfgM5GO4634+W3peTjKho5A13qZHJ451rFFr4/uzw1E6LB2Hc+FL1eAGn1SgJeGMa4ND1bVivJ
assUSssp6Uv10ftLj3zTsUdp1HbDQ7o1f1nwPZrt3sh2grZm/brzOVlnbo1OK989j0OGCq9a7E/r
LaWNnXa/Q8AXj4p8TEey2Uihc6N43nu1KsWz5LxUVSlNTwTWV5w8YZEorZeSO/R3rVN3JA9Z37XU
GSX5Y1UlemEiB4VKuLPg/6OhzLXycn/h528y3azxXROmuID3R6AdCvFr51r7svQ3Zrl3VWKDZG5K
l6flYPfKo9GPvKa0ajMEW7H5JZZ7I6YoBIlKdTDWRuqmbb688U6/EAosRtHgtxOnKH12ETMlJfJ0
f7ScVNeffcH37LL0Vu6W11kUG1DsQ+/AFPMVQXMmxXWFpIXlWPD1VcyGhv1rlbV2wVNyldhqcYMp
EkwtCGZ4jdkNhWG0zITMEr+ulE0knXiAecDGTDOzKzm1Q2aNFOFJjA4BYi2C3G9M/YBeI7DxaFeZ
yHyYb96wRqW3kOtA3isWg/TMeQDWulxlNS591Qhcso+y17V7l4qZJJ+Cql6JlWt2ZqG5kctqLETu
K0KjPlZBemRU4k7lpRSuAGoX3ebsg2YXo0DKktyqyDp6G303/QgOWlgYbwf+JbeBsGHCISN/fDXU
FKu9OoFiXMfQfDvlXsCYh5J+ESvZ9tsVXPdSqj63NQvEDE9JQpukpOruYKjfiuSl0FZMLDnmRA9h
cBegjjUvSQaVG7tWzef4PUiXrRWiZdLfu8pJUu50Y3977ab1nx9rULtYAqiOttlsf/QiBVI9Vq6D
vOgDiWsDhHcr+MJvnXJsacoPcvez7FZuyytG52widVAHuY5SkdMMKeA76oTWfSnyKoC6qx7jxB4M
a+PL/tqFZHHzYLuGiR2uNUj7L09Xo6Z5Eop8rJf+yaM3U/1VCP/lgjAxav+fjdkJTtzKE9SwdB0N
UYDkTj6VOxVF0uFbGD3CVpJ52tpVfbodXm3hmcXZWVaUGh4ZGYu62z+1NdIdhi2aiIL1j172mlMD
hPlHlx76LtmXsn+87UALhT9eCRDkydCTTe34mQdliZ6PQ4J5kx6FLem7IfmRS9+RSrHyT1JytGrF
FhU7ju6iQdmm/yFlnFn/e187S0vjOHXJ89oFuCDZBXgErTeORrdNHnnXrATNRbdl0gvwvqVDsjHD
gw+cHq3ROPsB+Xpj1NW2DzRjk7XuoW13/dd6El2XDivruxSqtemvBlDLb56nhKorLDNPJLY3qDdZ
cqBsFgnHftzG0Luqxdfa3KPFGHjfAnDp+zDbFMWXRlolV18K5Oc/Y+ZlopiBBez4GVGjwLaKvNKn
Md95u2GvHfot7BcunXvoPwpWRVjZ5KWIiJQa0Fcwj1Ouvjy3lRl4fRYQEYfwWEcfsNCCgrNzJDUr
aZNpa2OWiy79lynVmG47FFEu7SFGDiudyEbTB9/0evLeqieUyVVX32TpQ10HyP5y9xaRK6W4Laqn
dE1te/GLGeWSGd6AfmpOLpDmQygKIxGSkYuNFO6t/AAs2S22svxgrolKLYXFaW7s/4zNbkImglKd
Jk3GxvcJiV4+Quj7X6LUuZEpip0dVDMeBy8RiL3kaLcst5H8LVYg8ZK+BG6ykTrvmDDbYzfduEei
Pe3jtXM0bdo8TOI8rKdocFWYZzq3UarYTwzXCSkGxeoGNMMWlC4QECoYyX3d7pv4h5k/poF1lIO9
IXy+fZCXoseZ/XnSg1+IiY9Yd2FO38UVz4k+fi02g7jPtfaTyGsqWEULL51ZOtMcHYAvoBpnGzuI
YSi0ssW56fRDEjma/HMsv5TuvZjFB1ftCF3GNoo3Uv2j8MIddD2PurVaClx6wlEEIN8ygElpepYR
5Vqsc1jMBMImWOXhk9+czALKAyhPvBq6mb61DabiCiV0skz6dHvVlx7sJsmYkhwj0zwtZmvgN11V
RrIqTH6nx9HWD/aJ+truoicrslF8kNcg01MWmPkZBmF8YvgB1br5i7V3jSSOYllwKkPc1IWwAx7Q
DIi/VMgkHoz8j2h1G2XVvRdW+cLsFFHOzpeUSGrO8glOFn/q4XdGJygykH2HfzCG46rfcNuqtqW/
RmK3vMDAcOi2ot1zVZ6T/MBXxrxx0X9AmTSwgdIn4642gWLa9X2jQoW0RuKxkBJh5Z0k0aHngzN0
FksCfL03S0wOAnRwyib0IeT0tHuGHE+33WchDpvcahgEhJ9PZzL1clXrrOn0UCDrtZl5MnkImsF9
kphHUw82kvLFgEjotsEFtDsco0xgMwILkSJyT5cW87CvikGViZMChV1K5bBPgGHv9VNgJkwavCAN
s4FlcSdl0GAY8KqB0lF5JHPv3Iby19T7JHvvyloKXugm8LuQDYCpmMW4mg7xPS2QlTQUnDaG/FnY
aSn/PIQKkYOXipTaSIkdvOogJx2C4v++q39pfbYPmuR5TdX4gmO4Y2JXFdAMzdGRL281uB3WgGWL
u86EJvUO8D1QHl7uQRCXMoyvOdZgzfdD3DppjoOCEl8D3DfOoRqWViuLC8GaKQc4XamVTjWJ2eMk
rRuhYT8FOtgDQBcZ5aQnq95n7lOKTjuYY5isKE34EChl93LxlCb3Wb+SoxY/XJ+4cdDHouo/W2ZE
0eNGCFLB6fWDWdR7owi2Bk0wTnOp/IL/esXbF24e0ONAfQ8TD+y66uztUOmQ8vUI5aK0oYtbK6ck
HQhSum2NbG14eDFOSSwuGi+cY4osl5ta96LrRV6FLV7YG3z5KPhif2r9iO57nD16FsN/UZxpd13m
Dxtf0tcy4eLqUr3l7UDvlJL/5S8QBj8eGl8UHBfPtWLeuj5F+PuGaemw/vDjLyuhZCkTYQ2FOkj5
Qf3PQslodUPvJuxmldy7YbSt/qj6Rqu1J0g0DS2yeaCKa/2T6So+z37nNmc7GsFS0CgSNpPS1sfc
zncNyJf4h7u5/XFLa4mwx8QqRwtMnX9bV7ZtLWiW4JS6+5EW2T6PYcxhwj7+Bvxbrb0VyoAle7T3
aHrz+CPZzd5+WSTJTRKxd42xCevgIDxVB6mRN2Lx1ifH29+2FAnObc38JAoC0c0mP+n60Q4a8MNr
4XQpgZ5bmJ3zApnitM4Hwfns1/JOR9pX2E3ibLe/Y+HGa07isBMfMJevOa29Xuq1lFhcvfRCf+zN
o9e/me4pLyCFlAoSyM5/uW1w8bPA1TCyRPGYsu7lAdPQDKymNqyTjnBJCxbivHDrKuJBXFPUWApc
tAgBksN9oEBdfmmpaKRcThMuebn2udMfUuOrvzass5hxz23MjlIR440l5UbHhb7O3VWfR/NooIDl
nlLb2AbKb+u3ae5vr+DKdxkzN+/NOnbHFpuW/Cdu/pjWU95+3DaxGIjPvmseBnVFoJKh494KMUiM
7yX4zxRHdI9UOcvf3pexXCODWjpQTHUBugQhw9jTrH5gFV0dNKboPRlxJ25HRRvsMU3XdPuWvI+q
HzT+PNjlqwnronJzV1JomSPcBFnarrV+tKUE1aK14uZLLTmTMW7AllRuwRzMvsfM/do0A53elNVs
I6YmgvF7ccdIf9oBB87RWnz0rf1IyB8kqrjugx5+JOPryj4uhfrzXzE7A1rmW6PgG0A8kt8Nc7V3
9dfSeucxAHq3t+EmFKHWRf3V6YONKz/wS4TmYYzWEHVLyz4x30CkrMsAoGbHJBYh+evk3nUgB7Dz
CJhZ+FiMlt1G9Uo8W6oLUSb5x9Q8CejeaCaxOdJCR0DDVG1kkc27VA+PTGg9dVZLdeY1SqH1M6VH
TX0t1yTQlvwYDtVphH8ipp4/Laswr7Q05TVSiY+D4DP7u3I2F7aUYzKhWCYMC+nuMqy1upEZ5ph6
T5UFd0fgcTzJQNE3v+CBVa1dyaadubgroKUxUcJOcvYwUcwrx94Qh0rRGj7KpLQzt1O7U0XjHWmb
4CE39kW3ksNX7P0NTGdP5GIY067OsCcFKcoM33wZha7hyao+Q+i/LdO7ck0W7Go9+UKDmhPfZ6FE
rM6OSCPVXta5qvfUVvGuSNVj2R3i6KWw1HdX2N4+j1fnYLIFPmBSKvoLfb7cu6TI/9cWaAta4ocC
Vo/aEA6rzeo1Q7OHitknjRdGpvfUuM9Fp0AyhCROItvF2iTpoiEeITK+MZG5zg1Rtym5R3tPfats
Q6YOTPU5HK1TJv+4vXTXB3taO4sNImyLoMeng3fmGXEownvW+f4TnBFlh4pCOGx5+m/VJLvrleA+
jsGwIG/JcAA+ImbfVr91yTfPf8HsW6dB06zpI/+Jxm/vRiehvav04GSqyTaqok0bJ1vJ+337s5fW
F9IMQ+LhRVF93s8wlLyKFSvxn0SeXIwDqwj16e5ptSe2bMeAchJgDmdh+vOz1W0rhhm1Pvef1Pgo
er+niXWmjv1/zbvGJvJo/cfMLHiFBeNweo2Z1ht2eQBtf6TZXVRtqkJcH3O+vsZM5iZYIW1nKqzz
+aK8QHyItwnm6mEjEcM+wqCzXURuzXanvQ/C1yiUVs74FC/mEdOcZNUZdYZiyZj5aZHXbe9LnQ/9
GgDxBw/nfHSDd0E++GvOMf1VV6am7WJefELDTQ57tmmRMgZKm/X+k+eFZDq90Unr3loKuJbXmVYR
DDXQNy7uXKcvzcBzo5cRTE5Pkhbaeva9RRbajwCXDD+R1BnVYCMn/QF5XmoiRXesx3ID+dJGjN5K
/TWF+7gTMsYLlC2QhsPt47G4AlAk8ZhA2xp45+VP04X+fzg7r9620W4L/yIC7OWWoiQ3UbaTOJPc
EJPG3jt//XnoA3ywKEJEZoAMZmLAm2/fba2VhJE0BecYLpk4Acm54UGtGQAQpYqwrcCNvsz4tH2s
dn1usZqJxhEv2bLBiOLt7WGsTTGd2nN+FkpinIZlOOmFpCMaMzjPgKMpSCHDlPZGcybfaRt3vwvj
syk5evgmpAmEePagOsVox8W9KP0JkoTr/T80E1FF/fhJi6ntmlYrzZGRd12qns1Ck+4Vr/9+e+Br
J5QUKolUxgdg01pYCbqsC8nRc6fGAd3ckI7fIScSKS8I88Q2buoWtPEahTKP64PFecU/HBog1E0c
KF5wVuIn0RxwoUDJkgCZ89RlotMld1LHyElQrDJa81FSguPQ0Hz0KJi/GuQFtfFHIX8L/M/9AGTl
2EVOq8FCEYQ7djin5/n2DK1cJxefu3h0orTvO18X2BkltDaiE9E404JZtpKveVKC28v3tw2u+EMX
BhcvQZz6tZiqzA+lgefA8pxafLS8wBHyjbVfeU4xhAARmWrwwUvCFKWv5TBoYxjmxW9l19hq5ijS
yF52UgUGde2bNv1ze2jXVDnz2rPRZjbguQl8ETqrepVFVZ6EZ6X6RzK5laQGgd1APspCvhM86x7m
jb0lDPd6+EUVhF3bPE8yFf1+iyBh5Vqh4R01CIiz5+7txSasw0qsc5+xD4YUwFA0wkaUFn+Nc5+H
+8HKYu80mThmDYzY5y76rh4j7dgGb022hynv9ryurSTwXazR0Qt4f+FChy1eW4O07rmZ6Hd3c//B
6zI4mbofWRrYFsibHZ7hbZtr5+KjzcXb5+leKKQCNq27/gX4z17d++0pD7QdnKF/b4p+MmBY6AgA
Cls4LXo5hvjQeXSWml03yz/tG6oa6rPXnITNAPYdW7141GkpAxIKVpFqzvJR77pOAhzaYC0V9wLK
D1001xT6z0Jx9HzpFHYIqSCLo78IwaGMj2ZFj7gVfh4iprzv3bL73QvKz/SH+oR+ezX8i1xPGX5t
KVAMPNxRfR/odwbo/+Y+kr9H6hYJwdr9gUAm84UPhHO1uD9CfWonISqjczg1RxLodKDo6VMqQYO0
VflbO0UQCyBOB50qCIjFwnhNGCeClURnOfxFYiraSu+t7WudUg89Ne8B/eL312U4albMUlg4VUI3
3UfTqUyeoMa2aSbqm56e8r+WrOAUEXADO6SuhSeweBAjo4ZXBH7vc6bTPK10dhQ9kMLZOD2rM/fB
ysKlU/FPySX3zJweWXbamL/I8G1pBKxO3wcji0uOSct0yWqjs5j/GdKTZjlS9iaad4GO6F7+LdrC
oa3EMDBvie9l4FnadDEoqVdG/CimTvKdIH5KRKTMVfgfsi26s7Ut/tHQYmDNoNXoU2BINj6JWr2X
DN7/c2jUh0x1bt89q6ZIX+OwzMmeZZMReKkhFKaa09RUjty9Wi0FImFnVW+RsBFqXgMYyEmQkGfi
ZoEwEnWXnpEYWwZCH/j5sq89p2N2Z1aiPVNVe/G4j73JUTQ483am8CUMtzokV9YO2zN5Ij7BzH51
aVtN1D4RZGx3ymtR3GUwnXKlb8l9rczmhZXF3aT7g2CRcwzOrSnldkHLmB49KahPDZP+Gqv3t9fu
Ogc8w3YZzkwWC27AWpgb5VBFbDEIz20ki49enJSOmBjjDqXvdu+LSbLX+n46DlJZ2FVheI9GHUan
QDe8A13vGeWRPH8be6KmxmjDjZ21cjrh8CZNyR09Bx6Li6bWfcnDFcb9svxjDeQXno5fjZraQwoo
TvEcqW6+o4327+1JmRdy8bzJ7/QYPN7UZZatkrqAOJk68Jj2Q/E5jtNPGbQ4irLlxa4FFgpx29yh
TSlZWSYSNbn2m8iIkzPye+NxTK3SbqcIqRLfRbVWlRsfhy+3IeVu8TyLLcGclWEiNsEZ+n96k+Ur
2KEkn5Zpl5wrCErjYad/m9C5uj2VK7sZG2BvAKVAorCMyyMxCz2PXuxzVZnxnqUTT7UpWTS+ZME/
hlSXz76abvEpLI2STqGHaOZUpITMU7W4JAJd9NIQOO65lzva4Y6G72q0kpS6cYyUrUbt+cb+uFlm
Y7Rpw1YNyG9uELu8FRQh0KdGwZgvfiva4SBKgi0XiMWBujfPluF00re2cvpUtD1D2sX6BiBvuYqz
fQ0iYCR2ZzHfpSraoHvWkFVecla8xCb7NlDsjbX/YmRGhbOMsIYuS7ApyVorpvHyXGm1rWtfh6qx
hU2ll9WhfLCyeLP8KeWljsP0PJJv7pm/fMYUwxB5e09ehVjzlPGHDs45FGD5LpdsUPs66hspOcex
dKhNlCkCxPbiz6p3Jz0Y0lHUsnspNQ+q0NiBVcP5g57UXx6M+Rtm8lrcthmUuqwBURjxUzNh2fIm
eIX1huQVO8U7SMk+F7cq6FeJ6Xdr88NJdyh1vmVxy4jlQFQq1i+doB0unA63gzTRXOZKCNbreLgP
rcEu8dUnWG2L4E8KCd/taV87laSp5rOiwKiyjKXhcvbKCrLqs8jdujN7nhsft2E/GsClvKL27CQf
wrvbRq8A5IwczU4CIpKPgKGW6VWwopPXm1jVwGsL3vd8upOH/Fsi76we9C9Eq70D35di/RC11EHi
MQK6wmWvbWQSrkY/F8JoJpiVPExij/nnH1I6Ypt7SUDv14upCOJe9MSdjtDLbhonn8SNBk1WntbH
24Ofz8vF1YRN9I3JZNPdSLlx4WwKWiAMsWKFL3kzBk4dyBJ9qvK0v23lenPNZuAB4h1B5fuqLK5W
M2UHku4vQLub/ndTlDtllA5ZEx70wnL6/mvZPAZhB1MXAn5ukzQbt9NVahLOnIsvWFz4Ax0iWt+Y
4YuegGVPHGF87OInTS2+kUdvO8mmMJEMKXToP4e9QLyfPbQFdCi63cgnwbujX1zZ+qard+E9HOfN
w29BuXXZJ15MQmekLQvep1J+H+ZRf4wTSXpQPIBrpV8p9hTVEk1i6ADEvaaf4iJvnKYO5YOIoM2z
GpgzYqtp+oepkVBbjL1kJxRomYg8o06RNm+Bpv4QWsTWUG+P9kFAkuj20i493hnCzvdTmeDSgLJv
sWnR8CmTUU+aE7LN7T5TRR3NRXM4RkPkOynSP1ve6KpBGiyQIae3nn1zeUq0KQgEoSmbU+C7apa+
ms2rXCICUr121WAb3feql+6FrD96X+v7PnhstR9cX1NgbDwR7/mSj0dnHjlIYYuKLbUL7o7LD/Gt
DrW9vG5OMBvf+9JD03+FwxzxrzLY+X64V0tIf7xHqzPsUoDSunv2g733nLQ/fK07FP4pU/W7vPoG
mCbgL3wa07v6PL7pgnTst8jH3g/y1dci2cLH4MHDNnD5tUNILqtJhuZEquNhyG2rVSFWNOwxQQew
+ezHLZJIv3WauEmbPijZtK8bzYFuOdXv++IhrWbaUzeotV0Gw51mfdLGYeZX2yicv0eCy++k9/e9
xQKHd0k7LlZVA/tc0p4SIy0mu+q14iWTZi0leQpauiB8MVSdpNITy259I3iUxyT07HJA100MqZGZ
gLQgNlKRQv5cFrQl2nqrmg9R6Q3Zvk0ryY3iFtBS6UUZfQ2Cmf6cIp920MJvo59lqfU+LJpVcRpw
tL8HcSWS1JSraHDUrDGnQ6bECrXFKd2ia5lvoKuRkwfitafHHVDQ5QqpaggxhUY2roZJrfBCR+v+
ZNJ3RAHBPz+Zf9t5zFvDW0+rAPy2xBdLdhhdGuCQDHLh5IfeKU08Nkb1YGjTYyyc1LjB3fekr395
V2CS6pCEi2YokIguHptg8pWKAppw0qMHSmv3fXMaiGpC9cvf2iHNAEQBlQ7uJALDy5lsBwtW1BGX
XpiQ4DWru6p8gMl+3xXjhu+wdEfnN+WjpUXBKy36rKoT3XcRJt/JwiTaQt/8Ehpzo3wy36IXe2Nh
Z3F6k7rsfAoQ2FHbJ/w0p8j8R81PgYZFP5Pqb7PSDGv2wWY2HZwjKC4uJ7BTcqUNWiYwSLyH/lUp
9157itPveC28iBu74mrfL4wtoiNByg2VEhVjy8IHE3Zn2F/tItVAvtEZUU821F2398fKbH4c3jIb
pfvtBAUJFtX0UxiTDTc9ZwJECkIq8P/ctnX1XF2ObgmM6vRWUOPC8l2RAnLY79TuKcN7HvWNPMjK
TrwY02KHDGFtdGqCnSn/RgkWZkn5IBWH24O5ahRdbIzlCcY/HNQsxkovfA1182vnpW+ZJz/Kn5OX
UnUEP3yVM3AS2tQiUbKB5V76qkvji9hvygtLqSSPXWl8sfrfY/qX/vf775/b0QCf4I29ExV98L/1
3PP6dBJ8N7HA1w6SFn5qdbnf+VJVHLqyyN2yHbYyhmvrBvKT0jHNR7B1Le6qLhWmsQ+bwO0Tsbcj
+i0fUmPMeGbELVPLVNk8PoLz2WEhPqeycXmqUYULcXTrwG3UMhL2AIjx0PI6pQuOAOE5qVO/glWp
zIdjOZXt3hP9bos5Z+U4zBEAGl2AI1TwkZffkCZcLf4Yxq7f9+E/SmjRRdp6/V4aGmE3FlW9UfS6
SqAxaLSgkABFXQKk3LIynxuJNQ1WE7tDh3qH7MF4RBoLmRW/6vfxFKP/7O1aPXRluE82Tsu8dotb
G2Yr+IjIJSDytiQBKOtR1SZNil1Y/ZK3yMrF46iUiFhYSrwbkkIC0CsJ+9IS/mmkvnfKMvc3HqiV
yxXXlFwXGVK4u5d1mMYoIlkYlNjNra5MD8M0aZ/qrqLZwrSCvDwEuiomOyUrs9DxwjjY6vJes8/b
BWs2nwH6ZrHejeFlgp5NkSuOCtITUZkctbbuvoiyX+xiYs5HMRCaI8r08lYr9spWo0Oa+t3sRaps
gMutVk7iKMVtm0IHK/nnHCKVo9VUCMPn5qGrSvV4e7XXzBHJcbgAoEK7uThdY9TKtVGVmetPGcwj
hGh52u4Q0t3Rg74loHSVn2Jbg7NB0oj1mSE387x/uKuyTjSrPphyV25Mx/Bbu0/0ey8M72L5hBjy
DnIGNKvtVtJ3qSScVeqKdao8toi53x72ygJDTa3xDzUC/P7FLMd10ASqXhZuSdakMACeBvnRis2H
ohraXRS1r7IQ7m/bvCrxMPp3qDEQ/ZnYdJkZi+Zot5bb0q1y867z/xXKlzL9anhnC90tqsNa1NyF
4ydf3uKeXbmt6Q41yKbKrPSVY2SOOdBEKStdSc3+NIa/j7Qe9FG0JZ69Zoeq+ZwPh++C5orL5e1j
L+480yrcOOaGVJNUt/U3L9H0jdWbf8/ihiKCnoHbHBEF+NalnYjiIpJVeemOdbhPK9CG5Jq0Pjyo
yWdFe769bCvvt0nUDh4O0S+Kw/MJ+rBn/bD1BDB3pHdQiHyRhCw7+hBRbThCa0MipYUo7ly1wP2/
tJLT8+kZVli5hbLjdr4zR+lYRv6pq7/04lYb1so5ZAfOynM8p/MzvrDGRhWsHnlSF9E/xEwEoJMP
Y0vw1Jy1Y7rXi+/e9JShIJUa3yNraztej5UwCqAsBYz5KCybiUWxz0ddiQo36cDZ+d9FxSevds9j
4FihYv/t8l0am/fsh+Vr41wY4yIu3KyBWb2i4XWLHWKerMvdqMBIRrJbBWBBXLq4QmNT7+FTNmNX
EpP9AOFGDCYgqr2n1Cg2gC3XB+zS1CIUbZHzmUm2Y7eAlTlExec1TrZaSLZsLPxVoYqECoqtBKxM
BgCyK8IEStnUdPS8ad5uL87KTriYusXiUCfo00K0Yjf1S3vK78uEnWA+ikq+m8wN1qgtW4s9Ty5X
y0KDZRJfcv2gDW/ND8S7dkm6hbdZCTcuV2n+kg9bTqOeXUQplgC+5NNuAHxvJSSvRiX4FASVUwif
0uipTxDQpS+ol7a8l9WR8rzR10eHm6IsVtBqvDYgr8yG7LNd5ldfo7o/iGNgJ76HfMCX22t47Z+T
kOFZYd8RfIMhuhxtY4yTPohx4iYlykentjiqsdNod0J88uoXVfx129zKK3phT1083fJUJ1YVAzho
/L2YP6YBEqaoS407iA/9Ck66urEtEoLFsKUwuTav5J7oEJpnFSTE5UjjajSVSaEJuBoEJ7R91TVN
slzZz3gLPXnVvADiZ05z/c/UYrMGcWmoVY6pYfqKCO0kebYsdwcvR4DxLo/Ho2I4/tRDu4fKOMpy
oXfQ68GukWS7Pd2rq/vhQxarC9t66aPllbiq/4/0qE7/wA8DV0b7Of0pZhuR8pat+ecfzo2X4Db0
ZpG4hn/MEJglhagKh7K001/QumndFhT7qoT2PstzXz0FbuACS+qTGRfuSUabuJNwmA41qhvCj5SG
pXS6k6ZXof2lPHTTKdRR/EqdqdqP7UHfSlqthHqcUI4PxPycIjbW5agrQYhTo0lS2HsrRbKJCgff
ziJYdnd+1ElzRsIoG0oEbf4nJeWLQIEo0tpXIhr7H65j+sDxL+bY6wqHUkfD0IhlnriaWh/E9E5m
e4/JY5qfh2TY2Fhrz8xHW4tLshQj3Td4Z10y5X79JRGeBWsjK3/t5DOzMMhTkuVVJI68nNlY0Yu2
rbmZrLh30NojTnUCE94VaF6Gb2a0lalYswf1GfMHazmkVAtHQG9Edcq6MnG96eTPikS/df3e7x5H
/Xtv3d0+l6uPDGzIBlSYCv2qywgmDEIzH0UBY/XbGNkpKntwoUTdALOjZIuCnfn6Tii1vTz9HLdy
WmsjhTJJoeCBwDj508uZzZUqC4MuTl0BvdE0DU6Cf0gNdH3aeCeYezTubo92zd4cVVDv5VnTlunI
yleUcJAGsGeh+KAJj1Il7Dzv1VcdIwPE3kIBcNvg2lUElcF8Dpha6JkvB6gmnVi2qZq6sV3okd14
L7/HgP9+8+vPvrLVQLA2PHPmLWbvEGgsUUuD0U6Ar62Ue8izfdD/ug9KOdtpISFx9ikPvI2Y5qqu
zNqRKEMVEsYpsEVLGLuR+JJU1ULmThO1ZTJZba64Y/lFaR8b5XNn9S+J6Z3ALhaasqeRfSc/+VQC
aXIqpg68mOZM4U8hfGi/3p73K3af9w8jJcwJAlIF8u5y4i2/QCvYS3LXzKL7sNMeq6b8oVjFL42O
SBiqejacBgRQrcVjKci7ioglsP0A9wpVzYNX6Tuxmp6F6EgydOPbVt5/FWFhqEn4ulkg/vLbFL3q
FX0QctfQfw/eeJ7kyDbhE84nxxdeM9Dk1Ys+xU7bBfbg3almuxNIUwrd/eQN9kSi9PYHzfYWgQdQ
VhIqhFBz38nie6K0Uj2h91PXM72dpoL1Uo3sFPaR7BT+p9u2Vsf+wdbiuq66TNS9SZ3fZkdoj5Sx
diUTXydOamzRSG6Na3H4Uj9MTPJePA1KsFdAtsmfBLE5ZP1GNLX29LL9QcGYOFs8wAuHIyK5YOYW
11jVw04eqwVV5Bw5IGgBYnHXxqITJMphAn9jpFvY3ZX3D9uoQtGnRV55mVIGdDpGaRemro80Zx4a
9/FYfbE2KUaueljmAzWLlpKohzCZ++Vy00pxJxi1V6euQndrVQ97MeyfWv9Ta/xIfMtpdHvSVaf3
wju/7v9V1S/JpvLKfGaX+xQaGnFuCAXFtxSBKttKmSYv43rT1WQnmzmCMJb++/YGXXsQcaNmikYa
G3Rq8ZcDpUsgDrSKgYbZHzPx79Mg3WuD/mvMhgeNljsjNHaanz1pvXYyRaduB+f2F6xtWx5EHkV6
odQrXju56DS1TMoUCA7WGhoV4J/3ARLU/rhxf69tHvYsRP4zdI+axOVY5Uxhsfpm7mwQJdtsLQHG
REveSx5i67dHtWrq/ZVAyI/0xqJWXNOyroMUm01l+8FX8Ajr+ikkqP1PhuYVRNsNyrrFmAjqyiY0
etZPUeE9/BL2tEjGG4WVtdHQyU+3GnhVeLUWwaMCpCfNLRwJAQKzfWfIv/oqF2290bdaV9Y2/Vy5
Ih9KKyZNtJdL5KV5IRYeHkQl9CQzXvJw2JiwFR9Fm081sFURqQh1seG1rjOtocwzt5q6HEXaoSFh
75HlPxbC2Hj3gaAQNgreaEWOQKnpyEMlpvu/3h6kLMlrIwQwV4sWHwEn5VgFTZfRnoK0qHWgodtC
vu62kbV8JaxS1DdRdjc5XItlswozVaO0zN24rhyIZmHEHqCWH/N6X0X3jbUbOlhN9p56V8RvVfgg
QER4+xNWXDRNhmxclWlzlMXlOLs8AWmgxJlLZ41+MMLA21e00kPmCFLCVIpDpSMyMSnFVrJ07QKH
HgqQ1dywT7vn4lyk4ZDLAf9yeUSKf0ux6RGVHdQdhMP9fdiY8+JK0bEYQ4Tf01Lf9RbV31CK0hcQ
QMIuUbL68PeTQW0M1Qk0GmmIWTgeA/oySQGntlsKsflY5Za0r3FRHuSiFB/80vL3VV+MjqYG4utt
yyvnlybbWaeYRDzrMf/8Q4pADMYOdsmscAVtOnhFd5dFu7EUj7etrDg7ZPrn5hUmnEBusd1EK5iG
Zspzt/X2Zfmv3N197bU/m5mzNTN0LCNmwZ1H/mGxslTahjoXK6axiFnFJMKLG8T7flLOeTdpDvmA
LVDqyp1B3h+HY440OLULj2dKgyHN4ryAnV95kDJgjlCTJMYpVyRHS+66owjD/O3JXDu8H20uO8Sy
QmmgZaDW1vSfTP8Uit8787VNxPs0G9idZxW5u1p+nmiQS7PPlZ8fi62U7MplPJc7ZiQBvKjcxpfb
xpI8oQLXVxDiTDth+F7nW67kfM8tfBzYtwH8UlTk6V9e9yJtEHFW9hQU4zsp2ot0BxfEb/uue+uT
N2lsbT/5nMT7LdWiFaeDFlaeZRJIXMNLlFM36oPnKQRybSLX+1Rt/lXgH9/FRijaaWEWzu3FXNs/
8DHMIBTynzgglxMpCnHepuOY4+O0U2nroVjYPlx8L1JHqaCz7kuUW++rLiqRbhPEDbdn5RLGf8TF
oh8XBtAlIiUn3WpEoUDhyKJJtQ52KAbEyaFS7nohm6/ijVbnlW0D0hCXhM52lJGWtXjFG+NOKSpq
R+1XqW3saEvnYWVAJB6lGUVLkznNO5fTGSU0EHR0CLmRolZ3/ghxaq4N43OtJLFr5TKdLoLswzTq
GxvVkJWLdE4aoSFjUrS66kfulaGvzWoqXMh+SB1ZzVPXjnfR9B/Kb9w1M+8YnhDQxkXcSFdvK/Vj
TKl2GnaBr9u+sr+9Jdccf0rb9P1RfZgriovXCLB7mssWZXU/Ex4QzP7UTc2uNBzTq2y/y18Do4bO
Av3ZvjRtr0kOTbolqbm2UWQCLTQLQW8CV75cx1FXfcT8KLB7cUjF5XPd/r49yC0Di2nsanMCC5KU
bp09DuLXIfc2bumVtwj1IjxjmuJJ/y7hu1lQplE4+qWbzoyQgXgyoERV97kCP93h78cClmJGbrBq
eOOXk5VOhWgWeV26uYEwdl5P4s5Pwo1awtp4cBQkqIdUwt7liuhiLOd1oZauWlS7dpIdETZovY5s
aFReiBQ3fPGVa5jQlqZaFS0ursWFxwAl1mCOXV6hHYfMhj88GK16VLgu7WBjYGsHl7kjoJjTrzw5
i9lLAxFvP67cODLLvWqV5z5u87ss3NhxaxM4a2rMbQ8zXmB+8D54WhNMvEPdqhWeVnLohcCViiOA
JsqzxesmW+jK9obbH9eeFpVZ+nOxvfWiCuJIT2oUWvK3yRoQYy43igFrJnB56HmAgIQc8sLzidN+
7Kll0XxTd2D7DS/ad22yVQJY2QcmPgajIOGCG7C4CCyPyyiR6EyRK/OxMyJbmOAz0VOnC4+3T9GK
JTxHRHrA4LwXAS7XR9DzJFEA1rjwBzhq+KvJ30R4qDa5ya7njWaemW6bXhvSN8teG1lIi0zt6CLV
J9E8D5rZf0edOXFuj+bar8AKZTj6KEhWcS9cjkYM5aiXfPyKLOie1D7LgNt7kqP4jXXvRcCFh8Es
UDurhb3ZjNb+tvXrucSlwUGkw5MLg67WS+tgPouc5yt3676Apz2JtBfVMxLHywdyR4MRbIx2pYY9
97+RdqRCT6Zv6bUNMpyngVoUrtL79FNOQiM91WJk2okkGE9DnUXnqeZdNquUPk+99vR/9K5AJyED
WHK4Pfjrg87icuPzRWwkluFy8KGe9oHuEVKF0vgGDdeTIn5DEKGty51hbF3LK9Es1qD1gK9wJrZ8
f8w/XCtNHQc95PFzi5icp05dF+U3bhitt9UukV+GPCfnK2QlfBWZEKr/wAmjyk89oEoUP+MKKjOl
E0o0MSaj+OsnEJdypv+ConZOmC4mIqp8LepSD5eorvW70c+9o+aF0j6JI80RvPATxCryhhu2tvPm
DB6Hi65icxkbdaOYRWqEe9RUwUEUhHRW63kwyqjYlXr97+2VvvY253QhNWbcFPzZJfRLShstz2SM
1flozxl8C4KvadyNHsrCsbUnR7vxLK4da7xaSAAIULgSF89ijpfJ68x1WMefZPF7Ie0D40Hx7eah
Vn9F+tbte/02MsAP5hYr2Le1JULgUrp91DyjFHA36N9oCdlS9Fg7MXCnzMx/Jg3hy+yrGvlFaWSE
Bfz42Cf+oR7G09DhRssJHcPRf9iXOi8xUQg38FXqqR2EsC1GsXDNWDqGAW2yk9X+nhTzhzj+DADk
394la5NIXXDO1FMXpJnz8j6I41aou1otaGcDmFjTiQtE3Bq3iA3Xdj7EPlC1cOEzlwv/IvC90jLa
EZcZqaGsFgtn1Pxvw6R+ElT97faQVho9AOcB+KSdmhZ+YASXY5JqwwuEWMYY+UNUGu6CPj8M8g7k
U6ggek1oUhzk8c2wPomxinQGfk5/Fo3TGP6H25ZjDqRxVhy6ypdmzZArSWmWbjnuZd2tw8e6+mz4
d5q4YWiluMWYSZWSLAO2BpHw5ZjDZooLnrzSndDoksgaQtl1n1T9vehpdmJJ1LWGL1GRfJmKrbB2
pX2JVDCyIERCc4PpMhtSpZAPJdFUuh19SzjEtOlX5ampvqWGaufRKZFeNflfEaRk4z3GOSx+qfCM
9MNf+8qcmLnBe+Zymgvdl1MAV/OUBJ5Quq1suI0Y2qH8iMTV59u7a57Iy9TPpZXFgRnzcpJDQChu
lCQPur6Dq80mqt432caSrpzM9wCTp5q6Ia/n5XB6Pw81LSwr1+zavWgmQL3l+0YZft0ez6oZQ4eq
b4Yr09N6aUZo/XLwJsaTCIoFcE6mo7VMmmNAanzjrll5H2an8n+mFn6/ICLtBRFf5QZdb5vxSYv8
XRAJn8IGesDSiuy4hCvD26qcrK4YLVdkriFJo/Z7OULNy/GwymCObSKbbuR9jqOjRtY+zjd24Jol
SllocBCscejnuf7g7rRlXY9jVFWuT3E5THRHiR8ADB7K5vftRVs77gij40rSRE5XwLKyZdVoCw5+
X7lSLrUvcT5WB6kYpx+ZJjfHqsgju5DUxy40psMkyg9NmG9x7648izNsBdGFWc8cT+NyrBHccxV4
oMqF+MfRU4Tjhs++cAgF9VC2h9vDXZtXygAojWAJqMzi9RByCJu8eKrcLP7iJ1B4f6d7zJO+3Lay
4jABw6LnQwaxD2Hlwp/QrVrQm5g3Ci6c9BzwHd9SIX8QI/6vNENznzToMCPm9PewSCorZHWpUALZ
AOlwOZV+VwuD3oM5SNp9YX3Tghez3silrh29jyYWO7PqkjYLNLF044RkbQY1iEgRKRtfVavZi+Jz
Iu7l8nh7Ptd2yJy0wLc2yD0uw/y2JlHIz0qXDdhpndOhD2zZU9fu1MrfQMuuHgjoPfFhcD8pKC+2
o9j5odSZeuVWhfyvEIrSoTNMf1epWunQsy8dEOye9UL9zKl9WmbapLc2HO618SLBRgmYUI962eIT
rLTz4ZMgh9LUD0VoPeFQfvLD8Cj50rnRNxIc84ItnyFAPmSGIGhn6yyORESOt+rCsEFrLNlzlUIG
knjSxoW9du4+GlncnH6d0XonB43bIMbYR8fJehZ6u5j+w7WJECUVG5Li1LgXZgRARIHXFvhr1iCe
ZCndpaPxUEeW6gS5Ejm3t+XaoCx67/SZHB3hy3kZP1zSXpPRQo2qnMs2KIGmQ4fbSFXvJFp55+lN
s2FuZaEo1szlhPeK+TL/KUYGJbjEq92qadh7ulnuyGDH9OAEW5IHa+E2tUULuB2bAiHApeOreLEV
VG3jGkFR0Er9J0M21Q59VXHGAa36ht79gzkJ6l3SisqhltPs3KPuegjSwKSTrug2VnZl8KRkITig
Y4CpXlINlqE51sYQ1TwSNK74pq10raMrGxfN2uEnlQ3QcI508X8XgaclD2UbVEHr6kerfPDMfVg+
NkZNPeA+z/ODbISc/Pvb22hlaKRHREIMJGfwvBenPfPSgTug7t6dmVZ7LSTFjlpxd9vKyma9sLLY
rHXil0o1VZ3bT3YxvrWNk0vPPdW322bWBoNvNHeOETExhZdnQh4iL2mysHf1/FcfPATSTml+3jax
MhKyX1Qb5q2Aj764sMDE5yIp0t5Np1MUfinomvRieW9Bz3jb0PsuX1yNZPWo6JNhnEOBheNcj+IA
5Wrdu21Ed+0YFE9V+ZX8HtxRSp8CzqGnnmybYt3lqfRaGUCdv3X+rpUh0P/R698n/ZxnkV2yoJVK
DPmcZGe9+6KH+i7s6Txp4js9Kl9uf/Xa9NDVQzYcaRQIsxcfHaYgoydP6l0jjJzMcuCDt2vtS6iH
G/fRuiE2LWyNc9pr4eWMY1IkutH2bl2kR1gRulJ59cP8efRRg709pnnXXC0EgRiUWqS7YOe83FXD
JA5DHCu9Ox796L7XtSMpp0jv7WoT93ftu6FUwjnUQKlTl1n6GmGXDIMYgUXVO2rvXObNY+SEwc9S
+lMIf24PS70aFkBiCJfnpaKAtsS9KqgxTqSwiQC1wR64YIctEOr1cUQ0i54NkzwQOaflZqimUvfr
dE7dIb3pkOCwexVxJUn9Wwkg9hqAGMQWYKmiZLt8C6N60vHMIuqAid7YYoAmb2sexRDOpxh11UR0
+3MXJxvO2soEkihA/5guXO6bZRrUG4yknkYCMkktT7AkfZesbOMSWMm5UyKexZuUeRavMP2DWJt6
HOIPttAJOMkkIUxvpGe9CRLHKmHHQ1kD1e2KhLscmIi0T+nOAzq9cQTWhvreLwf+m/fJWhzrtkgK
MxcJ4lFM3MdCtle9H7d34/wbLg8Z5ScgL2QM2ft0Fl0eMrLMXhfURukWRWGnoYIUfdylO7nyToUq
NY5vqn88mT4xsdx4m66PN342+f15YDQVLIn1hU7TSP0YFULWyZ1GSK8HJ39uiIn9J0X9dHuY19cW
/Txg9+FTo2oDvudymLJKwyPItA7t7km5LxTYn2UziJygacZ7Q8nFjYVbGRzTSdsUfVP4FdrClYIe
OZfSLsde3tzRh/K18CB/EFATsNWxe1Bj9XB7gNc3GAP8YHCxU6p4TP3i/zg7r125jaZrXxEB5nBK
csIO3Epb8aQhWzJzzrz6/+H+Dn4NZzCEXsOwBRhwTTeruyusWkuth5fCsc4qIxlR7VsgNhY8NBXq
iWGR032Lmy3lsQdXQ7ZJtouIzlUKoeihNk6I6AZ1osCxZk7FgzFmtqcryfKUdcZe321zq73ZozgI
/F3h+Qe2ffkJEeqxDSGXVWAxwKPTA4opvtbWj/ur2gJE3szATMZoFoS9VJrXZf8R31t6a2d0WTCT
AD1H0sd4hPUPTtmkqrzFGrV/uzlLPw4j5F7KPFtPQtEnXy3G8XGORb6Tp238aP01YB5AaiEwQNSz
LUo6Fc2dWFXbQNLn9qgs8efCSl5NgyF8J8z1B0lA8XJ/B27sM88tzU3aB+zztpxQ5G2IWJHWBhoe
zGyhFEH7F42EOUu040LbAZ635fECUp+Epph3ZLPZeplrMFCqqDNESmod4fAX4Pl65tOcNJaIwGMz
rQFvNc3XqEwH+yApEHK7pSaF/woEqb717SB9SPu5sd28XxqI8BDc02B1zcrm0MABM7nw3smRywBh
tVMU2TYK3n49ehnaqpHFe3sVk468G1Ztt0GjZNXopmFSn0Nryf2ytJD+aYdRomQdFse2N8tTKk3y
T2BUnepGfS0dpTqBAkmW+sckRjRPF1BxDpVodj7nNrt5+5VraX1lx6Gcsv2eabpEc1RYbWAxVs7c
ddJ8aKUQjMuULV5oZ/VRavvMM8zIofKPTHOIotHOh347NX88M/yINYOl2PA2JMf49+WpKmdRWSGV
qmARKfpIuSqM0FenZZ3/E9YEeWUZt18436I/RgCY+mMD3qxzi3kK/xkHoYGTGbuayEwZ6nd2Phte
YxjJI5wARUil3p4rEsQJikM7iszin3iehs4rINslTxhC7dWAqElyZU0syyGbetHCGzPJr397dFaZ
ebiYNATgVsjj5SqbeJnNdJy7oFSV8lA0rcLUIanDYDi7Jdw10N7uKO8K8TE3MHX3zY72tWUltBux
BcOqL8JM1byuTVD/cYTtl6EQnyerFL4uRfO50XoOgrp8R6Eu2XGw1dD2h3BbwB+wkqNCR3K56LBs
4koy8K/Smhxo8uNXYWbpGfFU6jAJWmdJ+3eP65szUc1llG0VjEMt7tKi1epGk+pLF5hLBcunRdjV
LTqMxb0ZHvCz8QSip3u4/203gdL/GQWuRXJgrgTjm0ApHkIkthKlC5DBaj4AC4lh1ShK36r7+UA0
2J56JdJP0TxHnljM4n8xT7jNOV7Hz7ZtZBkGj7zv+dxmZTaebuTjd4ikFYi59V9p3uYPpi61Xjo0
qkfhdK81v+3RraunVUCsxou4Ilw3aZ8h04q0hTQEptzGnzKzRQZBl+EttNG2j2HWOmhTPB+mvuy9
kOj92Ha15BHmfNRASXhdrdZ+WYzhV2vo9vpCm9Dn7beRqQOmA3mkXgljy/3EuIcyVkEYUnmwO5Dh
g46ueLsobk1V7YM9WOJ9lTnaTgR7/VLyRlKtZWqOsZYrBiP6JNVAU6oJBgR9JrcJW2a5HMns5RMq
pbq14wLXARczBhCMUaWi4synuHT7xeqjMQGbHpQ0pz9kOnMkutnOnm1UIMbTyoi/3nf59X+4OdlA
t7kZ36jDIZa7NBiHSZQssdMEkposR2l1PArTe52gm8tai0fUWiiqbmcb6aiMrTOEbdBPwswReB60
JvUoW1XS+1hkC5GeJLRx2ckib5il2QsV7cp7AnnDZjfNeAHKtC5OnX8oBpgdMKy5NMDv2O2kWDf8
kzDKWL0T1BT1zMtttCrFacgm26BGGKbLDM8yu4OJcF0PuKWyylNb7A373ohiCUqoMNAhYfCF4sml
zWpsinTo+yHgZnK+hkb2dTKz8lBlueFHBiIxzqRl3kDY6qZol3jUw2j6xbqB9NQg9ii4bjgSXO/M
IJJKc19vJ7KmpKxECx1pwLSe/jGawuWYDe1eqfzGDU1pEI425AkBem1nOiuq/3Ucq0OQ6vm73hHH
1JL9WYIMZHkoGxhtLO111KOdCP2GH1E1YhARoBq7vb2YJwXtc2tshqAJ+8GNyhGluvyH3EbnWj/f
P483wmVg6yttDuoTvLVbLqy8JAtvhTEEstLFnzQh9eY5l5LB8ZJOJO/MpC8+psKuHDfSuKd9uWqB
v3VNnf/SQj09jnJpuSnP2Luwiqf3dPy+12mrnIlx24cmlZT3g4Ys2/1ffWuD0OWipIrwwIqyvnTF
EOxOP1XhGHQg7UfDGcA7DD+1qa68qslO943dOGtUOlfub2LytZx3aawyRy1vivWdmprBm5vFcrMs
+9WF6o9o6Py2AsGmd3tx3y2rq/Qvg7x8FTL+S6tJb/ZWX8Vj0JjGpzZ/Xup/h+yUCuKQ7rCK2t5f
5A1H585aS25vU0TbpNAek0qaunIM2sE8T6EFxdyXAn6+Kj04WnEqfolx3qnwb3tD6yNLo+LtvaND
Stnvcon2zBRBKmdjYC021Bb5bD8MmQmlO6SJp06XhxOkhOU5jOfUzw37G3Fmd1Codbq5E52M2d4b
87zhVusjyDW3/n0FAlZCS4RJ3o4BshbJEzx53WmmMn1SuRgepGzZG0S4ZQ9iPwALnD/exNUH/qgL
LP2kSD3PfKDoi18C9nU5eT9DrfxGLNr9/ZkBeUY0Q0mOKoS8cai8czoTCaQpQBv8e00Jx1n+q4z5
c2jWO5jSN56ZzSNP7Y1hMJpQZPxb/q+ERyiRnbgPZlOdX6Fz+9y3yXe5HipfTpblKVQzx48azXoF
bl962dg27xAsSQ+WHMdIRsZGkrtzVfxG03iugV471aeWhR0FFVw3SoTqJmU6nSBHUI8jVYedE7/t
1+CZvHHgOlaANFnINn5oS8mymzYdg0S3EgaKpT57IHWwP4WhdkyHITmHedd8yGI7PEcWRJ2KCkR3
NAsy3Ti3jlWkTbCtmZrf0TU5NXXiHHvH6M7lUMxowygdCjimcOXM/hjlieRHTk+eA8Gyl3ML+WmV
PcbDADJw6PbG3G98HXRH6bXYRF+AIbb4yomxFKfJuzGoU/RqAM3En5KhDV9jem6HcRya3I1a7TPj
irPXLdp4LKx5Oqhzk/hDPy6Hfha9O7VD9wiVqni0uaC8hgbXyTFC81TMhnALOUZsR0PVO+lLfceR
r19+fv9K4LrO0HNnrSH0H6emkdW0F4YxBmKpBCNxUgUJCzJi9y/E67OJFQJIHn2uRdiQL63YzKnK
acFdoHdS5xepsjyHajkeM0sefGvq1Z1VXd/3lONBn6w1QsKZ7ZiDYrZauyzRFJj5oHqpbY3P8NMs
rh5pw8FKy8jvOruE7trYYz27ZRkyGaookKaCndrEdekAV6aouIXaqRKnWA0/JwuMgeNgwAQqq/Nz
12mnqp326tnXTw4NF20dOqR2g3DF5juaeW8iuNsswdCdiMB8CECmD4bZPirSaa68do/kaC0aXN5K
qz3oB94KkYa9/vc//MaiqTQXSbwEYzWe1Dh2NQU5ovBDrejeUpg7/nNzdXRAFOakWNxVU7NfN9zo
l4CJ8d5vnBqQhSNpnHTDcZXZepEAB/pzvVadTHPZ8aYb3kshnQSIyU6oXbbwtK7SsrKY4Y5rlO5H
q+R+nP0Yzd8Roir3j8mNTcWQA/kPHMZADjZvOKMxljLK7RIwthA17+Tkxeg/y+nswc1z39KN/GOF
F7IYNmYFbaqX3y+ahGTKmTMHYUNaoQFCPcSRn6ReS31A97qvXZe5jXoaTMPfMb0egY3rrCqc6yAS
CR7DEpemhSiHTg2XJaAJOnhU0LrR43mwj3xI48mZotqVjJi6mRHl/mxBTRLVQ7yTFdzaamatQFiy
BUS9mzg0bPvIrnV+RB8vvp65CzUQ5dHIIo8beWezb9wJJJUUVagEks9u+c4WZVKnqdTlgCrFM+Vy
eyQKMvi3BgNW902tmp3487ruQRWCm2CF4hKCbnFCVKqnMq1nBI6N7EEixn5FmjF2q0Lawx1ebyOW
IOZHrg1wA9t5+S3NKqradhRK0MKzqH6w61+D+Qiphcv06c4u3loUVxsVNmIgGh+b+E5ttMZyslgN
UDzqnorGjpAMkLRjX3XS9/suev0owtH/fw8HRfkrrcSuVhorNGYtSIaiOtAb6b1psfcWdH2tAJmi
Ek14tJ7DLax+sooil0dZDfpB/6TCWC43jhujCttke7zw62e4PHKY4pRr3CsqafDm/SUON805ttQA
SqH3muwr8jPU9Mdwlk+MOp8aahyMuO4UcK4/2Iq+IxGiBAdA1N7klTCvjKnTDRp8wwJ+P0r/EqTe
A6RwO55xI/fB0koNyd1M4LgFohTNEmZJzvIqs1MCY+h+DB1zQn1hVse8DN8rOvputQR9ymChN5Eq
9eJSxY3cZanf1XH3l2xBRLyU/AGr0BEkDqBudnkqKIwNoyZkLajSwm3y35r4ct9Bb5R735oKa8TJ
Fl+Rz9tG2NhLq2joNMlJ4iq91sIrIGCT1WfuL7lVmy9xHY+FT1ROFqAZTQYoFrxZ57Wx1E+Hse8m
yYtUo4y8TI5gXnH6Lt85SDd6W/A8Ev2vah8Mb2wR8049RVUymVpgVa3uZmlmnfq0GZ7K0Kn9GUi/
Zyx4vaYJpL9q+59e6ucdN7xxzKD5wQVpxqwNkM0VNRqp1Y9NrweJ/VPrV0Kbc+Hkx1yoO7fujUMG
IwnqZhxqJoa3xZ9ZICqS9K0OafIMEGRASy2zJBM54qw8GXKVHKp6yo5S1kWnYdJ2qWevby1ia4qY
MEEg4c4A7KXXhVKVNMow6QGDJU96iT69nLyfu/Y8yfFTmDK1rD3o8c9Yiam6Q0drKKjzvR9Qybnv
nDfOPSAtIiUiDIvd2IaGwph68nQ94LpmVkDJXajwn5gefb1v59aHXdVb1lDbAN24CWEcOe2aRK2M
wIEN1mmX0wxj+ziESLDtWLq5oj8sba5PNW7sMrRLI0ibBujZ1ziPH1v55/3lXD+lZF9MBNGvoGNB
sHn5+ZqqouWKHnpg6FQGjXEaPYTJPkN1wSBxzyTSrKDPe9/mrYXB2wCCF+3ja1yoXoiWd8Q2gmmk
GDrOFkAJO9OPVVfvqUnc+Fp0KujLkQYyxbZtUGWRZrb8Qw/CqnpvOqDPIvnZaH7VEM3eX9R1uIVa
NHNyQETow5GEXW7kXMWRU6KhFyBV8ShZj5UW+5EMxbLyj9b8LtTjfXM3SgDYo0QDIRpdRUxf2gOg
NlR9NxtBbiwy6rhEDiour8wnpV+mxpvqyHkKYab8ZucFrL4dLbyTJRVMBc96XbbnUZmNl1pxYtkd
zCFdvMzQVhkMxrbgwTG66Jeu5hGQcisbS1cKF/l5tqzKdLXEiv+5v5obiQGrISpmScTFlGo3qxGK
iRqoagToVKh17FpidjMpPVWMc9qylygw3svvevDe8zi5rHzn622RfevjyV1NdQ3r/GFbWtM1oq+1
DBJYIeLipfg4Zkw7tV+1KHnpvlryY96Pbtcds0jdQ7zdeq6oH/IdiZm5wbet8qlOgafBzRKo0894
MTxQdj/S9j0slTTWmJ/VEs9Up4pB2tP9bb/xdpDoUC4Fnk08vcVO5ekKozdqMxADwBQxhcMhyjvp
XAwO7OWqXB7sxlZSV6omyITpDR3u279xEaDNDUwMgjTm5bdloBpKT+KrgVgUek8/nMrMN4DbenWs
7clav61lE4zyNkDIxvQ6c1FbYISIFkObI6K1ZEkOcDj6ifO9jsW7FICj0Lw5apncQ0woHI5m8xrq
K+fueS7OlfFShb+z+eREsavAwdtScsgihg6Uo9Ux/q493N+UW+5A3kbfegUdQ9OyecmERa1FMzMt
0JXvoo79unV+0bfzbfV5LQP01XBsJu3cpnuUfDeQS2s/7m0wFH5sturyFIqllOyEwImINjyrWngS
qP/qxje7mjz00037WUb/Wk+Nk6V1vujPUdydRTEdGyM6Z5H58f5OXL9N/By8nGIBTZvrKqGVLkYE
VWKA/GPpoRkcP6ZJox9IK8kiQK9SNrD/+tFdiT0BE64SOtyum/Rh1hK7EiKGza5dENJtReUnqpq7
+TAn5/vLuz59K40MUbQMixHJ5eZ9b+TKNJtOR9u4cbwq0z40ceuNefmyTNrRDnsyMpN3v3t/3+z1
k4hZDWD7Gpdy9tZD+UcNrYqMCESWaQZS8To376Pp3yykbrj3Ht5c3R9mNje6KhXZLIe2GWhJeaRe
/VsBd6EV/btkZPyBGBEiL3+UdkaDbrgMi4MQmUgPKP22wDJEfVNbJmSEdbOWOyIzfIqmqn7IsiL3
banqDnYF59v9Hb2+xtYd/f9GNzvaRYtpRSn0agPjaD6tCEq+Q/ktrEV3uG/pxt2AKcYDyDYpZl2V
JItOzMaY4jOF8zOGvd5yzpxnT83kc6E+pc3jEJ2jau9b3lwgESLMaGD6r6hmzEoHUDKgwk1O4WZI
JitfTLFHUbFnZHPtqVnTFlK/Osyk+I1luiIxniv9r2NPNhC4FC001H/tbekodBIT2iOHO8UJw0NL
ucrr8+IX5aZhJ0JbL8vLBwdLPG9ENHwxcqTLcxYO1VSrUmQFiQHuzVSS2qvopf8PVmDwWptBZLsw
slxasWu5SVcSjmAsEFK3R4X+nE3AcN/vroNb2AvppxJqrigzbePhqbmAAxWdHRRyDl1uXste5mQ2
WidO+whLxeKOZf1PFll7Ggq3DIPoo8kFhyI1q/WW+eOyghd+niV5sgMxLii5mLl5ZOQrR/cvXg5T
YmVnpVPbk5EW5c5RexNu2Xw/hn+g1eFJ5C3e8n1o2ghAWBrtwKheF/kLYn/HPB7PSw7zV/xjAjCZ
KmfdkA6D8TishQT6V4wKu4k+u05bnpn/eLQhd4nl+NFqV8zZbhtwfYy2PxEXW2MEinnwL13uTphn
SWXFkhmYXZb8htuheu0lWRApiPqdLumlZ9da6pO366fKXKi+QdMO5VvkQYwl+Xak9cdaGY13tKlk
r0l0+3PijCZQPbP2e0X6Z8qX9GMsS+OO1954HIDsw9JGtE3cvdXmrPpKt7OZa8xaFC+ZDV8u/HL4
GskPS/lvV79XjO/3HfjGYeSh5WUHqQh2fgvTnOPZqWZRQMZiSP1ByawfogPzdN/IjZ4zyR9HfZWE
5JxsWSSteijhJBRmkM11UDqH3HqictzBIu+mixs60XGZ/zHF7yKJ3Dx6FzIHIrqn0HzRaL0oxXiM
7fGpJf5u3HQ8NPZrb59r9blsmd07pBH9rsFsdsKBNxmSjROxKTT5QYYxtLXltZV0aumCWzGQF6XE
t9HU/qSYjfMad2aXe1OqySe1t4Yc+RudA66rkRMC3Szm/3o9ZjCuptezHGH6iek6R3X5XTROHLqW
KmTYXa2sAIQ6QuASWana+WoOl0pk5N2/02IsSMyMaaz5Srro/yb01yNf1eJC9tooQ2JniMXAPFXZ
9dlBMuDf86so6XNggMkqrFDMzg+jbi3bNaS8DlbZyBS8pWACW80MeA+6Sl0y+nVz+0goJD4iDKV8
06NUkPO2KglzaaRKz10mJMvtMyVNPMj3nFNmj/rXcNGa0XUmo/ncRbmcuM3QFl8zWPk7N2zLkCjZ
cHro1sIq9YHW0W8XqhR6khPzOLb53Pb+PMLt9GgOFglN01AVPBh9acYnqF7M6qHt2v6HPEiKepAg
09BPpjHXP0qKr9/NcMgLRGsNEXpWXyzjGaE5S3OzRTWqA6x9xSe5pzexkwdv4yeA6nDaM+7NE7nO
RG2iNqS0nW5pJUozsVydSgXqPKWaEt8pB/EUj2p3EJG8h5W7bRQgIOm/oRjWJhCWGyWWyyE2gzk9
91/sUveX8qC0xy7+24RzXR5MlLyWxL/MPWyW18gRE0RaRezraK6IzC9O3T+Q2e9Eoev/5s8jRYuR
u4b4mlnBdX508yjncaVXci6T0EucAMNXBYw+40nT9iDvV2WL1RJnlvuZnIXJR/XyBciKSizD0BnB
nPya2vadltSncXiOi9ztBuPdZGsnufjQpc7PdNyjMNte4tgGYgOobvUVVrqxbdTOIi2CUErMK7FP
cqRX5haF8Wgljasw0qagD9vvRCLbKHE1imeyZEjf+MPGVzLHbFOASWbQ14kbdYnfgG8PIdHfucq3
Tyt20LgF2gYZDnngtlPd95FQ1EaxA6Us7FPW2gytgmT1GJFRjmrfqX6YmaEHR0D7kET28q012+po
D8631FL7pzkflWAWhAVZA9vibHRaIJmoQEldmjzoA+zBwijMo1CiPWLIrS4TE2EQ2tBvg46RmW/8
4tIn4gUdJr1NRBBnoaulaDJHUv55COWjLJ6Ffar1J6exPHmlMhDS8zg3h6KaAfz0XpX7hvTJGsND
EypuQxM8sfd+31Wtj+IaRRhow/hp4CeuhLGbNJSpVopAUX5HfMSkPirth/Sg16FfyAu8/5QaNC5y
pX0um70vu40EVusAjxA6WJNvYwsHVjsEDbQ2E0HO+I1bxpLsRsLcCTdurhFyNiqz6/mgTX35DSQl
siq4IHlUx/o/zaKdm6hn8VsSniYFsWhfjXA8GqFyhC0Sib495On1KdGgV9dQQaG6AL/rJl6PSpXS
OnFbYOuFG8r5UWaotQU/f/+U7JnZXKeaKaLQHmYpUOPZ7YyTVP1SUMi5b+Qq5+WLveGoIZYmdSPC
utzLNoMZOxWOFDR2elLHwYUl0Rxp7hrfmwGu1awVnl11XjZnO3CNK2T1anpViiDrAaLM/Oel6Tzp
JMDwSfgiFPivLF/SrTPWDfO9UDo4Lxt30Yx/Mm34JPXde8Te/h0hpux04pHpUS1MyoPv48yz54/3
9+Qq0nz7YeBYKI+yOXTgLn9YRAEyNes8fBnaA1QIsJN7mhm/1OUxMx4s5m4ZWQiLjznSnlAvd7Cg
qeXHVSQBwRdfyc8KCME++ZyUB8f52DdHNSkO1XROkoEqX+PF1aPd6ju6OdfvBbExGRUvFnt5xaYA
/ibRhFrxm6XjDLYUSzQW+hjqtMTybJmtq2yGOhjavL9b18/xanil7uDJpzm43awo0Q2mScMXJ1Zf
Rmt0Zwbb0X86pHn08Lem3rposDUhhs79tt4+f+SrmWKFSoaq4UstbNvvrOTY6spyCIsfgM6P9229
0U9chhmrMWBbBAFgHbaAbyA2miSRBKIlmyyda6Zhk7miZfDHU9VEmdy0p82qwYM3uZJEHKJHTvbe
ktCZdqPFmZ/KGuoMebHVozaAHneVQRl/OU0Wfsnzst05TNdfAVIINJmIFqCXopqw2RqqCkquLxlK
JfSoafacw0I80vhZx9Z2zse1q13a2lRxLTWrauZBEGWds3X4V4x+Oc++wxT3sYjsb4mkL8dITuOH
UE7a8/3vcnOhDnEfUExq9dsYuhZ4P1WF7EVKnuXwaJbPWRP7Tr/X0rgR/AGGXAtZCnj3dWTpckcp
oDa5kyf5C3mT14ewYjafK/0/igKHhbZfNrhjdKoLyTdKayfCvX5FDVjD3yYN1nx3K2Wk2VMmHMTs
X/hl3aes1pWn3Ei1D/d3clv9gdzFIXrmHYU3D2rjzcGtYSmwrQltPWMQ8eNEu8YD/liBLpnUmMXJ
2uecGh+au00jdk7XLdsr+yjXBXIMtKcuNzeDWKiYJKTgBCRoI2osep16kQTFB2w/qap9qLTq298v
F7AnJSd8Z9XzuDRZK70qOb2GnB+6k/GCz2onK/nGPh/TtmOK88t9e9d5FwAG2m/MPnBdQeZ8ac9W
57LQJiN/KQZmhilJjFEo+VU5jcX7ZioT9eSk9tKcgZ6k9q/7tm850MoUhMge3kt179J2N5dZ3bYL
en45I1jL3NFK0/TC/3srKyKR6QwuBNDml1ZUpGYAqMhIsHZFzlUsK++cSpkP963ciPYAMoCyZMwL
/nOetkszYT7KedqJ/IVmlmsZkdeNTJ0MZxn4dRRNR8kID4gkRrn9SRJ9kNl7gdiNmJ+xCZCexNQr
HenWW2UrzDlKM8J3INxd2Uy6Y23lL7KV/1SNXhzhq4nctLS4jqZOeIW+/LTq7pw08nwUUJWfii57
hVcp91LyOncFrHlhp/YHS8v1Y6z8Lw8lUAnK4+T8oHG341/1gvpvCjvJS+dIRzh13k0EJG3zvhF7
Oui3rmMAGeu4I3QZNJovPw6jIWovy0P+ovYi/YLOofARYpvej5mj4w2GuuMNt04VyTDnCiYUFWXV
S3tWrzmFmePZcvbbcVIXcEZOPDA+FuGeruKbSNomAnAc8JVkfKTDV+PfJix7wIklPjuKRh/SAT4O
NVTks4EQ8HPE+LE/dEznyLnUHJxc4uaEsdMHEJScErMpj5qWO88kC4kHIlTzrDEe/CxspA95GDI7
rLT2eXY6y2/byHgKjTo90cV7F9aVdNCTojqNiRY+ytpoumpXD791G7l1qSszD0myGkpHrXmY1ZZc
ubTsI1UwwSRY2u28t7duasIghnU540TDmw88ZAAOKcEhXyUtv8kfXiNZuIqSHvFrT29Db5YBXd4/
8jedii7jOhYAO+C2npxLtlCbqSleGHx+apQZ+YVnPSoCq/t+39C1N3GrcEeSrjJrh/9eelPadbGE
YAOCoAQyCNjmSuZ3HOh0sd7lw/J639p13MRDC60kIw9UdCAxubQmFtJSx6yKF838d7DO68BD3rjN
+J8eZk+AiT+i7Xrf4hsI+NKFMQkdEj1wQIxIGFyaDKcuHmUFInwjQpMGTOnclW4qxc6vDm6XxS2Z
FiTX05ym9ChbAPIe0cd5p6HW/FVOS+OzCtfK7FpDtfSuVZpa71Zyqj0sXaF+L3tRfXIio/4ZAiYY
fDnPQ6a6jMr40SJ6dtRB2O0s6NYHA7sNLOINtrB9coawqAEujcWL1DGSUsku9WOARPNrao+e0Sd7
JIu3PhmJIL0xtpC/NtfNFIVtSvZW0lM3H2ZGTYOwmI8ZEnyRkM+OljK1tifHd33iuDQB7sEsZTM2
sh1NmQcT5dM5LF5MGJAq51iYP2q7fKQD3kbRwSEfv+8kNyJdDK5DtAwXrOi69Tj+kVbZuRpbQGgR
kJWljto9487fchDUj+FYic8MJNiDl2up/SkCDmwSN2VUO6ehhO0qMiZAqfd/z831w03AAWFcBvz3
5c9Zlswh16oLnpQ09fSErlpUDMhcDWlBy80pP4Q6ZEUoBjo7lte7bHtaKLmSQSC0tcaml5Z7ugqy
nHJA7Un3B1Py0vSkRfJfZ+psM8E3jRu2jnfl0opQJnSbxFy8jMqZ4XA3Sz4OtEbGcvEseQS4nx6o
jOwgpq8jwtUoRACwt4CI2dasVCcdMnleuHtGaBf0dyTYO9Hgrc2DeW0d52JQl/Lo5bLqInRE6Kxi
t8y8l8RjaZDttspvnX9thdPSkKcvu01zI0soGnFU8RIiE5kCgq+lj5P4JIBghstOmnv9Cq0D31Cw
rCh30upN3NmFU63Nk8aWadlhGXSCzt7TiuWgDu0eAdr6zbeeBywIUiFSuvUcbjYvnpsuqlf5XKl8
EuEnufos664eIohAaPNztn+0zh5J1S2XAKSEEzLNCwP+xiZTlC1wNTRU6fyJY2sZi5/AdXC8f5pv
FBiZYYfbjSPFFDdx9OXS5mFqGfFoyxclqpApoMv6PipqT8yvxRm9XL+yDTfdiyBuOSOzcBxhpgN4
bjdX2qB1qbWgY/6iW09V/poZj428VyG4dU/9aWPzNlBbKYZoQGO3TWZ4OB+Witle+Ithw9KYONvx
xlue/6e19df8cUnD+tlYWhMiaWNkhz5VvcKqXK36krTd2dD2VBFu+QZwFMA1kP/yNmwOszz2SSIN
5FyGAbgi6YjzoILea7DdOGEMMMGF6hCkgNzarCmblLpbirR6Cc2iOLSLpdVgk3v1NE95fC5g29nZ
xBvLYk1krEyAMVywnZlanCSriqxHnLisomNIn9iFvOQvFTVpEdHSAt+55g02Xf/NwZpsO05me2he
9EkV74Ye5hm7kix/52Dd8Ih1NJiZZIg+sLQxI4E6TmFFXxUWKOyOr9UUPafyq96MJJ3V+4zGcqfN
D+u/oRQ6aJA1RChNwHbvlvlwpBvgi0jfKV29Aa8ubjIqf1RYqMHxo5js3XzTGqZNo2XNL4PVT9+z
OY0Tr0qYDvXHWS/PXa3FstfTWUh8LU4lf0gM86RrzDj5Sp/XhotarvUzBUvws5sFKgRh3akuXti0
3pzM+gfYkRpA5I0THQTKINZB76Jx8uqmBRk4G3UHgh0O1F9Sr+rhUWIA1/SYux9/J709TcfMFGP/
sSzMbjw3VZNqbg0dS+tao6PGh9Aa1mpiIVL+GM4m+IMKDtGdL7deeVd7RNmLijlOf6V6o6ZONTpV
ZBLF1tqDmVcPQs4pnLej/FCAAvSspbNmN46iVnXbBkqFwZFXUakxfrbLOtuho7gOAHm113ERICoA
0ShlXN4tCK2Qi4JSeeEzdW6ZaQ9l3vmac1IyDTbO8BEu3uPCNE6YJh+WUewERFeX9Zt5ClCkl4Av
t7ytcZEpdm9l5svYhseiNhXylNiLRBnvRLpXN/ZqiKrBquVG8247i13XSZ8MS2W+lHYBeAQKjawh
g8jdpmNQuXsexc4Z3TG4ZaFyakcDFlWaL0Dx3R56QgeK07byFUN3rfS35HzZ8aw1Jtl4Fg862HaQ
xzy2285VbFtRN8qcPvDBw4GbqnzSYv2/pQd4n0cZOmFxueivbQ2kfCi08liNo3mSVpWR+7/k1jcF
IMxH5S7Ezsal8jzSByRuAF81it87J105UEDb+Z63jYBs4aMS1G5DCwK03IQjz3zpAAK2NElpq3Pv
7xzXPSubrCB3KNmEosBK+9hRaLSKk27sBIDXjoLrU5ym10i9gz9enkD4KpmHL3UNeeLcZ1hLVc4i
fYCqydPQJo/tHb9865Jc+gknDfw/nY31NGwLH5GMOkhjJPoLIVTugZtdINqdDfmQxx/U9P2sf5fV
LzJlY1kvvI66VTPMR/RFg1BnviPbezFvLf+Pn7NNiToznLSw5edo2rMuYC00nzvnS6cep+RpLHb6
HtcRKSgkgg6QCCt7P7t9udn4fppYhmQhzCqbz1NaWG5YAR8URHNH0JnNi5qHvAU8KR8Go5q9Gi3a
4/8j7bx23Ea3LPxEBJjDLalQqiDKLucbwpE5Zz79fPQAMyVSEOFzGo1uoxvQ5p93WHut++dj5Ynw
Dei9wAtBZQ5+rkViRlaCGCSlYZwT3keqT7s4/fLvFsjK8wYDNYPRaJ7zNw6jOTPzWFNtngtRUJ2Y
w74Tk2JL7OLGypGiAI5JPgbKmeWVWud1myN0yJXa9gdB+Q1g9lkIX9STHCY7wvR/vlbIiFDVAPsB
kk1ZUpR0IRqBnRAzbab4qMmktTOkAdVc3xI/XB96Km8ELvwTpCmY0+vZQ4SzkGQ42lGL7J6yugkp
8YfvJM/aOIkrFxis/Fs7y4Mv1xQPROzE/WSbUFXE4SfAu/ui//dHfrYEaoWCAH/6W2Z5sx9CtrjZ
zbwqGZfCwWxrxRZ9P7FbsLs7L/GEU9dM3gMcqxA1eYNwaNtM4/rJzP39jblqdCecVpHsIr7QlNkJ
XziuIrx5guF7aCuOgt0j8ZSmnwJ5n6XqB49+wPJoTLuyGNxIy16LYfhAzW4GiCZxufElq+ze3CDE
Yzm7HlyCyyYC3S9BkNaydSZGocYrZfWpTIz+YVSyeI/j3dEd6EmHsvGNkzfK0un+RNwyT6cuRKas
iEKa4XqPBXpZRFaGeaG3YIj0611h4AZmkYHCr3Wa4E7WM9QZtY1hrwIHQhPqy5QlUbkk2bC4/yJe
GvD+WntWR9cLv2hk2cLpt5mdPG0jGliPUCXhBJkGcDAoWZZgNG8UYhh+quE8WdBdCi06B4MjeJ/J
GZa9SjJPcOC23Xiv10cKozOaCbEoFG2XXQ1jrwS95svDWdLeg6HiOYWF+5Lp44b3cWMaCe5mW7TR
zczt18tXtyKyNYExnEu6yuAXsVszozEYbLb0KoXlhocwXzjXL7ZKQxl9izMglF0zPyhvjm/hi23t
9dF4phfkuadAXwhItGRbpMO3BkXai9YJhHrXocBgRpVAVWs81zWdqf0lCIBJZ3YDC+2/twXPoeJb
Y4vLrzXBuiNhMJ6NKWAjOGJe7SzRf1GS9E+mfq/q504onvPiIRQ21u7WbPJezf3xM/hs2YgoCqLa
eXEzngP9FBrCKYttHUDJ/fN9cy7fGFmcsynL6UIUy/FM4u9oqKGd9ONT++wH+0nYWrcbmx7BAv4m
lQJ7yJIdbaCFzDLiajorEZDL8KtSy44o/jCUjffqhvNETzwPCOz7gG+o+l/vw8pgh2d6O52FCnST
cTS/iA2tQ7sc9xCi3X2WbDz56/o/1LJvLS6uybiXY/r/sWi008FU8/ftZYJoySGVgULmkD8jPP+Q
Dbbc/UeWKQeQMyeO4fRdjzWKq0HX/X46a66XpfuqOKbE5wcSlnr8vXoH/qee3qf/mqmf61s0hAEx
pkd29SjBDNyPpYSMTxSR6AuFfVzE/34t06pDypf2cHzMZcFHGqM4NKRcpIiu7DWhwHlDZjWsmprL
OdzXY3hWatrTVXHjRNzYpTRA8NThvIH/XuISJGp30qhU4tno2kuXP2TpqTZ/xGr79f7JW787f5Wl
6ICadyrkxNcLB6CpGqvIl85QEdbNs1V0dlqgEbob5c7JJGVv1L/uW7xxLujgUxR46tmu9EAso8RJ
TRop1qUzJDjqlNpRLTly9KdPoErJnvT2Me76E9yXlw2781Cu34W5cxCwPrmkmYlssUcVrTXxfjXp
nD0L5sOkSqTV4IQff0L5S99Xk72WeraXjH/2IWazPEXAPkixLxPsUdJybFpTOkc1Hf7xUyx8a1Bl
DN1Q2Ihj1hHGtaXFM9sVciNFg8FaNpHdfhf9D7L4KSvjXfDoQYC2MZ3z9bWeTgrMMDARHYqLqEns
jAZyVcZVj/vJtbi0ac33NPTPIgmyNQ/GkV8+N959s7fGyHxRZqIApOIcX+/X0ILiRlMz+WwadDJZ
h6C5GOj5eU4bfhfEjQm9tVXZolTQZppyqAjmx/GNK1GJYTxFZi6fU7Csfb8LaxvtY6ia9mlph+WL
0MV2grbH/TGuz/7c5TqTQ5DeULhNr60WTaCPU5TI51J8AcHVxvU+Gz/4bb/xtN+YS+zMw5vR+XhL
13ZKL1HCUq/k81DUjpl/DxBKisICDA3qcpb2CBf8/YGtdFaIY64sLlYvyYZu0oya1ctjO07gI8/t
rPtCeVxQnHIoj52wU2sL0TLDJl63hcACNL7L+WMz/Ky18smzjk1q9yViEmyzOjSOma8fE9lwNAW0
+xZo6+YOAKvFdTHzd7Hrrucoj1K51dtSPhfCIfJiW46qXXYA6imVEMiVtmfQ3LpFmXgjzQxtAF4D
kQ5XJQCHa6vBKBXUpjv2XaD9QjzFGaxwLyq7gsBA/IXHDrFxZbcGvLmp9XB/kebfXpxrngR2O0lu
oMPLpjFJq/qprVoZ/8jU4IOo88PkJfHhvpUb7w46NPgKUM1AkGAt3p2+KiczDTx2QpS9esN0LifF
ycN2J+gZDcEiy6mQ06o3LuNbMztzbxJYA2RiORfrqQdVXwnku8559xMGuB4Lo4A6rq0Mu9G0UQJW
fteCvLs/2ptmZ/KQv8eMuv/CwQ26Ui7qSiCLCNodOfNaGHeDntrmcNKlL0VcfNSFgxw+w+r1z04S
nJFvLC9e2xxwcmzEvnbOh7Ki67XHc2mQRrk/wFvLyTNAfzzSMwj2LaZVSUIli7xAO0cedbSYdtXm
z1ieBBib/a7b9+/KyDjeN3nraFK0nkmawB7SV7Hwr8VJo9bDkT37tS3um/FVht6vjI59/lFMjEM/
xba04UOszwZ+PM7cnFSbaf0WkznS+ytAMD+dEzlS9m0b6qdaMKrT/ZHdskJFGddo5tRancAxUCcl
D4rpLE84tGOIXg10uf+qeoE/wjNK9EqKEOT00vOrPDip47KczrowpQczhHnFHJRw4zZZv2XXVhYb
P08tnZI1gUGHiOmzgWjLHh26BrpUUzhZntpvzN0Ne7ybRP/UemmaWsLeBmuSEy+OpbMXKfq3XLPG
g9SZuAeaF1Q22IAtwe11fIwf+5dA7n892sVFNuuSVcQhOF0Uu4Eve01A5xV0WUJeNt3GMZuP0fXd
DFcxItDgoWSO2TKpG2QDeC8Etc5VKtrG6NvBMPIkvdf835P5pEQbR2w9mdfmFqd6KIU+tUB4AlSK
HC0ZHQ6cg25v9e8Z12tD8/Xyxs+SyR+rjS8agFDyn0j4PgdhNNmtbMtGYAvGkyBoM0Nn66re1x5l
mPvnbfY6VrM6ZzXpNyfUWtJXGGahWzF+7jmlkfbX6J/0r0XyO4ab676d9bkG/z+3Vcx0wXCjLkaZ
1GFQCgjMnafK/5GCPOeh89KNF269HzFCzxcVTeJV0m7XUykhczaYeWqerSQNHeB5jImKEaD7pv9P
xvPG1MKb09PM1AvoVygCmZltqEW2DwcoP/+DWXtjZbEJe3+KunxkQKaXHppmQotvi1fo1gZ4O2eL
hYFNuc46n4VJjV0mFJmTUs9rjQ+mnsBGEn28P6Bbp+qNtWVSfybByHWPaZO0pD5Yrdfu/Kl5HS3/
Oa7GaWM//P255e4mhUHQBOvcnEC/3hDqVFdhp5TmeRyznQzZldfUL7Ul7cXI3E3do9W0R4TZTqrc
OuJjPCZ22EpHKW+/WZH3pXgfd8ZvK/ZsZToqEsEPCf8gltxU0e3R2xkQ/bALjiOQ+ly1u7jDJX1/
f8LWyzPvY5kEDI4FL+LiDZmqEFpfMDEQkg0TCDjednnXDDvVO2WquXXH3siimegKc0zJIJP8X/at
q0NSoFwdKzjfnyPrgVbUNEczRLCDCg7CsB0db2j+KMIlSGW7TYV/7gynX2/mYMSpwdUA43i9YLUw
A0eFQjl3kPrtqHQpthqJWwiPG+4TuGkTW/gOM0nxwpfxS0Gg+yXUz6VS2FmNEuOemM/4hDhe9aF3
s6DauGbX+57kPxxKJnQGsNb+bSJ5c8lbOX0bvlcBdOhg4BbM8nORknQS469CaXUbbu+6KRVwLaEF
7efUz5jFxbWhtjE0MqEOciiW92U2UZ+TsyPwDeJbS/4BBCpCh9WkXbVLTqnHuWia+KgVvwcvPCly
ocCYkFSPqtSNj2Ol/bi/pW/ACsD+IgOA5wUGDn/yepHNVqI1xguMs29KT72gP1eN90ortZ1bn2TC
IIRid3rdPnh1coAOMlWfNeWxlsy91LnyFgb0r996fUfMXzO34IFjnWv911/TC0NveR7FYvnTgGNh
0hP91YKj1qGJS2t/hD+l3rEuRvtwfxZWBxvCMMAVzDevK1wRi3u31WO5hkHHOk9dth+DL+jtOkJ+
MaYPsIzeNzUv99UIZ1Oki+GAp6JLNfV6hICT1TSLGgvchL6v81fov20BbdYEPqT8i/r+vrXVVl9Y
WzzCitT5Bfepdc70P81Y23RO0f37dRYLvG9o9dpjCB002tfmHlV20vWwpEofhcQKvHOij3bJwygH
36x2i43nlhXyURT5QSlSCF2skxi1KE4LkYdTXcESsZOyH0q6cSJWzhEJqBmFDEccrhGxz/VIZDDI
ulj4wlnT03rXa7lgK72cnu7P1/rWk+nhJbMh/UW20QB+bQagfCVkiiicxeo5omQ3appdx99Qduya
zFa9nVwAxpA2lmm90YlETI47YRqg2iWVKpItQqgViu/ShWh30y+rqe2u/WFIX5D62LC13ulk8ckc
ssmB1bJm1yMsoy6KhWwK3D77PYTSB7N9EeN2BzIDKix112/J/q0YoHmqSOtRTANwArZ2+V62VVBX
EwobrsqZSuvvrROLLpolAPJpfJ+eG+1nD6FX274HOY/eGkhioXmCuuYYzsWGL2gkGAXMplbi+BW5
+C2+hxuTDwSGNMH8phM1LQ7jNE66Z4V96Jrec1z4pFk0NKV/F94XtLg2XOIVWx+TQZ6QfUWXJ9t4
2QoBorfvPTi33ax7jbKvXv9xGp9HrbM9vd730nHSfpWCHeLF0pyY/cwqV4bKTP3cFQrMJZNoKzDG
NzPW1t9C561PGD4F+36mMeSWUxcbQ0R+eRxTJXKlEOhcnZF/TQbP2njlVwTHzABbnMNMvhy44TJj
Oo0e6UKa1F1N9m36qXeJGJ/mWKSAh8kXLk1entpC3BmfvSG3icflgJIymKvUpwCUfKY3zhHwUsdi
P0aH5i+wb4CeQ9ul4da5nC+u61cBbNlMuP1XvF5e4kpA8HhGMIqx2wZOnb2qeXUoZ/Jl/Ucr9w9e
ijbDxgV0YzOCxSKcoXxBVW+Jcw0yWUomw4zdynoMqg9Sewn9x6Z+BqC5cQ+s/ViqB/NfdACiz8bj
d30RBH5aQpDpZW6QdwcgdHYYj3bFSHtZswu/cglF2YbeLh4/SV72Ug7dPw+WuaURlkIGCD4Qxddf
0IaxUfReqZ0FwXLCcdxD/JKQtZDk5GhulKDXEwvl4Vw1AVM/e5cLh8rXx7iSzZD3I9OaQ5gKgT0O
mvzs5RKofrVWXbXdZPO+bRSCNajLKUCvVBeTYEpDMxbOYSHB3a0Gvelkli/tpwQUqDjWtdMAbf90
/xFb3/CgWsjYUZLmOK9OmJTrnVTIg0AewawmJytCTUe1F8Icbvi89ux69CxqcKFYi3sAHOmWwNyN
rfWXt5k6/0xjB/v/9cKS5UhVqZ/4As8PcntI6NAHBBY8ZySYnS7joHZJmu0EqBDtLI3hcdGrB9wv
+ag1kOvcn4+1e2KCXULqAGkFillLVx+dZDRuTTFxA3GQ9pkgDw42KSwX7VYF64YpUm+0Sv0V8TWX
+P+sJ09aBVbs1oOi7OIZljVUtD2Uw7jFN7XmUmBMsI4AuoPrmEt13nxv4qVcAJ8VtlHqFog9NfQX
mGUNWWDldE86vgr3hjx85Bw/c4l04y6rjIcmSY9FfTC03K6q4TCm5Y+aDjJ546yt44WZwB7fAhIl
kEGrGZeULgmCJk1d0bPQeeSpl47dmO68Akz0N6lqHUM7KMgMNcfGeEpS4Z9XHBIlc25NQq6B+2Vx
2Lld1UbOjdT1xEc1UzlzyS7dKjCsDjdgY7j34DMwZwHPv67km/n31Rb6IJQq8GvUx0CVnbZ+Z0FR
0GoudczD/T28dkwX1hZD0lShbf3Rz93J7E5m2duidyqG3ccI+jzIDLSzrGx5in+JXK6ev9kmhB2E
Q/OxMRY2ccfqzhqq3K1hLrADqcv3kZy9o+foe6WO9YHHKnyKuhB23jYdd8pYR480A0O+KVr5rvAi
4XuQCVvVz1vzTi4WlhT4iYD4LN4tv1PGZuzG3KX+wi4KDRoGm84A/xp9C/qk3E/qNsOazGFaTgVV
Azj5SLvgpC+MVmak132t527Wo6ag1ap88lX6Bss+9UmI1P6D6fu8XoIg7PQ49Z4QaP2aS0Z56svG
/LOxGeaJX30NX4GWMfJyQFauj34hwnZrlGruDlP+UEq67b+rxmJXdzXq1KEd64+thQTIDpmX+5Zv
zv0cqNDEL6JTsbjYrXCk23zyC1dsm491O0Z7r6Q1WdYm9RhlogHh3ZT9uG9zdafOoH5u7vn1Jjm0
vL41AQiUME25G5LoAxkfIcxVtIJTAcvf3ze1coFnU9QLQVXhhBENXM+rPo01To9UuIb3TZE/6tbH
+78/75LFutFHMEOlicEoacxDfXNl9BICFImlFK5muYZ5yrtdEztD/X58FbQdSr33rd1YrCtr+rW1
UJ70PkmMwlWTVw3hYO1d8N1PP6Dcct/Oyt8gkJwjBtjq//ff13ZKlEpizRwL6Ll3I7SD/Z+SV170
X6E3c+Kh3N03d2ORrswtNr9pCSOOC+YmJMuiD+1WEffWIoFXAkBA2yWOwyLxaQmmmYUkPd1Ermyh
/qCPj7H3xytPUunoCBB29JL/+4hQLYBNi/YPuK4WFmWSNDQusFBm9hQI/l5FteS/szDP6ZuNVwci
xDMmFuhMEPZp7MNdMpJGvG9l3lDL7U2FTIfQlQeRHMO1FT1KRisO89L19UMAJW3yTk4zezA2sI+3
NsBbM4vp6qC0yet6NoOMYZM9BvLD/XHcMgAMHewvBAmoCM4b/s1sDY0+FniwpWuatSOlL9m283bj
PZlp5RG4JCwAhLA4mwlSVxqJh8o12kd4wVvV1k/9LsZnU4yDGF4k+QFN7GE/PFj1xzBQ9+iQx3bv
VO1Okw5kW9OtXtobi3f1RctjlUVlWg9G5Q5C8yDG4rxB7Cz404lbSckb9xJu2ew80Tg6N21cT2+U
tg0sjgYs0P3oiN0f3XwKcR+kyIdl/d39pZx/a7El6QshCqKuAC3RUh1hEPWkLNKicVv4JR1SO0jY
1lHykEQUPv/dFFsGyUj6/KlhLB6PXu9I5Qd140695KioiUbEeePxvpEbq0QX6Oz4UKrjiC22JnZH
czKaxk3hioxTGtHj+LuRj49lX2y89esobk5QWTPjPskB0lYL9y/qa24lOKRdNCWepPo4GmxN9VUx
Xo1Yd1I1OsSwYnqC+lAL+jFItqgN12OltY9kKE0UILGgl7reJypMjdB0l7XLhwCi+53IHzxhNyDm
eX9O13uEMAU43V82NDbkYj/CoR1GqOHVriRAJJ3l8FPKRyHfSrisn0ngNAyIZMusQrnkvmvgWZaz
bmrcTI3sXvqQRyfEuEcFducxc0r1dH9UN8yRcEBpBRAsfy2LJ0OjKE0fKw1uk/5JaA8ga7raEdsP
lTOV4lb95EZ8AifO/5tb5lckmBLh4h4bV89+jlGHNPVTVX6VEBvydmFoniJPtZvo1/0x3lg5lLf+
UtiQaKCR4nqHeHFSpRUaaG6I8JbaPc3BrFdsbI/1dTUTUHDUyKiQHF36n1KSFsWYe42bFPRi0rnc
k0HxMkCm7zyj2Livbuz5mfQbwR9KocSPi/PddCSKzLBv3THKfk0070dgM6pJQvJyy5e/MXkgyGZw
F3VsxjZ/yptXTurFqGgUsXUb9aPllz8mK/42+P9eOyRGoyZPJoowkozIwkyr6ejDR2Xr9tGLF7ma
4r9W2l4QHvXqj97TLO2T2Lekh2hCp1TJ32f+w/1Nsu6SnL+A3jKowGjWhLfgeqCT6ME62Oata5kJ
1Gt2Lyp24D/J+cHTLtO0m5LMQaFiDKAdvDREuoX1vIUhunEar75h3mRvJluWc2+chq7l8JMQaZ5b
JXk2UZ+t4R9EiOvrJG6Rgt9aXmpyhKxUUDn/i9s7b+W6B1nXuvL4EIy/syKwi/ywMbXzFXz9vDK1
b4wsPL4ug0XUjIfWTfqnzgANIzmDRvut+F4Zjol/qvTP4et9m/NqrUwCkGJPUbxfeU65jFx3CvMX
2zZ0FPSDkB/JPnvaVhLzph3o3GDuIeYHlnW9YpNuBWmiK60bRtb3HpEXMxB+pNHnUd3q2b/x0DKL
OhrkUN2wR5fpqqmLpEksMGVF+XMYvzRtti/p7CRxuesTY99PFH/a3pY6D5qJ4aOY1RvqzGuP9/oL
Fuso1EOlh8gsuUlXXSK5+agFW/N5cz++GeRiPtvItPqMorcL8+u+lgLb6p5V/b8cx/wRb46Z4gVh
7rcq16ec7Tppb/Rbw1inXefbBF4e0Pdgjei7vDbR9qGIoJc13ybqh6R8CX3aVZ0wcIrmkZTNSUv0
xyx0VODNQJ7Psak9+7pva0N9EgsKK2pnq8Joa4ismP1GZLQOXa+/bfF6JCXvYW8y/HKPSDHhxDv9
nRR/pA3CHvTLWMkbPsbNnQtohxAJcS+Iz+Z99Wa+gzpua0XwO7dt3osjlUkrfPHCuUQuv0zD+4yE
zTQVL6lYHytNfEDvfKuN8tYx5WkBnQI8k/ds4STqEDGMujz1rtBXNlKgtdzbSvVT3aIuvrV9Z+56
+JPBDSPWfD3SrKZ9ObakngeMsKg4FT+mcrTvX223HgnEWeilpct7JtW4tqFANFzJRjS45VTuI/HZ
kPdDcxkGb1cM+y0VsFt7he4eukfw2shpLo58arWCJ+vp4Apx5/RBdNRos+GSKZvsqYsMu4SyURx3
90d4y5d6a3RxCVQCdZAkjQe8xN9BfDAMitpf9PyEw3jf0LrM/BfFA4v/DOcAtbRYr76D3jLXsWTk
vjMrlmZm9dCKzQe64HZe/EPNvmaNXYa1G9LBgqTcUZe+FuH3XOi+6aF5nGBU0KtsP0iJUyjeoURx
oH1tSpinxfR4/2PXaC8+Fkg6Gc6ZRQZo//XCS1oQQHrNWqTiQ5vv9C9IvvjD3hoTJ01+NPv0Z0gr
228IJAbvZ1Da3UaoN//+4k29sr+4NiGkG2qq/uyFSD6VhvBqDvmWFzZv3pUNGmVFrihyoMuMh1GF
UqKV5eBOQ7BDceibqZx1rXlJczeYTLsGtp23f0C97Y1J25rgeTMvjcPQOFcMwHgRn19PcNJqrap4
/egmrdU7sjk+iCgi0RCmeB+EsPshKtAB+I1wDEu53AciYm6tEe2GSeo35uHGGddok2fByZJRU5nv
szc3ZifgEDdpxJeo4tcy/y1a7QUVMKcXALB/E60tnOONewu4CWUSEowEgsvoBTYyTe2bbnRlo3Ak
f3hQi31n9M4QJPYUwFLkP4KtGIvvqfq5Ki23+t763mMSbbEu3Nzj9CrCNUrim6Ev3k0zq83Er6fR
bTI3gseiDWxZeTK6o2nsx+bQGdaxoKsfOsDT3JojhgcRoijpd6b5G7v91qtFDwiFO2onULuLi6uv
Q0fTb8VxdOv8qS2c6Hexszp7Avlylru98TKZXwx/o1P8plH6kcj2gTAD1bk4Y54wjTC0pJNbILM0
oAQWtBBXQ7s+kdoD3WKScpDt2J/sAiVDz7A2Q/T1UwmOkpo8+Bt4Y3Chr7eeHuZDZWjK5JbRZ0iG
nuvvTNFTGVmlU/YlPMyFI4gOElugXivhwW9rW/J/dVn2K4h/3L/x1hcOjClklKAgYh3ofLn+FFMZ
kXyRxcltB/BMejmdaBD+Z/oSioTA+OjMpJmb53Tx2ARdrylVU4muFvlObsg2HeR/ku7Dvw+FXiJm
FPgUL+l84N8caDNCqUcTStFFAvapl43QVlJzIytwI7tCXxnxM/EIwGhruWOFCnQJTQeiG7SP3oBK
72MovDTROfFqe8KnUpC6DNStvptbq/RX15zrg/LbkuRTLiL4rD2souAy2jDdxHu0rLeADLe2JVxK
dJMCx55ZYK4nMIgNLeHOEN2c369i7wiy4RXpvO9FEO7/fa3emlrsiMnKErFJNNGV1GnfjS+wfjr/
nYXFGTNRGlPKUsWCOIK6KHPbUpINr3t9pRP4/sUQkmVmzy1c3iAKZaPSUnGuUsboUIiIuErTPw+E
wF4lIIWFgaLoshRqBHUnYUV2ffhEm+qYIMh1f6rWw+CneZLJC1FlAzJzve5WLQh1VCeKKyKjGSXV
vgfTnlLCvm9mvb1wOohN5loOl/0yXhsqEl15M6nuiOhqLJ6aKbQn7TGMt8qgNwxxOMEozx2TePCL
B84QUrnrY0l1s6Y8RHp4KTzzj1KDe23Sz/fHtD6YsBtScgXSNoNql6UGQp0she7XcHlU7ED8VnCz
3bew7kiecVvgt8i9UziBBPN6dZpR1bKpyU3XUJwhfW7K8V3tSVyjvWXXUZsBWBW+a2FfAxJ9seC9
3viA9WxSDeVKAJo7n9hl+joE+D9Mami5Qf3StiKstC96hcZDuIFV2rCz7LYaxs6vgy6wXCGIHC+M
7A5ckmyduuTH/RldO37zgNCRYTapRS0dsWEU5WrsYsstrJdRfiSmtj14tdrsu+RLJ1qw3t+3t+5w
mbfHHKsCKAXPbixWMNe1LKalXHC1oFGRgnqopUcx7y+VKdKW1Dm0fsOQQZfUizW9m5LAroVfRa/w
5tMvDdwn3PCAbkwAVfVZ7pGGWIrdi4dSgadurvQEFyMXdpPwPW6Vh0oo96EHQW8PFGITBrZaWwzR
lTDLzlEHoeZyvYdNrUdj2S9n0thXa4SIV/CrZtcZwp8eEb/7033b1nzH4NWzwPK1raZqqzQwe/3c
mtr4GNb1R7NGdaIqK+MQaUpyuG9uvkyuApq5qRg2J3B2uHQ4stfmqgK9o6bSYFXsdkULNaV+7Kru
VdW9T3oXb1lb5Qrm3pgZT0pVAgSOuLja/KJQm5o+6XNrfNGNz13pP6EW0qCynaGhy03iqO3WhK5H
iE0VIn9iFpRBl+1gyHvnZBJouqy6CVKssrngfB2rzivtNBk1R7MAqN+f1PWRmcfJqZnB6WTMl/dq
H2dS0caNeS4r+OCw+ZAben3MfVF6oFD5pLRe9BzEQnOM8+xrTrTsQISCdmUw6a+5VSIvUl8ofHuu
pyPoXXabBBWrR3OWUeRtmdcdZp1l/dfoUe2m/9s8RwLq3imkGH6b0iiXvm5MxewKXW8wDEH+h+vH
9UFD4/UGSwWpQ0zHh9HxhfF+mpoj5HUdykzNR+C0dviq/BlPpMNU9FTvm149bgxxZv4gNqPbh57A
a8t1ZalB1xaQOUZJf5Aqmh7oGDA3nKg1uBEzRIH4TzjWTOfC/dAsv/CqRLXOhljp30a/5e6XAtX6
YshT/aNsUi7NsfetLxM9kqXdemHs2wJ3TXEYxp7e2DYMjOQhmPLumFZmv8UHe2saIGJGqg3OWUo4
8/9/G1f4tZi2M0V4NfnTMxzquR3IY78x2bemAVnsGdMIeIt89mIa9JxOyFr2vDOoguJpwju2bKmK
KRKjSWTrk54fY2M092rca2dJAbKW6YXvNH3a7gUzMvZFKyeIdsVb7EOrOwcM0cyKNyemZsaQxQ1X
l0MRi1GcuqksJ+/UMJCOvpc07zxfqp0gpE8CVDEsUmY5gummN/P+LlwdtL/mUc2Z9UqAgS2nP2hD
sS0CIMxGau2yTgz38eSF5OPKf0be6Nw2Jp6cRklLhmL4eqXHMkwgozCDCyTD/a8kxeHuQql6GOtE
BHobtN/vD20dTWJwntwZ6TjHdYuXONYzrU1CP7zo9U91+NCj1QXF0yH8WMgQ/wflwRMcQd1iwli9
kEhncWWxyQCQcsMudpofIAhQxmZ4yRQVscZS9g/V1Kj7WK8LOxyzLdW5lb+xsLd4kXuUCQriWkZp
PJX9e/RtYnCrGulFJ4Wc//6czpfS1XXJsz87Gvh1tNKg4ne9hoKEekhLV9Ml1UjkZOgrRR0dsqr2
AxqtHzH60xsOwI3ZxJeCcXDm3Jy3zbVBuVVVoWyT5KKEz9KE5tp0+TjWW73mt7bKlZnFKZTKWoUq
Ok2gL/WPQLmNzH+S/PCYx/vc95yEIl6rmA+FZG7En6vjz4S+Hd88/jfXH9TuyWDEQnwRUQfUhqco
ccsBEpULdQsbakwd9dh/X8K3FhfvTi/EjcqpSC7VeBasaocajP8iFIcKscD7lm6sHVlQpABJAxtE
cYtJNQRkPORQTi8qQshTFx7T8JOS9udJ3tKFubF+3O6wSs095Dg3y85Ss4qsZpLj/DLmBrQVmsM8
hoMDR3uURlBUO1ne2FoEkv3+ENfpTuDAs0Df365dHJbF+vVVHsq9MdGtXTffysEZJ7sm1Wsd5GDf
pCcpKe1KPEph8qBvEqms5/fa9mIlraSBCEKUsD28BjDEJNlD2qKv+HljjCv0w98xIgFGOoYq05Li
MIvyxoziMr8I0qVGQzWv/ePgPUfWE/oXZOtob7xows/7VtfX2jy4/zP6d8XfHIx0jlibts4vUiPs
hNjicKhOWp0kEXLhqXIQZfl63+L6KF5bXFzcVTBEvjgxzK5+54vJTppesvpQhruwPyPnAHj1eN/g
6u3FGaGyzpadE7d0yl6f/SYtso6HOb9Uou50krDzTfkhzTZ4oNcpjtnnYe1QvCDHATro2oznDxkx
Y1BeBA9VJlLF3a5HHcZWlFrZNyX/rR5icZcP6MgkypB+Bt+cOrVvFKf7472xX6kI0YVJs9Jfz/76
Q7LRC3k6teISqj1Bwyzd8gh2FqbMrY7LGzNLiEr9Df5A6oxLzFdeUOgiV1Nc8na0M3G4oM1uR0Bx
7w9onrnr15BXiYw7OTecYwpu1wOy1DTWpi4tL2aWdIcyEOHra6ctQbQb+5JGDYpa0HeQKFpaqYOp
jKtwLC+U/Q6a1z/Sa/kuehLC8askmN/HZDqW/sZZuHWvXRmdP+rN8Qt6f2xzsy4vo5Cf4uhTWZEq
qR5TobOzarANrQWIeBoKJxOEj34VXu7P7K0FpDllFmmhfIVYxLX5TjaGIO2k8uI1GmrJjdN17b4R
8t1/YGYO9MmXUlpY3t7eRGLFKtTyEggUxEq1RC7XPIyF/uu+nRuXGaDA/7ezuKnNINR66sXlRTNO
clnRzfVBymCufM4Tl8ayDXjM/GvLbWnO/B5zpwr4/sXa+W2bxoFWVZehzpp3ah7pn9o8thxqOxCk
53Kxj6To30VBcdGoenPa6IxY8x8YCfm3Uk2rixYFD0jjZlT9NOknCbdYeQ+9BE5+O2VHIdmi8Lkx
udAeUvwC4EF9allxlSjxmgVt/ZdJyxGFMD90qJ/uhix+p9HdEjam4VgC9ar7S7o++3PGWMYoTc8E
8gvnJqaImyZCXV9Go6LiLCXBp1rXo3f3rdxwbGbNF5wbjRCZfOLijcjKVBTCVGVw6Rg/1MGoP2ql
Fe4URMzpJRfr93nZD58ioTV3pd4Kh5gg7GHjI+aX73pD8REkKRAtgAqVcsn1adRjs4kTyaovSlXK
NkJu/8PZefXGjQXb+hcRYA6vZEcli7Lk9EJ4HJhz5q8/H4V7cdRsogkfYIAZjAFXc4faFVatReGn
sn5KsKqdpxFkmNHNA7Celjp50uZ7NKstSoLRPw+szHUMSmSkdBTsgbxc/o68hrGTzL1+bkmH9zTf
m9MUpeXGs7y2sx+tLOKAzqzoZIRUuGDi6vfE77CGjHWzv72o15d0/hYe3pmFnwHHhRWP0a46TFlT
qS3vlcaL4CLQf0VycPR9X3MCvd2ASFy7VAxyRTEJCJP7crl4chmmimBhUBNHhNoC6ZcseYiR+9WW
0OD1O09yqNMhmodp557xpSXKbAZDIVXzXFe/u+GL0v4s07fK2/CpKwt4YWWRimaUHwelzJtn6kcQ
NcNdbQfoLkGXAx9ZpsYgrjNja+J6eTYIR+gUzg13xDVgV1h82lgxQ2G1WvUM7qB3iqKsqNIG6kZS
eBWyLc0svk1uimwaShOMqonQoMw0PyJf/R+vYwa1do3gzzjWZ0Dk+T+ekaXdxbM79cWQUK+sni39
Sx8dm/FtiL7cPvezr/joS95NzGtIJEq9e+nQfJV2YVL79bMR/5BrlPSA4yEstwcpDqUhwHVVsxGh
2vDWy8Mig2/Gb9C3pHIxF/cvj+SIAIXneRTXw8TWfmV9cI5MfVeiaKmr1kbscgWdXRpbuMsiCeQg
9aXm2UqoaBzETBVLu85G8a7qIP1HnD4e74YB93BSs8HQ94Kc1YHTtBVsT5qheeERfeJuHpcr5OTk
lbVhOkkcMh6hh8h/7YquFqeTrCfAIZRCrxOnnLrp7+2NWt5ivgIE26xQQBUL3Ou8pB8iQNIuX2+S
qXtWxi46CjQBjvEY3AOwj07eWGVbj8zKFs03i7eOyhJ95cWZD4u8V9Ik6Z8ZDZEfw7QR3uoxNc56
2CPcKXQ197uYYrA7decocSHsikKBvUyPOoe2mOzkk3yKikJyNEGQzxHGiH3Seut3LrNh1mWm9EES
dsYk4Esv18UXRnVAXKR/jlrPsnU5v9esqv6O4mX1gH61Yg/UrPalnodngPDSXQVR8gay6/oOzSCZ
uekJSoZnbuGFsj5TijyX++ewV/s7ahBPArOb39SqaPahMOSf2tB7M3zlSSq6LV7I94bU5QWeGwm4
XmqqpJVL9G4ij0mC/MnwHPly+alKvOGgycpIEyGYHIIE8RArjLu0ktA9WBNKR3raoR1ZWsU+9Yv+
Z5RE2VPcKLIT9QIET4nWk9+jPKGg+2zHPbopaBvi6IrKuEOso7yPii5+gkCndxpL9WwyEmjKck9z
dHF80cPJOnRi55+ETv9c5WXnNKO4FwjQ7D5tYMPPsnwj71vxz/TkIGKDsG4Ospc4pcyPqyQQw+E5
sP5rc3nnj+jzBF+g8z+Zsfw8eIBW5AOR2Gd+4e1ruXJNLkwvXDStQnixR4SWMll70mLvc6VL3wYr
fqq7u1joow3HeRWAzsedBuw8ykdfFI7My+NeF7CnDGIyPEtRhDqCuoughQPi5ySyYudC4yhNfhYK
wAS+erj9qVdNm6XtxTlXs641KiMbnjtjROWgZLJgknddcmyFn6lnOLLl7caMgWG1jo99eDBE0wHz
qSRbCLG1RX9PL+AzAxq/jJ2sSJw6hJPZ76i1mbASeYg7pAfG+i99943X/zrGgEkJj8toOZccSrnL
FTdGq1bqbuKCRQIdKE+TTlplVf9+jiAKmoskCgkMYP9LK6YSpJYZmcOznmpuFyDGpDJ081u1mDV/
29jHleWjFaOCfcNf4TvnP//wlOSG30B2qI/PYVOewkCzK/NLOZ5VJgvGXrAla7rTautThpZJQPeR
bx2twM6NU238ykCuZlVyvP2TlsEwvptMkawfTCaVseUaj0PlaUUZTs++p5IetkMN71rS3IUjD/Ft
U9fbiSmMzB/P471MTy1khZRsSqfneFaFCYm+916uZLvbVlaCDp4i3BHD9iB9ycIXa9xpmeCHlfQc
+12zT5KwOReimtuFqfbHfhRkd6R9C62g7x/8UjF2eq8aO/jZzJ3WTR3KzZ7xEFt5dvCDtHxs8kQ6
GmJvOEHVomITSK3iWlDBbUSc77qll88JlQpci0YlFJj4cly4KxKUz81IeR79dEfJQN0HyP/+VVtb
Lw6aYVejE9lonTDZG+6g6Mm+TfO9q+xiq5q3cibmGWKaTYjBQFM///mHUzq1uejrUqY8N4SiWfEF
CaTK2oJ7XEdV73TDMySQjQJMcWkEOqouqKNUea7iNyhaDtFY75MeCZhgK06ZL/ByYZmKJv+a8SUg
oy4thQpk142eK8/Jd104GfvyOEbHrDpQ/hHuptzpT5pkp1vEfiunnZIddIJAHUEbLAmEoj5kO8NJ
e640/W4sR9XRtNja3z7sKzuFx5r1emZUA7q8l5+myH2oDnFlPjdSV+2MuEnssaoepibcUuRbtYSz
oK8E3wEx36UlVe4SefBl8znShHCnGWGzU1s13Vk5M+23P2pl5RguE0EAQ43C5MjC7YtK3aRBZJjP
QqmiGU31CX2dYUvLYPWDZq8HyxCIo6UVQ6iVphgE8zmtlercEa+F+Ns2+tpAQuze/qIrW0SIM5sy
bWIyfirxl4tnCH6RFGFiPdeymLux5+fKQZDNgUvNHM6WoOHV/PN86ED8g6KYp0BAM1yaC5l0MQvD
EIiKE9uC4NryfhhKjxjXsW9TW4mn57E8qG3HwFNp+5V35H/tOwG5G38DbXm1l/yUWcL0nU4CFORi
LyXkWcO6S3x3zBl+nurqbzz5W4Su75nGxQ2n8SByDZj6AsoFwfflBxtNm6cMAwXuGH7lTp419ZPw
Db3UrIY4JZkOinrW4tcieMr80ZGrR18W7wfdqUxrI1C7cmr8EEDHLDzRMLjHxUaLUlrXEW7NbdTo
FIQJ+PaqKZgnMzI7DpWNi7JijeIL/5B80I9czjsIniQkTNhGbtlNNkccOFO3E9HITPa3z++qIYie
ifxwxaBjLtcX71XEbeVFrmkK99PUn6x0+i8yY8fwt8ZtryB5HF4w4jMYR4EIhOzq0paWJqrJZFrk
hlHwPBTf0+kodp/b5NgN/2kEJ6JuRxKU54C6Jwol4NSoC9sViojRH11Inm9/+RWz4fvPgSiYIh6V
VoKXy5+Tpa001mIXuyMBxzGso0yxLasv7KIP7ixEiF+GAYU92aJUGUk5A3taHJz7TuvvWcrA8bV6
c3rw6kHDAUsgJeeZnpkobXY3H95nJoUQBBvU2PX65BVJm0+x2e5HsbPl17xSHCU/ZvQSiVg6Uwxg
iJzsZCs0v86GZjIaiiIijQb6fUvVVKhUk6CBEd/N9XvSpqcodsv4GKjn3DjXMsdQoNEvxhtJ2LUj
pT48V0UY6gOs+N6s+/Dl0H/4Jpl87BKz2eHMb1r8bYMtYMiK05pFNqmtA5vieVhEkF3gi5UGSMsN
JXNwykwk1elMYbdxtGZnsPBaiGPjGWkozILsC2dRRIbqaWafuJ6conB3qDRqtkFzzrSjImSQN4xO
0jFmng+21IS7yrzvkt/gvHYViBhVeEy9eOOeXzU7Oe3Ut3jloSbgv9TFl+uBVmheA/wuCZLPlmee
u7z6pfUHLbN+lUXnjJ5nCyMq338Qq2ni8XB7SdYWnoBwZv2b+5DLGRRB6DO9y4PUzQYQiNIwjgfN
h4XttpUVb8ZQ94yPQdGDwtXiSkeRmvVS2qRu2iWOUobncXqd0uizkP6fvgfAAZOfQO+oFl1e1I6G
VReoOsuZ5Ui8nRt/2DhEaxeCuhcz6nRQ+JZFWBZKU6/IYZi6FZhlp+71X97QQtIoZFvTO2s3HvQZ
0y4sHi/BMgKMExAhbVlk7ngUYT/o9UM8ngbd9cKXVn4WxtdS/PfbDgcPyAU+D4DIkibPUMwpTQHm
unEnawitdIJtCcpZlN9uH4irKiK3HLk4nmzIkyV5eSAKK/fHXI0yV1VemzOk0CJFLOutaR+i6qWS
y43PWrn3F+YW4ZlXRcaUjFnmilrOSPyodLu2aP6E44B4aGdVd4rpb6l2r5x5bJJ4U/dHB2qp2q13
teRJEzYj6c/UJgdNLRxtcsN/BmHiQWD2VrlXBAsQ3y+dmuelgprUmeuHThNZBwlF3TcGTzIyV5F0
8vbOvXPUL3wo5vgHvm0a3uaiw+BlZgTJdpq7UTL5D0qohnuvibtnuc6GnTiZ9bH3xWHX+LSOqkJW
D2Uly44h6PAj+/FwUCmYOrmGyEMlKPUBwn2F6VTVcoao0M/lMIgzt22wk3tds6Mgyu/FtJZOltdD
IeSjUpDpTXuo8FeH0BrGfVGM8bmKiuihLkPN7sAtvyXSZDgeiwIArseJ+0H2EqNTfaxSNPa6lg6T
UDY7X5CDO8qpxZ1MSfVTPVXQSBtte7y9ZLMLX66YQqd1lqkn8V5KiVYyrw1/mLujmqZHxZOyg4De
i6MZlDWHNJEOXWVUb1bSbp3762IxZwN5ZyJxOuezI7l0h8FkKXWqkgG1zDqrktNJ8tGczn3oDtox
rqJdKc7PXXHo0vZ8+6vXzj9DFITJ2KXbvDBdCOZklk2Uu71pMrjxpQsL15h98sbbsuZKPtpZPKCy
1so5yoK565UHJX7LPomqYBveN3Pmxez+a7aoMeffvdzNj/YW579h9NQHcZG7VfjD7F56qEqtuzih
2sXpub2EK08NRRQQdDOZLf81P94fYq8c0VAgJFbmlnKonjszpNpvoiLWJ82f25ZWFxF6N6o18EVe
aWZ4XZonWcpHqd1DPmiOSXdUjwJokn5RWv0KVKjeqr69M/EuF5ISMLMXxHxwgS42TrA6As9OwEEG
O6lAbjywzepnqL72cmtrSbT305OpxQczd3Iv2PUE3JGtnchK7Vi481uHKFsOd431MIrJnd6hUKGB
KTBf/31pqFcQ/bMVc/PpchOMdjJDT4tzN2tMp5j0Q13Eu4miv2D2h8Ir92IZfGEKZuNYrx0zJlIg
jSNwolq3OGZmmUqBEhW5awLOrrvUCbK/ofVLT14j6+X2F675pw+mljFgW+RZVcl4dK1SKvwzzEpS
0j+aOhA7ZZKrPdPjiNQl6b+ylM4v10fDi2d5oNmQCXWOYxyyz5Pe2qP0UJTFbgi/JfHv2x+5dsKZ
gjZnbhKJ+eHFesZK1k56V+Vu4IV2UX7KGciMP4lmtJet8KlPHsXqn8vLfB6quLSyZ2gpsjeXJ4d0
Ry70Ni7cSTJqSH/KU6alqS0ppeokyIbeW52G4ms8CcdgmIZTEwT5obQyeACUCco1Pfw99Va7q0u1
OZlSl5wyr+hOMu+sJwXp7vYCrflryEOo39Od5rFaRs6W6FEf46nwBqtjBidNz2bCWKCfC749BNUW
tHQt8+Haz1V+WEEpqiwu1pQkaN16aeEqZn2Q+s9x+j3Rzp4Hl8QnGv5t/rMz/V1hAmnfKA6+T24s
XQ9aFYhVAEtGbm2Rj7RFZo2c88JtpmLvxffk958bxXLU0NyXcvu5jX/D+KAPd0P1UiatbT1Pyf2o
JQ4pJVFxfx+IRyFG66G/65IEPsw7P7JTYYu2YX2J5nIrdXSK6ct53kAdassSB35n53fHoBpIVRMm
CpAImJyokpO7AG9tD/JQnhpNG5/kaEyPodJaOxon8sZ08Wo0YXB7GHWYq6tL+IHallIbC0XhqoW/
L6VTjfi6f86Mu0xwphfFGFEbeYp/3T6X190lrhGaIqJMr4aB/KUDpq4zNpOZFa4YSgcwwDlD1v7v
JChs09f+VMWQOuVg/oizQ5yh+Wv6j33fO30x8WYJ33wYeNTSPxXC31qJbXOT/GDNsTC8SXeaHE0C
Xn55ywvI83VxaAu3L/ofxFeWI9SMW6tm2pzlglF+JTYB0nSCuhfavD7cXp33V3J5lNkJavdwvMwM
oJfmG7PNBDMrC0joJtjhyiGlUhaZfvvdIkp/6Evdm4H3E0ownO5T15Xw4lidUp+bKJILezT84l5U
a/9rkbU0RDlQ3cMgq0U/d09gEU2V+PvGb579+tVvnvGyeBuQ5cu5Yz0S/bJQRc6RPN7lGgLspWdH
GcFa7+/Tz4p+H3jOVKkOfCgbz+rqGeZJRZAdtmP88+IdaOIhNiJLLlw9/Wt4j4E50yu/JMX3qTId
OrB7S7cls36ytuLG62CO0zsTlM6UC7Pm5OVGlUldZkbKMQ4BVMHlYAS/000g9JaRxYtqDolFNRSf
Krv+lNvda+09+r1pd1Wxi6JTmrwp3w3tIaZMCBRmlxfkQBvP3vyqXW4uuQZABTr8QOjx7ovv1EpP
bca+cAc1OShp99qJW+wsK4UR8gqoe6kooUzBpbu0AaOo2A1VWrrSGDgx0PkE4VvQ6OcwfQh8OJaM
0SnFL7m38W1ry0vpZ0angb9kePvSbporJoqVWenWmkWAHLSeI2hKydSXv4nDnM/Dch013ii8B3k9
WhaXtqpBaCEPrEo3Q18obNTHAsVCg5Fcwce7l8WpiIR72YPYz8qeNy7o/NZf2cbR8zyTeFAKurRd
etNYDox9uBY4PAZXeSUNMdABNUW2xSzUUI75rtahMIzqOtlnQ1g55tjX57yu4G1EX86+/YuuQ1Q2
fI6mqIHTrl/msR7OQRt7sXSVTP4M7O5F7zLW3/iVayMKxNnJGLYcxbyXyzWYyzYYheGQM325Bprc
MQrd56Xb1dHeCGBO1ovz2LvUSuVyRB7Tt6m2OzFch9mISo03bXzz2mFjOGSuxc3TKOriBygtSHBa
DBw2vSUsSnQ7SHQeWvQ/tr71OvZjSvmDqfmnfEg0oybNp1iCbbvLpx/DEPGy/vX75K9fSHeTUTmV
0j+EuuWI6mgPcXpfd6rjBwbPvXgctdNQbEFK1r6dbgAimoTr4hUtVhuXVhkbSekymW+LiYhiJ8wI
2cYKr302bHlziQ7YEzHv5WfHagKvMgm9q3vdsS5kuxatP4VanJjJ3d8+wGsui0IM2Jh5Q1V1Sbaj
lqISDq1VuaYn7EuxcMTOdJOmsoeUEszUCa95LkChWcaPenC4bXzFJQNqnbVpgUARuy2eHkrLuQEx
VwWI5jXXf43GxoO+so4k8oxooCTMqNjSXRSymA3i1FYuk4uCTAN8epSTR38L37FyKEDqgNN5L4jQ
tLzcrqoelXZqp8pNwL+LyX6EVRW1gttrtWqEUIqaKn0+oBeXRmrRCJMCvJ07qZVTBrDD0wjtt6ZJ
Vlfsf60s699i2DW62rJiUdodjERwROVvKf80g//Lznyws4wHfDEskx47U3M2Pcg1/Mq2omMRbzmr
la4tfpn2qAxzMw5zWeQUsjbqo1zmfCf0iSE4UDoqrSlCs8AebAsiSMgBsyORVfDWdebx9q6tr+f/
Wl8cjSTM4r5ETMiFAd5RlMoG8Uesz1grPJe3Tc0B4uJdmFn2GflmhmCGe1wekGxQQy+vk5oDoosH
pRSSoyB3kH7SmE96qYA/SxZnXcL0UQdEs79tfe14KvBl0KvnTUIz4dI6GJNcyoHsu2P1AhL+kHSR
PY35hpWVxHOeQgJG8k7oDzL+0owgZXUr60XtlqHEdFDZHXJFPiCrcK/J7cHyhYciPUFjcbb0dhdN
ykHThNPtL12BmMy/ga7kOz08nYbL3yAbUI5IZlW70JN+L8xHDdQtUpr70Ups9GxaUu4iE1BtkG3Z
qDO7lMoHYVJOQeUfOu1VCrbS8dng1c4TvBP3QeZyxT/l50j3wtlTu4IwHUeE4s3xSal+mv6LJDJt
v7EHqzv9wdoco314k80gkoUECI8rNAWDRW1sj7qbyvnWeV67OnNK8v+/ahlmJKIQEWvWbuPZavZq
mZPdyN+yTQ9xXdBkO2liUs9WIL1bxrOdWKhBy9CgS3AO1b6894MzxB12Lan7UdtYvPWP+l9ji7MT
prmWaj7GUH+3rO+++UbrTaH4dvuMrvmCuePGZDnQOdStL/doKHMexWFs3JL4X8x+ddq3DrxTPxzF
+FX27+P8222D1xdzhlvNebNFvo8U0eIpD5VukjVfyIlKSyfss12tlXYJYhlkqiWe4oeoLY9aHNoa
cIF/HeODCHHuqs9jMkBg5OVwnTn6fhjnlDoS642AJaoau+7kf11TIO5Q1jKfQrgET9hi6/xm1MRJ
18mT25fh7J9b/WB4R0m4V5IOFeENtNzVLVtYm3f4wy1LYqGNR1ErABu5ktc6vRrapbyFr7zGB85m
iLBnsDG7Zy0OipFZXuRZZuGiQj/PCeilkxjl3eCLgk2OoT73SgT6mETqlJpZfpQFWdibSascqrG5
5yErbSoL/S6YW4a3j9TVvZx/GpCYOasFVLQsjI9JhDBHhGxsHZLNFNlBwZslmt3X4qPibxi7Lr9c
WlsGPm2p+VVbYy0pmKyCK1SNGgfdCifOzUcx7+yKUlATBTZ3tzSk0+1vvQqEF9YX2yA0/ZQ0k1G4
muDB9aVPnhMaxVZHcj6hF+8EVkCHUNnGMWjwiFyeKZPowOw8vtFMj1NxirRTJzAQdE5pbBgbt2XV
FoW0mRBRglpn8UqIU6TnQSRQzjJGBMRKZ/Aeze6hFsVTmUevIH63kqbVLWS+HykInQiBmtbl5ynF
GLXWEJeuxkA4I5S/jepz2Uv7IkZJaVcZ0r4e+2buYewZw3Zv7+B1HjUvLoIDvCIQCdJbvrSejTC3
pBVbGKiwm+d/gUTvcrV5DbTcHSLhsTNQCu79F33aYku7elPeLc8DAwzfUd9ahF5TnqeSFvul25Ti
sYGeRfhZ1dYRmqHz7W9c80kgBSS0NhBAgUHv8hOjoIJXoyLxFxO0CP3SVJzArOj90p3ZuI/XF4Lb
DFYe/qKZtnxZvO7asVPNXCrdZEomZzBKnSij2dJJWzkylMveiZ/Iq2j6LG6EkCQ675FRusFr3UZ2
Pph2nxxhnh0DxdG9w1AezPQpEb7cXsh3lrXLm4hdDgpofd4UpgIuV3Jo0K+V6pC0oJJp0AdEkNpA
gBOKhXCEVkCm+6ZHzLfG/a5nUJ6hMnQLLJOparFL3kALQoTlV8WLogbDvsrE1wk2ztOI1JXTi316
SIXyUHoiUYwqvuSqHzzGo6FA55H0cBKo3SGsTMkWDKHa2LiryAOKDUZ75oYdcfpVw36ays5UkoCU
Xqn2URXswaYfcphXn6lHtajS2XLb7W8v59phoTVo6TDL0ZFaBuQamOfYTAvy78kC6SoyENtMYrnR
ZXqnPF9uGnSyQPfpfBP8L/yLkFU55BZ55cravR8kX4exdgBnzpy5lBmOTRHtdMGCUqffiWjS+f70
FEzM6SDvYIa/FD1lF5kuyZ2CumCcfCp6hmHp1xXlt9vrce0QFJC4TFhBRU1Uu3zLYiUt6GCmlZvG
n6fh3n/zGHiRNuY9r59njPC2U+dGU+OKd4K+6TBZJrUb2Xsum+khCjunDdQ7apM7K9gY7r32PBhj
YAJAKtPxMHpf3pfMs5j9jysKOYboyHF5EiOPIGWLeHrVDP0XJgDn6v2yjB40XB25Fiu3gepiN+Vm
SMVeEU+M925xTK4uH8naLFEAvf8yka0UyEIGVarcWr4LLRFqlhMC5nbif/WbjcVbu5L0BhhcZ36S
kv3CyYVhWfoRjCxuGwq/05ngObADROQrOtgSNVWx+CqWW9iyVaO0CZhJAEjJJMbljuVT7oN4pvBh
tEfPg8OvC20IfnJHId5IjWPc/r596NcWlCfp/xkEwnlp0Ov1pkgngQUVPOGzZpU/A6nZFVWZ2kba
Z8xZK+ZGO2LVJJzWlCNwB4RWlyYro/SzaC4ElPFZ3Sc4uEYCJn300805nvmvWvoemNigmYQBYT4w
l6YgQ5do8pDij8OPkODUidSDHOs7STsHpnYoxRer2iK1X3OrYItIq4gZ4S5ffJ4ZyI0i5WXt0t2l
qd/spH9ll6NzznzmPNg7lzTpu15+FfqdeaZKQ03M9BJlP4b6lIActoI9E4f7wM8cNdiqXlzHpZiE
iuV9nJgneN7TD3mVKcSROlZK7Ya+dmd8i/L2KL0kUD5CDfCFXGTjOdwyN//5B3O1n7SG56m1K9aj
7cGw3pWQX8TZz0p5lOT7ggT59jVYNUhPir4JEOYrZEbi54bQFlJNOV+bDr4Zm4QXZnxETjc9Wf3Q
7POGhoKH2MyGm1lznoQycwWAphRZ2+WnmpUSQfaks7J1O0dOQX3wjSjd5X6T7G5/5NrJnEcS5kFw
emDL5KILymGsvLBxkzEv900vZ7bh40RvW1l7Rj9amX/Fh71TpEmKRStqXD3x7DDS9mrw4vtvKvw2
/wdDvDkzhgRmvmWbQm86zWq8tnErsXRkIdgp3VsofW2sLUMr64YqmjWPU4AUBbxy+UVhYVVxYwQd
2uzRtBfjNnsyPD/+12Y0o1rzUI6G9tQME1z4qi7x+sDvoGvG5b6BaXCnAEEnLTjeXrWV80a1Zx4R
gRKBuc1FhpkmmVUphdG4XZjZ9CNtVk2Rtqg9Vnw84Dzm0BAr4TAsB6w6UfVGK0xbN9CRxRTaLHKK
vv7bAao6pIzoPBS9Xm84jdUvoyJDMEPdA0aty22Ko1SWSiHAZvhfE3xS0ich3MhAVs42CRZNMZi2
mC83FyZg86sHE2CNW4s0P5Jek3dCAWqsRZFnVwN92TjiKydPoTtO3kiXDNa/xZkADmGNcqC1blZb
5WFs9AneCpjpbh+Jtc3iDsEICY8SDb/FkdC8yfD0uG8pcEC74lUP+aQ5yotUFgczyV5uG1tLHhmh
wKW9o8CYpbjcprroxMAPtd610KR9CppU21lCJbvMKmkngcTLCUoLsrRSkA+JGMp3nax3hyqGG+X2
L1n7bIDszP8Rh8xsHJc/pFQj+o9G1LtSo2dHVQCwWknDTm+yV1mPP40c740TulLuBTJEGYlBSCYu
4Bm8NGnVRV1bqtC5+hTydoKE21VSGB6sIm7obxX5U9tk4o7YQnjivSnuU98itxaBVIuGsCXQuRJs
XvyaxdMjUJUYul7v3KERi52CYPe+0y3Bgc4j2w2xEt61hcKUS1u3d1Lnb0EyVt5c4BgEE6AsZw60
hXmrbMI8TdPezXhojcr8YdSPTao7U/N3KqdT4IlbyqerH/zB4sKRM6ZkoduIxSRAoqL7Xr7FXnWa
5wygWjIexuDr7RO24i6oGDKbSHmJ7t7ywc2BAmeeng/uBMNh5vbWYHsjRYotjdAVz6dS7GHoj5HW
64kUxeg0DdrqwY1gjG1LKCfi6S6Tvt3+mhUrtO9QkQa6SpFpmeaZAJaqRO5HFxGVByRsh52vJnuh
qbc4GVa8Hq8tunBgwhiXW1bmxL7xJ/h6JjfqdOEOGu56VxZyuRF4XVuZm9uo4OIBFP69uIul3o8l
/HudK4Q5gLPKVrdwONcLhgWaZORyYMZJ7S9vexn4gu97HLd6LPdWCR7aMCIH4bsttzInaZdpzmyI
GIhWMrHdUrk1JiztpKHpXXF8FJTgocyhypqil7mDJNvF9D0L/nj9L4SYN96ntS+cEfg65U3WUltc
KMXvAol5sMGtxhI9xobpu9xpzL+3D97KToHFpfQONQBsk0u1h7oTUJ9ECNMV/U9FEdnt9N9tA9ee
iF0COs7fDrk8GcDlRkldF1V65otuZeT9vohElWxfH55BLO2ydNYLQjtjP/RauvEYrhk2qb+RWIEk
4k24NGzUmpTEUyiC9jWhpznoA/ohgjOITtjRj062mEJX9oueHzvFIBc1uWVzKDS9uFe7YHLLobXF
/qTHnT2Mx9urOV+cxWlkAIDqFnd4ns9YXKyYYgrXNZ3cfDyl9X+BoiIA/GkuC2v5hqlrB8tkPIk9
1TQ0z67Y68YiG3rFqibA2uZhSLqXqdd3Pfo6hjCdb3/VyiFU0Y6iUMoCwty5iBaoXFZmKHai26WJ
5RitGOyqqiw2rvLKBtGDYb4PagPy7SUdjWckkLxbg+j6ae9kiTv5pWNsEbfMx3mxQYBtoUfkzMND
s1RDjMNKaDxBEd0y3Y8TataIsfsJaphHRYHyLvX2svjz9uqtbBRYL9h24aWBaGNJMwi+1YtjTRDd
dtAQUqhTyBejfrJjvTw3sSVubNbKEaRRB6UP9DSwty8nrT2pVNVSLyU3faq0zCkN4+BJ9ybwkiHb
GlFfswWLhKzhAknjl0CIvJWtovZ0yaVmHIbDrh5CJ4yDT4V833++vYrX1B5MqjOlC3WyitAsvatL
f6GMUhtVSS27haAeveExEHwonypbh9WsEP8baxvGX5gNpIOa5Y9J5+3FINtPfXFuA+mp8LuD6Flf
b/+oFR/28Tct+c9ajYGzfChkNy7C/RTuBu8g6HeNekzNt1ZtNi7ISsNwrnxR+AJFyu4u55qGwJxo
3cWiK+inxE9tT3kNq2QHHY+RPsXCG408ppsOt79x5fLzPCAHMoudXUs7hnml9o2RSW6TjoHdG93A
mJmnbHizlZN0YWW+RB8qJ0aqdsZUR5I7f1euMbwhNVDkT44vj7YSbUAl1qzNWpE4ApIShnIuraVU
o4K47CS3Rk8Y3nHZe2SUbmh2ab1xQlYu/5zyzBrKFJi1ZWVD1uJC9HxVcsPK2GtRF8OuHHVQ0oIo
zJKtou/KeaSqIeNtUOBVeOwuv6vU+qzXRk9yrb7eebr/xKB5pL1K3Q9JQJ2md28fjZWcjtCO8QWY
qejbUR+6tNdXRpxkCZ1xmVpX2b1O+V8la5xMGs+ath9y4WB6MHvGD1ZsPXTesHForlnv8G9znwIN
pTmYXT4ZkdEkuumX3L/09xj5X0fYvqB6PwuNflcYij0CPYkr5UjkdIgk8Wc9jI6vd+cyd2G4egsP
wUPxwpTm7WW5HvOaf5aGv+fezDHwwlW1CWIWpUFenzfVTkmwqT5Xpiv1h8T8HkXBPqDYSksl/tNa
NhLeXQVqNnnroP+sxT+w0T5EjLN41tYPW3Mg/DAwl8DJLJhFFvuVZNDdAxNivcgrRrQoIn/cRWFh
G0a791vTHlWYCZLxWG+qtKy4EYNQhRLsLOsOmdflUZHKPlEbs5fdtkUzrhO6EqCwsKVYsnbdGDKB
zQSWgnmO7NJK32tSBihGdtXyy9BHO62eqDIoBy/bovlZcSHz3w9OF8TRtS+uo1AJUNmW3WxSdnHq
70A0wFHh2yGsEYW5v32k1q0RJZsyITN56OV3pf6gMKjPxqWRaRxKLbT2PtNwhwEOOnugmvBX6IPs
3yMJBNhgoKGN9A6EvjQa6nocGMYo05j/H87OqzduZNvCv4gAc3glO6glWRLblsf2C+HInDN//f2o
C5zppogmPJgzcwz4YXcVq3btsPZan7XM2IFW3bfCh75pj3q2VZBZwZXxupAtEj7P+c5yhl6tgrZB
9FV2JWHa5whAtZAf6L6yn8Rxx/Cx4+nFnR4++eF3q4ju2/5XId31CrPzY79xgddOETULpnlJjZlz
W+z2oPdSOcmT7Jrjyar/6btPkfFx3KLqXrWiUk0wgDzx4iy8hNSNljE0MIqKUfIidcMHpUrzo2Y2
PzxL3wI8vIcg45PmaQ24omgZvBtDGfUozWM8lpvWFKWroxUfQAEftDq+H8T6ox+es+5nYe2bVrUn
S9zLSbNLUoM/Gzuj3OJDXlk7N1SdswmRrH0pxjNl/ZBFWaK6eXq0hh52i9TWhk8QsNy+N++x/GCB
Lg0tNtn3NCVLhhhD6oPQg6Xw493YooZqDY9KFn8czTNcAJV0ymSkN6bkc1oLGzoyK3kNU5oEGrzL
ZDfLxDMyuqkAvKa6U+b5+7DJuzsvqkQnV0F3317uipO9NLWEcaDEGYplNKhumouPwpB8iqH/um1i
7cvNowJgugAFkncunAJsw0UaqqorZo12rmW6r2mfC6cBmdODul2gX7PHJ6TIQ1bIzNzCXoY6jNZz
e9xuzPaV1ux047XQ1J3fbPSg1vbu0tD8Qy4iUKkV4wh/wN6VsCpkod2b7u2tWzsIXHXwcHg4gOPz
L7iwYLZV0g1yrbn0aUr0Ow2gshsQm7VrTm3+XxuL7ULQojDEtNIwMOzHwgnqkyXED5JXH0bxVMgg
VKfiyUp27fBiad19Wz0X7WsvHipmEG4vd+3LXf6UxYaKM4NtCsaAFzLZ53LtzJsawl9vbb36qxvL
I0UgDxU1iK7rjR21eiRnZGOTBBKbDIWtVznaKJmuxbrUmInqaCLP4+kLI5ZelswaG5rrpU2S2LFU
E2cWGlVHo+p2uaf4j7LUnTs1NRIQzuFJ8RhDyFujeDTVYAtavrq5PMxM+0GtCcL8esmwIXljCYWW
m8uqbUwPXvCSeJHz37b2ws6iShe2ALXEztLcKi7sNPqmwsLVCRuBxtrVo6v4v8UsLkbe+pkfVBhh
IbX6sze3gL5ru8VOoS8FOSiTi4tXwLNAjYhWpbuB9bOSJgB/XyelJdv789dHnt7Am1uEKY2S6vVX
8SBm6UI1w04ATUqNZMIeladqn8dh+YExm611rRVF5ioj7RUm1sBqLT6PUdRNFYmh7vbiV7mGwd94
MvqHrM6eksB3dNgP41F/CfVjpNupZtyZzal7VWOIP/bZFqvnyiYjnff/jy0ae8vSWqvmU5TBL+R6
ZD1pfhYqb2dUT9a4hbxfOS5XhhZnv61aswCzwHHRfZtmIvytf/9kc1Aodsyz+USCi4JnTE9anLz5
O8qDXUSUo2tX8863D8uK1+KQkCNSzwECs+xcQFbZmF7R6tA3HOkJ22FwhkZ2wwmvtJw1Os7E1SI9
BP0dd1lXNIE2kr27ZRKNj73mvQqQ2Oy6EmSRkWQidMZWABWqqhUnqTPNYzzF8L4CAIoPf79eyiBg
I3CeM8jv+nIoICXHvEsMV7JeDQ3hTP1Q/peuDOAOxnrgbJhZOZbvX9gPfWk0BkXkEyQmivzg1RsY
vrVzfmliuY7WL2Ipx4SlUDMKpO9t8aVNQOxLG/DhLUNzUngRLwRSMDACUBquUn2NA3M3da9+63bt
Vs9xy87yZRM8XTTbFjv1aeq1j6k/PhVh+LsTN0KstRN/uXMLN6xlZtJVXm5w4hnQG+w6MGHs//Mf
jtm/J2AZA4d9n3hSXhhuJNLXRKiqC+9Tb3fbyLwl120Eqnl0GwnpaUpwnK8/jdE2np6MFoU29M32
eCTZ0eNR2Vf5ZDkhWPYg9IO7wGy2Knzvt3Ce8QcFCesLweiy4jUpTdKiLqG4qOs5QfRs0OREuPDv
V8dAHsyYhN1Qti3cnxINiuGpleKa/XcDMFZPbT18jL1T0++7fAs09762QfLD28UEMnT9RFbXeynW
VdkZ8qC4dAMZIYvCvdwm9V4NjV0BEfbUdBvV3/fnHYP4W/43Z4dLzUBrGCoaMJLi9sM+at0KmH2W
3PvWlqLm+3dqtkN7hBY41aglH7LiQ66Y0+lyK9A2DimgaSu+tAWbXl/Nv1YWl6oIew0gvazA5tHZ
Wn2cC+eDD4/MuOGO1o4efU260JBXUdZcPLtJnZZRBDGQqwqik+atHeaa7ekbVtaX86+VRUTjD2Wp
pQ3LoR106OOnSkFoQKrsUt8I6LeWszjkQkDOnjM07nL67DY7B+Vn0/h2+yKtnQB9Jhwn+efFW8aD
0ziFWqNwkZCGVh+iNOyeZ6aOjb7QmjMiE2fAnDSZEGHxYXKr7RN5alS3tT6a/rPG7OHZgs6kkLuP
vqCUdigPw0bIvnZpYTKbcw98kbjEqShl0UYdqgIufIt7s/oN8dSUQh/ajTsELQ+3t3HtTFwaW3gI
0xvqJCoEzoT8oQi/qsUpQLlc2zgQa0uCq3/OICHKoSp37YeErmkm5OZUV+6jz9qwnyzU0x4lPbhr
aCPcXtGarbcCPIIyzAYtP5mSlGGLD1KZIgu7b3qe2r7yK226fVRs7N3KEeTogRMgzhQhi5+vwUUQ
Iav+qJpDpLu+N1WnPkE2JEri6u/XM3s5BkZALeHqFre2YjSsav2YsCtrAXl1mttJlZPrEEAKXvRD
C/0vtzdw5UgAfIagZe4GU+1ffCxtUmMd1KvhFtw+mFpSzTFK7SGh1e5oo3j3H6wBYnujd6WOtziA
TdxD7VljbWw06JM6n07lDhGDoXUGeTJ/6EAitvQ55hUsQoyZShIhJQiTuGgLv962oTKqE6+UUDK8
rDhTagvZKcrMp9yLnit/q8+74g9lvAgQX0a04GlcrLFEhN1Ka01xPanf6fn3NBicadgCKq9+twsr
i++WKc1Uljl+Q57ulE6ys9ZnaryD+GPjHdlazmL7InGItYgJHFdSp/aQSvl3vU9odHnlljLZShIO
toNPBZUAPl4Slzun9EHeRr4Kre5wVCdXGMOX0u8eMmolSfNkKY485nYZZ3eV2cG9+awg1eg7aFVN
aeJoZalsJH3z2t4dHcZVmOib2U+XY4eZnFaiV3gK2MsPjeX9GRPZCZ8C/Th5blFT7457/z/cEOAB
c7MIQhf4za7dDPQRzBalBSU4RbYNMTt08cd0/B1AZnL7Kq58Vwo4kE7NDJoUW2Z/d+HP0H81xEag
lDMKT6bg0jHo9I3sf+WMXpmYf8KFiWgai6hWGrL/aQqPZqafKPx1Oy+CSgBvk2+saMVDz8jVGasD
wTiv+LU5v+vhRzE93p089B8syuu2knlbPDhr+yZLlO0N6F7wJ4v7YKL5EjZdrLl+ExHNRzSdoYfY
5NRfedhodRBVz+iDWWHmejG1ThA/dhk1bnUfMT+fZPB5CDnNvFdxqI63z8LKOZ9h+4xDAwuiqbXY
uRSgbKImVJg9qzsyNOT03a6pfmTja50EBxGN9fjzf7D4RgE/y1hAKni9vMLq/U7NsTj68qsSBPF9
myqvddUYDtMRvEFJGJy6URAYBYVD9rbxtXMJawn1fTYYfZmF8ZLgxROFhjuG4GsqfxvawE682okt
97ah1Y/IzA+KW6RlTGVfr1Jn6EtXJyp5QpPsG/F3o3w3qnPT9oe+39jQFUiCzj2mcs+RAZmpLy5b
YxpRIsWU2sxuPER9+errNVJqv/MsdahdObUwHGvfe6HfvnHv1raTTjptXnTIGaldDCu24Cf93Jpg
ItIzxLLRcpR7z9Ea69mUwj+3d/S9BiuKS5fGFt+uQVOSeXtoj3R4LkM0UHRR3KdaUjwanWT9lABv
3oVKqL9YcXffpVPxQajb+NuIrtohkMyptT1CV9+pY3kLxLa6D7RiZfrDQEqXZzoKeqkfzAQtljL/
OTbfZL+FKSD9lnqb3dh5lYuHiZoFSCiolxFTXI6tRV5Z/r9nzUeEDaadIO28zLhrGrggJTvIShta
4d/NkB5k6fvtL7Dm//B+Imh3HQD/Ug6mMad6BHNjuGb+5AfQgMv3/yXdUyAUAqJHq5IS+CIQSLSk
oaJKfctLH3LAiO3WXPbqbcHrMCGHKBDIgflbXjxNo5Sl5tChmyMK/hGs8Smx0CwxBSeG/L30nWoQ
T2HVOxFsl7f3b+2UMPtFzA01Gp9u4dgpqpFhzrcl9/bMW+yk2rAb9R5qhg0vNzvt5Rm5MPS2BRdL
tJJOiDsY21w9gCWhcyTtUZConAgw4aGZbCkb1aC1gwEeAqAWNOAztPR6S1ulGk2psHS3KDRbtHIm
YD07rv5D4Q7KsP+ZWU5+S82k9NGEmaAyzOe0lvq7oR9+wlS08SiuhRNwZzMDSDgP9mHhaQQYY0qq
hIbbGL6dNpHTV8nh788CM6dgz0mVYbCRr7dsnBSGaSefuySAnexrB6hMKsNbkQl/76M5bnQvGFHj
4ywBa2MxBALhnu4a4ueewGiqHjzJnrItKaCVF+/KzuIQeM0wtWnEipLqZJhnE9am1kh3huyORrtR
rlk5cP/aYpxo8e5YfYv+z3zgxEax5eFOMFEEV+/++hPB5DHj0kjomLBYLGgag86C8eLNUcAqpGQw
qQdT5UgVQOlKNrZYjVdOHVAmieNG/5P5h0UoZjWS6ZkyGXLZ/MwlHQjox9sLWt21CwOLBUX+NIke
vXVk9b7GyVOtBDxSp9s2Vnwci6C/T10BhtllVT+G+7ouxsxwteYkaX+K6RFdhTq2Njzc/FMXHu7K
zMKJq50iCVXLUhI99PZalcdHK6V4m+VS6NT1+L3NW+1U6rn1MUiKDXe30hAERsPsIQVDVvlOiV6x
2sCbssF0tah25G68yzpbnV5JDWxTqe6C4KOcfm81gAxbGkArEIpr0wvXJJdCOYUGphVsSkpzX1XT
UQriHaNh/c9MTRzfG/a+ot5lFjI9XrJR4VtfO3JfdAbhoIFK5dpx9XEkymUXm2DZ80M7+PdjEtyT
re4bWqOq9yDrwUM0j1lFZn7O4y+3j9faHeGRIfahZjpPNV9bLxM1RhFxNF25Qy44SeTYCUVxK8ha
eT/p2VizPAx032Bur60wIZDkaQnceOYgGKqvUZ4cesgyIniewkPf/rm9qLXIlgowZIrEVswILDM+
LdJjYfBE4M1gYIePsbnLcyQE78C938Guumv0ajeZn4RueC1Ku0IOrbO2KuBr7htcB9AfkjKLp/x6
zbGGHKw/UuQUen3fW92dT3Td+vtC10/+1uz0mpcAS0kChkUazQtPZLSlHtc9HfVkKPqDmdHRSWpF
O6VyoR9kM916m9Y8H/keEA+qgPNM5fXixlHwBeR/yVMssA6iVig2VVGE5yJ5o12xujLUYcmGZtSD
tniZzC5BD7ZjZWPX3DW1ARa8zyW79B+DUN94oFZA8hzPC2OLu6g1AJtqQk13kEItsvsx0e8KLTdj
G+BIvpvEqYP6RK13ih/me2lI95oc5bbSoFPr5aKdTcBXewWKhd4zpBezLsr9kJTKPWF+dieMUYSi
X70RBa9d4Xlr6A2JsIctSeYCWl5ileqgKfLxVVTkE7u14aDXTRDxWPB6zHM31587DspspFuqu2Gi
/y6k8tsojlusHmv3Ze4jA7OeqTKXg0SyH9dD02jsvdY7tMuPtP8fBtNzfKk6NnKw0fdfO1dUBefs
gRYEUsfXS4IKKw1zSGDcKe2lD5qS0O4Yrf6oysH4IxmGzr3tk1btQe82S0HzxlkLd2C1Y613FlFj
oOi2Nk6HsM7tOv9QW9nhtqW1j8V9YaqPhRFrLQ5xKkD1BPqV+LQzwgM4m87R9XKLkXx1PUTbygwW
ZzR84QGKWhtzvZhjn6w/xnJ+ajrZmQrSo8TaCIFWF3RhahHHmVoYSoNOIweC0W4Xwphjm6m+RZGy
5tKIEkmINNBy2jLHk+eGtR+EQGg8mIUEHTmQwJi6g2l5W7nKlqnFFwIN0tGXmqPtXD/2qW7abYic
TDJMGwHqWm7O3D7DkHQBoApYsql7RTPEuhqRFWUvUfdHMMAqJ8dkOIRGbCPWurfCF38LiLJ6NKiA
0rEkbkULenG1JKuMrAijWpHfp+08Z5S/qIH6oOn1+T+cdZ75mV93lsNZHI2g9PqxS4AjiWrypAQ0
VcR841FYWw1pK1EpWDWGPRdPa5P4emWlg+F2ZXPqreoQef7nIhAf0aT7cXs1ay7wwpS+2LikN+Ny
MjEVq/W9pv8OlX/ktjxYDJ5E6YattWXBrAXdNIkf86vz31+UNBjWlQopxUvIbfoYhveyz2jaUDoC
iJDbq1qxRCl8Hikh/CP+W1jyESqF8J4IuyimzCGD+CIxmWo20IWbVrmVya7sIVEXlShKUny1ZekE
WK0yKlVguUMdHrPJ4tWGA9YZhdwZ4vZ3qnjJxgFZcU8oOs9kVApVRHX5cGVgiMp2yC1X05PfZZiG
TjoIlnN7E1dcBiONvI20sXgf3yLei8+VSjyOZthargRW3hYj2bdrPfxUqNrxtqG1/aNQA/8L2Gc4
Dxdn0LOCcgqUypp1levs3qqEg46xJEdkWPnntq3VRVkUoWeSd/67OBlElsVoVaPl+u0ZtEsmfYjb
jchl7fCRB/zPxLzci32LoyBktL9j3yzVofx7QKsYMolsF/ZbnHVrO0dMP4fh1O2IFK9NyUOYln3J
ajrjRxcp9/lrlVT2VHwn1vkPV4qGNY0mSOopfi4+Uo+6NySsouUa4WNVP8jl4/CPLv66/XVWSgJw
n8EUjy8AR7GsqDGwKdQmQwxu33+rw8+S+ppau75GbcR/ltUYRqKNb7W6gRcGFyFSp/Wa6cuTBX4C
3U492YvSl3h6YWyoK+uNS7t29KAMIwAEcPeebCrvRGnUPM1yddWt+09d/tKXW7Pxa2ePMGw+2SIQ
9KWU/aRDrZvCI+d2cu/AN6TlKIuqf2T5++0PtbYWRqtnyKdFCrgkd8vCpG6kWrJcL2jiHdCrAhpN
Mf2QydnxtqXVFTGiTlgJQQtzkddH3G+oQU+qx7lTPouqZOfhObWIaDcOwsoMNahwOiLUvGSaz++8
XdogkSuKHhzFWnRg6fXJlJraqVSI65oyyB6lJPoHQr1qT7VhcnqjF+6z3MiObSoJz9EodTt1CqZj
GijiXuliYAYKZDwyGp92o0n6/va+zGHGonr21v1kNJNpWG2J/ClVYxwapipcBlM+eJX/kgmPmfcx
6bqjRvF+tL7etrcW110aXJI8iAILkTTPcwNN/mV5kmHPHJUVuSWNWjuMJYI7D16P2K7Urcxp7bgB
cpj7EhSO3h03c0riMVZMyw377zA62ULzwyy2ssG1kwZX4QxmJoykC3h90ow+MZWwiTw3HY1kJviP
j1KsfG3Q6rWpvRcbDnXF9cAyOjNXwi4Mc9f8cy6eCamHPqIJuKqadpbDP2WLDmp41gP4hqKNs7Li
VolX56Ym5wTWx4XvtooJ5FmRCC5D7zs1j45BOjpS9zh2DI1EjhqjzZlvPRgr34zQlSXSpGPQfeki
ykqAvH9UBTfq5WMHuNjL5IMVbyztvZUZKkLJixfpTYTzehd9qdSGoeCjyVaN/oxqK1Zny+pGReh9
vHVtZZE9FaonWbSlPVfPesdT812wNZj8/vDNFugmwcROSW0ZsXriDEvpMw8BOaa5v0AEuhOaD2n3
cvsWr2/Xv2bmQ3lx6NpeTD0lzDnjmVA9hJY63UtedpdnjDfftvT+eFNapu9CHgj3OCf82lIa1jx2
nWzN4PnUMx1RPBg07qM6smNl42VdKWgb0FZii5EaBhGW7F2VMjSpVBR8n+aQts/i2Dma+jj2qSMk
Bz1+SeRPfi8cEivfKIStPBuz5ZnJ8o3qYgkXJJQs6kLju+X1Dyl6rRQ7Mya7SA+FfpSV8xQc6hIg
R2g+ey9ZdRCFvWAwdP0sBvEX1TM/VenWHMH7y84vYjNEqIzZ/uV4beB1mhJSOwRu/y3rBjvUnS6/
x2UPr3IbOP7Gd165GnRx3oT1QPJyB6+/M0WLqiGa81w/wZVUHSS8sHZsaaeunNs5JIRHhJEWSLzn
v784t70g+lPf12wzishevCf8QBj58+0ju7JzAITxyMQRGgiJeakXRnIjjHtBwE1O5XCwaifpPgfg
p3hvinE3jj9T49dtgytvKqJL1M0MWlGwVC1rJZLSq03WVIJr5PVQ7UtBmtVgATEjaz01ww/k7SPZ
BombfhIoeLdOCbAKiaa6sf6+czkfYPja5pI+qkaLxWt1V6I6rQmulGp048ry+4Ce+kZKucJDgJXZ
VZOr0Ch5l0WM3WCNucKCzcSW5fSkGtmOgVVbGU3Hag5Jtq+bD6YSPwMmPbQCSPp+f3vT144SrJJg
XkHgw5i4WGhRjbHmWYbgCsWX2nxRxgx6xL8OWkkvmRDRKYWiwbLMy6a+lfpJSv1z5MMfru/i4oM1
RU4bbwRla2u5tLNwsgY6snWjJ/45iICGjOV9OY8hFBvudcWVX61m8WiEU1n7mh6zmmiiSnk/Mzdo
up0hx9dt7dzqCTFmFmzcOOW15ThoOTBSgVq3f57yr4myT9RdJJl3qPS9aOopKJJdVL1oSWkPLqQL
p3YotxAqKy+xBvMowSY1D/Q5Fg6tFzQ59ybVP8/pu6DArKY8GUlw3Jy8WXM3yHOBwwItPYcw1+7G
SjPTCMIqODcvY3hfh7+H6qEp0IDzv0NH4InhVtt3DvOuUwYYdv81uAwDs0mr1EpsgnOm68jv/i6F
aJ/NC/SQqxUfcwn5pfBcJFG9Eeq+z1UwTHEHWRsyX+Lr65XOhXujnTAcV8UhNjXew396+hCjSlH4
g4l+0O0rvvYJL+0tcsa8SXGQRh2crVay69GdYs9GVnbcRG2u3QzePlJT3Dd/WCys1GRlqLM+OMvx
nTb+U9QPgf6zN3O7Mh4BExDz5P4HuZ7nqqTp25B9rAWIubpjWG44nDVHcPlDFis2wkAErSoH56p7
SPxvtfw5GDaOz7oJFLNmiS5Dlue/v3gdEysapkBWgnPBOWk82RHj3G66rdLt2lmhQAyFBXkKkyaL
lQytrESWDg9PE+yk/NtQlJ+l9C46N0bzPTY//f1BuTS2uOuoQlVx35gBcZpJPKE+xNILU+ByvcW6
unYiLw0tHp0ylWhd10ZwDsN4V4y/JTjv1Foir9xicl/uHyBw3p0Zd0k+bPG5rj+T0XCbFQ9K8zLb
W5F4qKVdUR4ApOyCaW95G0/Du8h7aW7xNrSSGoF0j3tXxVNT9JaznRT8mIyfvn6WdWlnjr/G8KCF
G63U5cWj6cwAPfHg27gAqr3Xq5QLLdQ0TxHdqSoPiaBGtmr252oQUiev41MTin9un5Q1g4TVpNBz
6wKo9rXBVKqqTo9TCUyUZZcZxJPiZ6OJbU8LnS70NxzYmjWiamoQMwksL/y1NbnPDYgJCskd4jBz
tNr44WXiwavML203IsCibkV/y7fI4FrPsyQQiJOsA2O5NogGWF4XgFvdSYwduMQfM2X6LAr5PeO6
DlIsL0rp7ZtySwdo/kyXL9LC7LL7NIaGr48xZqlm/rGC2LHE+vPtD7dlYuGiI8ZOyScCz+1j+T5N
mgOthv1tE0vPOPfPgBhSGOQaMY63+FpV4QdFa4T+2fLTw2RYcOhKd2H1z20r7z/RtZX5zFz4X+jl
w85LiCnFAXZ3dAMzxXJS6WOSxKeA5LOxPtAC+Hjb6NbSZm9zYTQJU0/uGowqLWMlPlCiHBpzaeM2
zxt0fQxY2szWCY4IbISxqE+NsToVg4YVNattpYLvuO6dvr1Poq2+/up6YK+Hz48SH9Dd6/X0WtYO
dZH5Zw26wsxi6Lncbb6U79I6DgRVnLlxy4WiZLmwUgqFaKqD4p/7wQDK6At2bTCZk7zUhywO3gaC
YklPdgxUure/1/vTjmWOFwElBQn4r67XB5WqWmetxU4GckrYgWrEEKnG4baVlV0kUSSeIwpgNHNZ
2tMz1Yfu2CO+krMTA4Z2I/mnWN8g8Vo5FVdWFtfKFwI5DmgOniXTREj3tdDvg6Y4COXGnNu7lGP+
XFRGSTnI/sn85+VeHPJBKSJFTQk5FO973KYHE5IRLXOL4U9ZPaX1t1aU7FE79QNQ2O5Yp387Nfxm
n/IfIB02ldGCa/sAGME4+VnI+yXtAi3cZcPr+BFU5FZcvPbdZtTljIeE8GFJwS37qVlbATF+5E3H
rDM+iJ1wZ6gvt0/H2ndjMsOk8kuLmgrU9XIGYCFmEgzhWdJCxp4NaIWfaxFoW7FRfFs1ZIqkFYza
McG0cE5ItlRGa47hWTOPdaKfBnEfiIVjDN5G2WLtViFySiETLpCZtGexIr/046wTw7OnBN88P41t
SYRA8fa2vQulZhp27a27we5xChcvFRN8mZBlRXxO29d0dGFM201Sc0rUgxnnB7PynQkCSpKLLSD2
W8nj2v/OEDv+QYX37UZfr09uR9H0FSU6z0LuGsxxk3kUdcbPngdhuiuN8GgUThs+qEZ9EJtyVyVf
qkjdWv/7zwlQf867acC9nZzrX5GpfSFEhp+c/RQk6cnKT7F3Htr2MeziO6g4Y5Ac4ZMRF0czOFrZ
8GwFdzkctziFje/9/p7M0jyQLKKlwSlecrBWashweDem5zH5qRS/rG5f9htOZxnh8bEZL58BI2B8
EHZa+JwgSLRcrvL07GmaLZQPhS0hc6d9iKg23j5Xa4uB+4quPTLz9FAXOc4YeU3a9mV67tvh1Ht3
eg4rmrrFXbfy8eaVEKrSqAX5tXh4qqmpIEuW0nOAhLRKkVZOfohe+ZKOv24vZ+VxhfyXDZuzbhLE
ZTHBCAvRHz05PcOC74Qo3bRfmow53vg+b2tHGiNHVwmQvC2sxTtOyfmTXRpeZKaTr5ujEGFYL85B
X9pd/hqq98WgHpO0cOJO2BX8X+zAtazgutvxD2GZXh8b63x7C5Yp3tsPoVg8cy+B/VAWXxTOAxBu
k56ey661/ci3/f5T3p90Lq9qwK+XbpygVXtvsS0AT7Bbi4UbQWIaJPxcB2l8VYtGreykyConLQf9
1CtSxNRilhyiXO3ubq907ZaQcFkzxQWP9BJrl+SdMDCoDSuN2t7rCVGusTPFXWiq/wzCsGFszQ1C
NWHxlMzlHMgMrh1QmWhVWaE7xE1Jee7pOD+rURHu2sLbRUJfOGkTNgctVZHssgLhmJtG8uiVfXWS
8jS485sx3plDlmxAE9a2nw7TTFjMo4rKz/XP6hnXyMayyM6VlT2qnvaa6slJSbzTWHhPZfZcRcJW
V3X1rBtMhjBdTWpDW+3apibVwdCGenY2pKfhS9AfOwXvO5RHulelf+zKwM67F924l6Xanvvj8efk
vtgivJnf1cW7RC8CZPas4gHOYXHQc8jSTd/L8nPlg/aflNLcS100/gdvj3KMPgtOIb34Nq5zEf4p
GlLik4iVgCc2lH+hjaNufMK3o7NYCSWLWTp1xuuB1Lrez7pv5J7CQnaeRMumnq0KX5BY6X+qR3NE
4KHYqd6dHIg2cruVfp8k3yHI6B88uM3SP2P+JXti5HMa9n1z7MkoNPnQivbfNuxxK2wAwiKA8JgK
UhfXvBHaKBskJn70aDyOTf2rUCGcCqqtCt+7+ac3Q2/kbfwJupDFgZ5SrZUytctIKlU0hgtzF0ai
Awpw32r34o8i/FzQgCs0J/Z2wmZ/dOWlot3GhA7EILP1+e8vPjd62FOfBVRkRcgKzKepfxKk+zj8
fttzrby6oJ+J5i2qcbMQ0rWVULfiEUgQl9YTCORjuynjXRRsRfRv5bzFwaJIOieZDKEy7LQIGsXM
8gQh4KL6011dBLbgP3dUnWsLxvJ430cfquIYTT0ZWu5Y5jkLD7X/HQ4MtMBTOzTvo9cwfPaHQzM4
UtHaiTUcM/MRBch7od8I11duM5E/dUlGzwmvlsRSYdMbMU43Oyc5hAaayThHW8TDRhi59nkBgjBa
j5ousxbzr7j4vIU1TEOnq9m57L/7iMuH0PXlE0Sef25/4PflGCAtM8cTAG0YX5Yz/CKqXWbcJPm5
ND5aQMTC+g/SWs4ICsX60Sdu7+kbz/DKY3hlceGTo6FJooCi+9mETKTMdmWU7Yr4j1ymu07YknVb
vaQQFABWBEcIQmlxgKVASZVJ7fPzODpR3vOpPufGi1XXaF41jh/qn+P2VHUqObnqluFG7r+WDPHe
zwQFeH+woEsfkQC3ocxApJUXNjT5thgGHzyzO5SG8NIX47csR+Wo7T6lQ217Uz1tPAprh5VbRf2V
DiAByMJhB2PodcGYFOdM9IRD3ZTZP2MtiBup8oqVmY4M6luSDZ66xe219CCJkjIuzkNZG/venIZT
GlXSRmCzclTJ+gltyFxNQrjFXtaCXlpGpxbnVv2S+E9hJhw9UbqTQgnVUcMxenrH3V8ipvCtIHGA
NIEX5snTF9ewKnO9aqW8PKdxY8LAnCtO16lbnFMrVwIDnA6m7ylGvYlpXFz2ZAoyXxDq8szQ9Scx
2Yd+d2f4vRPqv9Nyw32tePQrW4t3o1Ajs8zJfs/aSONrUh+CerzXrH7j5L//WBx6kZIQ0HsQPEvc
lIbYYFiXWXUW1UPbDsqdKpfqoRqi+ygqnuSw+tY0onwwzGBr6uR9nIllGM/mQAgk7BK0kHARRqQb
qvOY3ucRCYz1RKVDiOKdYp1Fb2sM+v1+zubofc+zQlR9lyekkwG3GHp1TvVd3T0I+RMwgw2XubKZ
/GLwMWTz9FGWE2MVtiUryZqz1JcPYGyezfpbHD6EEfUU3fyWh3tlM7x5f6etN5ErwmbyRYYzrh+g
vurl0qijhi0rtMPYR7P4NRiw28/Pyu4xQDir+zDbNxcSrq10epUlUqK358r4KaAtoOXQ0n+5bWNt
90CSQ/U/k+/xZl/bsPq4DI1Ca8+RIu3EELUQqtf3XZ0494iY/YkLlOfU+njb6Eo1FuZqpMIA+pLe
8++11bzP9DqOm+aspcpz3lgAopST1fk2bYcy0B6nMLTjOPrSxsFO98JdFz1FSb3hmFeqDPOvmFWJ
5yYjucf1r0inJIy8Nm/O0OLu9GHPQ2m3yb4ev6rKkySIdp53TglYd2P1K9/1yu78TS48GkKMZd+j
ZHRu//TmzlTtWDgXEAFMO+0p+Gzsx2A/0BdRbCtzjK00ZeXVvVr1krs+9SeNRxfrYih+r7pffX/0
fdUepHqPFx/rOwg6mKvfqTy6txf+3pPPfRI0hkDAkm4u2ZcGsDhG1FVYzn5p2knuT3FBL621p7re
3zb1Vr67jpmvbcnXewytVRyTAXDCZp6HY+E9N+rnrGcCEwZkaAHHUrCLH1+V/jmrfeoNj6n1k/ZX
1e+HjWO2tepFgquOdJRrv2vOctCd0ANDo+eYaN9T2Xwc1XDD2EquMK+bUi9u6f9Iu9LeOIFl+4uQ
2JevMMzmLR7sJM4XFMcJNHRD0+z8+neI3n2Z6eEOSp4iWZYiueiturrqnFOYT/kRCgVeB8JJrDlx
m+ofrtGrR2RzvNGfSlX8aqe2FwEZ42YKc/BSW9+NM1U75EIU5dbs+jac4ozxT1WDEkzCLPO9LjJO
fTJQJypZoXNwSvPeCidbJ89mJvR6A33SXNlpKuVsl5ZWqx6G2s6MO1cp0idi9MWaXOii+0CiBJk6
yGgjZSI5LQIsMPp9Ts2p+Ypud6afPOshy++G4cek7rOq9Z2DqDa5thIvXj87MLewNsPWULKX2/i6
vM/yNh1xbklLA27Hsd/qBdsPTtx9cVicnFY2sYpNerWJzwzKWycvSuFBoOCUDZXPSLXXAcBw9EPu
lJsGKTk2fGbmFChrtIWF6w3pecCK8RPpR1n2AceEulzTmxNhuhHkSd77VjetdXBacoPAxML/QkcT
zyvpElCsRjSqQ9tTxe4a8hbrP/W/7hEElCGyAH9sSC7eiRNHTaAjf7Ktr2p3quixE2EfltV9D+Jm
fQcERP1q++2dXj+I6ntC6G5lDee9KK/h+RdIzr7Q+ylp+7xFkHxMk/ZB1OihJ36mORh2YXPnGs2d
6NuXJl9jrC4tIhIg2K4zTREKC5cekKe17imiak/K5KpRmSF6APY3fr09vkUreNEjTT03TPak4YHd
nqALtGhPllWqB6qL6mCBl7aCS9PnnS7PIkijIH5DyQfNmaXBpEbXtJzo7aknIG1ZZMihzDa038ze
TjcTz9p7LpTpCZwXJ0gNrbgz7Bh5Ec1FzzzioGHtlDQbvPHVR7DzMlQsmXugQ4FGuenUb2sFTC5T
j6vPVe7Rx1Kd2n2fkDXU/nXAAajwjHhFrhuV4Cth0hFPAbMmbndiCk8/jIqmQdEL7VPZJ9r9VKN5
MuSrKNidEK4Fl55PzVGDYtuP20t2de7wFXh2IE0JgUAo90mPnNZwunrMaH8yc+NAQJcWaXJomjXh
g6udMZvBvkDOykDTJrnUqaQjIDN62+PoWfRr4jb2EPCyB1r69nCuvPJvO0i3QotwTtZITtJQijzp
R9GfKqjobqjBfhUdVHdMOkKyn5Sb29YWJw/6NP+xNo/6LHbTM9cqEgQQJ9sr4sCzqRJOFPqdAomD
7b+YQlFkpsMhZS3dckVeiSGu6v6EBLlf6fGRsm7jkGmlSrm8Tn/MSJFSBZBHZkAC45S61gvIkfFR
77x05cW7OG3gd0KsT599suQmiNr2nKQdpi0Tu0IbQrsSx97VwttTtrgX/piRQTmtZ+ZuB47VqdF/
Nt2x98agy6JKH1bsrAzHkJbGySduKRaWxgWlzkF2PwN/2W7WOp/NXu3C6yGvgjOE9BzQHOD7SDck
93Kd5PHQn9SsSt9KJ4ZqWCrizu9VdM00gdbdxEQfN+izsPaqXhghlC9QiwLTGHAV2eFSDn1ah9Hh
1Cp14FI8jGwRorPyypNgaYQQKYOnUGfauYwySjWCWdPKAcmdkJsnvR59QgctECmG1roA7LK/xf4D
iI9W2PATgASi1CtXAHVeQw5InwZAEAzmV6ItfUfNfpK0BEp+aMb9X2/JC3PSzeUKw+gyux9Ofd9v
PWeq/QZEV5/HbNhYsbtyUS4cZmiWYMMgWwCa3BVcptFFYaTqcCoo25tqt0Ox52+BfPP8nZmQjrLZ
6j2kX/ThZNMvZt1vauUhN7/H8ZpW+OIO/GPn92V65mkL0QIfqxvDKadfoAUdajk6vHnj3zsm+FdE
FmhOAaCBrEjutZnr1I2DDQhNbaP50OrXeFqJ45dGcm5DmjHepkNflMpwGuoxSKs8aAUypfHn2xtt
dgays4Am5W9YDZLqsrMoFA6QrUjHEx53apQ2EOZGSJbtK66xUBFEf7TjsV9JAS+dXxB/kZZFCQyI
s3noZ4tUeU3bggk2oK5q2v0GhSqGM5tW47idiCl+WA4xv5TlwLd9qsT14faQlwIqYBUADgNEWUUA
Ot8H5+aVaVKYgpntkTd1p71i3FsUeZvu0HWT3+vZqbX2Xh/cNrs00yiXIJn/O9cu541sC2oFWZ+N
J7M9mQoaRYPH237r7WOfvty2tHCfgSaBFOqsB2uDynY5PpKjapJ66XByPMSKbiy2cZnbvlMyNTBi
c606vLSazkyH8hCmzom5S3MOy8e+UIzxNCZGffLqfiC+lQm723rpOKG9mHCNwR+TEerVsV0mawWZ
pYnFjQNNEMDvsarStWrSKdeKTp9OExf3fUU2LvP2oP3+pMrwBj+65mKu7OEhb1pQDjYBgUAxXJre
TjVB1AHA5pSi9+GIvoRQ0ApE966kP4ri+18u5WwLqUb0PUAlA0Hx5dxqxgQsk+LiJUr6bQEYRTqg
6UiXHHR9ZXtenwqYQmEG7Q/Q/hOgEmlYZd53Tm2I7mTbbWj3D9iuOzMetm38QR3uJy2SOCl5ae01
CeN5DBcuyEQafs4ZAMeCfPIVbIvhtst7kDQoT4KBvLvpEaSlgOIOf+tia9f+dbwHrhmuCPDdAO6A
voYU+1MIgk1lQdST0O45BLTjlD/rQ7Yt6Rqp/uok/rYEyXNIYaLFlTw0FyQ+kZeZChmHL9Bxq8Zd
lug+Xw2IFqYQOrVAret4saM4Kh2BRCPDgI63Kmh0ziPXm9BmGRJxfuUIv4HOIx+y95KtRA1Lgzs3
Kj0BtASAZBAy1VNSA8qeHtTkA+d/NN7/+giAc4kC26yFgWe8FAplRZO2EDJST+mHqra+nn229SoY
jZVb4cqLwYEB5IMOYWg2igBauhQ4lI17La+1E0/TN300/abcMFN7NNPuPteDNl2TablOqQMgANYQ
muzhLYo4QhpY0mmJagymecJp3E7NGBiltXOpFxQ69TNFh97kEKgtjyoVWUry4/a0XgO5IBk+95rE
rM4ykPLjCn0mldKyJ/fU1O2uSR8LqCwXAugQFpZq5JFffHjLpudiVxn7jOShbX9TPrl/23UF1wXq
ii78Gxg/+BbpLHpjgVYu1I5PVBEQrLYL5a5HHgJzoa2l9a799ky9xnyDfI2I53cS/OzaJ+4418X0
NGIqxEDuPeUJtbcx4UGcv67M7fzVly4Ns4qdhA2LC/jqEd6DocCcsSWRUVPrmCTV174n2mM+QujE
KhT2xaO6thlVgwY1VadDpdlPNXpoHfOiQRJKWdOtnX33xfcAFItsAPAaeBMCLin5dosbKNdp+J7O
faq7l77ow9wxtiujvko8z9Bb4DEBDASQBxofl5cV17UYkXdHogEate304rAIjdyhFBfm+q+Si1DX
Ox89QG+bvXq8zFbRAew36wS3l7SDVD1xSp1ibHmVhNZoBo1VbP5/JiTfYFpKXiptQyII1/ix8UHS
tS7EV3vzN2oZlzwiRNSj5YZUBN1y7VyHhQyee8ZbbVIHIrBV457QAOEb05OV/M2V85YMSjuC0hTw
tASzhs7iPvOSY6a/C/urzbsVQ0tbD/c6IGjIs+F6l5anJoLmujWQiIAQuunsWPEpIoygd9W/hmv+
HtMfU/NOOTvgQCPrCithaqTRqLjoVRH7iE5Xkg/Xfns2g1ATaevZZcmXus2SfJj0GIdJ/ZmU2s5O
m+eaGQ8E5VfKD8b3HvIDEAt5zJ21Wuh1DUuyLd25NDaEDm0vEplOMNGAuBu+1dpAxO+V8lChsVh+
SDp/sHyEwbfPwMKGgYYfCFUzTgjlM2kdE2ERW+twuFUH9ItqPHnm4Pm00J5BAFwDLy5sGgAzAIuF
EwEyUDYGGKCS9wQrKQyaBHhdnBSLFrvONVZGtXDukFyfkQxIZc5Ul8stU/QuxYdgLbUnq40qM0QT
JSJCNq3YWRwQAANgQaBuhfm7tEMtJzUKopAIEdxe8V7RoCFztZWsxFUUiGAW0v2IyYCaAUpH2v9t
0oq0FTSL0L9+yu4Juswr2inTAEfP/YE3G2ON27FscVaGwdMErxRpU9SZVUHUkGVR1x69L5w+A6gM
WrJZhbq1Uz5u78A1Y9LwCjEqTQZGXpSlXshjxNGJGzjDxlEi5oGD5yJIS4LbNpcOO+b0zwglP9lZ
ImtphhEmMZCO5kul+gN4+gZUwY0hzOOfSb8VePVaazSga5jl79X8Y1m6dKhNDXUYsZraDzRPPHTA
hiuvVTJGWXPfDQlcqRO4XRp42WNbdyvR8DyXUsBwMez53Jy5UpN2lcoE5hoybUVIeTeFpIRuwMrs
LkQMCH3hVkAIRFFJjhgE42h4nxVZBA1F0/Z1Z0fLA9HR9zwU6HQ93fUrzntxD50ZlJaTp43FcgUG
Rfwwgw6tqEeor+FRDamO8iXLyPb2EJfcJnBmwGBDzxW0JMmgonUlRAiwf3r+OPRbrfhFv4lyxcj8
R65W68yItFUqI8nGpKyzKK50tm0n+z3VhQbEBgAAt4ezdAFhxeb2U0gXzFD5y41RgHFSVzgUUYOC
qOYcx218MO7b+tWyj0n2oxL78UXk6A8yqCtH8Xfl6nqUf0xLo3Rq3SoM3mSROzzF9Gdt3xlNUFcg
GyX+qN7V+kZUP+yX9nvWBmb9OTFTP/5B+ejX1bPlfTHdbcbXmm0uL++fb5LOCWMQakXTCbiHTIk3
VpVD9BtVuY3imZEyrQlUrU6BdI0gR4M+AU4JF1inW2H28PO0AzT/PbG6T01D4A5Bhgo4Pw6/0kw7
9O5+0LZZvkeHV14C2j/BPT8bxqGl6eb2zlj0GH82hswvt5ANt+xy/jRLgBQ9CrKpTZQ4b1u5RmjN
XhHqS3O+aNaRnw/4mWNS0lZpkgblOZuFqvcYj3RXdi+lIfxR31beKz1k4hUNt+74h1vfjS0kQA5Q
U9Hebn/H8kr8+Q7Zc4HEMbSqiSMHwY9yCqxtW6Cz7QO1R5yKJ2Y/2tmm4bWvWxs0kvCHEj3AuiQ0
nfu8flbifat8BxvPPK181lUW43J65Hgm6yZuUBvT03XpGzojFvV+TPe0ekKQWNPy2WyrYLL5UfB9
7v3Qszd0VSLaCYmp0YDkU2v6abzn47aoNtQiQGY8JAyi5cK5M3qfumPIyFr6b9F5nc2kFENQYwSK
29VRcI2TaTvW7uCbVSyCxunX2lddaTKi1DA7rbk8CfeFFkOXu4cygbqhAxdSGImflSwgLDkA4WN4
G67um3RCvuXFmLZ2E0xu58fsZUxm+q3JghqRjdP4LFnZSdd5V+mbJBcCfIql8KZC1OYqu3p6M6FU
QzKyKZVpazQ/cur6vPuG1Nf29l5ZdOXnkyE5k97QJ7NqsIXT5K4sIqPMfIM8ORUaxzyVZIukdnzs
+YY792SNNr8Udp+blk4x7yvDySaY5qryBUuhZMk942hw+dXV19jzS47pzJZcEbS58LIG/yKBTj2m
SvxhbQcvXQLnFqRHhGlmIEW2WEGmj3s66gcGhfAJGvWqk65QDZZ3C3Q8IO08ExNlSuI0OY2ouj6L
akhJU0ihbDqH3/Ew1oWft3tl+jraaw2zrumv8xY9MyodUcVGGaJGQTrSO+aPHC1g90IPxAsawY7H
MiE+3hjATFXls6N8rtnKRl1yEOfW5wU+c/nFUFNHr4c5unHLXYLX2sYbTHh29DZau17m97McY5zb
ksKbFOTlokzn+7y8s6eAqQ+aCqYjgxSdrwz3XU+CRDyBI6CuBFbzjr9lWPJM2uAMUz7CcOrsB+NX
hSeUFwx+3sQ74nw4L7fP/tI1cT5MyefkimcJjsg7IsWjQHe3rO2DxPgWdzxIkwlx1ea2veXRAS+P
tzw8r9wVqhsUXQEJGn73YFUHYOc6M+D9jjUbNzLEWpZk8cTjpY3UK9jByDldbhigklsmYjeLQMX2
fKMnkz9ZeFLcHtNvCtHVkp2ZkfynTgrAcAgurow+pYavTVunemrbI46Lbw5+b/00462hhHbhl2Pq
G+hZsdaI/TqJP5/Ms2+QHOnAPTpZGb6hR7PknXGnab6KztABr7+ID+MT39j5I9VeXH6slQIljTUB
gN+SLf99EqBTcznXSdoRhbYabi8Vyetj8toVvuW+tuC7s13Ft2a+b/JT3t+7z+UXCHR4ypFQaJVA
jKHTsx1ziF/rn0j11runjI27/9caAS50+XkFbdsq9vB5TN3RbNu1j2mza5v3Kd9CGUK42yl+VvL7
Ru0OqjJtsqnz3WoNAb6YRIDuEvig2JSzMMPlV1AdjXPURCeRd5dnyNrpY2iSD+bcF823TLRgUGob
4YZW93Z7+EsXkwFAFtSeAcrGpXFplzdjyqqiRkLUysDbflLZK/RaA4garXivpRN3bkg6CoRODcBF
FdLXQ+9z0geW+/n2UJY81rkFaaPHXWU5TY2h5BY66gL2PPX3OX3qs/eq2FrdGgx10RyENNB+D492
MCQvZ45pxFSsfiRRo1UBFBY2cU59Vo+b2LGyoISeycbIxMpFt7Rc4J+rsAthBWAZLo1qhBW93SMZ
mdE4sLs7NFxvkmfbW3H+izGEOZPrAGNAC2SZQYvKlNmNBnISdt6qCPWUYUN0Ur4KIu51SCc9Qwh5
9FlVefeGRptPZm5lh9vLOc+f7DbOP2GeirM73atdQ2FtlkWOtjFF46ftoStGv3DvFPMf9iYQBqjG
mUjXQ/v80lSrNkOhVniYJm7lHhkXlo+nsbJywy0+TB2EZVg4B41qZAqNU3clLgQEgc4Ydcmxrz5j
UxrTr+pnAUiF+ay1uU8+Jmubvcfqpvf2MQ/7J/f99rwuHcTzr5COSTlqQF7WCKyTRLV3don+m4VK
1/CXi7lJ4ERQSgWwAWrI0pxOrd3FdYaQjKah4SjB0OmhpYCp+SnG881yg8p9QKOc5mNQ1wKl33Vp
eeuc25a2TjMNvSO8OQMwPBXoFRY3yrEt2YFBxV49dqod8DwDS+NN5z9IR4NR2+ZoaKEgr3/o6vfR
Ai9wb2mHuoT+f7tJ4u8Kzw65lu1NwoKEKYcMPAHS7W6vzH+ZM0TRQNcAkyXPmW3TQjQjYqCehUnz
XqoP02TtFQjzxP70Oc0PpIOuFt86n28bntfier6A7DTBIp/7T1/u/2byvFrFXRvVqVn7nHrgWBlp
tRsVw97eNrW4++aGB/9rSr80ZdMe6ah+yqIBCL8Q6lvTnmvaivuat/Ct8UiPkQ5ttB2vUfEY4doe
7BgxBnaS+2kSR3HyPe7d0EnctVhvnqRbRueRn/mrDnh3XWVYPBd6hklsBRaEHRwDj5CWbBIDbT+A
XrCne7Af1Wzc3J7WpRV0TVDmEeih/idHz9QGvK3vEc+aw9CGemkVWyVPlU2e2cU/+GVEKBATgpAt
bj5pnArw1qXXeHNOgEHCuT2SbgPFylDt7DApnv9hXKD/wDGD0Yv0/+WkIrNU2WOW5pERp7WPMuoY
kL6GqlIxrT0JFqfwzJTkF81iRAGRsTyqGmrvcjxywjxPyFZl7rhy3yw6KBTf/jMsWbpWbXMl1jOb
RioX0KlvXNFQP/Fqp90K0k3VQzxpPRuPioWkQaD2hsn9nvSQQkRnACvMUUogIQdT0tgbWZxrBzY5
SXvXePqgb3SS4ffEKIwqaHtHYc9OUhLxS1PTCgkbWx92I7hKpW8Vwh7v3F6H4EtiD3W1FyqvBbQW
VHTImMa0nNsqQDfGWRn/0k2IIAaxNtBawDfJhN1qyilOYEMj4X5otjhCIj+MTaiuDbkaKeXPGu3D
UwVJNzrdt2Px0JPQzF+KPkaz4p+DEsXWh0fqj9t7bSGgM/DiBWUAwBTrSk+j8HraDDxhkTmreIOl
XajF1qZj6PEtGn/4vH+7bXBhx6GihWAOuE00npKbrZQp+tfrHWFRA6ncIHWdnylPv1saWzuyi/N9
bmn+kjPfZPVxjCaNsDQe+3zfljukKuPx1SjLDbqMl8pDESp4cFhhDF2fz676xer3WbfJ+OvtEf+X
DwH6EGQJNBWWbxrmFtzhrGLRIB4GPcyHgKpD6KGp+qv+VZyqKiye0ewwAytVHX1KToXupwOakp1u
f8hCcDkXE//vO6RrSDjVlFVKySIwmn1v3GjVHQof0xAka8IYS2WAGeY1c/PmTosyPrehJkiGdoO5
jz+Jg+0+8jYYNir6+rS+eBNdoPU/ms/JcCxAzzPCsv1Udb62c8R2+laswZSWMhL4mt8yv3PbUbnH
HyumjuoVvqY9DpQHU/zWKXfMRRp35PtGuUMhKLXeTPtpaNENqat9qpCjla5Imi0llkF1g1440OCg
vMlFiGbKB0UzOhahTeP3qQCD1BW+04XUghLFRkePEC0ylTfwP3pjzfvMF5R0Uc/6fLgpIVIHWKGU
j1DTThTcnFjE3RylqPqOQVbt9vZaiuRwEYMHhDsL4nOyTphFxxoNgVQs+nS0eQAZ1hqZwfvUDqzP
4tVDDwQnFNZKavLagQHXgat5xqkg9ytnMvS6cjLTHEVEobZhqLnvpVtkzlvsM0Z8CMCHK6O8rs1D
3AhpZmPWR4FSmRQ3Wr3pMuA+m8glhxT1jxaazvd9b/rOwDdKfgBhfrRWECxz7H65erAJYaX5BTzr
fUuxXQ0xj6osyyYyM+tOy4BD99IP0RnbTue/bo/veqNARQoiUngEI1rVfzuzM68ZD8wkrsWbKKnV
e2hbIv4gKyH/tR+6NCEFHW7WF9weqyZywMulNUe+c19V0KjUUFFbOXQrw5Hly4sxt1uLwNbQmKeE
5lsjXkOkrJmQNoTK7azU2nk40GezEsvPki+31+R6j2PxEeCC04efIABf3mRpHZdVZ1GsCR9jX9fa
TQ3B7Ql0XIuWYVb1vzxVrKDY12xKlwXKgSbYq6yJWJwFhl0dRvBmC/apAVC/7VAKNPe3B7k0jaAA
gZ4zt2BDO+DLQWZG5hRmgWm0ptEORyezfGGrX28bWdp6f4yA5nRpROvxJ5MGB8mqzVCZIsvrcB1E
rAvatQZsS2f23JS0aH3OUdydcJDc+geHtHxNt6/KqvDyshUHJX80osCZlTyDZlZpTQisTIOyYXxH
NGMrjOy9addEKNcszet35hg8L82GUm+aqCy8wo/15ESgDIAa32elKldYkddB4kzQBS4QHEL05pOx
y1bTDHlmjU00VsmmSFH51t4nXCC3N8PChTWbwTJAb2GGTkhbru+tiWsTzKTiIUGbRU0XoeIVB+4S
30lD3Uke09gIysT4avEpHJLhr4NhfMBMRwMeHixDuRciSRh4VIXaRDR/Kz0Mk94n6RoCZXEyz4zM
J/1s4ewWwnIs1TBKT9mmfXpHlf4TU1abZc1u+/KSgjIf7n5QRbAPke67tBMnntI6ZowNwn7GeMsA
LBygFKsCRy0y6N0yn04/0agF6T8GaFmYdSxsS6SkyuzJystAJ2NQkRc+pSue5beTv/Vl0gyg8FWR
Vjjwnwg5N4rYxCcBLNSveArZo7PvNQBiNs6r82h1W/vDjdy49i0zald29bXzwQSh5oCIGHJdyGVf
TlDbmIUbDx3wtLkXpPqnQdfuKDtC+tuyV/Ous3+Wxwy1M8iIgBaCnLY0ZkVRrLE2eTsDcSbij+wg
8u+lF1rfkuo7ImIfqAqF/QThc2WU134c5UzQHn+3Poeyj3y78wE8Lgeo4dT5Ztl3In9fObXXARgM
zBQSExldMAOkm0lAybukZtZFTd130Nznuao9dDkqIfesdT2yw+/eu6a4rbExmTs5vp1Xzl5XUIDd
3P6W66MFhsWsIovAE4BsWSFBzackd+N0iJCn0MgGRCkoJo22yjcQ0l2jBF07YBhD/xDoWYNbDaCX
tH0UpiV6VQyRQunBZGMdcA0+Y8iG0R+KtThwcWho1AoCCWovcJOX1uJhKlu35kOEqpx6HO3YfhxM
1ThAvCb79A+zCOIoGikBhYRAVzJFbDWHujEGNoJdDDg43etWadwZMVDMt00tziHITnPHrzmSlo6g
cAmEuGN9iLKS1H6i79OcW0DlDRBSHqfwtrEFfMhM/cWDH6WyGQspzSGKLz1CQz5G6qB4n7zErtGx
2kpAPgbn05uCxBl5/glJRwpZqERsHdY44kgqh77ztgPe1yljOqA/rta9ND2j7PPtD7w+qvg+PAdB
94RaIR5tlxMv2racCmCNoxhAnTvmmMUM/l3rr3Y956DMzF0M8UKbGYtSiOJMiaNUhjJGFTC/dyC+
jEcbCswQGa7Ji2r2q91prv0sDNrgLaJICerCb/mjswvPYpnR5oY5AudwT5s7Wu+0L5n9bRC7AdhC
1zwN0D9ofPXAszRAMtLvh2eRflTmGjdk4cV/+SXSkZ24bSV8MIBNT0KjvbO/2/xBx/u4+p5t0YZT
LSyf7rz26fvtdV2oZF7albY5VLyUCQm4MWq9rxzdR/J9PW1ZvEVO/kvyY02Va2mBgeCeYSXo8Akd
pMttZHRooM7qYopIrqPKUJIRyKD4ySNV7Hd6KVZe/AuwAUSEuFkQYqCPMto5XNojdUNH3AFT1Br6
xiY/c+JXL/HhbdL2becGELV1t7cndOGgoEQKri1CGzAkPekyHT2tJkavToh97XqbqRnfjk6zhhaY
/8rllQ1G65kVaR4r6qWQp+mmyBVlILR4V/Jd+5AbwGvfuV628sBbOiXo1gLRVTy2cIlJ1yhtaJFp
3Jsiz03Yo4pg2KeNUx00pTZ2tVlGXZaVh3+YxzOb0sp1muh7eCLYVLsMxVA+7FhVuvt/sYJSA1IY
QJdcYZARUKL3JUFSXTebB+pOX3vUZFeMLG36WeTAw2sVQY7s1YYcHRhaFZl7vRmSh0RztnpsnKjj
FpuRoPHu7SFd38bYGqCyQ+xprtjLNwkSTkoZc6ZGE/y437tt8wPTXDyiO1u1dmtdx1ezLah4I20L
JQdZmDHpzMmsY3eKJmiAHQa050CFoi4DtMAegyJXk89dgzy103MIEAs6Hp3es1dCgsXZRUkC/aPQ
IxAR8+URn2GVmtPjgT4h03XMcrfxidGO0PqzEDpP7sft6V083y6gOPNVCGvSvpxynUF2EvRupxvq
7cQ01XcFV1Yc15IV4O6cuSUm3uuG5EUspuiV1aeQD3T65yLPKwhGt6e/H8m5DWniKq9VHEKx93Om
aD7pmiTovFWcw5KnQgQO0RYD0hQI3S6Xx8mdwjXYACsdlMfAb6jvHHf0DvEw63mqaMiWu7UXisQB
FdIUwNEko+1rcTKG1dTnoUUUb9vXvfC1apw2rWKTl4SbNEgpGjvfnpGlowNuIbLDwLejJ5l0F6L0
UhUe01XgXOJ4A7FPEFQbEInbjObRv5iC9DMKtxBckfV70OqoSOrcU9G0uB0Dnabda1lDkdgaUWC7
bWpxL6HdDKSWZtatLYVug2URQmsDe0ltk8cJfcZDU2/Uf9lNZ1akO6IRzHAIPHaku625TVteHmza
mrvbY1lcobl/OUqjc85H2rOuTocutxMt0hj6qGQQpwz5pGePyLvYK0dwoRQElMkfW9bs/M5iQ26i
tpkprhoxPJuRs3dF0d1rw1j2+8SY1Pa+G4kx+ko9dQIq7hUb9wbxULjSIDaGKha1WuSBoPyO9gpW
nfiNsEBtKc1Mbfx/mRUHEjAqZMuhMH/5pa1atkqjxSrg3Tk/ao1jfR3Vvn6Gxra3kiSfJ1gOPCAD
CsACgnQgwaQjgtK/wxsv14Di0F+HyXoXlX5KrSjRAMpE9DzXIpuVkGpp0UFinu8YDxImctdqkZpT
NdSw2Yu5CYtVtQFX0nSLeuKaNO5SpANRsrlJrw05DfmqHhEOdFrJtSjNCp/cNfZmiMOu3op+JSZY
OpTnhub/P9tccRznkLQs541cfGIpCWjCVrIrCxcjrifUMpHUgayNLLLUm/N7ct4VSZ0ci6beZWA5
+lbPAqd8vb0Bl+JsiGPAZYKHajjYHZfDGTuRekOH4ajQXAv0pNvYTYoG9IMYHl1TKEFDyv6+EaYZ
xJb7YKOz5BemGHxlVhfA3MgJAB2MWBV7BX1aL7+DU5BxkiHTULe0/aSkD4MJ7pX+WbjUB5gzqI5m
A3psom96jmfsaD/WtA1b2j2xsjwoRTKsHM2F83LxQdL1x0XpKb0+n5cUrfPIVqflXYxZaMfez/sR
ekb35hrYaWFvzTVAjB7uAG8syRW7AzfVlNSwmbCNmX1SIZh6e72XR/XHgnE5zQOeXB56EqIGLdJ4
S1GD8Yao7cmr6ARe7ATtXeP7yltTI17KklyMTNpmE3KXnIpGi8biw86/KI+JhzTJNL5kqrkrM+KX
DRrAk8AzqhB8kEf0EiHeivLeQikAkwuZd8i9I8z2ZLG2YioQUyvwEQAqGDEUJZU+yB0LisIaMDAF
Q4YtPmZ2s421wfaLzLg3hjX9rXnbSG744hukbeXUuFG8EfeggML1d1VR8fIruq79MnSIlCaIjt33
eadvJlbUK9540a2cDV+6gu3eLTQyD98B6lJxfyB6DUznfaJ/nzGd5xld2lH0MBC9SNtYxATCtWjY
E9nNvWlESr01xxVllQV3f2FC2sddp1M69hXchf2Dxj7kJHT2Peld3C+H2ydmedb+DEbauQ3rrd62
sXPZFHQT21su80u7fEJPgtuGFiBEl9Mm3dAIAkeeqDibLbKCVX4QbGvXZmCYP3VUx5S032haoGTG
pyln28Hd8a5/QjpLmON27OwvJjN+WkT9uP1Viw7jbC3n6Tm77jQ8ljRmYaJd7S0lG3Rv8c3p2JNv
tfJUaE9GGt22t5TWQr0MeT0bgk2gAkgGizYjGZIGuMg7X8Q+6Boj/25/MN13dV/wU72GY1p2C2cW
pauHlZM6DvO812kc8qryncnb8fyZjMnOVL6X+X3f6jteqqVfd5+tZiVHs+j0z8xLHqFl1ZjacTvD
gjyxS10t8+ukysLb87p4YFCHRHYBMim4aS/XsVGgwaW42MYmZD5HCKa3rh4q2hvj6aaZvt42Nv+x
Kyd3Zkxaw6RtOPkf0r5rN25g2faLCDCHV4YJmlHgaGTJfiEsB4Zm7iab5Nff1bo4+8xwiCG8Dwz4
wTJU7FRdXbVqrcnBjNZV/YN2eenZmaK4RZ6T/+Y+u7A0WztujRYfB1iaDBYURkjsoNV21DyCx7qu
Jw+5mhWLi/7gwuJsuZyCFxm3YNHqy60d7cb+gxbAzveb+3Mofs+9OZx5a71Vldz4WrC2cJNXnm1l
Bt0OPXZJ2vhK8c/CU6DSR5j+PxtknlCLBj0jzMC4oF5LQZ2oRxC8llci25WNMcdVFUqVRmOKXahy
JwAagziTG8lv92duYYVQg9VUkenBW3MePhfc0boIPIevVdsaRwcI0VNUGfJnMrSZH3PH+Pc8liiK
A/OMaN3R5sgdPdNsljSw11vb0TgMaLWW1HIzStbu/sCWfOOVpdnFyh25apEwU9ChG0DttnEUtywf
M19vvtP8GWAaZF7/PQxGzswyQKYrXnDzNjroVyhDBQW017qc+F5u6/wElGG5cfAOC1gnTyfQ3ebo
mNL1YRcP+ho15cKOEdI86F4CJRaIS2euROpzZlZIkLzStAaesQ1yBjnJkQUrU7tmZ+ZICseqaq2C
HZSbfSOJn7vG9mN7emi0h5opHgE9hFEYkotWlueaO3ubkAc5IVuCJ4kyrnXMLFy7V8OeeZkCihxx
wg0MO57Osf6gVNNjCjrvUdEOaa57tJQDKVvTgFo8OReTPfM5GUlR+qhglefdhpnxJkK/OQFvI+vH
lQlfme+vrX4RVwxSlTkWVxQ0GaYu16cPiz5NOggYVtZVBIIzN3o5kV/v3ws7fZ9x6CtgSHLxt7A+
+jZ/AG+rOykVSJ0QZuXSLoFfRb1iU6H9DoldzyT1ymBXVvMrArn4CINWfYWUu/IqFbWbcuPBHton
PTMPButBnNPtoWASMG1tjpce9xg8StNCahdV0tnhabLebFBxwCQnNphN8OJJgcMGEG6AJjsOlTdN
EMgzLG/QZI86a/xPS4k4MOZBx1AX2KcbTLbjEIM1va28lh2H6EP2yNH6LGv900RNpKz5FvV4PKjN
A52OOiWvY6a7U7ozpcnt1hhQF9fg4lvERrlYg3ZQ2KBk2AhavuFy5lFQX/nWGGSg2gIvBvlvLgWB
5kX5DTyJ86e8HEtNTk0JD97he6N5fNooult2K7GjKjz+zfa+MDMbFVVsWnJwgL6WOQWuvkihelu3
LAHZR9ZLaK6GKJeXcfTBoDEy8gpjqF3Kah5oduX41J7IA+gloi2ohYagV8fvqTVAE9Kh0UPRFXow
qRMDsWI1+SnV+6e4QLvg/RO6EP6KdJpg/wSlpGLMfA5HIsDU9Vh9JVHzzNrqNe7sNZKSJWcDSjeB
BxF4onlzRmpnXW8pGWbJHMddqsXW3qaQfkY5aA1BuQQHQAYVAF6QPSAPOW/sqsCpRpW0Vl8tov1A
lxoabbZcfVK1zDWcV5Kqfi7/TBrkDQkNjKGKvRKIrftzehPsg6gSWVDk83BjCiTR9V4HSH2KUovS
s2zUrow+UD2N/Ej7W5uxH6un+8ZuAlUbkCVkr9HugHIihC6ujUmpNOqK1NNzT+pXqVHDdKg2cc06
twa7rzTV2Pcyl7f3rd76FmEWLeqCe1HQ+86S/HEj8anQBnqm07ixWb+t82NLQhw05PU3bPxo82Mt
n2MW9Eq/5RTMG1vdWCP3+GLjvDqA+Axg9QGeEnpD6FC8Hj2hWcJH26HnKX2bniHcBwGAvN9anRsZ
rh6M21gKrPLY/YUw81gfUnNTKEEX1nWQGA+QTpG52xwTZQvuzY4cIQmiFH43HJTc7aRn+rpG4Lqw
M9Cpg1ISYikkfOcFh6KbmtgBGPUMJNtgVl6nvluQOVMq+Ap4jZU1url8RT0OgqxgIzEULNdscho6
8ggwX3rO+npnle25JN/R5oseRLZlcXysCLoBFAPdo/wvk/509jvPFX/lI25cpPgIHagVdKLZ+DPb
n1nE1F6qTXomwIEDJrvXmiyMQ6PyM131RgayKYhFOX0QNdxygTP8WPmAhQMikDPox0H1CyTus9Ay
SkG3b5cpO+vZe8SZy6s/YMLfa0XpdpbsWvVzTZL98I22e14/1nm8axOQ+2m+EX+kCvFqVV9pNblN
x2JOUHPS0O2KdwsYU693LRLbRtcUGjtr4IdrtSPwO1K8HRAXgeS5csDb1v1Nh62ZvTTy4NpFHRBN
XXkLinmfnRwNerYyAO3iDM1Vvk0OuiEQ1XTnuGoUN3NGzUXH5uCtzL4Yyo0Z9CFqgoFSg9rZ9VBR
3xhlWem7MxgvaewVJCD2t1R7shqQKJ2jypcrv+t+r1i93XTOF688lh1bD5JxM6tO1hE5Q3kNEitT
sRmfxsHTh941jAOURXEXuqY7DLtpNa6+OeBCJ9vGWwlE5Dhx89ZLsDAwdUh75zWpzrb62Eig02+/
p/VjjiT7/UHeLCAkc5DgFS2eUOdDI+D1GCclmbTOaKRXS03cJvss1kSPb8eCQ4ueL5DkY+UAO7s2
YDQoV7Rtn541VruaQV273tiO48HDeUq8pv64ZA0lWLAmod8cmZBZsKxL6A7AWwHWbICxUHCrvqvv
OngU13iDFg2J3QgoHXb+3Afn+thXJdPSs2o3QnGgONd4aja7Jl055jchL2S84XFQSETGD0/32Snv
8HA3LCnNztYraMfdRM+DKmJuI3k5yiuyGgzNymlbGpqJWo5gegD+5evSvgiyzQzwZVPOYdEdkRy2
PB3tzvWBtK/3t96NS8XILOG/AA+E75jvDKqPplkSlp0NPKjsMnGph7K3aykh3+drd+aiMWx0tFSC
5tm2xFm/GNTAGfZ5qmfnvnPczN6xbvJZo+zAbSXYhIo1QMbNKxyDQ5UeaHPEq6DDn9lTbeIUUt+Q
c0XNfQmm8yram5J1lNZeD7fvw5klcX9fjKztGtyXAywB6qVt4mbTdJvIOuTNVvclBCwf8ho4cG1s
syOdtE6tSWWNsXWTmyUv3fDUp4O7llO/LSfjtkc6TsaiIRZGR8b1yNKClEpFpOysWn7bHYr8HHMf
4WiiEVfrU7BZq+44HXppx7fkFSn3+g91/Pub9Has+AbRe4QTCJdsilfJxezKE08MRUrJ2Rx3rfUc
pYeoeVSVz/tWbo8c3C82JmBPCERRM7m2kucxh8jAQM6JtIke9SdKdmMkZOH/FT8iCP9Rn0ekDwp3
PDmv7dR1n7bg3y3PEnpwJzvU8kdjfNY7z2nfBCN4tjJ7N2+2mb3Z7NVSbw2GDnty9KT2ua81h3RV
vkt89FVwgPsFUBhAVJDtQJA6O2qpGY+a1crJmbafsvJer0UfC4NAizT8E/QScBfP+Zf60ql6gKmT
s2H9HtiLVG7TaC1xfxvMweECuWEDcgikHgr41yuDYK6UorrKzkp8qobctbMXJX+Ux21l/LbVTXXW
44N+NH46feEh53N/+81nEIcLAT7eP+g7R5vODQv+xFMKXbPqHINliBjAjKzxUs7n8P9bAG0Qhgcr
8+uSVENTD2NWnasp9wd2zBNcz/23+8NYMgKfC4oMJLlFw8T1HDYOwV4w5epsGSlKH78bc5+R7T/b
APcR5KUhnIbX+TzgjUuJNJUktWe0MmW548qoGsVrpP0LAxGhBco4yACgz3a2GYiWF0oPJetzquwz
NECQZAsMs3t/JLeLjptJxH0Iq9EgP58tI3faBohL5BcsENdmuSmBFi7Pg/+bldlQ5E4qeSXDip4A
5V25FXqg7lu4SSJgmjAQgRZE0AyI/Mx5GpWdZjSCiU55mHTAMZyNqXqmObnxC8jTxw3z+sqDQoyk
uU25L8sVGMPiRIo+SlB2wK/Oo3WFmMTQ4oKeh545bmE1BZQuR2VtmMtmUNxDAQdqV/NcCbh2onGM
kaJpFV82QEDpgbYb4m8qdZH2Vj9k8qOffnTUT3pfWSNvmF+DYo6RqRFgaDTsIBl9fbQgN4n0cIQM
ST22O0N+j8wsGNVvNFvblbdb/9qQmIWL+1ZBGnQUpdkzK/HO0xW3r1+MtUO8NJWiP0/As9BgNu9L
SabKKAqlZmfQYCQntA06/jQldHd/Y96klb4mDTVKsFCA9QLB+/VYJl4MXIbG9BkyHxX7tN4H+hBZ
HyzZWO+Z7ikJ3DzdkMalyraUJrArOIHmy+XvUWuQYDiCcM+0qmNKJB/aCB56TdB9Wjj41+nUxdtq
+GOMEEWGtlu1c9ZkuJfmCJ4H7xvB2oW1v/74ugNvcCPJ3VnufvbQY1H4WtPV0p5CQsUQGBGwupni
5xdLDYpw3Roy0p0TmuUPA6vKfVvaLRjMHQdNC0rjr6yHCAQuAwWxHogkhQwlKsrInl0blFs6GU5X
dIjlXGIfMguZopOcbBxEzpIrIVEeFm/T1qzPYDnsPkriVngcuNzyG5DQ+zoN2JuWHZS/DOR76qfj
q2A+OEajn6zFTV/P7nufOpsbdehlSY2q7syL7Ui2KG5U8icyH3HrCfmdkBoPThEW/LmpJ1fjB8g2
pfJnDekEaFYjPAaYQZM+Jtsjj1brO6Y/OqceNRMS6ECO6A9c3RTck/jfet9yVyldRdq25LkiAVRo
HBIo4JmF3kf0klGX19SL0BWA/5hTt/9Dim13tOtgMjfaPv2VxenBBrIVLF1DtOb05okfLJkAUSIq
gW8HKdf89du2BRo+RvhWa5/L8q/U7B719+ynJe1MZ1O27Gx337J/JjL9MquryFvgPoFPF17qYmtq
VZpHAo185gaQNnRqfuiZ8yFn8aOTTvLKvrxBBAhrkA4FmSmYvcRLf2Yta9OyM+FcVS0HKvZMDerX
su5biMjNj0x7hsYBXSf1Fe5ntsfA3CBCWhFs3Ei2cSutdalH7g6sk6nr2Bs1i332hvZPMJ0BsaUE
iG+e9XolglpwLHjofOn7QuIJPdLXowUHYaG3ctydJeOxUmOwJ6/lZm7KN2JCL03MTo+UNLY6DRE7
N8q2xiQmJdobk20fb4j0UHsVhGBd/tlvY/7tvov5KgLfzKkIPpGRRRVl3m8DIjYwpulJd661wMq9
aEvzp2JH5EMB3T3VjZ7lJpD57xWrIoi6tQoBItFMC3WR2UVjS3JUahSOTfk17E1AH2JX/yEHurZJ
4z3xIvlFGY8ggO9e9fzcUVfyVY+Rlbflws0tijj/+YiZd+UUEtSJie1k5x0PEnSFeTzVKq836/f7
413cQaL/CzlCG53DM0tOPDhqVRuof4CmonqUW+bdN3DDioYNJGId0TYF/P6NwHZWouRdgqT5zJpH
3MeJ2W6N7K3V39pm2rEhqKpz3bhOjjQcWvrlHSDlEKB3E9Riqoe2iNB9V+6qcgPRlPtftrS1r75M
ZBIuPFPHW02BZgwy4dlObQ4GEv79S6J+L4mvT0+RtGm+s8fpIc8+7xu+2WIKinRIqwrkIfzxPCnY
2glnXaM1IYpfDtnUpqfq8akbX6B0Eig8ApxnLTV9G9gjMSi6KLECAK9iRa7HmsZUH3SzpmEiPcdj
GDmSP+jPJbNc9LKN76Ar08xj1W00DqVEHx1Jcvfn/qhvSvM2PgFPfh29jaCjQxLo+hOq2k6S1GE0
7CxgHFyJeaP8I4c+cVLJG8WQPNPCpfyUjvu82VuJ3xQvqvR3GoGJ75tnB3q0v2PJ1aDsJq0syDyh
+fVlKPqAbwqlS+0muDRY16JITUONJn6vHxvpL6NnPn4w09lp0Vonxc3pFhNh6lApR/YU2fzZRQzi
fQlgPXQ1garW05ODM6SeSV/uT/ft7p5ZERHcxe6ugMvOR3B9hrz4a7HeZczynb7xoRViShCHJptM
3ZVR4TXdrpzehjRdOV/LC34xzpkrRQONYcTAWoRgNs2ScmtJDLxdpWdJ455Ola+knk5qqBO6Bfn+
fWiOOvnB2BtAl0GU+FH1oEMz08leUO5T4nLlRbG4CEL6BzVIA4SzswNRgYEoNbOJhhMSNF28GyLq
5WvKeUtGEJWjzoaubFC5z4x0tp22zIpo2NvSJwjr2x2xphzdfs4aruv2gYTlhk47El/icKEOcL3c
VOsSBukAFvYy+2GmURAPj1NKfaZv1Rh6Uzpi2YOi7crCp9qp707a8GB0u/SlOWTRuK0Ldpzy1wSi
8iiM/Ei9LOAovoPRoG/2Vb+tLJcD9Af++2Ytn7W4T8RlKxLDUFKdUwRVAzHtybFYSCTlQLgRSBzS
wMl4SmPT1SvdK+wXif6NsFAJug8L6xOxpkvTF56i4lDkLsk36kcX+w6r/VyXfQm7+v5pWnDZooES
quNIKYMMYea7mJLFhtlyFiZeXzx2SBxKw0kbw970lPInXy2Xio1xFYVgNUXGHvUI5MduOHZSOCs8
E+Iu7P4yBlQMGH9ORXQaX/jQuogCdqnxjx3D8IHIYSvohwQhrkiYXe+fQUPavDRACoLXwwRSNZ4E
TqwSj67rFomQcTY44WktPEUAb0L4em1Krpw2UcZpCAGQ8GsVImlO7FXNrotXGpwWjt+VIfHzCxeo
9Grc1kwewp5trbx2WfbQjWuA4JsISkzcxWhmAbJNKe47itFw8h5nn3W0EgffzhbQROJoy2iINWHp
ehC62uXEAt1SWFVptU2MmhwYl0ffnsYKpRw19u9v9dvLEAkKoA/wWgMOAZTP1/YmEEb3RG2HME6t
HXvOAbCPIhoUYAsDl2vrxtkaIuV2BpEChnQN+schA4FDdm2x1wGn7mV1CHPbiQOwPgDSD/qflXF9
UbFdbztVUfCaQapZ6DLMPeSILubETg1MZN9Y+zYv7A0ywarH5Zr4HeRHd4MkkV3emtSlY/m3t7sx
SAerd+NiiANgm2O3b0m/QWY/Dmwy5FstRkfO/ekXg735StHpKh6T4PGYbae0N1Kn0ZIxdGruOk7q
yQWI47jt23yTrbIBLk09XMx/rM2mnkIOwFBHBIR9U/kxNXY6LVeK7ksDAvUbKIAt0MeCDfp6dUe8
jDuukzHUUEyI3lID2+jR1L7Jyun+zH1RHM2nDgRIoHYB0wQARjMXRvIIHCRFN4ZJXW2S/Ifcbmyp
djPmDc/tixUPG8d+T2zuN4PiJeOPNDsV8TaDDo/iQz4g738Z38vUcm2BjBtWYsxbXwQ03FeOFB3Z
SMTMpoFbVuGMDR/DhsTH1EAy3WnQNJuU+cpVtbSkKEjaeHGBNhVH+Hq+zaqzVC6xMZxs9hTr7U4t
krf7M71oAlAJTDOSSTB0bcKS9I7qHGNJlASxfKkYGIw8rQzkNgEgAIQooeGGEJiXeXvqWJlK05rG
GFYRqPsi+IVtbCnMb9GY7yWi8dpIab8rpaT1inGkgTkYxQNrW+oVLFNX/MfSAuLhYqmQdQEAZ84Q
k+e8qttMGUODWs8GNk7eFc8AGW/vz+2Cu8eTENB0YNSBk54XxfLcwt4w5TFMIUJcAqFHpjJo25/j
GgZ/6VwKRilcLlCFMucBMETQTLXRyBTSPvvTEscv8ZeLJKGvTs4ZWpBrubnbGAqP3QuDsxPAmBpr
No9hsGNbrmSeUv/Sy3Mu79PaVe1fWh/cn8rFDQS6IuwiE6VmOP3rfTqhEakoUOoJi+xBATGiqjxE
0CVxe+bGeG/G+u8RDB/jFD+D329Py3h3/wOWzgkYUdD6g2wkGOjFjFzEHzxTGg09V1NoWfnktVpc
byVVW9Oeu2H6BLxasVCxE5xWFp4as+M4tolUNKmFV71Fdkrt96Pfpq7K/Kgw3exVs7boZgIWfltL
6OPsGl+b1APwtRTJ7ZT84OYuK5qHlmmv94d/m4wVHwZoBFrOFOD+bhrPVMra0sCHDdKzWZ+Qn/AS
KVAhQPum1ZvU+MHX0llLhxQTgTIRQGuCReR6xlUdJAhE1yacnjiQIm2Dqsi+zNd4CZYOqcBbodkL
1AygNZ2ZUUtnyOVpCoehz4EjyxTkJZoWtOGAMfPk9/15XIjIEAkDUY3UDTbynBiYJTVxBhbLoVIx
eVul5M3OJQMcsxo7FmVWbItWsYIegjArHnhhNmEYnW46EIAgxZpFB4VcaEqdwbADoYrGMDdQ99sk
o/Xy7+NDtlU0CQhY0NcxvjgmI2iV9KiqxrAlG8f8g6Kl18ohAZJNts90rY90wQ2BwElsEA0sZje9
AHFSyzxz2jG05DywkhiFQOi32f6IPnZZPpU18tnR+d9HiABeFH4F2fccVqO2E9osIQgbtlDX1cNR
QrtFYJRocdr02QqMeMkdoPkAmApo/QmYzWxzghbEKuxGH8PRsQKrq54rXvrGkG2izNyT/JhJQYtK
FH8xUr4tJ/ZNwiM2+u2YT7Lhpci+hqP9u5t+3Z+ChSNz9VWzuBYiEFySUlzmQwygm93v1Yz7HIh7
cF6vhNBL5+VyAmbbNrKxaeUOr/NY1XOXlp2rqvFvJNFdB3sq45j8dsXkwmUq2H/R0qWhOefm1h7L
GFqOUwq/w+Qwird1JAdOsu/zT8MM7k/k0qEUTTsqXA880FwAKlIm0rdaNYUo8nY7HtnjRtLxoMm0
qdnfN7WQNUZpH2OC5iHGBaraaz9XjSZN5KmeQgIBH/VbQf7k1i/2bGd+Oj2x9lsuvZf1gRU+qu38
wLLtfftLQ8X1iYo5gHYocM28uWxLlIMcDbOqD2QLApBfdjrFwUShv3jf0pJTQO4MPk48upCXvx6o
mliNMyq4N/jgFSfttRqftcOkpsC1buJkbYMujuvC2myDtsNUx1JlTqHRcJehS3qy06Dp4pWXl7p0
5vCCR48mivRIWs3iDzYizIzBihrqvQ+2DhB6OXXoON/LtoZ+ZepOdZAZu15qPZ79bqkf4Y1PXiLN
zchDQ/eNmrnZMYZ4jDo9GcM5rW0w/ViP5ppWzdKBRXYNuhtAHeJ5PlvnaGj0wTaiKQSaRHa1Vnvp
0Hvv9aRVPCeB6hhFo7NX2ey/yHUAa4S8A1JtoFT9msCLm6cZaU0tdKOE1gdBh79KfTsGfAWa3YNf
vN/fYguLjlgBtJmIiICTmcPpidTFI54wcghGCydQkgIcO6xKg7bL18ijvt7Us5cwqhiGDi/xJX8j
JvxiXFnmcG5aXAltKz6buVz4VYT4Lx8U1ZvGVoY+IxCkQytlm2kyi2AyJmXTtXKxi+HITm06lEdi
puDf6UxysBHDbay+5xstTWO3zZ3uMVP10rdzpT3WpLKDsu3q3J3MSPnQeujSIYGpBSheFi/5KCen
IYltV877ys+7OFnxUgu7HJBm8SxDJg51ldkurzvWZElXamHVHQvWPhbjiw3dCTyRV16AS+7w0tLc
H4HcrGqgqqSFhbWZ2hJAkgkxShskZbVT0icrR29Jn3okATdevMl+jNGhg5CpNUjf7++lhYeF6GjE
y0YGFSvS/dfr26G00zoOPkRWSp/qyNmuIQtuAOM4E1cmxHa+2EJMKqbBKYkWEuNgVk9WW7kSYgnB
/GINkDZ8smRfQWowH4/MBO9j6+aZEKGPstN/M1YE9QhpcOnNsZUKoYQys9FCQ5aOmtR7FklXHirL
0/kfE/N1VXugHvMCJtK+8wwoKAGUdH8QC08hDcBgRxR+IRF2s0m1oa0nu5T0kA77wfxL9Xfm6uOf
LtoUvxoQz2zu27t1NjAHJCcS7MIJzFkiKFOnNjFKI8RG2aTl81Ds5HyNP+t22iAjLVsaoBnIIQJH
eb1FoO9BTYI2tZAnJnPHkqHhGnUD//5QxPG99mXAcMOXiWoB/pqTfkq0gKihZBoh25gNc/vpKHng
ZWuNjzclW2ttWZg39G4JaWBAP8CDMLuZc9KDyzSNjdBsimMD6IXkl1q/0qS+UJpFoyEyEsh1A4h1
k3ppB0vmmkUxpKhuN1RhLUhDGNoc5ZEcyyFJA1Of7E1DuLLjtVV4eWclT5bGqm2jQreOGyRb2TBi
YPNZBhgWWQrcwbihZjdGO2XoD+lrI6SBbX1AErHRf3FjZ0jb+6t566wBe8XOMAEZRCvWTS8Pm0x0
m1MlnBLfkDW3+mUOG2NcA/3driPUOPCmRJAMHDFSlNdbMxFNKGNhKnhqNfkWHViVq7aaEyBJ0+7u
j2jhvSVsiXOtodIDYMO1LQc3mmxQQwmV6T2lzrs2ZAFETgiBsjMNeiv1Oou6QBIzewLIZZua6o7o
LlgaUwlwmHOr+wRoh/73/e+6oU9DNQXoemxkMdOIasVSXHjwxkRHf4qCSMjRysQil3b8pW4+aDN9
9iBwaZAIy3t0Y8ayp2XP0IZANem5bd4rmZ/Bvuqapfpbm+yVd+DtcQb6RMdEwRsifTx3GkrPeQsW
bzVUpAerqFw+Vm5JPbtNNtX0bZDcevxYmYilzYDACxyHmApxq11PxMDjUsnwk7A4jT00qZrIz6o8
c2OZeBLDNS5ntts/NQ40U7TnhAcyZN2j3trHbbdyzL5SjtfnDKoTaIAVWGC0iM73v91UpOdjooe8
jRyILYG5rgG74q4fGxpWei27dSVFwObovRvZlbmT9LgEPJz3f1dmRXjnmy/BcVcMRE4Afs3edqSl
hRlLqR5aClS6k8CSvjM0RlAbklAkYPkT8+RDk21qK7hv+XYHYAouDItr5WJfyoxYGtUxBcSBLKU/
otWeFXhYeoXzIJEXmqw8gxbSwAaaSsVpQAoLB0LsjwuDkS0pgJy0Zpgcq+QMvlJ0uG+lMENCTeJu
yUpQybrU0TZyvVJUX/ANMA13By4P0WgwRxMSrYikuO/MEJTSblporqP/4FELNkPZB7Opl+aSq27a
OtAgzPILbqJqgzrfOVG9G/XHNNvHcR449rDyXbfeXnwWnD16iGwhrnM9IxCIZWWmczOUDHWn0X0d
o+d7UvyyMjaQgbq/3gvXHQRIwTSCDhkdW23eF90nis41Y7TCLnej5tiiz1ak3bJxk2WvY+IWzy1/
rPR9ko0HS1mJ7RYCWXBa4/QjkYH1B6TzeqwdL5F3d3orZFrA0RlrRhB5OGbda97/zpuT9W0ImFsO
2XYS8Ox34GTGYaWrRdw2s6N29QmzQElOwLIwpNwKIRCqSBuVfAPSD1nGR5sdMjTB35/vW3d3PeDZ
wdZsZSolabJCvEZNj9dgx7LqEZ0tdrX2fl5cWlQdEAciykSGcza5vGRTwgrdCoek9sb6W4J6jnlQ
Jrc/6BXbI1mQoZpv+Xn0SLqX++O8DSUwzgvbs1kFbVPGZKZZoWNt0/qliiB1eeQrzuPrhM7WDnAB
DccEratoQJk5D9TFjZLmWnbSJRk7pMkjUIzGVtSjPamkWeM7mYLqJGs0AAVSRkj12FBleE/ruG7A
1imxaDfINP3ZgIvoXXIcEAYhc18+ZcWAJqu+GkFD5eA/Q/NPzoFr7tOkjHaMZDLIW6d8ssGDAuSk
38fc+tP1XVp76DavCi8dlPbNBgv2h56MoOWcxOMcp2CytplW4HY3+GSZD6SLpW6j6zWydkoKBJYn
lbr4pUzKPU5Y/pNNFLRTaMQrHwYtAgNW3hoKahlkeOdyF3G/TM0e3ROaUnggAYaQXcUaq/SIWVQf
mTV0kZ8blQR5Pa6qLkXVzfBG8BraL0OL2P2PQiuwB0D3FAkF4G3Hz7bgtHSHIjLKpwm+7r0DJ+bk
6oA9H4mS541Xt1Hhm1XGiW90NuSgeMOk4yRrMXE5El7UNzE3xIeYIf80zYRCk7boUfXqVLVyttJk
6PHPwgF1vSt3RtVs0kpHl/NYVL32Bom4/DhGwCCtpN4XTp5QJQB1k2B4B2bn2tXgBqKJCtmSE5r+
XzLk9GLyU7KGlcBOOOfZjkRSH78fJEMm0IuzM1cYBbozYyc7SYbxLkXsyeapueJDFs4WajFC3ggt
RTja4ueXV6am9LE+SEgFFZnXg1+cP9jO4Lf9+Z/PMDrCQMkmPLSDzo1rO5IWMTS/5+TEMuSj4mRj
pwc9Avw3XVmaxUm7MCSCkosBDQNiQOgzokeJfUbl29S+3R/Iyu/XZzFmn9ZokhwrcnIs8unIkuuY
3T+j2SBZ9L9DmAdssSn1JnYuOQ3odJOh8OOytNsMDghp7o9lYRvDkAABIpsmRJ+v5ypOdcSbUkNO
nV4fx6nZ1YXauKSL9vftLFyLyLQjPMJTG+OaM9FETY16aWTZIdzey6QSN6oN8NyZDyMLWfEdVD8r
A1taJBQ0xfMDYQiU6a8Hhi65MkIC0gk1/qrYD+DL/m8MYCDYzcAEavOXhir3AFXEPXrKnKNuP09x
tmJgacoEmQ1eMaag0plt485gQ95aURRWTPUi5VmaRjelxabTQNn3pjfyWqpiIVIUhRfkx9FRD8nx
mUEFLKea2iSSiN2KEWSfut+l31r+re7HPTh3h8bvulen2tjjNxkJUb1wI2djNLWXrUkz3G5LZGVE
ml40JqNQMDtiVdWTCp3vUgjIhae1AyCJaLXKVlpvxICuvSuIVb/qEDbKJvJXxHPhKCx9LPXEyNOT
yfAuB9VwM23Ll/xvkiqbuNyk8sqKLmQGLfg+1A6/kiLa3J1bkgy1KYJLA+Q0Hk2Kre68O78MpEcU
r1Pyh8lKHic8E+6fvSWzYBDAswRRjQoQ0MzDZ5ZWVSb0Fk8UfAM+ANjFpkCUHERay0/Ag5R7y+ED
IhOe7EGwrLw5pFxTmLtdUaFMggQlADKAts75eKS+QP6GTumpTkcbTZYWNjOrpH1tRGsNq7fLKmjx
hIoE2EEg8DW7NMHLFOVln5UnS4EILIh6XeTf3NIOpyk/gGEMLYXB/RlesigeO+guwLsDPu7a2fRx
WtipnJenVkVVyZ0ct9SOseNXndfrUJi3VlZ0zZ74+cXG1YxS0YgBe7rtF/IEmqFANQLwWcKN2vlZ
Pd0f3kIxBByV/zu+r6fvhb0or6eUpLAnKZ7NfpqQge8OCcBqrN4VaFWLvD7ds6bCUdW9JGSpB9a0
+9+w8LwGuMhATxnk0pDZmXd7FjSXe4Cjy5PIDBvHdnzqpZ9R/Kh056I6dPUvWn86UL/8Oygol6NM
VSkeTf8fad+12zgSbftFBJjDaxWDqGRbpmx3vxB222bOLKavv4sGDo5FCSLm3OnpGQzQ4yKLFXZY
ISXSEO2SAoFukG2neo3ufeNL4KlwgWrKXBhfFh/jNhUqTY2LkwB9pBZOXzipnKHE/Zbsq/SgrWSX
17EaJmG2x0EDE+ivZYKbMxarNUSETiHQdMlJ1HFnZ+egXGP63wBQI+g0kMmCZw5dkKVwYNPU7RjD
9uXUt++yDDSFv+tNrOzM+vNdWcZ35MN30GuUvRYVwNrvqpUY7rp4JuKcAPUBgiEzg3mJJ1P0YahQ
1JVPUGUmXfMcVRGBQU8paPjXowaXCDV+MMacqJ2/stSuz8t5bHBTIOmJVBD1q8vt1QPfGnIBxlaF
g1y+y+JW4goi8S5K5FJxahUb+c3Klr66fEEcwmU3K4vA1RUtlssxE4BRkyBNjJMIcfjOTbldJVMw
56Q1QMLNgYAYBjpzvvSWE5uMKbBZfmqcxvDbfwKVfQhqAs5EWNv3d+z1qTG/0q+RFtdOxuqggQOW
cSphSF68QgxU2VQqYaea3w8yNcYXMfwbKjJmdsMy8ADWtD+udstMQcUvQwdmEnO6OCbVIsmjiUsS
eEklZPgsuucR+k3jqtbnVawpo/GAbgCqa7NUuyRefrtwALS2D5L+WefC+IGBBmeKFXqm9+fz6sPB
iBBARPQT57FQ5FqMwrdc1Ye5DOdDs1MsBQferi0eJ/np/jhXN/U8DlrCMxYbMdiSJiwrY5rGHJMh
4rsXWqTZHI30P/fHuGYK/wwCGj2QIJi1n7Xz60bJ0eOHjOMkP7f2kPyV/+YdwUFuSP8y/zFJXKUc
SJrs+owCuEyEJ4C6SD2LhBoKUVG43q8K7tycXRTJ/ueBFosVxQUhHlNBfq5estEqoF8Ry/s+FW1Y
gt9/96vVgtKZin0noA4P8t4yD5aTdkDbSFbhHw95kPIVlaz7A1wlDgoQcejroQgLhivA5ZcLBUpl
6GtDQ99r0CXx6gKHZN0P0FoOtdjWISpJwVqQT50Rrhn8Xm24eWTsBVhn4opCt/hy5FCKgm4CgcbT
CldnG746GI//B8Lczyi4lHArIJJebjffB64zjvF+ShUCpmLB9Jy0aCvFjtxMrqolZuoIbeD891md
rRiA5UJuBCTR5btJKF60QGkEHooydFIhZifRModibOgI8T8JNa37411tQ4inouYJgid64dAWWySw
nBi1Y9NCeTFX9k38OCqf/vifk2SMgdsGexwoQ7QGFot+NNpAgstm6qmArgxSR5I1j5rrtXg5wrzt
fu3zlMVxFYt16nV6Ag3oY6bnFLqv3KxEeEKTe2XSrhuheCNt9tQF7waoCGPxlWJRi1mjyInXSE8D
oy2HnM4K+hMn7eVcsBQEE37GuwWgLbVix81IcpmZRf00lHs1hG5NYf/3z4gdAWQ1ngtapIvPWIsZ
60VEUp7qw5MV5ykIl7ACsgDsfL8/0pUWHmoECItBHAQdCvt+qdVZJnFbtlGVeagkj1B3LoLyS+5Z
xFEWcsWX1gItbIZaO+0lTWveRnEYVTg4+v1BFVr4QeicEWM3NVz6DzxHVq1soOsGwuL5FlMBCvYY
BFWbeUmxG/IR7jQcCSfZDfjIFNPPQrCB4c7JGIC1cA4HRFz9ytV2ffRihlQAwlGuAQF5WbNR+Ijr
symdRWchBDR0sGeT14S/b4wB8D4qTwCew05kGciVYKEEcPbKPJ0vSwdBdEAhhGisLKtbHxtxgDZ7
VwrIO5fpkOEPWj7WZe756PU/GFwtvgFaUT9xJWM0nJ+PCHyn6kQctBIzWzZCSEQk91BpV3F8Oq2e
wf20gfkkqkuh0YQrT3h9xUPXDSAedItQdEDVbz7gfm391tfGoNS1zuNLqiPGDOuop9X0VAVfbWz3
hS0ap75zYzF65kKDVCw0x8YLWEjhKBP4psRZMDMiJbqIa3ZzPx/hovIzPxuuX8SHIiZvWeriJ76C
cF/dexykhwPBLv0P+NFCteoE5xnqT5sxb6xEqUBAtyMucv0udaD2l2cV4QqavQ3GG3oUCF2L1FYV
K8w2afjNYOaiP8BI2MKfZvUBhh4RGhEGgIOwF1XHlhSlxWkWxyM+LN842W6UQ1U2MJb7l/OFFR6j
r6yDntSHGr8ZaFOjwHb/iLg+jYGwnvErwIjMwNTF6YijoI07Qem9rOpzkqudavEs5W05jr4buZpd
MPTPjnHJSkb1c5Es5htpMvRI5psTAd/iGhAiXwVaXu89ZXj1FcDieLsI3CI/jcWJjx4ljUT+izG8
RJxEEZ6XhmCVD9KH6orcNtvzz7FmxjrMPI4DrM0CqggPYYN025V3sm4rqikcxkgzheEJpialFT2K
hq3FLSlrMhwK1QFQs5LOxpdomPcn9LoqgZsGdS1sQx2sM2haXy7yXGl6za+53uMTyAVA37SWHwwZ
JmxUk51wOrAK4JrI1J4UCseb4FnVDlU9EC129GMWkjBZK/ZJ8529nOrfT7RIeoYa+Pkx9Huvg2KC
YPcVlPIeEwP67y0tDciiqfsxMGXUb/eqq4bv3Ysfkpp7VHgwKd+4ztQK6usbLMbDGFqTZorZIZdx
OZgwDZH8TZJWWDnwDthB9Spc6fNeBT2oEIJIBrkcNPbAjVxk3omoRXKZ94kX+5ziDkAB03oadLMH
2mdlL1yd0/NQQKcgmARsCpyHyy/X6PBHR0UvgTUCynS4FRkV9Tam9xfITzB68TkwDDbaTKuY07dl
GAeR9zLTxKaAyu7AbfJALkRa8pGfOEKlFgotRg219LSVa2dKGatpKqeRjmbtCJR6VwE8SLgp0kua
g5s70twf4VLgh1rfmUMZNbETM9ZBSYeDtzQZUDIHPU3yxeeqlAx8SIhLdTRTxyYlJZvGnILa3uNM
AiIpsoHl7N9Tg4t9m015KFGACbq/URFDJZ2vR41bOQauI4D50EUbE1AUnAL49+Wcs7FOSikI52Do
2Np9Y6Os0veE2U1ntfmLvGs+AZQBjmblW/9IFC6+AiDFKL2jIIH64VKOOkDExA8qamZZSNPP2ozM
prQ6sw6dzArkDat3RUU7YFO28ICGJMBgdhLlLWiFBmT4U2REm421Jyitf2dbzaq2kg2YoV6T7KAf
xC0gfsFXlZAa8jYftQS0L4nf+n0OxxkfUhcQFTykmUGEDf/u6w5sCeRXPaHh8I4rI6q9dnK63IpT
t1VJF6zgf25NOvrHMwYPsw9lk3kj/LqHFQ7ksbBqwcgH3EvpO1uSvkb5yQCmP+fNGkqGtal2m751
DPZeld1KNjqfN4upn8/GmdUNzdwr3gWW4VDwsCf3JN1pmpeSPeqto5z59MwzO1trsdwcDXLWOD6g
8QQE0uXLjqj35EYuY7vBlm8TQIqR+OyhbzZBf1yjLP1Apy5fDYcH+v8AOALkB736y8HyJGsjI1Cg
xEnVUwOIX3F+Sk+tnUIpbv+5Zxudjru99NIqVDuE8GAExSZeXds3PvDFYywz0140Jq2H4oVXEdc0
iDuY3EdCPhOroM2GI25td6YNIEdFZLS5jgczJIrLWW5o79yRBiZqK9LHg3J8a3PKxJ03mKSzi01m
HRTCQ03dCkprM22Y89Y4DzpvSf/UJwHpgiMHW98x9hKyJhLqJKK6OWwr54AmxEE4hTQjAWR8HlMX
DcX2Uf2GKq3pYjPhD8BTazcQGK+Rykn3r99wiBpM/VibwnOTm/Fj57vV8ZTvy9YqXjS7oC0el/un
vysxgX0agdF970j2eBoaWuz9rUYyR3BC+/BY6E5Ivw6829pOaX8ZRDEL4mKVU35bWQdontEo2Qxm
zABIpD5VPnhr2g0PFemeH3QrpGZuWwZVaWiWNsCib25F4ApKoEULbQlYudmoIbq24kCA1oCoOAG8
lsC/5X3vbLCzTwAoWZaGUmdyMJ6CXZmTgDzp28xKyN/eLklHQRRESgY9URPaFMaXthNdGS2NjJTO
8TE0i4G4aoSeFSIGKD8/AZt56n3zU6E90UnV0/07/5E529dqd6xM5eVB7KyOPAcWdnTm5VRyOfPJ
35ZnzYMDltWTz97G/W1xT77l9ATawDBgOXa9CQMmy2XbcwH3Eqo4oUl15kZuZGvHlFCrBZSMhgB0
wS+DYI3EkGqZzI76rlVunnsiuTzJvz97U3zYfJ77V0UiJNyaaOm7+mmwgq1Mwg2pv9SeOFuViGQC
+PNACXzdA3hjUOkfoiVPk4hd274Tf2nUcOOjDLFHYj2DYmJVZmLuC7ujEn3toIdItW1ifjMBtnWb
mrhb6UCnp2Nk80Q41eeQpMTL8H0F2h2PLv5nuycQte8JQckBz2IGFLO/UT+PCikJ1fFDMRMcfQvN
/GNybJUcc/ynYO0yYiPseeVSa/PpW8VHb6MaSTIik96MSstIrePmlaZfsvNQ7I6M4k2rlGo0NZ2o
sTSvdIxHQdjBxspMzl8uBK6w8vf+nrbb8vDpbEAHKcknvwGAajNp9tZJtwU5GZ9BTsLvyBzffPus
Pb4XdnlmhZlvi5bEJjYaTwZroOOGSM7W5XITVgc6DS1G88NRJA5VPt8TegJ16wTAFtkys2ko2aQE
U/vPBv7ZPaYofz80u9SqE0I2rgWNL9MwLY0GlvgIroWZPJRkM1Ifc/P9FZLEQZi9O3++ZQ8v8N1+
Cg/xu5kP9rThsRlYetiqeP/7IdPPebU8Vud+46yaOIshLS6sEUIbQiPpnSegTz2ahWaJPv0TuHxj
GS+jb2rz2rs/5lVihJsCPAHUBEQUj7SlSHgK5onoy0C+jbQ5M/aCKCAoTTW0Ov/7/kg/qc7i7YAx
BJML7FMQapY5WB52YpmGQe/pgxlFr5GEVQq3Ya23i24Tqg4DUUIyI4SDComFh2gkk0JDSErwNM0s
P8ZXBmwPEiFxaMbTti6fmsrhy+eVx5xDseVjztYGKAVByQYB8uXd1iVoltdJgYwNTFCpsSSI+YF9
lpUS6fj3QbdVzoCjAgTiYZ9SHP30T8ZtRu09DgFrLLcF+GJS3nVEBV0uDEydX1sl8wPce8BFnqPG
eSehrNB70jP3UG3TBnuogfwu4mX/TVXd43QwcgoFuw7T15r8Wi59DTbWwWgA8xJ/oycD+bbLGVKj
NMmKRoSPltN+giYXHkXNbQobvyor3KSH4aw4kzWSfg0Ne2uHoGkCRg2ETvB72diSEhXqVRqyTrhE
YSfrjOsmkBOT6UHNFBl5AyuM1kTiMUpISquoIm1aC2C9jjpTLZ+J7TcQGMK/+2tGug6+MCOIvCCa
o8DQUlx8En5KuELok8FLRciCU4GhxrhNJTIwNJBD4IZg/AippsScaQixfoqnf9Bqr6QnOMCW6Rtc
OlJcSkr1kaLjkxNxfDWmwmrqQyF9A5ZGwU6OxA/QVRJQJwY0DCkEZsfGjZFQqyth640TAe+CAh66
DIial+9SKDGv9VI8eGVKY/Wre86LkEjvybN0vj9rtz/m/460PHsqTQhqUcRIsWvIFCXxMPgYh20i
Uh5f728UOvFEy37lxJNu7R8gkOYeO1Q/rgRrdLS0E4SNA3o1JIF+ClFHa7RqSD4/R9tpPxikc+H2
LFPlTQzdNHT8EvGcQlJ0BIcNUomGilDdB9p36A88g7YDPvIEYLirBw63RZLZqcdUN1m5Mdagcddl
Aiz6mVgkgC8Ir7dF4N1ySZmNndx7cuenKGnjKBqiNqXchIzm/ue5taZ/D7U4B/vRh4kfQ+WKd6Q3
wIgqzdQQA3EZpLHtSV4Z7bpQhkMFPZ/ZqhX0V7BJLg+VuuobiZPwZilkJ6eWCnJoptDsCB02Ad5t
lnlqpZ9DdoBCIGXMbK1+eouBD+2TxzjfSvLBgNSGn5J8GzWuEgQECGtQm3x4Ff1lhpcWO19FffJf
G7415cEIP6dkI+WbMbHD5FEO4JDck9pX9r38wDfHeNj46QrO8Fq7bX5HdJsA65ibIlfGQKlSV7yO
CtV4lkLScq665SI4C1DQI1T+rXiENVv0p31pv6sR3BGkyLbhTZCvP0KnP6f1mkbzdRHv54GgPg7b
JVSEl3ddraqZATF57HWTUyxf45GFd2QQXUFDhPs8hJu8IuUW5gDQRKwQg8MgJ6L1Nohtba1fdCub
w+xADxwi2ihXLCuK6sR4Ta7wMENt6u8D29WPAFVVNW0t1SueFBs+GLLYrSy828PObVuU3+Cf83Nc
/KoSQJdV6poE6zxJNk3wpLXP8WcWSI6UWTmIdPxeCdHkpLJSumtdmVtH7Wwn8j9DL2qoeplHtTxi
PfTGkWPo45JhNA1lN5amsEYWvcb2zN8aKA3EefA8wrF7ucESBijkNBdscXFLMR0S2j7Io9Nm23Hc
a8UZ8L37B8itcxbAeriBILCERp90OeAY8onfzfXYVvmETsO5/JtPtDsbbbUSst06FKGshBUDxBS8
txfT2AttI8ljMnot30lWwvu12UWQEe3K3lh5J2EOwZfBlyrjmoeqNaLEpdCjoo5gv5bZ4LFiJ09/
Ux/XgjnCy93SfTPhH1UILCfuDIMxedm5P6G3xkZvFz1VNJfQ5VxGGbUgMXxD7NbwJM1yjrgp748w
Xx/Lt0OXH1cLwAWYzcX1EhRJKccDHCXyHpxI1lMFWXegbqB8sTKRN0pIaJDBo1eFUIAIDOHiowl9
U0s+aIqe6ig88bcggAI8+jyZ2GsGMT5gQguFelrucwMpCWnfg385oDANkatD9xKvkQVvBCOXz7OY
XK6dWj6dEIwUiaF0yL0qwxWYAsMTvkTS2gga+rK1UFWeMXb6cea2g1PbMzEivgyHPNLLGRT973+P
G5sW5AT06UC3MWZnzcUeUkYeSO2uHj20PYdtXkqADCWVjN4g+Cp1DNq1r2eh3fFZ7chlKW/8PlmT
qLxxS1w+xLwuf52QUFaNuqDSByQcseGmOYXQeifTzmYKOFG2/0cbKbhWKS1fMhMeB4mt6GjtUWVN
aVy4jkkun2Q+CX49CQMAB60CDaFbZXJ7eaCF5GjFRk6oavLD9hCjhToetcCN2l1KRYen44cmrd0Y
18f25VMsli68HvoqEQzMh0gQ5ItCSfrOitxGoyOqJVlC5OlRMF6Z8Rl3thqd4AIN+HnVPmUKW6Hu
/Wz6yy2LhwEKF5k14jEkZJdTwvVjwkDYx5SgQKih7GlstGct/9sakHeF4q+tpHbXOZydJWDDQ+bG
lnRSi2dJ2HIxkbJXhBlhY6Pryk87rURZsj20iVvWNFg5pm9MG6BfyCgAZobm8g/y9tfHSwRpVOpx
GD0mPuVcQ1LjKNcCYS2aQ3BHLleYRDfWysVwi69UNQFSwRjDSZgYTteInD+xuZUqFChfvvoGo2X0
cn+/Xp/Q0O/431dcBrEAWWZGmvSjFwY1wB6hWY/h5v9viEXyLUPbexRTDJGxiOb1B5on/4cBkF8g
IAQWEZ/rckEZWtEEbP5MeoJaLHKkpljZQNf3NWbp1wiLJZtKOpOABBy9SPzLiYmJXJdEKIfef4/r
8ONylMVZ0XCsDLR5ohS4lOoMWbWPkCc3qJH+U5qVbbj2SotkyefEoYgjYfT4CdZL0r++U8CW9Veu
55vL69fELZZ0kyq5WqX86CEYQj4aoDyrih/3p+3mGDNEesbg4VRZfH45yhg6WngTHxmxLn2GbK0z
fHOufo2w+Pxow1ZKrOEtjPpNqV7z3Fr1EL951ODxZyIMzE6WESGMQxXYoUeTJ4rjPzGOTGYMNBia
T1bxrSUkyOH9flz5OjffC5AaqPdAAwCKw5cbR64g8Aa2yOTV1cFPjnX7KHBrEoxrYyxWACtaISqa
dPJi/aNgHTHELbfKv1sbZBEKyUbqp7wRT14KxKwkuV0pWBUI0fcX2s1vNKtEAWuAJGj5jfSJ4wbG
15PXlU9y8Nzn1Z4vz74CRk+HW8FfoyrdXNjox6LgMzs0LeUgWrkPwmzMMZ74VXCnWvbuv8/az59n
9df1FkS9zJVdgU+T/U30s8qtEENu/XyYJCCjgnYgbyyrrnUsgnHfqpOnqcWbFNZvRvGfpXDBtwS9
BhwQAAYAgl9Em33STVMFLUwPlVNijC5TXorRvD9NtwJtSBogJYTlGhBEyzCA1+JMLBgOmD4G95r2
BkTNYYlroP4n93Llg2rTRD7NpIkJO3U0DCiECBr6qEMn+wTKAKldpcW0Rpm4vi5AaEWrHk1twGdR
YL78fJAQa1Mm5vBhYjT1/7SkHh9Q6AqlFerljXrDPBDeHP0dsGiXWdxYGpFU8gXCoMzkwc6DMLWy
SYd9ajxLlSkfKtnJW8DDCHpYK1N/vbExNJg2EgiRcOVaQnL7OO25BEehF6egecJJr4OWn+KInSuj
lShsI1NSd377duamR6j29vpKaHFNrgLd9PcDLCZ5yuAlAXnDwZMjV+eB0kooc8R/9QsD6ASgwYoM
zlb8HHaTpYRv0FtbmYB5AV8GyxfjL0tMyGhTWBgjk6lNppkjVAxPQKvVvtWhzPViHJqQsE2xdvJc
n3QYVQMYFJUXKI8tl1Y6IDXsxXT04AaWKlZVWAoSh9iNy1225kR3axlrgBkClzEjT+X5FPl1CuHD
c4Xfy6NXSU7UOpxvjS7/arQrpcwbdRBQHWa0GnyUofa5BNBrcRLUIKrxnv80Iv/J5o6s/52ZqAyG
xXvvk2AykV8AiWdsR3kltL/xkirkrVVUsWa2zrJMwTGOAX2IwdPRNkjaH1X/nd9p/1nDCU5IIOBB
+RxhEMjhi7lEoyCrq1TjvRrZrWCNp2h4asX3YMaIOcYaw/EawT8PBx4OJhQ9NXzCy09XlbxY91Ab
9Rjt4WK1KR/LjJYVkLOGGWa7YbI6VKhhpmdii4olPqsUW8Vai+3GYoU4LfQKZs4pPu1ii2qtwI8D
lqtXs23vRKLdQqzW0ZO9rq1g0m/cBBpEFdFmBXT/h0B2+cIFlzVF5k+ip7QWX78ksaMNJORoDdAq
4I/wwzRFsxy8+4fAdY0LamC4/gFJnDtcyzggkPMRRPRa8gwBwvJWAVhIzz9XawDZG6UbQH5RyIYY
LrhBaDVdvh1cOozA7ybeG/1mslIcfX+CpC1DEpe8QfopEveFboybyIC7EVxAxGPTjPXKbXN94uMh
EJGCng0lBYRZlw9Rp7At4TiR92CKGKdzZ9rSi9f7Ezpvg8tDVcdFhgMO+xFiGkvBCQ0iOHzRVKI3
JB7E6UjE5JWL6+YIQMUCN4C+wBXXOCnESMlZKcITHixK3JJKswaKvTFR6NyCc4Qq4NyZWcS8gS4G
MqtFyZNkwBC6TQd41Wrmc2PFI76YcbFz93HuYV9+jljh22nkM9mTajc2NqxXKb9PGhqfgJxR92yk
TCPiWqR9fVxCBA0ZIfyg5lCbXxwsApMHPoXchDd2Zh6aUbobdrIbKSvFj3mKFuvgYpjFWotbOQsY
fPvQzmWTZTDAJaDI/N4OM9ZsZRPfKHuBBwodenjVAIYgL6sUXAOyTtH7hieZEsmdfJ8N5uRMNDhz
D63bvSpOc46hW6wQTTnAgVLNbVC8AkaZO53KvympWzjqeYHi+F/3t8P1AQqVb4h+Irab1WnlxTfm
2yHIijD0vakConbfaplbyIDAQiuApamtqeb98a43B8ZD/RwdHZBhsAkv11QGRGgy1YbvycBKxypS
6pUz5Pq7QkoCJxhgOzLPgzx0OYDsQ+y6a3jZSwjgiTk6H1TRCPS1E/VBXaPNXa9VDDYrdfDQCtHR
kLscrB4l6P0AdOIl4ZOY7TtmjhxVOLKyVq9Z9tgSv8eZZ/VXnJS1RSF2viJ7LeyAygf9u8vOkJQj
Q2413rhj+nZVBOX64rkccnGzGvrY5Q2iXy/6fmvSl4LbMn3lSr2xFhA44GYDjRUA3Z/z59dbBXxV
wttIUjxZhRasArmcfnN/td1Y3SDpg1s+py8g9y3OSR769C1c5BQPrAG9Omb+dnoPU8cw18Sdb0SY
Bm4unJa4uACIW4qIItlTRB+8OG8EKu89K23R6zZ8SIPsXQYGTyVFTJ7HypEi5/4r3sA3XY68WBt6
3AdqGiqKV/6DimPtyaKr4u5k8AzIAfr8o/8xDMr7O0igGwAwPvcracoPDuDyJIV7MdpwBji3yER/
4Ea/PmNTaPpg9A3n6TAgHwC/1Dz9o+acOnpUCuIL5baX/hSTRtCeygo7YU+wGYmMgUR8SUoRWPaD
EtckxjSl20beJPEeqJQsf+h02g0uDG7A+PBq7hhOFrzb0y/on63M4bxP77yCvDiVxrIY21KtOQ+w
5m+pdUW4+mUuMw6o65RPnIvaaMe8lUHnH3pv0MXhkYaZFqYGBs0ZDvznJOXN4FGVTuinF1VNSu4k
5mskgxsb4ve3WtZMKlgiwdeh5DxFpFVj+zoFQtxgX90OZDZL+qpql/3zyT9NIZNMErOCjdLKa883
ysVrY50gxkRPGqQeFO0XB7TCF4Oq+qLvVS9GRHRIPnQfPG0/qsysjWeOZ2RdOf9qque1CSILYiXY
myK8vDw/R2i9cz7DEm3SjdK+Djz0Gnf9cyAQYNL6Pefef8erawFJEZrtyExUdCQgrn05XMZDRdlQ
OR+pAnpsL2W+43Tc5kdjbQndmEsDxUGEFvgHJCfmCsKvrVfoFcyE8oTzKrjyHmNjq/qWSAcdft7/
WgotsLL/z6n0/G5z6geqO26IJSpIEIqEdZXCeWlgsfKlUHd88FC2JDRsZjh6StXhGP1BAbvvnGaN
Tnt1Y8yD4zcQZZBvAvTq8n3zGCohMFPkvEJ46AQISRb5ylFw3T7Gj4eSIwgwIAuifrlYKkLpB8PI
WHgW9SOuP5rFrpQ8ldybKsNSIbc5mlmw8KZ+8JJLf/SdNFG87FhuFXGnxBa0M1cO+OvgcX5hBUsX
oThC/p8286+PDMv6uoh8LTxP3FPYukP1JPfnYXhtcKmAsltQsXoRwVqVmrdOBNYYvmMTmV7i/l3T
aAccIAQ/4S9HyvSL62kE/9KpsHv1gFZz1yN9Xa1bXYUO8wPPDqZI5mB0sBT2CrTSBzmuC87wevNN
wU7fZI1qBKLOE4N5NNUlmJM4VUBHHDmwIwm+72+/n2L84oiByRYYZDP0BQ3ORVCrtT1kqColPEMO
lpSPcBFrzRBEWrd/h4Jc/z61ILY0L1N5EKo/bVkSQPcQen8UBah1BEoIpmJnMsltvaXAeYMAI1sF
9z6dqnNmUECmefWEIDmyIJHAKxbIx4CACo6/N3RqQCjFVV/LiU7HyGU+hCdgpmwW21C1/dSOPn3c
bV57ALsCyXVGJA5VYjN87wMz9j/vT8Q1AgECbph/ERBkSF2DVne5XzIxlLVglLGYpwPqXhEAqo8M
uDmlDjYVkCmHCPDFlBTPOvgL3Ebxn0F67U6tStkaHOgaQjM/C2A6gO8ZCJKWYNARveB8GuPo3CKt
KN1RMNN3TGX1pcT2mAykTLw6oKIAbN92PpVBrI5nz3FSBpElpjYHURmaJ5bQvfZr3Yobux5MR/yF
RYsjG7HiYqLKuAKIPovOocu9Qfbef2ziDf8Na/Pg6KPaiowI8Fvu3/SVJX9j/gCoLPcEZshK8nId
zGGSZkAp+vKzsPFSE6YYBrVu+zo6p+Oj8Yx1quyzM8JINj5xM299skHUQXA3mbzuVM9at3K8X9Me
8ADwOJ25BPwsZLuYiAgeM7UQcvEZTrhDR5uJFhotvhr/tbC4cddXOVR9OlKzIy5Prj4NhV0FVq+T
4iN4SJSDz+HGsxuYF5zamiqP9xf0VXK3eLrF+V8PYTNJ89Oh/QLKQAxMU4GzDhSC4uQDDtqa98e7
bgGA2QI/QgksFxUliaVxX1VPbISednaOxX0Zmuo771ssNit+Vxx838Zejjy+3ggSCc9FTKcKDgYr
AdP8TpeH2Wxzj5wW3sGoyF8tTbVsBz9O8nPOfxs45pFerrzkHGhej4C68XydQ5VkMauCH8WJGtT5
udNd9jTsJLvdGVuE5EG9KUx5x7GVVTbfocsBobqBnh2AvKBdL85nSKy0nCSFxdmvvwGTHdqXrviv
vADI4sGX80f0Ga11Y/FOvpEFYtu1xRlXDjzDxYnksSc3lvDCrUE3rutki7EWIUPZVXGqTE1x1v71
UDIAXW0XhvskfuHaB/WtYRSGmWlh3f9qPznJchLRokHVG7odAvQiLo+smFVSbkRaeQ5Buptwz8Aw
LXc7zi47Gkr7rjGzxOIfpe8KmkcI49sEoh0b7ikw9pzyNxJiQMFIBZnNgqgQJo8hIEDTfKNpkMx4
YY07wXamcbsIBMrtiAsMbmEjwomYFuzZX/O2ul4RKJbi6J0XIaKupS1eCUefMOr76hxGpqL8LfKD
vObzcX12YAhwxlD3BYTzyuwtzRuf842pOgdNS4bhuQbTMTrxcNQZ3fxJPd3/PNf9Eah3YN+qs4LN
rOK3WBSgQ0gjzzfVWfLB8yHQeO/csHZCdgRL1axPwkmxSmIkCcKST7VyuJUNcOt1jTkAwx5Ad225
Acqm8yWhb6uzMpmlT/pBd5JBMlMDrtLvUUuVZo3qpVxnWXhlNGqR+0BiAzX8yxWZGlLrV2yszp0p
DXaB7D6HVqAgWvp39cJQWAUT18o56vNmmltCZDPICsh0OqUiXI93UDmapZ/eq5i0lghoeQw2Z0Jr
He5ttE7pFNDmcfjKSzpAa465ZfkBphKbDgD+19lG/RAb2nEbtKBKhHOPxUot6ZqJg9gbuFYkkmji
oSY+v/6vOFwYxEifOgUUVonwYLGk9Wuc0aCy62SkUg9BBoeHOkpoJ39G5TTIptw/S18a6h6K2f8/
zq5ryXEc2X4RI+jNK71ESeWkMv3CqO6uoveeX38PNLsxEsQrRm3MmpnpCCUBJIBE5slzYiPX9GYG
nNHSMjeGgkij6mK9QSl35k0W0TtvxIoLQvdQ8TrOLDQb/1Jq126TM1L5+ti4HgV19nJVWoJSU65P
IBiINFOZXwRlD6pqbd413/NvZKHxCPed/KtI9eBjVjdxbHOK40+GorpNDO3zLc86kznJZty6Q+5o
82PK7kQGZHx27RvhsyQ8FI/Kr+hZAMWL8BYMIQIFPZ6s4EH80/qWUuxSqA68jYxXO6AWl7UnBXHw
VxU7UDpnotdEc5rkIeHsmXH9xOYloz4UeKaUhykuwchVGWCDmh1kPUP8Srhl0IEpG5CvrndNhdqc
zfXGNDyGv0FVVGk8XqL4z+OAHGO4xtJ5m5mFU6BngFzQRESIzmZMdSEkDaPUJxaN4HnzDdUiXX7J
nyUH34hmnZXH4EKAeGWP7kITclbO4If1iX9KXgOvl57nD3E/qEbTgHHxY542ONcLE2qhhYT3Bf9y
/1g713xo95EJDAqVX4KFolIbUsrnQ5ZhvJpXfcpPjTF6uVnPNi8jJvTAu4QGTjArbNAr232zbyWa
hMwKD/VD+5eNDe2P4mZZpkugHyh6C1pxvg5srVYZaNTSIImBOUseQPfEOcO8843WBIfmIeD17nf8
1MMh0Fnur7E039Y+yRqC8gVSa8DUgLKX2tjDlGqZEjUnyBCFIy7Fb7nQDDVP3Y7fsWxlgGjlUCs/
jmVhFXcDIn3osSPiv7aqsn0mRZJfnzjRQiNY9zqO6OL/FXpB/yKvYTFv89NkjCphfVQRyt6oR1Qi
jyQnEzenEG+u5itseVtu93XxhlSrWLpz/EfqQc8IGEawRZdgnq41a9xkHqkPIDmzi9MTcqDhwBZJ
cxKTTcoRHgpQPyTQffZWWcPwSzcuejFUykVRLBGmTMRQ2WTDgfg6BrP3uHK9LzwYccPhWY1QArWf
m30g5zLry21w9pm4+aikYyq50kOWoCKqnOTJqzqHKW1l0gHAwOu7AqtYaLXjx4hi3uSw0Qqkd+Gl
Qj5IQTSIz0F6jrqdKjVIp17G/Co48LrwMNqQUuBwx6D9IYVOS2kwoI5SAUCp0Xn9mKI/Pd3mknH/
fFhaZQSlKCWCOhVxBxWUdn4rl5XUYpVFVKQr2w9f5+KP32yR8PixhBM8CjU3BVglpHRF+mFUlUkC
Sd2wPcWg9P6DY59BCgWPZCS4kFq5P66FGB/GkBVElQpqwcgLXrtvqDT9WMxVexIGT+Xe1W+m54E3
tzlkyQNHkMBrGlhVk2z5ZOWxtBRJXpmmdg4nl1kZgdX0VP/hfieCYAiTKYKRqlV1yHAbjd6JZvEi
S854aESg7KMEkmWeuhaiLx4hl1NA7atehCISyzXtyQdDy2Am/L5ikLaJkWJ7aqHg3hmgtWc5Q+ld
5aj1K561eNNqoOE9k43jyKRWQBNmv2Darj11UIPNSq8ULbEy/HFftpJVa7HRcPoEshdfPq6s/W0+
E0nXC8vUAkw5WlYaVBJPcQMSLKJXpmRGBr5SFqnfr6Qx5/Yzr/5k00vTeby2CaY3IOXGj5XPIGbo
cw0vTU5EHkAA6IO6psIk6oSqwLnWJ7+mfQ/yAntUycNiGra5NX8yhZeIGyU0onfuQYWiXrkWAZMr
6eYLULjHmwLoL2y8603Ay0kk8E3WnLh3oAIfB7ynWx4sWazFRl5s5aLjNw4Kfc1oT56v146fgpkm
/moRoG3rWmfN6J1xxj2k5qTRUCIHNZ/+x22qOBYIuuC/H0mOqIuLpvQrXoslTBPkkSd0KKM1KPOq
EsnwwFhll1h0DfCIEkp4uAjNEtIpeRJKgHecIA5mFIg7Q/+Qx2asrMRdS+cqoHaAO4PDnKgXXg8q
zdNeKbu+Oalb7mEIUtDtWbkRdw/pGrCPnNA3a3xhiQpLuHkotTSEpTYH3mfIGckOmuptxZeJr96z
QvlyIMRcLwKnccKr9MT8lr/jys0Hmxd2cq6zxSbcN7553+ZCigEYYvBaor9Mgmg1dX50QxSISi8B
aNOGVowNmpQfkvDzdcISERZhkEETgdPrddJqKRuymGlO6fAWKeAb6p9AMgoOPwHx+dCP/8uYLsxR
izVEYVrNjN+cqvyrg5Rgof4uk2jl5F2cOOBJcffhqYNeuOsxIQaK51bGmDrNSICaBRlAmvwYzI8t
C80pHGssMJa4z6+NlNzYMVMcd6fAB9OfpI8tMFJrfBRLVynyjRpSQAQme1N7VpJZ63Ix704K9xzJ
RpF6zLCFZIqJZvZABHEWmlSYxs5AxysM2/mdd2Qjsl/laSU5s7DJgAhGVwQkZwF3pNPKvlCpfcIW
3WlEunjm9i26de97+8JlQXgJSCUOrVFArV7P5zSLTZnNXXcSQBqGS7ItPb9z0+ZR9O37luijCRkR
UHwgswaAIN4XNEdvn3Y+lHv57gj2OH7ItuXA7sNYA419+xRDkCpZw9rQk/ePQUC8SKEEsluUq8gR
y8dtrXZHhsdLu1eOvdis7KtFEwQsQFoPUOimXZ6d0zzRoh70HsiO8iFgCj/cVOdBgFiK0BKRRDUV
TMlayORZVIM8a5ZtRnushEQH6/bKOM5ZxstzlpgBmQHEppG0Ak8JZYab1WbGvdIfkQaJXFk01UoH
Bx9jJZwXsi6744tN97vwGms1YqaPDZiG+gVJFaB9hii8XXtgx6axWmtgGZKRGYmsaV+wRhEfuudE
fJGao9hten4v848SKDUPNRjP7rslvQHO5lH8BO8BjiygVynzWhlWcVGNxygKjQq9DJ16Qq6oEdH4
vBKZCQJ+i5plAPTQrKUSaDjYCK5tqeilGoKggy3UVmsfCmhPYg9JGl2DbjQpUCE3pfSZCX55xI5O
JoLtqv3rN5Ys1PpUv4XNNilfBxC+ATMmeAnnFDkoxPSyNWRuC1zBC9du5QKtgDxgbOLKYXQTWf8z
Vf9+PrVSUu0PTK1gqlplw0+IKHXk44LnRPtOE10T0PpspCs9EUuOiSkDSgBco0BK06dGFIp+Eob9
eExUs21cEJd1Xun1W160yreCe5lSo9M2fXKQPjpUYe/7xrJ1QHERx+ImAFbgesHiemwVdm7Bi1E/
i9AfqBsvnHwwsSu6j/KywOl86eaEN7bcMLEF+rRieOXUNVXH22MGqqF4ryMjAzJloBWuPwNthhri
xpEF9XrCGCUPIvE0mfKVQ4COUVHJRdUQCABkrXEh0CnDquCZaZRU9J9A20FI99NkD+wjF1v3J/Xm
HjibIfrpkKQiT+TrwfRKzwJoorFHaReM+2iwyuij5wRdOgMP5hVrN4nQ86jQngWINtQ3UKm+Njd1
8ojYB+a48lhxrlK5DVpzhcxA/3wEboN2Lt1QnI0mK/dx131GVfMJVLkRT85q98TiDKM+DEoiUs+k
k6LCnEDFjHzLCIaAYEydOd6DqjsRVkdNJvHqpMEkow6MdnfQKOB4pSZ5lioRKeCIO0qNJU5P+VHM
DZV5zp55kv0OETHVkxl0D4RfGuUuM0mylXTE0jITbXrEt3iGiGcAwcXzSlb9UoGANXdMh+9Zc9r0
ie9gkk0tMYXSy5pw29LUYlrB+4iWJmwVasCZ0PBaAJ2EYzoeuua19ioAeUDEfN93b9ociTdhe5Ae
MdBd4W+vvSkfUOcfk4Y7Ko3VnDKgWFO5NgSkFGJwSvFQiedxVT/180em5FvtccX80rIqKBfiHARK
GbfWtXmQpAXoh6m5oxCCthTIidqtwxQFpCet/zUOmY7n7AjpwFaCQFZiCmAUzEiHwP3PIMEA7VwE
ys5jQ0FSji5wKYDWJaE4ckdetgvwug5ITX+Wr3xi98Mpwv1139w5r07bA8oF+wadTUgYUsFJ3Ulq
UyYcd5SLQ8K5RO8ddHZ+f5hDsx0ArpklV4AGsW9rvtmUp/gVgaguJ84oH9HgLQc7WTLGPNLj2QJ9
Ovomsvo3im3pphj3M+Ssp8wqi5VJujmzka/He1/D9kMqHQfQ9VJVg1ILZTWLOHf60iBQQgPdYuXa
DUVWnJobiPCi8xsN4GhTonE4dQN+hllV5mPZVLo0vcXtyxQ7lSg5b2MaGSxhiczXHOCmEgLXQ44T
JxiU9fD/KrUiqdiWPV/17DGWvoNPkHz1qqPMdjr+nf62fmMo4dp03iRWEV/D3Qi0BfcfWkGpUDvJ
+lQRZnh0OaMomAq2Nr82Ic4xpK6D3Cj7+gXP5kYER/4p5FfeLgsDvrZODbhsq26seg60gb05I3FT
oZHYLyK9FDdlKxqy4tYJ7wHWc9/1b7L151GDfxNIaHTdsHSz5pBOnTqpBUKuyU77LaM0+lzMLof6
ppgcwum71uw4AARt9CSpQRVTeca71WkhFdD/bbuVnbi8CEBskvoXAZtSAawYBLySaDVoef6APHau
n6rZLZhf/bfco+D7AhLPzh3XDr3bmwRzf2GU7LSLmyQSASHgRISdDFguVK6xQNvVj7tKQY9L7E7T
O9MCrLNRi+F3YU7xw8ABQwoGwjn/nMR9m59W1oTObp7X5OJ7qJ3NVv0QwftH0go15Z6ScLpWWHKO
wslTwD1OOh8X5moMeIOL/Mcs6cLCywEgdWru53QoKq4fxiO7hQaRIj4rzegEPFrCyl+x+iEodiVn
hxjCEMyLhtz+WOzLZpPMG6Hfg30sqx5HbtDb8ChMjiw+qFG1cuLdXk5knf79QGqd+hBIl4bF6yYe
hPdSY0In6kKPyfl5ZTfeFNXoqaBWQIEgCgPs9XgM0F/rvyjQbuD4FlXjpLQZ+agg8T+ZAkJKTEG2
rSuD9/dM8xxzT3X6wkEDMPhY8Qn+5hiWCF8VSRviokJK+dpHpWguVSHgxqMGtY/RyrMSbXliIn5q
kzrbuVR9tcjCPNRS5VssN3oMqGJ09Ht+DqmarbzTbm8e8i0k7Q43weOFOiljjRnzuAGhXprkWG0p
F0HhKqcrZ8HSrry0Qp2IyGenkZBixNJ7PDg99GQ5nRXwaP9khveV2V3yrAtbdM1SjmshY8ATckyY
HZN9qNnX7P+Sf/H5LhKMAIXLMHHjQzG+8NMBrPTSylAXAhDMKFpQOMSz6Cmgo+kefyg3Ej8eVfYj
VR9attKLvLeK2EVXyhB7igxWaC566JLWrIsPuf2cIP805xsWgYeKckv4BQ5pObPF0WtLVHjn5zl3
kkY6qIzvNupglMxj01YQDOG2gzhAZuL+DN4kOXB5ImJDzgHAWLCUU4+gctKkROIZkJACrCGaZVHF
lgrAN5DCZRsDKjFB2mie6pWJ4xe3xYVd8ucXR/dYBa0sJvJ4bKB84PdmhNy9VAqG6D8qqZGI4PRn
3rjSCfo9XvFDAL1nwOWhBTxIZii/Z0kBimL0ImD75t4aYddtPoPMClrRkFdA+ulG2i1VsQHnHrx7
tQgViuhvWh6k1EyR1I03kClVBkavtz4Id+8vBr90gRDqUKT10JyNT7ielZQRBykOsBpS2NuxDECO
rHqyP+mlChEAELAHQQrCSJA4ezWafbl9WR7jxuRAOzGjbp3NgqcEdi4/TgWyqKsh5cLnIVMrgj2X
JGyRz7/+vF4eciBvkTetxwOqFHoZPfOhMaJknPSQo5iOAZgBp520uT8tCz4KxUOUKwFAwaFFp2tT
pcpTtWH648y+NlzhzLLTFJU95pklDCtLQA6n66gZnQUgpUDKEU2l6Cm9HqKmZeoQiJAkEEdQYod6
P7wi/Szzu171ACcUn+8PbSl8xOuF4FVRvkC8TN3dvcjkEKQV+iNoDYuXcQx4q4RdG14C1g1kjgQM
/ynCYr7wwaBs0zxfC6AXzmsVjJugrcVHQKuWGnIppilfR1p/fFZB6d91os4WTsH8TWdoVK1J6ZyV
YekJlkEPARUG0k5Co0pT1E+Qt5ZBPyxP+WEWJeY5VVpQp1RJgGohlEK3YwePF0qSh2ghWZajgyOf
tM6KppnfMbNafTGyMBmT32XIegI02CmxanSIxL0uUk8JHwqmwgMMOiuJ7PZ+CXUAUCOaqBq1llCr
n1CdKB2mCzmbGdIIaZBW1DukgG2RnaRKbzoB540kVPPPD1uQzKITAIRTaCwSqe09hmwVRFkyHPs0
f5P49klkfivDU18dGuG04lgLB6yKVzEh4Eay58axUrUFKC0shqPoW5q4iQt/oyELmYfomB2++7Qw
myx7m5rByBRGn+ZUX/mA27wLEpNo0UdIhm2EhpDrnVT2XTArELI+VqLtAzvcQcOXx/1YopVsmL16
3uTRNmOAhRD/sN1L0aFZqpLBCP2ex8HKS2HJxaHXjVyTBDpBwIquv0XKZ6kXpRKwQP9X1f2ZtAdo
C9SyrhSHIl8Z+NIJgjI73mUi+j1QjLy2NSko4IZ5Nxz5Nv49g8grUWSdm6MH+U/PlJBhNTp+Dbq1
uNgXNqm5BjURX6K/H0TXPvMH8lux7xQlrtBgW6SNw8wA23ajHUGMwc9nk4fW98piL8RhGDCmGH4N
NoNzrvXiOp/Ltu1SroXeJIQa403V7aR0n3QP7J5rrQi8tRCOqkuPi3GEzma+n9daKBZX+OIDqK1V
d1klTsTb0NxjSWmmj1Ju+4/gV3O6KDkoubgSeq6NmHzQxYhxhctxLGOZ44k7jFyzqTJtJ3XyWj/X
0p17ObNUNM0AP1FoMWZ2YhqXS0CzXeHilTcRkFO5gqbBadbVPrRjSc8k5/6yLk8q6BVw+yJVRbPp
MH6tMn2DMSrZR8W6bfKSKzozPQsAqa8EhEshF9j4kMgQiDW8UK7nMwoDoOPZejgO+dcQ7eVQMXyi
u40elF3a6IVvfxft9/3xLWUtCAUgZD8wPtJPfm20L9qcbXvsGzDRTOpgCbYkOinEozqDgSyG5Kpd
uwFhb/h13/A5x31zC14Ypq79stLUtJAG7Jd5w4XPkT+eZjbRSSdpjaMplEvog8Q6G4E2I/BS9J0O
QKmproZ4a4B25RyVm1g8htVjxb7wUCMdeQfYudFHnoWHurfoqv3r/W9ePM8vPpkKE5pqaMeuwFzJ
PfKjKrqigsFtmbWy9tLUoCpBuk3RlE4U5q/XJByHopuFBskCbS/ZoQVuA6EB49qrLzloXEwhkxFg
A2RP6e/mpNVHBoSqQPbpheY/8swebz252KN3Zlsf5O5xnJ1BcEe8BO/PxsLWQF8+ihg44MHJRlOy
oTUt5EqGzIaTzdvRf5KETRVB1UZ8qKQ18vhlYwAuAhaEC4ylzho/mseEySTsQ7Qg524gQPsM0m7J
HxYaHnm/RmaxYu4cs14cbfEoSeVcsUiopo1RsbI15Z/BNnAktDankJW8P5NLmUxCcfDf0dGBglgK
bZL3Ii7M+MWH9BevNA5kUjc5wAy12JpN+wAhPqXdqHA2f2QBr0eZU6kfar/e8lG7h4LqyuouheX4
Jqjror4M0ANdyJDynoe2N75JZotHTfFLZFRTiOP2La8YKjjIUZiUIAQaKFsABcEcLAHVuRK0LDx7
8AKBh51BECzd7gy0bKeFAla9rJ5C/pk1Bh/ykwEk9fiVB9bSOXhliro942ostFqQ4WCV8lDlbvte
ESaiqNmxzDb6U0tmDPQ1ei3WKsvk0KDOQfLKQtqYXJg4/a83u5D4fl1zEOkAC4WqM9og6toYr5FE
Ug4NXioUlVWIL6AopSIUpqyAn0pptXDgd8pDjh0U6ohIhveiNNEMft+ZqUPyxhJ1eI3cjDqm0POg
wXqAgMymT01/FYR2Y0RCMyBp+iBNcigjUVflNAc1m/BoYef5p2za9jUBOrDSSpl2wQoxgEcR5NOR
MKQOHXifmrChFO64d3n8BOG/WIHV//mH84X3PDAU6DAUED+C/ed6/YtRlGPQyYQ7QYGqgRMZnOKl
ayAJaiOBGxTEF+hM5kgdDHUpaiQqBJMr+HO0K02R3+e8VTGuOn013ErugHJm2BEhp4O3HWRZSCmW
sjOEU5aWQRXutGnXsSa3xixChZzk98GbQpQPVPwPII7XkyWkUGEQlDDaxa01yei3Q0S2cvAtmUCb
AnqZIO6mASlwbYKrfLR3Rk20A7II1ImTvVYjWZgjcA6j243UyAnq+dqAxkVliDpUtMt7B32Z48/X
GqhZPPQg1EckXei9kaZa0tVTG+1QAR6Tz2OumlVzHH9In0iWAqcJj7sfQBW8KqlhtKKazipTxjvA
wsRgz6qfq+zFC0tBEAtYCVwCMp7x1EyNsSakQhHvGlRrmdcKfavqSj3gdmMgrhdJ1w86DxHIUKdV
EfdF3oCsZDeqm7zfDuM2BcPXIW7t+7t8cShIGgoAq+JMoWdL5vsuHess3il6gjyO1nVofljJrazZ
oMbSsmIsyw1sCP5WHT45AFfKn+9vQYAQHREs5Qh85XpFiiRKRgVhOUADdqToKrvy1lsawuXvU48C
AfVrbA78flcfJnT5yubArGUnlmyIJI0K7A3uRI2ykflJzDLJEO9C9jA+c5mJp/LPFxvZHpYnWCb0
VFGxRKPNfhnHdbITt5xv5L9+SL963npgEUfyEEVFXBzU7Vf3TNFKgRbv8uyhjh6a0Prx94MrF9VK
oLsRltJ9Wv40qFUQ+/j+6dS6qXSMT/cN0G1QZAT4bAXnEznRAZag/GjMwiGQqnSX6B3U3mrnq2yM
iQeyTp9elBLEe+a3/7li9OY6h1mUwwEOQvqLnO7XRtM8CJNJUVBmehe3w56BinF0Ck7JXnyMD8y2
hjh083t6vm91wSgoOpDoBXwQSGuapqPMGuymXJg9UDNm1uxbrROvkY/ceDRKJbhIgAQFpAbLRvlD
Fjc5YM/d7A1b9mn666+4M52YQOQDRAsSE+AnJJ2aZ86Ci9fQUHdAVeb97Ilb5b16HSPC6gTpZnSr
FZs1NZLbwSABj9kiuQhkKmlY6RxUqhzLUCbyi8PAfINucZUzkyz0RciN8aBMid8m3U0wQJ9ibQcs
bRJEYBhhDKJCjKw31I8OQAzIT/dXf80SdUmKSRdxUw9LMbP9QhU+EAxpskrGuW/mJqQgAwLNr4j+
EtwwdAllYPMWtURt9sBG5tYrm/XWg69/nBpDJvJNMKv48ZbZJsVzGe5nkEz01v0h3FzEZAgITUln
EUcqA9ebkw+YcCwjf/by2vVBN8t44BqIEdcP9n1DS8NBvIKyJgc6InQxXRvKtbCtqrBkvSi3pB7U
dF6cW3nyet8KlQI/uxgue7wckLBAiYfakoGWCAC616wXuCl3QMFUnuze8hkzd1b7apdGpKFZGRkd
ODRggNcjghhsimIGy3pQIJ4g78gafgd4ycrVTCcEyJBAOIlmEUI+Jop07M1OTaONst97xWe/Sc3n
2ZnsD2hlftyfudvRgDeLvIPRo0mYv6nLMyyRYBPkbPB+iZtH4fH+j996GTJWiLvR0IN3HQ6a66nK
yziXimIcvGG0wNeBjqVRcibJ6teC8NuNTwyhdYM86tFoSpVA/FT1MzyEBy8CDsIo/uCi2aA8fX80
t04GI+CQAH3l+QagIplczOayCGEk3UCWWDbUhwZIe8jhNiuR5cLaX1sih/bFDdA1qZwp6jx4wnvm
dF/+R2YI36IbqXqzxq5KZfvhZtemiH9cmEr5ucWDAKbix/pRYHXG6uzMlG1I0Oa6Yt6fwQVnu5pB
ytlmnGulMsLYZGTPYmwOD8MaWQwNi74ZEBV2xJA985WazN1D+Ni3evu7f+vMcMva3QYEUt3b/SEt
3NbXE0i85mIC0UtbN0UOe61dRzbYFh3BYXfgj9kA1e/PKz5ItwPSw6N5IqO+a7WI5QYPrWtVZGQu
kkuosM0eD/niLQ47wNwc1WZ1U+mt8NeaZxIfv77LMVryQgRm4Yzsuh6tFmdZxDDYA4E3C2bx1Rbm
WMCU3Q+2hh7pqcIuD60J8hLu/Ym+DVSuLVPrqjA8ankJLIuJpcZOKDnqPK3N7qKD4p4CrhcYb3Dj
XA+vzLogbnsep2G+ER087TxQCslG/AAye7nTC6jQsmi3fBJr4/7oznkOemIBKf6HiAKJEOoGi/ko
bGuIwnvxTpJdNTTs1AsPqE67zF54kl/0YSM4920uHZrIUiE4BxqSwPOuB6sga1h1Wjp6/gmMVm6r
a4dxG64dzTSh59ljgW0hbUvAuQC5dm2GL4csn3mYSXeyVbiB1UBG81Dtpa1m1G6/HbfKY/R7tmUn
eBA294e4tJ6Xtqn1VLJcleY5Hz3Z6UGPDTm3rXy6b+L2cYUTFIkZAN4hmIAMPmUjSwHTExvYqE1O
n111EzmtmziKUTriM1RBbXUlNCC35o2rXBik7qGMTcSxLWFwMMBlsbIF+MUpu/h1yivG2p/8scev
My929VweGyv4LPR50+vqZnajbWUmW3lTbUYndfn3+KB8+IfJax7XLqalkwYpL8IOg1INEurXbqPK
c1MKZJSaHZ3aF3GrWonbu9GuPjSb7qc1oX+89MIcdbwIsZwURV6OXvPduNpLC18V7MjivNIdHof3
8JB+vmQvawRtNCqRNnu+XS5uj2km7JlKMXp9BZYpU3XKjVzpem6qpmxy2+ZF1NFjkDxC1MoQnvot
t1X/h3P13GoHRBjSJzRHSTgj1imadvSq2VF7AzHzxForW4RsgRuPJe18/7FBTW4RlX08qbCRPYHh
J/+QoM6V7/P+GULGXzKrQxs3WhNypJHZ/5naf41SF7OsBDKXtg2Myjp0eX7Pu+lTdWqX0QF227N/
cHvIf2J3K3zg1mRKvVi7K++PGg/6aw8W225MtKbGB0wPAFZuG0P+iwbbZkAUrAMX/tmVK5uG7M3/
f55vkUBN3bMRuFeR/bBUxokiq2lXDp/FeAcuCbiiosA3b/Qp/Gpo/KYaveQVHC4bQKw2peu7pVE7
ib3iN2SP34wHVxTw48iB3nTSQdYpZGWA6z2QhD8IPfpNdOF9OMxvWqDLO2U7/JU7w/9DuOP0PFi7
khdPoAvr5KS82JuBj7oBulxwJWeGAnrDb8L9vwm+El7nU0N9qf6iX2sNeko3if7jthdWKbctImRM
Z67H/PoWhJg4HEWVsem92htiHSDk3N2VmRkdtZWrcvke+9cwHVl2jBaFwP2MHvvk7wlNnmJpRmkN
pqpX5rit9TXm6MX448IgddPg1AP6MR2gRWi3iaEdfFt1QRZcrUToZMJoJ5KImAq4sqHbQnPRD/WA
9BbHQ5Ep0VXoP+UWU1pytalQrykMaEPdd9ql2xkFB2DXkSLEU5HymrhsuI4rYA5t2Ea+cpIubfDL
H6cuxTGUYnQ84scTF+yh78zKe30xCr38feqgJnExNAfx+/w+05/Gh9EENql6ij+5p+DYGt/4h7U9
vvAAhRiqAqEA0BkC2UKFT5UklkDvCrzX5c7U2JUTvjYf2qxHIID9K/9eXZ+lB+KVQbLtL7Z127Jc
x/swiKeiHmQW95tJ9PRTfoEat/AZPAaCSSjw18a5cJqARx6wVAlkdyjhUWGwWCYKV/cK7w3+Yw9I
0UOyl3e9aEM8hDtIjvbaPdZrXOALrg8oHeq2aNkD3RxP7TChLkK1rRnO45rt9AoxA4J2eJN3cruN
Gue+3y8kLUjxHhgqDSVEYOcp35xrWdJm/LnXQTnhpZ9sjjV6YTP0LtoWstKs459fsPAZpJaJ5hoo
uWkcec9wcteWquSNgRk8g/oAnU4lyGkCvZ30KjPqX99gkrk/zNvtfSYmAT8HSN0Iieq190hRNHVD
NqkeK4I37XVaY0u9PRRFoAfgJ8gz4bFEj2nshlpkWlb1RmbW/b/9U/cgzE5bAie4koy5dQ5YOqfk
8Z4HyQLlkHmWSBkYjNBlUHz4OXiEjC4w08kycigZSD+OTFCPQX4RByMQTmhav5421BjmuuUbhNPR
cylv0QQnxWuRCYmnrg96pCSwuc6M2QTaeW2DH1gA/JF5wH1S72bwNwpumOpOcmRDfU2edWGZ0EyN
auO5MCjS2tpc2clVWMNWzZlo2R5tFNTEvxWegPLKg2xhmS4t0RWtYByGpOlhSdJVYKydTrEO7Wx0
f4d0BX9zc7mARoCUT9HfDqgBCrbX8zd1OddX6GXYRewmjKwATfvq+w93D2WC7K6Ls5epNDZPhinc
ydvcrp/v//jt96POTEJSPBsBXqMljMKwLfBwjaKdFu5KSdHlxqnmlU1Dbu8rH1NFlFEBjz7nTW4Q
NxyEswemS4tdBkwygHnvQ1NDJGxltyxZASsHNGoRtSDQJj5xMU1c4jdcUhfFrtEhjJSyehi6Sr+5
P13kPL4eyhkEJwjojUFqhn5gy75P+nvjbKeNdsDuJwN6DRCkZteA1rQdFJpAHEZefuTRALm568EM
gtQNEyigd0TWx0XkPoJvs9aH1bc0vf8BUEMrNJA4WB4if0GdMbNclQzP+NlOVkwRKjcG89BZyEyC
2jl8VLf9RngugFTu9Sa1y+IwJ3q1Bti4uQTpb6D2UCk0dVQHTLZrzffBCo3E0rv39rA21rMvXy4e
bYe6hqK6ZZis1bJdZXUWZ/e7diNa3FGzi22Gv5KnaDt7vde6ivWIIr/NOLILJv8t+hsfvt3sBeTm
uur2DjR0rMyO7LVMP62wh2LPmaYI+DTAbySIX1GrLreVVuUqZEOfwau9eQjAlPAqF8ZXrXNGrqs6
lLotHumrt4/AqI3E5HXJKMFcB0E+/H1iaqZv+dZ9l6dPbSJICQY21CEBykS/Iz1rldrkPjsUu+FJ
abeVUUIyLjT89yRcObRvff7aEOXzKl/lsTLBEMQvxc5kSqeXbenIrqWN6cvhPKDz/IJuhigZXM9y
3NWM6KtjsZsUI0CyuLdBUg1tG/SxWeNPmSewphiVDLoXhLB4TNF0lFmg9Yw/aDj8DpEH/nO0ZpyS
x+4Ferrz2ktkaQYJSRKauVjEryq1kdhZLH2BAe/+sH2ABoNO/guiDf290G0eagvb8jN6X3sq3iQ/
yQjhG+hMhBKyiKDyej65RJPlWomqHTEWuO0mcAO33gzYYkGjQ2JgU27UbeC1m8QFvQcYb/ZBumPN
0Rp24Rrk79wdf73J0R2JNhF0tGEfIYV+/TVaoLQiI5fVzlPIDLy2u96UIFBeuBL++ddvpJv10AxA
qvvPX4nx1RuzMZmcBXl4QzIACTVGa8J+gsT4ygrRdxSmCl12Moc1An4AoKLrj4uVgS/7fm6AFtR5
BxWoDMxjK9voZr9C3QoFA5CWA2oBCBzl3r7YdCPI78NdiK4MyUK/iqLZvi2mv4I1ouAbf6NMkU+5
uHILvss65BBCwET1AK2v78Ffv9+qP6T4I4pdUDbBkQgYNRJoNMayb9pakRgu3BWKWTQ2nvF7hXlk
VuIHcrxcOQ6sAMOJuF5FvRUzdz0YFWvDp80c7SLdN9eUIm/vOOrXqZVHlB/mck9+vdbnNyjKuX9U
O7Vk3b1/WtNNAufJQj8psFDkSseWvB7GzIuVVAaA7oaPDLacCD6Rl9SbTMR2HORH9X6tMfn8DKEn
DhsNlGiE2RWoxWuL/0fady03jixR/tAiAt68whAkBUqiXEt6QUht4L3H1+8p3tg7ZLGWFT13pqNf
OgLJcllZmeeczNqya5tOTAL5qINDeSdCKfo18gBa8rK74lM7qpvcBgPvy9inkb1r0g2Pfnfl0TG5
6OFOmgwTdb0rsFSYSXqYWkmA1gYCXFDkrYH5COms3Lk9u1f5cbIV0YsdNQ/cHSSdezlWwbTybkbS
L1i8+Vl9K48minDDU3ScnvSdujG2q5+7WTAeW4jTf3NFqa5KH7R9anUTKEVZggL7kEzBc9DVfs6P
swsZiCMSFcmn5K93lid4IByN4T0qy3flLt/yqnesY4+9Bb0UQgmBP7ucBCuZULXO0jRY9sk2fR5k
TDq3qkxGQu8qtGSDaip50eOvSyNVHbVh16JH8EJ6NWbHKnXL5/R97e3Jnx7baJM8QJb9o3oWPoSP
iRd/X2XsTxOti0gDQWD8Wv7LkAeQRDQAlfXjvEvQjeQNHZya9/AxtJvy/dftbcXcvyRbj9lErECr
fhudjKKdNQJS/GVsh9fMqR6AJu/ueAEm0wuR5lv/zxB1VevyIFTQ8EgRaf+ZVecldIdgvR/vJ57L
vrroyDkBtAyYe6h9oanp5eqVwjqFNQEwb+ZvxQeo8Pv2jNHP1tPy/PN9k9odozQD2VxgxpRNFux1
TsjLPmZnn6fugqpMUpRr8PPHzeKFX/1GRQS+696EdwvlxmiPFAkemMvP8MP4VCUbD8FNrtly498e
5VV54TRMVDMJkB2RAz1MIY2xC8l6rW60/zC2i6Pd9T8SB8Iix+S58Xi6D+xtf2aQ2iCa0I6WYi5p
4K6yjbacxVH119ptAiNztPqx5bYZJvfe1TE/M0jdiyDPpaIaYYRQOPCWo7WJ9l3wa3Xw4vW6Xcjx
38yDdmaNemJUij7i9J2s1YHsqMACjH8058/tZWNu/jMr1IWoDOjFarZzGhRb8xE9PO54L9mrehe9
LygPDKHxsowVWBi+UNawhwPqpV7tpa6CemLvD+7sL08Zj5VwSgbcWizqVK9Fia5pMXaH6qMFQvaJ
1rlu53Z2htA521seCMDNy+LG7g/BF7fKBwSZ/Wor3iEQ2EIQyA6dZcNLKjJ/FGRoQZQAoYuArC5d
DQKTWs0SMA2MzSjgcgBuHl2nxl+5nwfzc3RXBhbijw6wmS6o/f5P9d75xYvi9d6wG9z6PvpZ+7yA
hBmFnf8oshHPImMllJMon/GjhId2A7EYt3N69BGOv8h7Xd3c3m9X1RmyHc6s0cq/i5zUQD+GxF2p
TuIkePj9LO0CKYPcX2zBvW2OlsE+hZjn5ijvuMoL1qLA4AavdKft/P5L2sTYCPHD9KU8iF7/vf5o
vWKv+dI2fKjhHNMDFKZle9pGfv9qEnyWX+BFxvldrAj+/HdRzivJ0TglFPG7XPEgPAg71VF2CkhM
6MQEMM5Lss1Q0FG25ZfgSXsdGky2cYw9YI5+Q9ezQxD1Ev1UHPFRDABCvOcVKZjO/PznUa6uWwtN
qDKskoKH6FtD/hjOx4qwfP8746wRbwPSZFozqvNGTWFM3EORy1b8zbtkq3bqfXEjNZa7Ox8X5YwG
QUzVzCS7D64gfhDsEXmyeLNsIndGjkqxU//tz+2lZjrAc5vUoUfn9tTqFti0njM87xdP2Q5e4aPF
tSM4owc8znu5r3mTSqIK2v+dW6VO9YDGpfG0YoOJfvK0bgcnOapusWnc/vP2+Fj31JkhGpoPCfdQ
FwcMb/K0AJwW2/JTb7Lj420zjCiKSOaTMiDAYog9L72UBJyGIVVTEqiT2+tfWfgd8g4l460ArgcR
m8FjAeoB5MyeOUIpbjtByNUkkHpHjA8QgUJ9YQOt5dsjYbwWUFwEZN7AG1QFPuLSjF518tT0Op7X
0g6gL9FpoEqyovDO7WDLs0TNmaDqi9KhIW+AtotS9NpGNprZpN7S35Wc6I85dWdjotyZiWYG1SCZ
J0tZ6XXJ3iydMHud/rJjDvHnoBgSTV6o6CGFR13rENaaEl3KgBK0Dln2u5X/lvx1MgCqL4SuFCQI
6Ldc2zVLP+pNEmTK7GDG+BYYrh+FHxTrwWIDjZzC4dzeS4x5R5MHoCqQRkWm7oQmP9uySmT1Ra5g
LwmCm6yedteML4XixjwfzfCb53boV58IvoI2DUYSQGt2QoOs0A3DfcOrvfOsUPu1M4y6WGLsosIW
w8f3zHgLFc7FyzZxonliga+KYk1sxNmY40iAbjujB0hgZV7D4ygwfBVZDwAWiHoVTjl1wkErXPI2
gUusna5+7D4mHuOTbQEYdpQEkM6muZex2WRrDTFmNICf3DoeXSHipBhZ728MArQuKMvJCtjc1CCG
3EgrEUkNfV9YXo6mqJoTqvfDAPkOYafw8DPMU3Fmjizc2U6u1tS0YgOJmvjRHjisdOain32bchrg
zPZyCHZBUCH7pT60+/Xj9jHkGaAu2zJXFMh2Y67CfA/2rTn7SXcQ5df/yQpN5RyqQZQKBcMIX4d7
8zF5mTkAAcZ9cb7klGf6P4YwVnmDbBmCZSmx0YzbjLbx99R7Vvp2eyhMv/XPilj0fWHEirwWsCTl
G4A+B9ODq4VErMhL+zMPCnjdwPOgKAi27eW26oSorEpoFAeq6Ocmgku0UWh4ORjmvOFVh+AE+ulX
MCyrCcOiqpCA6wovTTxU6So08iqcJfZqXhaCeU7ObFEDSqZxSoUBtgCHAqAt5hx71nzJYD0CkocH
Kuh2l/OVah0pa1Tgwq+/0uhl5hUXWFOFbLQEyiDaU2NBLr8fS2ZRGyIJ416HDNq7tvlL/AjTh4yX
1WOEpZC2+scQdZfMo6JBoWXBPf6n/YCpbLafVsHTQ5eXaGdNGeI5UqWFZPMVwNFMOjKVUhI8tM/D
buKA4K6/TiTYsSQaeBLASVPrvQJt2tUpsofFm56jmm0rsn/7LJIvXL4UCJsekKCT9P1VDCEU8qSv
a5cGqfUqaYcMfCSPC95gDYOIRCDoQY76qrtRFSlm2JHcWYlsYO6X6OPB27pX1DmEQSCj6uaptAsg
IvVo1fN6atquT4Ps7Tew+PvW1YLv8CPe1G/WvtkIe/2xeDZeIvf2/DESkZd2yZE9u7qaZpEWDbIn
QfQWgfusOqpqQ3ZP3NXyHm0EkNsqeao6jEclbJJ6BlB3RLCJzPeZTb3tx7WQMNbKFir7YdT92FUf
m9dZtEfd7p8aE71IoFVuTz+W79vjZe0XWIWOGShlYGRTw0VXrjVOBxnv2QeMsnxQSo+HVLt2ciAo
ITRGcRx6MljRy9E14OFmQp9kgfFDQjb778vOqJpCwIl0DiZlG8o3aHoF2YoEnx/+KKjXzPYy2ejk
gzzk7ZlibfpzO9QtJ3ZGlixmnAWy9yHanPwwI0cDjR10m8a9Q/So6HZ9baTXeqLMRFbEBi4RKRPH
+iG9GD+y3+LP4pdkuOD7d3/bmR4vMJjF+sM2lgi6VJdrY46p2giqkgULyrWB8R1JG/nn+CXaAzpR
dPbtGbyOE2AM/RQh+osudle8727ptLJuB2wE+xv5b2efc5wfexbPLFBrtAztADIcLBRvYLAXx367
OvVW8X7F6OsguCYyQ7eHdH0DXg6J2tt5NGjLTIY0IQduuuUOImWQ3eRM3KmLIu3Vz2eOchBQri3C
tIOZmdAWNWBbIJrgJ3b0Cfdgb7pgP7mJ+yPy0FsAaddmFz2M3uvvlYvJYh0CtBwC9RXxEeps1HiX
tigt3MR5IHXHud6r5s7qOCkohgmIsUHSCqBgtPu8Irp2a5431QSgjqf9AK2W1wiWsQuhbQAeLQQF
IaF/YlWcOVt496FOqjkHcNZHf+9x24wHnC2ZpwzDHAe4C4gXCJWWBjjHkSWI+aDnwST5WneYUs/g
yUHwTFCuLzJzc25TmJhbryv3MCHwMnWMfK6M0A50WQKgBrKLsrFmei/kAwKi0Nfuwk26gYY/4IDL
9tcr7x5UGJfRhS3qzk+ioRQaYguy39ZPE1DIu+h+DMTXdaMhwZrffUvb3oVGkZdsBnd4Tp1827jV
6+CXrnK3bNRt642kDIES3vOyqbnn8DoPezkZ1PYv9bZGu1v8wDfJFb0ZRFt0PUUyXbdbJ3R/VI8i
knFvls0TnTp1q6QcwMXMkE19tmnnxKxUNAJANtMd7OZ+2Esbc6c7Cq6JyomddCdts/t6s7rGne42
jnT/2e3bXYyctK+4qOi7oqtuqg2Q6M9iZcub/CgBexZvwarEj1WA4EzAfeblYMl00L8aiSx0ITYQ
kuI8X/7q2gqXRlZjxDVAjW4XHrybdZJlCTJiuEyg3UknNZauTQVZweupfpyxDpGTTdtMsfv667aT
Z21LiPgRSRwwxBCkXQ5DEeZmydB5I6izINZ2gIABjWzykB+sySJCDcCsIyGOgObSSrYUWRg1BqoZ
gfWNZr23x8D6OuSSSZYV0Bm41cuva3kmyVUjIouFAOl52t7+OmslQKID6oKIiEFy4vLrY1GMi5w1
uNmXTdZ+GWpQRi5Sdi6XEMZyeeeWqBM4jQAKCzIWQu7sXRzbAHXdHgprsVU8bPDKQ/UA7//Loei5
IA7iUGVB3Xlh5lXR3ij9deQkZ1hWwPi1QIeCLhl6tF5aydYqRF1Zy4I29tT5YIWOpR4z2bs9FtZk
nVm5Sn9LdQ2gHqxMYyA1PrqFSvrjbROsfYVkNdKKyI7KEHS6HEiLDjgzuqojW+IZHq/Cx4iuUF9G
sAE+HNBvtBphnOj6pKc4EmbpiwCfCLYieVa3SRcHvRxvD4S1IigQgJ0GXgLetNRAUiiWt6aEdW9a
e5jcEHp02r6XdretsKYLDdkhm4u3kIiTeDld8dyVSIzjoKyJbTnDy+2vs+Jf+EN4D2DHAH+iPeLa
C+GqrWTzrhtE9O/mYbHHyJHXbZug8++TthWL1BEHX3vlWCbeiXb1hg5PjGsKr7wr3JU4QZA6GjEw
y5bGe7RYafZt6enCftD9/n1rcYbK2trIDViouQEOiaFeTiS0T6seL5cs6CFuH/vIc/DkdFkbAu8w
bIlT2wq6FJrVCSm6GllgSvvmKw/vpNzjPR+YNogqIZTJkPzXKL9ZDWgv1WcFYt1P5GuGeyADMpXX
jJo1VeimowNSiMOOK+ByqlS0nUwLC09L8NGQzG7ag5G83V5+xkGFoic0CUnGDNUF6naZKlHJh0jA
6lcfyGBANkJD7lx08tz9c9sSYzAQpoAF5CwQvutkRs8CoUismiIr+zwAJQS6CdCkjUfOA4SxKCSj
AAMG3uNXANAZvFhhXvAm7gen/FX3d5G1jXglfdY4JCClTUBMkbugYRJaivp3lFd5UBh39TcEunns
GYanwVn8xwD5AWcTpU/1oqJrdB4oAOwq9sRr5cqaJQlaL2C+AZd8pUmo66EUq1Z5enusw16r9mW+
R/3t75cb6GrSNFlBhZ3eu4Khpm20QgsVJsLpKMDEdLxtgj2Q/5qgMUyZYQmRaLaQWy3JhV9Mztps
LF4DGpYVxKqYKsiZE8715XLUY29WWq7kgeqhppQhVa44icEZCmtTEflssOkwXVC/uzSSS1XbRyAT
BCs27/jWicjhcDLYjEoicrEWNMBBDkWEQlN94shIZLXMcxLhhdF+AfTvqL3qsr0AA7a47cQJXMlv
pi4W6HaSZDNeoOCXUDdms6hlPJgY0/iu/8mfS4TeW+j4de2Pf3GlEK1AZN+g4wjiB2Vpntp6tKKy
QMEsbJzv1nRvbzTW6px/nzqRdTkKZlvkRSAad0MVIKyMRk40xjKhg4QBPw9OpUanWvtE09AKDUMQ
Bt+o9pC6HOe/rilh2c9MkI1+7lcaJY1msShIBggJhzw5GDMnFOONgrpN9DwOrdaECYwC8TdGoVb/
ZhR4DwF4gitLpJMzdZ7oqWY0YJ+KnxgFwC3/bhSmgbZIqPiAgUw9JPIQWbSl0AriV3o5s+G7DF6u
jHXvGiqQw7il4FzoIklSrpbRCcrJhiDbamPHz+bLGB8mnlgRqy6CNzByQKRQAHkkyoFNspar2HAw
9Qcqe2vQyRDUfYTK8RLa+afOkwkna0wdezzAZAKIQNgClO3lNoOqX1PFknLim7TCXbNDS5Xfdcpx
LqfyBm0GrDgI6oGEjgIjtdWkNK/lqAC4o/FUfwyELfhxaKW5qx8rZ/LLFFpUoC+R3JNdgLeXeR+v
P1pH2b+OnraNHpGSB7h0Z/ilkyEFlO0y9w0FIif18934+7b7YFWJwKv672+lYTvhlEWlOiCbIh+N
dyOxh9XuPiHhmL2aD+NX+N5/zfcNJCWPcI8c06zVwMqjCaUBDQ8oo1yuhl4nkSRIqFtWqzNB38nG
JdkdIjtBm9WX/o81u9Jnai+Rvbx0L6Zz2zrjBsBlhgcTBDygek3DY1Dk18xBjrLAkl2z36xffW5H
o5P8NGGPc70xDhThkyHNSdqnSHS2s8umtYh6oDJmzZPnY9x4ylcVB4NpD7zaC2tOz01R/iHV5axO
IYUPAkL1JgX5c41Ak7dwjGfZxXioU6tW8ZqBDQOMuux+DpNdF6i7pCsa1QLQx4V1srYoKCMoDuAJ
ircT3ZNoipJ60TREH7X+lNiJU7nZS7YT7fChCmpn3Gh7AaroPBgCYyYvrFKHeJ3nVChEWF2QCjXs
34bPQ8wxbiSo7omkpwCIhtd9iAQ9m6IUT4JasbuPsXH61Lu9yZkW0OiVYGJRjqNxpENTo59qjdcm
xJfHiojw1H//rEEc9Y8F6gybSh11ICjjPbs431a/Ce8K3pbmDYLa0uE6NEMUYxCh/IFGou34tf6r
lTgbBbWhx3Up46KFibUG7VGzPGt7eyFYmwlYUZkwfokYKVUR1esltpYEr+UIiNGhtsPmkIW7yTz+
um2HRJPUzaOSPCwK4xAfQ7vbS5dqhppVGbOMDKDkGpBSU95uf59BT4E+DMGm4ukEap9J3aB1uFZV
LZtY7wP0WwJxax4Ut99od+NWdrVjBtqT/pwc+of1G2ltFygHcNEFP9qgZQ2w5YaPFnK1f/tHsRJU
5z+KvkhQLOjDTsUmFB6KrYCaRbEPN9KPcCsGcpD6wy55vm2R4dBVcLgBL8abHiR4aksWBH4sxJiF
eXyWGyepPJyvbBvt6v7ptiXWxsG7AYRqwgVS6WQlcqN9P+tA78Y7c6ehnOK0R24DMdauOTdCTuBZ
9L3GI2IzXUuCDY+/fZIXozfk+aepwH6oAXCoyacXL3cLO7tT/BTslE/V7QPxd3csH9c76V3ZpKC3
FA5KLuB2SPNrD3S4xHGGDKKPjFZc/8wldTgssYWztfBbLCgm3MW/Ykd711B7nHFZ5l64VwJpUxTo
tAEhh/5u9tGJO3tU74qP2asewp/FQ3+fbdDv8tVCqMB5xp2C6lsTRbbc2RqM8SqGcYSFxu71kOfE
rvIiJO68BQrfkW3u6w+rtwFPtJxll+xm4X76hYolaAhbY/e/7TnqjBsgRCUr2XMFLtb8LXHTXfz3
lYqzpbjSRRXEuo8BZEsCCO0doDR/4Ezn7R19pYKaaOjOoAlYatHzeKKgt48kkgeXK1Wq4VRpZKX0
1YHu6AqJDd676CSU9//fDVedPiXIrkajCRsuerLIzh9ofn6kbnYvey/R3fSaNPZvaALLm+xRvlsg
Tepn7+NrvuU1l2O9zy7WidqVqyRGbTOA76Li/UIKutJb72eH4UGYbPQ15Dhy1k3/zwGF6MvlzE5o
pqi0OSgEJYjWPwZew2rO5+loSNHjro3IYPpfy73gzM+ZnyPyWmzZqZ+n3E62bX0/VYeF9+xkRrBn
AztN89nhluO2WqQGA6vs2rXwVwAycrSVPzqoaE++dV/q9hRwG8aR+bqxi05EyzOzjTFDp7+E2dZF
puB93Ga7yJEcHo6AaQYtPgh4B9U6GrCbG4NVKys4GS38KvSlClvxALBBo/e7kPOSYgFHiCbPf21R
kZqhLlMohjgY4SF3VyhUiBslMAP4xQQqX7ycEfOon1kjbuZsAs1FmXUwweCmgPvC43tngEphbG67
W970UWesyvVU7MiQij/oTe/XEBwXXlURDP3bdlhBC2AG0HnDe9cEV+dyMPGI1xXCKCwT5HNm3Cht
bXuR/DhPHEPMWUP5GdIzEsgtdBWiSlBhNWeAXTcGiquzL8teqtoRLy99StPT2xvpeySIkCLC44Za
nWSIq3Eh3ffk4xwsW30f+9Mh+pyejMkejsUR/crt5Bv0rxUK7uVx2VSIRYfnZrDReMxFFxr79gRf
SecC9wgxyH9+EBVH9VNqZhH5QYtjbCwvAxm38tu7dJO9qpvsQflIjys3i0KW7dYsUBFWnC/KBHIB
ocbGfvr4HbqtJ/irIwU/i0eeh2Yt7fkIyb+fHQij7QujFU5TXm5+Q8HN5skbM8QqLieROg5rp0Jg
dYKJ2q3uLWAx7q3OCVQ3u5Mf26cGKuMDhCOyjbQPP6Jdux924g/OOjIAWRfrSE7s2SjzAtADnRAo
8p3mqn62721I1+F25XlO1o10Np30vdAVySpPYY4MmAdUtuLwGp+e+h7e2Bwnd3o2kjFaW1MvMRLl
oQGleMZTLXTqD3WP9hvVvbqDtNB+9pVnzZk2i5v4eWmrXvmdbtb7xZ3v4wDYcAh/Q4zvO96WDlfp
nJFJOp/p08vu7PfNXaT/hxYjO5Mj2qljgB1susVOtk3v9qqy3N/5XFOHcy3HpihqTMXgabv2Efc/
tM0XjuvjuYBTJHA2oEjtlVEkXUcP86/HbDfbnT16I5b2NwrkO+uh4AQ1vFFRB3KU+qVJYtjrXd2z
gF8k4+KRFYkLubWLqCOpirWZWCOMrJIt3K/7DDZuLw5Dieri1NMK7dqYSBgGSFiowOO5Uz/g2VPt
ZU93tbf6QUS3D2c8lPfzWwX3Nvz6Mnh+lPViAFHBQG0AdXPIG16eeUhpNnM3l4DKyyhwopVy5XKG
yLCgnVo1o/ctQG00FA89oqU+0wBqIiQdNN78CP0QTS+2aN38XL9ESL375lGKPcGyxcaB6LoWe6L4
WIaFsy3t6IOn9s9wPqQlo0QkqUDuoa9PpbRAnxhiwNptyHMCz8Nxo9dKitCuPTdAnbhIESZprsCh
0AEXLb6gSelL78XW2MQ/e9H2XyrkjL0l0Pz4SXMUxW687D7dZUgPPOScyhwrbrz4LdQ5mddRKIEt
yIID4SS8H9bWXVavTNzpse8yu4vJn9sLzkpLwSYkz0lxi4iiX26pqhUUPYsJh8SJNzPUWdDiQEIo
uUkgNGZB46EL7WRJOGZZy4pSKuhzUCkWITJ4aVUAbHxMMgJuSJCY35Tzp9pzCsLkE5Q/QMkZssQG
JJDlKzC9Zk5qY1SAy/TVsbHn0JVSCNlXAaH/chS9ybpQptAXHPWpE3ESMpCXo5mqrmxiqS6CtnGR
Zsug1vpD7PdATXEWi+FIiZQYvBA6RAB/QiWyk1wNxzZEebhLt2Viy3/qxxBJqtgx0ajmKcLi/Vj9
+Y+eQKN2m6fuzJlTho+FViNKAWj4qAFnQR2WTEefxDFciuCzqhyrsKPUznly74zJvLBB+Ti9RMWt
mWEDJFRUIQvgUkoHvYxFHjmLZ4i6MMRuXIqwgiHU2kHoIMRddI6qkCjlnGueIWqzh7LeCJMKQ9Pi
ryI6JNaf0+LqK+dMMRaHNDAFQAEgGLT6osZTC60+N5JVBFGT2sA6V91+aA/cPCzLDPDBEnB7UBex
6HCwjqS6TKGdFzTSoZqOiuFin3MlP1i+EOBAmaiYEF1ZGi5q9LEWmyYqW/AQcurqXwLUuNEeSbRN
MCQgBCfYZe43kNi8fcYYR+zCLrX9ln4NIzEUs6CLUQZH/koHhaDb8bA9jHv2wgzZM2chGCQJ8zSO
JBS99hseToX9bSgogpmMxhN0+aOy5g4Y6yULwAiUAx5W6AQMoLwdfvp/P0/T96tOH6UwR/km3y2v
ql/8LvaWkz9Dbfmh9faV4CyetesdHiiVBb+6sCtfTllhdXmbF7Db2WA6uLNNlIdUO/d4RGjGzYEd
B0QvkCtIQ9DaLEIp9lKUATseHrrSFUg76KxzQUc173mmmEv1jym65BbJsYAzACwvmFJZ7wuTc3s3
s5J6gC5AyBC3BrSwaaeAtrldWIYo3xqKYwVP9V22Fzzju/I7+6fSgGArbtVN4t62yrjdL4xSDs8s
0XpgNGC0hejzU88ZE8MBkd62wNwiEaSjkHi5D0IjlqQ4BeLWAAEqme3vBqdULTa3x3BtBc0ZZIVA
ixB3YgYvrahyog9miQhllCwoeaNrqZK6vArD9fIjWUzwzxqUJtF3gLrPzVau0c+vBVEu+WUWh3Dh
LMS1M8P30SwD+jwA3F+BElZ1qgq0JQMSdrSTaAdnKT11bu800+/bs3V9xV0aotzZmAroG6SBudjO
v0fV0QM0z+4GO8eD4X8zRC1+WizzsPYYUQo+fLyA25q4K8/VsNYeSFKQVAxImgKifLn2ZoWe41YB
4GXnCZD0kxzeO445XWcGyL448/4j0gnZTNCq9U5ykWSHgKDISUKfwLuXbhpLcmaDitUE0cjnSoGN
aq/bryrEIkEU2z9aXr1Fb4PcCe3B7rzW+VXCEziO6aDA2Xjo3ixwfsnpqNz6JdTmyOqqTbsKv6QN
5MXu7pq77Cv+qfzpZrAVW6/ejI6GnkhPwrMJTiOvosKoqF5OBLVlhsyMCwmNXZFTMaCZDG1ju9hD
/KmoHSLzJoDEWG2KAMFF+lZ7rZ1gS4Fr/JBsJL/8Wt/k7+Jb8iRke3h+knk8DWwzi/RouuIODEWm
pIMAZDQ0HF0NQXsgbfWdkWxvnxnGzUn65EAgElcJMFE0opA8tsIuNgBY/zl84n1X+XUDCqf0tL5x
cZmss3Nmi6bVV32qJplsnri/ZUPA8Zq0EzVOaZZR88OQMB7QpMG8QTOlyxNUAVW+jlJWIAErLnYe
xC8yVAPG7whdjyd35NFfr280Yg6UG1yimET64SObjVpFBPpb5Fs8fRYCv7m9SCwLCDnQtQKlHLRX
pnxOXebAeitSESzZvlLtVtwl/+JGO7dAOZ1+KHvUiuQiiLtDlXlj6xThruTpbTFcGx7A2GMKBK/B
jCH748y1Rbk2a4qAVwiwv0PrLOPBRF24CUpe1wnGRgPZC2hv2CCvEcq/yfJSCGko4FUl+SAvpNV+
NN1/wVZULqxQwzFqLZO6FVYKaa+VNlJCMtoM8rYXY9LQaw8QTyw/IRNSHjKa1Ta2aiRhqnwvzrag
fBF4l/E4cG5PxpwBwweMHegLMCZSpyZS18RU6zYL3nvLn5r7Wn9feOlyRkwDDClcAPBdhOJJudtS
rLVe1hH8LX695YR+rHkC2xKnQ4dsy1UrAE0au7UP8QTouz1e7ZC7te5a8+7P7aPImiUNyQ1gppAF
Ra7lcgsrc1uEzZhBJuEJPKtFteV2zyuqsEaiqWBZAVSMrBEtrSdkdSsvIWxI74b53TwZw2sTBSCo
3x4Kw4wF6QJCVoEiGlD/l0Mpc2vs5iFEwrh00SJCgZSXW1h/HWWi1SBhKmFpIJagUw8zIZfXVW6x
q2Q/QfvnCKrYkpP/vj2S60cZjBAZQvRYIdknalsVYT6LaRSDRQSsyUqST8JXKnhEnexF5SUBOMZo
9nDRmpUJAHEehBBfWO0V6YbJDnMH+a4W6PiIs0rXvh+iHOC+402DJigALV6ukhoVOvpfNmXgCt32
W8p2t6eO+Xnk7FA5QAIduhyXnx+tCWhONA0njGsIY4F98y9IJRgBIWPAtSDOoF9Leg4AbxdJZbBU
nqUSE2P5dXsU134FXfPwIrPA4yfK/JS/HyShXqNBLwPJ/uBlY65P/OW3yb+fXVqJXqxqXBtlgPMu
qAdkG7viAGWR2yNgrIMMMCbkUtH0j8ABLq2sQpfpg5iWwdz747Mg7Y+3v88YBdAtSPhAvA/uiy7r
dfKwVjqhxGzkP+r7B+frrF8PEgZki0GCQq886o4qdOgXNX2GORo1u/udigMamHJ2KnMEyLsgzgLp
7YqJbvWDUoBiVwZ15PaTn6j3a/tq/rw9TeyB/McIYb1TxyEFk3cBX7AkVbze2iTTc59yTNwaBzFB
3SCinoKxUmAcCIKQWi7VQw0OAO9E8AZCuQ0tFRRjmogV+QgvZUn7dfVuz9X1/YEsC1kLCKSd2otc
btk8StEH08JczWIgQUkKbCBIPX2q4cttO6wJI72zUImCxCCukUs7ylStRt20ZbCa2zp9yO+GdZNl
HCOM+QLYHOE1NhZ0G05KM2envNX1tTEm5EWTsbflXQgaSMphGjBNIGxAh2Fk3CDcSI1jGQa0D8F9
29lG6KqITZ3bE8UwgIAXDxCkjICOojmoYjTX5hBZSH7FvpU+6N2uDN9um2CsBUwg44WKIGhHdDUr
G+S2HKYEN63o6wVI5l/9q8iTSGZ48wsjVMyQd1VcTlVKUizjo/DnfxsBtQpi2VtxKeD6XtExVD6s
2xEqEAqnqsNcCeQHUfdDhIVCyOVS6xFq9IuMlXBL8V4aHyteyyfmFBG+Kco5IDXTkq+xXAljriPP
mYnbzNEH//YksT9PHhsIp0ADpVZgiIfZyqQIUS5cx2F4/t++TvmmAa2h13zGJmoA3eHkM1gzD2Y8
Ee+TEDPR2kpS3E9xoXWInYGWS+6Ll4xH9WbNDarTKHFC3B7se2oDldmihnWLJIY4OchJ8aC2DK+K
5xeK0ygvQB/SoKZe1BDLJmpUBbH12ob2WuxStMaYtgovz8iYKdJfj3Q9BLP7qnX2nOK9KSsZ+vOu
Du5To7CtiYPtYXgLDbgB0gAAwT+SpZfHoI6KVC/KtgIYZb/I++Kzg5gm5zwzhoGeCQBqIvgHrefK
I2lhWlZG2gYKIlhjfR3H11bwbm9Yng3qOIPZLXdKmrXo8qY4fgP2hJRxPMb1rkJFCW3sTmUlSEdQ
EVSXGnq/KGMFkStpsXveYvM+Tx41Z9eb2uhJFA/4/OR1zsCJzBgJN8RlFjLK0LhBT1q6KFbPUzHr
uKeDdnRMPO3RXud1bCB3DT3apDxIf9v1GWzXU+4dVH6i3E6rs0qjWYZRaIxBBqhDvpnqzaQ5a3QQ
dM6NSqblIjuNDgkQQ8Rthzah5DFOTVvcAXEP9Yggzzdas/1cMj/cdoozqV7CK/ddbTKUYqBrg7sb
YQiUo6nDIpZ6lc7dqgSW5umT04X+xPMtV7sAVTHI6eK4Y72w3ahdsCRJPChNKQebFbS222fkym+R
b5N2D0QlTMdeuJyqYY2KsJx6GcGHVwtuir66j3F+93rbCpmE8wXBQugaEUo1gcAmqsCXVupUDCFJ
Vep30ZtRext0NPLGw/hx2wg9FBhBNleC98PdDSAdcWtnh0UwsmGQK8O8y9CsKXIPQvu07XnKJ1cj
AWcd7yUk9pHcJ2IIl0YKRZ1XLdUENOPqmtcRnd63ouQIqR/y9GWvUvwg8Gu4SOCKTy0i6Xx43QGa
YyIyJHLq/aa5b+zye2ndffHAk++5KinDFJGIxwscQTSe+9QOU4FnKZIJwgFxaEvqTorAGN+Jql08
WnsJnYG+ul9h6G7CY/lbyh5vLxt9WP9jGykAOFHSGZuyrZdh3EkqSN1D4Qqh01XBeqwk20r9ebIb
XuGKvAQvdiJkJeCEiPaKcRJ6v1w/M0wiOTVAggd9G/yb5pDbjRProMfwAo4r94rtocDjYXzICEKW
g9qPKZLM7dRGCZz3HIR73XnSVWhuCahE8eTeTqUEelh41plYRKgLILy5HJaeLl1SlR2ax/rNk/Iu
emls262xOTbfOZLPjzyA9/WikRjkH3vEZZ2dtUxbulToYA+dXRJvU2jo+9werd8qpz3GFWaITCKu
VcgAQdsPe5Qy1KAzZm0UgAAbD9KD/mb+0l1w38Rt60T4//ZOvAJRE2NIDpOrEP9d09YnTYzKbiWg
ZvOYPur7CHXFp+JpfJGCBpKoFfTSl+3A25MkDqEXDxkYSBBBbhLVAip7YaSksQEh4oAVqi9gjUyP
OYih3U7xeDwK5nye26JionpNZykXYGtyLNLIu7N/4PUPmkHv8DJw9LVFZvPcFLUnu1aU+55wCTtP
Q9et22tFX7v4uIrrEOlJNJxAioEax6L1NaJtEVXC3FE8ueRKmDMcBS51IjRHOsBjWS53eNXlA7pB
ALhrZnb5qzFd/bf5UaM04caV99e6xBgOETkkPAGk28Fvv7SWF0O7rJOE4fxf0q6zR3Jb2f4iAcrh
KxVanXvy7H4RJuwo56xf/w7H7153sxtDXBtrw7teYEoki8UKp05RPpSd1RNxVRzN4k12+s8hJTMP
Wn/9jl0KZKxuJSaNOqRU4KOMDmnhCaBkV1n/fEg3njBMh6Dz42kwQWdBXS4rScyy1gdUw02d5K5Z
3KceJhgaz8ufMLVBsMIRR8+EuUgX4hhjsZShFGmCSvnVtouR+dPvEKC10e0w8iS1h3QbJ15bOX29
Sb2fRV/5Hji/84UyblQFprR8sgBI0PdVtANh8yegMub7vxPCPChoqlni0MBuTu3qd/KW/gKyNbj/
WcYNVwBuIF4tPJNIRiFFeHlkEdrIFvybo2VUwRjMxXnPNxP5g06S0C5cDZMIeYMwr/DqUP4LkYyW
LGk4p+oY53i8Bk/cjK7oYnpMR06gqlxPYCPSnJ8XSTfqUk8Q7+iAXRvgdgFrBSNQ7a2sE/oSfFmz
LXWu0R+W6qD3HAj5ta1FAILkOqJ0BLg0vcdspVlKBQZJDLvhQ5XvVHstGSRcF/flQMDrDbYlznW7
utPf8qCGiElRV2GLEWZe6mltSgP0wy7/gE6YlE7VO4tAft6+63eSEcQootKriRxYEFRmTv2c2+o6
/mO5aFZzY/vpS3RSjxM/XF0vRiDjdYdhHNWDCIH75eMUOdKG9/RfaQQVgIkVqKbBo7hCQIu6GrZj
LQ+75aOMwSVeyo7L2bSr55ARwTwoYonopNaUYRfF90nrxM1JVUnn74KBVBkZnsOXCWOHtU/B+5eC
GatYaXW4ZCEEa0fZwuwXtNxFtf0yeoroa5tfzRvacTkirx5PZq3MeZVwffOcbmcaYSJf7liRrb5W
mHDsdPdWsQpkjkbSm3RxoSFPQT4VpUTUNnDpLm9aGwH4l4TxuJMxA3Ctb3mormsTxQhgnstIkYS2
VqNxF0zrqlqXk1tHB+VtfAQW5iBun+Ij2Pvvft7Fm4tCZgZoFQTnKlt4qOJCzrMCiwomWyZwcRqe
v3tLJdH7AfgYLQ1c1eaiIgvkAUn73Sz9FmkGw5PshkTkKwN2UP2NJXEk0m26Oqf/CKRVtMtzioZ0
6hqDCrQrjAiObeO9M8iC5vYFRXmOlb9lDv+7OghjXjJR79PRTMoRL9n8ZREyfb1xLPwNCQCQwUk0
gIxC2MBc6axMxjhWygnByfDYontBcqvabjG3J+eY9mtPygKOzIIfCt8Q7ULsXCAhwsuvxcO06zCR
FewiQbkSBX/SyYKOiXXJm1HOlccYjWaaRmtWumknNwcJY+lsw7KHg5jvo5YImAzMi4FuWPiL9dHL
cBZQjoGkj6PWT+hIHrzWTo7lk3GonQCd3hId2Us+c0C1/1d6LFoEpYzY4LQUkV5jszlL3aRZX4zY
VafeV+Rtw1P468D8UsJ3kuBsXXMI5sxKxbkBfuopwON27zttM792mPUe2OXLzybjivborwV9N3IA
lQDOhctt7Bq1y9UR2zja0WlcDWtcacyr1lYtkm6qA2qfbbtq3HJ3WCbokbDV1rlTep8/f8aNe4Ft
/c9XAEBy+RVzJjZpOOArsnX1OLrBr35XoSvhZyE3zOOFEObyBcg01hqQ8LvHk80D1d3QRvxsoPdp
URncIoyDgyrqMHcW9KIXV+3kgLa1tUgHRmUeNxRPEP37M/Vo9MRsqnGGenijQNab3udh9249XRdr
oYd1JkKY5GFMo4nquGwnUAfJQ8+AE70NGSgTMfU74Rj568QX1Xmgn4EagnHE7y4lKnMkN0svTTvt
QfAfA7jx6OQ/1Y61jjn6fntxZ6IYT17O4yyqJ4hCZ6HkPQYO+rZXBxdmcZUddjwW8ltW8WJljM4V
dVwk8L2nnSChjdeWFkffCV9C7lR3hc2bdH99i1B6A0gDSRSE0LBPl9tYttWkhKU0714zr3NtcItw
vKabAgAqguOLdhVEDJcCglkE4jpU5p3yit7CKbGRNz/1x4Q3reWKYwyd3iC9/VsQoxCy2KniPEMQ
Hi/Z7t5DsK3587OC6V/xxgCHXbxuvT+Na+ikhpvjWKfx/UH/nx9r+hGmBnQx4HhgQ71crQV6+Ulr
sJ2yjlC2sdWt4AQc1b+iKfxeKSDMtJSCH6gyz5ggZXHVica8m0DYZrqd11EeDzJuTHs+kMXWXICA
wf/QuAV6FFKQ7uhkU5BNg34UA5/zD46YlviQWgSGE932jA7NUq4qVVsj/wxG38cAvb3bAEOGrdPP
tviqgRDVLwCQAcMBDA5tD+zADGOUFyMt0gX0jAI5FuvOE93SXWBtBPdP7ymRPe8kblffjdf1Qixb
IglTXRiLLl923Yf5NOp2UvqC4fmd3VDmx4nEAqaFcG7NdYaErhXhPC31w2exmMdhyRa5mrtsATVi
6XaRU0Z+Bb/ZDR6ie2sT2A/9Q3EX/Ul5tu46Rv3umwVgFm2gSFowhrwylLw0qnJB6WLwdHffHFM0
GeHXWiUB+cQkFC474LWFuBTJqI/ZK2BKGatlJ9rSVnWMDeZFEV4q94p551t5sJH/vzB2ZkFjhClo
CCGld4ujbD8uJLIX/3j/PpBfoSPZxUqxs1WJHh7F5ngqV/wfVDYqxLRKjLleIgt0LhotQA8qZE8e
YtTnxZ9I5Xd+5hjesSDKRsI0NN0rNhpI+l94Fv6GYbyUzrwnY9i3g5BAur5B6t+uQUUZefG+8Q1k
UiYbH2AHduOo+2QvrNUtmKoJz/GmR3gZkuETUJzCs4UpCOAHuTSLOdgpyrCtcYU8tMYdJ890Q09z
Wrdao7NLclDTRogG90dGxZ4UyDi6HNtxS8mAcUUxSQLADoH85RekmjK3QzQsu/IZM0rS++axOMlv
xuAUh/FF3na2Yg8wl8V2PHL7TunPvl7937KZMMfQMrNQxX4BY3pN5pW8akDRM62Dr2HX3uF5V50K
xKCh/farsp81mOje/pxJ4j6tDk9PJjihLfs+I2+h/Wv1iBFemEyO5rPWdt92IbhqdofmIHua3a0e
nsatfs+z7rcswvnOMa9Nv2SGXObYuRx9Zt0232W8jhx6+pf7A9ABWnEwCosGuKytyzBpNVAjzdx1
qn0Cociu2PA4G268HSj+0mm60AD4Od9zFM8c1Fhu1cwYk2BnPtXPohuBLq21M2+yRU9eg1SBuBE6
wkeOOb1x8yEWoASgzQCqQLL7Uu20SByKVm6CnVdF7vKS12Q9vKuPMOVZa68qMq/Vl7kjYuCAO004
8Xg3blg9yEdvAPofMBwUfPCX8oU8VMY+74Ld1sowEVp+Fg7p7+IT/f1r67e1H53ysT51q8RvfbDU
nMQDryX2m/iHOVyAHMGdSAue2HfmQZG6SrJKzQgQLGLO6jF+A2meZx3l1ehqXnzfksxLVzq68hcS
k8d73QnJ6fCik5eDZOencQ3CJ0f2BlArJ2RxZdwOjmW4DvGQXaHjeNAUCLpjNpCIxSoLukmwdupK
8LTXdlU+VS4wSi/A2B3Kh2IlnSKes3rDx78UyviJoGIJ0IIeBrv2vtsuK+iGS+chFDYPdXFLAy00
JOH0DSwOzVuXGhCU3dih813Y5TMJ9tFpWCtbkC7sK5Goa3Ed+NEBLEVP6jY8Bgdhx8NCsJYfKTGE
FuAPoOIRAzB2d5rDqgFFW7hvHo9m4sR7fZ1C07HYd8453paE8j0tctPRHpcLrdDBUFSRgCUg0b0D
66mXOYnTbOH+gv0ULyx6hgkado/WqfU5slkL9r1K9JQixQlNgiG7lJ1JU4MREFglKP3gnB6DTb9P
n9D7o67Rm7dLDtmhX1f7WCTcnBb7sFHRgNdZdBoHbc9jnlZgWgvQXFXhXiNSs08+qpfgV3XELBsb
+JrNonigfhJ2ytPsCWseIuSbN+j8crPC2cs91v1sVhBeu72buxgze8zfUAe103280yKMAHmbt4Mr
PhyE0yAQLmiNfZsgH10GAPQoSFwiLGLOXClGMM/2arhvv4bNYnNwl1et8PTHK8iK0940TPFg6/8R
+g7gtmE2TLI2V5VnbhYn37R7zd8Lrv6JblhMCNxYzrKv7hIMbAjgOvo+YiAEZNneQiriZzW78uTw
PXRyH3ojgW0ELIFZbpNHRh2WU7yPMDDOBt/WSwesCMAcEYlVwIGRx6xc9Ti58OS+5q3oYKx2uQ1a
m6Pv30p1ce4I55GPRr0RZLXYdkbpJE2uqzSrp31OSngjrQ2yGxDeyMDk6/byiv/9+/30a3ZSfORC
XhrUZCKAPyYXhPkIUHXyR7AH8rKgCIYUpd8Tyxlh321HhBHchk4FrxRcRIRrd79nX7FfDg9URM8Z
Bt8D83N5U/tOGDMriub9bP/ebwfHt18bZ/no3dCHby7bmLL+EpPfIHMnr6pLjl7hrPS1hu7/4+MR
cxoJWf9+XH8MJHJeBtQiH+7uFOJsdoP96ysnm9FTiU5Oud3hActsn2ZUDtIKv22cr8F+++rdlGhg
URjtL/2IDlFPwR8/KU5sM9qN92CSyTZJus7IAa6gdkQ4stopq5fR+VWQp11G3N7+Wau+waM/bAkb
3wpDOfaqEc777f73XrTBpvxckvX+8/d6db939sd14+KfnbvZvK12f5rVq895gr/JZH76AsZLyuMp
yUcJX6D/7pxmp9vr30fvj+edXAcF34o8uANZ6WRFXN897Oxnf+cSciIbsnpzTG4648qYQ7nPVIRt
ldFnVQ2NBV+TgrTv1QCN088b/g15/mm5jEddDEGAsUQQ4D0XUK3967FEwXSbkr0FPXtEEcm2se5X
z7vvcKV3K/e0We0eXsC2sX26gx588nz8705R5pOAHwDaiY51osR3l9fCEIxk1IQl278KZHCcbh1u
wWB0yI6TU5hE80HPbteOtGp8c41P6lZmSAJcEqdBOqD2vpJ991RMnCTI1dMGRM83cF/E7FcQ5TG+
Q21YKMhbSbvXU4DqHy001IJlzSQ6j73yCmsAOCoaBTRMnEfLM5xlZvm1XhjVZFXdHiHpDCsQuqlt
OoGT7/M1HlU79Hi2/JZIlJFhRSFVMjCo73LHtWqJZEMo+33+hoxZ1SG7orlwyuZPbT96ARF9KyGR
5EUWZ1dZ9UaeHvgD+Efoy0PzxbdrehYJSZjY1wmDnBwHvGmd2/Sk1/0m87ueo+c8QczxaVGaTQB9
oytPtdv+qKC1bXYb2dMbTnrhysdFbRSJX0Q66OsBupGdFJnPkdQUw7Ccmg8LXAu/lk/pQdxYmH6B
Xrq1vB5CIo7EegPF3WP/CMo+7+cbfcVU8/0BgMXS/dQoavDyMFVhiWbVnJbTuAnvVaSx8BwLBw3R
zLKqng/xKYf3Za1bP9nnGuc8vw/s/O4iSYfKItod0NgEwDiLyKl6a8rFVJBOJR6tejOuytFNjpj4
ldRexoXlUFf2ShoK+Tp6d4CFYFM5yixFSrUE0klqnFH3Esf4jQgi88Td8DTxpLE+PR0xCnQkGh7A
QYPRtYylxKDsJloKK7yrQNoQ4s1Fr3vv5AAuVo7KdQ7YSBBdi0jQAdmEgsh3x83lKWpWHIhm2id3
5XP0q6yJear/1E+T26+zjel3TwFleudoztV2Ii2G8h+A6ZhiD6eO8aTEGQdaK/qy7+3eHUEii2Ty
WgKZ0DHn3JKrvYQkitymw9MBOzaYvcy1MjfiIRT3CpmcaS0cYtv0RJ+HYmFdcjSoXIhhfNTZMkDY
LAhY0GZyUj8FCyPH+7yqx/0lwqKoOgwXQ3Lj8pys2MhFQY3FfbfGHUfCwCSt8xGe7A1IqHefP5/Q
7fX8VxjrHUWWEiflgm1L/cixbHnHm1xwZSa/N+xvAczbkwXJpMzi97mMLhhZd7LDI9q4qtgzO8Y+
NrVoLe04RuLeeOhKktc2HQhyP+2wfS/BEWPisbLRiU/RNjqMH9ZdAIATBjl6Bth9f95O9k1nv4R5
FDotlOt8TMR9C0JvKtbaxA43p0P37MJIMXvK2OMx08w2p7reOSNyrppnOuoHkdHYxFvP7Vv19+kx
t6oMg7wfEqxntsNtAoJy4072BWRwf962ayPPrIi5VkLWqkVT4ATR9+wsToQ0vrwu3oYVTx2/Gy9/
2jvGIgGvPVbaAEnBnfXNqp/6Egnv0qdqax3ktWLXnvwSiAjZeG1PvJvAxGZh1UZxLEOyjKGE1VZB
Hwt3H3n6x9iOBfw8dT7hvBbP8vLJV96DU2oX4HOjqLTG1g/WSW1tq3dC7vquMAvfyk/Dd6S7qcfC
pInqAhxnWpRRtcTA5E3myOvaMVYmiDS5x0j9x6tjPJPFmBVZDua2MFMRcKbend3UN/zAKfzIV9zS
4RFMX7+cMPpnwujHnPmUBVgNljbBwtb3/h1H83kLYSxGo6ZtrYT42QOek9jNofejM7lAK4YOF+px
6zmGv2EgXYqMOfgYLhdiKUMuCEUt7jFUCPU5UBJt01O1D2wufoUniTFRqjDAaVQgib6SLQkc4BQ3
BSq7vFt123ScrYkxUVKSK2JN1zS6w7olgGfte1BMNKvyn3gYZ4IYG1UFopyFc0Vt1OSoNn0ujU33
77eOtVBFP5emhgUNzrCe1okD+N6XjZHU9xzV450RY5CsabAkUFZDG7yS1Eh0WQck3WzV5yH4br4i
ZzvHWKU+07MiSLGiHq9ihsATPqDd3YmcBd00fn+LYXvAgkroMfcS65kc+vjKa4RCNs/y3LDiEuIg
U0f7taEjfXp5hSpzwKx161uxIzuBkHmXv/zvB3MhgzmYJVG1sDe/VboliYOMBKEzcnmvxY39uhDD
HEtlpRomdzT0WFp0cIp4/EafawnoTWcs9bkUFiEVitkcL3Er7msKm7c71C4kVC4KP7ZnGXkAipPm
7B81Yz+JZB6HPm3AqdNjYcpRv6N2VbALP8tI74jO5otnF269e2DDthDdoMSLZD2zj1LQhUk5GPTd
A7IdDW4TbpHxFjsZ1x+7zgWgwfFMFluKGa0kNaruW1Z+GAY7vEdnrNMidgQUaic/BEfJLj8x9mAj
boN7rrG9eZh/L5XNJOV521hK+C2emvXMafd/3ebaG/aNHSHO45zlDV+Xltc02lhNe7iZu4CKn5Ql
g4nNjYkKtwkVACQQFYDPMpsXQ17BkuDB0GgVAHGE5iDRZN5HKarjNNYTCW+JbGcOZvu9yxUZf9H5
UZVtooAIvPG7KHIWeVVoYuUyr+UyaUKhjJBL4SOWBfhejMzvshsPeNR28jMdI7oae4xAC47dG4W5
tZxi0HWOhy6d4rcpFh+uAaPEgyRjlsqM4QX9RjtWkRM9xvfxPTVxhtuCB3guSYyywH1xoOUOnpW4
qddn4lnbLbRZGHVpKu0jtNh0zr7ZqZtuF/ueJx1Wkx29Sbb0teDcud28t1QatTUU8FFyUvDfS4Mu
aWMpi3OLM7/DdCm/3Ud4cAOf3mGZyKjW8FT6qu72fdpnEpmtFvVhDpW4w5yIyNZhfEfbeBhX1J8o
/BZjAhDVIVsiEWU7YcAkjSIDH9SOOgk+gg8kvmqPH5xcQSmYj2Ip9xMhjjphwTZYvnY075D9uus3
iycDRxI5mQjehPZjdoZVhfLWgGi65tLjX+WM2U9gzPYYxElfqviEycmcCG5CuQ9O8nqxQXWyF3Ah
hEfea37VX8jKZFx7xEqtLsw91N4FQU/qK99RbuvMjoY2qAdes8Qtb5UObfqPtrEWxmgUbVTMRtr/
VrYRnGLallTZKKb6HLt5I664EMSYlG7BdMVMxMIUXKfy0NoCinYYYJ4RdApxvaJbSasLcYwX3vS5
FSx0XSNK5RPOLkEtecDy8lMAewEI4vpfLpBxxxHkGJjVRk8Ol4XGgACw28Z94c8Ohj/zXFiuojB+
n2VMgSoEUE7QXjj5wfL+Or0R7TXChscoc1XHZdWSMUpTp8xCb8BE9HiIhnViEstbnM4RSOiCos8P
YASEOw3+bWUbUJ7QyZBo4u4xtUSsI3WurYylMkM5Dhsdp9pvuu+kTIBC2XCkxkp1hL1ktydqByxH
4GbSrmp2zBawfqOOrgQrpzfTvAs29QGm0FWIfghfOnQBVdj1I3JsR1RdfMtGn+6wyZ511Lrtzq0H
Ymx6JwMsJbSrf5iAO9d2FjmR16NpaQOUoXSfW9BKBc5ppd3RGYgcJb/l/dCmQgnsSJjZxQLcKoyP
SNCCJ+11dO0a3xZj2AwAFSQ+N4vKk8VoeCP0o97GA3VCBkd6mDza+zQ41P4XfnjqiIF+EPosJrjQ
Bjd9RFX6Wtf+Xiqj8sZS9nEcQny/sQC5QNYWj17yvxLk/6VVf0thNDrRlSAuCmzoaMNttotjfEfN
IlgOjv8oDDk7PPZJha2XpgKMFMi20KTm8Bg4A309cXwyUf9ZpIXZUODSBecc+IyZ9zNTMmR3Zumv
25qgjWBBc0jo4vDWA+6D6fHYum96bXAZQZcHbi3IZM4sHw3QuY6CBATR/DU58rPSrR9pIb3eCbMb
V8Sv9qUX7UtEecJK4/mstzQWbykwOqgQIuPIJBz7ObCsvIrkvYWbYUJDKcFCjMcGXjon+XPz4T6X
xWxu3Zti1umgzZxXCJf3lj0BvQAkLz8IofeMvQjnkhiXRI7zqVUTrAp0PV77NjwawCcEmGvZfTVv
xaH2MIsEK5w52ZOb7te5XCb4gZ1J6n7AChsnuCsPA3xSbYuJxF8GqAKUPyLpABX4B/YNhGO0G1cH
Vyhr5IMgkNJG62W8c0BmHMtNCGSIslomIm55westA3MuizlBSS+7uF46aItPK5Hxn3Y9rHj1wVsv
5rkQ5vAGDe1RaY0F0TtPTSfc+pUGB+/njeOJYc5Ka9oxCMvvfUuR+B42oyOTwNXdn8XcTG2cL4fx
Ipu5ko28GGRUVYdje6dsQ7dEmmhYqS8xhzGTtyTGg+zkUTaWbKSi4P9jtiHGy03Qdt4JcdfEOI4x
3jhTA3IDbyr190OXmuUJg3+kff1PMnnn+8e8qWku1KUUYlGNMznjIXYj5PYjH87bv1QIxhKXxdKi
rQmLAjHajiaEqN3HonhmkJ7ClXE6u7DM+1mClgI8H1hQv6FvWuqrb/OBBqkditQ9wqalXFmfHC28
kagG/OW/VoIlOlWGQOraCEJpvVNEYia3l83sNGjs+VnSLb8buFMMBwMnAYjgTOa8jHzpo0ydZdTo
xkPqA0mwU5yPDiV4IBQD8vaEi+bWDw+hc3fH29ob9ulCNnOErYBZmKK2yPvta3WS3XQLPgcATAG9
BHYKvEGJm3vZire31FIwB3ohlTnQzqiVSp6wYvTv2HKKOCPAOba7/DQddDiZyuPPW3wrx3YukM30
tJ05yBr6//YG2UtOuK284/rkVof29OR/cvb0hk25kMWY/GQxMVM1weJ6V0UmK0aKNCHoD+dcvlt+
0IUcxupb0xR3aoM1vdak+iXaAmryy3r9h+Lyf/2SvdL5ph4JAP/l7OYNFwhTB8AMhjYYwPxYPtgY
iBgJvV/0Pk6I0ABk3Ffb7kDr11zYgXpDVc5lMRZaa1OlkCoqy/7Oj6IZIAGKqMO0uWGFaqVjCfwI
iFpjVj9BLIH2W7TFgn6deen6vE9zKVHlvboaEP6i7oaM1Po+RZwne0jQOSLePc6m3rqJ5zLpRpzV
e7VULVSYAXkvHYO7/L4HjlV0FedxIN9dx88ZyLW7g+KOPkfwLX09F8yYnwAjRNGKK8nAKQebdPue
uqEr7qm9GwhGwDmjE/nTIRoBHeBqEm/RjPkZ5F7EQDRF/m52SA9opMFIEeEAni1MFJ3oSEHdUzAY
D9eHZxJ4ohkbpEqVXHQGtXzv+3fFoY1Sq9UJieZp9YCWfZ6Rv3Vnznb5+zafHS8ovkq1KrDLs62v
QM5Wk+PvzFmj1RnGVoelb2h8th3J57/d5O9CwJnoqFOMQcK0MbSzzCi6CWRZHx9XJxpVv5WOhmTg
HS8M5ejUd+L3TKTayMaEWhi1EGDAJgkaAntkb3ke6VULIiJrGSySFKhK6VNNxtYajRDXZaFR/clK
kqDD+ugdY/IHnASNq0u0wfOLc12oWb2yDWciGbOrdJKSxCF2E4U31MrLTY20Qbdp7nW/srkVklvm
73yBjCWapLnroxoLjCJkOL39Y/h9NeRX8UPbCA6vte3mQ3kujzG31gDmxzL4f11RbfBuu6WN3aT6
mYG89asH4+7PO3rzIgJoa0mYUgYQNWN/BATUdSfo8r54DTHGfHCqFyAca8XVeTyTN7XyTBJjbdK+
HC2lhiRFIjlaZjREuDGM+Uf/GfOImG4+IWeyGPMi6k3TyIUp72O0He/uxwrNTP9q31gHtW3DRdVj
rKbq7Ukmc0rUT9Oic+ArngnhbBzbz6nFYaYZkUGjlzgn7R5DuKqZKKE9+zLvkL4f16sLBtoLNC6j
ux2M3ZcPod6OhZWbibJva1Qj9ZrkoV3HRPRM/EKi8Di+8FTwVqIdcxksUTTQlQbyG+aaaeKYVVIa
KftxdnN/hD1W8ey2HzU4EmXEaNYvnsibW6pamFhCaQvRaHe5yjapG7VPUmVv1Y6ZEVF1Co3En/Nj
8jTxphHcij7BrI++CHSRgdOVZZcq49YEXVal7Puv8D73B184KIfpOX1MPdXgeIc3F/ZfWYB/Xy5s
HPpFG60CW4nuyZJIj7pCwsfws3T+V1rVb+N/Jokx/kII6n1jhCTTtDWQj31MX1VNMtn7+Z7dylGd
7R4A+pcrStVGl1MqRyDiPv4N/1PHHctRkUxPs988te/GegSh/NPPcnkbyTiEEciFqiCD2LIhQQN4
vmegCn5K7puNcPp3opgrJ8YWGg8T6IfwkN6nyIcFBSkfwV1cuv9OELWaZ35BIIAMNOzK7zWZz9JL
IJA4JsKdFNoSL/V2o+RNR0ZSkC/lmARR0qUwBQCgDuyd6BN259Vs5y5Bpc5JvHAVupIjuK1jOihO
kmaVw6VHv+dK90B06T1JnyaHw+iGUQNTIwwMhkCjwxWMO5ffohpDqGetkR3ElfbRrxbwEyTuVPjK
fnEtze4xBKtyZ95dvOEfwZbRviQ6bxIWldlvo02r0Yz06hC/LV5xehfs8aSiPdI1sWJ5C786ezIc
3infyGhcimUe2m4KOxXUytVB8EVbQc9Q+iSv49W0tdw0s7sEHtOC3FeE7nHakgpCacBbTLd8UVuO
NboBMbn8FMbOLnMVzmKFHUjWC2YxYDYb3n5gHgZbfLX29S7xv/zCFk4mpkr/rOs3svfopQCbGnpf
UEm7QrcsipgD6RbXB5C1o4YJGj+0m4ZHmVNeuqXn53LY5EaoK5hzlkDO4GWP3eOCfIBEkqPg1s4A
8h/BhcLvI+D1A3BzvM0kfIhc08+9YtW/hw/Wmte69e3dX77gYOuCuqOZ2UR7NUumZWEitNTUHWba
rjGpAXTUqS+6qqttJwJ6Fd1f3Oy+sp9G4LSfMi49ww17fSmecShVbcybvoF4eVM8Cq8xsPYCyqTO
CjDTHYDhCSl/cXI+N6AIkCnTjnaD4pgUxoJqoVabXTrVB8uXN8nHXJPgl+40bgv2rGCrv4dO/s5R
L7qMq10+E8ncbcBm1Lhs5/oQrbUP5RXLfQY3w3uxjddzTKxNck+Lb0B58CLn68woJWOj5PogCQRB
ArvWoo3MFA7MARxp6E/3Thmi5g2vf/am7cLFoQqEQcwYGHBpMjPMyhWUGZORUYFfATnuCS4gQREm
jewUlIP7rfJJ+UW/El6H3C1jjdLQfyV/X+yzV6rJixlT6iFZQ69ugxhdu8+26nGx3yyn3xqc/bw6
R00BeRIuCoaNoBglMuoqxWqaqOPcHOZnFXOB7eZUq25vcbyYaykoWQIlDAiBhpqXwXgTVSHqbdJX
YEz30K6kFCREbIeacMSRcxXNwRSdy2GUA3QlWqt2kGPOsPyiayarJF8NCzF5Lao3JOFpR98t5Ti6
5gFq6zBcAC8cDoXj0Yx1QlTOq33lgYEP8FwC82j3em0lkQYJ8GS9GhQc8dr07nh+yjUQExZSxPxI
qgCYp8t65wNQmGKVDzMuciET5TW9Tx77Z/B+nlo7B49PRsJTfDJR1lswW0Qmn9yK242tRGCAyTqY
5Y04iE3ojl2hi13bLIcZcwMmsNlUDxTyMwFyV7jzdibxCYmUZLU8/GzDqDJcmDCs/FwuoyxxHveF
KNTL4dU5cRJu1zEP87MZ86jKCfqkG/xsi6ir92HbIaOo2Xcp+B1/XsQVhQiI5y9WwVzguTEEjM6C
pNl+z1cJEITmWl0X/rJqX1vnrfVnsCDpBzy3YBhBndst/Z+/4Pr1QW/N93A2tAdQVjzGVApqUY96
nmiHaVgZm3F3AJ0heXo7PHw6P0sy6K5dnhhYAzTaGa0hOEfu7dIoG5WiG+moqIfuMZ2IC1z0vWXv
7kPi/baI97GKCdLIa/zROAiO7bq7zYv7h7zt3p4e+i2ISj4jsvEf3NXul+/f+f7r49fdA6gxnK0T
Hl63aNXZ3s2887nW7stvZrQsDMSq6iZDPWxfSxBlIRJAU8DilEReZaBFrAnqXu5ETKDZTyGRu027
g5oYjsbNd39PPWK3D2Me0YAsSWBNZHMbsxUWIIzI9IO3Xgv2GoyJf3RHJR+Ga9h/AufPKQYlBIjT
QFNAHnxjnb0+gyKOzPefvOjy2wn76VMYrW31MJoLA5+Sk3mTk9dXi7wf39GPQ5rd67v3uDadP7kN
SgpAgU8f42sBNoWKwM4CPeq9UeqZ1Lvblm6/fe65gz6+WwqYr8O1omM+VAUmic0i9FUQ9VIu6ofJ
ywmqdgZ5TlbPAAi7tGsI6UH7GJI/hru6P51+nUznnsxeQXaATzv2iEy6/8VnuvkO0q4+Cmy4dC4y
aIwMZss6RWz6GDRCh3Yzb4DB69FF0uH7NDD89iAKaF63oE7ZvCqgK4KqPf4pUZTDx2NyDkEMUNr3
f9ZgHUzXOiKw2FaR+zfsIAIUTAXtTbpOnjHPjLwMdusRkaBieMe1VdduAPgMQFMh0bGBdGTr5f0N
M1Nr6jg3Dq80fd1A/Z9jpOUzdJQhCEadKwO6EagY0C2ZwIi/yoCEg13CzzX3Z0ui0pQau5kYKwmi
fwRIcCiZzWzGvmqFRDEOvT14E35psI4zCO1wLxE0APl/X6wnB2NSceBHnPZEUvBvDS5lOMrIKVz9
CV2yi+1WJhHQmJu7u962OGPMFGrPrr4SNHZ0zDpykWzuJ1qyKptzy4ALYJBsnYLJRfJoFQX8MqEv
ObTYMJCPjOzKdYWKPcXZjfD5NTsi+B7Onl2/l2DoVcAcCe57RFfsnoFVCwNVCnxNg30pyStyUI4B
9cuJQnBgSHJYiLZ0G191H+xC98+HST4+KH1SjY0DF7X4QTVsBsPxXeoUoPlBUwWvZHsd/mH6IeaH
iRjpiDF6eI8udQywqyrQw9LE3QWZMIhRI3vyBYwGmsjJJC8FvoC2c4A774Bg1OE11FxxAaHTFNw2
ogpOFvSbooX2Ur4uDJhX3CbmoaIT+9bJWgT9TAsyxBDccQJM2qOFzYtkbF5JFtR330PMc9F3J4xr
pYCLp7eA5OvdE2pxmQ16cNxFZODAK/X0+fN5yrduI+XnRKghmiZ4Mi6/dGzGAq+Trh1o8dVEMR1z
hvzqpHhIT5HfKtrsddTPkEQlj5QyeCCPrb0Yjti5Ba/d+Ia/ROl6MOITs8CRo2IJX0YlsbpcLI1D
9tqJzvsSEiVA6ApI5334nP3+eeXXQGvceZPyaCIlDV5v1g7RAW153wXGYf+qEWeBEZX/j7Tv2pEc
SYL8IgLU4pUytS75QpSk1ppffxa5h73KYG4SjUPPNmYxQDpDuzA3c0DOpeiv79vP0PzMsKtf8ben
47o0yMkS8ceRY6N9mvkUcuXdHnGMGW1IaM9D+9WENUiW8roM0krbodnrdPENDhf1l2LIyA4yBuHQ
RLrc8vT3Ucf/xSo45ckc1oRdLUX9w4jUmQhq6mLhewBMRMcdT4QTqe0blL7EhSWj7YbekqBekDi+
Pw/4nATxIFD+Y4WGsYrjIEZjDiuja7jQFBQdTzCipy8F5B/NYVBmBnXHSYY9VQGsHGZJpHO71SUl
ZGNuSNxdpDNnFveUfwF2F8fygvi6xtoqYCPDNaqsdi381sdrPA3kNNQ+QOiDRjssskadMxcjzaKy
dHEjoMMrx5zq42C4HDrapGbGGSe/RW8nCNriH3DhgWGHsgV5vhRS7qG7i32o8ppz1NPThCYuNFyt
QFsjq40DRP0+r3ZFJbMcsws3JKnbo42a0blFhSKZgV5qR10GFpNYfGenRrGYu1ynyTWYxzQiZUGE
Z5G4uF3HJHB5r8xzbdeaBei+K9xNga5YufX2lMMjZBdzj960JA04Owo5ePHAsgXAEeUooDBXeY0Q
+/vkVwRbJLOPl+oqsaJtfwJZpHv24KmiHjNb9pk8/cjFkKQeEhok1KFT9ukwFHU8wG5mgcZ20R2h
srv0q53gyHOCTtrEGSK2FB6iUdioiA+oMXqMpEK4pPX369d3kHZb+z2ngxrx2wZOzcblCFSDfrJO
CKz00yk07R/gADJ4Sb55+bEOl3fQ+/7UQAZs8KKudsbbzjqMxs63vn+Pz9ryuB6MhQIXdQUH+W1x
Pn4jtDga56NhrczHJ23yolEDoS6vOMuRFCYD8XbiAcJyC3BozuXnJl7Q1YYGqWgQ04L0gz4BRSq3
EVP6e3bFmenHTCp3cv3i8CALg82Nrn4kyijvRc4gaci5KrbbST8QcMzjCbpqmN/cD+T3EUSwIoRx
UeUmW+FPcrFDBjnmXM3fj194WvSLal4+9+BLiQAxA1Mg8XNbvV69bN6s3rC+VWOlfyyE3nn8GdOK
NwCnIm5DANyQYQV91e1nRKOiMLXWxPtu0IsBHqQIGawdyLRDYIKqF362b2NCggOScB5XB0YNHBSU
PKgXgONKpm1UL9kDQaCatQtQsmDUeNtJM9v5+/s32XezVNT0fkQ+BGqRAqmxg8BYuqZ6/8w2Nw6N
7CluvQWDsQvWIohh64m8fDyZZMP9XVKkHwUQnYEtDmIpcCXIlvprpPHaNhpDD0wW+r8iqdA1hHcL
OIgryzri4dvfHnIxUrxc8Xb5hh+tbQ/Qc+JITypOOzfzRk/udg0lG0heQ1UOyX3US6m7nSmDOlFa
NUIiS7OzFZQjlsUPupMJ+TDcZshfcv6qmC1S0g4YMQuUJY4yEkvYllT2Son5bEikKCaugc5aqbk/
feUgJkeFaiaAmqRar6agISODvB026QDKd8WxkeQs3qXLgrS5mwyHwAnto6d07+/5N2/bHWprBB4j
0CNkO9LeKJKZG4CjXS/yEXDu0I6LfYlqMHUQKrYMhlBOAOgE+FlAVTR5TXg9QXvlN3pQvFkmTtr7
gT1U465qviCqA9DqdgslWeyrclFkuyAxXzSrJRErUl27pxdrQG7iuUERVp4bJP16wiicPMQSCvG5
poianPGFBPwruzS20xbyDBp4I82sWkBXITE5MAHOzSt9cUOGBDEfGR+okfCUUhd3pbUg4ytYCMJC
dtk71uGxDIyym6m2TuIkYgZRLQIlhJYC2FhuZ5NDVxiYPrh8V26i6LcBkT6kpaOvCrLBoAt4molO
rhfU7d2C8Ag0ATJcZxVaR5S5SIrdzPWVYheVuqyg6zjT4y8p0FNfX2ad7jZ6UJnjnFbO5NpE4yee
KNRveXBjI5K+HSQfxBDNTGA1GWQkPEAQ1WF4gjnjLdAvOeaSA1GriEecUMzT/A9Bq7joTQ/LnTY8
S/Ei+HLnylH3LOBqgUY31orIJdwORGYSF1oNbblTnRZC4Hul/fzXu5+kOSCaBw1wFVqflAEA4/Ku
ErhyN9ZOljuC8Pb49+/salShIJaO7YZ9QLNnVYoSClkRN7tAH0HTG+zi7GNmFSgTUAdBsgZlH8Dt
oPUNr+d2jnqh6QNlLMdtx9sDuJ/8bVu+z71j9Lm5WkFWgdMI6zAPXe1bK7HYlH2ljOM25U3hxb2I
ZoJMN2+quhHOqQJT2xe2EH4hVSYj/4TTQz9kAWTNEj8e5G0YWB3C+N2OH16y3PqnpSFWsPYSCI7B
bYonk5o3RRTTpEG6dctpIHHola2yUv2ZBCS1f/9jA84oIQqBqasb98e1KPJWSvpalLc+EJAaa/RS
q3vjjMtL+S//1whqOoCpIBVC613nnMz4XiLJWxk387iYffHoDcZhd7GQ3MJLwCmk7nG79ILkyVEM
Gpit4H/48RPjG1LgG48Xg3rkoISHwBRqEXhzrrAE6pEDHWekFWhm2gWlLXOrChivoFuFqZNaGTvz
uNHbi0OFG28MbCFzRYL82/FUZcZKIV6HXfNRRABu6e66F/W5UHsyIsoKNWuBmCTAmcMKe2SN9tA8
tSHEyrSfgpuZOnqP0cMh2+PPHuN6vhaTEYaETBdN/zn+ebw0NEAJtS6RQE8RS2O+sFLUy6z1vhvl
bDQgZzBY+Zta6D3wZ4hfRb0R9UgGTQjI6N9QInwpHWYVv4MKs3YC24em10//kx/zFclVP/6qK0Hr
n5eVfBVIl1D1xqUqyhJN4CoxSROwfIfi8+s20O0tiln6OzLniLuTa40JlDADibGRWPGsZQT+cvyL
7tufn4S3jiMJZetwetlcslfoC7QWSR37SK7zQBRmdg4FGmRE9ABNskcoWDDojTpb+snZbFa/xzWA
K9+/j0d0BRk9GhG1Y0pN7RVw0o4oVmRIGazXrc2DoyRET7BmA7W9rhfhXrPcjWxq79WmdiTJCPb1
0Vh0wO+gzL8Q9JmrhY76yCyjv5vHrYLnHf4EtbncWmUjV8pYiBFnKI+jmqMBihWggvPyhCoiq+/E
08w0TK4byiTZ73/2cxKI7dhpMCkKb7JBOCcJDU1iXFAvKfT3AEsHcqlXwUmWO+NX3QlLHyBE2WpI
Y5fNxSDD13lwLNtvXT2z6WjfH2gphL8QRgKeCfVDsH3fflsxgnCoGSOcNbRWPbu/5b5HuG36vFOo
0BV+PBOTiYAxATsb4T2pg7Dkv/+ZCLnzQgDQA3en8GakmUgRJv5anUOy3x0T0AB41pGZRCmPWuIS
bkUXKzAzoi57HBc1BAwS8CehWBYb3vnxmGisA5lB3PQEmIOQWwGq9XZQdRiLEfplmZ37VB64i8jZ
KvCzP6hXDIO9kk9Sa3FAqkgzc0mnIeHdEqE9MMJBQAGCg/RksmrXKVXOZ3vprBDGptysScat/xWM
Hqd8mUHCwebmIlaSL7s50rCK9CciOAVtowLdecExviSD4jbf81AZfQ5rg1P0sjBSyCrO7c3Je0Ou
QtCwgYYOTvmEcD+GBxi6sZLvo998mR8i6KCaBXiOLv4sQzu5iKhRwSWHe4bHEwR7dAwVZV5bexFG
VUG6BhpOhZGjOrgJdPnbvaSDnqnLENWAOTDwnclEhQtlFawhKPDpyUSDJRsj/ZbvJQDAL7G4FMAm
GC1CsGs09uNtOnlTgfNGLgPRIPwexInUmfCYDKKJnFJBlzFUn+Juk8/ljCdOCHpscaeC4h4XCarC
9E3Su/3oh1y9L369YyXuFN9+asE3+XgckyuEWIFjhTkjbyUdP3VZ1WtMItZ70RFM5dRswqfHBqa7
7tYAlTCGL6eBAwQGeFSvZRTfZKjzQDJ0Zj3oOBrHF8kIhAKA6EJXF8KI1LUxsHInenyz95fIpS3b
L3ZVXjynXkWgOHFfW+fxsKaXImWPeoTYxGVAic01e0gJL70VfxGXuSVY0rLuZpbo7tAAHIV2BPJa
wHZQQ2tGJe78Smz2uS2gXmjWqp6DXTezG+BjYzNAhwPAHm/V4vEQr7q1t6cYcFIZd5KGZwaiXpTd
pCmGIGIwpcIieK/QhP796aMaZEGnWUTXFq7/dbuIcUmiN+aV9/Rqkf9kn0ipyXiNIcuq6tCyD3+C
uYvs/oQoCAggj32FutyuNTeOmpIJmJAQLbVgF9B7H1CXL763mxb57WjJz7gcd04JRFL+n0Hy3/88
tIHQcGkgw+CwipdAPRidMPP8TC0gC4xcGgSqVY2AXm8tcFEq+Yo0jvu4XiHNkORbDtKarvl4SSdB
OhRlSS8aQjRFQeJZpgeStUmTKyW7T0G7aWjokGmgpcub6arepu9zjHPX6PV2B6HYxSIPC9ILJOqv
aMM/86apNa9AqpTZ80fk55lXqdaXbm14l3QFZtctYz8eHl2EJgpvIijicfND0AbOFzWLVV37cVVx
waEDNrldaFYMwhzOFFDqj0FbxcDFZwy7w95847+SQ8MZUmp0c2/DNB4CAgtJCdIjISFoZ6lYdRiC
XkmzLDu0MBs9lWfpMzpCPAjNGkSaNnNkI9lkNrtOQL06bNC7YsXOeGBP/GlwaltaziVnJq8Vgf3i
JYGY6TXZRN7rv+tQFcCvZiOQJyCkwUK8z59J+p7HO0hCZVCFIfEORUfqsijGBFVj8OcfBtEO98ET
/yZfgm27cjfpL3QVV4DKAQUHZbBl7K3C2XIXeQ3/7jQUCtFFAII8EvVB9IYyjwyFwkhJKBzklWyk
4FE8lKC0Dexi5lKcbGliiJDGQGQc/YnA9dxOpaB1YM4TUuEgINZIrAIlytD+ElbuGvqc58f7mXz0
zaDIHkb2DnlNKAWg1HVrSy1CpmM01T/urZlhzP0yf/vLLKNBfhNF0COgBcZcSEjvNmSzUAfEXQZG
UuBc6EJg7auaH2pJdsxNrwIUl5f1rDTYCOE0uwRkOtezRvfR8ag3MxN2zzKeK+TqIAJPSnW3w2rV
MY9HJsmPvQ1w+xwz3GSPYVxQQ752jsDVoInpuNirsqjn8yP3Gq1jQJZUcMOFGMbjVacdP3hi16Qj
MinYYvjf7SCAnOpyTkiKoyyvx3LVc46oOaFiCHNtw9PZwnEhOFcErCTioQz5YtPkEteUx/JVMMVD
c3k8jukew88THhkUholUE3ULFo2nckPT4+dNUZ+Zo3ufTjqxJKQdQRJI80L4rqxmvddUxyDWR1RL
2tjX/XFmwSdG8BgjkOdFkvhH7ZdyXbVCrSK/dfMjBOij73K8wK/5xylCPh7NLXAtUIbB5Uzdy1nK
SG0dyMWx5020yhaF+fj3yRfeXCD4ffLKo/sIgdhEKUtwO22IR688Mi/JU/SuoRSYmNKsgzq5+2EG
DVVA+hHsMdAb1I4d2YxnUrk88pDWiRkTqouiPaDXtgW6PAOortQhmucIZ3VepH6yy0hJAzQ+RCcZ
5FpXP/3P05Z7FXZh4FdHiTOz9+Ipexqewr0LHKgCfMXwyiMv1y4fTyvtrGGxEGCSZAiCJhktv7fj
FYOYF9246o/9V4B6K/JPjcnNtQ3dMYKMmozbjPSXIqa5NSKhxT6D7KV07BsnbdZtBcXpTj0+Hsl0
i6Po9McItQGR0E2CqIQROXH4fhH4pzaaabK6Mw6kp0C6QG41EmJS46gDtfK9Qj6W/GZQNkqy7kB8
JswsyXSng8gJK8ER6D5a+8hA/2yDdIg8MH1nGIhoS+6HgJQg2yy6ZhXWM07m5HrGMcUNjesA6RoN
3O63lrSKE5RITuQjp0dbZKUQ7szR3kz3NDRAEHvBzwD9zURDWQzSQc4DVz52keXEnfV4zacLcvvr
1NsvuRLDyTF+3SMpNScy4tGJn/7dBmpBcAoRPyI9TF2dwdB7ClcUyrH0Lak1BqCeuW3QzGyt6e7F
ryuI9eH1E+ApteiD7GZRNfTYWrLjw9c7z56PO4sNtxIvjQzwHiAHZC7/bKu8alqxqRPtuPVq22UX
bWmojBnH5j9PF9AiJFhA3QmOE3XW4z5v3bFWlWOXWR67bhJDa62Ycf7/rFDe0cixXQjcjHLkQA8/
nnKQR7pGns2cj+ljgFY1IDkBDSGIBvpprpJSSrqu1o5lY/CxXi5hyq2sEfmD99kS7T1jgJgTQjq4
/QgAbtcnLjNZa1tOO7aBHiiGX1i7cAXsVHf25upJk9gZjVtEd/a/tsi3/NkLQ6SW3lCy2pEDP+9q
/ORqXTsFSwhYWExkqXNKvnc2N3JjCNeRjkaiUaNWKxdrsBmxpXsswS2ADDiqVsrl8Ya4s7tRFsPJ
AXQCGAoaOOSGvpe1GeMeu97SKsvFbVN5H95cAeHOSOAVICi/+lJYqduJc1MVMNtccY/1CFKhSPcZ
b5ZkajoU4NqAn5DR/owRTUD1YDdG3SV1j0qqS6i3mJKjOX3/z+dUQVQPXwrXDuK/a2LqzxaQUkX2
ECAwxw4kAOWL2zhqZUhzwez0LYMVZDIBNiSYDRqC3TB1yZVe5J285hTEjqN0T2FmDudMnnFwJzUP
6MOiTQzoRgCaCNckdYHKie/Bgaq903OAviEwOehyZybHZh0ouh8haY8TZZSusTGSYsb2nQUjAbRI
WN3gg1xP25+pLPhY9d229U5I4LmoYVZODX7CxumHmVtvuvswRjShIbWGOcW/3O6+keE5lZEF7xSX
+zy31Mbxu7fH54h+UYHaZJGHJGTlCHshFH1rwtWGlImG1DvVzAqHqGetPnMiaWYg5Jj8deaBP0K6
kzxHqPUhxqXeojJwIUYWuNEpO6anOU4Pepbw46R0oiBa4FSCib8dQsCPXKuB6/1UvhbNntuKc18/
nSPcNLhA0cEM7wxZ7FsDNScmPOYpO6lOaDTPMbqcZrwBGvyJks+1ZQFBG8FqITlza6JqNETn0lCf
JKBMM6dHMVwgEo4r1sqXICLi9a5x5PU5+wTznLQ0lRkszyQ3RD5AJuBykraZgtHcsg3dPBKa02Bw
tvihIs+XQXoxfwYOepfOVtnoewK3BDDJRMEKglXkr9vxRlwicv7QBGcBTXa/yr41PzHm38Do3jKQ
D0FbSo8tCHmEen9w5xCEk+fwah1VbsDccbjg5N1a54U+bQcf1tvXHsV0sMRqVpDp7W+u50+zU0vW
7mbzk7H+sUbdVEwQp3zL1sEZykaQ6mbQvgW5UYNrTDQ0qdbj80wDpXHxEmvw8VHEk4H/oXaS4GpJ
43VtcK70fBmtvSOivFUTAgPCmuW2WzCX2pTymWTApPINq4QgBN1TeFoQ9lFjjASf94bUD8/Zb5cb
Pvo/U1N9++G/OXSr6bymy4tqDlQ73bNXo8DQI0zG0ZSo65FLR7QQQH76PApG8pvtErQlds64lI08
Wiatoc5kB2mP7TpIBRcZIPsICGn3MIEPXGks7MnGuAh9gEZkPUr14eX78RpObwMysD+GqIEVLmCp
PAdDwfPwm5+VtfqTfDSe3lnxnktIS6+wetvw6BDtjfREoL2PP+D+zP75ACq2rlixD4c6xnKiC/Y0
9Doo82zWhsrVpXaUpTljjuwO6oTcjJc6j2mH6lHbwxwom0Xjnf85iHtUJNGb62y0gxn+zBFU319J
gFwAhMTDSnuPlViqJXorwzObrHlk3ftkCS7jJ+/AzmVE/8dU/tcUndfNRM1X8w6mNO2JV6xo06LB
WEAuS30JV/7PzEyShZnMJHwF9GaCBQNq6bc3WxeLcZTyfXgWn7L3+Bwdi23i9FZ3EV/8Y3Rm5jI9
965SYAGRTkBSGS8k/TZ6gQxJBBbDq1JrRIGV+VCMHKJo/bbdzrFl/A9jMrgBkL3C7U1tS0+IqqRT
W8xlvIE/5G25k2JIgy4DuyWawXmYK83feabgVcA7R98JCnMsNZ2j24ttx8vheXA030zQ4Xs8x3Oo
ffIj9JoJwO/ISJeAZVaiAsGxiwDn7Ibg7EbPjf+bXHaMrK/YWveGbwZkUp/HmU0y8WdwvRDuQRFR
Oy4anooGQ45RcobTgjPq8V/MOetN9B4dEqSiF4UZfQsQW26NxXiYMXvnHfxrlk49Rn0+smMBs40R
g4Zi770LJ9Ye39kXZq4N7957hKana+YbGwVh4u050IYkDgpeiGCrsD5HkIX/QEJJ//IM0PoZ0dwF
RtwVagmRwkO4Ay+aXCeUf9vJXV4NTJCcgajg9NRsGUP/ET7Gp+ac+PrMPN4zRvCqV3gvMm3UKQib
REF4DWPlsj0nTlPo7XO8MpJ9uCpmXjxy8dLjwkOHLD+y08j2U6bkPJU7wBWTc2oHx2yOh5juFya+
CnlH//vz1L2veMEwpG6RnIPBUDIzLJ0wuoSxPqzTn+Izg4jZzxhivdiXYZE+qbsO3PbezHTee2zh
JqFZ5tpbNqG46gu3KFW1T84gtj+JFuiRxs/CCYDAVI6t9aQ5tcF+anD5s0W1bmYmeFJvJ1NAYJAI
YJGfAcLrdqNKlQAyZnZMzjnK/R0azIJIj21gmgx3QLtlY0YHZiVYb8t6L236i5Oe2h0Y7xfSL8Jq
XTwFn493F829c12Tvx9E3UY+alaVmuGDJJ1fVR+5/UkEBsJvyBUDmgQhewkikJ3h/hSLY7YGfkUv
18zpq4IsqudoTyoKJ8GyXnjbWH8TrNpBO1U+ooO+uYSzIoRXZ5ben38/ljrmdVbUHt/iY2O48bGe
HAPZiM+1wZj8i8WdJKtZuDv2pVnWxuLxPE09CKL6i+4KJB3hQ2jUuuVClLZFmddn9QmG2+UXQrTy
OZlVgbvjP6C7CjwUMmkcQ66YMtR5pRgXHAwB2P00oqs62iB5o48rNCqY/cwdPX3vbo1Rix/UaQaw
fVqfB2MAs9qH9l4PYCZ7fjx3U3fv1gq1aolWYpgurPS2f/Gf5+Cw00sLlDjYpig+kMZXKgL610+9
/S06TmUTHnwx4nCWj8InyJFeHv/8HY/m9veJb/AnlSTzvucyAX6f943oPVr756VW6RE4A54SsDHN
lc3v2UPxD2kGFLNkkrW/tVeURegpXsaduXMM0cQQghajoofPxaXbi5+z7uh0pdEdhoQP8umIDhGj
3ZpTsh4xU9pwZ1k1+KelCEsEDL3hoZ0Wwz802NPMhJIJu70RbizSDjDP+EPYlTV3Zo/VR2oWzsn9
Lhdf4a6IDHfO2PQlJoVUUilCfgjpQDL8P6vHe35YEz6Mc/IcfheV3l+kXfeaHNgNciZzSfU7NwGx
hmZxND5q2NiUNa+IREYJGO6cv/W1jhR+q4/GqnXSI0j1O719ezyVVzfwZipJDgGIDoS7hD+Wzj6i
sVOoosKtLvlS+Ux+AqtFk0lijdBXq9fsobQEGK8WpV3b3aLZlFZy7ta1Oe7Z3bAIrcdfM/UVqK+h
XBEmEyNGDbTqwkNvsLAqtJt6YL0JAdAgfM1fPwOYNn49c+aenwA2FSBykV5ElzD6hKbcQ0zYA/tY
8OrZZBb28jMAHx8m3zDk9YwlmncIVflbS9RhiXmplrgSlgYn35TL1Oz1nxRA9xHEq6JRo+HH5tDi
U4Mf2l+0VuCopgyScM4KTH+VAJLn2eNhLlKmaQEnX0XtukwSGpIKUeFJD5AIDb/VVbpMoWZCmJyF
NQfy2xhAiR8djBqgLe/wh4UyDuPwtuJA+kGPnQgNR/FMDn7y/lKTRXncYyywyMVgsjoD4AkAJgh1
F+ljmtl2kxeRskM9v1yVaVkWXu1kz4QbiLj3YDj5evkgxFvVxgWI6vux0albQ4wC8oKQ4tpYTe0E
jWW6REol9TzaRJZVWEiLcREY3CrcDWhNLcGItwcRnrnCvDqPbd+ZV9zY0HtDIhr+KK390Amt7Jdh
zsAl17PC6FndQ/4u15F2Qm88O1df4yf3NQQmIGqBWiu8KEIFcHuFqlGU5WHkhZca1HXN9lNcDcYv
ZLP2CdqwPFT40bvGmrWDnAKa1ubQChMoPJDE6GAhHACA+aLySz7vzw2uijVb90IcXuQnKHqAhTxf
VLbRzDzzPDkkN1cpZYa6vDquCMsQmcpLoruOBP6wAfxpvoHAlF+W8JtF3d81YIQLwHYo6ISuyAPF
5+OV5SdhP/UR1FTHQG0oVYCPyF+9BQM+CyhpI8DIDORt0FzZg5cHnWhQQ9dzR9WxvWND2kPo3nj8
HVcfg54MMBEgQwVVHYLpvp3zommCrHOr8FJ9RBZSKrYGpjsXHPs8uPAUO7HwVXYOcscegoqfpxpk
tRAJNgIn20hGCR1MSCu+yXqzBPedwzp4D4xfRPUQgUVkD523nuiCz+KQr81bk89W0alGypo4mNRn
+2HYlhEvhpfWFkBev0SLJSEuOo5oZORBfTAYLETB82XhQMbheGrszgZ4dMnaAuhd9I8EQPW+18+B
yRxmibemSwtcFwuwHBrPgCKn0x0932dyyUbRpbe1vfBWWMlvfghNHp2hilMvSgusISAnnYkWJjVY
1Pj/mAVU8nYlO2DnvWyA2XrTOOIxO0Ly0tascdUgWZyvFBNru+c/H++fSW8HrMKXZOHfk4qcTFdv
2ACJkdxj48u4qY6vhCQX93FghfaIYPTkHDabF+fn8PPjvnb7aM/kejvnRpNL/3YrEJcP/QgomYH8
gE4fJ4kWomxbpBf3PbWZD86KZk/r1N/BKIHWQp4HngemmQqShpwr3Lbs08uwEp+bd7BWvftEgXjB
nIbv2urO7gu21DaCEEpuzsqCkwtpMkJQBxB8LY9WZCruKTuhTgpfSC85FD9Fa1x7zguHolyK6wCO
+5zrQzbKI3PUNcwNURtH6CaEq5kskmPPGYnBLrVduZaXaENYCGbxJO0qu7aQjnGCc/qkXVwLhG4v
ChQXd8xb/DR3Xd5x/LAAf6aAurNZLQiZXCPfZKIIC+bSwvFtCWpjvJnZLiizH2/rO3sKLxBpmsOG
Ii3Jt2eplxKtF+UsvOwBaLZOvF7NaHJN2p1xbv5YmJxWqc8Snh9gQXz3CqN7jn4gyrmOPzvT2+rC
YggtcRmgvfIJUIo5Yes7FxTGBbgG0lwkGKRuCjFNhUZA8HlJEr3D07coj7OI5MmRgU4BcHuwgmwe
aXKgHri0cZXaS7zskm66X+YLxp6LZ/4jWflnFJZNaRW5+vgLbqNDd2FntvAkOvuPcWDtCJaLR3Lo
dv3asiszdQhh/AKO+hff8M/yJraYQ+oEvj53QGm3lFgDNSu0/pCwA7KCeozCVhuLRmQzbE5Vtoun
KDH6EXnTbiY/OXGQaEPUsIquTpK8GLOLAKiL4a2zp3jNrfKdupi7BGZNkRPyxxeTRzZXeeCxL8za
3ebLeA9tmI1/QtrwXysu10GhPAZeGVzfAI7cWgKniBC5HJddupVo+Ugzf+Yv2lNIBIcOUjjLljHJ
usAeEgRIMMOxRklapCaxRJCVkwv1IuyRLOxO1VHdRxd/LfwG+7mTdmdn3NiiZrEemcbzmbi4ROtg
VesutLWblzlWf/qyogdEXVa+rPYgVIARfxkfhAW7Bz565kDdHQdSKujDgN8KUrLbNQrcNuKjvCgu
41f3Iez8T6HU+Rf34/GtO8n+YyQoQSDNAfoPks+lLiYe3G5oAs6KS/yKcvP65Nh2v9bxzu1c/cU4
Log88mOTd+buCh5AWxd4dNF8cDuwBF1YjcdWxSU5eeD339dAMM9hTiZROzJugH6Q5ivwGYFgkDLC
SFwm+5lcXQhv8ScINvpP7yetDBnaDyJGx4L7I3cWSgfRgdI88vrK1xtdMklsQpSLz4Q1/vG4J6He
9ZtUwEFJT/g096iMw+irKlMjCFJB4JecTHSjpja3hsKAg0xWvJDXyBaAJV9bzlxjPLn6/zoYtG3K
n2mKFm0sGmyDkfYF5CkhpJ3Kpbxq95UN99zOlh+ZnZjPrKnasTXH8TuJ/2jz1IUTt7nANZ7XXEYb
nBAOuvzhtbJOvnRjHQGPLQHxpRgdABb5id/0u3Q1ly+5c7vCnUGuknSYokhJK85JXSj7QdM2Fy83
gnxTeZbMrJlF9ZJutc3cHr9z4xHONBWlLbTSAeJFDbgaIiVm4qTB+yTp2/AsbRfQiF/8Pt5SVypu
eln/mqF8NHSXKykTwszghBt+JZ2lL25t29BRlw/lwt040rvugJe21U9LzQo/LGZ5PEKo6f3YIDN1
zqH68fuvYTZZ67/fRB29MqnqtK7i5sJH66rdCrmxgBUPhJEa0X/owGXzO0BDI4SAfekY/Mk8xnN0
mdfogJoYUGUgukYXIzxKOjKrtKr1R7mpLq/v+0/kihi9XhZ6egChfKBXiPdJzI9oiYG4iAcWHvIH
3U5XilcGubTdbmWtWH31ES+eBAsKZbgxIM3mI9c4IAT4z5+OqNMtj4/X9N5RJQ3Q8GmArmUnjlQh
FGzJk0Svtn/W9PwgQjfzDOHHJ9nskFIULAhp6MySNTn4dMyyWqdOsfBnXIQ77wLkPRB3AZYNOBuS
Ybe3tJyHvAaIcXNBE7ZdQu4c2f2rnAJUCtAxBX3qEjvIM6FhZs4pYUziamyhG+PU88qLXjo2vt9c
xK24as85FLEsbwXObrQGW/wr0v29U9iDMndD02EYbZeKOTtQHnoq49aXyiqRRPEJ6QUyj9FGQq5d
SPBuuHpmp9Bn0C6Kzs+AYCegDco8/RZrieu1mQDzzDrfMDtlp536F2WnbHun+dQO/naOxux/rDIR
HYPjDoA1tcolisey14fNxe315Dk65WffHheakX2B1172dWBimDfhcq4s1gNky93NwTWnXg5WmvTh
4UImND7UZaEJeaOECltf+g0oBhZSpKNx9kmem9m7C/vHDOWAcmOZAmLEQRjpV/hiXqMfFOo34rnY
p9lMdu9OHHQ7ImpKxyHNx0CAqRGcVe8j5nAbg6YM6eo1u+m3WqfXb49vDFqNj0ifoDaDv2TSQAc8
ye1ZVdiRS4oE+wZMPeWbu5TfkpUkrToTMsLgS4AqXvLipbo8x9kzSRFQhuk+R7FiGaK4WF9EPOXl
Rna0V21dbLlBZ34TOzjM4ozIs3lzrSNlipYHsAQQ+hC4drcjFYchLBKpq49FZ/ocEiNZCpWZ2LUA
KizOyjeybcPMezZ9ysHnD4AtvAbw5GlTlmeXk4PQG3t0qeqcsmgbwx9sJGqhWiKbUBZrn9uZ7UrW
63aURFUJbQKEQAhN2NQo4bKr4lD57JE782DC6Ry+M0bQfPxyzczWuWcJ/jHyeCioIplHuYViEo8a
MA/DUd3GRgmKsOdTJhkAns7yMk4OOsFkorcMbjkBc9Aq3rGnqm6scQP4EoEkQsSp+jq/zmb83DuL
xeM44KSj+QYOgEgdhbBsWK6uc+E4GKlgxrKTGFlsKE65ikqrcM34debsTRxr7AkkY0FagJo0Yei8
3ZG5NGQoJiWQZtbVbYnKJP5wa9+WOyTweohJGYUIN2HG6uQ+o6xS7qVbSDEjMFl0kt8hmvbjHsRl
tGk27sv4zxuEDA/aB4BLiMC4UsMjHRM10rCQPYxRnIC8Nt/pJQjpN6kDZNrMqMhlf7vvb41Ro2p9
KQ3HEMZydZ98dDv0mlWFGWvQ5pVWNSC1qTPo5qyvTpzkW7MQJELKCt2ocNRRirtdwpgplMJNQ++0
/hxO4askr0ZH6q1sGXyJUDTNYfTxQCcRMEHrgw8VDcLA7k84N5V26FqODdOTcvYq3e4hB1vN9bPc
sYFTgH5+4E4IBoh6WJsyjgJV1NITeGMZbyOrm+SN+xAMX9FZKAujGaF0pG23rGx+M6sCMfUrQFGP
MwiaalgXMMzbKR0agQ1koOhPhZVvsl28FI/yEX13YNtSl+NRe/dP3UVyXFtEMVdbzolmTkp9hCL/
r33qBi1zL+2xAuKJN9JlbkerxKnX6QIcm8huoFfe8ZayHS68vbTkj8IhsjObX0By0Jmr707dAaJp
o4H8HDwauPbo9uBCzvO+CArpBDjhb56heJ5svU2y8Q5wJfdz1evp/Yc2ekTyEETDVQSEOLWX2UGV
q4b/P6R9WXPbOhPlHxpWcaf4Ci7a5UWy4+SF5cQx933nr58D18wNBfET6t68JA+u4lED3Y1Go/u0
oD+/IX34QwU1K/jjH4rjaiJTxG3buo08MNASdSm4rVDXB+Drfa67sq7aPDGfuw0Ixb5l5/Iof/fc
/rDaxA/RunaCQ/abOzj85iyBN8IdHjckEFrS1sBrVK8QI2NUBu+51UgIvkcMQPDXJ/3lvpXeeCMG
hfFGUuIVaQ9O0OeUuN/+tQNnPk590izXu2pzQRRHfLw9jUhRPVz6RxQ1FgSFYev7YtwGaRQKdKZo
esUJDC66a6gyieRB6BXvGVzFFRF+mW529r6LW0UjUWh538xHbqU7Na8rj4pue3RfoZWOcj9jgsQ1
pDeKvtpqkn8WNv4+7GwMlzedATU653Yj/qyOq1P+Dbk2XqR2cyoCFvoANgk0flDypWtYrS+1KVCD
4JyqbiKQ2gJbmIIHcxTbO6Vbc2KNBS0EbRYopWDcGCfFphhRNG2WfRYG5wyPvwaedRQ8WXmYX/rj
324g7YkAiyTGbcKTwrivxapyTy/9OkjOPoiL1vrvCgmcb8E3AR7lACLm39rHwHkquxGNQWQWcpA9
H0MW/OQs/crwfPwNA7nqQwbSQB79zM0pxQAxiqL2Q+mLPkQL6Wwd7RlBtaxs7q/fjR0zGIyPGuUO
Q31iCNM9mg5SB/e/fmtezOeZgxYE8OD6UvD54JKfUChuG6dY37RvqFPSkHWKUKjIcx70F1+ZFwPJ
nG6dp3h+PQGyd372L4mMhkrtyVk1GNH78eQpHAdyc0dg0OgezlyVKXaTUVEBQQO4Qq74MWpdFHtP
R/NR5Y2iW8IC/ReObrQ00z7KayxJbs1SqmXsFWaNorwRpNC/Roxy3QgYP8Rtv6CGc72OOJsRHMEx
4rBEL9A1WppOaln2g3p+i98hXPgcuMm37FX/1b3H3+6ryW3yH81GKCOgLBQolgW3xjWWUkxtLcaa
et73Fsb5+hv0ak7ooAzAtz1Y3+vL+zuyonh24HWo3dryNTBzIwJ7TxY3gaKiUD/WUU0ZvfvbgGNi
t1HOlXR45b6WTlQzzKyaZIAci3Ox/elt47W5E7YgP3N4PWlfjvVm2/5ZSpQKXoOhHSEIpQBL2VUb
Mbe6B+NZ8ZHmbnbhQcc89u6ke/a/7/RDtDzbQdRWXsMm+WROYoSFjF+Vi4yK1NCRnoyjcES5p3Nf
W27OTwaKcYtmUSZSBKU92+XTtnsVeJcD3vcZl2hIQxs3nqSe5SfMOYpkO3gcU7udLB/jAmuMkkIf
x07/NY2OGvL85YLRwbzB/YrXGDo/i9HHQhH6wc8C7VwdBGLsvUPjeA/Qk3W959FH3EbDNLX4B4ut
uojQuVXqmqeexfVwiGzyC0PjKic/8NpGbkpLoBtXQIxK1kE4qUJoqGfjXF1cBXTje/G7+pjtURAG
3lDFql5QvIkC3cea17+1cABdYzN62ZWDMqqpqZ7B1+TvvcdHMq2FH9p6Avu5HxAu4IJDuZKVUc4y
MP0YvGMqGqQmDBEGVeuajgy+bwG3uXBmRRkVTQvMHSsHQUV9c7TNHssj3oo9u8KCKlb3EuzabzzO
5NtY5HodmdMAhXYVevGgmKt1Tg6Dw7HpWx+p4S6OWgtQ3EgaiPKZfQrNJKWhsnEu3sRPw0XvieEI
NWajJ4h9UEEX8EKTG4GQe/2iJqSENCiOZDaqUZSgUkY5QAWdiOcTfys5/748hmLgToH7pgmKIJY+
JRWG0Aw7FW1MW3U3HAbUq9UHsMg6vHKI2zchBolZPk8pRyNWteBSucJG2GD28a48Vhsw3TjeRnoK
t6gO31XcnBT97NVhw8AyixiLUdj2E2D7XfAYblQre5SevqOdZrtyhS1H6W8uMAwYo/RZ0E6CgMKF
S3y6+DFRzxPIGKNjueHVrywo4/W+McpeyqLvYfZHcBE2q7Xh+jvvQ3O0nYSawoDL7byoiDMlYeLV
Pl0pQZJBrPD0IH3LUGnAk+cmbvxaOEoeb6BYE/zY12dzppiJFotKcAG9t6Pv/M2wUdbeA64snB26
cX4AogWhtPQVYSOr78jx5HqsV+Eld1D3jIr5xNb23V634+1kUUZZSo/fo2bmlQN8qxp0JiFq9dEi
DzIhNjJuc8zu8go5+lJ//1lDDiv5NNbqnlc/dVsooV0jMbulDiCwSjogNXaHIm+0BDjfFKfe5zyH
SLX52rSugajazC4WQZ+H3kRFAjO+f/rRPf5yV7Z2HN3g2f+OtCAv6uEtId3bGV4xRpNQNMAb4ako
x2jrtjaSEtK/N2MIhrcO0PPSNkyW0CBMUrXEjKoIdZgt7ViVTqsHyQnwQsWbp3NbWEM3awbFKH4e
ogQEWe3oUjrVIXFLK7F/dBhKnG5CZ9j0BRkf5YfVQ7nVLBGDhcfn4ddHiWds67568n6HzlwAohSl
vWWD39GDZV+CZTSH1RPSnaI1OpmL1/t1uO3d9i3eJq/RyVzT6bKxa2y5SnUT2l4viM5EYsGqXCF0
wA/BDBgbT3S1JTw33359j0h1rDC3ynM8h1eMepsGBShK1eF/MPYYhJOMycSpnHdaD83qXL0iyiGw
pj1mt69s8aE8NO87K3oqjuU3iUc7dOtYr3EZC0pBrITiN+D67yoqymQJ2XReR+mta73GYKxmKIKQ
ltlRqxFQNfNTt71z6v5r+n9kcjHqC8RCoB9H6TLLQV94UlG1I7pLxLW689biDgPi8FpQuyGeKNq1
t67X1UbaTSiV090cFej9hsdDe3tdwG9ASzCN0FCeh99z7SD6abXK9b5IL+1nfUKBnnXwt+Uv6SU6
So/37eU2vKUUSl9kUSCnpu0011B4SUTT6ZRmlwq0B5Mt4cBabXVMYc2IuUNWeMMtgaA/nvG2oHNX
wYSKzCxIv5gTPwPjGOj0suxSkxJXV98xrUfnndZAPvKOkAXHDigwxuCWRwdYM2GMZnRl0Xh5domt
R97V+HaTQOMOanJUxdLqUTxAXq9c3MfFMMlDjMpOG+SDIwaH2M4ZXfqoj7m/STeaT5GQOgfDAQIL
dCZcI5XeqkvKaYovMbGN0e0sZFwryjlxH+ZWF4ADehE89FNOODBrXeOIapX1qSklaF5CkdpJsWs0
WmA8rhOd3tVNAhIMXhRzowsMIqN9etd2U+fLCZoOi8MxVHZpb4EN1Sonl3JHeM/cZ7Cbs5eOQsJR
iMd/tL2BqfZaRqlYeaMUpikqqwyi7o6oLto2znix76/ljUNkYBjBEiMY06ZNYMFW+vL9/MnLV98G
RwwA43FrswgSvwCAtzb2DTmcFCci1r9/yWBgGKcrGt1UFDWVA32SEVRvRU4BsoOcY/s2d8DgMOGD
Fk5ebabYlsYdXIjkuj5RtyviW8YuQn3f/d1Zsl0MxEJxI+2vxQstY1FdJa6qUKFwoHpptvLv2gZ3
D4Yn8xjkbsJ0KtcMiFG3YJiisS/C9PJWEvRuodY0dTmqdnuFohgg+MUDFy4D0OprlUaJCy6kYw4M
9wHLtj3Eh/MTN5ZcMNUrFPkaJVqVJSoIgAJOQYm40gZlq8hzvqBF9vPp/vYsLRoSWXhhgutGRQuj
DIO0Qi9A6GcXISBv+YCqmcgnm819kAWnSrn7MNWANp+AyuFanrwylVJVWpwNxPuhPGTgnRObtVVz
2uMXDXWOQ9d1Fuyj0FsQhAw4b5NHzCPxL01Cdmcu1fPSos1xGJXOE2VQzBA43pMMniD9AZdAh6Nq
1GtdHd3QtDkGo81qGWDah95kl71Hp4cmHwOv+W7RMucQjF8TaiPvzLbGciVbeS1agiP8UKwz58l0
6ai7koSu5mxXxKlRtFCCJBF6D9zqoJFstTWqZzVDdfUL77a+dBrMhWIUWpLALj7WECol8XscEotX
604X/s7GsPWPiZpJegWSsEuzVe1ox9n2Re88+/1sE2qRqbTOHp/Xd15BNEcnp8rafIxokS+/3TdL
ngKwb+dGpftdFaCld7RayyDpTrBKOz1I6BDgBr9LwcBcLsY2zUHsuryr6L4gEHDliMRu6Ao2R9s4
psmGoVGvD0I1QdkwYe/c0SJAK7R93ibxdIAxzjwZxn6MsXDlZ+Sq29/mfmuCK8KJz+NG3st73369
v1U8sZgYp48EzS9GANrh8+/0sNvwROKYDcu4lXuJ6CkiAN5UlL+rv0DJsL0vAg+BcQN9UQrtJMIw
V8f95A4EpS882+ecM+xhFqj+hI5qbH6PusVyXTlo8AoI58RcjAH+aDKKvK792dgmgmzUHdXk0eoO
JRk/ene3WaEt5OP+knGcAVpfr6Eqf1LTSoHRoC0hMp8Ozgu4WnuifqsDNKTwils45ycGQlzDtUrt
S6JAXZtrays8VBdgcEh2hcVbwqUAZ76EjDPwZV/y/OLLGWigdFlZlTvZ2qbaq5iXaVmJxVlHuk7/
22ejeOdaML9eqXmlUPOJyQ/MCgaH0OElfuAZ0f0z+2aoTeOVUd+MWD9Mt1C3Nbg6NhxB7ntR1FRf
CyL24iCHFXQP98XmvHoM9pZjrXg9MVxFoLY8O7Kzom56QYIg4ifBbO7JsugcdZ4Xve8RMHHsGqXL
FAmDcxBG9RbSPysLz9EPgRVi7GD3noEOxfhsD8I6c3gXumVc+jKHlAKmYDGLGPvV4AtCAO+Njp9j
TRteXu/v07Ij+oPArF+qhb0o5kl2kc75M4ad7xQksKL1fRCeGMzySaXWV6IHEOi0+dy7G+Xx7wCY
UErUhxDJCwCkE0nQB7X6Fb3cR/gfivbPQrEpZIwanvpxBMSxB7GXNZ0cJXN2mD/EuYXStbh1AH9w
GEfqBR3iqizOkCMQX0FA//CSOBzb5Ow52/0JXVupZQOt6kGYhc6fb4OzK44ckP8Rsv0RhPGcUdFp
Y2VEcDFoqU3xGC+QeF3b0SnZ8MyTevt7a8Y4zaSvUiVtcDWMDnswoLorBYRE36djZm14yallx/lH
Kiaeksqm6yMtRJ5y94ah42eOKLcvFV+XqT/fZyw+M+tQqlrsjVTvDCLJtqQR6SScalskqVsRUAUF
9vNz/Du0jIHIiK44DmFZ0UF4jW4KPBeILOWtrHVaEbQ0PQoGqmErEWODBxL0VVi8s45qwM22zZAY
t4Bi0jYpNGSZ5d8lmJ+R0gnAD7UfjujJ5QTby1e7GRbjIYw0S9Kwg1QjarB8qz+8W06y2X2+KohS
ZI7uLwbdf8DYqnrkxvopEwAWbIOzVbr3XdGiN519nfEQq9LMPTiI7PJK+/ee01/n+99fdA9IhdKu
AEy/Yieslahk0MAyjJN7sO10g6GHKUFkdR+E7u3N3s9AmP0oCrDzSgPinNUaB+n6BQVIf4egMMFv
JaAeLvARYgdvoGiEajVrccMJDxc3+o8U7DxatIf+v6j3ef3E0djFXZ59molw5THE23ONBZJfQSu1
wzjyDWefeQgKtmgWOhVNYcaonYUrw3tg45y9578UgXHLHl7mVoIJgOSxQzO4w71CL/uq2SIx3hiN
U/0YGFDV1kmff+bWI9gtD5XFkYOjq1/Uc7OFSsxKARJQxqe3n+Y7IsyPvzIG1uUGYL6QWhkAwQXt
3GsM8K7W9xEWj63ZQjGudhybNNfwknNJtv4L2EW46ebFe8sMgLHnVV4IZULvSer6tbKVPfon4TNC
MHn8lSCsazXUforiEmZRnnwSXzAZ+9/HX6iBBu27qqCT1WCfu9LSw4WiUXKELbiZ59boksznadRS
cHSFwhzzBSrWTfyT48FJcX9KZBtvBzzVjLzwfsHGr3Do32eqK+VlNohUGtz/t3TBRp7uLmgWuo8x
YhgcPbiisJU/sapkAYjactzEXbAngeSv5Gz5bUU16gTnEMxiTRhhspIEQHg/MKPp9aFw65cC85Kk
Vyv+CAjH2heOvys0ZsnMIpemptDzy5t3dMXSUtE40yH6qX7f12QeDmOSYBLum6SmOKiLwQifk+Wd
eBcvHgZjlThDBE3vsHKjpa8xJREnOup90Ix+uS/Lwjk4XzM20xw3Rm/EFMeuOpJ33GTCgncBAQMu
wKh+QIGAyKyV2fSSJExYq/C1B9XHahtuMWMpQmaJZ/5LiawrKGbJPKHXo1wGlIaSbAOXFjcA2yE0
IHBGIn7jJXwWd+iPZF8n3MxA60hp44hKphHTFazOOsXuJ+d4WfY2MxAmYgRhydC2A0BiEm33ozOd
kCd54cRCXBQmYhm1xjQCESilo66P8b60/Bfp82X8xgHiLRkTt2BOTYxqha8la9+ljX52sh+f9/VZ
XsheoR+Wspii/gXUcEzokvdSX/WGSq/I3jE+Fdtxl5689cWzw2N4REXC4fvwOh5yG+UIzn3shWgD
Y7PBeYaub9T7sLbUZRm69isJN0DJLvaTRl5C2/47CEYfOgPXO8XsaV5Ytlz98H7mFUwtRWZXUjDK
oAiyPsqNmF3yiryV4A5WfJJpyAc/8TqIliz2CorRh7ZR85VeQZraibZFYr2hh7uyysSibw/GlsdK
s+DrruAY1TADWer8FHB78XcfEun7/b1ZMqOr71P8mUcA6UbSTGjdvEwPeOk2Kgv8LBnZvOYb+fk+
1EJwcIXEnKslXu8VXwLSuJatY71e/dr8HQBzlKqxVkWKPtGHFNH6Cc4vjgALnuBKAOZYGED/nmUR
TAXp0a3qVAl533xywgGeOdLfMNuOsg/lvo2hyCFqZd2xdUZlw8u53N8IsCJcY1SxV+m5AYz285iv
Vbt49f4tZwttAfrHqWDo8zVCrGAGuCdiJ7wXsJtcepNYuW1xzhmeGIzNe6XeSasSYuw7JKtf+n/b
9svIwNh5ItUDyMfwopCTY0gi+9l0Yt70Lp4IjHG3apH5Qz0i9yHiYS6xS7vjlO0txMtXO8GYtydg
ZpeUUPcR7kwL/BbcuZt0L5nUyhUCY9ZDHNay5wFB2Iu7I305QLfq4L6ADY1Ts37fNjBd9FqrROSp
p9rAjpQlWRHLx2t8ueH694Wz+EoexsqLHMOs4wZ78ob7hWyJjmGVB+N1xwkr7vt1UJhfC4MxBLmS
qRDmsm0ILxDnrBQb5sEyVTNK8HGxs0GEjnEtx6bkJlQ5K/V1tMx8VZ6mat0H8Ie9pbg/aD20TsLH
iHflu+92wVZ5vVKeagSal0PBNOK64tn6yB2O011EwOwBENiD9U29iff1FfqaOgVGYqCiKJ+I9kT6
D04UpNDfeWMoMxRmx+tMmULflGEoG4PYdbIpcQN3G5CggI4mB5leY3VrEfWtOQKL+KSvNw1aaNpv
n867+LDj5RIXXc+fX8OqCPhgQkUQIXNM8h+l/R2NOpxVXVTCGQJzCORynvulB4SmIaYlPO57mOv9
E3/Ru80gGNWIu6rI5AwQr9g2HSi5R+4j8IRgToEIDySC2kDHk8p2Q7I6BJgvb3FUg6N/X68JM0NK
2qCU+x4gGgk6UjudbT64kWHnl/vC8HCYw0BtV3VYNliu0fpRTa5pVZPlaC/3QXgrxpwH1bAKax27
ctlXBxf1eXb1Wln3IXi6yxwEYdcPcd4Dwnhwu3204Xk2nlpREWf7UetGbpY19qPJMXakAa/O+b4A
PADGFZjZhLdd+P/LdH7TMByEW1u86Jr/GMbXhXMmgRoNQZwGuFCC2Wprkrf4NBA87SU7370vCWcr
vrivZkDtoBQNLCS7ZL9y8gBLDz84Nn5L5E8DsZksjJHXQtvqrYTdLp0G9KuipeFtBVyzeGwN0SnS
VZbx5FTk/MErCOdosszYvqYGLZiXsEspkew6It92PdE+7q8fxyRZzqhxKouxKIERbXtn9fpLWoP9
+vff+ZevV+DZJg2r1ixA+UkPai1HozUYa79Xp78EYexe8coxQbsk7L58hQM7pVuw4lq8EpWll9Ur
bWBsH4rSjB1VOHsw122LFNa2uZRvsav+3KsbHtzXHt85tNnXyaj2ur6roXxv3UHSnfBwvIxO8RgP
6BkadsqrZQ2DDTml2PkUcus/ZjZm2s+4iqj1E02O8ANQHupv/J16XpGzYa/+y43tDwz7fKl2Q58F
9LB+E9f78atQY/Tt/Od9bV/O08xgmJhgCoysKD3s3oCjAbVgH++ela05NrWUwZ/ryFckNtN3DPbK
RiPAmqGesne0wPZWNlJpeFwJ5COmacJ78Ho+uZIxziL0QiMfqY3ZTUbyiLwjjxa6G1AL/uUSqteH
U9BH5aiGWELcStOXcP3tPbOMR15GjeP72HepRBQ8I5W0r7JXEIFvO4fXSsldMcZhoM1sSLUBEMd0
47rRR4ZZazxG0kUxwFNLq0swG+WLqmSmCRgRWQ6YxIJIAbxJ33OQPuib8L84vhkGY6FFHOqClACj
ku0Y9EXSTn0b97wk6uJB8Qfl5kQvMbeilXUau0XflSfUotOCV4Mjy3I6cAbDGKi+6tPJQPx2sUcr
eDQxbBLzLXfNiXOo34ztQgMhCEb+2ZgvhqjZxoC0cOU3OXDiYo2JDz8wfhZsAcRyQGqy3Z3qyz7a
Cu5qVxNMVYPFomeJX7BMbfLGuc9+BGOzOchb9CKkwsr53n9qTVRY4Qz5FhBhndq8s2RZ4WdwjOVO
gVcMwghF2R/lCtW9UkcLReQ1J7PAxWHC/DDN+zSvDXq1S7F8b53t76bPz/t+iGNZLPl0lXZJ6IsA
QStW+bqXe4KbERoy7qNQH3Bvh5jTPhzMwAObFspS6PzzHoyh/ynWn20KlXOmiGOWBmPZUUXUMfZQ
DHnZC54EjHcI5QYtPj2+P6Af4pRxn/Zp9HtnhdiDW1414xhrWKGvp0r3p++EW+s94g/H5AExniHo
ZWTFBAhC3/Zl62Gic3Gy54pbA8/RLPb07gbdyz0fEqUETFxWS4Kn1xaNssJD8AhidXHd4WUUrSvG
5b6ucTwsy9MprPqMPsXSW7h5Fh66ywojJvSAN0N4UTyQBNB6NxRas0Vc6MGq4F9NOJ32tdnH25eY
P6d28fo3w6B7OVfqPoyFvgfGXl9nB3EnYXrwqFjv/+2euUIPK3hmwBHAdoXLRhSHfhjm2KtXjGB0
xVcMX9TA7sFznov3zBkQ49P0Lm3rUsRANXg0UJmiQ45XarvUvgI+mT+yMPGIn0mTlEwxLcWREJ2O
mCr9e7BwltsB4WWZF3VthsX4taEZRlAhY9262DqBjQM3iBCzQ3in+bIe/BGJcW7mtJoKIwLM22RP
h0f9oT08cVnmFx2DKYLf2oQ2qzrj4epuGpNIyOhzf+fm7/074lLMZR1zoroyBsTct9LlCOUPnEFl
nul2HYHVWRALjGuzJnd8BbsIecTM7zfJ4Zxwy+foDInxeKWZmV2kAUkEjf1DYKugJE4hEE8ZFnV7
hsNY6zBkraA0JcpZwIUp4JwT/kP/r2mgSgEkorRNm33kb3u1i/u0grqBBUa3aNxB0838au6l024O
xCxZ5nmDjtkb1EzjUwiy6A6jYw4/B1La8i9oRH0oL431XzZqjsosoCg0njqNWECFTG8p7pUNWP86
5IR4QEuqPgdiAsZB6oRhTNv8YiAvmHxXrZo8Z2RyqlOxO3P0nIfFRItJJPpZU2LPGhcR3OhI1Krc
GgOZ4Svc+2BL7mguF+NdtbGFEurYto6yXGGk/PfcBn8izx3xtIP+fWa6Rq2YhR4ABkNUv9jCwEf0
AOpQqHxnNQ4IuH24QS7ZCw+WcbaoE5WMxqypg5owvQlsNrb6rjqo322c5DT8kF51/lCKJaOeLynj
euMEJbxx82UJU07a19ExXMM13/r3wPLxUGasLFFz0kduu83iOTZHZvxx2CnDSqsgboVVRhOXVezB
ZgLOp2LNJWSgSshGn3+wbqhulTTR5USliuPKlPHw4EoH3Uo1h4xnnvYsHWZzLMa34JodCQ1aRaCk
yYfs+ORXb7dbb/903xYWD5g5DuNN+r7oGz0BTp2Qn6kTuL8bJzvJYPX81wPn6S14DsX4E3OKC7/P
ATW5Kp7/B3STYaoyKv+4wc3y4qmqBvpLTBVmn5sTIwyroB5p4Z+BNxlMFSZOgRs3bxjLstr/g/N1
ps5MHBGvJvjtF079o3clJ1v/hxpGE7PsZJxj4B7EsIVrLyKsVKFJjIHqAfrv6JoJR+2dT6BP9YnV
7RXoP/BWjoGtmJ95jeP3plD7CnS7gR25GXbnUVu/xO4HR9+WHP0ch5FHk+ox6AzggH/yV006Em5H
11xLePz1bW7B6ZIizNDYDRpCVU09GWgYRUJ+Dvtf0+uOx9jz9WpxZ+nYyoDJ66syoG6hBwt7SjBl
7KGzdUzIwxX74XmyXdweH/2tqjrDZ7TZmVsefe3iM8FcTMaIk1CU007EL5i6nZbvX/ZP/qnF2MJT
v0XYs7Lu7+HSCTNHY+zYm9rYECagaeh8RyKhfWve7yMs2dUcgTrimV0N6jhASeHU/XfUtnWBZWzv
A9xOiYEvmiMwMYAhj2Kj1ZChsmVKrDLZGWqRDaJtU/J29J8wWYz07qPq28OLY7/vMuuT56WWrsbz
n8DEB61gmJOv0ZAHPe8xEqky+eRxIvIwmGDACFNMy6ChTvu6LZzGefdtnhiLJaJzORjPUdZZM660
L3UwMHjjEpLQ8ewO1R4v4t58vL9xPIEY9xEkopSn1H0oDy6FGawRDw/3Meg37tgzm3xu/Nyrxwbn
FBIx8rtKUnDZg5OUc8JzdJx9S5bHSQ6HECg91G6ABgbW6fPvBGHcQqYO9UoQsFh2iGCTxNZkxahY
4tX1LfoDDEFZ6WCxUzX2SmxGhZTnHYaX/1DcaRs/qpv7YtxybFJj/QPAXoILIc6kkA5it7PAcfWd
bg0gIsBAspxUONVPWWVx+eOpi7lRghkmE39FSuJHRolzN4aTy4mOhmEaXep2Z4muVT78rYzMXsll
XlRxikVE/KxaAqZEyC+JG1v6pbPeAwzvFWmTZbfmaOHXCXgrJ+39gA1jRDs9QWeutusxnrnUMQ8e
mUY7+l5bgUjyyy4aCC/SXDyLMQfw/yMxKyqocEajAiQNExRJ42I48pDb07qVuS0tPChmMXtDzwcp
kOkJ5UZ2fDzs6ORe7iso/cy9tWMOQgyMDFepgj2r4w3StRg7pBL1l+RY/eTy9IOHxRyJCGizIkog
0uR24PGMAtCaKVb98BSiTYKXo1l8U17N9oo5Hutey1KwOaLdBCxAipMezAoX8WZNbwUo2dvnGzxX
WcGaY+hUBW4XlDLXGxjOon9FWjNljAtDFMRYQcbhYeuiAK0/HgbUU/2XN0ykI/+BYaQTVaUA4Z1K
8zYmaVUi7Ysf+k+eZfGEYc73uAFFquRDGFS5lSR4oy2CB48Yr+C8u79uiwfWTB7mlG/FRphqE9cQ
0Umd3wk50EsVL+pbvCnOV40ezbPNqcyi9Uu6OXZyOGY2mGRx9ioOT9GXT5M/m8Oe8J6hCnoAmOzR
dge7deqXciueh/eeRFZlt/+hbnMmFfuiJCRNbuQe7OptykhxKlDvmHGZh7686I1iqxicBWpKOtuI
8bKSAErKoITGUYI1yX0Lbeu1Da14o2wCV76gVn3bPSeOx1PCRc2Y4TI+FwUBql4kwK2Q4/9RvjyW
j0/3dY/u+j3JGFdboK4v0mog7L0jWtIseFrODvFkYDyfllX+WIpAUNzElp5Fkq2feH1h1OKvpdAw
Yw3dvJhZB2pmNmWsqn6T5KbaXuwt7zCiP+/ep6+34P5i38aM1z+TWWxtasfAn5QW3Be1mx571+I9
C/IWgjnSepD19r6Khfj5/MirnuR9m9lIfWhSvTXw7dTistAv3EKul4b16b4ptJKGjyv2c22DWMU5
+Diizh/n1/t7sFDZfo3E+PUC3kno6BLFZAt+2Z7sYcRn3SaudX7O1vsfNmzAsR00yDmcurWv59J7
ysR4eg99f3HVQQGO7o/+JXxZOan1GzTBR7t7eA5sAVTO1iY8O1ZrnzcnTG23fNfcftxfAd4+MgcB
ptlEYlfhR7jPyOBxzrJb93+9uoz7b7vViEmm+PhAfvOsfCFZPP/4TS/YqtW02ve19vIaO8IpXRc/
EwLS6+jFFnj8/PfNnm0K+5sFvxnjKUveVGkyXfBHzlbyfiVj7qVQe15YQpf/+ssUeRYtdFOrmB51
VWD55QXe9xVQZ4f3jYKYhv2IX60RQjhtV7fT+lbXOsKYWC95o7Gi2o3pU5ZCYkzTcA8071qTbFO6
by8jWW+cz7/cCMamRsPIOkGESAOxOJ9WeJvMmNRQoDAw1vFtXBriksRP+XrnPBxG8mzZTy05bN6t
j3O7t9Y25b/aKZFd8qI6zk9g8rD3reErM/K/neDN5PowkFDuP0Ge/Y+W4AU0st2jt62ITJzfYEq/
j8b75dcW8nffolgzmxiUXI66Aj/cfuZEzbcx0pXSft3nZl8O/FqqjBBfRjUPiR3tpIHztCe8WUsy
D4c5+8DekAt1Apw3F1wUhBwfBOvH8eI7Kp5yNuCpf907Ijm/bnjUNByT/0oRzQT047qUUupOkIPh
uROegbB1s8ZqKHqB+pPXfee6gX2J8PyRkW+XLUa0P5ONs9XWu9eAWGDZ/BitnW/zXnm+Sofu6TRj
o54qJ2UzQL432z4+fzw8bEry/VISd5+T1MHbu+uC/DW3MHDKs8HSD+oMn9gTcnrW5/ppsJyzs1P3
5+S4I4+h/fwZkc1293vz+ySStfVNIcdjgIE8m5VzX6Pl+xGpzqaPBLOr0eeHE1VyHzz7uD3aPX7q
D1fb1PAmqHFOXYUcMKUjf+AlnjmWySZQo0mqMXECu5ZaDk/dvqiO7uwHW7Gr90E2lNTH2BefHLd0
pdeW8/OCl5yAoHA3w3BH+yPEETEiyELzGtFs61eLp254VM4F6IsB9d6PufZB/0cp9ESIZfwYUNba
27fnb/6Tun1bH+1taa0eG+Js1hY5438UXCIbrjsOfqC13pyj9QrdlRuetnKMkU3TCIGx0ju66SCj
4UTXi3G8iTsyxmrLKOVSGVnlYPTTJjU65GaOlYRhmv3baoPuAsGuufPOlrzZHIvxx1qA51Bx0Dt4
zRDDLH955Ez38r6JLORNNGWOQldz5rpGL0zjQddADGAd4+efqZW8owiOS5650Dl2jcP4ZjNZ1bmp
AcdAtXXv/FB+VmBTBlFYBs5HAZVcAbLlzstn5d4XkLeKTMDU1hESk8nXKmLW5A8DZ8/Z6P8Dq/e1
eEyEFETmOIUFxLMTjygp8X6lUIoEFnhfnMUAEPWdCuZ1ml9za673SwuMOPeGVXd5O0qo+cV5UG0E
sBEHeNOqNg2K4nxMoDK2yW/amFdyjH3Joc7RGf2XCqUYw5Kit8/P9TZzPu6Lt3gHop0IIh1hqBns
YSdOXiyMJgzsaKLDXN9FuDU2zuRY2ctfIjFnmmAoSqtEEMX2XqPJru1dbMd2u6HT6Lhzjem6sD5y
JhZ7EIEJMau6EGIVtkZ6jM6RiLcVUWwKJlIDjeWEI9ztEwNVx3+WkT19YnWY/FSCcMn3aaOd1paM
zGGw88/3cRaKC65xmJSP5AW1p4Zmd/H3Rb5RbaVzBafYIxsv71PMGUiOHs54qyA7DF4l+qk0CM/A
F96Irn8Do5MBSKzrgG7kiDq22Gk2q4PknMuff72ojEP2IkFAgxE2cQQVOEoAwQjuvqxO/6EZ61og
xiVHslya3fglECUiSdEr17sYErDmSkS90j21ZJxyiJGeYzJAIjr2yAT7QYcOIxRAn2gBNMYRwn3F
JERNPBeZp6CMW85EocI0YmrnLtiHHnVbWPtAlB7vK+iy9/9jB4xbjtQgEwLf73Fet6/xOgF13HvI
fZBa6Ey93jHGl7TKygRzPHZMfeoDC104UI31Edm3AkGmaXluCLaodedZ33fJUdj6D/WG9yS8ICmI
w3RVlhGagD2MWdC0H4sqF/ATOvetBvtChZKyM+/0kahCMApzhcKsp96a0+Rj/Nzl1SSBFQ9kABWW
T2pbxltL4oSufx5/clEXvOcVKrO8apooaqpCWTr3K+rCbU5yiLVyd1xa3wWLmEHdFFHWnhz6JbWI
lIhoOtAc2T7zaisUHsh10v3/YAB96ftgz0HVnLnPvmf/l7Tv7G0cWdb+RQKYw1dmZSvYlv2F8IzH
zBRz+vX3oe571lSbo75n311gMYMFVOzq6sr1lBWsKkcw84N6HA6xMs6GoJCpZzDlV+erOHDOBjo1
1VbPmY3BBPT2GxgLNhhHpXZPzflpdwwgNfo16dN0vGHwmlH0XFdREvrlbp7+ZOvXDKVdTXJ6bbHs
XaSfHj/WOU0usqjyqwK6ImVsYrv3bVKR8aIwxGvtdTRZu5vNR0Z1oG6jQz9EeEKEMBdJG7Yo9INI
biY7dSfs62dvJS1zWzSDQ4RhidFS7VLTWXdWq33VqOt9pYeFgT/16KCjhfdzDvjdoQmrokZil5cy
vqewtpzJCJrdmc2uQp2PNrdD5S9hWJKFnNVSCVKGa4+pNoDLPZ/UN1pMMauKJhwmrAqDRopY9EFm
+8tbPSkQmVajbducfUITGoS64+qcyYUeNLInd1OYgnVAlEtxdmnnIJRdJLGhx1QubFT4FJi/F3aB
IOXfWMK7+yeUG/ozubBgcJLcLM2rWZvoroHRTejb2uac6ykpslMp9thOhDlsAaOGWd41v/ZM2dxd
reo529LONZcWuCNGKDl1QJOLsAD32D17YaBItktZU2zWsNDF/S6s+q23ig0J+sR4q5d6+iE6V32h
b0xe0KDaXE3Plyt/y6M1hsNYh2vtVk7z9ljjzEVTdx9JKIMQnyhV1aLBWJG7El+9dVdpYqLZJrMG
pJmDDZqg/OszxwhnYL1QiM/LsCTzaEvD9luF4FAnSb149cGhXm8/Lv4KU86VMXphwardxgoGgwY9
GzQzOAt7mIQa/zfS2rVq0JagzuWsAUOGhnD4Dwr3Y8kNwy14b4F9MPADwwY5WlbL7dRI/uTLp84J
0Pz5htz8KdSENfqGDVob6LwKRHOeLPACgL8YQgWmfOGqfoMogq/16A/WBSVLSD9taGH2OU+oENrP
izKJTT2wm9GLz4UevSEhTEPymlexEyKE7osxxM4pIYjARL9IaGsMEPy0Z0Y7PBaemUBcBCbyPywj
9F/N5EwhZKADlLQjd+IR8DiPKcxriwkJQv0NRaIk1SiesBbN/s9b7FyNLwqNmTDg7hiE8uNFDEMU
KWj0evzJOtm6WZWfemjTkFtnn9r3WW7XNslyeX4DyIabhEG6u+XiKFkN0iOPTzMXDU9Pc5PzCRXJ
D+XFIsBpOou3rCugvd+D3ThsFBtVoil7yRrX/KlLnTVXAV47JXlCpU/4T+xQ8kUs4B29vLOJzq6D
8xmu5UKvLSjQp+syQ72df1IxQ5tuKcqM9oZvmdPp2RM/ZFIFtPNeez+rQOgMdFdDByBNLMcX9MN/
m1wloSwYxpMBdQiVfTECc7vlVvwuv8BXErFi/v8QqI5K+BE5UmsoVTxIBe40y7TXN/Yl1Nas5dCb
Qsff+UmHx8pcZJaln5nlrPG5xoVtVjVM0qSMlRsiYCKvT8BxCIF3nj9RNwT8RVl90yRYGeVhnXgK
aKJ4k/pQVdjdG1hfLeXK5soweBcyL2C3MozLrcI1kY1AYIK0zqIWmWxMCbsvaqTz66teIY5TrNjR
38awnNMWhoBkkfhS2J/G45c5H9VMvoC4RQG7sauB99vzpUs1gAJ5q2atmvmtQT/UmHW6VXZAlMIe
wdSmhq/js/t5td/HJ2xCr/LCootAvKsx7rVMNXdjao1pnh4fcq71Bz1isiQKWOOFJfTEIYPQr3lf
LFrYHmEFrN8Aug5jsXqXYrPINnCEVa6Jg1G91qFWnrETZ53lMOdMCNgn6TU64b9ORqvvz1rdyUcR
h0f1TR6kuIGjjg0EcaQL52dA95avj88+L8oKy6MxlxV4lkRt90QlDWJAgZ/71YDi3pv+TK39zL5Q
Be4Rw0jokiQXd7qAN+58txtPkl6k97VwiPfSsjt2iZZi89z7gdZsNJdWEjFcx+M6kcsVZOJCr5iE
Exdu3J6Dr+hl3KI2JvsDfWO9/t6hsOZp8pY9DDrWIft2FtKi8dH3JcUW8GAodikcdoaTq2n6K3Pt
QiZp4WL06AstzpEJ9KkNg1VknX2izTzNTImJOOw3OcLdCK5sFihR3mJwHCjP+c7qAMbrar2hL2yR
Bmwy6/FynMRIoizjuZAtlV5atHmqQF4Ko7PCc5XonqxLoBY7pr55exsQfVzfGMxWUYz0TPM6zjmh
THj9lTu416Ap2/8FuHXtcDOm0rDQ7ZOzOC1HopfiKs69wClBwivwet69Lmoc1Xe1Lb+JNTHWGKui
OD/z50Luhpfl8Rol4v5K7hrw2SiskFTZilae5m3/uJhtffN0xonzf4OPBU7ixTOqJKmiJBPOox8s
eLkPcTARuEqbo4q2wk7fLajJ6vl3+E1IGb3Yif1S2qIfqpGDL0AgRavyJdIEU7XSEwuMzZWAJbfG
7oNbZ3qdauFKfaq2tJThbKA6OSsZK/IN10RMjk9Yj7ibzbL9k2+z13Q92MnyA9MWWEXqmKHphLa7
o+Xlxpv7oQgEScLMAytzP4Dbhtjl4jjrkaHIxySkb9bUBpqZISrc5YQGcZeCEmMV7xU0ttVTGulj
amoFs2w/I82roWdnYdAySPMC+02SrMm5bJ61fTu0qHyL6wSxtxNtVfMJwKL+dmGwy/wXbbv0zQl+
wEmyLOe6Uda7IUyIMa7fKA/YrghsDIzkQGroQ9OzClzksdBKlARVUAieMkPcAE1bgMFaWgGjpwbG
9KV9u6new1VPyZXN+v8oPfyHGKlQ3TrBnHEJYi8yUlcoRrNYM8BhgD6m+TnzXJyQIhSaWse91CYc
shWWrO1DzgTULboj4kOFTgwxpDb9zjoX07ONjJ68/yTNkwjg1mPeLGSRNoWWASaHtkAsQHFj5nwM
TpTG7S+8InMS4S1FCIf7RBVHHwNzt2iiGt3UTv/NGY5v0rsJ5k+GUWN4GZiuxwD//clGZe7JStih
W5xFVxTqRry+qqiZ57lsxbgjDAV9FcuIZMI2hB0/MAtUGs8BtvYMu/KJmkKa87EhEjzDCyzaSERS
JviWiZIMj7kwkq9ts9ClZQZsYlPP/jRbhgr8OacSp+QIiRhSoS0WQjuK4Ogbbc8pxvdl83VMdSvm
1wnpOmoYMcfEKU0iWutdsSsR+bbYs4cM1h6T+1dgIUvLBIN2m8i4GrA/jkgbn501flOyhBOaZnUS
DAPIXoH7hkmxPYareEA9CC0MvGCM2plxWnRx5evrujDC7dVE4YoSwM35MGNYg8YXSca6OUKVXcXa
TZSSGeu4v2JDNgf9I7ZpGNOzUeKEyu21TN55GsJN8nK+xWvItV/7hYasuI61FpVWnaJNuJZzWspm
1ghNSRIP8FpxMca5cbDeFP4MZ8N6N5qNYHhPjS040W/fpCiYOZswpUe8k26RMmhfA71tBizyINP/
DLsIi+GQYx9dtE9a4m02iygCtUOQgUemoKR/r2G8SgpcX4BdMGCFyuN15RrIah+ldUjtHZpTnlNS
hJapm37BYkPzWD4c1xf3ueYaqKsi95WaRnlaLFEupfFzvB/Sok9pEoLJ5EMXoPlx9EEZvd555u/a
GFA0TqmFy1mzNzpJCs8pigx23nNSLGvlqoYuXEBUUzyt3vnocuYsT/fN4tDZX48lZa7teNSj/5Aj
JKViBiaVcpBrxwHzTttKsZagN8TkdfaF2Zjc267AJolC0zeybj6PeSOsqY4M1Egff8mt5+sHjydf
Qijb6/Waim2/gMwqsvGu/IkOqtW52lHO1vrzV/XRb/T/Q11uVsVPqBLqVo3rqkkyUDW8o5VopTPi
iXCmn2rNl8aHOtdg1M/fypQJj1lNNyFLeABIIftRWYIsoFpSzWYsBTmZjAZVKoxf/4inxLMssf+u
bAqQaYxo0NMls5JrzdshvfnRmCOgo7hvUes5jg9p0GRdfg/sZMtddoxlv6kfmLe2UaHTmy/Gao3d
G2Px+oEGXTPrnUAGkRPgJHhFEnHxbpxEUcp4o3fSIEUJsC6zQVzuUQFXqJSIyw5coPRmPSgNltGh
wT7WoqdKjyyafzerLiYnIoypLGAjhxsG3bkutPdmma0FrQw0dB46/wJcCKybkCIEie/LOhNjHEnC
FsN6V2+HnWqjgQN2U3v8QGeTKaAE539MXSukjldTTMFwMoQp22yVAfAQ5ZFFwXD7JPfa1fpSHFRR
y2W4LratQ3EMZl+pJHHoFlUEBrkAQil68Gu7BqQrq14NRlxp+TIxPh8fkEaE0LyC6gIjtIAq5Fau
ra5jDXWAhHKQ8Tp+PMjJQQhZH9QCU+U1aORm9smvWJ2nmaq5Whse0T+sImS8GlSuiCtQEDUjP6KT
B1LemZ0dWY+5Ne/TTAgRQu5mfCnEPAgptsihd71PkRjR3zg0gdZG/Tp6yLRU6Wz2EHETdAQKDYh1
CWuVAA4iAuLlaK0AL+9+iYHmv0XmU/yRZuvE+HdB6JQgwU1fFfgobfzufPnldRrwCwUDFdLWKZ3u
6TE/Z/3+ydEIdqopEvtKqMIQia8BdlMdXb3870FJoSomNEhlgQF2oRo1LfMVPfvYgwVU53rtGQvK
S5pNE0wJEXYnCQuuGnqwLfi6JGZqLXOg+yJPsKY8p3mNLgMKmWVGeZCJE/XoCnZT99ohko52nrOX
9dfkjMGGx3czr/omZIjzNLwnVKECMrWoKb4uxsjSX23p/Bp9VmZyKReatNlgV2hjL1Zfqq/l6/9+
vyOubvIFo/KaBC3NUHBeIeILQrhpyCOXFmsrGqC0Hp90/uYmdAhPF315WaXk2chQXw8t90kxhOVb
fGidf9G0Oz0RqdMBfhLybglKV9Pb+frRdSLMT9LcyllH6/s8ZEZ1uMZhWBegwp/8s4SUVW4wFhWa
f14xTcgQionx3RBbi0HG/cPvAT5qJ39UEytQrMUhNrMtso2UexoNxQ9DMiFIGJJrkpWelIBgM2bH
rtvK8Wx+tUNL6XJNwxyl8ZBQgkzEtGztgZbqRMBS7TTR3AgXhnIkGhVCAYoB9jTL41PmtosaNU1P
Y07yVgG2FoV1c3ZeEkROBPYOqm63+dLJU0rFoYkZP+lQ8fLWzVO2VzMjRAVDtlkT2+xcTUJ1Zq24
uv/+r9y1CW0S6UVWREwLxqBtxXt/7/pPjVm/MmPE6lKTZeO1kCIypUXIZOXKaayWSMddv9zt2pD0
1kYtEZiCnVmh+1Q9UPg659tM6REi2TPYf4km7m4stnnmJTAXOrMUD+k6dhFPoj70dXV12jTwrBsi
jfVTFC8ZBt7pvWLMFTeow3hUzcethRW+gn7ETsxGR0f36WtBk50572pKjbA3AZ9ELBAbu3Ns9LsM
fcS2hwhpNfQ0Uz33vqeECItTXL0wkqS0Oxv8YBQmp6EXxflyTQmYmpR7G+Xgh5xMOEiYFiyGKdig
xJku6UYGiLjwwSdI+DUmTUBoZyJsSyQFfsuOzFsD5rJ5ldfBsnp3MLpaU5P5c8pkwr7baO30jXse
22c9SHkvXg4M9IVBrRfO5hGnNIh4oS/9OIhb0Hhp9cs62r3zaHo1gmdgTGeafkJ0/fL4pm65nwc3
JRAvevAUoCQ30B7rfalH5q9fubYECAvvm2fBCHuz3ujM+uQZjt5tdQBsH8TlJzVBPT6oRx9BPHPX
TyLeZcdb3GZW5Onesus13XE869NpaM12s/7IlMmE7Snygi/qAUfu9QtglPeSIaHmFKLMTCu+0kSG
UCSiG1dMnoNSpBnBDslZTLh/0oqsM1uY4IHLY3EEfVKIZQkForRZHOcFi3ctfFT7mDPrt+aXpHEb
xEtHHg30jnEq9ye9XSO0tnoUGsBXWn5i9gonH0Eol6or2Kvs4yNejG2x8Z9Yy6o/cq1ZHl8TtEjQ
oO5mc5rTQxMaJro2RSmHoJcZL0DWz/X8907XD7RzzRp2hQd6FmZLRJHkbdL3JZ9hwRkWFZ5ls10C
LIE29DBvbiY0CNZlURj013ikkXwkMga2VVMyNuzzChP322uo08LC2RQedqT8cyiCd2qlFh0TgCDz
/i5r3CryUC88Ho+DluveKrH3y7Nv5J6RrfLTl3O4/jqghqg/68B5bkwPDVL66QDdRxPk8Zw/tMDk
swhdHkdKLsW5AKMh2d26Xz7WdLP1hMmpyRpN7F9FOcnw81yhebZwWmEb8+FAseazL/77DDfdMzES
SSOzeaGAiJHkumAUwGGCVFJOMscoTDnLrKyKAg9IyXv/BN16ihJjicX5sn5nJP3aarypH1TjK9Pj
PwZ1QHDWRkzpERfjMvy1bHgXh7r0mEBW4dC+YM7AWB6XR1l/Ml/fkK7TRT12VpXda0mqOd4emByf
j89982RJAZEx4YX5ZI4XZYH4jmvk5lKqtP35ckErzQD8e8AyDw4GkjrAp2gbzfwIMTPU2Cckvu0v
D8VEoJhRuE/7ChLzsOHyupRQVsCQEi/ZgSZjdP7PMdF9SzWFJxtwGifm9at4j37rBTbefbVYmT00
Jq0zdbY3dsINkfAV6spv6rzpwA1ji+1t2j5aAaJa0PApC0YHPAq26QJOGP9+xdtW6xqTxgr2p3su
obuPA7CgLIwjpITdbkPJbwS3as8LX4s33KrZJKaAFRXrYFOZKgKCyuYw80fL2f18ZPdkCQPuSkUz
tCLIipqLC1CWG0WL6bvSfj4zkFEkkUFqWpKAK3D/zBI55FxGRsVz7CtcAH9oVTAav+P2aNr6SvXn
ZntCzfr1sZD/NDj3RAmWMjzfSK7MImNs58+l5e5PcEucxzTm+CdwAqeif1hRfqB2YiFDu5ByeeRf
b0amb4g2ZpYwOfqYzIyjhXb0CR1CQuOkCso8A51ar6wA3X3FK4uNwhmWFtGSF7cW5XvdcE+LuCw2
6uVQvYJWu0o3ZzXR9jmqj7LhRya/vOBhrIBpiN3Zer1W9MqQVhyWQJnX49L2fCP8GDAIiDXqwUY1
Q9eQDy1gxESMr0ObbA1qyD4K6KOPJS657iIh7mvUm3ktXubmFkvqZJNbStoqs12dcg1zEjW9BeK1
FMwgxmiOGG971JlbbJqlHuhnvHfPfcLRdcN6UBcCuD/ec4vxZw9oCrK+2C6A0/Lf59/uiRH+bi73
ud+2N+6N28rXroUlRyXFoZ1TbVOujcphYshhaa5ofgKRfMvaKBvSSpTzbxDFeAzdczJ+6f73Y6+t
2j65VWv33h/z46tcvzx+fjQKBJvqEmtKow4U0IVthkbmKCPEi0Hz2mY88fE6vk9CcKqvJblYAF71
LFr7S6zDNFvKW/OSWFRHedQXP5/NNyXC7/FczCh08e1E+8AOgW8BTwPTzvSm0vkH+k1p5O3k9kuG
CXk1B6XSDIFWBse41YSTBDwSjJh5Rr6mDVLOVB3uuEhm8fo8ycRQBRdfykOO3hp9l+w9Q38sEjM+
8D0VQiOHvhA1qoRqjYglWr98g3lzsYMYLRiyEVEMGfVEhEbGRl6fccfbAoKGiaUW/efYYe38O84h
8h2BfxiBYwhlKjELrxSxcwKR4Lt3gH3OMB20MCJGo3VYzERqYN+EFKFK27ST84i9kULmAHN6/qtr
hNZi52EM2U5KtHxRLmxW5CcUCTVRSh7nZSmqXuGyM35F2241oGXFs4DG9pjSrLaYECK0heyWaSlE
yLTm5qWTNezJinVaF/OoCX683wkNUlMsmiII1ahDqfUS4zXFKwq7aIcgFIR45QrZzZDhXMfjAjwt
WqJ6QevcmgHhuJcCQjmw/CDWixqsSi8Fmjjf/dO21NENA28D2B8rRmexbKcAdF6GBhjuU3gb50ME
S7HMN6nGH7BV8ylarsRl61EucTzfAwaTIW7NSv41zyEtW2E1IMjFDhkqpOMMVubd8ckQV+2qukoE
EHlpUm377uoxfBbMUBpb5ckVMEjBaL65Wx01DHLaDHab/Ilt6qOn3PRN0U0UNEBB3ThSb4pM1Zgt
ML8AfZA5b8ly96xflwALPNI88xmSyAABPA0lYRk7ywjhUuOuxDbHGpOAA8A09QrDYtcTxeuY0zBj
CQn/iDyrMOS55M6LA3fsgEjQVs0amdWsYQswyBSbvvbl0mbsZhLOKK9gGGxEEuAxQ08YhDxKhUWf
QpbXJTb+IZjaoje4MeCQegE2HbF6YqS2ckwqjQZWJcyotjvShH1YcGkgpgKUaf7VGAuknrqNEhrj
F1z8LXQ5FjFoi10OeH/dN2S9tbgn4dTpH9Gp2wlrDLhusHJslDzPim35ieI9zfQO3nOGMCuc2BRi
MpaeRgQKFqFDhK8RzRaYa9ZJ2Zk7dycuaWXRma6AkaqIdhS4VJiaISxMKpZFngbQYDwojvuyox1m
wD0TbYMysPrk1anV0tXCEIHK1lN7imfcnjvqhLURE1buChf5asbmbGDKsA68eLNbZZr8ntrXVxpO
ypw/AsM9tlrACxZUiWjCitysqV0BxxW1YskatY24QRNXC6D8ehYtbuBGG0aoR0Fix+3GnAodJhKK
u4jrrolklBkQcslrC6P2HNYfhftiDcDT3cLOTNM5oDVTM/U3wEo+U13lkX8PPoA8LpzKq1+NdY4K
sScLzwFQ7etoiwTebpXmGg+0mx21N318RyRRmUEv5Lj/gWHJPFE3SImf8Qqyd9yqNwEvgJTV7gkV
Ru/3YxdiphAhCVNKxIsuRZkJgzFPGDkd+hVimMDBypGa40c0C++cojdy0IGIYy7eQyzw4zwNKNe6
I59Z+lzHjLNx9zGEQ1NUXFRjGhe2EIc2sN/K1Dbj+rZGl9YwVgdaVn3OPEwPTzg3aVIIoZLK491e
YXxf3xqkQg0Kh2mHIiQ4YlDtj9PxLrFOa5toQ60DKCJcbtNluCw+R1SeTDaCpWzXRqq9iTZnmEqi
UyfEuJ9Fa1w1cs8A3WI4ViQBtxZuxbhi4PUYbLy8K9t3VClVDFbsDA2+zujvjCgVjw8/M+l3T5PQ
yJkbYv4gBE3mIEJs2NM4mW4CMvXJR7d+izkE9JW71Pb5WZ6LjKigtxoDTyQ+XslISLPmQY89LVhg
pqurHS2wpVEgPIshK5HMb/3+nDihoerxTlc/H/NuTvPJkzMQcsMyda8yxXgGjf+ldzbtbmaF/5/f
R9MEdNDEHXND5spVPU5gjDtws32lvenur8dnuNk+QpFhiQ2G6DkZqWb25jtNiMT5CBagcP25XHG2
YIqgdIw2qv5HQoNNc6Bq65lruaNHaJBBqDAPswA99TQmMJFQLNHsJS09u8VmVxkd9gyquWfKKWfU
tTh2HqL5BNMays1jm5zSw9Y6H+XcHuHs9aW2620CV/N3ueExokgLZWbskYhlXcDLQ31TxhTf/bUp
iwAbhd2+P3toPfSNlnJjM5Mg0t3vExyMWUwlDgnbn9fr7a1GgVTKOf59vuraUvu9acxNtNHeMAag
p+bqVGxTYDp/IhVB0Rz8LE8n5yTEP1QDLDPG/hX0F2yt9hgATMPT1F2nhafjkS9hnDaYGtZOQaol
+9OXcvxaq+fPNQ1pcy4lMuGHQj4TeVFFTZegZMMc/KdumRybPesknx4yFlfKmeeMMQDKWNTK4OmM
evr+bsVQCaSkB+8La1wEu90Py3Nqnbs1wiTbNjetkaEBqIK3c1KXX58vFDGecSUBKaICI4ERseP5
diUTMR7kbKjZ4TrcMk1rxV4AGmwBPNNUW9hXgHbT8hdzzp3IyvCbsf4G9kgifNc2Gvpx4cEAFbdt
4OqoWrMpztzLr/31YGm5sZEL7a04Jk+F1i9PqU4D8Jpn+OQDCGEXxK7Kk7gczutLF2ge5iWeenP7
K7OsRD8Gem6YtZHlgKszVxwQh4Cas0fiktaid0sck1pyyodRq00YXwqDJ/FlPpxfXrbZ5r3UfvVX
3dPshW6jOdt7wg70BvsOxzUaIewA5d6p10A8tY5RXawgBvk1yg29+b5XrV/lttOWfwLdNkPETYV+
PZ0Ai3mgPvNZdfZ9AyRKoVhHdcKpI+31RbHfw8934XmAZlsClq8xW+Nt9XFatc7XCsDSb4DReQ41
agA/ZzSwbRSoEhiEkrlb78WE/YOglmEoDmC/aEk6E6OzujidXxMOk5mV2QIC5VQnmkyxGjMoD6hQ
CoBYYFGIxcgCceuB1BYp8rosntuC033Ulax8m2yx1yHcL56RBwq1lbrC8NXKcWrnxaG89hkFC0QU
HrM6mLZiJBIwgFeCJPGwuQIdAltBD1a5AYX+daAI11xBcUqGhArIlahQxAGnBAKrhkJD8l6Y3hs9
/T/jztzRIbIirhj7fdKCzsKB5tzuf3WYGdQH24T0aqeDQ3u0c64N8tfILY8qTAWA/P2j5T0v75tc
ZM9yCl3t75c2XgsAc8yV/vimfmYIZUgH+pQxDa0yPwATlVji8qCO4KhZpda/bfSBiv7zMzS4J0Eo
Ylfp064tYhi51bDWzM1qd+opxm1GEO5pELrWy4Nhkcs4xgiqkutLbdMbJoVVM8mJeyLEm+IC6HO/
wkHWC0142yGvedsrRVNbM17BPR3C/V8wqJxeS9B52fJoZEuPtJEW2qUTOtntq2tWF+Oll4f+cpKO
xv+XUN0OONF5KlaNDMMVv1/CpUo17NM9PSYwU2O8YxGZcw74BmnKBhREIB6FVqD7juN80m6Cwicy
+eplQ5I3Ii4i+lA/MJZMaw6bye7eH4N45n64SKoBrQrwQ4FZa4NVK0hVrx1ow40zgI73lEb3bHIl
YnhFxCeA0rDfXmr9cnn3dWd/1X/tt1aGbr8O7dh7mOED5aJ+GoJ7usTjZzKvKMXx8bOX96cGW+xM
M9SeKS/zp3oeiaDpSEWMBG1JPJg0lKrALa7owEKGGIoZHp02vD0+yQx6xT0R4tEMas4tSja9acrn
437cneUcj962rozj5hANhpoBAs8bYWMolCnHE4hg2gdek1twoOxv6iMS8ZsS4BlWYGM/BVjKHjfa
q3ldon//GcVv+e3LG9CMqeg89T3MZHnueHBL4U+kKFtwslowYPSL8vyCfQuatdSeZB2w2a/mTqcJ
7V8U4T/3Svail0qpen4KcjmWhGE7drs+GP9KVX2TIF5gJ0hofR2jawMo5lf9FWDpoUC5wJmiyj3b
iMenVoDFaytc4NawLOsP92Q/bcyxDzTUX2gwGdQ7Il5cJ/uy3GdgGmLbwdpbLC7JLpzU2SArgiVJ
WJVF67/76Wffn4+wvg0TF20mgonDurZ09fxY/v+iJb/viLC7YpPyaZ+UONEl2m0xlnBGRlHznWyH
1QYUWuOn3kdL90chVEmEgl/IXcE9Y9thYiu00Imla+YpQNlLNWgGYKZn854coVSuoVC6jADJWK8T
zdjiupbLp0a3/1TOEd7lChMIKrrOaIbtL/7SPywle1Z7phSSdIFjJp4uvq8gigqqV6VDKV/OG9Bv
MoTffMVuBhFzHMg5XDVmKe0Np6WmwH+WDe9YSOI19UkfFKo/yrtxsUodJXYEt9hSjOVwp8xGSzct
6KAdilAZYu+3UZ/n/Vl6FhHNWUusJhYMGz2nwArVaSykXhWhPHiJreSrCBFJgRlmeNvyssL4zeFA
uaqZ+uY9Hwm9wfp8hpXBoAMxhM5APgzlehsb9hwVcDfUQSOaPRUJpRHK+aAyAAM8v2AD3vvNlpz/
aL+RiUJMpWOpNA17gWZOREKPqAAPCiQPFCMN6xu3pQWbsqfYE5quFwkFErrIfdUZpONioLB21pbI
rqHnH8MFa8WkveOZ7Mr9pRH6o4xKrmUVHGkNcu+g51tH7JO2bDNF0RLv+uvw+clQtnPPqnuOU5DP
A4CtcAteJ14AOjtL+PeQFLnWrheAtzzWwdzsi578PiGJwFJMXbHBi+a1F7RVvb/vl8jYYJ1JjZFB
HWNgtBc9vtgfSn9CkBDFDmNMLBuA4AhsiPH+MbDXLcWkLYkYn+ojOoQAxiLHiE0NxolYcNa+Pmbb
TDkMsjA5BSF5mVQk8iK+sc1QPjB5sGFXwOBz1Cfgw9Mkb1YJTogRglfLfSk1iwSVghhpAyTLaYmJ
eX30TeHm50ykzKu9xVUOcZwMOaQ91PqfUR0heYCZQ5rum01RTGgRdqrheyABurgY1Qr3mYOsP7Bz
P2nOBeXd3HJ2kxNV8X+unz8Ftmg/vv6ZdPPd9d/07eTXvZJp6nh0ll+wSncss79HjnXO7aWNTOtm
0FvD3O0SI7EcRHm0o83kG++pE1ZKVvqq4lRwcI1OimEZsxj6KDBrAnRgvfwFnBHn0zk9M2tqnyJF
EG8acnJsNV2kkQfEpbO8V5YispkU2Zj3pyeyQTzagh0WUXUdT2YgiQzvc4+Yp0IGuTX0Ve/8i4Tx
PSeJZ1w0wKkCWNWYygIcpGX9r/IzTFFfGYfHMjOf0ZqcjXjFopoKcqrgFUPxmbLO2m/66nCo3ihk
KM+L7GUuREHOopGFQacxbxUqDS42YemcTAu0KIqcBLZr1byK6zFSXhuMKTruap9fnpt39DzS9B/N
SJH1rC5gr2ySj6QS7SXXqo0lbmDtZaRpMZltRpcVNRyezaV83xaZFO4BuQTgHdwWskWaUWJjXnFS
t0yjlbS+0XkvZkKKeM5lztWJGOJVISoZg5I/gCGAU2Hqztf6QBs/mk9OTagRBp9RwoETXRzMQA5/
ayUmCsLLY2nYbytz1WsnB2HD+vOxUM77n8gWYXJQUAD7Teh8rumkKmMRVfIAAtlnp/MScQO31LDt
UHcwQ/D11d4ycRSy80bgm+x4yRN9lfn8IlO4G9nLZY9hTcD/mXC2dexWhbOtf6mtlqFTiHFQLllQ
lNlMXWFULt/UidglqGs55oqqR8d1tQnP79ul1umgf97taGP1f3kh37QIGQr5qPLEAbTWL4AaH+v9
AbbM21jfvYHuNOEQP2btX4T2myAhRrknYJXRGNSOkSDUJnCFJMNGXuog7Si0qNJDuIx8opaSJI/W
lrEvaADejk6qa73a5u7DhJdqGg7ldOMv/nQev09H2KFGacKwG71iWFgtgcighm1/FDYV7+8vtvyb
EmGB8oQps2wB1fZS/ZY1Hq9jaafOAA/8FQCdA3bVYt6bcry/mNlvooQpkv3y/yU5S7My1j5K9cpG
s9EYX+v6p7g8eMbnCxVnYhTBv/MUnUT3j7GqfKFRRx+zMAxsltvKzh4dRKXR2TXlfH/xzv9zPpkh
1Y0vJ0kyxhjv6t41lpqAXLh+i3RprRb8yKpHpyJUTBW0mIvyx6DQsIz96DofE9sK1u9IPiIzgvNt
NqbD6vrJMQCQ4ATGIX6mpbbms3b/qBqZHMOBSpeTQr7ZYjTZnAMNeRJtWCGup/J25N2jAxOaplnI
2N9QjAKLMSZ0ZacOAl9lR7EYEo0MoV8U3uPbogUZJdJUH62ql17nfydYphcH+NvYJw+3u9SWqYLP
WP627c3baoV45WSa2tK3XOP371f0Q17Q5aQerhv900Uwu1qZCGvrKy2Mnk8cTS6AUFELyS1Dd8w6
G8DDyJYYiVjAbThQ1NK8b/ct14RaCtCy3bljMuCK/nx98c5Y+sGhzbaPGufRBRMaSWbTq+KNoe2w
zA1XG0GKHh9jPpEyYRahfhqPq7iywzEiDUm9wwW9GiPoxRF9wlqFp7oz9eAJmDCnw5oKLzXvtf7D
QrJcGmaiqzJj5LYF1VJXTea3vvIqinNMUevyTV4mnkeklFHYjbkiILKMPha8VbsZQRLMQj9hgoxW
WqGodJksn177DhFpiFTY+j0f5zbgYB2fgKavcdrXChiep5ASA9NE/lY2nhyxzjqfGW41Omnlthp7
gB4QW8QbxmNxoRIiNE7lM1lfjeHu1XbfYO4B1+mcqILx2FeUyQbXkOki5X9I+7LexpGk218kgPvy
mlxErbYl2Zb9QpTLZa7iJu6//p7UNzOmszjKi54uNLqBAhSMyMjIWE/IPRTjZVNgYNLcC2/RMbWe
br7hfY5m2sSmniFGTX4+he1CCiJ1QbXjZbcT8eRfAMK3xPYUDzXbo+XJWO7LkSLnnWJ7lBLV6EQz
gxA3IVaFYvVNcHrimaf7XhOgfX+yFQCascY6B1p6i7AUsnq4nL/KV4C4IqTg4lbdFlndsVM3D3Wi
f2Etd5mYQeN7137foA1/93BaHaLdn1P6cEDP0CCTP38Isa5osgTsgLndHJPj4Hk8yXJcYZ1NnsVX
RKcZvXqVvTm/P7inx/aCc0TqR1+lFscZ5t2GWyQwYXuQozEtKdsLzy1C4nuAn6GgUpzD5LwCbP5M
jeJABRgrjdg0LKbbGQUZU1vgaOV/STz+xxyzibS48f9VCHGxxwQFbtM6EOvXGrV13D2eC8q5A7fQ
eCK6Mfi3IdnsUIH2H4Eucf9i8xzP28WfUGhrZHmuGm7ZsLSRUHpYxW69+Q2rT1t9eU2vHIvFZuP6
tFBHo4cmROs/JR/zl6cBjLOhFhc5KGlt20YfK31O0Ee7dOjJoCL28j8KjjEdYZ92eC3BC8aW3k/I
Z2KN/K38sLl88NJJHMbYDFnWJqLQiqC16b6kt2r/xbk6M0O6P8w7mxlrmiiNM+q7Xn7t0HubWMuV
u1OWLvThECxRmyV7B93uWFOP7iOOCnKJMwFJsUBvbHUFd7lzRi7/9O7aG2UnlnZnjYXjN0/GgzW8
2k/e1zHdxTlsx+Z/NFFs7qxuYm000EYA22ED0gyuKnohUvzh8DpfZPx2JG8jEJPrVmWyiOU69CSj
X+ix0i3pjJYuDhWeujCRCEKrOO9pMFnmVuFpJD8NA4cExzDJjD8whLoRCQl6OhAaR2t96fFMBScX
pbNbIcXMjNXgCgrn3WUvWO+kQGIIcHrLxYpzkzlWie0Pa2SlbrQWlDoLuLHbgCTLw/JxXx1Q1uaQ
Eu9HKrfYfHL8QdIkXQebfrLtTiMjGqzJL6QTQ46ny1EAhUlcpIuyqaMRHCGiywFEhYhB4VR5OSku
AHr9dJ3khVAY6YBMZWdhFNV+wL6SgPxBUEswoLPHQnvU6K/A4OdBLM7HDTLg902st5SMm+JMZCgF
oq8H9J03vRc3cU6a/QfZEgclbZqyaDB4ff/QZn3ECT3mNvn9IrzGGc5MJZveM5+Tj/u/Px95TQgw
d6nGmssUM1zQdMxAuO8fiLxQkksJedujYPW0+WdaOCHIvJOZrCdG41MJktVq6btoKSK+Mxzu8zV7
rSZUmAfSKC5Zn0fUtx5tIDvwTPZsZmHy89RCTdQgDNI0NEt6lbSnaJmSW16eY+V4usY6ysBj/ZfH
ft5grp52jv9BTLy1Kss7Ij3D42k21P/mifWUu1E2wo6mqMPtB45GxxakjYb5XNMW3668ctisCZ8Q
k34KUBXMTJL+j5i9S13ht2fz+Jk1dxMSTD0h1RLTjG6pRsUSD69ItSNK5PnIM7CCcF4mVJSfjDRp
e71EMqSW2u8Aw/7TY2CdONEK/S1B4dxXai4xxhqUQTcMsgFi9vlcbS9k01kK2iZd5U0wHsqVd21c
DkX6+X9FjRP2WPNQZhKAL0CRLovLlwQpWoKqhaeueNrOOy7GLgCwHv4s7XZFJRtTLOgXWqqo+25R
sUBsaK46jOG93OeOp4SMkVigsyLLa3qLlYosEgxmcOs+PPkxhkKOzKI1qRJmq2jXb0yrR3PtF3Xu
YvzLUfn5RMn3abGuejP2WmmaoPayQ3IdIgTqk30AjgD+oPxDh1cBcdkQrIrkiHK+TjohzbzIiZQs
4sGEomA1JRLO2LSFZGVnmcfiISDD4+/ObdfjWt4FCVxoz7t/kPPNAhPqrDlJyry90GbOzfvlz9VV
oaFPhvPCHbPmKCnrqivjEEj5CAHLxAcI5R4LdaXt2jtGvIzofJZkwhFjVyKpNrtYobq5o71zwH5M
cBfWKG4BrJYjvVmPbUKLMSvKRb6oQggfoLLPjYNaEx7mmgAWFTNkqMNwqHFu3V/eex5grRA1/Tb6
Aj8COG6rA6oRqN9jARzXPnNeataTVzXVX9QDqDXWriSBIy4BD825d/P1pIkAGUOig6GmpOnrZp1u
AVT6JW/UCwmwrXcPBOovrg/FY4qxKn3jC0Kkg95tdjS1zffF4/1T4vmFrBc/JjJlCiTch4uDTFNL
fqP/1SB75FufPPl0nxxHJ1h/3jCAlSz7lCFANYv7jGgHnifNOyR2YqOJukGqqdDQgkYOf2ifvoMw
wXmqOI8mvS533kwWaTjXzKuuFyC0w16kVfRwX1S8X2cMQxHLkmzQrPFGAwLRdXX/13mW9IZdO/Fs
U8kssquEn2+sbm33dNfc73FdrqwNz0WftzoaIinFpNvMGJsdqWhTKmPEcMafxsYabaCv8vaVUJ/h
75P4JsG4gP5Ck3IjAwlX3EiPKZG45oXHBHMa1xHDsBcfXgv6gXe75j225cKRXgdszcQeA7QkIV/E
OaH5N+ibKcZaG0bSVfIAktJ7iuVU20fnbW1594nMxx6KIFAAKkBdsUMY4miEYls01O+7YCPoDv4Y
mlZqguEgDMnhGeL4D7MGYEKPcR/ETr7UdA7wNP7G5mNLXsNu3mdp/kWdkGD0Ta7aqGzNlh4VhtrR
y/WAQYIVso3It+FhTXglgXlvDIjcsimbgEczGYLqdVDykaIsNdaFRFcyehTcgHpl76FtRBv/9/qI
AYbIzXZyvHnidZHNquaEPKP8g+ZnbROC/EPwBBcFEPP3BTqfhJkQYHR/EWpGK/pArZJJuN2F1oMb
283zihyET7Tj9csjJpPSZ14KZj6LOSHL6D+ErQfDqPWn3h7J5Tlaotn1WsOr5fA3q5ITOtrPyC4z
+4VwMbB54uVFx6kZ9vBQvt4XIZcXJuihfX61XoKXje2vFwF6UFB7Vt8+OWToSfxlByesUFWZGHVs
N6pChW7tKA8R4JUPt0ZC1I2OA48hqtP3KFGhTiihZtSl+gUMxS2Aa+qrRdzkT7AM1BUvtLrVa/47
KYltkJJUIyy1Eeq3QWem9ieRgFCnRMsqQPY8DwmwlikuX+gK+0/7SY8xuLxROSoy71P8R7AS2zmV
RfX1Ooh0HYqdFoSgyy4j2eF45AJkczRFEhhjUiTtmJg+lnVsinaD8tUFtsPTV0//k6b8jbkg1+GY
xVSoO8Eq3q7RPgU2xqAjRec7esELG2cf6In8mDtmdrqvdQow4i5fUUKix3XAe8nmzf6EBHPFAmz+
0q8xjggzp8B4STZ4yQhQl/X1L9k52tyBHR5LzF1L1CwQ9JRK0O5+YUEVzQ53du9UxLM491ri0WJu
WxsA5dmIQOvFpsCkuQOwYjvf796b0TKOJF9tt4XTuNqDWmGwHfuXOW8qh/5NaSe3Paq0i9pcoZSZ
XX/sHVjh++rIY5DtC2ouZdGZCbXB57O/XkUOzJcrrVC3ohG+nXsbb625nmVzI32qeXesC9sg1AO/
L8pNuhxnV3yuenJq/gTELTxfsYAW6Kmn+5zO+93fasq2B2EbKLpc+hu9nHROCCDXZKu5GbJEHEr3
3zWJLWEUkYqlPw2Uhrolg4X9RdvC+50S2vW5/5Vje5rNce7mmzAmzDFPdp5reaFEuOa586J81esi
JWvunM99f0e6JU8nypia0bVRRvg7mI5e/Fasfn1psVTsvvRmo68JJ4w16VtjLGJ6u93D1/1f5moA
c5mNcpFnbY3vD0M4G2QJu4FGICSYeBMUHNVm6wqNXPV9QgWV/IqP46//zSawZQQ50yJZGCChnb90
dffCsXmcU2YbbQw9KSOFSglNYAkKzG9AqLp/EJwjZnts1GEhBkUOBvwVRgGunM2WnKgASMI/PSSx
bdpB76iannfdmrbm1tsscq+pBZg19B0+HS3LedsfloXKu/mzkeO38rLtNgCwlky1pjd/fTae4LEX
nf3JG1icDx0nVKj6Te6hUrSYBbqAQQApiu47nUJfAjcRaXwgJVvcdjIqrzuG+vaETMgB3yHqooTK
M7WrmlgSgRyRtUSBjOvu8QRIlXNCS1wEGMpZwI41FcFer8ux8OKX0T+GvNiDZzHZJb3JQqurhtqZ
yr3ufATd1ZKPFjCbRvw+KbZcIIm5H8gNRDcAovu13JUtsbBmjmf9OVeW7e/J+qtkNBJigm690yzj
MbFa1JEw3DPYkNxGfuQ2O/L8cnYCTkhkIb0oIKl7yFw6BK3tnoVNkrz2oXmwp4kImSDbVIUYC3Fx
Tp1q51jAtD9+qp8o7NB6Fc835xgmtn1H7WRhLGtoX4LCSvTSYp9Da7cAoR8AxFURo147gnvfFt6c
gTu3S2Ze7iRK8sBPQVNugPBwSMnvGng6wIfhvBo83hijkTeypCxiwHGbNYl8cuUZ9flWQxXdDEAX
NUyFHfkoo7bNJJOCQGNsMHMXh2T3ZmFjwPoYuTYXJG8+fT4hx1j5Rs+NBlvvaEKbjpc9JZuTsVJ+
R1hyYdreOibe0XviPI3/5bC+eWQOqykE0bxQbObxYeOu3IU1HrDg74tr4alS/60U33SYw7oOl1Zu
F1SWGyAoPqx8G/3DFDaoAs4/wM64BGlwe48g43XVwBssQh8EK7Tl0WEoTOtRlEPqsuJdwbOC2Wqb
o/rzwc03l4yxFzCg0sgGVPJlA5LuruuwpeXRP0q2QNLAeio3vJ0z/8Xqf5NkXMBSKOuwE3CAQAG5
EuNxS/HIgMTE4Wz+yfwPGTZsCwF7NlY0AnhJt7vBGl3kLfLdENEFVdzZQI6y3HievJnmdSGrUowF
oPLRdd+zk/IrSYjv/sobh8MX79KxMVuQCHWmUBh9DJEEG9V1MYfsrcgaNe/j875ZyfAMeG0mVNfv
qCYbty0K0VeMHFpy0W0fi8vCiMMVz3Kx8ZruY2mZ3lJTgi09EjkrS1QYXzpjqblI69qcV4anG4wN
yc0k6FAEgiHeYO4rer2vere3/p64GNPR+nKQJerNRNlnaY39a1hP80FxkXqMH0RWjVnj7WWFHpMU
GEl2uuRuSebKkzEmRa0UUdKDw2J72X9kNmzIdbt93eI58HjtnbOxto4VsJjuwIoc1tkvsaBHKooY
fYpXgExlzgUrrSmE4n2pzjYxqxq2mwJjEFsVWDxpjIqXoTbQcWYbdqP9yC3gPsEmm/s/mv2I1tXA
bTaBq+0/AyBFGg6nJDV3B6bkmUPN1NJADQTksREnR9dO+IfD35wNmRJgjkz0o2EsQ1SHNjv3w/2j
rWqPNnui7JVBQT5fFu59grPZ1ilBxvaL+iXTugtqRQB42ShO4UWPHm/nIf0N9ipMaTDGvu9rxRQi
0DifXbsHsE9cciLZ2ZTChAQLMp3UVRfL9GCwq/4Yv5a/UbsPrtYnd8XV3Fs5JUQDp4mRbxuxNSI6
T48Wdn/t249oHknJlvqJnua83D8djrqxu26NvunlqAexq4N5Wodn0WeDB+y6VCWkhlH7ZDMYYtCI
wOsVaAlcx8isWBMDiFUVeHlaFNjKykuPzSnClB71fqbCk9Di20WgJ0ckfk1J+JQBUPK+zGaLdVMi
9IpNiARi1fWtBCKVe97Ag2qc9+wtcqS3q0miVa0iI96Bty/PF7A2suRO7t/Sb6y6Tz+APjyTD+iC
OtLUxQgjkSDnsfsolwShmbgko+N5Iqd9hXuGzDN27RYqsv5gF8ScnQ1QbO1EE2oDuORYv1m3W1ck
1B1FTZclg4bZE85kSVyMZUfPD4ydxX8ZwXhPhleezbiF5H9JcUKLuWgDms8v/hW0XjZY6vhePOpe
/NAH5GpXwLmyj76DBrGjpbkAWMNDw02yzgt28gGMsiYJRpw6ER9gn999AMjB6/fgoeo8P2Tukk+F
yuirFlxy+VKAzgbgHMVrcLx/H2bv3IQNRhvzZNH7fYWfTxG7CKvGdryKC447l1+Z8sAoYRPmOdAO
RMgKnUDvKxItW0uxt68Zxh2thoirjuO8zaYjphSpVCeqOAZ5Xvo5KNIUwdl1F87VJccjdz6Gxxnz
IPeR0knYnUAxeDCQa4KKtVYO949o9vWaMsM8woo+9GKKXDL1ajBTh/WCCpFeOYZx1h2cUmGe4a4Q
xwDFZVAp0Lk6Qh2wqnezdJ7XXuDyTAW9HX9dX/hoaKgxDIyQMMS0PMMMjiqDWE23DzgiqoIeDCJH
clSx7pBhE3umb8aKICogQ3tdzr2t7xWCzmMUrv6R+L45YpN71z5VfWPUKUfuLrP7zVhZjxYJ4eZ+
9v8fPdvz1nZCkDFAQSglkhpIdPQH40XnD9lW7BRdiV881mZbmvUJJcYEXVIBC2ATSBFXCRmA8PGK
sfMR7QWbRwFlXdjX6ChsQPdTc3gXmaMobK4vN4qrgb3ewCa3/cdxuT2uvS91ZVi846PvxT1NYUwU
oLvNZGxBZ9OtzduS4PFJtJ5UtLPd18l5B2QiTcY0RZGUXEsT0nxJkDtH85XbY9bNtJbL5R537evJ
40E/c1WFsVKFVud9mUBV7MpWb01fvSvb0ip7kew1T5KzJnHCH2Ot5FAKjLDGRbBbOmgu7/PzQoWV
5zb/8i43Y0OUUSuz2ICNF5AIaFeLfbq5/t5/dcgnltz1IrxjUxjnpl2IRXzpIcPyXX7FTJAik9oh
zw4WUKb4PzShGMryCclvmJqSm7Wdfaa/hcr2BRd9rERiBeovVwcrBIO9u2uW8oWUERmf3oTXpxde
V+r8qzMhydgXH5iNmSBSE33OYTQPb7CaX8DPf+EeJOeOs33C6QVzhOVVhWgdiotZ1GThKK/e5/2L
N+tIockWy+hk7GsVmHsHj9UwRslAu+hy3Hv8eb55Lr5/n7lkSS1IWqvh90vHBiIuhf9v3MHG8OB9
PuY9zwkjzAWLML7f+iYIoTPZspNDsA52o2BpDal2TyiT79VTz+m1/i8W5Js55q7pbZXGogyaKuCE
ieBgvx0qtr8Nsg5L8vnJHQWfi6N1TYZ+CSLkZjDCVJJuaH2qEthQvfjIHi7PKprha+Qt6+cCW0i7
V/6cHOXhrydAMw0DbdhIVN2gpSY+o4Re8tr0o5FOwAPReEFULxQtadVXWPkxkMT1nlJLEizOcSoc
ssw9C6uxNSMpHuFCQvnF2Hp9trxm48lci6nSh/oeh8xDLtfYLiLFIGVr7zmR3czGOgX3gM721z+o
Rj46r290fbRPntfrNdoEzzTmgG+BUtHnJ1CwrP0bgpwnWADOozivXxPZUyFNZB8gO54YOb5sJ3sq
TM0eO7+AccBb1cylwzzzjQCAKoGeMVjb5TtJJsHKKqwv+THfaA7nZGcfqAlTjMXplFYrpRRMwSU8
Y48Lovy9CAGmFq8XeBZODkuo/qO7zH3xx7A1tIGSAn6IsTzLQNkPEsffehQTxfMswILWROswnY35
bOqwYVUOevKbDQJlbuJo1tROvoa1UHoYqKmQQMr2+7iRG9e0bu9y+KwEhDtmcvMB76k1Y5zqhV6L
kgxytKQ52qG7OqzCByOzkK6KYtuDUfQtQ/IKQAlAjY9rukPn6YXnqs6+0d9cs0lGoZNDMYmgWziC
znnH3lHX38pLjESjGEg3E33+s/hmQpJ6tZNrM15jY0gHcO4nxC3XQkwWcA6WToT9A5761nBL75yT
ZVOOgR9iRmIBghtlCa9AvKBAsRY2EXbqAGTgk5fmmY/jJwwyFkuJq1gaW0oPvc3xcXjwPMAgcqwP
x/DrjPFJiqjPVR1EUG28AHwRNU1uYphjenXG8CCHLsVNHdBNlxvXdFXBcvCQATGTB2TAM3E6Y3Wa
Bd7OxRXcvMBRxJaIngRAFqeTyhyx3fK/d+6dzhidS6e36En1aZm9s+KtjmESWB2kUsW9ANDj6+rr
CTUW39IcrsvIeTR1xsKofnMVFhXEmWD9gB09yQc6LIeZAStbkP/NjOuMeYkVLcDFprQqsjnvpMwS
PgvUo7GUkaj2PwvWvlWezaIWWVbrWUIf6ffrMnkOdoCuOwJzpyOLLS8NM+9m/efZMBj7EWXhpehy
mKwdbJb7kSEUzTZAh4yO3uYfesgTzhhPB4OUQ7IAJArt+AsfRsS6kCBv2oen/wZjMvrelIw8oGbY
Tp56HQULdBPaCOR5ePpcSozdaDrJkJoK+o+5mFv+D6A1W2TxN1w7PxtbTCTHWA89CRI5VsIRlR40
mgBPiMIXw2/hNZjw7K3BGA8pK9JFLEPXN+frriWZVxCAyEjcIdTZFoWJw8I6+L6SZ9mlheyGZZgT
OGORs3B00/K3WU2KwS4qopHrFt7S5yaM9mZr3b/Vt863O8bLYCzIQjdzPx6gJsjCYK5Ps+TNAlAE
duQA+2rll5YPmFi3QxelFDmBZXh4UQP4EjTe4cPbcHWJMTKNKF0SrcStH9auW1rmgG3DQKVdrFC6
wJ64+8zP53q/9YndyZqM2PIsC9AnZA53WIGzAjbu7vBqEGxjMlefHGpUaVhRGwoWCGiyIWEJPKO9
ZSOp7aincAdlO9/JmO5aetFDZn3Gu0+EORxqc3dlSo1R4RHZtbw1QQ2zICSzI+t1gHfCjVDnEoZT
MszjN6Z5ixaOy81pWJAESHre8MEr/syqxZQKo6VZmEVZp978H3TDRwDeAqw3ykzcyvVst/KUEqOA
QxmLSeuDnwp1u3rEEisMI1u0KxDxwxdiFhMLFHlnNRchTYjePmriv6Zq5g+hSs/qbLcCXekeUnA7
BEifPCXkkWKeOtUYM+BigBTNup5tE+mLjlzPygXUXj7T8/+mhWx7vi4ie1HRg/OX4VEeiXZBwZWW
AWIe6MJsK9FUiMyDVwE/OjCu4GxYlhh82rgYBzWwMwCNgQFRTbtEy7klbCh5faWjH9e/ZWO5oCCz
/uD0Q5j3MAmlNqzpzbN3dl0TUMfiZfzzhZwBMqOfLxwHdLY7xVAME9Gdir3dLHBseFmo0aLA9nYZ
Y6/Q1n/D43DOkn733/brmwxzNQKzbhZGm8F+YSIJU9LAOHumdRaeN8ahw94GRRzF2qBXEHFI8BRg
0UsEhDoCwd1naPbxncjtdpCTa6eHqNQHMhjCu+tSeJze64GgjWwefXOQFtjwkq+z04dTktRqT0gW
KjYAGSlIogsY+CPvO9m9rNVdsxJQIovwrtr3eZxtIZ0SZG6F3LYLo+soj+lDCQBa72lYckjwzov+
/YSnblDGtGkK8HQet0lJzKcY3hJtsrQ/eftXxPlH9D9KyM6spIqWCEILXX85w2TZGkr1wKTxMC7P
4Ypq8x1tv40bT7hSDSHQpKik8aMtWA+hlZek8pSTvv466m900+X/x65LHnfMa7pQJQ3gOyA6PrwA
CZ+mmGO72CTb5AQwDF6f4Cx88FQ5mGc1qPMoS0WqjWe3Pca+DTcPy45QrH39/PriQp7PuyTfZ8cY
EOEaoDSsgBwFkTjb8DU93epOXAMy65MYsgQsaRP+lsAo5HC99FqlGEglA3Kqe1IddW3FkpsuufH3
LEcTSoxL10iJEhhgCgJUX2NMG2HSaLHCcDnHVM1VoVS0i4qKjv4zA8v3ft4xKbxktV8ruMbK8lR8
mIfurSrRz7MJPu7r/VyB7wclxkHoK22xyAwVlDbnB/fjVL8eTOfPb4JIH/DfqdURlesZz9w1zMyI
gmiYGi2uMAfmC2Fe5oE5njTkal4WJLfKzjKAgOqU9vOx2BXLfw0+fvKM15y/hxqYCLgZXVYEdPj9
FGw0DBcxUXKB9oj76xNd2EveBnv/C/sTuIBsNzwwxqj8oMaY/6DIsF+8b4RbijbHMifc8F+meyUf
AYndA8BH0tu2trdf1d5wMR9XWADN8DYIte4f81zoo0lgXAJ0gKhrNzWYmLeoVYsm60IB1bPNTnJK
BRVqeNUCKHpf5oqusOFQpMaE4f0HReaQa2GI+h5LD07pIyq2ug6QTKSD0Yw0vD7Br37hJ1pmfN0f
FJnbObSLOBj9WKClyJ1s+ycKV4V0C3dd65wn8YMStesTaWbpZQQyawItapGffRhHW/p89azGM0+f
eAcligpnoY2T90opMw+GJomSCZQT4PJAhX8SrnJJRpiXQqFU0rstlHjcAgPFwfJuneCFjC1aHUVW
Bm315dJ4M1Cu/0hfzaUV91a38bAmBDjGVvhSHKzLw9FueWnDuV70H1/IHEIbXroKy4Twhc0ahQmA
/O+gb2O1rB0AvEE0FrGM7UUhKt1SaHwARq/lNaTPmc8fH8GcT5koySUUICZgEKsEk66oSbgGibnu
FpX3X0o+OQ/mAY/jwMwrMwO3iLrbo/R2OTnPX+UHL7yfq3T94Ih5urtxhGsXgqNmbdueWQMtGtVa
/2m3UYlMQkwBFm6yM9HuD492iaW0O2x4gEIsXvTEs7hV47mg58f3MG+7lOAl1lp6zLb9obyNH5qd
EREQhTVpMR9Ic0Yb3+QkcOZivilVthtlcfWlaypSqpvdsI+epBJYbqH9qKyWwbZHmgA7jUJnIIDc
R1/ddfMZ2MOm+eCZtllD833qbFtKrAdhbxr4jAFFRGRBsMPed3vsp8Qa9k+OGaUO+x0NY2HSuiBP
TS0tBbzPuO5+bLcHD4kJ7lTYvE2bMMVEDlITKtWiuRFykRZPZSIGSIv31gJzFpi0sMBckHG3NN2E
dY9BxqQlQNAR8rYAgzkZnGSdW6MXkI8HNyyIip6YfZqS3IaTWiyP635p7QG0YzURMIyohaVBPUr2
hpW8/pPi1Q9tY0xZcc1HM9Rw52BPz6heYSAKW8n479aMV/mDDmNE8sJUWsGHBJAOEqxF5CqfSoQG
yjF3eZrLeT8UxoxgPi7NRJ0K26ZLD50Aw+VbGlA1XrjkGa15MyzLmmAaoqTqAsOY3os+2IJKvbi2
HxMkEAT0u9Ij+yeXZEKIYauT+84MrxVli759ybpx30IYyvtk5jpC4Tl988MYPSTTatX3Qaaxatsd
9vLGB1jdlvxewehmxKt3t6A+3XHzCLMq8k2ZHdmMFSNo2waUe+xaesUW9eAzJmNvpbib3N1Os4/a
hBjjIzcaMBVEk1oCyblaEUy6jxuIjSxHbqF7JnSbSvSmQRNHKi3aEOsiwJdMdhsRzdeq81YtebE9
T3qMaVN1X1WVAlQWD3A83jBVi1YQdCZwnqe5bM8PblhTZlZAtKT6rumWLf3xbeADKwWmXZvVwvY+
aRdI9PD0dF8r5xrjflBlzJQhZWXaRVSGrZU+GNvGlc713i6evxb2Z7jk7sSdy87/IMh4VxfjIlaF
DoIYbhft665pyPGr+YAR4e4yFmcN1kQXGRNyvWaCcVEpLWy6eS+JuwpICvCuIzd1Ngco94MtxogI
Y4zG+QtIFXbt0tWJUWlhQNUkmpU4i8Ml2oxW9fQ1PnvHbPml064ajnmmFP56CifMMvYFW1NC06T6
Q0O03NJ+v/Cas+bi3ymTt7+fXDgDaA6XsgaJxrqtFUUguhgxIv3lAQ/Q+uRBpsx7FUjJGAg6BVE0
mCtxSdTFtcN8xUlbVwXpdvmfZHd5/h166zqxj80DwsENrfVxJDl/KSZ0mUvR600sFjXohtvNuToh
VyOvEeNbR/TXcS7gTDZDkyakmOsgBH0VXRcglZD0JO5RCT9+cq74rEWekGBuQeIHVWEYIFHYu4f2
VXcw3nX00iUvlTYfvU0IMXfAKIVUbZQBQXvlIWd3IckXCiaYNaPtdZJTGUQ8VE5jJyfHKTDL7C6e
OkTA5JnX7jt3FWRRE3QZOoNdK0wCLNJDwVe1keZpisSSS2JzvRMqNPa2yZKEQEXEfxQWGvyaJMFV
qA1629yD3zo++l2rpfX11KE/A2OrnDPkkWNEK6t5PAw5yCXEfn8fycMSaLop2T973Gaa2ehsyhpj
SBbDAo/4lbKG8HB3fji5gO9d+p4CpAzklbn+1+xpfYuSjctS5EQNNf0/UWpWf4EzhCD0FCx7Zx0B
YyrkpRluYc+dw2NDsFT2xzgJdNzviMgfybheiE6EBdBrY7N2lhhJ+0O2PtmvCUWr0bT1k40s16d2
ALzWrwAoFzbndOeMwETibJgmGdWiFKnEhYtTXTfL5SEEHunvN2tAl+CXVUvuPxo81aY0GbdmMcix
ml4hg835HCJ/Sl73a8nzuQvF55y0KR3GluqyFgRoB8NdPAWErlpyzNhaLZcE/coLuPVW/AdWteQi
sMy9/bKE7glRpJlLjeGvReEMmwl8hA8LYLeSM+DEMDOX96QvLdQReEc45yVOyVEjPHkaLy3ei+sV
5ODWtNs+tmLPevIxDLW6ryvzl+WbLUacvp7n7ZWqin44opsOc4f3f3/27ZsywjxIkp9GgFJagBG7
l6zwKC6181r5wHprL3jgjgjNer1TcszjFNSSFhv08mP3ZWrbheINbmA5g/tWrtb1u8cdQp7D0IPi
f0uQMaWXuDPQzw8GUVXNbCwYwZYTCga4fKTo5BYt5XbEcBqiOTzZzt+Fb9KMZR2kJJCMNBRPL8MS
DyTWwyUd0Xiqz1ERtqe6yo2rnBcQaX3sbEAcoBrOiYlmY9mJDHXK6ETby2tXDCMWScCloCCEgFC2
6EjewdgCggDbv34dsZH1k3t2cwXq6dmxrdRyGw09NmZDgHbjLHBySDEteY70XKXzBxXGdGSjpFZt
Bg15sd/TmGAda/AokGeBoNAf2HT/Ds/hpL/494P0H8Vga1q90RdyZUKeTUVE4q/GC20sQLobBcIv
zuHNJlZkIPOjCKCgDYQFfInHSit79SKemsGyhWeRFlf2+aNluDxgtrnWSG1KijEmbV1LrWamIn1k
bCFYRRi9c5qH9SA63L6oWQs8YYuxJIaU1kDoz6AbZztxKk+2bCBScdz1WT9sQoQxHlrXd9K1ARHb
KInwW/OOl1eOAaYvxV+6MCHBGIlWKcY0qXA8HXTBC5zTlZSWsdLfRWtda1wAkZuneocee5ezDHD4
MhJ7p83VwaRy0eI604HXJiAv/hKd8CT7OBxQcrRjVwU6kHaKzpg0Wq2dcqXlpFnB4eV2bsxaym8h
sBddu2RFow6xeCoMknTeOFrIugzkS7tw3lOeiurMZTdLFTq6gIpmkh2aGD70widv/bwuC8KFM6NH
d0/UjJOgpo1+iQaImqYIdrtVDPyoliy327f1mgt8N9fpNb187PhEtBgvyGqC2q6PCNbYxZZy9l95
qFyzQbqs6jLCdEATaBJ7JZqglps4h75awV62y6W/kg+Z1x8Uuk+zQnyHqgqy7PJnQrTn+5dl/iGa
EGcuSxS3mq9kpQj3AYixuwfNeoCbeaiR5qmc3qI1XM9WDv/IXn+TZTESilQsayy6EU9q4WXe3uoD
S9mg+E73BvyjMuFEwLe61uSx7X2xln3sPUcl4WXXujnBZh2ztZEK33Cxq2Y1VFOQbwHkGFo7GHmq
MrAD/KGiBtuVHM1C7HfATu3ran38Avbk/dObf4m+qbFijCS/aC7DVUSehZZugnX/QQcZk8JGtZlD
a9ZyT2gxLot5MYtRlcHZbhcHttY5ioRWy9J9rt+PCTY+LHlPxWzXBKam/y1LFkc2rvxMHStwJ5PW
zSRruwZiqNM7kok6hv05Hu9zyDm6WzvJRE3iqvDzUe7Ek9stM09xjwJncS73uBjzFV2ScZF2oFAt
7OGxBmRnguUYqw1vtmzeJk8kxwQ5WRgrcpNBcjYyVpGDUiKG5dBTzcebpsbpL4s8ocQ4KPUVE+7q
tReRVznbNEQ8ieRUPufWytguf1lW8uAdU+cIt4/XjTFvNyekWX+lUbtE6mowuXnfvbunoSRYkkas
1AuJcFtX7vHMFu8OMKZ6TC6Fr9TgFnJVRUsoSfScbeiM+HGoyTFeNx/5x32tnM3BT28BY1FCUQ/l
wgRNYYnQGE1MnRPtzMpaLK1rsU4tfj5p1hH8FiybT2rkLtNDFWr6AuyV0EJX9bgsV9cPgxfP3a7U
He1h80hx9W95qjmwC5Dsd6l1fmnf0Luyy1zzoB7+HE5YGNc8994iRBtJvtI6FHJ4gSVV03sfQkUy
uftSXitVL1Jdwux/9ZC6GRDZzrdDpaiRqPhzTpVzb1j4CT2oqjyNcUNr9He77/XKJFdksDcdPA13
rX2gYMWhOBsiTU6VMT5p1USm3Df0pooP2F073BqVlBNWkfPCW5knTsb+SNfQFIwRtEqncinO/jnb
DpYBuNv/x9qXLTeuJEt+EcywL69YuYGLRFGUXmBSqQogNhL78vXjyZl7BGXhMK91z+mXNiszBSMR
6RkZGeF+NTFqJXjg4HrrHefVk8EIgwkMaF3iFcSw7TVroVnBTAGUIsqqGoXYPvmGxNhnZam7EhuW
eVUjPj0KIQqOBDRKZ4EBn8ENLntgvQNpVvx6wxmZO9Z/G68UENWBIEDLG8bi1PLX7mehWLebp29t
9C7G1uU/IS1WJyAkUyB0JdR7Ko9wXSM7xIXqYhoWTshFgDLP4zi9p7sP1pEWv7tVg6xcL+REOdnX
VbSrYswGLZe7HCLcnGLWnoUkcZ1akQ/CxNT/YvZO3kULHv0CKtMJsyBW1WbAMe36awhp+LvK+ryY
yWpJeLaddLG6maL79vLMnE1ipCAKBUNh1ut5GwKGfBtdm9Ur6wCbI+OYfsf7v09wLmgFqDIKLb5j
6/roaJLcm3t96QzHcNBfg1vbc/eZW1brrdAo6P1qrf3TPvMa9C2+RGB6AY+DN3r8bts6EDNOrcWp
77x+/zgCZkuaUFhUyW0I7d48tWUvVa1xxcATpOIWGHNNl71dJbZycbnU7JbGaVVCSXl9YBV2Zp9n
p4apLdy3kVEL4d0wf1DM/GJiLODs8wNG9FfNG1/4GMBmgeVsVji1Su3lIkwNoQAlzRElufPOz56S
0BIy9FzJjK01mxZOLVG7OLvUKvh0iCUD3dCylddWi7VcSY7ga2+Pv+Jst+DEGN00A1rkRr4mMLbG
oEpYuMl7tFOPWWQ3S+uq4cwpnAXkjjJ762wla5U7C2xsVTNZ5x55q6R38/R3ULuZj3DxvpbE6TKy
uad0MK3binDdPPZ39iY9tUPtXSHMiz4zRviLYaPdrrCeICTkaZZjrnC2kSne2GK9os7hxdQmVXtp
6msbFSN86xvr041RhUdb7yqrrce+sUL03pMygY1CTv5fiK7rZ8l7A2PcQbdYJzVJQB59KCppyOIx
VPGxsIDGzvcTTOyirzMySPPjF/v5jnyOR9YokInba6FGAawFUJ+PrdWq9T5uqwMj+ubSvOkHohDF
uLR1XoeCcBSTJfeEp9kxsgKONRc8N0aiTs1QEKI0htjmOom9E7p0dujSWT6Z+1dIiGOY9nnN5hNm
fSsKScZeiKs4Jd9qXdu2AnqAF3Th7go3UtClyayqzOWuE//ofoS+S1PMCcMcuHYMN1+jkR4SHugT
YMT5XA6nqpiNURVZFBQ69xBGJRIkENAdr+NCI2Xc2Bo/u8h+WeE1O0buwazgzGXKU4sUOtXClYuu
goSscV0GZsjh7R6XSVTCDgdu89i72VicOEcD1C0am6YjQYJVlHNLwSKeHpuYxaOJCQqPSrXlQBYv
CkeuMQtfeQUvS2NdXDQuP7Yzf5JNDJH4nABSPvJpfGnhS2fZ6f5qlaVJpi3XTO4uVkRQoFSHkdYG
F3yfdRuYyLJXWwi3JrvDM+GYYT7BzMb5xC0KlDiJq+Oek3FWab9ubwL4/DPBTngbxRMmux4r8iho
iqK2lrV7OKzd991oFggHPN1iCJ55e2C5RcFTwV8NjMFjEW82uGxG++ppL9wKMMF6mSO75S9Qn6wf
BUs8+H2veq2QiqHfHoWnlWi/kJP3cfTNVp4mm1al2qOut0upX3KYQUFZ9s7++/tuiWZ9yDhuHDwF
vljryHtscrarYGqSwok24fKWTxAZ4An0S1xlRScq3Xi7vsUmLkP/5UKqFFZ0etlIBg9zpzNnyks8
66NV4rFLDDii+0sirehrIYaJKDa73zzaFaxWZEXE/MmIp1qNTN5qikEhUjhknZiAsBU3qsDD2bh0
l7/3F8vDwQiKHgsaj+z62WzGObFJgRNE8eQ6ClXsYgwJvbebYcuBoZ2V+92Trr+D/ds1Cpr6uhej
oiJmiKJ654zmzW0kdNChbYbV1ULA4JEtCpiysmv1DLeHI7jUhafAXDEvffPh8O0NBUcXsVSEqNAI
9OFucvYLx+8jcLJKvnzOdjfvz4KdxcyD+7dNCpcgG1OCfhxeodx4LkWzjkzNST/Cm/mMejXjbJzH
229jFDaNYq1GdQoHiTH/sny8m2bLxOo/QafSgtx908VxIsEXzf1EV/HT0zJfkGo4WuCukMyyGOZm
0+eJOQqPbrrcBaMCcxyyiXPn3J7TdXkC44fNMDQH6RoeRwmFrow+Riou+C7K0wFtEBj2tIO3fWaD
qgXTbQwrcyfU1AoVCT0a6pOsgRU8JRgo6sumIzmQGGN4M9saOrVDBUGcFp00FLBzlwEBJcVxidZQ
TIV+fEAkmtUXOdunOTFHH1SJOIJFPYM5MLTYboh84ujuNLNB84g/HNCsoJk70tVvPlVvw/6mmHtn
2JTQocTg6CL3D8UrWHEeL/VskWX6m6jIyaCyW0QV+aC97R8xh21CYRPdOkBkUFZ+GRvGvpPnsGtq
kDrLlF5LJLyxi8g+RC8ZTPkd2UH2By8MnePvzIv/dLVS97h8egIbem/FJ9T4FAsE25mBnk5HcJzc
3Fp4O2Nxuc0hwvSHUWfTTek5sbzih51KtIEYbFa6OXybGqAOoiFvrk1/I0vt+pWV8qbk/V/+O+GN
dRrNlj+mtqjTqDX6vOLJPkW3KIbbUAHJ7eURtKj826/4VYUc+g1D2aciYPV+sVaR/PvkKiDXXa+0
JMYl6Gkb29R5HK+z1cipYxQAiVkaVcP9K63P7xH0dJ80Z4NojaGizS5LzH8ywxANqIlhyJzypuWb
esgxs3Fcgx/u/T23wUjiGF5mY+qUAXpzJ66mfZuiHANtbNQrOUzx3sn/lI+Jy0C72QaaqQUKVUel
xshwCgu359ZB6zshA2B8nXng/naCAlSDkKtrIUzYZDdDmXKJthl2S+hsyj9xhe4J7cebLMVGS6LM
dQf/GO1+m79I3xGGKv8Mi0XssT7PvwDlP67RfWUj+Ft6fmxwVpx9F3x5QChvj8SVTJax6hCzry5T
/yiQDES9VXsB/oHU4Hg9hGa4SiP0mpt4ofOgYWc93wrzD0iruT1p7v1ixOJshXFqn8JCMoYSjyLs
Dx76CABV6N1Ebs46EUk40Hns1AyFiJpSa8FYI1wwmFGZoV+TVwxGTP4LFH5/OAoKUx1MAXEBX1Cc
gDywmTQgBIzNzLVvXm2t/mDO6/DnAmZ3xl6Yy8mmzlHYcUMGXTZX2EW4AHn1t3bBf1afLDOsNaRw
Y+j/BxDXtn44G6bffNQLuUavWIyvBtZYj/S0MHybu1NNfaOgJBP6KBUv8A2E9T4U1K5m9MFyjLV+
FJaoapDcbuQIu5rpXsa7xH2yihUd8+nIP9FBU+0qZZk0uoQQRJwr7vIzWaGJftwgCTMsbO/oabuy
mrW8FtcYGWCsIsNDmnpXzRUOiA9IWbvCOlwZVuFe3DVo8hh25s/kbx8pNMEDrtgII1ZyjffFvjY7
jrQ22Kgwgf7wM6vxRs0WuZsdTJjECE3COxo9zxsNvCOMV+gIupPMQVAK0wm/9t7mzYmc+2xCxbw+
MLYEPWfJ35QBD8ZkXfvRdpdo+ANjwjO3J+3uYBtmvpGzviOFMEk3DtpVwvqiYQKinNICgtOVhab3
N8KzH7rot4LY7uOPyjqPaJreVNRuqDnASQyvgsIPZ+3xtwe6k42DmXHWks5a0wVeVyRZwD1Tlam0
zogzLkiIi/7oonCDHgCzsF8VbwUP0QxrMrybW9Kpvb+WtNbllFxLwGK2QkmvMo9o2LYHyVSsLe+u
LEzSGWhPYVVW5rIwjOdqoiKRjE+hrkNieovaAeK1CFq3edfQNn5jbfu56JyaoHajEhcXQaoERKdt
7z4795kBzrPJ0dQAfXiPRigqKQygEkVSfzRL4FaLcSAHIxjQomHYm0PQqTkqNLhrW9TcBUuml2Yb
ogP8N8PAbOfp1AIVDI0S9ZiGgAW85eI97dPMSAYEArjHQce0Q53YoJJqg6aFHdy3z2A9jKyjpx2Q
+mDAnmGK/GQ685m6RJ3a0WVIUXy6u2QDGFNX8MB4hq3EqnPNXpimlqijuimLCGKdIwEn9PAJFei1
5Zogf2SuwMpqs5nK55KDqUXq4Na19lqi1IHPVZjyEQkd+0RjbFO6knKtb1GidDDRkLY55I7IxlFH
fkXnwuHP6fG3YsQ3rQmU3wop1i49FnBwoourC0yVXQYi0LX3azkYeUe8Aa9DDG6f1cJiUeLPlrom
H4UG8DTPygIBTgoC57NqydbRBCZsnMtxC81ZZtjNVvqn9qg9KzdJorcEFeyzcOb/XM1yuUMjZ+bJ
nTVi+maxugrmSxGZh+cvZszPnx7/oDh9bVeqUR67gRi3OwjgENo71gaey6mm/tEbuC+GVOSxrTBZ
UD1VkGrPzWy/XUAoE03AjBBkIZNKbeJ2CAYxjUiEnP0e/HbuUbefPLP3Xr4YecVslWDqGLV7q1sO
TU4J4Q6KbGlR/VLevh7vp9nEcGKBvryPLXjnoZwLZ3wcgNLiYmJo9fmJDGbgVR+Nbd5zBynJNevh
k4G59A0+V/pxFGIs4sU7MHsFWThLj3gJUpsUfIO/frKVX+toiXIuHuvao6xYaQrOMNRbmI9O/5KW
/RPo9LRXlAa6woV3cEeBCroQYNP8DJ03sHt8OFa1ZB2RDCykBzsl8Df3WkxSi3J/2T+zSHlZKEXP
eCWCVqboYyFxfsVBnzjZojJ98xKaUmjKLUi3mwSnMWs3M9eROvlvSdJLIA8gIQkN33ER2USW+ANS
qosDGlv+y+1Mq+bwbZ+p4w07AImG7wr2sYCaqgId5CWg6osFVYzDkhbKCZROKWLxvt8U13+PvsJD
sk+O1yWw6v/DRqAA5KaKYVb0xJyNbO3sn3jvbLixYIVXM3jCe9EF0n2PIYW1+ehbvFYGI3g272iM
Eoi7e/Lko+esVvf5NSYnGON4oe/thX6RhlyDhx16Ts6+H+AV9uosjNg5sEQEGKmBTl0WiqyuR1m6
f7tgf93gns569ph9uJ7AMX1Pb/UrXuTJfQSU27i1gpb6DU8/z6ims86W2bLm1BR1VUiy4jbIObYZ
Wp5AYYVLMuqoIZQk9/rGNDdvEJuA5AkET4i6Cot0hgUuOpWSoNk2CkUBjoKowE3tcuF5loMGIlwl
SOMB4zZxp599kOLTF/RWiVslGWCusVAxRo0a+re9iQnEvWe+bvIP5F3Pw+tzergRenPmQNYsucB0
sakMJc00tdc02E/MHA0qsh1czD/Ixhl+shIGWkUHbCgXjpMIduLpOXMitKKz6sTMGKUwZVA5DVI1
JEaR648LyXtBY4XNPMRZqQktiiOg5ngRCtgp3TN6K3ABPKZ4qA3sp2VtyraJt0fLsRYJZ7GqAqxw
MajKQwvWyDGRYPpM2lTczyWUpHAq9Asiz+n1h8D1VLOH8MTG2mIuwKzW3OYr7Uxm6WXuDWcSNwYF
OWAvS8q0vccNCkvtElM6yyOp9oBX4W2rYFSHhCsDwBl3RroxiJOEmyFeYTRa1rZ9WZV/VmD+fmyE
kbIbFPr0uirHEtkQ9vvr4vGfnn0wmS4ahS1CrV2SgNRcXL9f7kK0aKGbKXAYZlgQZlB5SsuJQWUo
MHPyFdR2dj0ucb/2G5APoQHXZqwXq5BkUAhSB2NZauSjrHGJc9/97mm3fMJQJ+dta6v3wAjECAPm
/qPuOYOeqElxL11heLVcjjaeeNGSYd4WDlpxW0eyXjB/T9irGN+P7K4HYG1QADPK/JDwJYmN1m5f
RwQ5NMRZ3j02otFNQYH6P96t0w1OQPeI3Q3ShKf9r9fBtSzujXngzmYqGNkGzuuo29KNg3rVN6BH
4QAqNV4SK3P3BHYgDxetm0k0fsEEdmJ1h8/H6MQmVX5shi4PgjgQj/mSH73tsHkDbYFztasdScee
n8E7w2p0nr8fT2zKP8vTl7TrJaOBTTta+rfWGk35S1hdwQtLFNsIpyIjXmbxamKQ2u9B12DRR4Ok
gKFsingBDqBlZj22MnthnRihdnscSuB2EmFEtvh98PQf3UImf57a3tpVzWNdxZ8nrEd2Mjrtsf8c
4g3hUnyxyhciTPDYoVkqIn1iktrfUpdxl1qCSYyepmYznn9ZVu5rS1CUWOXNPTCjkfjw176eGKT2
dWI0ZSReQgly11+LP6f/qCF94hBdy9DGoZT5CwJvjXShgizj1fLeRBu13IXNCof59PnbGbqAUSYh
DxU97ObE7CyohaCrZ4fCp4oe2j3yko8PmF0RsShWJzxrT9PFjYiLKokTYHl9RpsYabtZ7s2Nbr6F
mEFkEVbN38YnflIIglG1qld4fDTwlYIeEoKyUDLbq0evxrQY1CDDT+bSzkLzxCQFIGUpgYiOV+Hg
GjPvu/Y5tSsvssXYFHBjBX1HQl7ybPSVsA4FxianSx6lfpVSPLiJINE5+X6095OFi5QTjTO2t9G8
jQX9eQhBLlhlAcbO0ChwCZNEvSYZtuLnkRTgav/xVmd+RApd5Etdpjk5enx0FrouWAO8vUneoKAF
x8pU5tOvyeejcEXTs0uYd4iY9Xt1MKzrHnKPrJH9f9kEyBLBMmbI/H0oYNLaNl5iIZaERIJH77g/
jgjK5R5n6SqGcMwBAnesVHz+2iN/W6S+kVCB3GIgFtfp8r1dYkoIiVfrk2ciVhlgPtmb2KK+V3lp
MJZfwxamKOx31KTcJyDLLxBbpg5mqw9fX48DZJaoC2MA/ywn9c0CWcjDQo0BzfZn84SRl6yxQ3CD
FT10LJamuDQ3Zu98QMd88Yz38z+RmR7I1WMx7hMTZxTjHkvM/X1SfP8c6qQwupssJBX8t5PF0JnZ
Mnu2WdWcf4nTf4zcN80khOoiD9BxC5+vyeL2qpSuucD05glNCY8Xl+HMPZQndqBJrNXjFc4on1BP
IyIDCgO3Zme+Jp/vHk8TEze5DLMwiyTUu3dqTAZdV3ZnLlqUjR77Ml/I+A6U+1PTxFKW5tF4y7Fo
ePzH/9DejjuW0Nk2KzuZz5a/v478M4tsIbsdRzcYWnPP0XPQgAV5ET4fLrzJ4vr/l6P82xSVP976
VEwuMQl+/973PVhwCyUx3nnPXtJ1eERVqMO4QLpFD0nMwmbiyINYFylc6Ro9C/jqQrbe2X13l+B0
ITdJE53vK8JMRyhDWfEyf859e0zhS6uF1agRm411UlcVGrpWSFe4/fqLOUnyL2fPty0KWq5DU8TJ
DbG5Jn27Locm0aUHZjoHF0iw5TNcY202Cjm6oiuG2IA1OwpM4VCfFn9YCRgLOGhqMUXQGzHE8Pxx
TRpi0FwLsbbbOgWbiczCDqYtqhKlXPmx7wWys31XtcoYmqqhyx1ZdyjWeUoTig11oN7U+1eC+rbq
+e+f5hFj0m9vnQ2qKtZXYrpFZZXGkGeRmpCgF5Di6bgboomIdCc8hqtZvpIJMN4LfRO4aowozfn7
QXL2b8v3T87EHR8JHYaZPAxW4GkO5B03a0A7LavmPJvTKTpkBHmFB30h5aIiAY8l+SrhglA5I3o7
GMcKieS/cGPy9ymAVKVeyqohRWJu4AYCSo7a5L8G1ljOfEV5YoYCRxkYHCjEjROSYc1HoRyX68df
aXaCU5/YoCCw1S9BlRhwBeIWLnk7RQddu9YvYPOP/ci72cyRulkAnFikALBPwgBi4Tn5OKJX23in
MhIUdO+znKyTjHyIRx+KAsBLU2txYmQS6tilTb5UvylTyEkuwNLCWkmyUo9sUfCnj2HWyTJWsoEd
241sFU+nuKaxzkxG8N2jZrKviOrEKEMi9hjf7Or4jN5Rlv4nK/DumcjEhHLLte6WwcQJT+nFS2um
g1XoLhPNGZ/nDlUTO2JSdHocws7grc+q956tuN7M0TxSsBZtPnn6jrp7GjcxZehldg0UfB3wRELg
0kFW0Zmk25dZ95stiU0sEacnltKAK7JGh6XCOdu7O3/2fQjbQYZrrU+sV9j542Nij0KJsQpGob1h
EaW7oq6PWZMnzdrXUJJ4wxgBVNBYRb/Z/HBikcKMpBj7GpIx0vFyUjnMpqFx6mAcs9fE/M/Oxokp
CiyuKVQGKgmLmZCMV4OOF1o4MUuDVxhM5hHNZwYeziYxE4MUYhTX4DJwKgzynvq+9ncuHrzGbfUL
iqj/ix6Bv1dSB5+HKBuQNBFFmb4HtYERKBjLRjqTJYvR1Uz5EBV2K67qzNZfGa79DRw/jVH5TFe2
ciskBXY1aLt7G4Ud6DUYB7yZ4D/GCTlTif5pjHg+2QUG1xYZlK9gjLDrjZsyMiN7ic6mqiFPQixz
f4PvT3PUiV9UctmOHcxV5aa2B0tcFURB2Nb8zcVC93RPlFxsxoL+nWb8NErtvCi/ZGkPkiz09uHK
0hmQRasGF5xR0M4bOWY++jew/DRHbTsh5gyha0oEC8i/VDP/4NHRt3jsEytGqP2Wl+0l7PIG4NXZ
Llg25T0PXTvLemxlpqDz0xVqlw0l6P5lDa5gApi3kty5hpiIGHZyYzUCMgFWeJDP//Ns/mmPOps1
Pa5VroI9W9r55THhzNFHoYoJH4wwpK8nwwjynlK8f6Lsd/nCCri/wemHGzRl9A1n/6gW+DqYF8b4
HY+dhZTmF+jgZCeLnjSGPUZ80xcTDpM0442smn+6fERut89ZaMv4Lncm1glKtGFSCbcGDmHsex0f
5c5WOTc93XDjZzGhzWS6PxePOpc55aJlow5bJ9/m0EwXLFuMv93FvxjrNpM//TRFAYMWgVVBD7Bw
nGFCZazZR7DDKtPMFA5/WqHwIMqucn3VYeXkn5vT++AY5nhbNXapkhvds2Op5htkO7bc29pfczt/
bVvFjnCLLOz/ICX4+Vso3FAv1w694STwL6rZeL+TpZSaYNJjPRPMlNt+GqKQI+FTvRkHnJhE0dru
4qVmGZqVq6bNbEVhYOFdfnkSnI0Qh1Udtigemmv71pr6ZviVsKZUWAelTFB/YmWsBFnqOhKWGP60
dc+ApOHuaHperKIH+MQA3r8vXz+Wj6Y2zssACuU8vtO5Dx3FLDfgXAzReOUohzby2Q8SZFM9AF5a
AqsSMQIRXbGGaHGOitUGz5yaZQt7AwNojF03U7n/6RuVA/CFWPEpWUkcKsE7mrBAYQwGpCcPAiXL
DZp2mKcl6xyTKUzRmqAOiw7u2YDjnW9mfre0mDkpA4dlCk7CqtCDeoQV6LivssFENarOTJN7UTwg
JV4AWLDMyDRkClmqYTDSVkKUjLuTfijwhtQwazQzN7Kfn4uCjDK61kHXVSTTPtsjSlE9uJD8JHIe
hzxr8SjAGHMxrDuDoCRoDtc546+zoJ6mIM5uUcm3LbzITlfV1FeXm1XpS0g1X13jzVg89oVljWYC
zKGLbSjlfc1amz8ZrvjViKa4qNgKXoydS08AQr1LMyQJpogoNN7BXN6v3OINJxmrWjczmf4jEmh+
4WYoLwro+qWjisf8s1qCackwd3h+qsxluOKfy9zpvQLbF2xLjMyQBRo09XCRq5U03HCeSHh/8CGO
gUarC64qma+B4KJBq71ovlgNqKtynwHGjPNFocBDzJMmychRltaOPFpHzkp1WxmZ1xTWl6TgQwiQ
kjYl7BASgzGycS9KXRQTkWIxPBIIMDyAe4UCDqEah0yC6BVaaU6+ganRJ2U7vqMKFuJNjFkJYyUD
NAuT2Pa4ZpILGLoV/Nunbj4TK8znZ5ZXFITompxlvAIznXU6azvXFp2ucfBKNDrOolZYlyPy5x4t
InVZKcXrkKjkLntSBOT36/Fm8h5IG3qoa5ULC3wGi4XG1Adl4TE9SximctYOIlnMqDVvgQUKkcT+
g9EI+zGIzQMyOO8kEbxZPN39l1z7uOySAclxQ8h/uINcWYxd/S++fNugSh2tITRDVHcEvNb9q4Pa
g8kefZvfv99GqBJHoWdlPwYwcibtmZW1zCx0A23RCrTKocLLwn6yTf8Oi29zVHqjJZ3EVwOygLUP
iUHfqmwi98taOpYVCpRUNZfUEXRgx9ONNwNohT3++DOvTwTrv72gwKitRT0RSvz9BKpHki1sMeqG
ph6GmfvL7aPFooCouLZ90Pf3AKg+DHfEeBH+Q/dn/WVY+ba4mN3GGiDJQuTx/sQvDC/nE6hvL6nc
ZtCyQC4bmHd3UNn1II7MLPuyPhQFSpccRNGyQjw844BGh/DuCNa2fQh2vTes6fMKuhV/WPtq9r4O
LTBeEbF9VRojuETu6lobcSWKzHiTbNM3/re8a5a5k2Co6TlesBoLpRk30fKgiwII92URbZ7YFZPr
ka6gXV0sShGpKGaM0iVKwO9hae1SPFiF291SWD9xFoSRNq8qdMluZhpCBKHZVJut89J6z6wFmDkK
FF7meYHXFOgsKtSqp5nCa2EdIl2orfNox5FpgOTyBjE76F5D7a1b9LGtbgPWmTCz8IqAVTdkUYFI
Cd37UfdtGhZXA197V7y3r8GGW63+SLGp7BnoPHem/rBEAQDGycPxFsFS6ULiOz4aTgKyX3AbNqZu
le7jjTKX+qFNXzEErChmjjTqrLumhYzDAFGcYNLJL3KnFc0xxCVYQqvCU2vJaHevxi3n96rZei94
Z2DO7cycR2gb4EHiCFkHWVKonzCEfV/KAYf0aCVuP/tFfTEvCyRjGu9lS9BEQ21y3HUsNCcnEAVQ
cFoXeQncMLxwn+SbxDXfJRmnBYJxRDXSadfislhGpvh6YG2gGfV23RAg+obF5XkALwVFGRereV9I
MGQPEAYtPnjy2lqeUnOnYrZmNDkz+2jx/yRfiKzX+IKqubTiCQeDrpnCngVcM73PP38QtYViwcjr
lBONY+WEWz91L6vKeg8XnKlt09Rst7FzxTQ8q0+L/NW/1nuyDNRXDrooUEIey5BeTOMp2SCin1nf
dAYcJkut8lTWoTdGVQmhYhzX8bJxBsNqO9fYymZ1BG9jbhPF+lV8ZUHDY89UutkhDxNFLm4q+cDi
qvuQ7K4yYzezFBVS55LlqOerzSwksYxSKBF1KRePGVy1yyUHRcYt4RR6jA1/p1cGjy4NXVZlGTuF
Ji/oMR9ZX4skOJ5553iMLBQUz6x+5zvdw8+w+GmE2h0qWqSMWwkjp/Put+uudYtM72EUWWjNbHH1
fBeTyWjb3S0xAxYuot0emp6Y7fvYbrfSKtsjST5ASthcrS4u1BogJM+6U92r7I9+IvkUE6QILxCg
CBT8RBsdqZ+fZKy3xdToucNU8dHbrtBkMK5WgjU6mNBehaB4evwdZlI2rJGi64YOoFbAVv3zB4yX
UBHLMghQpB/dtjWVxbjo3m6DmS6uO+6N9eY7c4n8YY8mGgkLqb52rRHgBMqXl8oEzRLvFKvCMqxo
G77dzP5UWiJj885kjAZvgFFTkxTI1sPXn15eipve59dcJkNeRJJLtsBHAxpYkIO8bfC1X/AAzPq2
Mw16OARwqqP5F61KyIx/Gg2rNIirSycfkdYINvqj8Npc2MFu+9GZV6dxNJyKzx+Pv+fMhOVPo1Ru
rOZRIICfVAZgIKihBwYdxt+BvXT98xpkUl9f14XdtYsCykurFWSXDmpmGjfzcHr8O+a+8w/nqb2n
c0LL1QV+h0wITK+r1L4cwkOwX5rDOXfUV/mTOz42+Tdq/fSc2koieL2GuGjkIzSU3m+Qpl+WoctK
EUmgUPv1h1vUdgljsUqvCozYxu5d/f00puAnQen58NiXv9OWH77QrQNRlWt9KbbyUfei3dNeWnFf
jw2wgpNunh4uNy3gDVgYd/x7jeuTZKNBFu2xsr3pV905BQ1FxwCbmYZguAWZdk3UDZHXaGaNZMiu
3JgOWD1MPqIllwhl+0eTI7Mv6ycIF3mWYj3za9An5BBAlJYMp2eXdWKf2pGcDPr6TOnJ5sgIXx8Z
zy8sEEJn/jKx9q9kZHD78hytIge1JsY3neFv+Ok9tTWzsMkvcQLv2/PlQ11hZ/aL3nwC5jr71811
ucXcccR6vJuDvh9rTm1EXGjwz2TNyTyV7e6UxXGpcmiFBqcw4Wpf/Rk+yYqD+ZFZ+53dLZP1prak
NFRq3oANgTxihiign9LnpTkeHCfbf8gbQoNjGf/JK+LPdab2qCxprTZq+MqV4+b2EeAHQlnTedNY
8TzzvAdLGi/ISGRQ66InxlTjEuehLuCLYvt8CuulBzkOzNWCxXNxsQeT9WY/Qzj10yC5SU7Shesl
1GphhEHQjoAucIkYegJJkmqDzx217NzLLVzlmDXSWWid+EklhFc88qFXFWbxKuvfXEFepltx86Ud
14f0nfTws8qIc3nRj5Wldqo2ZlcNArQyXsXAIp8sCq9d9K9Xy3j6jTd3UECazsfLS+knWGVjeVB2
2lJ3UkfeMgB/fvtMXKc2rVhH0IjI8EMSvBP7brvsIZkEnLxsNhsJooyrq433eP5/8Xoxf4ROTFM7
t4jVTFASmC6cE7pA0CZ89coB+SgPvh4WTsyUBn6GFrVrRAgBXW83Ho6OVpsDmvjnt1WFfp0DKe8z
0n+WbzSXjRKB0SkIRgSyj4RcN1uUitEzTjrGMZPOQN6ZLsofvtFcNnoJ0Q2pBA7pfrECj4BpeuhX
x7gEYU3NnYutMU6ambe8nxaphPMaJcklqWFRQSX03fWS5eLxWcbCHprRphrrTE87WLjZrrIITWFL
BG1xQUAywqrkzB9d36GoUwBwkZRSUnJ8rtbWV5UpWvbxfmTvITfIeekiczmbs1k8pfP5wsQshQKR
kcWikMAsYWAmzF9IUdylbpvmL3PT2bgcQeXQ/Vqw2r1Zu56mtUklTU+HKwyfzkRZwHUFbPrrCwdu
8l8bB/ew1TNn51ZqxRYrVv8uBv6MHGrXx3VadXIH06Cb3quWQGhNge8b9Ps4oDt7RvnkoLNU4gmK
/ZXWThaaOqizQY9RqINRnjTt49seQWG89EDHshXRHsAIXZaLFNTEUZIacgOoWa/VzgIZ0oI8qTCJ
bubuttNDhCa6qZVSTyJdlI/RW/Qsfql4DODeoJ/AJNS99/E8WD+a16Y3oHHLJxLiJdoou2SL6T2/
OZUbwf5cgvasNp+ecGRttiKGPbeqiQx742jeW2CWFzJbnnz+dytM09vEYSeMDdmvoiOAfMoEyw44
kyUrcuSnx6Zm3th/xCtNalNDk0wFQzNBcrAD8B/usjdN82IhXF9A3Yhw/cPaIn8/wPw0SaFRi8aF
lM8VXCNubrpT6i2/xMPcAgxTht2tQQaPF2njjdtUmfnY2XvLz6PvTAFSHIdKmdZwNoGCuWbyVs3Z
T+5RshuvCEw0qqEBjxS70e6FfbS218+LZ+vt7RXZwmi9QdGFtZWIwUc/iEpPIrkooxuPU0CFetUn
h8vEUvBaCDYs/jTm12PvWUkZXW3W+VsVDRXWPQHVaeOgROWCbWV58YTMFH+9kYEYbYP6AiR2P1A2
BFA+/gEsZymUUqOkyYdYxqH6+Sth6jsKjKWkUKmSrlIHVQ/5GGPbmmAAAm2a89gBRv4Offaf+Xs/
1hfoawD5lHDtQqVhBOt/ZKE/msObCGd2jYd7Uf0E7evCWPBm/sLYOmSF/goXg9dUHq9uoB4nazC5
P/BBE15iw8BmzTfKp/wLvCQMC/OZ3cQEdUXh2kCLpBFBwluqxTve/vVVANke0Xm0mUnr7IV+YowK
/zKKq0DIdBnjMWdCFUJmfJ9eoJjNpNtlrRx1LPN9HarVALfWl9we17I96rbNzLNY/lARnkM3MI0E
jSQ8Z7R991BR++wdjBBf7D/dwgDhw0m3HsfkfCJpaLimqxLkzu5vTNOYiA2AqRwpaJ+30x22MqD0
T7dGGr74Yr7Hkbz37wD8xxjdQ18qLXftklhBXmz7dqqj3KSbFuZ7mZZmD4lvt+h2+kIHK2EYXpR7
txIaYa9nJtfV/J1pYoN4O1m6oTRkEOwH93vxewvtGs/wCPs8Z6feifGZWCtH7avrWAv6EMCWsfBt
CS/0rrjsnext27DG6aTZbHDiFnW+4sU2L3iRI3de2yfPEe87v3FuS7uy3OMTNMsMiH5voG7RbLaY
9F39+QMWJWbL7/wdavIzqMO2N4IoDEoEJuSXyaRdsHSbpbhm9XPM8LEhnZjYoUAkuchNEwchNsC6
tQtAMQqTmGTO1ygy4EEC1Jm5dTjYLDKSmZmFn3YpSBG6Ng2kAf6dzv5Zcxt/PGxfSPhYzPx+Dr3I
K7yqq7wsivS4dtu0hRR0qXKsVngCu5rqgAs+d7os5TNSBaRLXywRRXJa0htdgqDY/yHtu5ZcV3It
v4gR9OaVnrJVElXuhVG1axe99/z6Waw700dKscXbPXF8nAiBmYkEkMDCgsii5MLRCnF4QuZ7uUTP
EtWCUTHf75P5S6+EY4vu9FoIcXJdGySU3OXC73jpj/ozPoCPepv+7N9CgAyQStDH3f+CwG/pKl6L
JQ6O53PRK6ZZ7L7Rg3BuXQTJq+G5jVrrFugsDIxcgsqsxF+Lr/BruYR34PN2ovoxnU2apIKeZ6Z7
ACvWzriAmWfVty5FW/9Iu4tVmlroPJadV/kGLBf3Gu823QW0RmuCFrMz14KIoKRLYyFoZ0HzDB1Q
E5rIbII2EMM8VMB9hHWShPkH/71uAptya7YjXm74dt5HzD9JZpSa9vO93t66eL+v10VY7EopuqTG
OwViKv1NtiQUHiUgIoptcPIjVdfXdvK3aeXRwgjDPUV+K3AsJCJr+rYXkDR8o2y6VCdFF/9ouv0y
k+CNG/xlPaNT6HLZGJP2miUAlWnom1/7nkX/eL0DhBHguHLoRg7fg/y/mRq5NZwwlI/r1TXnuHSi
PBrkhDkXj1IvcaIViGbaIe0hiMrUvfLGgqfO9JGpPa/dwaUI7VoScah8R8lK1ELSdEbMSSUaRgeb
HQwAoE2wcnP+UoUyrTj/Jft9LZU4WIUdU2koB8GNFHWM9dSiG2RMJszFe55pNlgk/b7XMt/zb5LK
xIvzFDwgeRmW7CbqWvS/VKMggKuXAY9DDuyQyqiBKSh6YZeV7qkYWYpRJFprpx6IyEbr8aIXrfv1
BxBbHVUDRQ0JPiCr9fIFFSv6XdF2uxZ5P3hJVbJeNRpAn+B5itb2e+mUpRkuhpUzEkOOHKCVDHKn
QEISDpQZx/1LfvKfg0S9XPrXAGWWFa1aoFNRENX/I4843zQFKLOVIG8bFYjsAkYT9Q6MzLlWvAKn
htzfaO42varsBPCC5UZgjcBv29x/AU/HGFCO5XmMhVJYiXzi+z0dz9Q4kpsAfEzzaiA996awaea8
8mj3X8/P/KTOQ6lWznpBwW/kEq4traTAA0RdwkMOrI/ofH3DoGLG/ZqgcCfe4d0/GXj1NtPHptnb
lPOD4eaPv2ABuXa7cuL5jwHJIM9h8QW+Lbyil+gLjSnPL2/85m1bb759c7RXDn3ppTxDPiUB4BA8
yX+z39evhwLNsSlQK24fP4UuqyOZPW5Tc34pP9fbwBLeHy/xt+GWuNE3AokljkkW+klHQcuAFWRS
jH46Dnpo051BXVLnc3P2DueNoQYvv7l11DBRwWxABxkDHPr4U5Z8Ps9C5RURDRYsaoe3LnicRKaX
05JyKVqv4AjN6JtiDGE7wTeZmiofNWZPuxcaJeLnVQzSQmRzI5y4bVNCKXgNQzjHahGr/T0d5zx7
YQyUAXA/6HvtldXO7udm47FMkeNkBtheBkhnIu0jtzJN0dXgub6smfv8UJx5IzIlSU2Q/D4YWmeg
Yqylx5Vdvk9LE3KJXa4KORICFnJrxmleqy1GrIJzs9Y4G28q3d3TyA4npmrVpuVmumn5VoSgIAqc
c2IoIsBBmZVo3NPj3bh/1/1+FabPYSPQMk8mHOSu8bKA54B5k/5wW+VZ0DaXtdav+1zlrZC7REMO
2iOZhhC8XVMbFkVS37aF3gWG+BRbQMbKT5JnCKNKo3HahHlD9vgHjXbstOZL7rRt/hKgHFmRETgG
/3Gr6ko5dgmbiVgu56GSdPw6zjPQo1rPPMBhN8Gwcur3CR1CIHHN6VKogrQTPHeo7KYBsK77bvfS
fjKqwyF1JwMDOPFoZ+0VufdO7FYuSROcdUXmYcc9dxv/bN/iQ65iUEKmxh+e+RqHMzAC5as5PlKe
njER4rxmwRdv2T8bLRHaLid5gpmDsufmgkrXakOrjUE9p09wGbAij5X4Hnk9L1bkJZ4Bby0jkRXC
1m+VhuYDyt3ylvccPWU7zxjVyECxXOM3YDgEpgh8vr41ASP8nnZz4QfA6/PP4++4dyLEdxBvUQbo
9zxnKA8NV1ZcqrlksDst1kM9NH8io8EA5e3ajJH7tg1CJqHRckBhwIjsU66e5CDDGnZm8sc1wxgD
6vZq/8Fz6qdo2ux2M74+23ZiSJ+fo/55QQixFjbMqkwaVkngASXjmDlYIyy54pd+7Y01hQ5088XH
639yu2Pwlh54Ld7IVr/vGXWTGDWCVd5WNs1HhNkrm5JR9TUIOjOLIj5FAcsPArX5WwAyvb3mhdw3
YDLHrZuHah5g14wBnLlI3QbIo66FDgvrVpBYYRgM8OSwekJYE0ZtVUoRNadR01P70cXIP4hH4eeT
1ROju9jIWEmrbUn37zkFTOn/iCVRG10s5U2VxhQSEHqMNfKRuitN0UTksMaivnTBFFYA8zuHv7Fw
mrf7GQ+9kkc5ZHVzce25s03O7i/xhzvfKxXVVLD7G2f+NT8i3Yq65hfUq9+22hrm6v5RPS/66kMI
HYuLkR6mGB/yssVYuuLbND8+9tvt1i5AUlEfM6ieqB3Hv25dqu3FSF1mfieU7/Ap2XruYr5bd2oG
y4N3PIo46DG53RZMEOGDtu1x9yTV22eAMYeaH+m9yYLF6jufWXDXSP0Wd0DhFF5GzUgRFPJRENSt
J9CeGFyoSAuOpRq9sZq8CbREN0HqpiXwoQYKvpn6dOT1xI51ozhtYvNT+rQlR9AbU7F7fzWGvC/v
K2iu4eZmLRrPVIbUEC+rIrrj4uzSWpj9Iz957yhe8HqPyVutk1xof8WT32/9LI/HrQNiXhRIxM2Q
ZozkK1l2QQe7j2kdP/3X/wJrd1e3wKo4RZZAGIbcKaCytwech/OMhzLIL4Xz1rAqHW1Fl7LobTXi
/bfiPLg7ZZKRK+EBURfxyr/r+IuitE+ZcCgv/jyDB/1uPsJSFLd6tdt7taY8tXbB64+F3neFKbdC
CTctDT2NAgOE7geXvXyZX9E5mfRky1iTtmlQPTcNTbLQe3EWHC3q7BXxc0749gIBiY8uO0lAfzLL
kNNCwqbmxErmqwu7iZw99XZsrbRUk0ZDUkWfjCRQxVCl1elvAU5wlFmMzKosTERdiZZ+KRbI7xBR
cYMCA5rO/EZTV6+/sqMCtBTJ1YU79j/Sn/xQHhonMBnAcn033ZmYtAmrok1mfPBVaS9Y0QEUzXCi
l0R91dABCc4zGiSHgJrQ2gvIwi+2YLFmeIxW8jD3L2MFY1WuvpRwNmUxcFzl40uZY2XWiHJmiuoJ
wGlZD0zP8UzmwB8TkJW3a2e1oJ/XkskaXh+LXoksRXVRbFYLfW2AC0CC4A1D9lg1NBFJ6pyTbzNN
ePe0epMb+ZZz5vfqY51ZMIDYAVDNwv5xkgj0+u2dFKesCjg5qi/0Zk8dI3cy6c8jgOOiltrNXHOG
7WtmhJj22gLInTq4sGqiZVpjfBZqaf4kjg22CQFYJ99cRecu7ZI8J23wxJCg18TX5Vmfg0q2bi7g
c3Xc6Cz4av0uWWcZz72jpLOnx7txj8qDPihQW07ETaa537zdlebGTDAIidQ2lxGa+YSOWF5nM63c
j5GqXIqPH/nwLMDshyajXQQn3cpGZLRqbQsOu8LxfZ9inz9FYWUkKWmFwVyr24MRmBQ8fXVVX0Yt
c1tRxTClXJusVh/fYnd0AkPR85WY874KQ8icj+Nq+VUb5SCd/ZWpAAFU7FqULTgdHsFAym7u8dlx
M+mykYGT/vHW/75aCaOBplKeYURGEViGJ6L91hvkEJjI+tJvRo032r+lSgtqobd2aTR68uRvua9B
TVRGo81OC/F3TuudzqCdAWWp4RCf15Ipi5+EWAQ5UkzYZmVyzCdViTzFCXV7qfTEGXRG5/8G6DOY
UPCokIA3ZCfUUkc+xk4P6pUTGv0AYda4I0IJg7cx9UNdeRItRI5Is8Cn0QCyoNuZtKxK78lKmeft
hcnU0iovzBeNoQuGotVmA6spaYWaoZTF00BV6MJui2ymZPLatkO2dVDLbbKmpffROj6IU5DihY8V
0WJ+qzEDM1Ry11XtZZtO6gQMoNMdMYLyNB5HlLcmH44mVbudXmyYfbX2UJ2vwLXKKOhnR6aNQQMa
Ikb8y63wsGNkqeX9/uL3evM2GnRkcFb+t84AfN4jjz7ufOBYZK3XbWY1j04GM/CzPNI8CBrn/n6J
fDBMQ85PRVJ2bh45bxO0ofnyjug963f5+fHVuIPszqIQBgo4ceRSaRKH2Iot001h1aG3R7SqnWzJ
G3nTv8gb32b0TKcMyQjRh106jKZYuVMcWiewWUy9UdYCnLsdR6V9zuWjM4TlYCgJfymgmzIO8b/d
4aic80qtN4NTa6XGu95OptTKV7tNutu99864DTYhs2Ik7uwzUAXwmpKMJwIaU0QSrN3mYxYPnkQD
RISyjQpC2BnBccR8ww7A6d1rq0+4AucAmZjVkeh3Kcdf4bKA5l6G4YE1mMOvK+vYRmnYN1LGuHtI
BSaLt95YVD4Z1cTQKPRtWFYMZLHjMmpsTCowJBfOwJ+fc6Z3VH9Wa5B39ul/Pgi6gbIg8E3kQMRO
8qKkFD0aQ+8Axc0192P/AT63WJu01uytUk8OlbW1z+fDAZyh8etjtbxLC8zi59ZaWqZ5BkaACOfH
ocklucJ+yJUavE3b0BoOvM2g7noG5/CK6pGpRgiTQF2B5wM8IkJbIhJAwBsnlFADDveGpxAAqX8f
r4Y0ZOTvE5o9iX6ZcWEDQPW3DHoK5FecbisL1krcN3uxG5N1uwwyd6u0XBl1I5bxwWwDfdTblUNZ
2SYyrEyl0S9LCr/P6J6u7Jn3x7t0R1BEbNNvbvrqDjTCiClbHX5/htpI+Ks/8JvOUYNQy1dkka8Z
UhQRjChcX0iFAlHe/is0hH204j7WtopwXUXoCdw4/z77E5iyorJrnQdrAub/f7VX4Ri3rTCr1MwB
LoFLWsbUV73dIVc6zyTDHy8rp7OixL/otyuJkxdkPS1hSbVRowsbZHQYho4/fPUPXlbGaA6H9dkm
8817pNJE4BZNElelKZaJThZRoz5t+fS9sq75qAkRsDHwt4gxOJEnqSJiSqzjYW5u3dP77Mxo+aYD
OW2EJu9tvxIDL1zQG1GEVkRhOEh8BtR59h5vJQOEiOx2DbO2JoNQDKWTZIybgQy6BP2WGhzatQ27
C05APIHSqzTnPjg8ZIi7EyQS3VAJM6se3pMaXksW0H6juiZnIR64kUPsFtpCWJ4SASz38V7iPx3f
4az4qVK9w1pmfv6lOxW4WhGxZ1RceFUWYkWA5nsrj+DF87j6bcKxh9MkYIY6fjutVWRK+t0qFcXa
PhF3hM+Fqqjnfkc3HfQTWlZ4k0NDdnZae88vWICbAyHcpJhlTDUFELT1T+ZXrHEY7LUShC3c9xsR
8ydcGRlfQFYtogD0Fzd7f+vpndE79IqbXLD91zJ+Q7ErGREwcyJG0PJueGqt5EXR12gzFgUgbkKp
FoGTRBb0pMhnPRrMXS6nMrqPNNhji7X287M+XH0/GhiLnE/x8/VP9JRb0wgSqMcSlqIvmb5aARF9
yR7DNh4MwJwtnzloT6dB/btRrJlb77GotcUQxkQa86wbwHbj6sJo9q2Wu49/fymoAEpEUHgeuQ6g
CWZrdrVbSZwGHebxQmlnSrhQ/Vvr7Grf9YI3vhFCHEmTjWWX9BAS6IWh7P4/l0CcBi2VQjm2+PUc
DxNWM1EiFdCxuhYF3xUGEBTdrII4Cz8Ku7jOAJUH2vHl+SVzBJOxMUtvbRrMoh25OhLCsPcT18No
YT1z7JKCcsstLH1lzxbN7pUMwqTjPOg8jLCWlxcJMmgN8Qr4nxow4e2e/xfTOBcN15W8Wc+v1EwR
wwbcilhTaDt76QRYKBomt28HfXf5eby0NUmEuc+nourDGL1I7HNi8s5uAgZmLTe6tnvzN1ythg/i
PJIbrCZyajXcbdZaEVdvJWHnx2pqQXOD49lv/UPmuC76PPlcfX68VcuKpgCwAqwUmBkJKVMsZ1Uj
CDNzSOap+d820C/5GkppSQjgAgLYoFBRQ5PA7V51eStFco52hFGTrdFg8DLyAbSsVuKIJUN5LYa8
NEU7wgiguUS2QtszFcs/Pt6sJb26FkDcGK/2JaqZIAA50p/ywr79iTbj2rVcilWuhRDXxMv7Zhxo
CKETNXqqVe45d8Qjs/H12l4j1VvbMeKiRCXq7uIAWazF7Dw7d9bC+WUBoDCRkKdE1pSw+qjBA+s7
oFVqwpCJUOWdaEJM9PhU7tLms1EGzSeqp3ihoKpPrKIRuyiuPG6eRffG6dVrthW0QSswQ+3lmYOJ
af+bhx6oRQG745CIQuaTUISJ9scmx3AmF3zte9Xf5IM1bLqDZtPpTEH4TZmtNhzXTuuuneh3oVdi
CdUYcy/yqEgGye6bLtBqdMYAwQKIJP3nGZicn58EtAGJVtsyiiICcChr0e19JnTe6asPIHYazHpB
J+X4AOz0ZMIFvrw0egzKc/Xp6XRiDuefwAiMnzU8610n+O/C5zw3SspzrYy42Vnn9SldRLM7hOQo
1dKLCBBpAazy5qAZDI7bc6ODgBb8Vl1d9dJr7jfL/n+lE6ctdGwYNSykv2AWwNvWZGLNc0CCab1v
UDQ9l3MPZWatlT8WY41rscRpowWJacQaYj1AVOTvbAP2krkZ7vHtWbLN11KIIx3Cgqf9ClJoUT/O
KE5MsvUdUHo+FnMH8CGPkPCXUt20VNJBTo05xxhAtO9P7V5IdNRFnr9XbOhvsYp8rV4vivBqcRM3
lJBAGI/JAEiSJSpne0/K6QsAm4/eiF49HeH6jEwYsOJum4pPOTODkgstLNAP22CwbvYXsE1fP/9s
Lp8X5I9XHK8wO727bwR1LIbGIZ8ukHSFGGIhCrHc/0+I9/ZLUSwhTSVbM4ZzsOejADEz/zQyqH1i
2FVqqH/+xEDvg6ansgujQTGu1iNDhvpv7G9Au3vVB+vsT2H9/Hyv2rxl44MiCAfGW16AJ7914hzr
J/mYIglUG+xzsRvQV+jmVmAGr5Vj1lat+o73J7M4bRMegYnTcx2oa2dFi+ardrdpVx9BaFE0pHk8
JfgI7pjsOEAbknO6jy/KvoQ03wy25RO1JnPJIXMMRyM6Qs8tQGO3Cy96OZfprkR77FutZc7k9Lw6
Vvqm6I0VnbjDQ8yX5FoUceXZnuLEVMp5F9W0yRFeMyfQmNJSPn4ksIUiZPKQu5RNH1TRjzd2KbK5
FkwcbicD3spNBejrdqGBe4G+kGizZmoWhABLwLHAZaOABD263chs4Meoazra3SqCUVveHw/u87jC
5LBgaAR+jjJxYugBAJbgVkoQyiU3ZcIAillWZSY97QxVqVTBifajysvmy+OdW/BNt/JI3yRmUsgI
/ODyVtKchUnv7HE0cQlnyjRg/u3xC3/ZIdo8RvSXJJa+lpu7wyoo+H0JJRiZB4IOGRVCQ71GFNs2
kAB6CjRa86z5j8rhzPmfgTZU5sBawWbFyC74JwC7OARcqIXPmRwibeANrASSqLZ3m8TciyIat5VA
k9+M6XKu7RVhs+Lf3nv0DEFlgMWYKalJCKzIZEyat3zvKpg95VmmNK64wfmUHgj4fY1dPedKquj5
eoSAraB2a77v3mrh67n56SsjZ0ST51MPWRGNste79GjL4Wh29TbXhqJS23e/tar22G5l8HUAXjFi
DFv2uUrmfX/zbj+AsCtNwURVIgSDCxyF2bltjCxPbLRWrTVPR8HkzA9MNtTnCbejfugSu9EGa27M
EvM1+tG7FgLoKsIonhd/aUKQQLu9nr43pu0oxdBVoEYaLakRv44qBYhH9RZFlhhFas2fyremblRu
0rzpoLSnRmu995V7u3jiVx9CPE3KOM+nNMwHVzh2qCdj/5lTDdAV2hkYK0VyOMGJnKRI63xw0PS7
KT4xldlMWh23elOaE+LrY8D4GmCbjz9tUV1woyV+7mJiROI611EEeBQKIS7X5Wg3L7/HZhukn4+F
zBb9TuEFRPO4uTPylFAJmWtGgYlwDtnAUGqehZrs0aEuojct95qdEq01jyzuNyAqMqBkAPHT8/+/
umHZEHd92kYDRoRm0Yarp/hzDKJsxfwv7t2VFGLvBoXzEokpsXdxy++8nve3BRcEZi40yvnxDvL3
ERxUWRI4hUZUANwaIUtu6awKG2yh2OmdiTHoG9ZiLdryLpSJEehv0BZz+KNHDr0BtnE85pa/e42d
0VQ+WtN3CqM1Gas3s5/gU5C0unXw9844h+ZM/vb4WxeySbffShw3xw8cLxawABEbqDk4GhhRHby9
XzzHLKvKpe35p2a/RuF115D1e9uvtoiIK7wy4kIRzEQuVexD+iP3zh3nyNlRAGN/+lQwsDKPF7p4
/lcCiRgjj2UGxGzJ4EpdOOJdPlRG3naVI8qhsOIyfq/I3RWSAF0HF4WIe0osrmKzJvXDanBzo980
JmtlT4xO/RHP8+lmP/lONDOrth8vcPHeXgklFthRg4h23wz2k+q9beRxoVZUOb+r6kBQg5zz1ThG
0/hjoUu+Hqr+z1KJB1WaZ7WcBVgq2+fGYAsN5j8Mx8ruc7PK8IwzWE/teoNK16zG8nn+SzBZKGLa
QRA8DlaaFpojiyktY27IVL9iDP/N9fhHDOkMgG1J2qYYXFl5GvOnWJG1jt6EnspK3/57lwWqxJyp
tcCAnX/2ToMwnEZExyKQ/wpxK1OPjZnWh9iQtv1U0aSGV5vQYstQhzF2hGHSGs9saQQJma8DP6zz
zFOdvSv1Zyk51KdP/bDDls8pTeTXovWlqBL4138+jlBvpqK6LOZwlVLP8COrbp+byJV5feyd1JBa
TY7NXBfibdTKaoM5Nsp/DAWAybqST2g6FSpZ31A4+iLz0YOU5rtYMpqi0qRijaFt3uf7cwDMF6g2
FD5/Lf2Vb6K4rOv4Cl7D49/Y0Rbbd5FK1MB6fIv+zXH/I4ZwgZ7oZ2Boq2GEKZPnX9FvgwfJuUmP
tYBJBZEuIOQB+nyQ9QS6JkAhZB7Qb8QfqWTT+XGgMKgo3DJxp7Ehs3LH1/aA8GYhxZcy2zWD2+EV
wceBlnmmQOXP7bCWUFs2nJjm8v+2m1D7Afw9HUO38ApxbkbhLlYOZRm9F8qTEtmZX2wn+p2bTim9
iRrba1s9ouoNJe9KhfovFs2DtlsAqJAWJXKEZCgHzSDkI8yLVA6ffNjNcvhBHwqR2XVpikl6j3Vg
VlpS064FzjHFlabVjcJHQYnXqX+oxSeObtQYs8tDM8w3KZusCFvyFQDJoocJr27mrpdPxpBIdsg9
3OBPP/+qA4fuZbUtJav/eryqJUF4fs6Pe4CjJZ44UI8Sepkt+tEdylJHGkFtqPaCIpw95eFR5tes
9X1CFvOIZEzcQAGeBxSVsAxjnDS813GjO+WSFbeXfkjNdOo0ud1wylYpmA0X/ihZbTxe5ZIvuhZL
OEGfaTjwCUmjG7LPUr0Jy7c4Nh+LWFKPKxHkoNZJGFDtp8TR7eq3vjtWFWDvgRkmvCrHbhWvedel
cwOElAF6YK6fCMSdp0KvBDc3NbpNABhxjGef9My2tty3dlCtVbbuhYlALSNWZhAssxKJXUSbzxAF
AY1ECTIhldmxn9xHzqpSvOI37g3ZrRzyislgOgx9yKHQlit9TNJbkWvj6fFB3b9mboUQprzpEiEZ
IxaxP8+WGst79IbKR3pFHRYA1xCDSWe0BMztzLBxay6UmBnpLuLwSB1Q5JC/EP0MQJYPxkTpfq1S
U+fkb2z4TY0vqbCVxu8RGYQioHTBR3cQH9lB8ycI//Le3OSXyYXN8g6b6z48Td/2Wrm2Lff6e/u9
xN7nfRgKUj/B4uRP4/Tc2LXeiWrO6qL/H2csbyURB5D6Ql/3JSRVkhPITiyURuy/ogSp0RFtZuIK
wmQhzQd5cBBI10vQYLI7FouignhQsLI42XNdYNeFUXXngUNfR9+eM9rKZLOvabUH9aqCfn2e1nwf
iRbPamin7TQm+4yyz4Dr1RTtSsFKafreNqFnF2lA9PBg4pLyG8Bf+ZW+k2VxqNnRbUfGM+SqBItP
gabaLo7+Ptb8hSLgbC0wFm7uEkKLOGEGuZyRawlUgC5fwUUPGjOYfm5I41kRTpNoFOWxEwM1ps6V
L2iYmCPkzwX1jIZTMfyJhG0URH9S+Vtin/nsXWzfRE6jWt/MmxUFWTAD159JNoj4DEZsjx7Puh0f
syYjTkYjleFGEeT4KRibUH+8Lb+YzlvPDv8HID46Lmk4JXISQAWvlMYSD1I79ERQIGQD9cvX1xev
fT3tXl9f39/fD4fPzWWekIdaTaJ9P5a/cCyQjzwOM98LGPV5P640oAhEsVeYSXCDXQrQkGgNpmDW
Wrr3rdBqthwo17lTak226DBGfhQN2kJRIdlEl9Z+/CkLr34ZE9jmkj9MFg0A7O2nhIovi4mSiOAQ
KEBz1ZSG5xuZQb3X9mru+z4WkDm0rOENzqINCECDW1lMEElh1UqiS2+Cd0xstVESP2AMlF2tZBYW
YAaQhHY09AJKPLo2CWc50lzEYeybCIwZumdbsEm9oWD6l8fkLcz6Ah3DKqB8oY4JkRw2EBca8RvZ
dSG1Ul8UwGKCP3RfPblHTDYCta02akqofpnO3KKvuqYKs3Kqn2zb1uyNYVhqhMVj5M6KX114EN5+
DXHxg6nPKDovRFdSQyPv9PoClobQjWxNK8E7nyCbtFltEb43bDdCSXAiNJpRhgFbgAfni/YxfpWJ
wb1yu+mQoXL70gBhffbPjxV4IbN3K5RIB9BhhCd4UGLfQSX8sT+axyNIjI6BRs1T5b7mTQdSTubU
3KkOOvb9DJKlTxbVLPtZeGrV/3jgm8LMH4TmG7xSFIw1JHSvyhLRH4daRDNGe9qb1S4Jzd0rayqG
NQFhzPwFMiD+GTdSsfKEmM+UtGrXggmrEgCLxFAsBE+Mzmr5XjlXnVXGeP+bDff2eNsXskxYJWhk
QYsBVkCafEYMSlvmId3ghqVo1+iUSz+pnvg0+HvvVQq16BRs4/HlsdD7qBRVM3B2zZAr/Em2dEpD
RPXh4MtuMc++NC6FtQbbWbo3NyLmoOnKMmehMmS950kYgcFvFNydyAwNSuvU11df423Qx6z4olWJ
xE2d6LjlEh90bANIT3sNU1IP1Ta+MCdWz00oqJ3t1xqIf80foSm8AlwAaoFIoqAmeLtKkSlHQARq
rBJA0m4baIpRal+BHugzj0ehpmYO5oET2mY3pVXve0x7mvcgtXyVNk8Y4mdHOmiNBKsCM0IE8skI
SJ7561v8W2Gh7RnT3F5H3df6reAke8pp0PLuaYFTGiBWo1Z5FBY142pBhOqLaZWGlFRJ8ywI//mS
H9eA3XdsR7jVM0Mf0JcgSEfvNxEtS6hqNmAmlNxG5zVu6z1Rp8IERyNaSic7/gj0yfY3tcW81mal
ytsc+IZAbazGinGI3onFPtCgRvAO/bpfnWUTxzmDwdFmiXzYTFV5e5yR3IWZnIQyEPojepk+Kkcy
px1rqD5G4Wre6+NbuJAaw1ZciSPuCMSlyZRFstsa3a5G1dqUDOSBVMX4zNHvH1nBzIG1OvZsAcZ/
K5e4Kb5XB3zFYZkiunobJz+EgAV1amW8lk5ndQfPeLzQBXs6I2jwhMBbAgkMIjSaqlCuo2SQXc+K
dM5utjhYk7bLlRBsTQzhwDi5ZJA1hRiEgfbg+M8K+PcKTXp/vJqFai6wS1fLId6niYx3Qtn3svuW
oQU4MONnz1FO/l7czVQJmSrBRSKp+b7aCDn/MKmenIK6C6giFAW5xFv1FBHK54kwym6zKzciZh4m
emXwumSN5/iP8PR4mbPykcLANI7sBQ/Ip0Q2utORV4JSPVBcrjRCXoWFQhHNz9RplTZnIZqdOc3/
JYnYT7/hgnzyI8VVMCdSEwJfw0x6To/bs2j0jMauhHSzCbtfmAjqJW6mb5cJ7a/BN9ZMaaa42S46
i2dWn/6rnfuXALLa3+QjM3qzAHFP2YxJnfwdbfIryr703hB4PDSAYBIUGBHCjoq+r0idWCqA+9Gf
5Yb9rn6iU2awp9We0qXzQZQALIok45FHsve2qce3UtNjaDZm/Z6iP1KjIkueqH2gTp/SyuYtGqdr
aUSOo4nFLhS8VkF6TmVolS3VHJNuweSwlQ50rFUfXKSyqbr2wl9wfHMo9K9FEp48ainZYxmIVY7N
MTrz38zfdo1gf8lAXcsgnKuSFxITxp2CgDbo1P5TOMjH6ic3mzWGjCUVxxDqXwA6KAtI2AETeujQ
TDNwZMY1RuL0F4d9GnUMg613jAGoYnJ5bCsWEkXAJ6LuDdYwUEHhLX5rmRK6yyi5gUB6A1p2ACQn
W9i28J8BqsKAR4N4PgUGgAMpa6G12/5rrXdo6aF68wXE3mZN4w8jGDPBV5Gr/rMqGYHJfdWW6Lwe
WD3FAKvkElnlf2xLgIOYi2fAlICvhewZHOUqZSYJLIUSPZke65QVs5l+qKY3H2/w/YEq86Bf7K0M
CjPUbG73txLLum4LEDPSSrFBHPqnnHzJTjPg/Ap2oFdC6fnXbiwkmD8UBlkMvBAYaBERBo1cLIZ0
EbNuQsEIx32V6bknVAbLtZz2eGH83Z1AGl6EIePw0EcUTRajMEC4jcaJE1xqOjDlhi62cuQUiiph
ZLFHvXredxjaSrSnATPxz9PwJIDNmr0gStMkzhq+af+ztSXvXCTadGFQwcY//1afeW4r8rmvNLp8
Dv3tOIRq65mer7e13mD2CZD0VW0kqdq+xonadIZYIjBPUQO7DPGW81cQOnfOFKuEC0VcCf5+7s7n
8G3VpNn8oswC2TPKesRkFAlpxKhoKSMJo9IO2MI3ynb0VjRnSTLYOgAgRLvITO13qzm8MHCCB1Yh
Fy0vjMUOMUiEOLZw6gGbDFqV1JLqOHsWlHGt0L90tMIMAETYp4CmmQSl9lRV+hGyYoDfACfBqJTn
qXS8Ef4PZ1+y3LjONPtEjOA8bAGSmmXLMmW7N4z2xHkE56f/k17ctiiGeM+3aXd44QJAoFCoyspM
HQn00IfEt+ts6wHdHR4GbxvqD6kR0QJE1S3lhbXP0cEnyrvR74bBZiXx1Eeh9qma/xG9daRbUhNA
lYDLLvF3UBySyqVIO9fxm5fQRiF1RPWd+JpuFfnE68PI0eu2dqnvJfzv/h6+jeN/djA456BOLysg
NbteY1UOFIQUSMeFvPiI91MJqGYMEbsi99Y5q3qzBGWxGZUSKFMUdqpilTejvjh7alKbouDqVDFc
s03S72ScoexlGa2kRAMPgJRIpDAUmTSQMN/cH/ctAGTE2hlApiGeHVHek3hS8sVWHTw9dkDzG28M
UUiOIqdu/DguoBhe06YDZb7kdraR46whJM5tJQnZwvLdRjLA8SqgnMVjcMwkT51bk0ksD8vBfc7D
JCOVkJ1CHFm5bAkUdEmBLxmp1aOvXRa5fW6TLzCt4+UOuWkZLEfTWFB2VangS95zkmzltiDybgW7
4VdtZQZOW20Bx1TcL1lcqFvcwrVHs5izALY14HunHNZqlEk8Wmo9J6wN3eI5lItalwfjcdb4KxaA
bKZoGFsPIPHfij7X2KqvkTocclOXfNcy2qJaCidv3hYy+raBUQejtigjmz7Zw3JTpYEaMs8pIxmZ
tpBRKHAqVNEMxS6lrLdrQArNqCr0leHxAw1Dltogzg03eg95kPs78zZJgNEY2JO4e0DyBSGS6xPl
hXyQ14D/OMJZ92kSHfpvnkHfj/LZKsQ7C7SkrZUGluQ+CLLFPBvQnEwuCJ88xNmHuBclKufrJLRi
9BOiOvbZNysl3GaKpQk7RTIN46I5nkw1bmkdx/D0+u7EyKHdDa0H5DeQ57geeaIojZclLXbUxVWJ
7+G9K+2TU60dC9kgrHrN2q9+Fw6rRF2iRv8h2rmxjdcnKlT4Fyy717Z7qRUbb8g9R9SPcB6u6T31
HKBxxM+3NTopmnUkP1aKzbsmiOL+xif+qb3IVt+ZSrgTKJhHRCI9Ks+JbrbgWOBG0volWPZtoDZ+
2l+DnF5IdaFofpF5Tge/8sCxVSdZkrb1DgrqhtWDYMm75GV4lby1duLg9UsT7HvKwmf6KQxNlgpN
AziFI4h1xG9cL5WUQtO1VnTPYW1kZae+uKSF1XkrN6Oq+1Vx+yZfFfVbCi0USd77/UfJm6qw0oAL
6hQipCvkGEBCEe4LPEf43IobU+ZWQ79VwmMcW6H7mIFwo7S4aF0bRIgt5SR9okLqno2nKtyULALm
jYbcl6ye0FVNauFQb4fqTTNI51Ev2ATnqK8Jn27RqLxwutSZPXo1+Ynfl7mkkZNA9hz1wFS75wrC
uqfAOxgNaL6D8KUoSLpOopc2q3Fpkzx4Sx/DbB0p5uDvvcpWlRexM/tP1dt43JMMZHi21cArBY9t
sAfVRedZ+QRvQ9LO8UQLzVyFTIP2UVNtSSbaH1feaI0TR5sifQDK0Ie76/cqSAOHQ5rvYuBKA9Jw
G6g75CgcZ5e0NHPNKrodmGO1U/7qFQsB78wNjkKTCoA+QjTkVpRpxItOPY/nVM+pIlstKLDxhbcB
/2ZjAqwVEzFY6RXtD1m1EiKrBWcLTc3Y26o6VfuDzBaGM3ctXQ1nDOp+Jc/j1Mi8lrme0x8SmUSa
zSKzRRHd50nmXypwVcqWzEemLpYLpm/D8euFmLivOha7IZE5z4HwU5Kg87LMqcE0oqg2S0mZglgx
Thds3j75ERsj+oezR5PLyEJ9Pd3aGyS5LD3fqfgjh5snHLqD7+mE5cBTpKSTcitiPQEt3FZA0Nzo
OI5+vzH0JUrqW5AeRiL94LfFMb82FXRNwlws5FrynUxXWiKiinFUarFbFY0m0LZn6Z5psf6cCe2j
V/HVLjW8zsySviOqL4ivmVobtOfjyBQLIfvMOXcJ6j07QnROgjlb5EEWo022Ruv6WpAwP3BqV1qX
QWgaWkkBZWfaKme2XzcW4zZp2Jh+9hRyl7jcG6UdaYArv9+/o2/rLSh2j+3JYzcF4FvqxJGruSz1
KloTHXUVAdIkvGh2f4CzimQquhtRWSNj+BY9oAfNuW/5FiA0WjZgHDcsIIzKJFZpgMUQmeHHjloc
U8MuvZ2mrrMICiSOpH6E2gGcSi7aLfhjpVpMH6VB+NdcfO7yzPRTgSKeAdD0tQWleR+7VM+DLUyl
hKuopHz6+spr/IUH4E16aTJk+XqLC3Isc4i7IkdUE8np4IbssGUMKJ5YtJIyTKncZf5CgD9+gckl
hzofIhE0riKJO81OcCkwvgFfxk4JSMSeZQvndtxq9/785BoJxLYETh1/XuiPWn9pPzVpmx8bnS4l
9mfiZWQh0K8DMNLIxTbtutPKxM0kyNw7fTxsvfAg91uh1A5uvS+cYpCtNnvL+3VDEVuYnOw+399v
Mw8UvJ0BfoD+5pjb1ydxVQLt1tr1Xd8phbG/MoQoeU/i1m7iA0jzSVKu+KXeldv9cm1ycrjiXudc
oTF8Z/BzGok1iSUBDVhvoA374pBkuj/DcQLXXxKQc1BdyhqPdj0oblzvTjQYd6hOa4Ej+W1s+vXA
CJ/xlGu1iN639POpbkzhpffDWYFU4WQts4J5naCFoZOlu149ec1AOxm9ZuIXMjrK36ax4hSSOuDO
bfeq/mBU9nDocO3UjKTiLlqq4M6EoyNJBxK/cPdg850Kq2pVHoYiF4dOxR3ajma5SBPuSTm5NjeQ
PN0kDzpKkj1hj5JjqI8lmtRzpPk6oqULS3NbV0IWEeR1SM0C6Yu8yeQ85XyXlFlehU4pf+b5c1Oe
GPcoJQrtfcsLiOpWmzp0lM6UUCuWt66B6Cxai7VIxMy6/5nmtt/oMIC/RO0Hl831hoiyomsFvgVM
CqKTtDFqsPZLYQVcbjasQ62ITQQJS++XOaMg+gWr8giTB9XvtVElYj4IyIPIiX1dX8sN4zdt/SZU
zQ4opAFPvNBYiIRnMiAAjY1ACAC5eUx1csz6wg0geINVHeQPud/0GrgrE7w3ZEaSc4dgnAWWUFv6
Eix47sApCqQiUAwds2OTMEts6zzEIzx0NLUZDkJ8iKIEvS5VOSz4rvFemR43TRhDGoRY+DmZoFS3
fK/pfoQEh094KYDzWrhk5pyz+NvE+Fl/BasufDOXKGHk+Ewggg7lV/Aht59gJucufPrWSwTqrCza
h2ixX4A7zu2Y36YnwZDqSQbCoSJy9FzRjlracTSMBUCScg3PXZC20DhMktV/PxvQqRp7l0AJjOvg
er6D7wsDb7DIqfoQDbPPrlSYvuTRsMtxHpOlLXp7yyLljxYdFH6BE7qhoHCzJvKHDHNEu6pgZ+g5
IBXkPraDMDxxQcmRutYi00OsuhbqHMiwEK26ELUJzIor0TmuD6kVAWNv10z91MJe2tUBF4A6XRSX
dsLooG42G8pNSHSjgwot8tcrU4EIIU8GAZ8j2dUK0q5o1SO6dGQZupq3aE3l2Spa4iSb3X9YInBV
jDIkSKddW+UzpZfkXokcI2Gm17O1UZy5gSbpM3LdUmnXeKF3+o7xJnp+eW8pChqP6nTS6KEba6MG
DyUB8dp8xbtiPog5BHKyJjhwmY4Waj2OH0PZdyI34B/SIRtWiu4mtM/bt/+8F5G/QN0NCE0QlPzE
6L/OniJ5Ud7lVezUQYRu252kmG1hyZDPyP/ct/RDNzSZ55WpiSfhutRwI4nFjnhAz+XmVYvtyrVe
6teAykCsxDaaMLd5RDUQ4ScPYUT6tfegLlajRzPTYYyyCLgpf5QbJqevcRNpiII4cZCeZmYmCqQf
IhJr//0CBJz5n5nxq/9a2ELP4iRso8RJhhBdylt5MH1xN0ANainXOfOOAob5n6lpcCsWns/XOkxJ
Z3E1gOH6RX+D5ohuchoET5ACC+wOLDfn4bzwRcedebOUiHrQyK2BmOAnKfJrjr7EhU0Z5IkDuJmF
hPvf3mGH0P4KHyAYHpo6wCWtyR7VnYfcxw73x1LwNXM5ASz9bwCTo6P0agAMYZo4JZ9CiFk1YsuL
+tS+P8+ZbAoW+JeZSVzhyRmQ+3mWQNBFdR/r1ixILlp6SnLd5sQ1exbLrZquF6zO3E1XVifOUNVZ
qcgGJqc9fJYfoI9f1ZEpv3YUmeBNSaUttfr3032jM3cFbEKHUwAqH/qoE5u8J3rgMKgSh4vwouwK
7x2XRrpy61HQrgm4Vd2KHZXTbAlQOpN6Hp/jwNQA0IacqjE5lqjgeCgU1bET14X/EFZdLuAq9uSa
ejknAIylFIN+HnNvF4+P+op0cVYq+zzLqoyCtTy5+F7YfEacwZpPvPdYj1R0U3Og5DD00kf7SAFa
7FKQ89LkQ1UbDp4ygEckKFmuohjRGh+chFjZ7qIMhJF+ArYdIe78d6kLvMCsu7CMDg2Lu5RmqYob
QVaqtDXvL//sUQZUamTBHjX2pkA3MWsUpciL2EEmoeIaU2dE8ECP4J40g7Z7BQVrnUK7M/Zbiv5e
dLbeH8CNVgteb9LvAUyeEMALpWEM2hOnD9e1wgNCWgcqSaIt84gk0agg2ocu2p0NvYEcpRHbZ0TZ
cTWoe6rvknv1L1jluHoCH2qiBMRIzoV6QLXlfxgmoM4Kio4I9MH/dO1dWzS+9nk4xM7AfwV/+XW4
53yZBGJpB7XZtLZakkYneCTRwqtpqbxy7jEBEruhRhnTDsF5tHFdC2XKSKRltGm6TQlZHOjTaFB4
e14Y7dxJllE+B8YXaE28zK5HWyNBzg2dEDtZvy7UXV1AVA267S0qAwDsSl91G1gVcvtNKJAmeu2h
0epuA7HD4IiKAmax0aWL0VO1RTfbSx8+9YA3JGZZcKRdKrrPeQC8ofCQx3t+fLpdj5Xzy6DtQyN2
UNVvTK9Wc7NIepcYWHIL5VSVxHGSrcuSWyITmnnSjEhB4FTGhhzQ3VxbjsvMLSJVxiqpvLdmnQRy
NKkfjkpS5AuX81wMgMKjhnoxWOtxdV6byrXCU8ohgEOXBBlUT3VvhUZ2QZlny0fFUrlk9v5AUCsC
0YcUEMhprs1xiC+DGjwuDp+gzUkw7LAmFaNu9az24EW0gpdoMHt/6dq6gd3hLP82O7kdXd0P3LCo
E6dQiVo8asqh5ne6jQPKRbu8W/VLBOK3KK7R4nh3ADimAgQ++YSdUjDB94fE6RvkIIAsIi57FwFW
Z6QWX1AM0R99REOhxfVmw6hm87hJAeo3wo04fAv91pUX3lozwTVGhGq5qgE6gwr19dLzhcAFNcch
NvKNZtv2gCoIlXIWOaYcQL3q74Ss8CjPJQGtgdhdeF7OpQegCAuWGxXpKiQmJoWJSHP9SBEhicmx
gqjhq9ajuievOW0rSau0q1axdyp1ZgXVkiMfJzaNzWAUpFGjAhOUzq8nLgsJUEQNLLcK6YoT41PT
GAASCK2oSWjJZ5SpL021Ry8/8RJbUSEvOb4Fcwtt9oOAQp5vx8ZDkR674KLHJu9S7T8TSEAdA9tl
zNbg9YUEw/UYub5SQiERUqdyY8pJG4814MQ4GEv4mpn6EAzhxW2M6UkVIJFrQ0VRq3oeSakT78sz
t4FMLB0pO0G++vRREpHR+w5/Lid4ZW+y69ohbSooFKYOGDt9W/4emzaevobjY7RXyUtOJOqw8P/j
9p458Vd2JxcNdBSYPoRi6jQfeAdE8i71/6baSslyUGYEK7nUiascwNHFd2fG7VwMJzfjyOrQOlTv
stzKlrTWZs7f1YhGT/zricANsuri2Zk6KJKPXQJQfOcT7PqOCP4X6xbJQmbtAarGK9DcGlW3ru31
fRxoLIe9vkP75HpkBN2Ab/Pc4ZsDWU95QnOoj4fEagpK1y0xP5Ody8jl/g645f0ct/avcUyOX9Kg
5dg3sAN2oCEBu76EgjBhEKRE72P9tmLmPgWkFfImzrl9P52W0q9zqeAr+5NrnKWNVAjFuO4EcFbX
p+Uer5YsBONy5mL6YN+1A/Pkvd+f91yl47fdKfNQ0NdgmQgw75r2CkGTPR7ZNHYtf1hBGvS+sfFb
Tlzcla3ptSq3Qaz7mKOu7RohImH16PaXzvtaBMbMpYiuTE2u0kSP5KyXMC3pAZKBBjIx6AxudqzF
05aU8jH80wKieHCXMtrznuvfPpoWVhTPQ1Dh40T3wjqDnnVG+QN/4Ydt9AVkzhCZHGhXMqs4i+pC
vmYmRrqa8sSHYfu0bTxgdXnppAqA0oV211FxMTie9VljKhsklQBOTNk0ylblZNUDplPhdiPmUbET
Ac0OIiQIOIj1aWNtJ7LLv+ILr9SU120jPCI/maBIaJRLuLpxy9xuqX+DmbirtBZivxPwncP80PhW
h3cNRyPORht8DNzOLjG5pbzY/C7+Z3LiscZHL8hlsM6SshdCu+ojIr8CVywsUonMhPb4ov8sTXyS
KA5laKTYS3Zqoq0RnKcPdHDX9w/lXH0ONJWoiIyc8oCSTZaw5eNciHI5dS52RsIH32SHoCNVQuh2
dDsjn2u7PtMWGKiFa3cGhAOn+8v0ZCkNTvO8WBudrmnXX6i6oWs0tQeiN5t0nQ6UfseH7L3NwXkc
MWren/j8pf/L+mR51bpto7TCxMsPZuXQVlVwqT5T6cKbW6O2SvvUkhMS7eYSzeu8k0CNHjhQZG/Q
bn996QUS50PlEc+ZGOTOyFVLmamCXz2EdkDwpOsXBl7FKkZj1AZeqozBoBouHJwZRIWOJyP4C4CC
RYF9CofT5LjtU75MnK4hob4C2KZiB88CdgvHl/ZfSWT3oclHq0HeGKvoUD6UBXh+ZVvVN+le+BoS
C4m0ahcG63SpEW3Ok4F9AHklOFIUFSbbog29RmwjPnEMoUKXaIb8RdGnMB3mYPqolgCKM+9YGby+
OGcymNj4KaylR46pUA0Fmd+uXw9JnBJgk05oUl/d33A/Cg1TZ4VVx5GGLcBoJydN6pGpatQqdVT0
KL43Ocm4x8QjBsqPF+HNLQj/xfKOspbk+TbalL4NYPkQ0Oqj61Z8bmqhiZt5SMxY3noo/ojb6EXc
g0ZWfASdngtn/+0lFu4Yvz3dH/rsffp76JNP4rZSVNV+jatbNcFDRYuWqhkQEQe+RHcPF27SgmTr
9mFJLPqW7wNxmT5uBg2qzfAVk1stiHrN9TT4QFel2t4QCGo8ZtCYjxmVqQKOz1VFkNIqPoMVc9yQ
9I0lAsNNP2JG2D6QN7Wy8BnnHs1XQ5oE7Yhhfb/pMKTKNnsLaNove6M+rlI01H7k3/IaHaiJDTnW
VU3Fp/vfQRqne7OFfi3HZAtBKwFQWmHAfbdRT9HfV/n7IXjSduom2Qe03IHAsLK+KTPpNgHDqrI5
CtR7oBLF723RDBa8yNxzWYb/MkbtYPRB/GQnf70WeJBBVX2RZI7s91GxCbUajH6VKyWvDajvLlUw
9r1IQV+U1BWD9FwPCX/pKz15zSQj9hbukzm/AfIIBZToCuA7Px/u12h6gAgUvKcyp658KMyzLKWR
nHywilfOTcl35P7HGPf85FugmI86oIx8BdpZJyG70WlhrTAtczRJkzd6IOB9gPyFqXGGQqVCT0hc
xkv5kVvyfMB1QNI/KoYDFwUvdH13iL0QCXldZY4Ym6pCSkgjqGaZraWnEl2aK6F/ks3iUKo7SVhr
OYlKxGb6wkLPvVagaAfYOyCJoDibtgpLvd+LSl5nDrdWhYNYkhb8MPsCDfs9SJZpbfIbJlupbom1
PeQk/9AWnhJzOw9OVNSAeUc5C9D762WQfU/UfKXInPf3CAwMyZ/suaKFHbzf/8Yz6EsddgyIIiDz
od1cDnkqSgPvY6aAvRFMlA3PhV+QCrupQCpaLkiiooNFoZGHZEzp0WGwlEtk1LRQgqVln7mpQM2F
9DmolzRFuJm0qjWosKT49iBdzrbO9syZW4DVCYKUz8tCp+OczwdRCEAy4DZSNdyO10tcNj4YQ5Q+
w5MUgQlCgF2ZEDWlyrFwIUCjpYi1yVJQNvO6QE8V+nIQiaK/cvq6QAaME2qez5yWzyE4V/QaEWtB
XueKC/70LO2J1kieBcDQc2t47mpoFpF4P2Qok4ONw4WPjdBDh+j15LJrhCJ0cfIxBtflX1BO4j7T
DuglMxVdFJKEMvMNggAKPP1tG+TEyEAVdnQjxfBXhdtEkQkARwqsVhd7A9jn6jrcG1IASDffR+JL
mkvyi9ZBY5zyPmsZkSGtgDtDy4S918a8QQyx9S9uLiqXMmUNsxONkx2pSXPdur+95+4yAChGfSdR
ALR2yjEZQ2SkdI08dzKfhqol5FjewczQq5CnlCvexTcMh9uKIDh4bKE7XwtUfW9fC1sFihYA6RAU
XGD3vD+qufgYbVIYD0oaCAPliWcdEekldIE8x5DzlWZB6hzUZkdVW3U+rbbepjVbzQVvvTVICwng
n3zT9beHyAOaJhGcg5ke5YbrTV/UnqxHXRo45uuf3ko3h8GsNuBDAtsZFoI8jDr0owq6b+qggvgg
hJ6hS3WiW5e05n4/0mQ1IIJ5Q64K6oIniO2czyk955AZSCHWtd1u6XnpPXF77+HAjLJRKMZg7NN7
D4zOSSEZrvssFG9p66HnaBP5j363EPjc3nfXZqTrpfHdTNFRGnOfa16xvPjIgIQFeylNhp2ULKnc
zSTkrq1NvI+XFbh4IljzWrOn+UYDSw77zveHwwGKPHTz9YGiWrftKNkP39GjsgCQnTkZ1/YnUZ6A
hHDLj/ZNdVUF5GC/jzloZCflx8cXHplAFQEVGl5oTeoFP3/r5q9NT4I8XYx0LRpNa64t599C9BAp
6oKN20Dy2sZkn3te7iVwK+4zQPVFje7PJWLCmZsTFtAOjOr0WC5QJh+QazsXAp8Z95xAlOoLecxm
e0S70OcBYnWKuVSMvM2VjNYQGY/FcPQnTNaML1SvkcqaewbfA+mqDVhBSc8dteK9Ul9aZSHwnf1C
Y6cirqmxo3YSfbhiKQ9c38CaAroFtkq0i9RnS27wNrll8GOD/Nihgp9TUrh+aIFBSzkOzPuRlaz0
vU620OoCoGDB0pwDwbrIijZyDeChdX2y1aLVNda53HOHylIHejsmEcYOBfrm73v2ORfy29Bk3SQG
udcghyGQnuPtJpFG5onUgWmP/4jjxWTskrmJx2KslplbGtwodxM9tVD04nCC8b7+ECiYGulW3S08
lOeOFUJSAGIQLwGcOFnJUiqkeJAxwdgAwwCHdna82++v4czeQwAojPUKaCCgHHf9sfKYVbUYJJ4T
q+VLGZT7As0KxA8S676dmROFdihglTEdPDl+iuS/XlO6FrZhM6A/OGXZVvSEB1eJXo00eJfAulok
jQ0+34VjNZOVGluw/tmcfLBO7nxf0tEqerBBOhmaHsEPKE5/bchqQ3DZQgPOPcZ4054Xot2f1pjJ
xX9leuKuhBIV1aqF6ddXnl5U69LSHiR5CjFte2NYGML78+j/kW8oPZLuZFMltUmrFbKEbL3LTfN7
ITM7s3uvRjRuhF8fQOMkI1SqwnOCwFirg2s1Cr8vOsFMyooyttSjPmsOTmZ8VQFpOQU9hEIOPpzE
85wISXzRCmqFqvo6qnYA0i24gbnLFUQjAnArQC+h6D2Zmgh56aqT0YxbbwudMg8LKpFUJ90mfKge
U1NxKXNJFeOC9VCIg9CeCz5S+W9blCR7Q/nv/lafAXwALfhrPJPbAyh8oSg40XPM2hJeD6FMQ1s6
dN+gPvCouxBjjtHrdKf9NjZ+iF/ftfNKJWqYgU7kYVU8NXte2P1VkEhSDn2+EMXM4NMwMRE9TApa
sEdhz2tbXFfxSRHF/ljWPAxEEKz+83N3iZGb+mzX0hK0dS5qu7I3yamHrq80fAB7bbhpqp2gOdHO
b2z0pkN1K3DXyA8EAwDssRn7kinJuyZ4EPjXxNiI1a61eADYuK2WWprCmV26j1xtIe75eUDerP6v
FZm8LXo/HlyQjfsOyAgLYtgoeoBfhiC8/PS29Cj8EUOzIpX19fzwYD/tuVV8pOeT+XrYrc/ye/AA
EVS6dq1PzRylKNfFy/2tOH80/o1vyo2fSlo+QHbbd0SQSAP5/8LQ8QntbWAetW2obLIt9KSQidiI
Znzq1UPxjCaM7m/1xKW0R6+0/3h/QDMJp6stpEzuG+RGgqBl+KSKfqjcN4GD4KWxltzcbCvDUTI7
Y6SVkHviS7ME7jA3JVMzvkr9oDceid3Flt2ZOxaIECTs8UZHB+WUo5zv1a5I+cSHXKi+BRfEangR
HwPKv7ZgfXJdaAPzCyd27ir8bXFyLfWpaCSVn/mOVq7RLN4zOzbT/g9S86Cu+1+WG4UIaaQ515DO
vD6xNTK8jdJjuQvZlhIqJqZ8Lo8+wI6G1R5jkpqa/4DWBi1cDRZYB+OBGs8LYxjDsJszAq1W4O1H
qM9PUv6Xh6p7tUyMrMYnr1aDCk4DXtqG3t/Wo4WI/G4ablBgX4muRmKeUWWpJDmT3PsBb0NzDPEN
rqKJ11IatUnjFPb7lUKK7wxILJIBiEdpZC/c+7MeEouNXA9a0EaFs+v1bgbfw3bqfSfhEttjl2iw
EtcH6uUkBrtQlXHb00ACA9VbkROPM3kNFCmXhQWfi+l+D2ISFw+5wftdMvhOrZ3B22HoayHc6x3R
M7M/Rf6p75kpZIEpoyq3EfHEV9GVen8MM8VY0BGP3DQqrotRD+l6IaJ8EOKhwhhQCrWT2BQq8ibR
9JgeHcdJ7Aicuv7I6b6olTg7+TGTjHY8gMmnTcsdU3RwMajweBSKS+hD4Ki7XjWW9Vehn9n7krru
7B2FIOf/2Zt88QC0/kWnwF69Nbt9+Zw+Rla119bZQTX9v+VaOg5bbnUE+0FOYxCe1+8e2MiXPvnc
GUMHEQQL8F5Fo9fknJdeWYtJzAKHa84xbwYnrbSEjIjeVjOOSbT3PrmttAQXn41yf1ud3H6Br4Rd
2cCqL1H79c/B/xjlMdH9Md6Dr3iZp5ueauDCVQPrEShU0kPZgB6do47m/pI45/5ltyTBNeddgbVW
FBlB5yibe73xjDyqjATASyfIV371XNa7VHzTpJ3fZUswr5mc9khzh0w+VCdBgjVt/o0guzTEEo/0
XmsFkLTvDwEB0Qc9QqFFocL/cnfCsYDzeIR1gr1hMrUyKUop4gInqz1LkT88jUiilQPPbhh2rT4C
1Rkwi8u+q+Kr2Ceh6UPMQpUpGsxjY+nxPRqbeHWsroJcL7qw8dKfrDPKYEUReGhBNaqVGq8F/tSC
nldZuMBG33xjRUImBgYEBex311PuIB8gxb0UOk215SRagdbV6v1Hffi876/GvzOxA7gK+iQBmYZW
7rSYLsqA/1YKFztRnZsd2P6Q8JHrTXAopXUgovlBDs37FmfWDxTWEL8AoTWggvzUbwgQ/Ig6IO1F
+lBte3tJVWZuc14ZmHjgkoW9m9YwkB2HXWqKX6DGKQniPWKYxvMyheb8hEZeMqhpINk++VRFihCg
kmFPRisDe0FDbTpsod5yf9lmyilITIPFAb4dJETo77reEUKSlCIrwsS5MAsAscrUSAhC42ZfEGGP
N/VAnhqgyh9T6AykqVVdoPS+Pa/vj2I0Mt0uvwcxeXH6ADh5TY1BgOzFkocOenPv9y3MrOZIJ4SN
gdh07Mm5nmYr1prQMrTtCh0u7mETBCDMLU7ewi6cmchIX4dYBeQY0EgYh/ErNitTN877DBMpm+Si
8ZVuC2W51G8xF4FdWZlMpjEE2ZerEaFkPDTNVtq7AeRak9dYOPTZqzSsAAUmbCkWuy3+oZ3p19wm
d2JdyqU/5D76LmikQWT8mw2nEIwv3rPA8B7aLLayzzgRRLiQR0baA3mIaehRZoEB9Ud0YgJ0X0Nk
I4ye+u6thKCtWJPcPy29x2/2CBwiDKGDZaRhBB/+9cdrNDEuMjVLnaAPoSgUg+nDW6HHJqBxJC5s
lBtHPLE1+YQymGo7SB+njsA0M2wMcEnZCWtWgduZNf9xf/Pf7EoYQxA9piUNNG0YE1eSpVrPtAD4
oAbOymvem5J93rdwWxQcTYzAB7TgI9c/LVXmQhw2gtAApwhghY+aUPP6Krg0VGzvUdztuKXNeBOW
AuGA4wWIBXiVAU+ffCspL8IgiuUc5W84rE1jcsCDAw2uEm010NZEMHx/hrdP/4nFyRdDHV7tIk7K
HTT77N49EqwaGtCv0G7I0Fv0VJPPNY0+zEXw+czXG5N+uNTAijLyYl5vyyxwgyj0gsLB68b8Y+xc
DnzfxBPNv9XKCM3PpXrDzbHDRAGm0JFYBhgOj41re16QqbrbtYUjrzIUu0HcrPgUTd35V7eQUb6J
LSeWJi/3MDGQZtRgqQ4+Y9U81zw590vcHkvTGZf3l0tWQk5Mm9FIQuSepvJaNYiju+bp/v5YMjO9
wlQuEktXAAGSBa1UL0Qi2rAicKa/Kc9BYN83dhuMjCuHfjsUGXQ4rJ9b/dekECcqEY5Hge2v/tH/
2Mkfgx3rzd9mdYauV2P9D+ZGqnkeEiEyyGknk1MhzVjlwF06wL1qZBf8LTKbyeYLSLrOnqmC/n0h
Tr3Na2GCsAR/IiKQhGO5/mq8K+cs8NrSQXWtJ2Cdy2ObB4Hng4asFRpl5WfoumWm5oJh+lxxT/HX
sBRR3uadJ2OY7Jz/I+26ehtXmuwvIsAcXptJVLQk05L9QtieMXPO/PV76A+7I1FcEdjF3DC4g+ti
p+rqqlPnNH484AlYFTYYFmp3Bw3YLCaVp6oZgAKdoD2f5DmPdjviyRxnktQ4udIVdmG4q2gTLa3h
nBu5/fkTj0mXnsylYlnYuW/hXBNtZ8g5ocv3LtRW3Iv0Wixt0jHkvovqJvM38ZhCGYZs6taFnSg7
QTSbK8Vi9wTxMXfWSgnYLFlKBS5um0mMEkiZEFYctg2X7hhKG2LATy9onYyN4DtjCd8c0rgmMeQy
EwADCUOFKvcOqIyweGQeoiUMHmBi9GAgaYPIenLnVm0IBCIVlzbjnuJOi8BvIIGM3lGrdhW0x0Ff
qrE/IuZxC9IjcQRA2Tj7v7m0G5+AGL4H7YhT2l1xBYk6a0cXASnJeISpB3uZSLtk07ZkWMsGh0TR
8907E8+gORb+CDxZPLpDJ2eFphsuiBSltLP6GoALRBObc5wRmV+wM3NliDQIQaFEh4jmge0HYL9Y
ZtK4soPgNHArsAYXO2wkcHF2C9WZX7Kpyfb95d0HwBDVGXl67yInktcUcuc2rYPtzPgCzkgy3LVv
v+4CKOaQzzWL7IsKvlmSmO4hUVX9dC7+bq450ULSLgx8Lv7A5yAXRQNPCY8/Ob9D3iuC04oVKB1U
LzYoI871ZOtvpO4HK7uKSG0OyiasLGFYsRACRL6d0vi9/BNdi3DBmTymI7HXbj9mcrTdwQ+atpAr
XKpgidh8tXoDmCsZDFB0EVQ8CLQ3QZWtSwQ9XdpmKXUz48ugtYg9gEATva70JERhykxsqKyv7UKk
oB6gcOAXyvjFUY6XzHQHAOmIV/GINESAd38JFW3MOTU1mhkKwqwoFvydlm8qDSljPQBD8wq6IZJE
3EHnWzMHmBr0DWgZaT7l9uKBbonf1CDC9t6fn7VHdg/QNKC/ix21Psd/T64KPOaDWorZDgSIRDw5
lN6bTaFz36EmrSL0sbkm6Bv6TG3z7cBqbaoz3CECMSK9khKtDTcAg9dmz2hZ+ccBC5MOJuwg1Z3h
T8gOCxf5L1H5/Rzef+tkDuMoTEPGpTu7RPMuzmmlfaBqMCIHBvRv+vprssn2gnqOVEQSf55P1CP/
xmSiJtsUWUZfTvOhw5P1I1J3vY6cJRijta8xefq6U8jHxSfvn4LJqLa6v3wu2H9EYsM+2sWR1UMh
Hc+vSVKKUvgukXOhQ5jWRiSEoloM+GFYoHfWNVxNgH6ng18LZscpnU75rdXJ6Yg5pZJ5Qensqtv3
AuKzCMxMyipGU+fz+eUez+H9+CZRGisMPO+XGJ8RE+OgffQqeM30Aa1iFeAXurpFlvqLRQY7NhW1
IGA5R8/wRoW3Jkt56sdelMlcj996c/2B2qcTc8bpwPSebLkLD771YXWKYMqDP8rVChvO/YNueO2I
soGmL7KiPt7495MxOZXQCOWgWIQPcPM/DLiIIZPHb8OaB2/xexhkI/Azcpdu/dnzhZ5/OEJgz8GI
On7VzbAp301ZmqEwbMJ8G9755cOivisrMESSfX5yEtCwzsHZcyQywa9LAZ/2fA88ooLGeQefE9KR
o2TBdI8Lrq+wg+z2Nsz3EdlBEPY1XLvk9Jf/Y56s6GyiV1BQ2S9+/2f1oxbqUlH+sXNr/AJAk8BI
MZLYTHkyKNCF8k4c9/bb5nrY+Zsvzsj3B5SqfHLKNqZp7vVzT9brz9La2+sI8kcA/R6X9FHH5X04
dTdfMVl+JqrY1GEjzAOrNsUFhC8krf2FEzd34LCcYHkYVYCBC79fbUAPMgkUS73tD7pTSnrEKPrz
9XwMsMZa+j8LkyNdlE4qekUO7rEY/DiQFeM4HNzQdBlJE6BdIPZLgnPCY+x4b3Jycpk+6BSwQ/Yg
BHvb7VAsSMmmP16vuw9PPbzmu1dc8Rp4ok8dsQZiOZZLXrmNFasmIbpupwyxvTVuO6K8rM4BWevJ
Hs2x9k+i/tGeT86cZ+U49HigJRPtodMMIU+NBdoYh60FpXUrHIPhI+N1P5YXlnnWDvgL8XYAXBb6
5vfLHDjDEMTjmcqQCx9TnzKCK1oEgKL6eT6iuV07FtbRQgOgF7jC7i1lDpc1vRL26JdWWiIIaBgU
2ZY0yID+vwxNSeXLFnMXjYdUid8ddlPRoI65PjcxO2v/xjIl7EWOp8xqPuhtKYQOpLuN8TBgwoub
LdXqFiZtCjBuasFVcJv2ds13eGAlOIdJOqDlyLOej2juuN+szgMFL7QLqV6CIafFm0pBnT9dYrCf
Gws06RDiwnWOHUX3G6CWWT6lo6K3G/CUMhHAo+4e8iPPx/ELhp46x1srk0ColbqWzRNYQaoI0vB4
nFx3B1o/GC/ZqiGnbnM6Nep7o79/8iz5pImG/oznnzAbC95+wsR1AjvROHyBDZhpV/BGgUwYdDKG
cTjhqjJBJsMdE7L91FPtvAKOIlIXXMfcUiL9rqCNh5WBb5gc6Z5F5+Dv/q87gMTThMjhAsXE/Er+
szB69ptIAKJNoht0GGAZArPgaaL7ljFLCL3/ZSX/WZk6DCFmpTKCFT9YxeRtl47ohIN1AkWmb5/a
l2+egDCOQIxF2yPaG+cSPRgL/nFhqL+8KTdDldpAoWkZH1GN/lH5K9iRazzfL3MmUMTD2+8/bMqT
c8E0XV5Lbo9zge7tMhEMJ5etXFnCi8+8pFEsBKYH5N5Ia6BR6H7VojDguZptBuBdKnDLpEDZovlc
s8Id0bcslKaLtfSZqaul5rKZ7Oad4Wl1baTTEYUKhjlSeKb46Yeb8oN+yRvw25g5BMFf0q/nUzoX
WiBIpMduTVxqv5HkzarRTBFUXFoOdgwQU5/oPEABQX3CO/kjDBayN+O0TR0O7KCXHy2oNB7J99Oa
9HmSly072DL4/+roXDOZlnGEvlLBUeGydZwv9ezMPvZuTU5WMqiSNI1LbsBjb9ODwhVwIaief3Da
q+HaJK5BMUm4JczQ71Z/GChqQyIyFOhpmOYCWjYJIVwtD/YQGkpk5B1NwLmpxdzFB58hva1ryDkt
obRm6g8MQoZ/Vser+GYp3Rpy8kruDHYDZiKRJI0OELHEq039w6hK/OK/MKAAiK8Ou3q+h2bX9cbw
xI0WUZPTbAbDrPLirxmWROE7nb57nFmsQTj53NhcYHo7yskmSiUHtIfJaMw9tpRLhL9ZakbdcQlb
wo1B9eMijsqwo4SMMK12hGisdWNOGOzdrlQ3BrJIq+Y1tyndRBej6hu0ZjPqd2/on8cYLqJeZeZP
oNeb48IlNTtgsG2M+ns4qNPeWiZ3OL9VlMFGpp6TjWrFeWqiLlZWZhfxxsx0Xsu05pUeZhLwAh36
nLRwBAlRVFl5q9ilIzL7RAZPJD1K3SMXI41X881mLWvGB7LMo22GWBaln1z99fD1AeHSj8OXZZ0s
kKsYLrWIS3688SWA2VAyQ44OZVR58pLK6zqpa9DO2vTA2pSQqQK35OUehfmwAZFuR/Ed9cBRheh+
aClUmvKiDlobEQ1uYlFVvpgNbmKSHKy/yer7AoFw4OdG5cTzynaIt/pcg6btKGnu5flZmcm/3H/K
ZJaBMMikyA1b+40j3AHkH4Qx8IADhCg2gZS2aMu8vKNHbl8ezsd8Caf6iGOazMR4n98sskxJcdKH
MC/b1/4Hvf/qgSEgQQddJjmJ2+8LfxDJ+34P7mziffygWv98/POr/W8lJh5xCPlSDCusRNZf4uqQ
Swu18pldfD+/E89XgT9McnkMMNMKrTGuBq8OY/dV5ZIXHepg1natrlZ/ZF1ZcLkzzv7e8uS4yjXd
SkUatQgsS1BP0XiRaoqrxZCHjUDkIoHiPzI95lAIL1GyibPFbuNH93j/AZObdahkemhDzC1HruH+
A8UYT3vlVpZFeM3UaWOdrc/wiEtR5kxsdmf3Icz0hi5kRrubBqEZeL4i4/XvKbjoDlmrnr6iXlZo
ln2+j2aS+/dGJ0+lmJKCmE1htFWFmmid9rH7as6v4fE1XVuWKeiXCMnrhNDGO4JDUjNjCR7Mi0uR
6cyldP8hkwdTL7RJ6v/6llwfj3Orf3xUrwqBzi9eTqL6GmgnM9mQeLt9h5LnHj6cAH2At5P5Z2EL
Lp3u3y16c7pZpc7TNMHmp1ZvV/Bd5IitRNWwHK3aeNrpr6RvdQld/tA9s9dHRTsunO7FDxiP/80H
1F3Tx7GHVWF3lQYmMkR3uD8wCT6xOmJmqxfIA1x0fY0ZiHZHz1x4QT/ezPeLMXFvfS8LcUPBvof2
QqfdyJnNgNrESdQgX3hHPnLO3bvS397xm7EGslJ3yuhKcz1GSW/H6wdLZ60XnVnvVRYXiba06Ren
d+LcwFef1VBLaW2gEgSD0Szv7JJmjAvwrjwB7rTdxhoc9xod/Zc/0O4UT0t9/TNp5Pspnrg5KXQo
32fH0w5Sg80IVABagV4XWyx0uIGv3YxqGi+XS63JoJDQuZ6MerbQRT9kBBB1LP1qtbDsvwxa95Hh
/UdNXF+YxLlbNONH7Vr9gFwj7nakP0/mN4Hj81/g813s9iUy0N9nwxO7v3vkZg8MikfF4WgX/Im7
mGjVdmdI6LV1tNOpO20JdcRWAMoO79KFo7aw03+d8o1lB8w6TkjDMgemduSrjD5LN34FQZ9wMNKG
1Z/72xnYxN0MT+FuRVGmXpzBXqFd888dt0U8SMzWQInuBUM8u4a2sKgzb7Z7k9OoDRSkVBjBZKY5
O8cUDH/trPiDs+mX/OZjFuPe0sRtRfF/32Bjr9Zu12xBZHw4JFqsusTZmi9IuSUi2XP6Gdtos6QF
tLSUE6dVKV2ZKuOJEmOzKk0HHfdxoUaDRYVLt9VMGep+pJP4K5SdLCsU2OpNLfDJFVdUTgyUnzBQ
6/Qiqd/y+T2FH9PsnyPoDTYL25Yb3cPDiQEjNgfZIVEA5dj9DSH3URkECaIkfre51kht5qpxCncn
+dVvVdNDRudoeUa14U6oWkD4EpTBanIcL6uVPIyYvUUg5wxkBHNy80mT1c9dXy6qAJ/UH3nogKk7
uHJiSQPwo47xTfZI0Z1VvAUWpmJ22W/MTpYdrYFxHnNYCtBTaaKaye+xn6lObkLK7fnh/UVRPZv0
yaqnkO2LGgX3hkD6YwNZF5RJEPyz6leCLlAsPf5mNq8FdoGFU73fsxqKv9DOQZ2INYq37YUDjJcG
WVBD/hYVObHWpTbeg72w1kESpB3RJsDuqK3YL03SOPfPvnxy47GRx3Y8H7cQjmX3dUjbFMMt1efn
32TYiiOgHSo004pI7iS5r8hj2ISMlDRGLMhGOTj9kj7sgUhDV4eOHpZVguLZxv1a5YvtY497AUJ+
tCJKEBBEn9W0vjTkbNlA1BGlEjrSgqqyaocqVNqJ99BgIgktRdrzLcGM8fH9xN5ZnBaa8qRh2sBL
elujWBL+DQI1gIb5kdKwGRdMPXrXe1OTUL0HT1UIQdAeoTptCofNRlY3O3BhIWbxtHzhVI1b+WFc
qMvCw4z5rynCjmnSqmg6jAv0435O0O+qLZymGfQkxgPnNcJEFdAYTnLefoluv35AIRb0GmPT/ceH
uwItwUAu/UGuyV49DktqUDM+Csj5UasN3K6Q2Z3WnxTU7LqgcgfMYa23AIx9HU7DStRKAzjf1CKq
Hegt+QnUpXhv5hYGmp5HYwRogtC2MO1jdkK8KKha6O2gXvetnkkiqIn2ZQVIF3hfpeobhA0kyZaS
io/3xL3ZSZjZsKzH+jnMInOq46dTCDK3AdSHrOe785FLQbg3NAkdg7yQGg/d6vYbkmyJdkA+JNy8
gicPPX/KplS/SvPg66XKINsYgVf6YG11drP2NRt0w6adGuKqMdfrxtznxrlS8dc6Nc40oUmP3tsl
IMvc9gbFEdJlY5cxyEfur0+xgv5QJngD1IvPySbPbcU3wtZb2OIzDw1Myo2Z0S3fRJcMX+ZK0WK7
sev6mEPkyPyOiKnr+7FQ9XOOdHVVGavz6jPUIvP5gsy5QuQD4Yp5SIFhv9+bZvMszmIuGWzXcdVK
OTgc8GjBhuJitEPKC8ZmHg5QbWChBg4RMJAkCpPXu+IEqEKmqAskW2qTgSQPW4DC4+EkqV+o0V1k
rKJDqB2yJ4W5hIUat9bUV90anywm65RFUUdI8LrRSnzLRAQ7ErK87E8Jt1XkCECqReKJOb9/a3Oy
shBnVho3xoCZbYcW3mwlSapPgf+44EiPaugll47PF3TOg6ABCVo0I6kZniKTQIdpk6jhIqaxpQtc
PiiNUyPnNV7ZNbYTW7jTn9ubmdU7c5Ngpy5iKnc7urH5daChJw6cm0ysUuWL65lOtcCqMbNb74yN
f35zUPhoEKqoxNh4VaKMPtHy4pofKnehTjc7h4gMRiQvSrZoTL63ozSVGMhp1dodDZVOUQh3cgtp
Bs/pBb3OC8pqg5ghPBis49pTTIHvqaVrfNwZk92KgwLFBPCrjYjayTUOhKoIJSalsf0OYnamkI1M
ltQ6vrCn9Cv/4loSfz1fSXEmcrgzORl17ItM1jgwydNmVrzXXxTzxftq5m/ohDC55ofEZyyve6ex
zJ0mZLs8OWbgsU3MTtlFzlvcHyrAKQVw3v4NlQp8r2u5U7t+lzonHv83tBuhb0Zj8YRj/wHqArEz
vEGLIVSUq75sRolZZ6Q9D2sOVcnqTwDW3HVCq3l18aJvUfhO2pNYq1xrCSXU6h1I2+idZPnrPGjA
cVKpIHYV++3zaXlkJRRANcDCWaGpCb19wsRvNF2NGkmBkgmfbYZzyaiUUfOHsB9bqlJvXXcgctY5
GdzsLwlasC8Q4nz+BTOX890HTJwIEg99xCU+0h6txvck/um9H5So48asxYWdP9NfgMHy6MRHcwiC
rt89cnPCODqr2AqXkc3mhkCybaNlW04zgkNjFEZiRtZG9lTPGDax7RgDZGx3nOoYMZ6wZ+mjUwsI
Opt7auHemIsB775q4mSirKMapsdXgd7yKjhkB9jsCJ+l9CsFor7S39SeqWb2gi+dcTfg1IGeH+jK
oeP8m6W5mYxYzETQCUednQwitiitJjWCI6SUc7TtBdfnqzxz4DmIywMyK6P3HTIG9z4HBVg5Stu8
s6WK8t8avE4JL3bOwm6eKR/IHANFanDWAvwNcMe9GUFJPdaRAdOXonTUyjQiR1M6TwNVU9aQQrIH
lFdRpYeKWBtrPtTA+1aNWknl+7NYrMsS3HUFtco8neGM5zMwd9LQV6cAjISzhg6XiQMKZJfpw0Hq
7ABdUJ1RxFteyMgx9/6y4MJAsRKMwnhLl5pDqXluuvTCQZt5mkIO8eYDpkc9Dnw4ZEDH4zcwfBkf
rX7V3K+QHH9WqKyswOsKJTn2vaFJ3G/wX5ZycDMnHSwAI2AaWCwwOU3uNzZvoM9e4DlVALuObJHT
artwZRwGQh/EQ7v1X0orWK+eT/sMCA2jvrE62RJVO4DPiQVwaVMZERATJNznhDMOxuspNv9WZNsa
229JBay1tdbdzlYXPmDudXz3AZNHAeYC4Sk/vo5xDzAGKH0arftkXUC0zgv36twMo/ANrXTA3iDW
N7lW+5SmRLenEYGi/0xAoaJ7S4bXIV71iiXJS4dt5kaFJDsUW/B6QH/U9HksIlRIyo4ZbC9WuWv9
GQJGgeTbCxG178tl3+hojwV14t9zEWKkS9O6ZH388xv3JXlULrcSrFf5Dhyc8JscGn+IAgmrngPZ
vF6D2CVcSZ7Kvnr53tOf76uZEi2YmQDbhmSNNAo0Tu6tKAzFMKt6QKskI995DJHdHwABNh5espGz
dYXD0KzcivT0guWZRb4zPB140Urga+rwngpWLLN2RcLKW4lvSMqqXrrwept5I6KTBlojAKUK0IGc
3E1KntWUXOBZUXHb5otXforuVVmSGp+Bo+NlNKYFZAmKuBC/u1/LHC9EplJwO3DkrVdbXbgGf8Sf
bssYYLtXBSMnH4PRaLQ6bGWz/WSM3asJaMOgZp+4pfNto2/f0eaw1s3tVv/sLUbnIdtkXQZ1+75e
/xwXPNncCvASyPgh9wzmoKmmmZQ0dBukbG9H2RF0lUquKSE6bSoIziBofr7PZspCkBK5MTbZZwWa
WmnJh7HN7iB+Rhro1m0inarVt2nq6IoGgSQFznX20i467JnXz53pyU5rFK4GBJPpbdbMERb55MvY
/HnbjSqA0Ztirj8pS1jwYHPe8s7mZMO1ZZY4lQCbMcnfJHINrB2zz96CBfcx91jngcCG7DsokwBU
mtiJ+KqkhgbTmiIBlmipKuLNAUpp2sIDtkT85RiVLl9jLT9QlvTyR3gF7cXrkpzPTCkMq3vzGZM7
sXECp/dafAYI4xnw+O4rTC67Hq46f6Ds5gu9lh2a98D5ap0Z9BMKC9tr3D2Thxgg6PglosUCdAOT
JeadMsUs4OT16d8y2Jfy6fn2/QXTPhrA44JFd/YjAnUIBhRTu7KzAef4aCxOG7b8m7wGdl8EnCDS
UC4wCz208kKTTPuM0oii/YwiASBXo14aNDBWUA/qkTpZOsXzQ//3ZZN7GU/gnI67qrN9iS43oSvI
e0GOzs/HP87fk+H/YrtvbqmqVSqOyQoYcdh3lnXrtzxBdImupWT33NLscNDuBqj7KAk9za26PRoX
6hwT7QXeOZfRa88tXfhLJka/eDMYTiiFJnDqzn6rezWGAASW9JAZv5igbWyh/VDk1Pf1GTXq52Ob
Pa3CzeCma8V21MD8Wr6y653Boc8sNU++icBdyzX9ncX+WP0oVoSqylJmbXYJ/9mepsvFhJObvG46
uxGFVQvtSuWLFgf9+Qjn7tmbAUqTyI2uqA78RNiMbvq3cjSpuzC+EXix9n8wg5YTJOGxUx6U5LoS
BD4N13V2lrmqXH25nNFk5xJP7+d25h47iBf+GZpslXgIwaPC9p0tM6UeJ+jWFpyCYAelJEHjtgfg
cOgjmRawP1wgqRmY95oG5SlH4I1c6iyX5d+ULl7YwaPVh9N481WTbcQJAMMrNJZyQBHzlS3l0PCi
AkDJCvgTz8vDY9/wXwUlcwtQwpm3NqYDVQ/0EKJvUxhP1s3JiSEN4ggUuqLLrDq2rK/n+bEf3oSE
3UDDeyFmm4HFo7qDVgMWL2C0h04T0V1C4dWfIy/rlADL+JpYkEQBYpyUENEb/vAVWvvW0aUCkwvo
OrofMVYHDsyHC/nM2bt8JMYY62e4Y6cnRxAaBcI1QAHnP7F7dRheizg9bXYB9ynxRtBBRAeqOoNy
Xdh8Y7g4XeaRxGwsqsk86nf3s+15bEM7jUsD7EGrKdLEO2qfkfjFuXgLOZS5XCpoLJE3g4otioRT
ioik7xo3YePB1pgLA1KTL7NGsTsh5aVe8IEzwRhuUAjxoEgoIE6eBCxcKA6Fk6CWEVhVrXZaCQRc
15PotPSyAXH04/wBPY2OVwEsDDwS7ffzV4clX4UZgn4FiiU7pRscUS8rJIMN0BszMonyivXUfHD4
zohYifrKO9659mnXUCYtJ51I3PFhSEIPR0JNOU8AjWwjUunfjvOq8LVOIGyIHgmZdwntAvyupjw0
5k+S6JYAHRU58hB+lGbRVq4kX9TFjFdSPY2Rvf0TRqFDG1CTo2QkWOXUV2VeoHut4Bs6OXReLIyS
Y+hY1seW0sRIaiBZCctVIF1QIArBETfse1/rWjcQrXZolSMXNxF3SKW0izZ8n7LurvD8gtJEj3I4
EjNsRptDijrKBsQKbHCIk0oorlIqNelLE/iFYnUV0JJmUUZchqtd9IERHdqIN5Qu4hjIkvd9sWZj
0RlrCKwj7liGztGc0jocYyRR6b7CB3rdOe79qNx5guBJajEyQpNCyEE4mxZ+gFeewoP0XBF5v3oJ
4zYLjAGIsdqMU0UuNH7IerRm9DHU73yHCsHEw0Z0rQsOy3krppA7H7ROOR3aKR81ybcgxECyE29A
luwrZjMWWmahk1LeHvUBPjuKcavwK6kDMf9RymsPPWV9wVGErdg81aNSinpMfdH5gyq3cRp/JGCs
EnUfCYPyu5JZt/jmyzp2wV41lFSyqlNeadcuRQnBGxhtvED30AUbvaZhwIY5KUp00kHRIA7EfdNI
gm9DfsFFGxtqQGiiV8IuQ72naBQk5V23lkZZbjFhTm7a1oMW4fd5RXKhxj8zJYFquAINX73N3Mbd
lAUSIz+Ry/hRuy6bSPD2VF2Lwjt+TAZ4RCy1zUfFVVUF+bpEeY2GqO9JBzFDVs/rOEo1Jwchs85i
pvFFSiB1+6qgPE+v+4AVTTeN/GBbs4oHnTCWd0JhiwQN5W+cwqGTHRUhIWbCgcj4oegw33ADX1Mk
bpq003s/TVydTp0yj9WySIVQlXP0A4P+qkz64tWFuiEXQDlFaZNzlmXSsE2kHIIjEdtFlMpTaI9a
cUnIcrooYZIYkiFZ0Wr4lsq1KuirJmDrThJGr6mCizd5SieYPK+tBKilIqph0PpWhXJH0CypUKQp
2zi34rhl8hcwEEQS4L193vcrx6dK+izIHSAzgyIW8ofbSlLwNaRFJphuT4klCh+i3+iNEym9yrJ+
4xmM6IYclorr+P0ggiUJZ6PO14zXiyCtyNiaNqOyiBIwtuSM8k0lMQQRaLd2BW2A3ttfBSkez4CK
pesdvCLzqD1TJEyoR7GbVzol+11qMD5LZwVpaCoaNBfNKPJPmySUDrqW4dKB2seF6lHb/X1+ycx0
ZUKNd6QZQRsvC38yyaZGuR+nXYVOJSR6auI4urwG0i86R9tmNVyp3CzfZEvUmE0sq+KuhIaG2XWa
hOKSa8rlukKHeaa/eQaedMFx6bKYCXQAWAFZD0TjJJkRxj+/iTfctAPMx29o28nFQm2bHNllJgQ/
BaaQsJ0DHcwB1H9+R+ULgexcNQMCkeB7FcAVCVpx9t60MuRh0jItjXcIYY+DfOpK9Bf3X9K6CE2F
MXxe7X46s81UpOKrvf/q+Qtxx9z1NQrlIWkFhukHDiGezYswxKPOjoSo1YYm7gmboy03c5qlbnFm
5kkEiRhUNBABCCxagu5HSwtwjYBc0r/PW6SpAEP8KK8ZWWfm8/02g7YchVz/WRpHfbOkZQ0WUI6O
aSRGGtDYgOqCjL+r9U5zV6IJAUYVtUSCcpbfkDWAZoIJLoz6tdd+nn/J7ArffskkEvEjKRErAV+C
HP74ETs0eZkv6Hoqte06QPfaQrptLklyN/RJkiSrcNgT7j8GR7ZkrWkI8mDj+BrdVVUV+ocLeZFH
GQSs6O0gJycoKF2Wc2ssLOBlX1/K3ly7mgqyzMUk2+gnJsHqnaHJm8Rvpbru4JbR8WJowyYzeEuN
tWanLYWqc1sVdT6FxbkEz8W041EI4kxugF21U+L66odX6MVlOIWoUztk7NCqtT/BgpOcc0MiA6AG
jxILyhyThYsCJ2WLsqNtQ6BU5kQN6vrILqmaLRmZrJSIYF/IIxiJLAggbhWcChUlfUVb2PYzbzgQ
7vwbzGShIokqO5aBT4UQSXqJ3iFx/BYoR+8AZCDoKDYQ5MDNGgV6JeueRPilUzC3UUQJtw3S8Qrq
thMH0KYKLvC+ZWw0w1QOCSGtCcqxyJCve1sNl9oR5naLjOQoyEDxABCmJOVinsty6/C9TaWMlZYb
JqaN5xM6l9lGG/4/E5MB5ZIYCwPF9fZwdkKwhH1+GOgftIoN6H1PEHIhyg5CbgnZozh5RBD4Z8H+
eBNNT96t/YkfS0NKhqgbhijbQoG+G+3j1ddTU9Z8M2zXY8MXnMuKgm9xdOHPUqvb0gRPzgbNdG0c
ycAKZlG3l8V0VVN4rT8f4jiCZyOcHI0yw7FsCwkJfNcAnyzkpCw5y43SyV//D4ZQIhJBUYgm5qlA
rVB4Aj9wAZBg3ljeVqqfdDB43npuhZtbMTzskakGgmNsh7+/A/3I7+JUdoCv5AjuAebaq9fiql2B
swRjUawy6Fxq331V1zMCgdl+c7bLF3XJZY/7cjqrt18xWbk8lOKgCCiQ3mRHT9hR4qZdou6ZW7hb
E5OFi3wGeH5wiAOslJJQ6oEK6klRg1uQW0oWjZnFh9Gg6gYUMgivAQa5n9PK59gU+r5jXkG4xitm
A0x+8BVboBKNANb8WljCmdwMVEb+x9xDTihvZQ9ariD5wFMK2G2AMzoNfZ5WqiKbuwWHiW6/O4fL
NwI2KN6cjzVZlHNa+oZJsrWNfTfmBw8V1H6XSyAuyo60rLmoSbTo7RTKT7/WqXBRrXzuAsHzl0aW
CIIIgKfczzQ/NCHydulg+xX8TKBsmsDGiZR8G6hGogi7Lvlo5Nc8/AKCn+Se/9N1maY4f/0YyhDK
z/OVmE1d/XLlcuB8BkR2cpiKeEgATR/Bsa5BVQQy14wJAIpMGEGTc/O5tZkNDRwu7i2gzDD6Ka1S
ojAOBaUG2k5EOTY4Sn4TZN9I6DrQArqPjefWZnwrkmQQvkW8jKh4KtHGFWPKvgHtSR8IuZZUvqsD
af/+3Mhc7I+kJgBHgNCD3PG3PekmIueqWg5oD4QnEQVKKhTw6mzP1Ji+CnAe4VUY0LpdEZRqKj1y
QcKnFFoqy5q4yGgzl21HCROBHS5qiO9OuwgAlHXDkEHCN96Lb+6IMqnXUrFJjWCwwECAPmGqVZVt
WJB+CQQ8V5oZqXTgPVDBF1Hiu9/VUhRFYpDXtN24nx17TqOLX/G4AQg/fMY+9NLaF68M117Inyu/
sQLKMfORmflaA9oWV6rsr3L0x1SfuZdqgvsjDMADLfXXzlwcCECBCeMYpE7R0HH/kcMgRmzIAzPB
73ZXQDM/Nog4uu/OwEs4QhScgh90D/AT1MvR2/m2sFFm/M2t9Wk+tXch34dszmB35bo+tRKJpQtN
GR139Eu02BZLqpMzREOQdsGSCMhNIz/xkJVO5aZpGBEFgI70UqB2rqI7vqP34Z5Gjof3dkAFrunX
mNVZYOEXhjtzP4KBA1gRvDVGMqeJYwlE2q+9ihr5lUr92hla2psRpYO2GTiFBo2A+nODcw0tdwb/
i7TvWm4dy7L8lYx8RzW86eisiDmwdCIpCnIvCMrBe48/mu+YH5sFlbkkhCGmb1e+1E3l1cbx26y9
1uRBHvpk6GTBpe0uB6oT6NqqVdMGV1modW91OBA5UgsgG7Pm3XXNLLujmD3FaSIiZ9FsebPwdST2
+E5R3aVazMydL6KzByloMHWPqt/XGw/SJlRFxaDeQzr8VQaNwLkMF4pasyaAIYAvDSQSZMOuTRSV
EyhFgwMYE0ohg6XY3WNkL0zxTJCFvOEvI5M1hWJqXYlI16Hrr9BYMJz669jEky2qmjEY2TZZCVuj
FVVoZGBDVSaugPzkrelNsvONpezW/P6GFjg67KBVALaw6yGjot6wrpTRtivx70Ht62y5KtpQp6Iv
COOKrRFQn7VvQH+IJIsIlZk4TMR9x4IFGqW1H5AJKU26gBty2m47inT1s0/omlZpkYQR4NIDQdKJ
eAljpN5AqOwxCg6312KuvCfyoCNF9xaKqHjmrkdfR0MsJx7WwglOtficIVlv1o+yq3oeRBr4E4ey
EF/SkOU0Sw9CDlpV7zlwKd3+jPHKnPiNQHIiGIVOCo0OovHKvXj94Ohkoh+JtM2KhKMP+WOhaP6q
9DQesqf9AnJ73MM/jSGTyfEjmd+Ux0ySy4FvkcG3GRkwfZwjjkeCfCHCHvfwLSOTR6LPc7YLGhhR
SrMTH8E4z+Bdb55vz9uc34WJ+/dYpg9m2OQly1MU9k8vqZLyUjWPcbDxvKMs7KJOb+CDMavbNmen
b/TxOKiHovQ/GVnaSQyS4x5jQ2xPuWvchV//LUbyY+Z+/f7pkKowRx8BnbI257piT0qa9480LWWs
4dJilBDfHZKeJEEynJm2iE8UpBR4gtpMkmsBMgSoPijI3xPehbS30fZZpAeCA6LPVkFmR0/qUNl2
4LHDCxYw8I2dqkasPECpVSC0nEMrO3PANqnHLRV+dHFUv3qoxbekKwa8CEhWDi6Ru1g+V30/AO7l
9mFA/LJlEpMRmrZSM4Sv4NKnkGJRkywW9nQD30SPuYh/TJlE5rUepLEg1Rb8KjWzfvCMQBxA1esI
OfVctEXXGbeXbH6bXMzp5I4rmzRWUHJFuqcqkdiSLHA6Id85qL0H8YPbxuZSMUhf/3uDfAfeF4eZ
brk+p5qAsYstoxklxCSi1WD4lvxpsGq1H+4hvHzXb2XQonmb+iFAZ8TCF8z5SJdfMN66F19Q0zx6
e/Nxi9IHmYLCLkpRe4Hb5pGeDQdU37rMkhNZiwqDzp95UdEaMdF459h7RliBU0E+KNFSN/fcq3f5
UWOccfFRXiqg2CniRohKHRcPPaiR88QuIozmXvBLM5MXvC8rFG8zmAFXecBtJU9vFJNDDjMuF07q
rLcO2Co/ttyADm4ahynDqCTMYKEFIkBMC/WCDdoxoE0Q40INAKWlt7zlEdaK1sGxfYPgaz7WMhbT
6zNZB2y4X98xmdkw85IULemMHTdadaigWLmRt8lAdNSUn25vrblU/ohuROlkJKb8obdIe1FX92nC
2DRkXE30RzINqmGacnSf1857uc8gZXGyFozORRyXRidr6gx53PdiytjeCl5ZSRJxnOICYBRN3jd2
kRnRknjG7PvFQZ1DGoHUP7DarOs5UA7OGORT2XWaaHWps97Cqz97Ii5sTHwP183KOGNgA1Km9FFM
dDqxU4S1pF/qTJt9syDng9cK8Roala7PHtYsEUp0gdpyZDrRmyBu6HTBqxifvR/PlsyNArBwnn9g
gKt0aLkO4aKdpnoO2QL0PrnbTCT0QehW/hKD55K1ydT1nltHXAprhWN2wLXvnTHBFqLNO1vI6c3e
JxfjGhfx4tqihyp02QaW5Eir4AJ7hzzQm+YNHYe3d/ncbgCMT4I7PAKFpphTtuhdr4LbZPtfoQsu
xMoHou8lpUECLv7Oe3hpazKoFDnXNqkL1h72NJwJxScU886hdUtJ1XRfrLOlfN3cBrw0OK7nxSyK
tS9IvQKDIXorgsTihOfo8/b8zW2JCxPTZKg8gGKCc2CiBnOrPmxfm03yKDOat5D/mA2YLg1NnIms
BZma4MKQkIMKyJVVb3h0QDpfnAesGfjHO/5Un3KvJp0vrm4PctaTuTQ+iRTkLnWbKE1Y21OgxqVh
8SAlzqC+cgQ2ZUlRdHGoE0fCAQNS2bAYalkYUaWm0crNDlS5zrZ+ej/QnRpVhl9b5aJE7Px+GZkt
QKoBnYjx5xf7hS/5PGajkrVjaDeO2R1NBucnbxXZvnuIDCEBTMzV5UwDCkk0hkXI7VzSU+JAJwLt
9G8BoGv7bJlSDs4oEnGVWlSnBIQRWqcKOpeumcCkxW3JrzpeUw6KvxA4zdVlQDfzy/TkqFBsX1QV
AlZbeDdCSzCGFY5nsYUuEvgbDcjXJ2quhiAkWklH3gIXULRmNyxNWPxDmZTJbwcVuMnKvL3z5h7E
X58FHOr1jAQCBDVQ9oDuAcT3kNhHc8FtA3PnFx0kwFEDazoCTq4NuFSedU5bMHaLzKqZeVqbETSy
uw9Iui44yHP9Zmg1Q7PgmIVBm9Tk/utTkAO4fAdfVGPeHA2sqmvUJo+jmNF/f1B4PFD3BWuGKE2J
H7u+iEK3ZRgbmKY2bCxHSbWOLfW2CbWiyAngh6ANWTA6m0xHK4zAoeZKMz90PjJHops+kxF8g+N+
AAqx18uD8OgAtquHp026WfLt59DJIsoDkL1HPR21xHH3XJzXhuOaoQdOcCQPL7a71owkkhuqq/H3
tyd01gFFoRlkwYhlaeT+ry3lXRECXO4wUDl+balPSlq17odYrhI9M4tAZT2NpvWiUP2XoN3kzMIj
PbdJL61PxknxZa846Whd3NSpyZ9z9ymUV4W7F5AVXuwynrmG0BmHtBC6vJH9nZLcd36JH/U+C1a4
cFBZaKIpJB+euURHAwcQ6MgT6cUuCa34vcz1Ex/p4LkFENwSVpCP7NyvxB0JsF9ur8HMV42ixWiM
QTEEyN/JA1gOoHlKx1Y2BVH8kPsgbl8q6M+d0Csbk3eu7uNGZBPYoEreaKnY4Cl+K5Z2W1tdsQvc
XUdpXiGrWdoaab5niv/xF0zePqh9sPUQAlGR9ih4NWYxIFIveb2Dd8ZQm8pxN00O1L1TkbLtDF6J
V3m5gL6bnWlQLIBVQOIRi0y2G3h4yq7u6N7uuea1cySVCoKFxZwhZoYE9YWNiSstS2km5QNmujd7
M9h6K29V6q8QuMM/ZkW6eySXVt/s0+tTTZYywHP1BphHGROwmO+TdX2eAQyGVHkH6Ab0kt5cNOxR
KtgWrVA1ARmxR6Im0AhYnnlcUv6aedAuDU/rfH0FBJCoALFSQ3BevJPqc5s8R+JCQWHJyuSsyOmQ
tk2BXVTFfqwqeX0oY9kaAqTc6Joybh/M/8dkArbOKMAaQbDtejIz71+TWauVttvtE6M0fX0g9wSz
CfbyegUurOPHEnvl3DZF4Ae8G7rvR0Xna7NBRws9mLqAWBHXoXvPQlf59sC+L7pJdImY6N8Wps49
w3VBgawWirKk7VV5Bzle9EDuH7A5Iaf8qOyUXadW5D1WO+xb8MdrrN6tQN+OssrnE6HWlSmojIrs
ukpxpF3K388RI1x932SZqagS3MTH9wHGifwisn6RERipme6cgzNKfel3IIILjcKMjUhH+ha9dZSR
qHA6bs/U3Et89SWTLRDLrQJAzYAmGtfiVZByvKIhdzfc9cHvbLbLNZlckKJUMOg1Rx04xpDLcdIx
ZHnlaQ0B3Avs3uDThpfYbkAGs+DhfDuDt/bDuCMv/I0Qt0msiN+2Xx8G2Aa/EvFWMYHbQbDoHTm8
10amN6SyPrdPYO0i6KRM1GjnauVmEX82+1yhgMMwY+Ee5IOT7+H5kuMcbxg7rQu0YVjpUdba4o7n
TjHDaABn1DIJwWG5WljtmUwvNNZ+2Z14Q5DAqeUqgl3WhIDic/npKAQtvpb2P7QzXnMX8934Lde6
IeyEpDLotSYMYDZsyceCmbnbUgJnAQgNJdTxp4xkDfQ72FxsaZgR3vcQzzMhlkcH2vCINjCIPjt3
C9HW7HG5tDgZ2ICOKY5pYTHPDomAthdebSOkE9GM32y9nSLcOUt4tLkYXoZHh0YHFv3qKDteTyZF
82LOdwDZ7hoNqb9XH/KEK0UkNfpV9IUZndsgl7YmkY6PvLDMhj3CtprsnlsZzfnSsNP0RcXwGeJ/
RBsYESvjFDDwVq5HJXu9o+QtA/Q+Lau1mUtbBaeQWccrk9yPcrlGaahfyU4GpYd53HAPj/zdo6Kl
Ja7CpVUdj9v0eoAQDWhUwMkGUNA0WC2HIWF4jHoXPLtHSWXWamWO8r1fOPwLm5abyRBi4L+MTe7+
Voqc1i3G5dwMxtur8VqbrSmvDWzd+3tFbUi0OTx86k/6OVefCrOzI9WKdEVzT8vx5hy8X8a30KO6
tSwIU4xE28lhpFCoBVQNn2z6MNYKJZKx5gPaDtGzsRbY2tOUoUv3NOWOFC+9tAkTMX30xYReCSjN
mQE9SHdN6o/tZllrosVK2pf4H/FrV1m4wWZdFlkGcQ96bAX4LZMbjBp8LxsoZ8wraI4p0YSHqDCt
BZaGt1FZHdO3L0qDTsWqJrK6hHaZWzpZAewBFRygPaYwftAHyF6bIgNfDvrAvHHMQ08ZHsmEfuHB
WjI0btiL+1MOYs5zkOy3G8l+5etM9ZtjhgnNliilZ935yyFN5jMQuRRDQhpFSgiUAuGP1Cj96sWL
JxMBTXwQySThQd5kKkWRD+tx4b6ZO3kj9+5YMwEP6nQ5Y3QVulEM81nhqpG0E7hPPgB5t++jv+7r
mzwZnXZNjoojKbM14+ohPzzc/ojZPYX8wNh2C8w92sSvZ7tKMieSw4qxE9ccpQ+U81NpmBWUZkCV
6r7crddH6QW3DrOk1cTMPGDgTwdtFDCpuA6nnrAcU5w0FAAP1uuQQLC7bPWhx3yDT8c6coeaLLh7
c8sNXSgJaZdx0tGeez3ULpQj3h/ne8OhV7ojT8XXqJkERQeCUkiiKlq+SVRu9WhZtyd59OknV6yC
JB0CjZH0Du1a14bzDvcPV7AAobaGkrzm7nvVbiOI66Bzgws08KAsxADjSG4ZnBwhgU3QMIlEmx28
M+lOYgpNlJfAfjPHFIE2Q4MwEw3NuJCuBxWz4PxKc9iIm13f6IPqD0C8LvAXzGGOrqxMticvpmXm
+bAylKq73vvH0KJ18Ni9s4oLSSDRwptoxe0jnekL22UuMzhmEpCiA26axTNxPUBf9HhfaXDbygmE
OOSTwmzTWI/RBJqQvKu1gspJ9wkq6Z5So9JeklCcGTouB3A9jZ1T8Fqn3A1+xjNxM1QssKPsUXof
oRihbjLSHf3s+MQCCqHUHX043N6rM5Iw12Yn6zrwHpWApZW1k+Io9q7GJgDV7RRDbq2iITJY8jPJ
UDR8QuydhXsaeQ5B47fNoxKCOHbBO/l5R+BjWLSlY/wopE+F1Rq3LUPEsizcv5VPvM1CIXYmFrn+
/ZODghQ610Y1RNsAlySitOJ9T0VqURWGTVKceBFSceVOCbS8X6XDrmqW9tjPg3ptfzLZSEJ0TTyO
j+1J+tQdSuHBCTUnvg+d83AOxb3UqtJHCpYZ4FdvL/SMa31te3K0MqlvuFzA2KMIHeBGU2aESg/d
U15aBXDSOl8ulRJGB/r6WoJFHgg9VC6AYZy25dVs1YcCiL1sLqwioDXpJpaIVEdozZVakT+FDkuf
6tJvtLwZBkFtE0+Amn0BThfC5zSghU0scL3R5bK/GeIwy0D33HZv4dD255SOh49UcvNYvz1RPy+6
66+ehAUDyBFYRQRCqOA90GSKFgfcduhthK5UAzlasDazI9AOM+J2R6znDw4RhqkyOUUbnu0LT3y+
koOHuDZuD+jncwQhQagjAis9ModMW+zqSG65pG9GDAzkrcpI7fNyRXmhJmWPXKS1Uaym6VIK5Kez
g3QXwKsjSTkafqYqrZJSK3XN8wCJhEUAHp7o3DUeteA6zvgUsMKipgJmFND5fccfF75j0vKx6/ge
a4sl4P3RuiyIz+9qD/IQkWM0TR6Qshg0uTb8+LmIzDo+xqDOE4L3JfammeILPoXjBFA0IiONdpDr
58Mtw1oMm5i1nV32API8TdDBqZxtSk2XyaAnPOEWfLmZEjRMjohv9MPh0ZimBChP7mtaQKmuP6YE
VM4QY+Q15q5T70JN+A3/DVlotPqPHPsMeH8m5wJBkyT5bQQQASQFdMAYsw/6zKqxCn4OBsrCpH4W
8S/v26fAvL2BZyI3VCMxs0Acgd4NDejXc+v3IuVQcD5sLyWoY4GK0HJW1UYCix1k6ip9/ZmvALu3
ETqubpueucIuLU/FstDwG0cum3E204QqlZk02PtaQDf1AZRyS4w4S+NkJy4IxQ5tSlEYJ/2Vafkd
p63cdayiz9jZFzqPxkMHCcTKDD2SL9XTZo/SxRx/Bw4XR6mSBz52QtjODl1FajPR3A2Hbk6V9nSV
Ai3LBvOrxk+/kfK5Wtypt1zBg69DCYalTAvPvBrthW4rqPQDHIxoSa5+7hVEXgmyOUgNog1Rmmyl
pEJyTVY6IFS6TdeojUI+XMHIFA3Y6NY7D+USJGbugr8wOOUcZQdGgT59g2cXAH4ws7CgbtHELcgT
hHW7PTtP6wgxyFL0vmR1spOQ6O6qvINVcJvRiVrWYDn/rZGBkEREOAeB8+kVT7VsXYUBB7wN+1hR
/IpjBq0CeaTA2jlHZGoV0/Irk3yVDtibDDawKMdqy4UnYFyviY8hoMUREE+8ogwYua+vhsgL04z2
E85u1W4VvdUr18B8LvlOY2XghpXpImagbEKrKayMinn8a6fVJvOaP6crlPGXEvgzcSveewSuI4EC
+JWnIXpf4ZmJQAeIIWmxBRY1NlE7iI29t+/yu80ShSHiht0Ne7SSewYHhvP7ZCnam7n3rr5hdJIu
boOuHIQwFfANIdpvFNX3D9zagVDo2yLz70zcdT3cybviR3Qg1eNwQdAtfpiuSZ4It/5KoXZbLhWj
Zo7FyArOf0/tmI69HhZV9E7QjbZ2gv6xuEvmfztiOFEcgYrfoOiLSatZ0U0VLuVAPJ48sKoRW6CO
LDXa0NMXbBPt9tM0F8xgML/MjZ9zYa4IJRlA3HGNSGGUX60JYDWeQ3pfb0+11QS/dQj4Ec8N/AwN
wOy1PUFm8ixMag4KKAFp1w2ns/IuePOPIAci/KEp7ulhWyaLWlyzexEqUmirRFMzaEev7daQu2Ha
sGVtDaScA0KVQL3zSGe3JySOjkt4nRmQ2ZijwisAqXRQm/OTGLGSw7r3qgzAkljPaC1UVKf2tYiO
0MMY6m4ka2gwxhxss8wnbZYSjzsyEhwwr9Wb3maijTesI5Bkl6lVAQSSbUMWuhqnllH5QhVfOQiI
9RrdfESooywpEc2Q5uDrUWVQxjI3styTyfIyoKZboWbtRxCzkcZahWpj0bgcEeGB+za5ZzdaKSFf
DKqm2/txhjno2vTkIAdtLoSxizenP7IQsy+0SnOOjaYQwSfcE13o+gtybyrvk5cX867ZQZtuiTJh
ziUeAwEWFTL0zSE0uN4rnYumLoXF884RSEW6qeowIPZFP+ix/Y1Y/srUZKZFxwdOeICpR0175te5
S0KKMDsaDppl8QtolxkNSkwusorKqKSGeGpiDdk3yS1CPK3Cc3mmH6VNpzUP3F2oP0iquWVATgSS
vWNhn06cbRfQoXxKrC1U0denI2ROb6/0TJbm6lsmCy11PZegtR5wbDSaguzLEHgsN7+UsZg796Ax
BYkDsHNQD5tUqhohl8JeHji7Eu4DhcSJ6eodXMNE90P79ojmPG8QXv6yNXkYeqpjHbD34erW0Byj
nKDA/ubblN4b2+QMafu1lalf6oLVudzbldXJjdqg2lEGLcvZYwkALLVbZy2umwcIGxz07baAjuV5
GFTPEtTy4/aA554qMCUhKyCCLAGQ2utz4jtVMtShiEhDVpvGJe0paF9um5jbJSB8QEKTBfRF+A6Y
L5+nwQdjXonBRT1AuQpYeettEK+9hZThTE/ZGLaApgV56THLNNmNbOXKUkxhKC3ayfpH9wmtw4cS
VB+NRaBg/o4NipD4HSqglP7GlcTrTWZhNsW56bz8hokXWgq8B9pHmbNTAdSWhA3LSDATblCelNzL
7SpMe1AsCtKn6ChiraW1g25xnvKkXecO6AVU8qaK9artQaCYR3nPESGEi0HELKTf2JgHMCdtUFQi
eU6Vgsq5YIVEH4mToO+WCSLkqVwheY9EPo4M0YklvaDqtwEtJ3e9V2dQ2y6G+gV4/Ho1MF2da7FC
CbbEluIDmHGjA5sWDVIWFZvlKqhm81TlEpFz9RKIJhf/3+tfglQqkCtlssyi+BiOWSUpAJx7gbwL
BS6yskgaLC8T3Q9WQM1XrXkB7P1JlTBkiJtqLScstYoykEKSiMmkRs3YqE7QLh/RrZ4UaMMkoBIA
dDrxijMdtQVNxLatHRWNuuFbjKkqyajV1vyOV/Nr6SBmcn0SWr9BYyeUN+zgIZcBchZOClg52ZRQ
K2/j6IpruN5CQm7W5b20Ob1tZLHsE5RcbW8rqt5pH2jukTEZ8EJEemQKCwdxpuaHE4IKMhqocdp/
dAzIbZQoQeJgd+reVmuMHeRwcgCTUvIs7MGtd04zMJJqYqSqVGpqC6/F/GhF5DZRUxnpOyaHQ+B9
pxe7mLf5Rmuo45Aew0cejUIFoVfYUxIHKqxyV3d3/RI2bvzN07CN+2V5+oK4KRtng+DztvLMZmpI
uMJk023amGVzWHAHZm8A+BZggsadKkwhHugJBc9tl/AIuJ+Vflc3AA0sVC/mb7oLG/z1Vo2znvUF
GjYKY7cBuQjYqDzt/tMx3G0DYaG1dfqypNWjvBj/zg4OkEmeAaYasdP484urnOIGqmfcgbc3Pszc
fiZGx+XHGl387onHViN1LHHj7+5tfW17AADe/v2zLuGI9/zXx088J0noAlDhwIAcWI7pAVj4nDYo
6fEo50kZGbhjWotESbdtteC0fXubt8Y2eZpyUMPGWQ7Tqb7bve4NoLVImwPvAx7L7TZf3d2tWaKd
pIBAov32sGe98cthT05d5wZZ4Ho0P7Yd7PqvV8QjhNfRILS6jzZm9vX0Ej/crW0gSI4Wcgi/deh/
zfoUlUoxGc21AYbePDPb/RgAOBoESvv9qQL60QwWdtHsJYOADX4/wlOA7CdT3YE4m2F8XKkh0I47
yEYIWqX3D2vw7Hw4S0yhc57ppbHJ3CpdG7hDLyCNwOvhWlKje4t5ub1+M+g7eKPAaIBWCnyr4NG8
PnNJE7qVU0c8UhVGtqEN1Tp+WEtKybO5JoT0yFdAzktg6akHinMhCxJuSL9QnS/jLSeJg3fhTdns
Vy+N7t2D8vtOBRez3dihdro9xjkPEUC/kUALSrb4gushRlIdcxBr4+1AfMv7c58+xNS5Z/XbVmYA
sZjJCzOTMVIcl0RiyeH2eh5vTU9tDgEQUzl5e4CaN84DT8iWOsqk3aqVKoagRfWhBENBIQascDUq
Drc/aHb3ABsCdCoDRMX0Pcw8NqfZXuJt+pXaR60p1quU1dBBIS7U9ucNiRBOUxA2Ynmv51diwXWd
yp5gV5osGtwb7VhJojehlS2RvHHczC0OWgcwb4+6e9CEuzZFuS6VxTFMpXoJoSPqNBgDp0ar1x3k
nLITmnY/3TE5FRHmGH3pUOV4AElrfEBXsq+BNNK+PcVz1QzUm8GDJHFIDYOb7fp7nJhSGNfD1tJ2
rbortilBWV8tnqJNvBXWngjN8aUTOyNAjV18YXPyPMuC41FVBJtwNJD9AP0WecUbczKwzYj5TrZ6
lau6NZL7HrXHhQHPLQCajgBfAdoJ8NnJdVFW/Mh0gPuWOmWRYnDRs+zdc6AJ6hIdvGdBl4Hw3YT7
RWF3LyXhZ9/YS+uTN5b3myHl5X4c+k4rDsqTRKP1l8iB+gVeRWthrONmmj6r8ArEESeM/Pg0QzfI
TsdQvsjbMdphqhU0LAs18SQtDBr0hctaF2iV937b6Oxbfml04gPVfp+UGdxb+OyPz84OUC6y25dk
9dkeDoendLvl1DvVstTHpetixkECZwDwAfDfwbMmTk5xmAdOIJaxYLNfIClpkebVwFXTLcnDjt8/
mdQrM5MTk/JuFFZQP0C2ZcjMIZAxp5QfqL2DCsTtuZzLtgDaDU8WNIJgOp6G7C4UDYWhyQUbuUgy
cvHemwdTLYg36jduFo7GeOyuBobHDdZwLiCggkdm8sqEA523keC2diJHrubVGFjdevXCK/Mz8Tqa
gUQeRCXG53Taj9YiEy8UrtzY3T68YzTOindIi3+Crsv0VWH3VOm8VmpKc1wYnvLjNEwMT86e4AtB
Akab1nbFO6fYUKdqxcUr3zOAam2qs8R+xL3qqeIWTTepEXrGm3KOeB160ZHywpYgj9Tie+hS73K7
r1eh/wR+iohVo61nFg4pG3RnlFoJt1l3H9J9GqnNVrGZ4EmOVU+DCGUR7bvMFHK19EEHZmUnMT8U
TEUKNKhRJLCSM3QLj6ViuCziXN7K0Oa79gECDbYxo7WsFqshapSQDnKJIOstBzgKW0E+tRu793e5
EBM0BqHYXlFPYDNBXoDXvR3/FpSLre3jUfqxVS7WcHxQL+IcxfFRjJalxhbQ0P8IGVWuAtH2lgGZ
Hz5GOgqUXnr6knbdj2f6ewFRk2JQCAe95/TdCL2+kcYFZAxvLyFX5UCzdeHOXLIxub2aFMV96Fq0
9oY30f2WbdilMz2/DX+NYvIAgUK2l3MXxwwyCFqyh7hY8xhii5B845wX7o8fd9VkxiZbvu3zRGiY
0RZBs6CQWlykC8c7h2SEUXOj3TDqSflvi3qNRgGBQQwM5w1c+tebI+7FvKzoEEarsjZqJ4pIz4Sd
nrarIgbiqKugguvRS4xVP3Gh33bhv6LHFdBUfjKxcRrEUALF0gXBKz2gX41FN8xd4jMjnrikCQfG
yc4UP3x2m33S+0LWIFhB+Ppwe9J/5FImnzGZc+Am+4ROgnas9icGhTJ4gSE7uo96Tr6PpSUd6+9q
6Y/DiCLOv8Y9OYyBkA58V2G++dyoPCIo0KLwg1XBa9V7KhBpgDRFCso3VTxAOj5ehZKVvjOfDRTW
EGLr9AcDFGH6dHsWFldjEvqVnl+nEgR+sPXSyArre4FRvTc3e1DUGLpCq/q59bchpgTaXKIWUhu/
v7/9CT8je6yEBHYGuHqQhEFx9XojQgYMgkeZ0NqluPFF5IgPyUHh1ApK5NmL4CSks4SERKtcgGoH
WkYCotwz/lPHGT00tdD8ieYXAbnclnCBybU7kV8Jizibuat0fAdHAks44dPsf4/qGM8mIj6yIOI6
6LCA4jHhV2Jlup0Z+etQeC2Vg8Cdbs/Oz0QAjIICYWTK4CRIwk0WiENUWVIiFA49XNz+fTl06tCB
2Dz3DwH32ok0KH3WBWsw0GanoKAlKq9FvYB8nYYCaHKE8oWMXj1ondIIbyd7N6QcqRRqNFk98+Yz
dogcEPkFgaWZmrHp1yqQar0VGmgD2Tn3QFZp4i4BlET4/uf2hIzXw8Ux+vEpk/mgACkDmn+gbRqw
di5sSUjfAcztxAtjnsYAU0PM5H7kQMHQhBQMFWA49JmPzjnIeUbAbacLhWBUsRpvuBri6NVrXyfG
7VFObqcfxidOnusPDZ+WNG1X6UN6duLTQK/9xvIZjakMkVpIrk1e0x/WJi45Q1NyRfVY3hDFHPHB
b1sIMtVaXOxjaIzdHtnivE6OO1Su6C4V0IaZrGjdLY2cthII84FwJ1Ar3P6WoHeL9BrfqzXdNsBb
gFiBEcGV8h3wX7hCjF/00sBiNVEObWQTwj9GADpt6JAAfcm8LTHczI5ypDTCVQFJJ8A8ry+1OqBB
igoovh3wuhCpQmUFK4Wz8v4AJ9KLvkrFLPDiMs77wvTOrSVyzDTShmCjAX732vAQ5hK0kdF+xtWe
8yjWfWt2LCpq0EtjCRd7/WvvN/EjtDqDFUNLvRVTPdrwovQlHoqvkIlbs5T49BgBC7cfUha4JVo4
Z32QWre/dO4goxCOTiaOFXllinXuYtpLIwcf6pdGjdfQY8xU4+REvW1mmi773tyjpwEEiThipSbu
aNM4ZYtyBghBCw11IjU4gKXzEB9FPfhozQoCCpQu6FvJ8FeC2WrxijZylMpAbnoMNWUFOQz4675B
LTmY4xGe7sjL75rukJRhHY7Dd0nspxhHVmNUpa93SOu47qvUIozhElX4h9X/eO/+0/1MD//4/eXf
/wt/foc+YuGDSG7yx7//r7qsinPkn5M/SF18nus/0q8/TtW58svKfy//a/xl//7L17/q7+YnGpbw
X56jP7Rzdf5D//Cr6V+4+vsw/s+PG//7qz/oEBCo+mP9WfT3n2UdVd+2MIzxv/z//eEfn9+/5aHP
Pv/68z2tk2r8bS7k//78549WH3/9yY7n7z8uf/8/f3h3jvH3Hgo/8av/87+pz4p6SN/ObvrjL3+e
y+qvPymR/hvgtrwi42iAXxHQuD//aD//8SPmb0hsj5Lz/yAGGOOeJC0q768/GeZvHHoDkEtE5I4M
z5hAKNP6+0f03yCCAIFStMCLwH1i+/7rM69W89fq/pHU8SH1k6r8689xL//aU1DKReobQTt+ESIv
8CaNP7+45fB0u13uCgqECtvabJqS09uuW8p3fLctXZgBbzW6LdFqDV8WxMhIQ1ybKVqfocQudFQK
OuwPPm6aDtKWjVAQuS28l9ADTzPpfSoXNboPOkYfGj+kCVN13b4XQJ5hDI7gI/LNwBesi0Mqlkbv
14FHOHAhqqWHy3ObcXy9j5u8j/RBlrs3RHzVuqU4Ci30XVw9DiXvSQZArDRwZ/lImFRGTPkyCFlx
KHrehYClODijNHLPHSO/RpdiHdUFlBNEpS+IwFAxpCNpNxBWTlQBShBIOTLpXIlruWiy7g6FdEXU
lTxUKPBa9zmkKBw+2caJi0cxSBI026aD46HWxmN4Kt0qw1crtRBhZQM33YeU5z/6AOQB4V+K9eP/
pe67cutG2ja38i9g+IGhmG4ZzpFkS7Js2ZZ9QziJFZgqkEXWimYfs7F5qP4xYx0JOui5G6PbaEBt
k0UW601PkGGH5FWRAUka8Ybt/dylPLrctCKXIRfuarMsBWS0DxcH7d5YApovuwV+hwymViUoOwtk
6YC8IOWC1RRLQIb73mXOq0aMcG9oNDe6kDamdxPxrIBVITgj8LAEkquB0WxWEtNlENCQol/A0BXh
jbeI8KdoswipHExhf//1Df335nxjM0LLL92VY1HjoVsPfOXJASdgEh+mm/LKyGlgX1cUenlEz7GB
TiJ7/M9lEEUAft8T1Kfc9a89vw1NBhtZ7UG3fbDo96Qf9RKE1WiIfpdFky5Z0zTvAj7OJfQ8+Pu1
4exMtvY8lP1zCxFMG4Cfw4gSvz//HjCabNa8n7wyjamGGLmKLphmYQEy4lTPLDnXnNif3LPvD08W
hwx+x6eIQ+XkeoZEqyA+98qpRx+cuNhUndGiHIY0OL79Ek/K1qe1gcqF6+xMld0H7/na5EQbpjPe
lJsZmHeUIdMP3gbFLnDXPPi0YBoVu8obeSyKJNYfxtb3/9ixZwJNe6gyr07QrFyHcbmVC+772Ljc
wHUxWlhprEFnqolayaoJn09WbgnP6tW68d0UanFHhzy95smo/plk/6sweM1+qVGPjy/i17Pwd7v8
UQZR8r+uf0z6vw7z8BvRbxz+P4h56Ov89aqfovU/sfKfmHcDDNT/+p/tn78j3dMf+SfSRcF/oB0c
+MiU8fqx1xBK/gl05D9wq0GvO0NQxU+Qvf2fOJfiD+2N6T3SPRmJ4g/9d5yL0//saE9wrSAduLsv
ZP8mzu3Nmf/7AQDXCNEfsAtBEoObBcCx+wf51zffJIEeLXSIq3AV/q8E0/kPyRinqvDCaQWWqzf9
e7nm9kwuuYfP55dNoHYAK1x0TSHRl56caC5KNz9ULqlI5w2fJ5x9RxoO58TGn7A1p5dB+E4jPMZ9
HHTyyeXD7MmBwst3a/r5a6CJ9ynePHULmQ7EnJzF4X1kbNqW0jeZKWlvyKfOTFoW8Ejol2KkvmHH
XsZZVEU6yV0R2HHUtZrD9pf/9IQS1W04NJAbAEfBoFwJOCpr+mLw++CabZ0zwI2q0dU9TFrXA5ye
6b1QcuMF6QydyiBEv7IcfQHzr3idiYAjQwf47BK1QXOzcj3/9hnrWRXacdZVzMbgB6eO3+cgM5Jy
1Fy07ywO7E9U0UXWcO3yv5iMjaYwwThgGgXmPDCykRVhwZO4X64am4pPOFJsgKrJco637OfIlLao
648uEzS9cDvfv8ypCK6UTgUp5bbqru4XEbkSNtbt5SYnNtaAlKsbDyLMuuZdjBFA35qWlP9j6Ka4
zxuFtKWT5MMgcHQjCFuoaLpVioIbiifFfM545UeMrdVfX+ArEfN5HNm3NeIYOmAgQcY42E+1Shd/
G6OAwWJHgnVRz40HZkysZCXJIErms3OaUk/yjSc7DR8QYPVPTS1kqM+/I5qNjUjFHFadmwZTDXzs
0vepArW1jqOJ38LNNZS1ccT7CHtzCAa0i2D0aOYmoeUcgW5eSLa2pBrExh/ieKY/I9cC/+Mns7UX
mGcHj8A8G5RPyOMOysumpfDhQvNx0ZnaX1ULWwmhdVS41arLdulVU9qg6do9txwj9MM9mR8aPtHL
LmWgCmWpg8FFlMtpKKBN6X3RYH5DOLvP87mS0qgr0UuOyindZkA/upZ9d8PIz0HxXnlVKChB3QQz
FpnwC3zcBlnMPk6DqrdI12hH2iPrVu8Q+r25YFMenGlHPXElT18VunBIudEL3A0Anr+qQKRz3Plt
ULVNlP7sR49XYJejeM0ne6MVJH2KruWizmaGuRaJYFK/dL2sM5ZPX9pIDFUqYvXZxcquRRMkCimw
79vu2AWdfIgal6KF2o/+wWb4UwBAD2c290kmse9uNA5TTCxjUG6hWXjSmWgHgG8H10RVP4wZr3Sr
2bt+6MCkn9clF4U2W/OhY1ADrVEcgBjTQNopAzi+x3faE92v1UDXfqp4E4i4lM7QFS3zuYVq5QSd
2GKQetZFPC3zu6QlmS2WqZnhJAftktuerT6UkjMNkO7GvS6p3/50n6dkT4sL0OVB1EMNB7Hak4Zd
oglUqBQoMBOWfm1gYF+LeB4unBj8Mw/yJOPdrwUy3Z4A4mnuZk57mPor+gnchoJjkleFnu/NFRWr
awon0pGXsdYSX6a32t8xjabv0jH2DtpZFtMG2N2fkyB6GYfRvUEMhu4wQiJ0eJ7fybi4TCp4JNWp
DCSaeWEMkVhvPzOzEH7CgiDHm2BT//azfgqAz78FNLgwugT4Fr1xuOg9v6zZK7A+NbQmC1SXSwMJ
Cnj2GTiURZAdmiAjZwUo430GGalUZPBlETRXhRExed9JBcn7OZw9UXH4IwHPTbsUbnL5uKSlCNv4
NjIDz4oBnhiYSXmDaN6jNx+qUocNYVUvovbrAow1L1Cn8ncRazvQQxsBw/pxDpbbOROLPHQaUetK
jRH7GqPR1RbT6LirU39L/CpM2YzDNIedUbGijfcFjbJhvETZjFZ251Kf3fFtZhdB35C1hoPTdNkC
kN8WPef9LYYlJi5xokLNNB/IXCRzvhLYcc7unDr7i2MOPQ5wERK8YJRzIOafPGnq2iZXFFyxfsn/
MCP5BQRk2buV0+bgC3KO5/v69QBqAEoPYkOnEK8VYQEqT30HGd6pPaQq21ARy9wrl9hgTL51mMu/
vZlefLhwpsaEBUVUCDUAQEaer3BbwzYJ2rGrI7L2+FzRhtw03d55RNj7ty91goHEh7tfC/g1zHMI
gBWn+WMfdHoUyEPqwK72/QoP2eNM+Aar2nk2Xyd4Oc0V80AXB7p9+uRokgHNQC31CrbM4eOZu9mP
iWdfEe4mwOmBbD3dTQdfvNukmUIFzyh8q4G57PJwu7ETaN0qXsT7qfVgEIG+xO81m03JYqU/h3GS
1c4krIqAn34/KiaPQyPPMYZPsCf/PCe0znFvmDXhpDs5TL0AlAspYlFHK2vEUYsxuIMINXI+tpmY
F43YJpjuWMSH0krWQAQr6PrvzlOsgXcc3HrKZmsCVYexB3alXBb2wadsyi7SeGz7QsJ51LzrttRT
Z8rlV3YTXi8ahCHsC/f66flualbpeGRZjknpllxMKZNwAG/8j74nz/JI97/r5P1FO0mcoOtAkC6e
XCsxGtj2tfWqDqiXz56vhgtO2v7H1rLgJiOm/U4Tl1xO/eygjhNmP9kwkn+lefz0pvb6EJsIr2sn
zT9fr0vJurRJAkAeIi47rD4Z7+ek58c40RjIujZz56x0TtBWT9fEotFRAjo6g27HSfeR+5EUQGc2
VQc9wfhodA/Z0M4nGFEPGes/D1FvblvgGQAsi725zPUkZTkneGvlOPRQLLD5kiZVO8sxglzMJg/b
HCJKTRFLP3M3OxQOk88/L0OfTIczX92e5Zy8NYJCGGk3aNWw3zzJgka0xPcTJ0WDqoHNKHMj2pBJ
o2Zb2Cbhc+nUhO4/4gvoJcQwsNR9P1oCFGh98kuTFgLpKYzHVDHlNlzO3F66P7yT20NyhuMJfym6
2adzKzK1G1PTklaIj665skptXiWmxt7axqKllWA3fojJEE/V4lvvnZ0z0iEXiwTkLnnGw4JawOzQ
HMr1e9gCaugnLLJXVYwmUld5AYWlLjNquuk2DeCmFYP6460BFPsmLxrXyoQuhiM5Koel9vO9Gavz
aZhhkQezuGqeKb1PfDrREiFdL99sy1Z6zVyCIgHIMXHTJJ29xwQk/EX6rHvMJ5/6BYDDCXSypxDg
jnnqoxC4q7xzhZ7gV428Oc5uN+hafGrCZf0zRLix67ilqGuW1DPYLwv3EXtbJkG+U9GA8yZi6gMR
pvnmeLp81FwCgzu4eLnQPEH56pq2/8YmL/ktolX/CeKh8WvfpxqCUW7uflDdgWmNjiVCW9pGBgNs
1YNjZ0y2Qbna45F3TBu6PrRMkI8JmedzvPD9dD950TuyABZRe4snPuXAtG0UE3RLvArHmL5mTeSV
sTcA3kf1cLklwLGd2fivHFeIrpAjgQgnIq5/svHNtHB0/nuvWppYfVJ2I9U8MXOgWx4enCIL0vgN
sBuUoPpXbNL5QAN5zi9jP49OV40DE7nFfnK8sMtANkO4lyivQhuBHLoJ7tNqWOLLcI1YFWz573Vj
9GOg462QmtIzz+BFuoz2wx5okQgguL0AkWSD63MRZk2l4KVe8iAbq2YI3C8Tw18iaLfLyGP2zAmN
L+OVNWfIcDD7jtAiPz0vY+V5OU4NmCi0uVnKkCypGMt5kHStlOtQMqG0gmh1Yju7XAS8T4BQ9Im6
X3gPgbMMZgTJEWAp753IOO0KMyJFq/okW0ntO0buPToLQJTd6v8cRcf9YvA2rS9i1+BQc0ThDIgo
LL9L1QsIBYMnmlzg4bKwbOKcfQQiGP7BIc8Hr5R9puGC3fk9CrneyaGSoXAxXN0DfR/EaDgVQ7dm
t7b1IFkoM/LHCNPfmU7xD1ow4AbajOdwXeRrFxwnNTZ33bhM9Jh6zv2OcXpiFh9bcUNmj/6EsdjG
a4DeaFTNAUcmbU23jqVteAhHmtl114GFKechY0LOJfK6LKyIg+NjkebO5VeLpfa7SmOMu6Ke+N8b
C2vzioXCoGlDR/vTlxBbKOANk33ctmGFT5TmDo8wmeaPTgdClvDnlNBjY+iJh1Kz71NCxgAl6mSH
Yo4Sdp2uNsOojItIFunEwHDUs+QlmJ8O5O4VkJ0ChMgZzbJt3v3RoLjEwH1NAlHIpSFemcxR9z4b
lZpLEafeA4PC2G8Zp70oIaqc3IhtmB7ixQL1Qf3R/PEXkBuLOYFzpGr8+DEQGVhmOSH9BwhJJJ+n
ecw/KDLLT9pL7Zctj3potpidJcupGFYc2BaIPRt6lpeYirRftyAUQ8EXLxeljg08dTu0utCuZKP6
Sj2F8R8zEHsrTe48DSX7IbvnAyaMheOTd03iGTZzgUPWVbFx9I9Tz3NxlSSb719wOJzdijSG/Sso
A8ElyUbA6GKx9ypba9v5x9vn2MtzE9QTSBZA9hqZKaYv+Nr+Kr4zhs5WkA9ptS2c1oiMENCcx+0m
pgStrdza+u3rvfx6A6jmYISGOgxNwejkej0dCdNej4DcTwnOjMh9gBlZdAd6mDpTCr1cmr8XXQna
M8jk0BZ8vrR+6UQ8MoHjSajsC+yCxU1mvaBs1SKP6M/lxb9dGsYLaD/CgBvzBCT6z68XLNGcjrGG
MPiUJ2XWq+FqaFt4Bw/JObuMlz2Tp1EGckbQ9zEmP5UDC1nrQQCI55VpFPx01i6Pr4cVok6Wb0Gd
MkM+OwLRu+NgmX2HrFbfWTFjdPr2kl+JABlIPEj/MCRBzXkSBKORxI7wJa+ycN0wFFWBdXUoPI2m
DTVLUwdmHqK6l1t7jhn+2qXhqoE5HjYRZLBPUvVMdUEf5aqpKKTCr2yfzAcMzLvLVS7Dles3eUE9
jOfeXu9zNNJTrp4BYgy5RhA+wJc+qVE8pW0MsSlsKej52iPFDAGBz/EVIE4ZIxjkk0ow5Z/zMsgN
OxP7XtnQ2M9YK24AN3E6gQ7HJFCjGL2qhRv3L6aMRaFo5jIbeWJLiFVM395eLuqPl8F2n3Y/8Yqz
CN6pz/d06G+YfDowlEawQtghUM7/0YpZQ3BOObVdLPm2ZlUSd+1Q5WvWBIeAAmVyt6iImionIxp3
YhvBLA3n8YdDyaVLmvgeBGz9/QAHhwUxUGyu7csOUhsMaCFHP6SN4j+HGZIDhUKL9LqLEKYqlpn2
gSHbH2tLWgXLHbum6jDmMnnw09CtRQid5amwPtcRzpY8ue6RpcNXxY3i65gbO1c4AQHG9ajhsOeZ
SAzLUt7DDylFR6aGuDLarDnkN64CGW1waZ1Bu7lKLPcvNi+ASLXrLfp0DO2eX4OGWlW9sNB+t0OS
YX4G3EVpsXywIyCECjReHo4/0nRZ9SEJ56CvPOhOQAIzmhHe1laIppBTpscqaTP72dFN3g6UwgYr
Zxm8G0jkxFy0Xujdd7mYQIaE5bwse2kaDBJm6v1ABAGseKJbT4sdkABn2U04U0y+SjwMMaj5Aw+f
+KOKAv6IRJZBIgwkgPYT477hlaXN9JhtrAFFVnfzVnVjZD8BsiI8KLlM0AWxOgAPu6diXoveUArZ
nqlnXglyh4JHqvX9u77Jp7nymllDPQ6SfsDe6QTloBK0O7ol1X9yFkiI642r/3XAyATtS7Jh0j4i
u7hqJIxfiyiMJgFT6ybEzE5Gk/y6dtL+wsnDSZGKTs9lT9fpMpqQs6Cw2hRmgMg0VBGuI/mNU2fG
XiLDao/+OPbdbbTRZaoxQ0zaqjET/paeNYq8x/zHBZdBy3VSwgarCQ99CPvXguSjkLVvWnRbMX7c
8Skhw5rjVi7fbd9B3EanTEwFXef0YWVe0hUd83LEfKTgUCwlUQeXHpD/75ZIufUisd76k7WqWavM
C9ZfPl3jX22Or6kAmiV/RHIWp1eZiMbxyLI5ZRfd5sfyiqHN4xXJmI2PkXOrRiOi5+8h4kKXMlZ7
pq+GZumKwZHt2xLq9d0EyQF2DVHucC5HSvhXkw3kV+CaKS+59HASsWTFmC+Xo5ovQiZjA6D5RlyV
evMWFBG4XhDu2RavlrHaIphpKx/r0rY1JcadoytlEnhxGbeN1ZXq6BJXuRiGe9xJN1Yho1AsDjy3
RgBgGsLeKY7O+WFCx+bfFxy7ZC1GEijpM4C4T06jjecAmWZeUjE1oD0iTbD15YQ5a1tEQGZd6nak
RzHqc+H2tVMQvE0UWBn6eOSUW9J2UCnItr01hQwK0zqaguCwkPU4mhGTvRjDglQm653fLzEFqwGN
+rcP4n1hJ3UemEcBIHpocSLDOIk7qfG58bTAN83i4SpexuC6bRwpWH7OI/ZlWEVRB7dMxFSUk5C0
en7gm8noNl1JVuU93QuPZZB1wGBU6MVOHeMpjg7L1sZn8oiX60MWChrwzjYM0uBUjmCUeiT+nMJy
KWvcJULDhtbBOt65zBdnHuXLEI5LoRcESCFcGNHWfL7AbY06Xy5oWAE9PV6LpF0h4IhujzGRuE17
PFEk3sn8oHl3Jpq+ssgIORJookDupskp05Ez1QbwAsOjTWxw448a9QAl2ReHB3qmMj+hWeyJCnDa
6IQAQYkkEd2556uMh6X1Z2LyCpTndvk2bcyv5sW0G2bUnfmTKk7YkUFYx5UKdXKFtKKxNe7b0DJz
k6fKaGqXsdwoIfpS0EGdqTteeRjoeYZQJYQ0lI+9/fwG03HEOZKlTWUFt9dhINzF0HmmIrk8N197
ZUuTCGp7BCgb5IunW5ry2PDFkaZKFbNF6G2iEiPIWVJa72Yw4VLjB+ac3OTLMyOA9hHApBCyRd5w
SrnfogTmVh7JK1Cz2vYILyP0s7sNnEoWemQt28wbLzHuDXDKhsa/S5XPzmn+vfaQUf5gxoTdAJXb
/ed/FXcYFvTBOvlN5XPZPw5opnzztw24hx6Dwru3j6hXnjIG4VGYQuILKILT1Fih7UcSMWYVHSFg
fqBrLreC4rDmh4CsHVZN/S+xaeSZpPiV66K9jLNqlzHHf+xjob/WOLUxkesWZpXK+VibxOePYKa1
4Hf1MAmSrTVHZpj798Ue4hCgzk/jcQDNTurYNWm8BPhZhqAJAOUxBeexRK41jDXoieYMWuKVMwsr
RLMNKSvYBS/ERvzU0xM+lJqjsV5ng58BewLxr3ppt+73thmo+8Y2JWBLKY/Vb7/YVzZRCpMA+Caj
7tg7KM8fcCoWGgCAQet2y9pPw6LnS3T3/Wuv0/mZS73yLlGmI86BTI9q43Q8K7IMeOAIaJ3AbWPw
PiKTV8MPB3Vkj0byUPe+gBEC1+e8jl8uMcTy4D2Ffi4GBadK7TIeOjBKMaYNdJQ+pr4cv/pZBkJJ
s8QXbz/NfTs+j+TPL3XyNCMrDSQFMTNlLWr7suu5h/YOwFdnPouXtWKIoRJg80/K+0gbnr81tCnn
0OebqPlAh/dZlunbAROv997gAG4DyOzw9rpOmJd7xIGHNsB9vg/N6R0o/fyCMyotHioBjfdFLgCy
8D5nUyERaKY6dWQCq03ZTzKn+XrIQCa4E+gafsVwTR0bDH5ALvcCjx8G9IygwBqBNA8p92aspq3j
l3EAgfkzicAJC/CfO4YIqY9SHroo6H49v2OUPJCuzTxa0wWECgBM2+4ztRM1txJ9Ngxnmxmg3gZi
rqa2yCwf57Q3aeWpHpTeJe8GIPdDmj74APCYyozcou0rx/S76ibMOyKhm08L3LO++6GWdyuwQrxQ
YujtASCh5TOw7iSt+p5kDJrjcQ8IPMu3sJhCg0bC22/nlQ2OJjYM4bH5dlnJ/ed/HZJB2gM5nlBW
kzVkhQj77AZ2az+ahoT3b1/plcwDQB4EHcwEEeBBgn1+KT5vaZ96oq0jNIwPttfBQURL9sFkPLpB
L9t9GH1pP84omW7ICBiLiFkDdwQ6wWRSBENN+QDZAtOkGOa8fW8vjxe0OgFIBD8X1BRgvp7fmpuW
Lp8YwwsP1HBUtHcHKI+Bl7twdxsYZJ4sdvTMNjvRunnaZpD73SES8C4CfeDkqhlbwBmZcq8Klo3E
GAaI8Jr5nZPVNNjVL8QQwLoRMopBBPfGLUzv47bVv0N/lvl1s+i1K1Vu0UJpNku6AnC29CELIgY/
iTlp8+Pbz+hl2oLiCkfH3sSEktxpYxEQrbadR/Q4dIruBjFbD/qIXCHN4S/QX7iKo13FBTLTuiaQ
LbxBbZj/efsWXjkicQvoKwKLjX+edthfmxUhPhMZ5IFqvIz+oAZv+QOJVPf17au8ckDCeQyoVKgi
wQv8yRTyr6vITQNTAL5LPbauk0VnA692YmNVms7GQ+KAav/tK778NHaIG+SOQgQPIEFOnV76bQpH
qVhc+/M2wsqJTd197FJ5DYR0c/BGGnygQAcd421SlzkabiAgtbGPkbFI1SdLW/+9cbDcZAHmWG/f
24vXDvdLtDMBkcQwE1r5J1+t5LO/SJXEdeY0Wkczcv8HN2yqrX0dSVAZYfJDwZkg7ePqEdtUYZ8A
v/L2Tbz4PnETgArD3AtpFaRnTqrcrTXgMI1LVo/rYAGD690l4NQA6xivKfplE1ctX3j99kWjV5YO
PToEL8AY0FY9ReeYsLXeyHhTz5po9NEIcfKAvHVwRRgtAoTRIeHRoe2a6GMoGvoHaEv9K6G9/Wl1
M6HbFmXycVsd3GwAHsybgmUZGl5u65of4ehPPrBtLoHUlOnsY2oBkcd536ns0PJmubMLUXdIYhmg
4nyztBp6eNeVCc7oY8ZW3hfdGq0/44SPfq1NG3zoFr9LS+fb1l0uhKdhSdotLgKRxPDLw33SD8iU
l/iqS5soOZO/vPKO8gjS/Am+wj0lPX1HxFvkFClVs5RP1bCBVG2gRXsgxH+H+o0eUFHn5zbGixMB
iQx6z0GEfyEknOw//+tb3TRc1uU46VoGVF+M6BrbYlpT4Ere3gsvxypPilXgG8MdGsn9017560Kz
TaZpChxWl0XB9Yy5S+mtcXskXJFaZoOseK63i5wqEArieYX7yhp8efsmXnvCSIDR38cXgEPwZLGA
iEUyS4mqVeAzNHzYVuM8gET8BvqjSIi8AKSY9meW/qLEwJcHMQjgX/F8I8wPnj/iADghgDZXDfkJ
HV0ODmSU3vfYZUKbrqagLxw3pX+oQftnpCFfLnfHlQGwgSlkDp7NSXikngyHWQS6BvwbgkeYJpVQ
+JdRseW8d1WjQwjDBdwjZ+Lyi/MfC943FA5k/II23vMFKwfdlriRgGIHCmJGeZ4fl0j4l1B6Dt7Z
ns8/336tL9GS+wWRf+DxwoACGcjJBYnXmN4xXbNc+FulODQwYdXQyB00kT2mLVgYCVd9WpogkrBh
T812I+2K6TwLlT+feeEvaTn7/eySw7DfBMri1Mt59FK6IqboGlIJ48Aq1agISuCyn9sq4h7vCuoU
EDQGLJK8tpTveOyhJ2E59rKRJSQ+9DtfjUt3lUkwv2twVLQtUkSHBCl10nkFTs5ggjCAxTQ79Bz9
4zrgia4A9ua3Fpnid48A6o8UO/TQe+ogKq1adHMrufpIh8XICBwrZse/eTOQGAUIpctSZQ3ggSK0
W1pw4uOmOlASb+ncNffYNtFDBFaeKWIr6RffE+tUdNotAcYDwRiXa+vLSz0CYnicWkkfwLiIb5zt
t60KML66yJ0PNc1EAq9Zg5IRNRU8psb1d6PQI6wtoLzHELMJaHUAN4ypHxcyZ/cq1+yYdkwG5cAs
HS8aFm3yEtlxewiYXvvLCOUB/EYD9P9BAnLRBVgFAActkZHhUSxzeoGBLsTem7jfHrdcKVkTyQCf
e3sT7nvsWfWJd56gBMABjt4gMDvP9+AEHcjQsmmEAPm2XAC0lJY+4e4iRrf+TFxFb+DlxdDhQ6Me
TTAMxE4dO+U0Eh63YV8L1IzmYfHI8K3LhiDAcGHHynnWS3+iRG3ADVrZ+g3ZURR+GrTXbQekRv4v
Hmt4QAE0N/rl6Bb1GISm8arM99z2bm5a81mgoZpeqh2beNV5/hq+t8PQA0yuOHTMgDxf7nOjxqBS
yZaQCvbQPgKlEcMn3vkRLScJhFKxrihLqwWIvM+5TuxOuCNb9kFNgLzXK4TAe5iJcV9V0o9A05lT
sHeWWU9zufggYJX5SDtdYLgHABSxcxy/jxVV8gIFb367DkL+7tgAoRsRzqCNd4A73gWQJ0mrvAvb
trSGAH4Y57P3acRJ4NdpS8f3mHO2QPfJXMurVLrelFGH9lK5Yt/FZRv343fhGaDMZpOM4BH1dE7K
2CbpRT7qdjmIFZNonDlxi7SWBgskGCdKSoV5q6026GAmVdKjLjw0c4/g5pxM0Rwe7HDB+qQNSxB/
gt8spbJ/IO0SxdVqfLSF0U72L5MlmQHqWWMOgeYEwyB4a1DvN9KZCWoyW9teL6Cgf7UGnSr8nQEj
N4Tg7ZYEKJy58Ei8NXdbK6cACCWRQlk9zs034O/JghlOxP7oUMjsEyj5Zj3SjesEUB7bmAKEdwJu
FeZg8dUU2SYvuxZ3dFBUN7Bqbo3t7rG1tbhVi7F3XZsGkPJpQG+oDM8dhoTrRA6aMwsvgkB79ho6
pOLLGrWMHAFVmOIq8ZKtSq0aSIkcUNvSb8iiyhCul2DqQcOfHfPY467Y/E3zo276hZbNtMFhT+NX
fFQ5RlHHfBJQwEKmPouqZ0Q9YubIswNomCDej10c/2BizVd0vgOMOBsauZu2Sd1HLX3/QQHEoeE1
3cIkxYY5e4hBSIb+0Kr1vQhWkIsCMeOmdINZUwnO23YDeEv7MwF7oi3yuenRgNFL+7tNF1hz4LfJ
FiOoVCAqJ4EZ73Tbqe4umhOQ2GO+AEttlIgq3tntYWZzfP/2sfPKSbATXEBvASwGOXb4/NiJpEIk
CPVco8NoP9q8oZdbM/zOQLi7Qw/hHMbolVxmb+XtQ0KMehBsn1+ujeWwdTSa66EJRVtgyoFabvWk
QP9BzDVANfIAvmd3OQCxdsYi+ZV0Bs2aHKjIdG9kPhnF/JVBbqFZfeybvnbDQNHooq7ccQEXgwyB
PDJr+AAWuTsTy195vqiT0YXGrSOdeZIk++uisUQdssh1rL2sB+5unOJaAEF5yNDu+UKhoXB8+32+
skhcD3k4qBYIJ/nJ+5xnss5DizAyDK07TkmEmifZZkgeaXOZNkuC5l5/DnvzWgK1i20D/IIJHqA/
eyH31yq9wFd+ZNAh8oxn0hq5nX3ciARJLRXWE4DHDeJqmxw6OkCYm+5zltJBXgD3lTxoQaz6f3jq
qBSgr7FDcFHUP78f7ffJsCVM1amX0y/SaSA+gP6tIEzjajWu576iV4L33kICTxzDS4zMTra10Mvg
8ZTMdTiN/KOUAEQAfJO/B+KGnXnBL7u5mMztY3YMG5B2g7r9fG1soqmNZm5rlK9Qf2gArJrw/1YN
0vh6iXtTd5J5B2N4gHlE21VRFwBAqWNboiIV8EMZku0gk9BGhUwzKKhtqj/44f/m7Dya3VSitf2L
qCKHKUhoZ+c4oWwfm5yhofn192Hfb2AhfaJ86wzOYFe5BXSvXuENg+Uebu/FKzUbUm6ksIg5OMxh
XvkVf22LEZksyxpN1ND7vvgMjy5+A0dPfjSbdEHqeoqnby0U8mOiGJiHMARFFjAa9l7YZRfBcnlP
rzBoZmDbzQCF37NxTxEgk4o8P5mDHZcfyxhYwrEA49kf2ly2HxKtH+2DSDNNhbWdl59GY9G+xFyb
K0m6bF4mANu/siZVH5bMnByQ/gXNqXqqxRcQ0dEHM9KWneB85TADYacSAMpOA2jbCKvTOK3sfhmO
tTc7jyNI1uMgUvGoNvioZmD6H5Yl33NxXsvJTSJKa5hqiDrbYqi0OTt43ZSdOzDMctysP+hW1X2u
mxijg3/fHMRgnSKPVh8mE5uYAW4iQ9phhXbVI1bV2exW37pej1/cfjLB2SLocle2DbJ3idk24Zqg
P0VaVP0f3jHTYHBMxEyXcdr5cfJKSlzLbcZj6wFtMCdVe+yWBBFyQ82eqn75T+Pm3sn1Ly8FijvG
67S26J7Q3TtfE5CG58UFa6ZVVtwXYyJ/ptCVESWpq+RYJJGxI7t3JUBT1xJ2oQ3TRVS3IudZYdtj
qS5c83NaaAdTtuYpSZZ6PPBKk7da4oJ4W3IdiF49WCkdMTPRXlo6zd+VfNR+//O3XxWzaWVzVzCm
3QYGughl1EoxHd04SaCRESKMaSjvlMkFoNUjE1BVqnjOcnUl13op5CUz/nb7R1zy3GGakoqoZAOr
hNUW2eJ5ouulYk3HUTN6DSEkAP6BXlbeo/TsfIIepfBDXHjOCqVz171rFykRL5Wu+c6JLcyUcdAS
ka92Xfctsmc0xjOtUebDTN/im1QiiPG2yDuUgsZiuhNdjnZTbib6nozH5RyDGMtYD6+idTAAo+p8
PwkaEWks2ukI4ahkyr/0d6XLcI78yuDdSW0mxHbZfU7X8lgrqWaAXQSL78OXotepIqfRoEVz7/RN
+ZAmanNUhdHc3X7fl2HYBuuwTiDXsGJuxxfNMKPnUY7z0SJ3Z8SDUuBQ1UDbgM2+hykwvxXVqN6X
4B+Pusi6nXN+dXlag6q+6jJq9ubM0SfD2LeO5dFOxDD7IjO62ZfO6ERPpVMrbtB3jLbBuBbW5Ffm
DBoU+Gmk7CShr8PW8/Bqk4Uy6UOPntHG9jUsllvQ7APZwi3UuM99tWTJU6qNo/YGNCo0pJjp2NuI
Zu63Bq8y5cXSJ1GTuZTeg4crWH5nJ4hL8ZWnUfq56SIKUWgLAiytbOfUFxpVre8pldcFMyNW/d6I
ACDAPkyMFt53qvyojIyWdqW2ZKQYLyE7zTSXxrY2KZCuyxy3tEIkfIV5BOUrOyt5jKditPw8hWV+
yOI2vtMXB3fiakJyI3C8GHXhospoziZqhD1Wniz9gxjs/oeLMv7nLhLm+9hO8vzTFJn5fUt50Pq2
JC120SprTtL1zCdH2JUX0NdWv9/eeZfZGfga+EiYoKKDSY9vczzkQAdLmBx0W6ZPlUnpViA+eFT1
ek9N9bVe2nxeMmEGJSuoh0tlvV3/SnmQlvJUoa6ALU9vTezlNErRQwNka/SjzNS7Y0J3o3zRlBjT
NG4BPOHzZl6cX1rftep9ZY998pGtyMji9lu4cukwM4SYRdq4esFufhnwxLHte304jkuqfLOSqDrA
Smh/TqL/glDMcri93JU81WGohuIgiRfZ3xbhJNpIHQckl495bMBJ9uFPsmGjSXUyIOuiGEOnUGvM
kYehKQ8e90F3EGVdaOE89aI8elBERFAKARK2nmyo6c1iQBXLOzzIRIRIrgDxbe787Mu9skouc1cy
CqTfbm7acI6XTjZ8zZwxQ8S8KBtGEY7dND02fRLZ/74YSxGUdFAZLgnI+WbpuVtiqS/IBGmt8+At
sju6Tlk/xozVdpa6kotzyZEErwGQtp+9Seu8jsoNJtZyrK1EPC2a1nxR6EKHZmHHjT+w7N1Emhly
acYwXtPkE2BJd2cPXia0NOsBS60jdyold/37X6fDiTydybi3HC2y61+ASJyPs1cj49EljXNUQOcK
wN9W7ezcPa9H/OxYrtqRq4kFaEOun1c/0b8WTlA7ElGLKkY3wyx7GGNVfen6Jc+frXJWmzDp+iY7
JbRjvmWJML5Voso+WloOTQdLRfc3A97kbZOTyoVWzmCYOx48pp+NTTv7RZf2oy8cKYGrRwRyBXo3
xOS2jyOkQOTQ+HIprSgYaxN0uh2N1i9TGdyvdSfj8dCAvFse0lKd33dzqs6Ba48N+Bx+2W+bzr3w
50iMwqc5Gef3fe/sev6s+cH52wF0gcgI9TIkC3s7b4B0NUOQc82jSChau9jTV+2pptMe+yxJo6NR
yupOdaGBaZPZPGTpqCaPJoCcr7djxsX24CvxgRjDQwh3vO3hA4GZmDqK1Me1LbiK1JfNfTf0Wn3M
p1Fz/GFS4tAVaKfunI5185+/AIQFQOTCROZNcA7O9yWWkhGVu6keZ31Kqoc50lHvdGDOAOofrfxT
k9hZjDKIqyH9nsxy57kvgg7PDcQNZCbzW4vy/nz5PIaWnuQ9hWdRcOG61gwpMdPCxaUTdvsVX3lS
GmCcdQ4DPL8Lii5qpTqQ4eUYu3Qg/aRjFu7H9jwdk26yn6RJVSI9WCxeEsWn22u/gvE3rxnYLTJ6
aDLRK9rOONJUpaCLG+2IchLEUsghNc15r2if6kir3MPM+Lg6KJiz3xVIRyuBOVU0bxHAybDyReeA
RnKpqvO9iGKoc6pc5IEGv54dE2RHhY/WnPlB4ee7B4kE3ID6TRaFpaPV6mFQa10e3XrCz3IZ6ubN
okvre1olEPVzrY3/NJHAsbzlvYD/6Mr+0+2Hfx0ibh/eBGWirhhcnQbk+Ue2Jq1BN9XSjp47Ts2D
qmgovRtO0r2MScxkA0msOg4jy1l+ispbkHaCOD8F+BvNzbFrpXMq+86MV0rZcjeTn0arByydrdu/
88oZXKGzqxOZ57hgB89/JkT5KpLGOizoE8QCUB9YVo0cdHGfac7a0ymGQpf4rr5E6c4pvEyeOPa2
hUIO7wer7q3a7zRj1xG1g45qTaUsgZSp+0mIQf4ZtZG4mKf0wF2T5j0QIeeFZm7fBJaw828mLKgA
um+6c1oub01+EUBNGtYoJLJjN4HBNeI6c1V2rMEw8X1dCXm/cFNgS19l3h2FY/0wkDEclqrJ33li
0Q9LT5a3800u4UkAX2G3gIdcm4zWFmWswZLlZUj1mAPyVR4aFdnFAAiVaA5M0qNfjYMKSWBaQPVF
1Vn5XTKAQPVViIfY8UbJ8JaQhiKE0cIdDzrmw+bOT7zILg1qu9UQ24Dc4Fw09vXRTt2ydsyjhsDn
Sw0lJ+DYau/Hdqk+FUVT/Ly9Ta+sh8SiQ0ZDlkaCuTlNEPBHUJ3COLqtGeEAYfbRY6Yo+TcnFgjt
OxXdrZ1HvAydwHZpWK3fAXH/beicaitNYuRwj92oRUHfe2nuq2WOvJ0hIWtkmWQYmUVL6MJpWP61
ZUTA5KsABFnre3s7R2jzsbHc1DKPzQhVcoAE/6OnhsZJZylUEcypvhg7m//yVoIIT1OBiYkDB/0i
gV+8yTDR+D7ODL0eaOWN1aEuOuWxs1MzD//5e9LitMBPQaNlVLL9nrXOYH4uWcwd6Uv3tYKoYBE/
y7T8D0BIswPb324f3IC46Vf2Bd8RLan1W/+VD3qol2tj2sZhZhkoTqID+QAjRPYHbYpwOQTVtrd7
tnH1dUWk65DsW694VGnPVqzqmOhpqQry5ZX9BDt+QImgrd+pKL5AS9froHfHPcgonXb+2b9vnXVZ
mwE/gxmkHC8Eo4VeRc6cxe4R9Uz9hSzWwwlsbuev2ggIzm+8wfjPVCMF7aqmpjmDwp/24DEGHvw+
iryVDKOpb9H7gMgn7N5QGWrX+X2lZ8k7BHlnyvjKsDAs62X8vk2M6oMNPgBZTjUf/5vQQJzCqI5X
CmmV9Ageq+MX1LpRzlWtxXZ8YucYB0hsqAUQxhRCSE0X8mVx6/b3UhZO5ccj2usTGBP1oc/m8UGv
WgeRCpEm35MUQAHD00ZIX+1rpwk8lM1/ZbWCFLjp9jHeMUqzCAAhFgwMV+nFjxhAf7cOzGNxWLMN
/ilg77/ZJTimlwvJdZDWjN5lDeksSMyh/p0nHaiVjCja+l0k5+yYJxkP3nVKZB7AKSlvPQa/yTGS
TvYkLREvwYSq/r2n8q2PWW566C4pRvaLAgGtjIqNFvmzZ3efIrK++hi1OmKlmiW10We8Td9uGo38
WVFTqB3wfhNIvIUOGTftS9CEvdZhsCF7pV9eUP/JlmDUW0GVYBpK58e0Kp86/vYuKmOUZD1dKDGq
2NWa7ZVpKymwWuPdMgFOCEXdiN9275KMzZnZf62Zx/4eRE31QtHrgmcb4vqrXnYYjBuYhz3CqoyK
A1iVCRWXTEv+UFRoFSaZdqMH4zh7Ekh5hJicLM2lQZkkQg0pA0jwxRlVLb7LKhUvad2Z0MbUQLH5
ZBkNCNJOXaXnTLRdA6uuhwqp8XyWPvPZ5IHJSGywGiNDH1kXxfosmYgD9hDMZuD6zhVSxbHHbDHT
xyG+N0bNjlHeUjoHmJOYnQCtXfnfokbw0if47KZflWnxPALVRkJsXP5kUWT95wISKQIoFLTcINTP
ByKjSJ7o4ubfkRzn5OJYYstgpDi2feyp7V+1RD70KHXhPLW1l/3kxcE7tpSUuHw7PF60eBHxo2vq
MkmGD8EltGkVjOsAI5u8MoSsPwOUkTamgUsiqFZSoTceXeiIJJ7at/mDVNuccBXJ8heEj9g5mP1U
vk1bLDwOsqndu6ZZoamJ6y5IiohKV3Z+7WWsA7NGLbwWU9T72yG0lfdlakRNEzIA1IK6BaObAgn9
MRbpF5GYX3lI9ePtF/TK6joPdIRx9J5QRKDnRIFzHl9rF7mCsemaULVHNGGMOqrv5rxV62OT9RTp
XaLZVaBT6pVHTBEEODSlnOWh0ofeCnqpt7hoxk7xEaxJhfrYNNjRG7sV9mmKZsKjy2QXPKBTuJ9S
MMLlwZ61tqHOsJkgukDR3qYgxIdnQ3oLc4y57g494ifL+7FOjPSNnhgSho/pgBZNUig2pTKjwKZG
OfInZvw7HmPriwU0J4WO583yIdeL5sfCOArZ1XigQ++4A41dVSTMb9wsrl5SZR5+louIlZDGAo1+
NdOGjwDBzeJU8Yrf28Xar/C0vOzvo75yvnDZT+LBAuCEJgXj12/jJOigOdmUPnsmqEaOY1n96ZJE
pZHsQPKi2SurQ99WNX1DmD6nEuCQAj5sSejiOcWIF2YLuCfgFIuvzazNmMgZ+djda509JuDhCyQd
4tYrPg0LChmnCRBZ6w9aVO7V8JebzmaMp9KUgkO86m6dbwBLmrKamNSuk0I1XDSkguqekbg16HnQ
oa10Kmaz+8ccieuV17DOStfxMlCD80XNHlqajhZgqBp1c3J7JguuVCRkAHX+dnuHrxv4fIOjUUkH
l4khmQsquOdLdXGcF9jSA+NuO4WBjWmJJ6Wx2/81LMBq4Lqxy+VrNBlLorIL2W5t1m0SMZdh0WIX
QxwaoBi0oxLn0RsQD04b2AXYGSHb9E2n2XsQkit5ChR+agiKTuD+27IT/RqF2Q3eq4OIq6MaL9od
KlPGC42Y/kWPEmsvol6AbPl0SOs7OE2wKp53m4DhGK2sYtOIgLfqTv9zXObhG923pjt6qZJ5j3hy
JnelUaHH1yH68BXNHGjhqoZiRzC0UVR8dnobQGPJ8OYlr6CW3lnonbQBUlieddDjXsEoZtC0T5pX
6kPQM0/8lQK4qMOqmYE9SSAIiFelEPf9KEX915dVbjwqHA3ho18t39AexivSi3SjCl1pqU9J3uAq
K7PCHHwFrpYC7rGsQnL/JfPLMhI1GEYQbFy/qmYHRlYYn0ZFp2KGWj5+sXM5o1TeKo5yYJbYMDBU
xTAwBoxz/Vggr45plWyaD6Mll/E0IxW2hNDuNTRzMPr62dROl6BopJMlZTJzgBhGRtofUMTUcEvM
KodUIEazpcvBsuF+m6AV3tR69RJp8SwOKmEE/Y6qXLIjo49Jnrgwvf86j8mIv1hMQYIl9vJfUi2q
56Lx1D0z1wtiIdfoq0wENym9GErV80PktNYcaarIw8VIdCsgYmAU4NoKuvwWsiSFhX9vhxx+OCa1
dt8voxJ4Yx5NQVG7yMHa3aQuvMB0+F1VhoRb3EyI0dN3KIdUfjAi03n03E7SilLr9DDLxfW9LjYC
1KaqoLPN+QUJyEpieBfB1qn3LGpeESHnQYJbkJkCwBpGXheW1125GO4gvCw0Mh1RwTzWDSoM1ez9
yG4BT4q5dVDKEcUd8dLQfW22cZ4HAlud9MSejaAF9P99KDB5eBJGp5cv83olgNoizaciE7X1DCc0
x6FILcl1DImssa/nJdRJvpcgnVajqn7jiXh4xh5BTge3MTIZlDOa7Jxrxfk9dIXytvQ6+z/DLtGm
vB0mLwMJqqKo6xAkaZe42x7SDK3TqUyZh9ZcVw9yQdoti+kgV6rtnejrxTs3wGVYZr2V4Q5jAZLE
tq0npqITomnzUC+TREPVSKv6Z68oltPt59pW4+xcwiItahajA7TVq7Yw7UWj3spCgXrSc+Z0Ncqi
Xf9Gdro8/PNSTKeNFTHCpAiy6PkhAdpKe86ai7AHxHlCXBHEe2+7b+nDKDsUk4uWMI8F7WJt5NDz
ZyC+uW4iPYaU6qZpGJnJ2DxWo508xEz/vZdJzMxdbGIqhcUA3t7NRpsqrkixP8pUS8LPXOzszuMO
LF6izF0gQlqD8dbLi5EoPAKFO7BTuuRhGFrMfTtFi+9NW1h/hO6NEPi0EQ0g+jg4ZlnmSmwtFyY7
koH0EKhW332SdW/YkLxofD5Fvb3rinG5V20OzutQFrQmA8DzF90qNXjbZihD1PXnKhCTN3ofIkdR
HpWiowJXXDH9P1++/+/9fiF5TXNunTe+KtaAFtkCntKy0NR+mqowU3LP8/vB0k991luP5aioD1Cj
rbsSXyIfWbHxt6nEUgadm3aBh/3SnYeOm2+h6vncVYs+ori7Kod7ZQEyWlPHytd7I767vR0vMxII
r0iokt45pAbbHCvB/MNehFuEfDvnNA0GklFDdWhai5Gw05WPg5MM4e01L0+bhzjEah6hrf9tK5io
cfOSFLcL4WF0uLrnlvWpcnA0rxpGYbfXWu+c85gNoRLSEUgwl6C9FSc04QwiG9TX4bI03pGM8ujV
RQhp3yLbKr0XfK5kABVD3UkoL56ROTBPhqWCpZFbbSUdpE3UauapDTvpfqK/gCmea+ZmKIXRvr/9
iBcbnaWY9lqOjVo5gXZzyhV3hiY2a02Iklr+2yh780QzqfzJ7J/ujBMve3i37UQTWBeycsyZdNQq
PArD85NlEpLdrq+bcED980MSlf0KRYYQ2PTtdCotbVXbSQb+zoXxwMixChFPc3ei28X4gJ+BN6KH
gwZAMwr4zTClLESDMkHShUmWKr8yTeBPBn/1iIv0PNEjm8xHs84UAwahW/ijChxKulWzE88v3z6T
Ps4N0D882C/gYZJhj7pYyxiqhSafx85bDrw8914r4knlVyDOvHMJX2xptjNFwarcwI3I5j5//ZqA
FROl2K1G2DbdFTqNTcgy2amM5+XZ8kr8VUa0rRnRFTviGpebGtUiBqlAfegBgD4+X1mMhtktKGWF
qT3mGgw5fXyoLYprEqAs2nnMi8jEY6768JwdvjRt3fPFOLOKhD/ch25vGD+AF2h3fa/WuCjp08GD
kXk/Q43eWfTqEwLkROoOgA2Z3vminTAYkeONFbo0cA6qDhu/bTz9rmjyYSe3ubYUt5PHrIT2Ijjd
86WqHO3HWPf60FAT2x9H8QPpPfHF7J347b8GCDrUDupbyEySvG01UaChFGUz6SSRieLgTzkP7+C9
/0yyxB1A6dH4uL3e5QYFm7RegkRcA5XSTUCCH6zA4RyANihT8cuJ8iRwlsi1fddi9Ovrc2l0MNM6
dOSl5X64vfjleYTIC/FNJelZdes2+VWS9d4A4pAUVSvcU8Kx/4weffmgECneQon8PyzHqdeg0q7A
ry32hUIImy2tLMKlX8xnc+mlP7fMrqzYyb9NaAscbz/e5amgHcBnBAT3mrJuds2a0YmksXm8Hp6N
Pdrzg1qN0aEdx8bXek15rGZjD0q1frCzSxRhPAqfFTwCEABq0flWLck+ZmCH3JujtMO4nEtfTgqk
2a5tArpxFnUcI9LerIsnuxHxzjNfnhSWZzMxHVxV5LZ+ao0jPbcx+wJ0kJ6/URoXTRA22MFjiLIT
za+9XkRLKPJsanSgdedPGneOPtG3K8Jp1sRTlVN/RUWJnmpSuj9RS5oAUu4KKF+M5gHwAQYg/WLe
yjx8i9wChOMsymIVoR1P9bt41cw+LSVTEMBQ+r21GPgpIFrKAANFsee0yEa/KT3rp4vNUbCgVf7j
9ia7PMBg2Wj2ruJxcAhWa8i/B3jAueJqRP4z9Eq1fltJyKejQUmgmSViVG6fHJ3eUA5e3bn//KnX
JgIq2XAW2OLeZnsnSlW5EiuQUG3y/LPo6ehaej3ep6m75xh0AdtHkIyPDCiIWf7rvjp/SmvAo4+C
0sFyyvHuLAR8XpgdLW9Xoe67QlhG52f16IZTZkASsSJoTrlWfC4qdQ++chGz+CXsAW+VSCGp2d7o
yP84TWkJB7Q4WJxanz8y5U7fyT7Gv6o0rZ1r/OLzehDYVl4iEBTyxS3uosgqY4oNe8Yjbm7fg9B4
kkIzv+ZTXt6hShC9Neux+zk6unJ3e19dPif4YlooOvUYU1pr/WF/DYZ52fgkZQvO7GNtAX+jEDKR
c37j5PGPvNL3ULLXltNAMJCyEL44YufLpci96nXWaOGAipxfwzo+Yc/BWGpiyCPGRvl1+/EuM1K6
mRCIuQmQQweDtYmTqVep0lYWLVRpwLw1vSl7M8Z2eqoT8mFfFqL1I8+mTs7y8qtMyjnoVRO1vts/
44J7sdpA4UTOwP+1ANmG67hRrBJfRjXs8RqsPvUoQNsvapNpX6GFAEHzJiuZDlRcg4kQc+WGODPJ
5olB4ECeXBjLZ93h0B/byNAWX2nVyQpwjWkBXEsIN35ftfYQVIjzlug+R1hNVTFULZwWMrTfbz/M
5V6lQbwymXipVBpbvUw0YIbC6ictrMGXS1BLjvNJAvHCl9uO7gylyI4pwlqHwp73UCFrpvD3rYez
CKxzcmzGAWBTtrxDvMS9EbeqJcgnQw/i2rUfskbUO2CJ7Y2zrrKKx/HFQCFBlDrfpBg/6WaXqEtQ
afryK3PS79VsFy9D6inPNJsZ1ibdnvbPxYXzv4sy7YQLBU9sq18/uSYUBGEuQUwe3zKHAJVbR257
mM1Y/6h1KKYVDQzIAFBY+qEewCovnqxezKruTl0q2p3AcPUlkDyReXPnohJ1/hLM2c4TPERUcBIV
cdZ59cPlfUlwEi6yEqUwsKzGVO/25nrtH24+MVM6ZN7JVqllX6Uc/gpIVhl1dRUNS6DgK+lHRumd
lC73PlZmHf+XtUA2sgZxg16o8wmmb8UAsI3vC536EtEh+QLkqw29COSw6VTlHbqJILPKofg6xxho
xIWb7NyPr75S21/8avRGWOZ63rqFZXU/o/IOXq8zB+fJNhiGx6jzoZWmxJBM7M6Bf1F4KrIMyRR2
Zm4fsHN1jo6eKR8BT5LQDNleo/GCjsB+Ymr+yoIj7BAAz7+fptQ0jWJ9hQkO03e96AUeLFJ4n7EA
dx/qNFLUA9KrWnxIlJFWoomyi+KXjTrez/Q9GalQqGO3pCrqGwWBwc+NnRpvaQ2mwq8s4B7h7Q+/
zSjX38vRpsqjfCZ33xw6AdSnGkQugdGl/VsUv9OHEXeUw2jbe8nrxaXwuhaMLJQAVjLC1ilsKmyy
tAJoCLp7w0ddcaqPigL4Ki7E+LONVdMHmpWxvZv0KBWnD5fR3hPEXZ9nu2soNFeY0ppibIkzdtwT
uAbUd2tj+U/RUgZ+Hd7IQQf295tV5ereNl17EJsF16yK1td6B8EJON8QHZUzlGdip7GMjPd7mQQK
bYU75p44dWFThHlCnTv3HDn9VAK49fN5lq3fGNH07va3vvLsq87ZSooDbHeRBQgPqck6bpegZPDC
Ew/LIc7M6kFVe4mo5WLslBCvJLPts6NWTiqgwYVgDnr+7AoiYhHrLcGAyNG9PoGpfrHquWfeDxF0
9N0+AmVYKD0J/liNmR3EQNd/jBY0Qt/E1Qi5KyPrEBqJFPlTZAp6KNWYIC7qGItymgk3yglBkO47
Btjmu7iYSzZN3Az3lj1Y005ovvb6wA2yeWlkEps3SVQse89CCUiCrKgUv5/s/EW6Tu9PYOCDJY/M
fxyRc1xAGjAhh8tIBrXNEdsRKx4UymXQOvmP0ZvUEFdLCyBEWyK+VxAkina5v71FLsIB/RfSUZup
Jdk3WkHnX6xdYnBhyPTgJWi6j2IpYQC6eYyijL7nxHpx061LrU1hi6kM9d4mBW7jZVoixWUpvVee
8O2YkCOvJMQ1y0ZkrbaPS90PO+/06vNRTK3qi6t32fr3v665CPNo08i96gCQpf3BaDo59J2KPO4q
dX77VV4kTTwfQnkr2hSMO5/xfKkuY/vPqGMdnNquv2bozAZ2Cihu7+a+uo7JRlm7PKtq5/k6Dc4+
iOfC3SyjaHmgGULfxePFHvIljT4aUV4FqKA0321RijeJJkGuYY8WVHaJPko0ONavoRVmmKPMsvMG
Lg4MJuzwoUAy0z/gqt7kMp3eTnqErjzdQ8P7QNE3H6G6SKieEqk1lI522vFXPi5AYtfGEMhkrrjl
9QjMl+y0BkjU1o6DIpAGDg0PniBevL2Pe+3R2LSvj8cR3Ub1PM0koCnOCX7cgNEzMJt9nDTBUPfF
qZGasvMqrz0a9fkq/gGVHXD7+UfWIzUvLHgLh5Gx5IekxLWucpr2cXTcvcbvtsXF1WAhssIzgbFn
BrxpqrsM6FUTCZUDNCTEUCeE41Edn42fHBbjqceF5QUVK6GErWJlRzUfhsPtg7MtdNYfwGMS8iAR
Au7bBIZ6UCMnqrBFt512fgbXobypurK9W007XxY5pw8Tsm4J48C5DG8vfZm+rWuTAq9tKI7TVjiI
WrYeNBvO6pQNdX20zTETJ/gamGWTeUd3rUrt9UAngsFugs6Tc4rMcsJmGfit+SdfqjZ0NFT3n9ul
MD+1ktas3y9K8j1GchEdUyg3O7fSlTB69os3nysuKyXuqO0PmMr0Hxxbinu4ZRmsVxPAIBLTH4RJ
an77PV1blEETB42SgU25Ho+/wqjt4HdFLVwfhBelf2TXob2l5ejtlP30BjzPGMYgFo63F72gp6wb
g23JWJmgCk1mE09Qc6AVqJT1IWk1L/mWegiyBmo/RNmjVaEJChYVMNeh6YR5XyR9/r1frCE9QnKf
57cTevkISw4tHn6GrMCZu5DDPtz+ide2Lu+DVIfqn1O6+Rh1kYFqS8hvxFQ6Ic5989EV6A1qjL//
iBFovNqaZeg2xZ4N77WABDBiVXFcpYiszS2gZalqFrJocAYzBvQLVVRm+BDWZ5dOOF6w7Y9/ftLV
QJ3v76KscoETaTHyKhLA0Ic+b/VD75oZ/oF1FGC/qR7LOfmvVo3sK2qMew4BVx6UiQYqP7QhVp2R
TSREYyfNLJqxhzLGY08zh/J+LPLxoCuKeYo1c084/cr1anOTr+kCfBz+O9/qk2O2UR3FvFgSPj0c
XatK7tFb2dVOWb/QWbIMYZL0nAKcERXA0s1CDfIwkTsxlY2MFem6yMw+iTHqn6aun9CtmZVTqzR5
ECUMVP2pGodnex7h/ldxaft0KhJ/0vTs3e3vfOWkA4hYS0T+x5belC+Z9JDUGzVkDQH/v4z6kAcK
0Ni7qov69+B8jacuqz/dXvPaKycbgMG1jlm47javfMkLvcILBU/bvjoUcWE/O0rS7vTTLjYSIG4q
UYQK1oBCBXy+StaY2lQiVRqMcZa9aNohQysqWyHJutDGncBwZTHkZ9D2Aw/JJ37twP8VMNOMtqDC
ZIfPWqUBsHDsZaMaKuo8qg8j8KSdO/TaekSgVe4fQhddtfOHcxq911XhuEGNUTs4UuGdmIvaz6pb
tUGbTruIx4vdC7BqZeaxgcHig3c6X3BhQOHos86CugKdRykS5xdAkzk+9pjJYkU8dXVysJYG9WY9
Rh4sgYWhBxo8A+9IP5r+Uq13xlHBmBYIMLEstNIxqUJcXZM/M5BODy+yuD22BqLWfpM2+dOUpo04
4Y7ae74SO82eysbF3ueZKIQQBQFzrZnb6YCBCH9VNaUbuJYC+U0Hso9cD0zDYyUb/aQhaxka1q62
3kWux7IkP3QoGDkRIDcRrjBG21VGMByaNHoQkLONpdlQGcAp9MnbKfguztq6GJJ6FvkHeOFteCul
ioC4xWLm6lx252YOHhZ9Ncd7ytrXFkIOhAYjlmLc45vLu1Eo3lul9AJRgXM1B3t6X9dW+fl26Li2
75nkrObQxFFe4/k2nOzaUAspARLrzvBem/Bhq8eiDhYE1e6HFu2r2+td+VaQJWH40T0mVm3r5S4Z
BeyzEk5XldNvHKu+fhqQPtb8Wq+7n7cXu7IfiR+8u9c96W11PCYYQGmGTRd6klr/rBnyz2JMmW82
+XjvVUX5VLBld9LLKy90VULHFxRYD4XcJhZLBNIobiwvqF0BYW7GMD4H7BooOHX+XIS+By2+bMgz
7wSxwPyXccfKCj3/grOVY8gBgCNYUJCCFFOW2F5QnLdjSYKXI4EfFzi2DB0DgblzWpi5i3eyp07c
IYW4J4p+9fFJ5tafQ+DeomAQMIrqUU+iFbYxnkpRQ5pbG7tl4nwll0/D21/4In/k4dccjsYPxQeN
pvOHd3D8KJaEKKpUkaU/kGc7L7k3iacMOY2fi7mod21vuLiUaKOxs/a13QXB0sRcdk13trmriWDK
IBww+FmERbKF/vJTm8LCq8qu/zCW2fQeI+F5j9D9OtU5S3t4ZBij7DBA1EzaN9GuZ4KAM1oRBVUX
W/IRSZp8/AZ1CIHtsVbmvg7gzkp0AlyveOf2wM6DSWjDL2Xpcd7tTcWZIRVC0Ty5DsJbgT5H7vso
0qcuSKl+qlOaMN72vSEe2gATFq888G7h+LXRnOg/l1JNPmZiqGivAyERgSls5HZNVIGOjV2jBAyg
w6sec2XuCj9bIBaGg+726TtEz8Rdlar15Hd9WX6yIwv1b2m4UbEzGLt6JkixVxU/agpuo/NtIdUo
7etsRrWqkzaaGag1/rGjunxogfL+D2fn1Ru3Ea7hX0SAvdyS3F1pJdmW5RL7hkjimL13/vrzjM4B
jpZLLCEjSBDASGZnOOUrb/Fbdcl/om+DplfvVPfKkrRuUjnjSybRmnGzcK72zEI2jgWYAfjahBco
ilxhfXp7Tvp2Ur04KPrvSz2a4klMhocEYWMhsRyGO7Wdq6oE1a3/AzETisJsvlyCuqjqcnQS1eum
Vvf6xZw8AOPKac6BWrqD1FFlTqoajiZBSEN9L4ZXe/twbkyalIMomOgc6+e1UXqKtHQzhLXq5azK
XaWFM0O2mewckKTuP/T5DK3m9pDXzwvQeMxYOHZ0J4FGXM66xH+F5nKleWVSLo+jXucu/hcZnNF+
r/J7PTuA8ZSaGQSvtys3BDVSezIbGp1ZMpJXycV8tPrkn8RO4oOqJO8VwOJChX7PXYfpp06Murrm
TWmUtZi/PWCjqCtMQ3Sq7Kz8NisUvN+/iCI2/V9wLN6El4s4D2oTlpWpepjoOKk7lXH/T98XpnWk
TQWJ8fZo1xuVJBFhEyQ0eC7oaK9Gs+aYvCLSCBpTKuhlkv1j9g4WDmmiyKcljpzW71IJjrCSVuU/
ajZKe4/Wdagl+IkoptNAwP5znT85jW71oT4C960a+WHJFu2FTdPvTHRrwwgzQGDHEDgMVfz5m5Rm
NHAzrTJIR8lUoktlzoHmpxr85YKq09fF4dK9vbJXMCWxZ4Sggib6lHBgViPKTY1eVpzDHqocuzwq
k9ofur7Fkgrx90/AF6CMZmaae3U+1N8DGh2kHUXwI8xq9dPt37J1MGFII5JCr450brV927kb6mmE
dNqZEVaMZR7dxZ0pn4Tlws46bwyloNlEQQASKAu+SuWmWdMkC0qKFyRK9lFP7Bcy8eCxDacvt+d0
JR3E+jITap/kjdBM1+IfuLlhrpQ0umdNTfGZUlv1JSD+qYgI5hj5IqDQnwAn6PMhrcN2cqe4sbAn
b6EtuZHZYtEUWUV/CPu6NF3DhNvnKTUs/fefZ2GsSpRIQVyluXi58WxVkttsAM1OY7XGjxyIwhHt
iXxEOUIt/Z1FEW/rZXwithvpAngMbIGuCiAGmihd22tejiOJhg5EpfQLBk/KEn2201mHM5GEzY8p
c+gBoOEz/pfbNCQXnf/Ok/WxDPeOgfjg61/ERkDKD8g7JaPV/OlfNXLeJDKOeVF2QEBB+9VjsnHE
Gkn6t4N72UKwyLGFAA0R43VRyMd56dqdhRFPz+pXAOjn6iZcB/Kwlm2JikVoUIb4cowDRMSJNPIe
eaKkdkNHiiPCjiH7QVc23+ngbe1SEQmB2gMgCnV1FQnEKHtKgZXLXlBk41nWu+QhS+Tmq9GF85kq
KF5a+VR6Ub0QAmZSqP4cZLm8y6Z4OBVNm72A9Cl/jqWcnY3SSP67vV827l508dmdlDtIC9cARltH
ADUvU9kzK0ykNGTI0SBpzGhH3/UaSyFUP0GpkOtCwOTkXR6C2Q7Keg5xFqtq1UTFbwQp0XSwOtxw
qmr48/r0pSJzU4W+hPwxWaD0IQEb7oSmG48ADSlcwIQWqagHX/6M0dQHy4obmWAsj76oaVx/19U4
/oZYg/kwgVfd2fxbu473BuEnnh2e2dXrqgg/5crGesSALP2xsK3w0I9ZfladsbrvtAbcFn3O+9vf
dHPLwWDj0IHVRDlI/Kq3Tx2zqRYyJs/kyftb9MHO1ZjNX4BiF6fCXrIYqYIg+G2ac/NXTl9AB9Qv
zFvIz+UPejiZs9uFcg5KwO6ex7zEYOn2T9z6DiDY4IjQuwejILblm19YLrSbeDswOZLk8NjPlfMJ
hhyaewhM1M+WvjQ7+3xrQDYfnS8Q4tyNq5QkTp1+xMlU8Qa1DPGTref4OYWxpyFZaca1pw4DGjS3
J7l1tkAgCqqISd7x2rx7M0mpteRKr2fFk2d9ecFq7huemeOP24NsPLeEwP8/yOp6SYvIrib6Xt7c
QKHyIbQtaOk5YZGjjNlNf7KMAGSxeqPTSrXx8rsFS8OrX2BOhfKslh9IAvvxwP6f0SSsaa+10Z7u
/nWJQdRxoK3BHoCrtSYTSYuuSEUVEw3Han5f9XgqTmlrHHu8eO4xN/pFyaM6F+C7796/sPA1oC9R
4AATIRb+zddzumRJrRahFhDBEEA1nFC7tBk+QKBrdzbK5hw5BzxLwkxyrbOZAJKQTG5+r3XCqfmh
5EowPk4JhtI0lgsNHSxkpI6hhiGVpypT+F43aQIp4gXYC0DMgHmvq5BJGWdjZJOsqqhdHcMZ/ZdG
XopPNbIOh9uret0UZSwYKVi4IeuFD/rqRqzolZVYNKneYprT9GAOyTh9RLFtDD1UYFhkPMoBMxdy
2khP6aSjfd60BUlsNqsSCH9N+ifQZ6U7WV3Uf4vkRt/TW9y6KhAEpmNLP53MfXVVAGKKMU8O8HgK
oZNVSoxXyBK1jxgW/YLutuwECFtPhKB2IS8ii/hodaS6HsiJMVHCQvQanmOufRtwcbsL+iw72WNt
+VDAu529vZWaUCOk7cGHIM90VnMsLCPWBoWrqViavvhup1N01hunng4AUytwnwnK6fOwSL3bx4Wk
ncc2HQtXioApumTKUfkH+4JEFJAlGT3Z75r9BfBAKdl9shdJUymd5NBQuiPw5jr9C0Cz5Ryb2mqz
Q1dpy3iKwhgCHFF9wvIMmf5XouTqQG4OPtqVJzx+gL0r4d7m3bjQuQd4RfBnge6z5q12qpSTLbcy
Zbwat4g4UDHGtufj7SMiLpZVpMr/HYlRVA1wd18729JW7Qds3DHyJJm4n8rF+Jb3/bOc1NLpvSNx
sbIDRPcfC6j1K+w4QdN0YWWiGzDmpzi0kSCiUP53Ug/Fy+2hrnc5Q9GT4jOKEddvYQSAQWu11vRy
iwffjiX5yGbCikGCfjBLynicjHnaWcnNQUEGij4fALq1ikK96BYkSVzmeJY6ChgmhXhqAPbRQcH6
Mc716d6p5T1Z0uv7g8CFOgZIMl5JrrjLhyPDnkZTawtvuxj+KW8wYlCTbJxQGstPVokj3u2l3Yit
IaLS6RcAQUV0di4HRBNn7FPqO14zz8vXKK9osgP2yl7gG7cHEMTBk4Ky3yFpVO0pmKz5S1vOe8/l
FXdFYAephwtLHlEEXOc5Ed6RI1p0JhFWpVgpCj5CDydMpgFRApjdtauonXYOe2v62ZWR+jFbhGaQ
EcAjctXErH/LpWn/NIqk6p6MfKy/o5yAoGZkTHPptoM0/apru3aOTqbb51g3Gu0MxUT6ens1xWJd
nj6mQcWU5QQ0e9WJVqJZ7zQUfTxLqUf5ZOZKbOP/p5bU5CP89kB6T9Ox5wpLD2mvxaVXUqPQ72//
iuubhnIBvUdKGwgjI9py+Ukb1WzlQIMjqCYNxEkjiZ9b5D524o7rm0bkw3DaBXiO8sRqlAWLyUpa
bN2Tp1EpP9dDlUm+Lsybq4U0eufR2RyNKhhZl1CFMVbbFPfSPg1NR/ccvEqbM52jMXlaVHTYPMts
0SO8vYRbw1GEQuwAuVYhZ3W5hCiNCVIXziFLF9s/TTspDn0QxX+V6q6HxMbXQrkbLWQbqjb36Krk
1eEkJwwtLJLoJvpXQSDsWxXGO3HCxrUi5MEJutkY9NlX1wrgYxtUJYMsciVpuC+U6ZGiXgTBZ2oW
8z5HTeLn7SXculkuxhSB69sYWAUIYg+FhSMHHCpQDdEBcaLp2EG2/0xlM3xZZsVOcJwcp1MyRfLD
0E7j99u/YuNDXvyI1b4xgmbRh5kTOSNKeUhxmcVavWqQ7Qv3pNi3hkLwnv4pcAYy09VQYAfbnJqi
7cFfaVSUZ5bgLC01F5Q0LXu1AfE/W9004J+B3xHxiBxxtbgVTcPKySpwE9KQaacqyrRPutEu2slR
8jr1nVhFQdbs0mW8U80RQi2w2iB/d8uGypwCDJm8GDyFvtpWchDqDX1p9m7amr8geuZ/k7RPg5to
6riXEW/tYQ4I6TeYXeoiq8EG2vYFVAoGyxAeHBat+KCMRL1RKreeas/9Dl9263visMdYpKU8S6sl
1sM4TgYlsYCmWJLio2pgj64Sy3EABHAo/769UV+LWOsvatFlpMBFvgp65PK4IJYGOL/niJKu8099
HPvOq7u4B6OVZepLvMSz7nJfYbUDm6Y4DY1G6aUAgJl1Q/QsBePg3/5NWyuA4yNxJMQFeF7ii7w5
wQsqbGGEzi8kHr3/mofN4FU006FlG8rp9lBbtyByRCw1u1l31nQpG3H+OKMG6sXJ2PxMqKqfKxTU
op17XSziapEp+4v2KlkkuNrVIgfWjG9lATImMgw8t7FMln+h6IuYZSdpmttIufwzwe97563cOK0A
8IAtkKKJmtrqOdFLbc4JA2xvrHS7QDQiqo8RcaV+xA1vCd15NnGRUeUq/NI1U4aJ99hZys6P2Aqy
uC4cGHtwsQUR+/Jz1stU9shuOV4VJBbi3IOkLH5jARt2q36RPkdSnsfeZFohts0gU0Jk7o1l9I24
i7/I47L8N2dZ+QOMLQvYmwpe0HpvWaGLI6/WerbcQjCz5qS6l+poBLaiVdjxJg0Qz/cfTYOAVUjw
CCvMdVdEimOtHWqh/DNpjk/7H6+HTF5+mUmt7BSfr88A3iGMBGSDFifx1OWitaM2lUPQRT6dge7R
ilGhQbo14ymJip3NeX3BMZTNzQZZ3oKguNqcSmel1Rw2IAeHvj6lphBrtrXilM64F4PU2APBXJ85
qqgi2KZaCix0DcCRyKnwR0okr3BQawwxq3ftPtkDOV0voPDaFAa2pInIeIhf8eYSqZe4yNoOkoiE
qiul4pQXnxLVB63qnHdvC4aiCgAPX6RQa4CaMw02NmgTjdESREtT9T0gFqFQYmvl8fZ9tTkrMRDL
B1ZjDc8PBg0DcWeG5hSYwTHLy9pDLE8+qBXSZreHut4WKNq95r2wnuiDaJcLmPTQKpMolTxVzVDU
SxxjPsRSMINYsj7msv779nBXstiknTJAYYJF6utQi1bXhIyQKuplwPyWlOvEpa2CUnIX4MeKhwAC
lWi8y51oC0bQfyGvNU7vdp0h/7ARgsbdxNLmznXaxqghPyX9+GHE81o9oYOGG467lDWWMzs/+bpL
SBeAxIvGvOgVrgv0AYFkT0NE8qagNF/MZppe0jKe3LrHkJCfNvihY5V3ZqKdVcRYn8IYweTbv+H6
ihcUATSIeL9IY9eIsmg2Rp3qEqqno4kxZSkQ6lGtHpMmLymDVeq9xbV7QOY3ecxayFS3h99o2zA+
pSXmT3wEMvlyl1gRZvbAQBHpT20BAYOd4yXI4v9SNQnLBzSjWzcPk/JHNCvN50hf4iNl3eEXngIN
KHetPxlo0h7LbBiCQ+JgpHf7B16/vPw+wDYoyJE3XnUyX0tyiWxJ9PAc+6CnQUpeoESYA0X9CbGJ
2VfavNkZVIRol889vTMFSWI+C0do3bHL4rbBLByJdrIs43tQlSXvUzP4amV1/iyby30fx7OXSEO0
A7jfuh+EdgXqijSqCFkvP0cNGRi8ZoZcrKKgbJColu/kgX3WjGKveLIxlGhME6iiuyV23+VQUqTG
xayzspCcidWsMQWqNZXj5I9lk+/ts42jxmBEaLAw8bRxVvsMh+aYv3k0QtWa7R9xVXY+bcrel/tZ
Tg6ZmoW/Uc1xguOoo00FI9xw3Ggq9iSbtmYthAhhMzB7bvvLWTvKkuJsBs8UG7o49BxlUnCDjALr
obWN/HR7824NxuallYSIDVn6arCytZSg7/PQd7LewspPxifHHfBXBY2HsPUe6mFrOHGVcZYFPnXd
UhlKVa7LBrZG7YxAYaSs/CuXgeQiUtF9f//MuDMI7im7EeOskhxKuH3oAHzxJJ2cNdOt/C5pYyw4
JlTf/2Ao2n9C60ogjNXLLxa0Y4XClRZ44ZQ4WE0sWui1yZD/JyXm3pu5tYL0X/CqR+iIRRR//ibo
gNTe5ZjCBp6uh0PvFxDKmxOyytgi5nbevT9RolILkhmBNkBo7JPL4VKt5oONUuCpGKc9ReaYemWG
5wGRsRbuLOPW+6wCRBV4PUpUsIYuB4tVRHn6Ng68RKeS8cB72H0LDFN60Sql+L0Ead2i2FPrH0hV
LSrlaMxi4KbYFYo2y/Rvj156wA0YThg4EExgEmNq6cce44tftz/45i8V3GQboS1ufX11bLBTmyMU
SMSxySt0DDIbLrYUVN0hqS39MxFcr7jhElUfq1qOZn9GhfEg9crgxkHbfzBilC1jTJ+5obEtPOD9
uNxZlDH2AAUbbzfHmr+AzSH7syYshS0qZ8VsEMyFlnRondR6hP/gIJYxagfKn7qPliD+zvXQGm7W
Qhq5vVAbER78W4TXOPCs1JoGEMb56OgJgL6izftj00sDyHeexWCaPkAbea8eFwEeaFSeJbh+cAvX
eUZjzNRtHa5OLIrPKlpRHqbghEhtNp6U6f2iIGI4MRC+AIy7foTzRVbbUcZ5MOm6+NhQPzvAeYju
nQnDlFpLqwLrFaP/sgxZ9T20nOI+agfzvhkWayc/EMdwFQ4AqkQUmPI4iL8rXDXaAT3605KnDepy
Fn63KNTq7d3tr7mxm0jyubcJnTmoa40CYh/JCQM18ntsE+/SJQo/ScnoIEWZV14OUPDY8aPduUMx
LFb69xrF8HWR4STiEW8VLfLV9VBoUm9rM6AbDAeVY474P5bSCopyTaT7Rm3Iro3kyE5YsHHfwt2i
3/0KU2Pal3dSp0xC1YfUtVYC6wA6NPXxp7MOwbh//21EIIgRUPkEo8hpWZeKGi5xh5MY+crSLLEH
9sP8ptfjdG50OTqoTjo96lO8uMgUUxYYU2gNXRjv6T1szJiM3yR1tgksKYFezjhunRrFPjP042VU
Tl1JQEnhJPunJ1Dbu/FFhrfat7pQ1QDCQq9fXqtZx1hAWXT0IzhxWXlf0Uf+0phSdyriNLsb8rb+
K0s7RzysBdbkEHjv9aaCKZIZwd99DSV66qCb7CQ8G5cWXBaBcxA/iWLa5QI0gBx0LQFAITnxb60F
XaKFkX0w8yE5lU477dyRW+tNfkNmSkkWVsgqoF5qHQRkpWIAMRW0fkeskLifa0gwEa3RP5gbJU+Q
V9R9ac6sBqOm2iIe3zNY2cpkrpPz6GSJfV8W8Gu9RuuWnQG30jeqIyDMDXpc3E2r7QSsRsoNFD38
UYuU09Bp1smC1eoHRnDC5OQjGFhTmApl9yEBiFth9PmxbQbFb5FlOycaWpVDWCHeN+o/bl9nWwtP
HgNpiZ4mIenqEU8wLp3tVIv9Ui7tY7KY3xs02fy2D8KdTyzmuN7m6BUTreF0BYBdHIM3QRtVRXmx
DC4RatIfzajL/+kw1qWgUHaPTqGYz4YF29+xpOzTu6dIA4MKGDQfvvr6LAeSqQdBUIS+VCCLN00L
Sv1tDOteG/4gUgRFD0iF5qwgR69WE9iR03dVHfrlUCwnA3P2BzOCuJS2xZ54wMZrR31K42i+tv3W
1fs5QI0/F7OyQyV40qJQeyrLJXp/aoRet5BMpPwCMHY1IdhBUVYbc+gX8RBiftP0Tn1IRuzn21je
6xJs3DkcSz4/K0iXYB36akMHSicmcqFybTw6+cCLNhdT7Ma1MzR+IOndzu7fGpGYQRjECub8mjKc
FlOuFhrX/FyXwcmqltqHzvg7MrXwAdzQHu1jaziSPlQ1hNMMbsGXR6AJ5WWoLSP027qW/K5W9AP3
UOdGS2R/TVs7/oOvJ7IIVA+EWbe+yskWxHyCttRD3xyJctOACow541iPtdAfJLWgMDE9lQkESdlX
G6Wo8TAcdGELVFeLHwdl41l5bDwHPE7vj0bYI69WtlxZUHovV9FaOihXhZYhX6wubhj00p0c4v8Q
Yd3z/joP5SUGEy4yYC1WQ9Vx7FjFomf+PNbtR03NzTOG7+NjskjjzhuxcRHTFjBJaqED8Datnoi8
tnOw9XHqq1GFbkDaIcGk101Ru+kwTDtLKH736i4WjAthjwv/4AppqQ29vVg0xvzUkOtvoFrqhzbc
1TcR7+jVKOhXUdVGWOWKhweoiYZU3KR+C8HzNCc2dhk1clbjYmPIB6vctRoFJdZ0yl+ixnqvQRqh
MuQ/QWETe19Z+7LVfM7KScbUn81oPIFafe6DOP+CAGh3X05JsLNXrlU8UR+gqq5bDEfCtwZAT/Qi
Mk2pEz/NG4ILswt0asNmMPpT4ORPHfXEO6krrEOvx/VHMITFSwsA7zEsdD32yrzW/taNMf739uu3
8amp5uHrBFCCgt769VMK1Wm0vEz8JR5kMIkS9JIo3aOybDzubCO628DoEZlYt+yCmSCqx7KETz0D
DwW6j+2eSlKCvsWSmqdptMwHcySisSer3isEb5wd6mhcBqRGVIPXoQWMkBmIRJr5WTYn/xWWFD6G
Y22eY7vYKahtzZOWOagrCglIkqyuObW3hoIPDQKjaMwzeUl6TywgH6jZa4cRvf7HwOiSE0GAfnf7
O268Hby/9G0Uyi0A0MQavAmf+jaSKyNhjvQx49+dYbSHcdYGPIaNur3r83EPAbY1VSrOlHeYAWR6
8edvBuyixYR3BMI57eXhSN93cNskhh4XZTgqJrX9HAxL5apoXT//wVThqClEpcCZ1ph3kp0YJR4W
WUckwkXGevza2vPPWZ6mk1041v3t4bZ2D2UDusDk1oJLsJroDORHTybkAQaj+GtqjNCj3Iw1VtSp
v28PtfURhVs3oYaIcNYqolWBXGCxyJmvjoUJx6xQ/i66LP80KHRQNTNzdlBa14efKhvlGYhVFPR5
wC6nFjdL0w6phPVqvKQezjrlh3ZY9tQ9rxfwcpRVmIGTXVqUGWoEjZopX4eioLamFN2naaRl8N4F
5IoB5caLwociXb6ckCI1cxtli4CNRtYLSq0/paU07xxQ6w9ZMezhda9fMNGtp/FC9gZIeF061EdD
qVM5LHxbGGWUJKmtm0JS+yBPS4PyC77FrjGK3G3CjpbnLI2bnbjgesvwExxqA/TxAVa+4vDeHMMq
wPJHRhDIB+Fmt75a6NUXY2r7c6A50ilDoebdAo1Y5AjRDNF7gfKxjlKHQqfPYjOiTDftkFaxclrs
yKEBpe9JIWztHAbDnJXGNxAMMfk3k2v1qqG+Uxc+4jMdfWb6FU8w75rezQLD2cF6bB0G1A5EMoOf
FonT5WAgwTo7dEYEEXUIr/SDChfb53gvDBBPwGXUI2Yk4jhuL9p2q9OQIqWIdg9qX3Hd6tSmzMHN
zMGkPb2ofqJNznGe1exQqd18sqOAbn+gBv/dPibXdzevAH08AAwUKq90l2QrjezSVnN/KAfH1UYy
qQIoyD2m9IkX6NN8z6affXnOh50i7NZ2FYrYBFckHUB4LhcZ3/jFCirugi615w9GMv/ODHXIXWRG
TQ/jk/Fwe6YiZVqvNjoIQmKHxx9w3eV4SQZGOZQZT7aWX6Oy6L1bFmPxOEWd5SHEXLl91EU7VNGt
5RUYlFezO2jLq0FLxEnqrIsL39HpCrUB4RSSCAiu5Eb61PdKekpjJ/6mSH34/vqvhWiA0BlGFUqU
Yy/nW8RVR4sIYVip6iNPk4r2wxzhDdShFOVnhVF6ppnMO2nyBieIx5hOO90QthT10MtRpcKuzMFB
JJPiLIpJhSNluhdnpvaTKyLsDiEAkuJeQjm0cxsrwEoIR94GPPIgxFbbUd0DN4lttPrswEEwShMM
ZQB/62UgCOwTGS2/xWgUt06t5YysPtpVahf8vr3DNifv6PT+EGqAebOGcBtV2Bo6viZ+lpqjXyV5
WrkRwgWVSyTLg2rEw2M5Rst3EOdEYSSMw/NshP2p1hPH2/kxG7eL6O3w8jl0H/AcvfwSc9rllNHQ
ss6tCAHFbsl/DOJXTEoQ39kY2hN12/m9gQKJXzpqemxMfY9VsnGRigwHeDJFLhE3Xf4GpQuQLJf4
DaAFRgwRBtyY2/Lu/TPFP4mBXj1cka67HIXbMpeClDQ/JPiTn+rIGJ90e3bQLWhS1pk4OSpdg0C0
eZTMOPoWZEkzIr2ik2fe/i0bYQCtZuHnwcLDhVgt+pRIM0bRYeovSlud+1G171IlH89FCURM0gLt
XHZD5qH00H+d4CrvXDfXmx1kIg1hGiKEAJRzLldijnWlrgbkrJY5BwuNJaA3aVLkDr3U+Ldnen2d
vpJK6LzgEIXynPjztw9y1ldTjMOtB5LPgcmrVN+GKp39oJ7yewnXlu/6ZMrZ+3c19RwUMCBCk7Lz
r5fDdmWjTJg2OPildOpdC7fHTyGkP0HeGn28VbnaFlN9gV9xN492+aBMbb7zG66+MQtrirYaLydg
kFdxrzczl7K2zTpNGb1ZiYGVpTGgUPQAygy+1CBZrmIvxueonOOOQn0zFQfKr9n9O1ef30CbmtYl
aQgJ7epDjxLwChVsDxIERnhO5648WXqdHKJEsp7HPnNcZ941U716sV8HpS+L+IGQGVylP63SduFQ
VQgZSmWF1knU3wWV3h/aOf8uhcFwuj3H6zKJGE8o7UArBFWxDuFhaA8a0s4jwpq5863MzOrcOFF7
rpZl9jXUoO46xxzPBAzWp6ZPgmd8UI27vnP6x3KStZ912M3Gzse/etBFPRFgHS16EbesQZFcJylq
i40wLZfsY1FWqhuFRefpTTa5hpOOXmohSqYO2LDeXo6rsy1GRv7htT5DsL7a+Qaun04PQsDrMic8
1E3d+NDnE2+2mj0M4+YkRYFWePKIMS8PWU6HWMdcb/Ass5E+IL8ou5B5lbsmT6rj6DjSsVHrxpXp
9u7ExJsjM6TI54ny18IzjrkUklMxSdsYoO01U608FaDG/pnVpTyVit08Y2LZBPisy9pO1L+1wOLb
glGgn8tbcjlrta26xiwZm/hlaLwy1rR/+zmhe13qTrrX6bu6P0lKeSBwCoO0AzhxdYKRVpiKdoJJ
YedVflqGCCBmjLHuyzi246nU8vrZmntMMm/vos1hiU3IPGjTX8lpoiGvOc2UDlBo8+UUaKN5pxYT
Zq7JEh+cV6OWPG52tu7GV0XYER1g0AjAsNY3JvhrEkkTEcM2bRLslpvex0Vec2toWbAKhuCXZo3h
fbckw/H2dDe+KTQS9GxflVrghV9+U1rkygCDAB3bQi7uYfynH21tzP5TKkXd2bobtyO1XN5D2Cui
Q7Q6NOlcax3R7uARAqJNM2C7hM1G1T5mvaY/FWXYfL09t61PiVwuhV/iWwFsvZybqobo4bT1gBtm
pB/CZM7uM81BT0MumkPcBCgGTnHxXqYX2/YV7UAJjBtifSdzH9sKMP4BJFY0HQNk5s5j1YYPML6j
P/h2dGJh6aAxS/NmVcGRWU6Tgzh4DTKopzhp5Cd7bHIvtvvgx+2lfF2riyxBTAs6mUmlllbpuird
tQbmDlY4eFKi9B97KU1AzfKmGB6kVidyEVaMm+OsK73p1pIT/HDCIf2c6U4wukmY9DDQ6hQaSqCp
s4/IZvZJk1TJ8IpRjqxzl7WW40tZoP/lEJI/JUUW/qzR/McBsKPL4M6Ugd8NJqMeSxDKiYPvyUO1
us6UtK3kaHC4SvtEf+y1rj21zpAeWsVpH4CF73XtXy0qVmsoJJXFphAnfY21NJU5XLSakLMBTWFj
DYJ3/H8UzTLDTbJgDM9LN6Y/LFZyuRuKPM+fk3rORp/iKaKavRXEn+whyB3XUAukPSjBdvP3KZsm
dCwMpIzdpV+Gl2xQxp2oeePkgiMRHErOLzfxaqVow2ZmFEiTR8IG5xwnuvBX0xs1zpSxE4UuWh6x
tZMoXGVGfB32NTV6ckVidvGb3gSRCn5jzdgqWKZVc/UcOs4/nVqqO9t6axCsXKnICwUBai2Xg+Tt
EitdqxIyRFnvRoVuQoYp0sPtw7NxD1H1BN8GkgFQ0xpotlSVHcudRCyqDMsdn3S415dOqAeE892S
o2GeRo6z86RsXOwaDRzKgcKtl3TgcmqJPndOvhCHpU1T/B7mJVqOgWRp9BtQgNsJ+rZmCIgObRv2
CdHvqoojD0urJSERf1XF2Kbls149dwjPfW+QfkT3ImmOdhOaz7fXdePVpJ4Mpp2GMoqha7RX0o7K
WEIn8aZS7jovLMz4OZmRfxww50XiLDPSR1lP46esG6Wdb7q1vKD4gC9C6KXCt9qeoPVipXC4PERX
8NA3sxye6Hm0iyAESuPOo7K1T9mggmUPjv+KnlHIzgRmKZo8qyjMH3xzVXXlxNyrOG5NSjjPwowB
3gs7+3LPLI5TNwb9eA83vBmz5ap9GKZKOyO2gaTj7Y+3NZaQfbfo8VLbXDfpJ15nee6BOffUuHwj
mgh3WkVuHpO0af/gLAh1eR4uYh1rLd1RIBkJrhEDgkZBPTxge3gznd7zLCvJzknY+FKkY1zadG8F
9nJ17PpxGdEh5SRoMgLkbaUHD2nRVDv7YeNCpoCIIwh8OgG7E7/izeWo6UWn5fPI7qsjOhljpVh0
D40ud40hKuvznJnmTvB/XbvDqQ88MBEqCobUwlePAKWTmifJHtBZq2LpwOmW/4MypT+h4zT/xssP
fIWStBUoC2fKZT+Nw/wk11KrwoYrEZt69/4R2S9EE3GzElheLkGUhwCtioSrmzKKm0yzBTagL08j
eig7U9/YqiC3ePlIuiiMr0nJyTipCXWOAUvf0jwZbWd+7etEgyqXZjtDbVxpBlU6nc4mhx3IxeWs
TMpufdNjSQSEXz86ff6rU4zxg2Sp00djSeU7u8a3AI1d7dO7l5MOtRAMwVJQyHlcDhx3LGOgMUfD
mKMPYVZphBPxWGWunGvzjsjG1oKSzwhFeR4NlAkvB+staMn9jNRCYbXp1zSB/CxLmvEITDe5vz2v
jZMidO0IWinLgE9bDaXXhlnJGBLA0ZTGD3OrqMdX9GjLDve1ZtzDpW28hIxniYYVwrCgQS+nljpq
61SKgcZt0Q/HkAqZKw31V1OJtDsrc6b7Qt713RInbxVXcq3x7QiXME1cA09NSUbANB56bzb0NHdD
eoStq8+O+SFE06NyS23Iv2f8t6YbVnX5RbXTcs+3ceOTUm0DOsJJgdRpiY395kbqnUCBusc6h0aa
/xvpUvp5lp35ybS7eC9w31pjil70OOmtIv+0WmOzMew41CPyOgzM73ttMg5QpIanBFduX4jNAejO
9vTCtxb57aCrjdQpibKEJglQZRY4hi3WfJ8tISzjKLVwLU/iB8ksfuUkv0Lt7Q9eMBqh9FvpXCNM
c5XKprLRRmJ0xH10vxyV6gjdXsIptmiPt0/M1peE9UFXgqyZp2X1JRs9DKklsbpTNMx3SkHelcFC
8bvEVHaGeiXQrHeuUNOiZw1H4CrgwPOnaDrUBz1rMNvD0lTJwyKpyUOjROnP0kK7wHWSuv5c96pn
JP1dX+Vm7eZ6E8NhyIyTCN6JoBfzF04IS0LO3Rt/Rz2aqrfXRHzc9e+EiicYR4LPaa7ePntaVBMY
N9p3cyH9sqZoUl1cgevPbQX9G+0R5eX2gBsfAbYEVxYfgqVZhxFgxosuTThOMNOwqrSz9imnpny0
mnD5/gdDwW0S0CRaMmsDA22k3tcMco9idSN91ooUHFQ659xb9aDtJJIbzxuPC8h9VpEAaZ1y0y6o
88KYe6+20Z+WNBqOLef8S18kEoqYRXVXAaZ0mwmDvtuz3IjLGJmoTKjwUL9cxWXq3FLwNqbeyzRT
usP+1PQcCAQ7++RayglQBDUFAfdwBOtXXF1vrsG6ItNYdDa0lKv52WzST5ZVj4fRDqWDHkrB53Fw
EneS4TuFlY7Uo1XseTdtbh3hUSXUNUUF9fInOLOmtywEr4HMqdVDW/clmxQX3ODs317UzaFEjR9J
DQjcayusNpShSSU2u9SZ7TvcBFI0PFPlyK3ybnCCWFja9LCIhID2Gkljy2EWLTQFPaeygkM8UC7q
IjU8hVHXex35M9Li/8PZeTTJjSRL+BelGbS4AqVasHvY5FDMBTYUC601fv37ku/CQsEKxtnZtT1w
l1mZSBHh4eFe7rXS3PZl/hoVYjTihtJhcrVrlshS8qjQe39AS/205HZ6RHZweXFQo7tQPLbnU1Ua
9Sl1Eh17xTIrIeMGw3OgZONJ15LxPIgRZT477KNjBo/jUMAu2BOW3XgPZWAuK078Fwfr+ovXjRMm
YaZyqtpweO3jOeGZKN1H+gKTDwgxugeLSuPl/rffeA+p8pFQEcFxntZsEQOdBKhUbLOmn4YH+k2a
r2myzO+UZUnOQ5+npqcFffCcNMgIiKjX9nzEt2bNKZOsdR2cc/1OTUkHrBMR9ehics5Z60xPTUiO
Fxpxf6gFXhuLJrIdTs7WNSL3AUoFYFLsxeuljjut1UrgeX8wS+ddiF+J14fjnlvI1rmi5g5aJG8S
8MnrUSZDqxAO57Iy6ro9qlVRfK/z9meQ1N1OInkrpiVZXGQbVDykQsuagNAH7Bka83q/agPHQ1xS
vFZF98WyuuJFE2FB7dLQDkooZrReCzj7StniCl8bz0WaR1/v76nNeUuOoATKqL+sQo9yGKMh1eTz
YAbdSe/EN1Rnh48UQMqdWsTG5uEJMlHaAGmFhLw6MkWbasTmQeenbqmEXlv04qHQktbw0DBfXuOm
1N9jcrFHJtuYoGTRgwHicYMYzmqCS+L2Q7nUvT8Bz/2jBrXjTWZnvU75tNv9vjVFNOVhrII3I1qw
ilkiZP0D7mEyn14xTlUVTX8jZgIwoY1WL5tc7YNdF23gjV3bYXyF8uEpje36Af55cXaNcp48p0gS
4zgYvfvgxlSgDqEoxXE06+k/bHnodbTNSW49mbuczW8PZ5WpTRWPLmbIESBs5kbxIUuC5Nkamr3e
qK2PYHBfgHL9KtLLP/9tqEnMZS/qioWpaZqLpyr4FvVV/GTZpb2zzTauC5njyoiATX0jv9XEschD
hqNqwoq5rZUf1aDTPt4/NhvRKVQHqTAMmR36nvzz3yZUzyPOmD1G0p2izYj9jrn7nEGb/1pNnfOS
iLT53/0Bt1aQ5Et2mBE00Vl8PaAxm804lzqnB124i2F0H1Uh8LqJ2z0pts2pgRDSz4O9MyDLaqQo
q+p6ZCT01QgOaV7z4zBAryhTpoc+KaKdV20L5ZLRoYyDQQxwdrgecI6MULNr1pIKSwDhUYk+TyhY
PurGgHNDA7XmiLOD8kXpTf057QPxInh9L0Na98qfI1zE/gSrsr2IdGz1Wdt6bAY8HdE2HJv6NQty
/VDjZB95Vp/s+RlvfVEHbjaxOT0ZCPJfTxvSvE5KyzpXeRjlPtoD5mNbIpzo6SKd3u5vn62bCYwA
zB7SCnz3Fcg1iSYTC8Urv0QI6muc9umXGlLK+5Kere4wWstceBpVuJ3XZeswuioK8BI2oANz9WkN
u+VvNo3Oz6cAH9kuDU6iL5XT/cltxEXSlA3qC9OjOrA6G3rc21bcMEriduMhGBPFo52PRuQ5N30a
TNPnoMvi57HEnTowhz0cZnt4ChNk75QZ19G/CCcRIO3FXZDTGV1MZkXT26wf9aXrHha7Wx47U+/O
7uQK6rRGsHN+bj8tpE5ODYE6JLsbIZNmnOqkM6ATpOqyfJ2GzDkGqPUlh3JyQYbzwB6FN5S2snMF
3u5fsh3+DRxMVAaf93r/Fo5VlkUUjT4mO0A0c6781VrNa2NyVO9/318R0TUWQMGQU0mCBZMQpO96
qFlkk5604CNY1jbmcUTF4i81xm7Vi+Ym/ao0lnYONFv8My1J8UoZU3t04yR6khj4l0odxDPSt86H
Qgn2pPa2Fp/SA/KjpGMSH7v+ZXBICj21gx6oJKDbp1UwXGqwey5xoGojDCId04vbZY/xdbvlOMxA
q5Jqxw2yNqDtMLe2DTy/fNdN89orF2eGpN5a7Vc4h6rlI7OQnPWhGv6JFrQyT6m+YEZ1/6vcvhP8
BuSmAMi4LW8KZEveVjbdcIMflUN9bpVseInDrvqkUbj+SJ3mj2U8JMjJ/4/2PHh3tOBfL/ViR6Xm
xMC8Yw7shMFReoganM1gtlg7R2pjazMj+B2wvthta4ZOj1qy3WT83RnPsV9HQwifxbGQair2GmQ2
h0Icjb57cjsQ+utZiaQrrNoAClLc6KV0pKNS7qrFk6X1u3aEm2NxTcEHQo+Y0OV6LG2ws7CoSK1B
StTmaTLHyr2UKab2ilvMn/54e9CZKztKIUFTr12djChyY2VwGayq8UAIIuMl0ZcgPkSjnR/UeUz3
WpBv3xrU9ICzCDLx6eQxuJ4dr0CsY0YMsAmB44UuRxjeFTfB/WltHHi54aWeAFVNyBnXoxhNKsxu
Ip2YEQWeDpGD7oVXRXV6mSfb/RhbjXZMqqDcK/dvzs6C00B8Qsx+A/aHmjVjZM1FEwhn9N24jM9w
OJQ9muXWHuGKBbLjUoPvKH/Hb4Gt0tOOA3IMwKM3sGhbSLw5sh9+DPR2uL+Um0PJvw1NTxn/rYZK
qyxIRqpSvl4poU+UpD7mw/Dd6AtnBwPdwAjRqqNKQsLNSSNgv56VQB9CgohcFk5b+43Rlj/KYnEO
WW2kD+UirGejM97CYVS/JXG8fMYZaa8Zb+sDEqRwJlC94H5ezRZVbLNzUerzI7qo/NBalhNK3cnO
mm48DJT4qCDYaK9RmFodcRzR8rLJchicc7TwDIzBw2DO+VEvnf5dV7stZn0dOCyq3edad/cchrY+
KcxRSsNw0IG3V/GeXjV6ZA4Ua/olTk6TSOsDugCUVq2pO/757oG4CWlexh48QdeftI0m4eRFiQl1
kZh+W8/JYTCx+5uM+o9bCvnbiT6oA9GGzn22+nRhR+W5ViD9obreflOGtvrbjZL8IYIatrNTNxaQ
3UHTm4GtC+1Kq+slnzujEEtFnY0s5GDkUX0Ukz16+di6f/5+o7JmEZyjPsqdttoqoxIMyKOAJioL
L0CsdQP62lL/1gFvC/0qxUTm/ifbQL5k2w9qJQiuQWxc8xma3MwGRb6rRYKtmZdnS2n+1YtxVI9l
O9Xfrc6IO8jjfWHS9pfY7+vcVmmvbAP7dUqxDTmGVqH2/+78rI2jCVmVDjxX9sVTrLjeSslkhsJy
uB2yYqpPYrTS+tR3I65sXBrVT8uETuLTgBhpn9potN6lWDL1fpJFxYuR4HDwPJmRTXEwy5UPnT6l
1U44snGoJW6CKDw1DuKR1alCKGcylTgBPYEMfbAAiHx04Y2jW6evcY3LIs+UehnmugcA142dAsvW
ltQ0A8smkF8diu316pS2SUZuMeEqwnsWHrp4ikP1m9Jb6g7SuzWSLpku0K1oKXBX5yxxs1DUJGns
PeziyxLYE9ZN5JvLNO7ckxvPuEwWWVbZuwsh4npSOtFWhNATwWRUz09VE86EsY0D9SLWw3OtzThv
16Do93ea/FtXeQzuOwaPKw8eOcMqJrIBVVsa3AbUyOLRH7Up+2qZZbFDaNnYLoxiS04gFyMNGtdz
w55ITQYDQouKQe4hXzrtKWpT/V83SeyT6IzohGiVdYjdUPNKpTXe7k/yFwdwPUvV5WaBjSFxuNWG
iQfXyGiqH/xuwAH7ogU05Pj6HAQzjXZqFPhBTWPM0e4rYRyDqOwmD9eJ9mdCZy/9tr3yT11E9bnE
g+g0BEH0MKL8+ncr0tg6hulotCd9jDThxVnUgg+NXKPHuGyt6jSDhtFHaGZj9mibojhmeuiWO/O7
zUYJISTHXcINwClruCHF7auziIywMXM/xdVwdgNLFnBlOuoKl8pUjknUPNOOlMPEUuVVh17+lzy2
3hcd+ndm9/7+kt/sZrmjUFX71edPMLV6NRJzSGNKhkBJ4Ww+dahBpZ5SO8pTCO50sjuHVmoCvj2N
Dfkhrz70r2EpgRHNAK6vpUErGx+yjIfDD2fXJTd325PRQnRdgtmGEJq2O+/Hzf3w6+BAJmEsaBLr
Q5sDW1VomQNY17Z7ruphvGRBn/udo007Yf7WULSrSQERh5h7Tf4guU0gplOskNbNh840GpKJfsZ7
Wt1jXcvbe72KUAGo65EAShLo9XHtC81s43ygXctpgpJWrc74N0/V4DNNme0Br0xUFZNkeunnxdiJ
NjaHRv1UUlygIqxL57o5lolijHzAxYrQvdUMz6mS4exMY/g8SenqvG4yr52qP/Yj4lPSYM9/QH2Z
9+qOSkWLyUkLgzihcc7rMm1BG9waj0HW7Ek7b+1SDWYo/ZkoCNF7fr2+qd6YienOHa6XbeYBJM6H
yUWCMzfN7LAMlrZT39scD0jXYjSC8HVFDSSSj0wZwFcUoRzzBG57bRgY4ThYbVLk22vn3xyPjJC1
pEeE++h6fkRcyTQusbR4T8e3rq/dA12R5UNjhRBMmnnPCeS2Qs+3021YOTBzyGfWC6qJsgYOz4mA
OtQ1TorAlOYUCXqafL23zdc8sXLnoLt2z7vjivC1VIxu/EuJ+oX1T6Jx9IpWLxzPSXsHC4SCVk3+
UPtA/735xxmJ/LGI3f8y9SUfXq0OueekolNB3YTn/uhOTvISxGTNJLbZl/u38G2WyVgQh0jQUfcm
0Vyd5HCMi3ypBJUToYgvnNnqS2osxsXuZ/Vb1xR0wKp5Q9WLS+DNEM7yU1Wa3tmJ17b2A0k1uwH4
BdGcVa4bzPQhJMim+0oWLIc0iud3RqdZn5Ugjr9UjpJ9uj/trfHwZ4GdLD2EUNG63n9IN2Y0szXA
373ev05B2qF1vwwtrjdBkh66uNqjIdyEUawzFxbNgjqIK1Dn9Yh1mFaq3dTcmG0pPtIGqb6PomAn
itqaFsqmcDz5orJofT0Ifi3LMtpV54/ubD22df4haaGgmakgAZgG7XJ/FbcenN+Hkz/nN9xFVeGT
Kk7Z+Sj354co1lw/Qtb10LaJdbw/1ObMADwkW0mnermKFpw+H+ycArQvnGZ+BpNU3peE418q4rnS
EzNXsPfnI4IGSAUKLkToMteTUwLXCsjjO99x6vHiOl3rgVFYXhGa1lGDVrhzBG5b59ghiCsS+cEZ
IcNdTZF+NtOcdN7UaJj06Gh2rf5eA9OxTlS5mw9irLoE67R6io+YMs/xkQgntD2zKbq/Ma2bbQ/d
CTXzIwrw5gPXBx3zhaYNkVdmlaV7sZKpfyVRCxHKzLT0IcHrzfAGPU9+jAYewt6AdKW28922tgg4
GXcYev5SjP16FVs+jFWarKJrL9hGA+eeOj1Vzi7l5p1EZWuLgNkC5SioLIJGXA9lO0VlFyYlrWJK
52Mz5OY3ALLUHy1ToAKs7WW4W1OTjT1UtrlHyACvx4uURY/VYGE8DXCzEL3ud8iEnA0j2NuLW0Mh
vAJ5DgU8epxXQ6lhZgA6UuK1syBGn3msn5N5phGmLeKdfHYjvAJUIJekqRlS6bqSPpjCGow56v0e
g/OfAWr2pVcZ8+Bbiqgf4V7mx7FSysNo9nW4c+Q2pknODiFep1rC2VvdkU3rpHFZFWAGWl55Vm12
lxSapGerY3q6f7o3h5IsQXjhFKPWHi+2Ojd6XRBsxHH4v6Er9ZNW9QPlqDHZGUl+m1WoTBczrjVU
vpDFXMOLVRrRjq3wwIaFKI+J7Pw3zGrPFGBrPib3BjAqr9lNmsH969KZzXw6E+1SL6qb8UvdaeNA
rlll3/588XjGqNvCOoMctfpOs9sqJpZxvY/GXeyLfmwfM/wRXhD3Vv++P5T8q25WT3YncofQj7Bu
k56wTLSSDHhFdbGJ1LTSPevL0J/SdDR99KdVoOnxj1FGKU0MxEg8AiJBKnV9spHwbZaqZ1C4LcFz
zzOA8O2oneaAPtMB4tlO4rY1SVI2chn2vsxrrsfTIppcbGSm/N7q6uNo9OMbbuDGhe1kF/RRNeVD
jP7uTiK1cV9KdW7uFB44WZy8HnWZjNYEiOO9qRv7mBWj8+AiPIPFM4p6EFGH4/1PubVFqZxQhOL5
BhZc7Zo0icMSWenWL/ulOKZ2r1xKMX6HyL1XUNhYTzq2KbjiYgQGuG54l1WGrrVFyzsHqzkKKu1z
amSIv5eKQquArTQCy89OM/65P8ONu1Nq38r+IUan1Ha9olymQd3IGG9q9OngJML01Ckr35W5sUjz
AN1LSjOigJPXO/nbrcQLaqekpfIZAuK5cTRoMMdxmx6DU6vpyreUFugaxGEYX7sBBBoXFN23EyU/
JX1XHrSl6d637ojYPfrR36tZaY6hSMr/gLVwJfGz0ASQz8lqPSp90nuzJGGG/jIehVlrD6GuB17h
dvODFZrK+f7637Ky5Cq4/EMQRZPCOkrUGycCcwYbUAUwvd+KkgAp1fLYuYihX97UuWiNU5+44SP4
bKkeRpEOiW9Uc/O/wRmIHe7/oI0tz+/hVKNeK0ME+ee/B8h17ISawu+Jpp7wsSpMnF+1r0AV/yE+
lpoBlMiluSycg+uRdNjcYC0JgAGiFdF5qckuvdnWOyidZh69JK6e7dHeNy4QqpKABjTGEx+vi9e2
mpsVTXKtT6NsfRp6vIdmqb2c81C9LRnCaPdXc3M83lBZiOHZXjc9IrxphbOjtb49ldY/XTdVficy
jYJHSE1hyv9YiZ/dJEUOgaMRB7lh4TpdVPdZZ7ZIvBiBZ4yt4utgPWetE/9lKC5zFx8W2bmwfubE
YmeRWastnUk6JdCkjt9Ns/vDcMfw7c8XkfAYwXgeOXBuuci/bUktWLKxwR4dkQErupgtwo24UX8R
VourVEcucH+4rRPARSh70iFmwuO4Hi5Gt3FuySv8KTR7j+4a1zfKuPOscRee2wi0+FSS4UAAhBzQ
6gj0jWvSzxwBKDtGi91zrF5Qd292btqtTSjJljC6YE/xwlxPqFpiPPFUKn5aoemvtcC+RINQ5tlV
qXhUdYudeHzzTiN+hAsOx1/2pl4P6MZmm2QOp4xmloI7BFAwLjv3KBo1Pizp2J/mzhEHWt4KqbFi
eb2Wt+ewsY2dX7I1c9mShWQbRWV4e9c/pHMauiU03m/VKVK/XvAm1yq78SaqUoe6Rh37/tbZ+p7Y
X3D0WGhcz1bfM6bQ28Ux37POQvWUhrbpN65r/XV/lK0NKulomAKiSUHQdz2rmNxCdbq08xv8z4/A
YT8qJ6zfKlgeO+u3FR3IYihWotLycM0rBVZsRl0n3rLQn/ZjzO2/BmNTPgN35IBP8fLkpojJEDuE
H+7PcXMlOfRcnZK1ta7FWlOKuHAHThMNufq5KOMKLgd9MPdHkd9jFaqTCssWH/IPpDZW8WQ3wHKy
KiAaugnEhdp//DXWiwp5yHE66mOLIgCCTxclHxRfnfp4J/ja/JCSa/f/w6914ptqjK3cZZK5XllU
vifzL8QbGp82t/hyf6abX9Ki1EKojlDVLwGf3+5QVYuEpgp2ZkPucCjVUDmzR9GqdBKCm2DRfapt
zalzlr0+nM0zyByJo6Wd8DptFUncL8wfb3ARJhDUZuVgRIrpR0R4/lzThv8fZipHg08o7+9VZpKY
tezLYrwyj7IXN8qD8zzI1k8nz6b0GLSGeEuWvntbVKfceTp+URjWG4pADsImgD00KPnFf1tmq+sg
LTgh8CKllvlhrPVBRa9uST/BfFC0BzJQG8E1TUR/jUkfWbzTWXrMhihASgJPIMvvklpxaXSADOkF
qduW3jRNyui1ta2J42y0ymcnGcYGX/ZBN3bWbmtDWmCQkreIiPi6iUfMmt4mGIz6qPf3RyJyNfIm
ZUHYrEIX/4+7VQhWfh9tdVvOZaIWiSb3JPJbpylLFcrMcR4/xott7OFRW9uQ9B/lCSwWsZZaPYIj
vLd2dEEbtK5efLKw/KKgj+o72Vye3LaKdi7prauFL0pnDI87j+FqJ4RLnuSzoGgLQVo86WhEKp5h
zbNCN+c8VH6NCt546NU++pRkpvN9mg16Wu8fha1LlBY7iT5DmafL/no3pnEUCSttAMaySHlaqsb8
YFn5Xv/qLRGB70gaJwm8NGPR8349jMbXS4LWoemhjJb0HON/+iNsRlTwBTsf2V8r+JgX+CShvZzl
h1jNop924NQxxSKMLkEIQ8oo4zTl70ShB90B/dxh9kahL73nNPnyT9VXXe47el7ZXtKKAFUxy5wi
TxNqXr3ErabSSZ7VRXYYna7+Y2YOe4MaKlgH0BE66auA0K6rtMllZ+TU59br4AQVrbpKeuo6Zee9
3Th/POuyT4yiLS1P8oP+dn3US43fTgWqktam4SFoYV4IsQJPS2BF398btwIFkumJ+yffDEzsppka
NVECGYfM3w2SpPDtqqJ7d0Ee5Z840cR7iquJ7YUJ8qsP9Av15oeuKi32sBmOuRebFqYGy5yo7xxA
sMZLlKqPn5u2Gd+3M0t5qkIcoXdy0w2QREYEkJxl2Y0+hevlWWAFz20C0GvAGTjFs1kdHaEVvrVo
7Y+5jKrYq/LSMnduxa14FmUE0DxZw5f0j+txKzuz6jgi1W70zHgR7WgeqG9EuVcCi9AmjCg0nf3j
kPpOSkv8MAvXsxqnPHLE98xBNrYIyaQGVAPwJu2hr38L/PZusRe39pGF0L/F0aAd1dqB79oOc7r3
lm4sON3hEPZ4u2lcXFOMHAHkoDoDb2lQF89O2un+0A7hiZQPmctMy//By7zf+cobM2RQMG7uEyLA
dWEViye0XZoFCu1YI0/e99qD0SsK9t7dfyj1SAdlkACea8B7+Wj8ft5Qd9Nap2n91hjyo1NRQh2y
STuijbqHq2wtpTzVUJIhoNyQWxfHmcw8I8sbNAQh4L1kfkvT0tmqoAhXaA0+2Ua0F3ttLaVcQrIF
8mdaGq/nt4yOFWqYkqEDWau+kSTdyehsuABx2+0EmJtDEeDxL16Dm37QbFRic4iL1o9yLTqHbqGf
O7caD0Vf7NH7tggAVFXpT6EdhkaENc08jpWSyj/QQxFz0lLahH3qP9Fx0mZMbDJ0Jc2+xGA6rqaD
61IhV8a03UkdfklarkI9UA/od7/EyuCLXq+tYVdKNSDC6ku99fpU8lk/AlSEfy9NZSPwnzrck1Uq
svDitAO9jZNSVZWXd13mcGPZ4ZOtTtT6gPqsh7FoCMsbtL7+vn/Nb4Q9OJITiP6q5YOyXv/KIapL
ZEG0xndQUqaeEy1Hvdf/bhs1ewxcM9wB6Dd2AV1yGJqA7BETrKmlpTJDWrHAn2DnZDh6ByVdlkH4
XFWLsveAyQVefQDZFocQiGwDx1L+emoEe0OgT6AMVT0F1lGf7f5AkVtH6Guoi8tUYMfuqUGAobU+
i3OCH3LuWcIUpz9eYtrmZIxA1wOmG6uNUIHf2PEEvKIMM4bEONwfIi2ej6bbN09lUYef7o+3ucbw
5WQLjkJZYnVpVQoJwrSQlOtub0EpwwIQmKN7HIAE/jgeIZdxde4tFBu4P1ZBcznNqtZZOiZGYeZe
MBXB50uNlFNed3sGx7ezkkMxiNQXBKtZbdQWc3ism63G75ViOpl0B3vKEPSnLNjtBbs9E0DtkECo
OvKSQlW73jhzbadGUIYST1xQMjeG6IEieHRcLK32KAvUD/c/2C8o9HqnsoBSRJSgSRZ55Nx/e2YQ
X7VLKmTMDTBf94vBMcvTIEjFvYEz8poUBvRr7G1TAhizM57K1HDxDjCcsEVifiR10EccNLzALvL0
iFKU/pjkwfAjcXLtFARxlx6aaVKfWTucDCv0mP8KUfCIjvcnsnHxglLyeMGrprRPfn09kaAUs6Wk
ovFTwxh/AuDnDyU6dw9FTs+ZZ4uuO6aTcM81Nr4PrhMon4Hbm3Dn5G99P+kqInud2Srr7vEYTae0
jlIuGWFpRxHa4qS0vXkeAk3Dz37XcGEj/kNmAlwPUiMNPwRd19N2m0jXhbzV8BE33xXTCJqgd4m4
VBlmlVlyiixjfE65+fwunOxDx75VzV35o9sQgp+B8J4G3Zy5r/snjBn31L7jidVDY8Rcxu7PUxYN
iFW3RO4gj5fUSPZg/o3FJtqEig0ASN1kLQtTkRhNWWs2vts4dP3Y5fwc6HH7Mrpp2tP6PaAufH+X
3UJViDXCr6SFliNzE7SMtlKUgXROqzMBF6BWZj8bNWTNa+pesRAmPnWjcrAHrf54f2QZO6/OqdSm
wdSE2olKWHj9nYEDp2qsAODmaDL8qiiTd86yL8SwOQw9VfxDWoEozPUwdd+mSzC5ja8YNbISgTWX
D047z14XaGnrdQijRUeBtOExnIFdk1gkH8c8Vg+Km0bvO2fIylMTRNFpiXRn567a+tz040q4HNIp
5Z3r3yZadCq1mLO1JKX2UTdof2lGOz3ZISyXgxqA8R3uL/rWrpYKTzSHoLiEt+L1iHVgKaBkjCiU
rjjmkWH4UefYr52boj8neL5N0LGdQbem+fugq5TerMslt5SIcnufWhQnkvrgCiIHwwq01yGY/lgd
jhWVYRilTmk+uk7sFWVMxjDFWcKa3fkBclnj1UEjjpgULV5vT+MR0NI4Y/285wB+M1PqELTfgAKB
hRKbr2ZaxfZsUeCnF0bEdnsxjCZEBENaYCDulynpuVimcM++Re7gq4NEXkpARBJHlyT0rxWuHixR
ks1Uz/ye7ur8rPV6+2w2gfpUWGqwpwp3c5zkYLTASHUPsNdfgfpvr+vcpl2llSUZcLhor3k/aSe3
LuyP97fpza3EKDTDI+AjEfTb0o5CBxMBHQSbcYjexxUFAqiWFQi2vXjEETRIgmAe2nLea0m+JUow
NPcgCB4pqokY3fUJkUKSZSmAyObGUf/ttTL6SVRrzQihQg0gFNOl4bQe/8C6e/mE5lHoeuFUuS9B
0pjzscowy4QKHjRv95fk5uTK38WLALgIbYm1v/5dtpOrk+jQtGqSztX9ugrUkz0O8SEciNmatjKB
QlRcEu4Pu/G90UamlkkPAWngOpqyJfPZlVRzKw/Sz0XhRCpYobFLf96YHriHLDqDnEJSkyfrt31F
9Fk3bAbGmZTknBmRk3qqM8W6P9az8ze4MUmdEP3w7f78NnaarAhr9N/gZ0ZL4fW4KYKDtKkw7hJS
pC3apjs5cWl4ZaQuR3dRXbyuHMMDk9yjmN+uLKK9pG2gFDICXxeK6wkKFG8PSreJ3b9TAzF/qOOu
3cF3bm8kgkciffg1BBQ30XAfJTMTJ3tvk9D1k3YwLrjj/bss3XCJJnDe+8t5+xlhi7FZIHGhcw1b
/3o5cQh1e92gnB/Tx5z5GOu0p1Trwkuim8FbYI7aYyOS6k8TYclRAw35ZQXIPl29o3k1kJma8LkW
9NhOYZlPhzLXYz9Op2rnPNxetgzFjSQ5S+TBa2pjZwxmEjvwaHpkvr9F5RT8mJJMfU2Afz//h7WU
3Re/IEhipeu1FGo0stQULE1EtO2/cy0Mo6MVxiQrhZKONsS/LD7jx1PsWRpuTpIAVNZSUJ9fV/Vm
odcN8C+HUamDc2UZ6ZOT5/ZZB5zd2TC354/EEL4fZx6GIQH/9SRRTTOF0AB26Op3zpVB09/ZbZbh
rOu189MOldLx5tm03xlFZO1UhG8zLPYNTWpyoyqUANakKCIRPO4FZy5sGi31ckfpUupGfY3Cf1gt
n2PDGvNTuAzNR9Mplv+5kFUQEM76Sf1w/1tvXAaAohI2JHaQV+31MoggSscpoI6a5m2OLQ6Npb6a
FY6+s9xb46AnQvufzDJubNlDFSYpvGz2lJE3T6Em6tOsxXvSz1uXzu+jyF/x22UOgp8MFbo5ELH6
lI5dHG6dNoAOXnZVd0Lje/h5f/lum/Al8x3mwi9gmaqOfj1iCQAoCkQ1fUrQ2kc8MI3oEGSa/VJQ
ZP86cAc/AtioSOY6o/6A7Ej3nLl6/JYHRf5oRzpNdPd/0eYSoHaAcwOpDTfi6gch5BCnksxRpln7
yRJl9jintvq1dnL74GAZvQd5b51ZYiAJVcFvQnnkekCz7/KmWwDGglTEl5Fq9iGo5vQoZZV20pbN
oSToCEmF2+mmMtTZy2g5UMRq+sJOi11kDxANukOijubl/jJuXQ8UO2k7BBcDg16dCysXfdKFTgtQ
ZWf2wXSS/mcXBX2HqrQh5WJxS1aaWDnRbJGc74+9Mc1fnZzcESRpcHavV3SRHRQFGh/+gFrlu36u
lffhaNM5SuPM6f5QaOtunExwK0IBgk/SszWwabR4YtQNnHkby6bmSUypg1FyTc0WJxi9fGsiwTRD
K9KWc6P2/Uda4CdQbKcRnWdEdhqfVKi0H0RqiX/neQo+lE0QWB7aBLl6mJWgHg+tU6uuh5vmPJ9n
1QyHQ5zZsXKuerP6UTe6UZ2apu++W0UxTV6zNFbktUPcvp8VmtP82KqMH049pT/UbkrKC15ARubV
bTX9ha1MX3ogaTJIT/TsOzG9+qlwmsaiRlA5X8bWHtrzvJTJF+mjW8I2NlqLztUgfYsNnbi10fCl
wma+jRKPdmHlXZsMbnUBcqWpipATFkaiLM2PYWis7CWzAKJgk5KdE7Xi7OVich0cpixurDO+nKin
6DjVniJ3ceJL4AYuub1T2MMBbcsi8udybrMjdZRiOYhSjacTAiHZxa2yEVitEo7u5flch++bISy/
QJcN/y2aov+CF6dZQtbIq5a2T9T3DsawmO+wosU+k27f4QVsSBUHEfT95AtXm9SnIMkrw+OSSL4X
ZheJd44dqW/wyWrMt2I7+KA2FYFmj8QSipRRBvm8VQo7eRswgUmOzgCdz8vMYv5MG0AUe5rW9TP/
kzr5tEzLoJMRocxqojsCUjZE7btiEbh7LGrBb+pNNZhkd1X80y3sEOs0evdD35jSqX2tOtoBUQBD
QesUIpwF1ihi7UXg/RI/ovBWvMS2HTDTyE0fQ1Pk5il32P4+D5TxpRyS6N+RRtgvEBBdXMxR9leo
ByTzOedB1Y+xalIbyKYEFbnACMmCsyKhTlBgR/jOUIx5PIalXSMOGatT4YVRg8cqpNo5P3eVjltX
EQafh3xRTagGiOMcmlFNjJPdl25GY05Rpe+QJVAhPeRD9FirCsQ1ZqGews6MjEdhTEDcEISM1Gv1
PKo8Z0CG5WIOtiIOXd9q+KqCBT2KKHB+IpGEy1UVgRaxoJ07PtBWkmCKEyr2v8bo1ubJCmj/8TJc
kxxPU5HGfuunIp3PsZtNzkMxm2pyQK2yNM96EPCXCTHNj6MRmwLBiKR872h1+YonctV5mdK0z0kQ
6W/jGCvoq/f5+I9lUer3tREm8Bk3riyFkNdZ5qPqBIEONYkUE2t6aPynpXUWFZMes4XFFjtMM7OH
KXtQLORUn4i1C92zcRB5M0Uo0ItUwq48ZXNTI3bS18H33rLn9GLUQfe9DLTi82Ri1QDbfTQAxvAb
Lk9zOKv/ixIreZ6VKeYqsqJ68IzJbuint0PD9oq6cT+0oWC7lnMNlsYap5eJvUjDpdVn74OwQtJ6
IiV4nFAM/j+Orms7blwJfhHPIQnGV4YJilawbPmFx1rbYAAIgCCRvv7W3NddWZphaHRXVVeVZyQG
Y5JcRbr+0zP4DcjBzQ7/AQTOLk10KH0tS0byZkPjvZ4Y4CjgNSPjx8WycuhqyPOzfhmrIb1CmyCW
20th/gNMTI7GAq97rRGtUXVm4/ZK88p+30wE1a3PluGzcHhUuhVJrtvVUDf+xbjtP/NMFaoznFic
lD53sPTHnY47WdURb1l11K97Yezap3Rc6DUag3WwxIzgY5SuUtGeVDZOOpIfcWigx8jiy0JAcvf7
tgyqEQJr0a31sN7ut2SNkMQZ4oD04EHSqtOxWONmW8cZ6vhYHPPTOB7wetfT4U3nl5WbyzTMbriv
V2G3uynGtn8zlshFbOnujLmKKmJIh9o1ED3v4FhxibyTqinHOHK/xok69o4JN/uTVHZEyIgcN/EI
BUMKKH0JYgsvGh/H9hXxAMTgO+/4Q6JI6c5IMafVPS4+DOoLD+V51NaKzfuzrxyZ7ocQmaFXMIoT
fwpiCv6TjmxFTfReRRQ52EUFz4dzkW91+VVMVFdfNPF7OgF2NZuHmyfsccsf6ZLDWrOxeTiiN5Xl
c/3Xo12UXbX4dYvO8Ti4JGpyP4AAbVySamxZRbJapMee7WZ93Ip4KZYzLPT1+BsWyTFrdhKq8CdK
jFE5gk0KqS4DzeHTfT9UNWpWm0z1Hr/v7kjcB2SJA6zDEpHYJ/gmTvuf5UjH9EeUzZrdRzhVSAsv
Rjr82wgS5Y+TrG4KnjPmIz+/QDmb2kfnRp8pzAU1hNaN5kkk5m4D4ij+TnVI1xV+6Ls43uB0Pon7
xVlVgtqrAvK7N77Tn3Bty2OJxyc+6NNslcwQ7kedeKBA7CGwOXiuyXuVwu8WQHx2GIhILZHza8QK
vdBepAuZcV6pfagkfBkgP33DdYtJBzlSqp8r8Jc0aoKGuyXsakJGM99ivMyF+cEIFp/6OV4rL1sH
QNpNjaeVHS57sezj085rI//yKdxcIi3Bo/+UKevzU4J3A0KcGP63cLyJgdjMf0GZaLp1hiCS+zpi
gqZdOhT8yaRu3y8b4vUEqPrMyPtKwGGWNjWHXw9pCyXF8AwrQAmLwaQMPquaVdoaVj7zmB3g6TLB
9scseFk/jqwsaeP5oQcIf4iHYVSDtNK6eOd6wk2BNi2yy9Lsrj7k2S317C4LP7L0IqpcZ9dFuBwb
4rGo55MsII9rMnZrZkVE2NoGfhwxRdBATcc/VRkMfZLQOKZNyDkc6KgyPmvi44BrlI5G8Isp8f5Z
32w4ujAwNKaSEYFwqNRKpFjAoZafDidI1ioLxyuFENN9qjvECXLw48uUxNiwXpHvsSLZ6XZKhmHs
ED0GM/k8OdgzFOAwaQ5HMn+MO5TfrTB7Hp0JFI3P9VpQ0qQiqo/OmHT/EYdkNw3DLiCyOmJqr+Do
YCe9bqUDZzUheaabloI8e+b0T7D5NrRHFiVbg1locHerrAvfYaXlgM5jUunUw/MC1kZFuTPoz4YU
Px9bRr94DouVVtaGrhefB/aAqFE+d8RJcb9HSTw+DtgB8H0ww/hsUPdw4SCp/Z7fpHVjE9KlqHBg
gf9r91UxsBEl/m3L5wPNQTmXUJmZEZhqO28w5IMBEGIomjXWOv4lF81Bx+31Jhu0ipVq6qGU5IQk
PVOfKxhg5I3Vq6y6cheozJtU8KFWyaERPBAffn+XfLfqPE082C+0jmnWgOFj898xsjMUI4hKsOdB
Yx3MPVE7kuUUaLAhamy9WvWzWtkel6eA+OwUXm9DvvVKF5b1KqF19JWYLf6UG/b3U5jeK3+N7War
poD+Gu/VNE9lHyOpPmo81nk4eJ8q3e9Xnc+XeMin9c4gt61qErijHS9JbOMY/XfuZUfjYQ19gYlu
u/e78+7snEp3NLblwfGoz3vWIScPAboJrwHOFtwFLNEkxsIsOa/CFflOY+hqseZJb6YNfVmDaXqj
TyjGyfKU2mJcXqZ9TdZnL+AP1M9EbAL7U5V7g2HfwC5Q6pXXSbFRtnKYZDhnE0C2hxr38ZyxkOPZ
yND19jATdcuLKDwh/ShVdafnKPwtJWSOTt360pVN69OS8+0HQzSXbkoVo0VRDoQDhLqWF01FJohR
y0DYF96a/SvHDkbcpCrI4kGGXR69iHnxr6gOqntSWMXvyCLKf8ZkeuwoiueD2GDx1tFigWybo8Hl
bZILNnVO1fzNoky8ZlrtWHCEdBDnNJ/W4Ql5BWRr9LHA6QUewOnYwd0kfXVymkWD9lh8Cxyn21WP
KU5auc5huMM5vMHJcFzRxe4bvbmPlR4fospH5R5rBIw9LvJmIrVtkVkalFQl2jFSK8IvJq5/VZIv
L6jlVQDJvfIPtywA9fAmjG+DzPFLjwIrma2DohedmYn81tt5gkWYoYgZ7Ivd489rOCZfsHJgywbU
MnbtlqVe127TEcYxeLPVrVY5wyq0G+KXcZrzGW1Vgsy6vdLinjoT8x+A5/TvYVACqkOTyO0O72R5
jg5Ijz6LkdERfDef5wbZIcOHMbNRDUR2QXc1ZVvcoMGbfu2F2k+RqlfZpAaK9/dQVDw86ExGUwsU
eN/vmDvklyF1wAfG0iBEr2Ss7GXPUAX4LOrjpMrNsLtiKsN12XC3XsVQjQ+JQWXs/ZaG5A6v5rBe
gXYI3mQKmSIP9ghKn6sMFMJpUSuiHqJ6KhQah92Qfi+RdP9Tp3ZZfyY2LtYGVmzr/GF5VNRtFEQ2
N8u8KliUrKQeIHFS+28aMeg7MPnMU9Zye8iydTX6O+DXKRpcmEmk4WRmZqu7cSPL0nI5xttPmGr6
qqHlNPxMUVvhucGo+Z7N+/gZL8H+qEKmPpQv1yfPZfgNemtm1wqlwzWTwZPcpTw3/DyIcf1ejvsA
CHTCxVvh97P/jo6S2IZskHjbQlUfaixqc6G7rr+qYQ/6nNPBZK/1Nmd5r3ya/TdEiSu6el7z6ooy
jpKaT+hUt7Cw5CEvhXgYCzRVDQ6KCipXJeNXwzGwX2B/k5Cn0W67vljEn6PIlINYH5kOx3KxmZyT
7zwccvu2JOh3H6SZ3HnmbpYQDJjoDnfS/ZcFZeQ5i4Rdv3E0puQhO7Lj3whp5tZtDCvBTVbdvMiW
SmjRHmJGBt6eQ/jyOE4MS+cJ7BKT5yGtogUOc3n1J45d/c6QK7dfAWZMaWNntsaPB4KjrnZaqqHL
o6wyZ6PJgFZsz9mZk9XSyyTi6VtkuHX3xZru9qKrZDiNgGT2h9XO+bUwichbatMQ33NcHcSN39z2
YH2frFeQr8V8pSsh74QqhuaC7AsU9VtFfiRxQKDaLgDcNtEOJPG29cOAEWiSLvjrEKI22MrGUCEQ
aPrzsIOaEUyDZ3SW8ZD2Kk3kK3SjZG1xZkb3alPb3NmSIDQhU/jDDew8tr8pjwZ0bcM+ZdBDs+lA
a7tnn7lzC7+mm4RX0VBs5A4rHnPZGsy+5JvTR3Xa0rIaznngKWu2Lcx7bxCyaBvD8TB1qKAobuj/
3H9JNk5rJ5SJ4qai1fRXzJun/VEU7m6y8HFzDUsoAXaMyFb3wMQgtiY7dkBFZJpyHChiXsUp9pBU
nDHk7XCerKIwWtEkKxKHEL9Tiac0jxZ3QW4KkLQYdu8oJljL2m7Zyuw+DXN+72dexk0MrDp5mYVW
4QTQK81PBtT6D+Lq1Ldqhm3nKQZSQO/Sed1DB+0tjEiGdJr/rgMs8RsYBkbJGa91mpwNehR+cRmc
YK8ZDX66n727JdZgHytr2A6zZMyA0Vi1Fe6RuigylufDEyxQouokWK2Ac1J+osMxqhYq/iQ8wlzT
7P1ai/T42CP0iX3Ax+nRs2J/nUJDIVojyTICf8Ogg3e0pjnMzGJgJxp/WjVTVJZvNBnWsplGyseG
igNISzVShXWjZR2iNoUN/vMUIcO+WbCuvT1noy8vS8zmrQNulXxDEWc/IXIYsyZ12fo1Rhm/q44U
ItyIT/FylRZ9Iswac1t08xKy1xk7U7/waW9pEgvy6c8zMIpPWICQd463z5xZqhTr4YuT/1hrP6mG
ELs97hkOp392j7PvMLhOdA8l/vx0UFMFTCQFsB9AaP4XFn0yJIYal46tndN4eog2XKxmNMJepSBa
wBozTV6OeYmjy7ghgu0hBxtwdHB4Lu5XbJ8snVinWp6gZyOvFY+2GrrjdN6aooiGDUPf/+9tsHX0
ByidlG+hSqR+LjMkW/bqyKjts0xXrDu2RL/lKBJ/g0Gn2sJUjOdXwrT5Hm9wOe8llO91X+G4SVD9
K/PgsJuIJx/vyXlxNYu+i3U5vkJaWtHtbCTqlGSW3da1svC8K6nZ1WDTcW9wfpIPnuSBdhU/xuFC
fDa8hFQ4vE5xhB7ZRrHqhBlhogSXUGzpjHrEVgHZHXXNEXZFcFspbtsxhPIZimZgh3h89rRhCkKW
zkNeebEGZjVNKiGX790ax1uXLVhaQTd2rHBvWIT/bSC4le08MLs0UykmwIZ8H19hTD8sMOFCA32B
AzFwnCXXy8susdR2Alq7vW/5AmkZxIj71mKPCfzmNG7VH8w27lpGmB8bYAnyzKcU2EO9M3F87XWq
9EnomMj7Nadb9DsgM/BfvU370Go2Zg/DxuSfCsDw0s/eZt+PY5iuIR0o69Ey5FOT2xE5sxUgxH9k
AXjWj8cG8+tNaQt3inUAG9/g7i/H6yZSF047FphMF1AprhmaadZjszB7rwfhQNiNkf6oyepeXYGj
h3ngRK2iW/Iu/GiyO+4ke3HeDvFrgabgOEWxBbnpsSuwncF46meG7QTWoLSuz1HA8NhnaluvFUjA
tHUBPeRj7ng4W5gAYk4ICeN9Os77jxTaZ32FPSt7kkwPa1PSfDfnJNLsUjmRTnf8JiDBkJNzAbCL
CbROOCOwGT1Y/scDTPeAnDeetmYnaOftYLFuxYuwD51PK/ejQlgra5aqJN+iYhoxD7oqflSIodz7
Mq3db/SmbG7jHaNbV6LHZy0sjdxPWQ/5NzgbzvxMlzL7vlUZwDpTFHNA9oOvAQOLav59mOl2q9OQ
90Xk1s8b7TG2Mqxzhm3BI7ysGccIBw8LWO+GeBhNowNV37DiitRSbssDL4Lk5amy2WCfTKFqCilF
2PswH4V+OqoIHROt1PKItsZPnZ6m1HSuLGzS1IDO3wVFmNnHohaOy4RYJP0WYwD7hPFrFVpJkL78
JP10PGQwhMnxNmC5fEbJkxlpFuRl/GMCNNvZ+00+YWOsCGADEKvxTKYCDxzAZtnM6XxrpqlV4kxX
rXu0cpDbpYQj+DaFc/fbDkXZep/TabhonChvIqzpg0hv8WVpdQgohHk9hJeoHlOs5CDWqXHAM2E8
FEcyfaRHlH8BHMzlFXN8/hiUKOjFBoU1S2x/kV+QyS9fAyoWUGzsuD34hE2iQcOlPxiZWAQOJ7KP
hRURXn0Ec8Bp2KuMtBmvJt1VA41nbFZwvJ94VWvblxG+C4BXVz74ipZZn8BsHOJm5CY/J3kOfMLX
B1PQKegqboA4ZVGTjlV4l1uOzkJ5Dx3BEBHwMTqyA8zts5C0NJGSNkA98PJg0gIGip4Tpr8lQRwL
2gcQGdd89jIGhhrS+QKQ2rzhjI6SbvGQq/bFGMz0UCQa545D36aegFD6+cGIGuMPfIdTeeUJHUmX
z6l/HubAf82qxKqMyRGjSipEIT5lesZlgzfdFLWL3Fl4dJzwHyZHB/bBeLH/ZmbK81dGiEao4J4f
yUOFRNg777LJ9BZJMXijBjJlwFLX4g9bapo0IM3E+DjK2D7uWoNH0Vt9/EzpVM5AIGGmhxT4UDYb
FkzuZQG4tuN8dE9imM3xtpl9qnoYSGxrkxEqwdwgjuaOumVk32tfp8ftthbw67dWfJJS8fFqMAlH
PYGD/7tyzuCJRbxP/UU2gHHIV4rph7Ws+oFlVHzoicM3sIGnoBu6Q7hDdIUjg7wo7kp3z6plffF4
QP0dkXL4XiHnLntfBS9VO4KCdp+FnLc7uA5CABNiwqOWb6kDPme2GtmSqPk7+iV8FVQUBit+bI5E
9WUATBxdVh2R6JFN0CA83qDE38VMCgeLiAJtiZE6DZ1f48121uTG91E0k1/k2HXUJFG96mZwRk0n
ZcGmdSEj2wcgnTq67IvfvpIVdMaTJHz7U+zx/LwzQ7C5B2lr2u6px2Lnkjgr23Kq1QuIeGxqlXSs
rx7OYen7kk8gkxICS60O9hZl/cOBRVsuQJSdeaimQr8xDtbsS2fHMbcy2QUKfcF9xzAFeMx/GMAb
E1yR36c13qcLNYj8fpiCzCVgRywWXj0cutm7HsdtatDEqBEETwCcqjHg1e0yGjLhKpYeYHaxPNnc
ZutLbXfxD+nhGVKxIPBCNeU02i47eEJ5QVopvhDOfY1LAxlZfoH8pPSt2PLp4qMhE10Nd6sbhTQM
96B8cswD01o/wkKnmKA3q2dYIdRK/SMZJo6OrBqpr0U4inDbQhEvWMRxz2pmm2slDA8HnKASqRcF
KCqg3yiqR0crkV5uyi/4/8vymL6BcoVfGUjz4b8YEztMOngZgd3diy20VZFsTxOiOrdmTKbwG/Qv
KEIEh+ZDAzdSdCrQk6JnvRlQ3ovCCHLRcpl/FFWNysHnQP/TXAy8x8yNH7YQ9sIIF7t5oZEH0PPT
zKvhTyj49jebFJptuyQT+vQ1f8ng9qieFExTjpOWJOrRTkbjSU1q3V9yY+UlQX8XgD6yXDTjiInp
BOw9l2d8lzIF9MX9GzFQSr8qzN/qbJyNPmq2e5gNGVUnZ3h5K3ld4BGvmyUe3bcKrMvc72kQUFpP
g7fwKgkYWYAm7TECzhLUwaB14n8S7xTIxHp1GE4rhmUAh2hx14bSxa/H6MrfhxqTuQ3/fz5WLIGw
zkFYDQ482GSBP3la/4y3MCZgMjT7b00G2EGLSGC1c+RxcTaVnqcOv3J+oypSyVu9Imiksalm+lRv
imiYCZUeCM9BQCMsyGErTqDLshkwf4zFCAuZVmhyMcj1DvQTXBGRJea2UyWnLO4WKqh/HGC7+RyI
hxQHxSn+t+qSPTCIvY8zi2ekxy2FK/oZJeUGRXLFoFnBaz7WWLZq5WbTGd5kBBCWPPbqYckrGV2J
TMTcIxJolY8YPenRYN7HIE94sXRg85y8q5cK9HOK0RRcdZUa0RscAgCQaQRgDr5yvzdCFrC+1brL
flxThUnlSCVvViPdJ1wXNM49R9gZsk8aUF55Nl3qic76LgO/ieuQ3B5YJh3tCorW65pDfTu1pLTA
x7QY4FgEHAUuBPAUWzN4q6WFgCfGWLtmEWONPDUcUFCSkICXPlqx+dMzdcgntUzgI6EtGasGg4n8
RP88+waDOiuapERL1q3Qo76uE7Ju72dbYgqKdI48B1hwkxOWcPjWhbW080OeK8n7mg4VAJTc0fu6
jhb/ECEE8kFoi42obU9B4WVuxAa/puoQFxxT8XeR8vhvnnpEVIw3hSqQHMGRBM6SBc9bNLil/b+/
Vq8p0afBLOv66VaGJt4sefykd8qhf3cr1m2zdEuAr0Zeb02FvW3flIiTucIpBMxCZnOWNdBsjm/L
lLHktB8DuCy0N8c9qGw7nnWSgbYLCcVPUw0dztVBxBtBXJ/tsglwgN7AcHrzSkFG6ZZxeuA/DAZc
PAmwQvS8nKcTemYLb9wYWXcN5ix7rf2Sly1otkXdPDvCq1kg6u8oNoKqCxuxgXGd4An1ocBP3tmw
e9EKcPUULdNh2cnLNYoahmHiFmqRyO8cuMrHGnyAhZq9SRRMVbC9GyYNCyJskc/qLgJB/abQNmXf
MQ1q+S0jTpV/gbuPkAmUE8gbDkDIdcyOCTAeaBHR9VIrvpZj0xJ7tho7a9hnGa4Dn+Ecp/2STVeS
OO076DhRq8GaD/5fEQX8oMEQ9AalBkO/TnQgDcQ/MUYjVdenqRrzEvWU+/TCmFzeZqqmX/QAjwyv
FkEhWEhqE7DZuc5/wWkkIBgCuLgJ5dxV+uSD3NMOWAGEEOjHIVsEV1XA17Pe6/vVbwjGKxECAoUU
z6EpMkLKL0wKaAVCVbL/BHgz07gJKFSf8MSEe78spPfIdzdYdElVl0P0Lq+YNQ7dM4rNgg5ZhMVd
mt3UB2ZELW8hv/A44fLRgSmX+Rq3TGRhexYe5hDAxpAz1wiJ0qYYNAcXcwjU62or1m9Q86jsJU5x
n34VMrBwOVDLq0bHZize5kqmJTbNZlDYDm4t4xN4D9Q6MMsA4VKdpTVWfWG01lDAXHhbC7YCZuGJ
BfLGyAeYIxz9fJ/p9lFYlP0fLJsYRtDbmY/znfj2qHf9Dqn/sPQ3S6yxw2WWP5Q9yuNxWuN0vgJl
AevP//9VQlyxDDcYvc4LnQjEBk6G+YeXflTNwh127mpJZ3juTtNMsIQd5NU5tDw3qfVStakaYO2i
YbzyMwOUgScL4hDeOsR+rKeEZziqSvzP38rmuQWqXsXvhXDTn9iPM20gOom/hC6L8X7YFHLmQN4V
+ynxUr7bzfO/lWRb6OHqNNsHefCjRq5ZpeATSkbY8oYDzsB3SaLpPx7pamzhHQ0jRywzxq+YgaA/
34F3U1x7DFkmraDEmvNkx/mtUdLbFUEntoclHP3vgDTqfYeS3uILzEnRVZkCDLllWZR2W71S+0uW
Wrwhqr6GSCloyk7Ip06hKxinouMC9vRwEVEKpkRxskE/EFS9IzwvC+P0oFmZumZe4LXVEaoB3itA
kw8BQgAoi7zL/6nSwOYX1uvqO3LcNpiTbJV/44VMkgZnDwFzvcBO8SFIlMSuDHuBkFLAw8Oj2jQg
fq1cVPYSjpb212HWOGvNvB3xI+j3RPXZCuu2Po0G9lzpNXVAqhhOsUEfwbwUNiqKbtu8VXezi9Ay
bMuWPRYDOXwPq6t97IKb67hHeZNxM1Y5smgU6JpeVHIL3T5C4nbDZ/3DWumkOBlvkgyrUEr6fo3m
ogDP59lHZCAPBERw4JovFgrAl2EqaxTsQxb3A/qEt4FkEHyRGrJVA5wGCyeDKuyprrfyGW2I+ATh
RbanSi/zZY9TZy9C4VfDHIMtT0kmDDzMlJTP0bqU/4rA0CWAcK3WE3j47HlD6/sJskDkDfZjILCB
ETiMQpV0ZdXkIwQQ1yEDwhRRWFr/XcgYfDNDHQJ21Eq3dOgyIX3RARSI5DqbeqVWE8MxFm5eeUzn
CoRHjJGpge4GPWgsIf3uEXSL8xpJOjs6UQaypl9zTqEAA53/qrBslLe7JfrP4FHG7ucd8oxuSFhi
OnmbJDHKzgca64FOz4d2fHufFuj9HiIk8L3fRKWhqTIfLgVQZf2JcVZ/garl5Glng+MdVDND3kfo
XB+CAI/aJjYKD5N2Lmugh6jzZgS+fzzAGGp7G/McWWJ4klGC/J6j/CGSVz6JUCCqFPoLzxpjPf9V
8CNf7nCe5V92OKYnDwOd91qrAm7jPofaHXKJ5Tv8/c3QZjEQVyiZ4uobMP5sfxwLHDyN3MYaXn1H
Yf6EKQMkD4ceGi4sHZdHH88TVFLg8gFsbBpyiEqx6g5NOhm7MQED0vmC8ndrEIh9giJ6i5/n0aDy
YJbc/qzezc98GyI8kiuqfbsPbDklOxJZQCACif3hV77rxkTIcoYefvBPwga7/ZeL4J6PlJjqjOZ+
SPp92E0NDWNU/wpyyTEQwu8fqBJURcl/JYFWsF8MEedbVgb20zgZ0frZuh5blCKr72dC3Q72ADZ3
rSkm8iyj/PiNY9d6ZMYQ4fp0T8QPOocF+iMNf8/LWseO3snl0GA8Fa+fEnkUWeuHCtQyjMBYeqH1
vn7H7M1BSbuJPqMIqLIbofH9kr6cP4mhAONv4NiPjKvxfR4EKVsKzAjfGd49eBiXpToNFXIm+jLE
9DuLRwG3yB2SI6iH2EAhkhMoqNRp9Qrqo24Gi+BgKEk1AfikoWpF+1CNP9kxMd0vVS3fh2lAUYBi
IP8GcSyEXAm+3wvXeZ2jVNCZN8emMv148Ih+AmBF6G48TQLGorVEmS3oou9IFpxvnZjg6gjDPPcX
qB4WN2HZH1h7zCC4e1iiwTw2UUW93WaRMn5dDiZSyNVcMsI4PeJPoV7IzwP7FemdqRJ7h6EtxZmG
U8Wc0yyQ8LIA/Po9V95FrTxKTBUYM2lxmg5TfgQ4Rs9PbgopxQTL1s/cR+XRuwKXBDV2CphKJi3i
vvTlDuBnZPNxmY9aYIWWEnoFFj2vpzUp5vuCQHkMTpzhSGXeA+UPgaW/I5fV0ZkyRvF1apU+zgCZ
IzyldpNdGCuCv+PT9KfXhBVn6PrtJcUQcBv3N/WtslE69jrP8WRWEGF9wiUOsKilZIV0nI2v01ZS
2qrjyP/jRQnFEUc03/eEr8nbtEQmgkqugLmPrREt26oSrccp4nv+WZqd/TdNifmARwa2zwuBy4s+
LQpAsObaNEdehn8GUpPjnBYqwtS2HuSBQTP4c4KKT50saJwS6o4b7QxS7sAuI7KzJQTe6NqmNZO+
hTiLoi1eJbvfh9Ku7abT+Xs2kMS3Fm4y0TnwG+WP7B/zwqGNAncylOwDCp5MQI2Q4EKlU5GDMsYc
8W3Kd4oo16m2v008o9rAwal6GGIoLE/W28o2wGrp57AcMVS0UZ7AbYow7ptoBvOO5hG2UpJOcu6B
kfKfHEJGSLP2hCFvKBNwnNE3X50LAFKNKp/oFKjhTF8GPNYQl08RgAq9rRUkLVmxwuP6IOllPJJ4
vagkd88FKI253SH2KRt4p7i5gdHMtt3sRErT0NyDdIkzAK/fymWIXiGXgiiD6n3+bgw4urUxmFrv
4JSwrNBX2QmiZyx0Y2RCqwjiKJLZGVbWme/2rawVfiGFnA76BxEaARHx3ozbIE8A/zcQhrUfM8wS
hppfNTyo/puzofwLPVB5T7YcQHJi0ddDpzMVdVfVx7j3lLg0PZe4Bu9lPaVZDxHccT3glrM/IWlr
+c+qaIyfIMbIzZ0Wjh3PYyKrF/CdYm2l2dJvs4UH2Z0RCf+1QvQNyVUWIzuOR/Z4QoBhYZvlINMD
RCa7QgA8jz7AEI7QHUOo3qaywEmRWs5ehIzKr/9xdF7bkepYGH4i1iKHW6qo6Oy23e4bVvu4DUgg
gcg8/Xw1txPadhVIe/9xJjk3+Q+xoTccBKpzHz5zFvcI5gEf29FPvvUUAyt5KMsyg6WU6g9X6moX
T4NvneQ6iQ396rqpSzDky3Jseqdp9gZ1oX8HGZI/jTH8/2ExqgWG94rcPiy9gNy3uk5SW+BVwEFs
ra82+tf6wGIRHsxa2svh1kWCQ2Rr4wnF2gixKCHdVLbESEFepm5cPoteT49jGBftYczHDoIgNF2O
k9CGTZeB74METJZnCBB0g2sxI/1L7T7RhP3XnD7vs/Kl+SLWnXtubTph7TdkbfLei1fVvQRNNS+p
3TIsINyfpJOOchn3YceSeyvAqZw0HGC0Sf9Gd3HAXhvBxLRB/VDEt3ZPRHH2gbYUFx/EOKzXQk0c
9SRCIA0zuim+K4zRIUM38MyV58LL1Kw4CyFgWxfdcccVTvh7vZK6HXRfsxvjOcr1bPxdiGEd0Cee
xpJbo5PdmzO4wDosqrCL881rgJS8G5ojlXVannIar18KunflnfGrUTFTi/mKxqV9XwlRv6514TkA
VhXHmt1hiYSSWufF2fveHDuZ1SaRfx+Ps62OgzPO6tTqyl73amASBmkCCE4dWpG4sHHPnboAGTcG
Y08izNKO/GIp8jEXGWfuM6dC+4IUv6RnFaVleQ1qC06ojErBkxB7y32jyHHLEKKpzK5CrVl345Zf
pV7Mp9+v6H3aqdHnxG1hlXki4MNnvo3+uW8LhJim9tv7pOW2SAtrLcMU4ajJH+PJqRAM5aufPJUJ
NTeZHOkluI8mdqEd5R2Jdx7qolGMG2E97cslZBuViJfuoJu1PrLBjs/B6KNPK3wM16mTx645c2z1
A6ua1v/iCGAL0f0wcJBvSax2AWqm/BBQaITupLa1cx5BJ2h9iDlJJprAfpmqlt9RBE+WUZbGyxt1
/fjbAmb3OA1Z+FJUmMV60EjNaKRrBVlW0pnqN7cq5/LQSM92yFnkcs2ssg0gprtp5qZRBe3woWjj
9w3lBAN5EpagH2JB2j+jG2Cf0AhzK+S5QGb5CP9fxrbcr1PeBLs5WKdHUh7aJcOdXpndto0rBME0
qPpeQR61aZW4Qu/lRi1suvG5L7zXcl32kK9oMQYrtI4Tp9p06CnKKQ/l5t80BsucP/jL1IJOW22Z
p509Tx9EXJvnWZuBtZGi02rXIr0PoCwxyqRBI6tl58mx2c4zTzNgbrPmvwN+5JPnRcNr09MVlSk+
CBjDaEJobOrItBcPpOQeJGskU9S/JSy4XB2PZt6kOMRlGxHjv1YLFhzUj2ZXLLYt9jcfP7Qpp+ZX
hGnAy8J2mCVBzq5gHR8X+nJiTelsWvka8WzicyggMuxyVuwJUVSHBmckbqYRr9ZUReY85oF9p9wx
BlpzcDL26B7BDgLthVc7woSFt2EWL3S29zBskeqvi5wiXmpQqi+Z2zo8AEDz3+WSS3UHODG8Dswd
eeoNSfUIoBDEWbUEnnyMgnZ8nZVnLx/CKwv3PFA9mXypKVzOde8ZC7I+L+3vFabMPChDJNYe9btP
5L0j6+GYu4s8uoj1xT+Hfqrwx27tRacIAwhIFW7v0Bged/YTlQgAde3WB6+b8ZrmPWRNNsCxlbk9
6tvtkWnXBujdMvGR39JbTzghxkvtNUV4Cr3aRWQbbU3mgIgtGS7dpoZ7Ip/xXGBzWvh7DGx7Dmj3
uygUZ4uFsv5HFb79TeYg4iPyecPHHA8TUPta4GAUQE3JcZyBtXcjGTQDNG09IiO3hf8BeuaYrCVO
fYGGnYLvZGixkyCbRD3tIIj+HNrW/pMbk4T3pp628WPmovvNNbIlez8ktm6HmqNoIXWa8AtnDDCt
mQNTPUxsrEUmnK5ed1R+WzFfi5xPfgtdhCKqlOFedR24h+pb+9WUcJxHfhmUkCws7UeNJLjfg+a6
febSxiQyFoH6X49dUfxYYa6+pULBcRR95A17TWHwS1DBtgmzsf97wCbBANVcru82jzWFwRUVzrsk
2bZHgcx3vfB2d+17tUSIuNJ50tMfYJJuOPoQ5AsLqj9QRYixZ3irx8IVL0MbkKk/BiHaen9Lmr95
4zt3npmBiGTE4LpvYpLh82IGTXZW21mvSBDrbSe2enwZIoXRg7tzvih/UoTzWw0SSRhD3lWT+JzI
3lhz9phxCJ/KsF6QsltFfN97eohvD8wA02OHm5C7wjNJ+bsRayFSRkjaGGBvHPKFKr4NsqCKa4Wk
0JyHKerQsvchC0EeK+ZQyrIMY3LbrPPe8nGopPHomJWJxWO24JdwnxbYpeE4Vfbyi5fLTCchBmEf
Cy6+E0wZQqqhG9x7Yk6d9WuCPsgzPmSEoj7p1GidxrG9SyTBJnsnYh86L1gNfRQ/1Nqmi15c1GLC
2ba/g08J4aNLxVV+nGDp/Lt2aeJDLSbXObhEpX7PuNXvgZoQYy8gQFkgbkwPH68NaRzN/z+KxVSC
NevxZ7Dj7U0apKypY8bq1Sfvat7bdW8erdVf9VGFNfCfsuaGNN6gAKPzNl50WrzRC+zpotfLTjp+
oL5U1HdgkE6X/wCySMwlbjfJQ9fjGNnJioeMCUcWv8vahkRjZp2TXaM28BYRgTvvCo1g5TKv4ERj
04PSLo6woRlacHn2QtHUJwGX5T0Za94eMVngLpuHcL3W7OhcyfZQcmv3djmkGy5rpjW/wUxZgSaG
D8uEyQO3HQdC3Ln2C8KIpd473M7R/dQa1Z1XGiyxlvk8khn71fLITCpkKipwYxZr3Ihgv+Qco+FK
vHGP/tb29yS3Re5eDsX0KxaMzBdHlixK3mzl15b78mx74fjR9jmcnEfrCD5+0SBAG2JOikNuufbH
bBjR0kZ042uAK+8JJzz4iZry+tMapvyXDYQMDrcOUu+6zhTfYHtsU3IghuTNZib4z/ZAV4HumOSh
XOv1qdvWiYdeYo45xrayw73kbnoGdgmAt0fsu8c4zoO31RPKekuElzMON1H8oXW7/dbMjagstoqp
awoWQjtsRcCyNdlIC43T9A81D2qdRQUWSPayOazuiqJf4Yz4nQAlKCy9gJIE9sEfY3t8q4MmKs52
PRS376cpsYyUi8cAy2QHKRJ4lDh3UfUKGJlXJ1Ilyk/sMfYCDqcM/GGAZenAGaHUo2rs4IHunAr9
KFGFvxqprN98NWrdIZNr3vSN091pr4j+TdQk/2hjM96PXusF+2GLTf09qkEEtxPUnTWkcWu/GZcS
vgva5k29wr8HBSfPEIPdCOKpvg1vJkxdHnaMv6J0GNSk7e6II5sQZK0WjfFTLOU1jyZveUF6611G
Q1ojwXEoC05KtVZ3cnuAeKbXePQPoAgVivEZxRBUqkhgpI3/NdhezT1DWhaRbuU8PBGAhMtTYEv/
1Ve2/Z/XF+ulLxwJqFnDnSMR3JYnrL/tM3K1QgNrkC/z7Jd+91Zp13ofm9p4u5G549HpbSs/tb1l
3aPxzIc3V+G72xNUOp3ovQfEtppJvDAleh1fXzG5KQZv+xp3OkKWm/AEpS7oE5EBwWKfomaM9NGr
irU7+ms3LVkhRuShcTsE4imhp7T69HRikkeAgWW6N4bhct8u4TGxSPMYRvePvwn3FVrH7pm5+zU4
lrntVqceY4O+kV3uD6UaORhqK4Zn4DFZnhA1Vo9y3abyCfAhLtNqC+d/5PtzPJW41RcrJaavGg9+
5UQanE5V267PI25opXCH7Vq/8qPjugA0nYImiNqsXj3/2AyUpR/Kgj6NT5foyJKQLGHgnAXaMfAt
oID9uMa4vFE4sCLu11mX8ly3Y/ePo7v4tXmDNWVOLaCqWq/HJyNoZ/6xmMKvyObX+aojtt6dX82E
vI3O5mWz2wZy3zWxiA8bEZC4KRYQ+1ryudKYwg0cBGszQfM2DkZXJ3e8M0716gMNSSwxWcZwhQxA
effLWi31hWcD+qcFGCUYYB1bD6OIwedZaa2vddE5pDQNFBoe5x6v9jtp3fMAFQaGDXevq5AhPvAZ
lOsVeVDj056C4G74rwA9X1jZlURfjmkZeNy1ECfiMUCS2zkuv4pZ4upAMUEboLyekgKszManxTg6
/oZYrP94XAIODxgLNSJkURyCjljcm0Ig+gUNUT4smHLKVNWdr49x0CK+ncLNg/qOW//OYTL/cVW0
Oocthl9IO4Ji/utZ78sz5Jz851YBqsRimqYvDpF2QWPPGHrAJqf/Vk4VxfhcOHRSPG6uSdcNQ+y+
Zi/EyROoHGLZT6I/2GQbckGqJnZgkhr9FUV4pg14a7QTDHzXvBhiKtGMb/5jFEBDpmc/SEi5UFqd
PZQSL4qSel7KelkCcEqpf6bRjj/9EcsDwUiQum6x8N4nls/N2PZ9Gx/NaiNpLUK1fEFri+6EeC58
wH9erY/bgPTkxDIPwUjo/Dbiohzsb3xngGP4FIpLY+MlQQjp1PVuKb3FyTCwYsqMhjC+OqBv9aHe
EqyGJBCg8fOd2P3Xbk70MZp2fICnBSJXsZreBt7jhrc8bK6YYRC7qRGXlGg8OAt7ldXj3Hu+fVj7
wucoKQxK+xJx98UKuHH2tIWZRxLC26+4cvyfte3kdVvxA0CX+RpGD9PjD8Vu3i+PvRS2lNoj61BF
A+VbcgJldD21NftpJP8bvWKB+IZfkN0WycT2xFtt/kPxSPx/r2CiTtJpwxMDAEEKSlu4kaxeoUMk
LVLsy85zg8+ENWrciyJQ7s5XSbmevGFzp/NcS3VRgV2Vu8JSkX+C+9bNriBqkPgIbW/974A2DOeM
nBzenXSDBvESgrkeKQgPfjpHarljy6uSi8OK1N9PSJCf9eI3IUkETcV9HjPbZrFNJF8qxLTee/MN
gnHEnET7ufd9/hErUvJPteFjOQKM85jH0rHMC5lEvt75uUiupWXdALc8FI8BfYr/bEQkNv/3Krra
ZVz8YRNItjSa8zo8E9Wm6mtbg2a/OFVnVWe1mWrb5yj6Ebgq5QARYXOJhGjlk5GzcFJgGv2nSRJo
J18pWMTZoYEwGwpnKvcSt/kDJlDsiqyVPmbtcF7u8FjCvUcMHm7aus2IJHWMCKbsZeMve9dZZMCl
SVnpru3H6c7N++rbjQdff0bl4vxd4IWU2NtNl6sM71H5EANv1cdZrwmqPgoQkt3AQf2IGMNz/+N9
avJrU2r3gXOy5HDWwTzcaQ4EDI01f59zVwOteRdJEJU4B3CCj3M5TH8j1EjfNrvky0C2op8tm+h/
x31VTFnpD2p+UQi+9yW2W1z7Ha2LKh6j5EJZZnGydTPDehamzCqXrOB9hKK6OHi5HzdnMFfV0bqd
cPry+5uFcWuWb2PS28NjLStxjXh2VnirDqwhn6i9OI6AwARG1bLeOSjq8eQRCP/uzDfhI0r05E3F
+HjTcI66P8VU+jcOWlA6pkNq8HYJLHKV+oEs/moFJYN6AuyTPg3oij2XyvKqRcj7VQnsmKnFuWbO
ucin3wHz6lPh1JrpwXfn78Ax869FUL7BkDl6hwSL1h9hqr7ZIx6zTrbq5d/YDCzk0lNDCpvlkqGO
dNnbl5DY0yH3q1LvKW+2f6N40n+tQPRXnoiOG7EU0UvTVnZ+dSk+uBJrsnjnIiaN+4ByFkskMUHj
C2nI7bbHuIchpSVPJL+yPSG5iRoI/3SFeOhT44ajxx6kg09IuaQ8OTz2XIEyat6BkfrprkCeVx9C
ikYn4h5t9cPgHngUFSSuzS3lkjqP2yH2T4YNCBtd32ksIe5SuDshbmo1XQmnuSN9bpoPMhk8GFxV
6+cGFhJoyBExsv4lD7Z7JRihmWfG0Durzk00U4sr88MaAFRkc+S4BzK7YvZiOAjEcXnT7SR2X1o7
5bDi8lxd6zzPDCjZPEBPpTb4CIoCCisImphmzbZFUpK5DtNNEO663DYkSfcRcqocGxj6TPFIqSxc
licWQxTNPNGU1tDQeSCXe+Ourcl9SYmcM3/mua9/5b1am0u9qvWxl/n4wBwMWen57opssve7uxzd
KBZrK+8Zwj1rfHRx+rv4qoLp2iudbO+4/7eHyB7aktXfRTnNMGsA3LYYIzmvxMsSEYR0sMKNLGA+
lTgi4oVT6CJibvtjMDT1fLCgGrlsEdKJjByD5pHOX15arj7/hV3ZV6e8JdWEDK5O/TZ1Hl03h+M+
ZbBt3jtPNPcTsct6X9T5cGALizGyAfKcGXRRMEmtSdKnvSw+BIzhIQuuDqGto6jbvlvto5pot6Db
D1WePxBoMhR3QIVBKXamsRP+rG56t2QRXFpM3nyqUGjHpV79KesREY6pBi4FmK8it/l2ZwoGrqPA
8DalVuUv+qMmYuW/pvNQj1mDs7h42om8nyc/WFKlPR0dGOkYfgQhAjIlm7CDLpMrukQIeqfImim3
r9oJb1YhjH4CQb3lIUO4qR53ckF2jgfO9UFpB5IGU9Mua7CPbjAMwIyf45/Dp76lHUqk4cFa0Yo8
tjIKv9qh9dDoMyCYbPOXxP7ghmvjy0Lx3gZ1zuGblos22MOW0EIPEYjtEkr4GJVa8zRYh7ZjItwP
dscJrtB07my8/cUuQb6IfZi7cbdU8fQAXp7wYnXMdQcj8aneEswX74qcinJxwIEOyWElzHcejkPx
hnK07A8Bz1G+G3RHulAMu4W5X44G5y0GwvJpzN32BRnRhB+WXTDekdWR/OfPYyzPkS6n72ZZy/sx
nkJCfdomeLS8IHD/SnKQUEeXKFXSFnZj3N+GdpaCUmI8NNMaziQGzDcX2VqEz6FNFQCXutUChLpj
3z83Evc8P0xhG4vDpeqzuOr8l/xmhWXitv0mY4f1cSf3SDNwMJXafkZcgTRusgv9cPMdnZcGqQfQ
SgPC0ZgSe1OXVF3P6q2i6sjYhK/BC9fXsCUf9c9a4ACbpiRunlbtl+pc5qVR/2YL1D/FQgG5r+Gp
+xP63OgePfsAM9a5eBsSYDVgoDzhzW+QDj7D/jPYGHck9yckkOfDRLhHUm8N1l9g4f6zGc3yVcGC
fob51noPnhQbYTZswIAzrWqYAqL6xymK9Z8Nh5Onwzb2r5Jf6IaKwP7uZYk7kV2ssn/3OspdL6Wi
JebVFPy1E5RZ2yQQpYMOEO0zJ0HfEne8E0RmwEiAZGROQXlQiWh3OOAcsi/FFjqVPnJmmPLCUXJr
hEPEHGYuOkJuTdvbvtAUTdueAuY4vkgJBLnzfbNcu4b7K5OuLDrCqVztvYZ1V5pLrPLxr4b5wAtF
oMr7zdFaEaVQLQ+ciMxbUcXlfDBlA+xserZ10jbQWWSorcrmT2m1nLmjLUxyFv3sPJcrsYsnh/em
SItVTg/WmKzjLiF6gSUj6Jn8+86M0469HusonMCMddMhfBitv1b/nJLIwbRJZDBknqKriijvAl8Y
f0kO/OWGxd2A6OszgtCAFKhKksf9ISqTfUFWSrUTUixPmsaAD6tZt/7X4PGE8JTyxqMKbZvxjQVe
jB9RiDQdC+w2vFnE9HwA9dy8+12pn/JC8tdAk453JHN0lOhQVdamiRqCV3IJySCYK7FxK7Dco4fE
eBDvEmHHj4kzGAzgC2rfCd6g0v2dH3kxSg2nGJ68PArNwSGj4oMyyvAvH7cXnPx8s1nYe3yrB9vI
JTwhsRUXh/ZRvfP6wAE0AxwgGGpA7bvbqJmHAGftje+TemEdnnTMP7uG4RpfO73Od7oouv4yV3kE
gxYTE7MDRIqBRkAesMDynwARwdHrAz4AXEIT3VPVDgvIiItL2tu8Z4IluqNcXd62dSpyfy/7EoHu
aAokAECpjKwtscloBchLc7IFP9ARtUUXZhZWPoYCUD57j8HSbdJN+ZjJPe3az12f48TmiNQZ3tfS
2o0jGoVd1W+bi48oFuY0zyHni6h1If5r2K0GMneonE2ndW4/y3VL9Altnx+m9tAVv6pwKt4mTPBw
l0EyBFlRKfMXqIrPKy5l/9nXtg07hKkkSvERmTtoeViBwawEcbneUsZHvIXdf3Ikppowj3jN07FS
+D5ynKLrYdTT/LzRMZuntkKxS+ZJI19JldmcI/HsGNLykK/hUueTO9eca/Yt3pj0uRpdkhVcYtzB
7aWqIyIIFNN8f2RrF69rz/G+K9CwDfwDQMlZhJV/PtSK0JU0rgiD23tlkr+OjS2cR0c34Rk1wFjt
yNkpDiQwy/q0qnKorojuuNB6lKz2JSHUVqcwZwP+jIT8QERJ4RE20pg7h4A1ZxebSf/qZz/55WCi
9g+GF+dmetfWcWyrrjjyeN5O+dEynNJjKw+wuiPqocWNPvqwQWbYLxYCpsnnnUxG1z/O3Yheo67c
Jj5Ouh/D/Yyl9HCja/G5YD+9IZQ+UCgGR7s9LMMcv1hGI/qofDXU+wSt/udKcle0r9EKv6BEh23K
cRwjRae60aRj6wYNgSglGubFGDw9FkxJgsgUWxbjV8WitgQoCLEXLeSy3cSEZed0Ih2IY/ueuFPf
Fr2RNYAAye0eZ37Wg7Phn8gIz7AKfm7dn1YsU9YViNYLdwsu9BlprgzOOQbVcV+rEsCUk2NOUtxr
/z+Du7h6aoQL8NnBTqUOXGN+nddR2YexdslEIB/H8//1kR8/xN1gZuh40nPQzIm+dVLcy5G9q/Jk
fObLm2rIDKW/EnqAf7cIeqJL5OXCPjmJvSaMza6r7rxl3ELetsD9g70reueGl042ovhk262c5Msx
lvNKOADbb69ncI4GZa/BuPiddP3m7hriZMbLlhdOcQTETv61YduWZ8ezC4LPAeGt3eyN7ZZ1FBAt
d4ROeNWegYo5uNGT+dhM7pepsWKNgdkqHQQsccDMLtFgTGcnbAZen6RuloOnMRHs2wJ0PwsDUj3I
26N4F/Y/t6JXkhowX4QF6tvDBrQIqBcs/tkBAm4hYnyC1wKyFC8jjd/Bjrwxcg6WpV8o9bP9mCME
weKz6Bbhw0eP4NwlMuGrF2NsJw+WV3QvYIwI7nOt5S8JK/mbF1qqOuEmc78giwjmZDybieEcXTdb
wd6cXRj3vYbnCjAPy0mSN1fik+EutycKp4LplkGNcJiBL0LvrVIigNWPj71LX6KA2WwnGq7+jLav
6JbiV+LT5L1KWPrJHxnfGLb4ljSFjdveXyNHfNpd2C+I1loCUYpya568hErI48IUzBMOLtC8kNGp
wSo3HyxBciz8tmo05yfksT15kk0EoEj7iEKHrdwwx2sc2Xzps8NH/VgbqIkzgwnN6WxTi7wg2rFv
jdGTJHo0qMsYX29McAKmbOi/rem4yTkstu0a1aPCK9JsdfyAdXZQDwDQ4WfUQcn9skiBibMV3I4f
aCHrIthia7FGebXYjiEOVbCysSq6rwTZ46XBvLXeIXOzt6M34xs+TrEx0yN8av446lB+2WroqxdE
4OgWeQZXIEqcxmwRnUeNiT1OQfTHA/IXFxxzldj3TcFEIfkCNQZPFylY1+vBupRubr/LlfrOkxwX
8cvWAxEHk9YzNgJZ4BOK46q+8sFMT0mvdZVx/ejmS/TMPFlvVVt3HINqvUdPTvT46pjwdymRFy68
37y2helLJLBRsTyqm7oSBCp+sYmnwu7reuLQgfbPUC4QCC+qCBFf4COQ451MvCU62FajjpvNBoRH
1+6IpODbuDpOO3U78tCSMJuEP8WHiSxV9PoBaf3YLsSozrMXm0/SP1soCg/+6qQWkiGzuWexOQlC
IbJVJIN+TIJB/Q6qTX7ERAayAzn5+mvdhNB37oKcLmOsid2scNEv74tlK/L9EK+oMEsCmXg3CrRa
IMsOTBGLIPz+ErvICBvKqkvig7brQoDQeNRJIf0dn5+c8PYWCw+rNuqltsRsvSEvpn03EXS13UV0
YuYZ6uMygTOzWZKceVb1iR1Omvve6vone/HaKZuGeapQKYgyyBziL39LlFnVIeqTYTxCrpSU2yYs
XEvrovKAJGm4CDdLTNmYdO2d5+nWJ0cm2upjny8ub3GAipe9w2rGv0OyoL5qAzIAsaAn8XFDzlim
7BMu++TmNB7hj3LQHwt3EnIPxxqaFIOQgj0Dk19wWfmiIfYiGtsUSau3PDEPuu2OTEiA3Fjq4OIK
BN7nyei5Ord8F8AESF/bO5Sg85xtqJjuZTwVweM8yETez0u1QEbLfjkiH62+Z8uKbEq7BF+a427u
GfSMsCc3VLcXvLeCH1VO3fIA9xuZQ183fXJZLJyAkAczJnCotaHIHOI+CcLqffvd0sEIErKFA9d/
tAL2kJsjsI2GVYxbIWhuHjWLaqJ4UDZ5gRtsJMibWziPfZsUMzllYRRkLTnfHAkDU9fBacGMSCwi
mG/zrPkbtUbwI7XBfx03Atuxp/V6j++t/GYKaZub7X3YJ/OC/u92lu9ZfRZY2XIpXrQR4LuIN0AE
bWN7ApJNmX/klVVfLFkQSDnz3jECAyjvcIv1lG+jPhtp5Rjq8bWaNXvdUHr5s+wc/T0P+I9JcsBY
mEmnp/q1bDZADSd2yISPQDsTshxcYrZiDg0uIuwN72XT6fiSF3p839S2vRKiQf4C0/g/zFKawyei
35gQhj45eT3qLcJ6tvWXLbvgJmZYUQSGPF3PvVeKE5VaxRNrEwRUOGCcv9RBz550Sx3TO+LBiFHw
jWOJNB4mJzq3gzTfYzdjkXQNtnryaDu8SzHow3qycSO0721NCO3hVhD2N5DLMF4U7+4Rt3I+XJdB
yR8Qxd5GXEbvWYBMYyB+FA/KTzLhlgLJQ+nL+1sweE9x43UZoXQ6SY2XN8dEJAU1UQ1AyGURonYg
/TYX3DbAqYBqppUPZJUV9QMhNRzFepJMuaEH5LvvalbG2xI75ZfYhljMbHeLdGabhMzaQOGjS33i
ZNFn4m4fHjRv2h/fJMN3F+n8juAfG1XzPKAH6dvOueXIs9kw24dyy7a4dJ7JgUb6ZJK6fUYdAcXd
8zWfeqLAIPDZEf/Y6N/lHhkvwc4kxxK/vuWtIzNLeuEPX5ZxdooM7vLsV4sLWtMSg7jLg1oGV666
sTiSR+SXR1yUfAX8L6dTLFTNzRR4UX+XI4nuoeXXnEewV/FHyYxiToVNjLWjlPUvsHO5nTY1Vu5h
EeOmb26a5hnFK1isP1vDX5uEIA+ZxrD9NA0xe/fEtxjvUE728B9B9uU/9pnloULa+OzPGtufqp32
XcaO98ahlzxUYzP8TvBJjllhJTEW+cbHrTW7HwWD5HuwbfOcFuQgDKxpm6DdnBzss0TVhCKusn2u
c3sd+r1kz8DVHseo/od2JJY59/PgsUZmb3GEivE/9mXYy3qunL8VGs0/0+hFn3Y70RfhCMKOWLaL
4LV2R4RRmg5frikZzlfysUJvVwNMaPsTSqzJz1oX8Zw1wF7+TmBeNgdQLut1y6vtj2sbY/YUVAef
wOQ85pQSsSkRPGueVnIMiDAgsAXqGznSo18AhKcMMS6jknKqB6tDj5kmQ6HnLLHCGuQMLmjfmyoe
IdRhIJCruvM/fxX1E+W+OSpnrjCSqnK/RziX07i8C6J5EXdkcdpvw8RcYE11TpHstABd2jE82xxE
ytrliZeED/GWOKRu9oH9GeJzeEa9U5Y7iRyVAlJFizxZWPl4ghHBxq86K/6gSTVy9hYz4AEwkyyi
sZ4IG6HkaSkPihsP3QBavB3uKCMyPGHgmEFDFNsLcnsbrxxpIrjP2hHmerlREQqSF6tFjb9o3lxn
OJbICm6JAH3NzlXBAad9ADdIchjisQvxhe7Ro8C1e+wjQeAD8hzLPdbOQr9SDgDpoQ5vw+Z9DInO
QtPMz342YX+Lzm34jdbODN9FRYAOxN3stBdmKX0n5sEhYGOZ239raNl3LhgNUD4E+b0n3XY8xGuC
slrywnp3wISb2Adem3DqetzYD86KZCLbmspqDm09xh/sBtSy2Ya4xRRiibu0Wjci/DphBsJimADn
QxNvjN25F2tz45aLah/MOBr2vnBvNK8V5G9ruNY/g2JK/wkc5r0DSaTOeG06Am5SQv7IyJ86WMTU
F5sOM0Vt5AzHAHSSlpUfvM1lq+EbYhdsX3QVFnL4oPZ7DbdmIZ1R9vO+wuw6paSRdf/j7Dx25Ua2
Nf0qF3d8iA4yaC+6e5DJdNtIWyWpZCZEydF7z6fvj+qJkkkkseugRkfAjoxgxIoVa/3GwIdeM3+m
YPweq7EWv2Zgkb9TO94ERB+qD7sWdcGZcwRkH0nY0Xmvpn4Xv/SK3QaPYV2YEPkg8XMcK0ivZZ5H
0KIqvzml2L4iKKo7Ce9PZZq+hZR0EL/LK/WY+2ajU9KxdfCBDULKz16Jjs4O9/Y6OfeWQUULPpqo
dl6jGO9D5IJ/NCaayEi4OP3b2Kk8f2/ImgjrhZzfoxEAVTgmlTEau1EW+RvUdunfK+izoB87iE9m
LetvDTLkIGo00tCTbXbiZ4SbUfKG2zZ/A5kJ6+7aE2p7UCpPAJROICgyAT+i/olK94PdN9EH5E/o
RyGZV30s9BKDTuhA3XcUusp812HQ+LPSc+G5yE7QyEDxzH5pEjMgOyDaomVX6tEvhyOI+q/WRXSd
9N586kmA4SgFrfU9RcK2Q28K7ZxdwlPQ2qHCRBDIEtH3MO4r+HQObdeHqSTd4Ok1kBmgzWP+MGsg
3nVUVd5eSzxuj1xW1jPocwguIJGcT2DKg7NWhajxVGkPFTkyEOQ+8D2AhCBY3gDYGWxrbrMFoC1U
WcbZW5EW2vccTEBxcRCMTNEor8UPnD0UuR/9TEIZzcwmOgnQ6m90e0ibk6N5U7dPKnqbhxEnHXEC
dTe+Me2hhbYy+OrgprFR/JP4fvjFA8j4UTedAaG3oeIw/cDNUKQntJ/aememwheAbdr2XYhfhHeO
qjgOL2AdyKkB2TUXW89VRKSAj38astD+ZCOtT/7SdQOwl7RDZVqdun/CVJKtT00Nei/ReXICiDQ+
TLZuUcxElgsaooHVCj2YJg7eKopqfFScBC6wEuvJ7OZJjbtFwcAEK5FWJnhiSk5zGoC/c/7eaCaC
YlHAtKPbWXf10ewy40vrFyb0cm2SH8wJQCGOCb44RPSpQWqgraHRe9Z5nXKGAgO9UYgWLnBkC9Jl
AT9wJ2iIhgd1tCgz6R2Stzs/JbS6ATWwQ48+U0u0oVO/7yxA32/AgTToldEEQtlaQILQwj1jOeVB
tH2cfPBRGvGQuR5oPoKddLoDervwDjwzHmjHefaYnrmQQ9+lHKInZylB0x0KrZPf0P6twnMhAsDY
gdXIJ9Tsu9htQfAT3XX8INhsivysVr75weNtax9kqk4JECXoba60wHK4oHZIU2Ew5k8Ddil/p+Ah
vrV5pWS0/mz9Y1qPHSoZcK8pT/iF+hnt+eQvu6tGpg/K69lBiqLCR/kxTsaHUpiziQ5F+F8ZsXUE
8ZYHNmKKXUHNHQlsfDUse/iYdu3wuZwAuyt2FANBrqfusQoHasxSFyFauOC7Pybg8LTHAQ8CeGHk
WLOsADSrE55M1YvaaWyQHkjdh7GQOXaFOasEZgj6MiKNPXgqtMWhYJggOZUjACN0pRpMEN8jP+dr
Xw2zpmbeY/31JiCKf9dVXxuPZoQ49bMCu4Ra8ejYEeEVhXeKgam0X/QkgH7QQuAoD5MWQKuMglGO
rg8E88KN0iYIkuYgp2tFN/5qU6PlJku4nAo4pO0u1EolJp80qwezCx3HjbLAIklBIUYerKHpvk7W
KP9WgzHT3JquLB5dXWmzrX0M7VxWeqR6nEGqkcCO0sfREFJQZHG85kvQQ99+Il8ZH+Ava82xktT0
fUICFHva9+iBQ+fNX8B+8kSldRt87PAKBfHd+jJyaQfZFOY9ah4uT6r4s4LeR7lHsnK0jgU93s9Z
UJsD4jPK8PCfkocJryG6TFZicMuIHKGOrioRMf9PGTh9X2YJTjS2TMVThY/IN6kGEVXgVNA76Ty4
CUhzl/K730A6hYYGfA2dgt7/qzDo6ODqElHuy1I0GijDiAagS4su4FdK4639UlZB1j7TytbI4fPK
9z6o7SAmVwsn/QLXKExh2pRBtvuP00s5ZuR2Ltia6JG+goNuOFs9Pv5HLahYFBQI3cDyzB/06pqP
mYzCOYEChiVgJn/6zzRBZhSdhP1r1ppHWisAKyqgW6mFFKl5/A/kycYRlpccclML5F5weT6IGBOe
cwSGedywhVrxM9JmXzX+iiUQqpg9h/5wxlKFj7iLLJo9mKQRpSkDkMtx6JtBnofWT54mMHZfRy8e
LzaFA/e//+t//d///X34H/9n/vL/LUH/K2vTlzyk8vV//nvNYkin900yr+vCURdehz05jUWs4+kD
uwPoEpK0lPOcx/ujrNkmIZWnA2oEYeLYCwtAPxorLIN4PSkazVVUGH8pbVO94Z0xPNwfafbQujI+
JU6AOteF5O1jsKDXi9lHgZ+jqYWlbKWEj/3Uaicu036vK/hCGKn8pzJ7BM4x2Hisjfb7/cHnaSwG
n7+haulYvZp0pa8HL4POj+Hh4x2RVdGlECF+lUh1HGu/gSGodwEaPHFyuD/ozdrS9aPzx3ACQJ3m
LL7gNBZ9Exig3qa6Lf4WEmHsrCiVt8jhh6/1VGRijqFLW6Lvg3/Z4jPSLBsa/A0gmBVFfcwsJ3Oh
qjbu4OGq9NpZ6So1FdWwdJQJTbEw+dI9rSvQwEds0jLfV06UPA+y/KWnXfrm9QPxltRxoVdZRrEw
ZUtU0wDYhFoAOrn1bqAi8FYjqh7pgcPOvD/WjQEck9FtTCAdfPZsqLrX+wOGLYYrqaPvLdRG0ZIe
tV0scxoWoIR3GGJ0rz3c83jO/LmIKxpcuevxoqLxETpjvAo0/gnNR+Wgt1P67tWzwtdTc2hSCEob
+uJTpaU/cZvbJJzYke29PHKOEEZRxm0E4ieyNzd8EW83PNLaFtxeR7PoCC2PuKrAg00FGLxEtPVe
M0yauSXyRHpvT3+/emqwKzWD/W6xhvrig3VzaSANsZuYssT8GBUtDQer0H81CBSewKsGr42Tlo7z
OVg+ygMcMG2e+h9XgYIfABckKDoFMd7z5Odk5ECo9tzeW36MK6vItsDCDokmHXbM4quhcdDMxAUE
Z9ABPWPowgmgOrOHu9ZuGEyuD4US7fyfw86/npXmwUyBQzSfZb3cKVooLh4AwkqJ9I0AtXLAJDGD
WAjUlui/+F6FBshwCJhKBY4Bhi4P7N4folNg9CiuTWX0+ijFeI7QTdNwWMpF7MXro086h62Y4YJ8
GnrpuzqeYaemjn7d34mra6g5EqkRW1hc2NdrCMkf7xwLYnhc0ZafWt87VDkG9dHgV/9mUhI6pWAJ
TUMuhvJJ6XU1HIhSvYZOHkoBF8ODdoHwg7XhGnl7W+PvjKwnfTUAinjaXs8KKDmgGw9JYbRwMsDM
Pao5R598nIY8dqG/+qoCrtdoCl2QCVzyw+hIHrz/YmltYTu6atvSXhq05zzes2pA50HzlBIPJNjm
FCurs7D7aCMg//5b1xkC/GWBiYUp6P5q6iI9EX7a5DTE5D6bsuCzUtHB2TUD1kYFKLO3Ikjil7Cq
9EeaY/UTZnjiLVfudKDVbl+A4lg/x7jofgLLzmze92Cz6O7H5yhUKe4q0F82Lqz5ZN77uYvvoyjA
VGPTlvuYfoWfBXRgvQHrA4wuDsi1i306NiFawwiF3P8mv/POeyNr1zsDZRQoLj0j14g3AnhAWS61
35oUzvalanaPzgwJoEjwy6tk9STCNDiXrbfxK9YOHcGf72XOgcue//2PcAx5SI8k6B6YfmhLeiEa
4zVw/wsi4eXGUPOhupkvAgqccGDAprk4dJRcohbqnr73mq8GGM0TTZmMti46sgUiQvdXd20wORuL
gvSA/qAtch6niBt91r+l7Zj56j5X9eJJsaLqZPRDQi1eh3W2MT91bS1tKgVkJJppaUs3YweONVkE
HpwIuNRo++JFAALbKy4W6fplxO0LMIpmHpEL7F8Kbgo6XHgCHCiNRB8VzTEfR1DfpQt/RhxLiuWn
+2syXw2LDwCpWEU+xabWxxVy/a2zeflzJLRAxUGstEvw9jqtt8P9UVZWgWvJIaHlgtKEWGxrbxro
viJ7sK9HgaSujkCKZWg7uPfj8f5IK6GV8K1ysWusuDQXezfpZQfajtyP7lB1mYLMuxR0d/aUUeYW
hJmduloN0IJ0lCecQ6rXB1USamKdSc2bqLrYYukA8zPsA2PvKLnyrjEF3AoxFvkTlOvk8/2prmxn
A4tjnZcCG0tdPqBBSMIBLhkLoPDsAiDxqaVOB5p6KiGWYX22sbYrX9HkZuQTYtBt0M273iuY6CDm
aVDSB7RWP5R9jPZf0dhPlWY7G0PNf2qxLRnKUTXSGl7OSwtnXHpqjIE8LuPEogWU1GGLRGkYIAKO
qdqh14X2jDOWshEhVmdoa7ZpgLkxDHU+LX9EPkCcVYQ6E4pokC6O1DlBkRRoosPqyM+v/np0JtAj
5wzbFnKj10OZClry0EtJcidPvNfLIqJvAO74DKsydsDhdaW2EYxWZ+eYvCq581XLXszOkI1KDGTD
CN9vyoOCqNgzyiZG5IZQy1//XGEV+YSmbWqSDPh6fg0PJ9TgWEqUVUyQRuQ5Fn7dh6oA3nl/Kdfm
ReSyHU3HDtaSi3nFyGjn4I+NPYQzA4Mh1IeVBI/aFvDhxgZZu6DnE8DjgZIOXM/FtODqC7NtmRYm
T5a/L+y8M4AJWPkZYX0FDeMAyeGkd7Ked9rY/6yqsrvg5VM9TK1Kcv76mZvcZTTPCaqGsQg3dYIr
lNWjk4nprnVuYUAdB6f+2PaQYv/FSI6DHhb4Hm6LORj9cTJ4vWFQyi8gW9QwFIAehtSRBu4VR7yN
NV47+9b8PsNVjb6vvbgs6qEColUDpyiA+17QY6TLhnuVW9HDeUA4WrlATbT/xXHkfQH/lshNjUJe
z8+30HkcEc4GUZz4MG2BYaSBqX4Z9fRcTI638eJdnSPtI0snxULPcvHhcjgOtjai2+SFefvOCvVo
jwfPdEZRI36CJYjlBFqFr38mErvlDK1SSevMxRwnJOjA1yHdnoBVVQ8zaRScYGNpbxzG/maEQfjl
/q5Zm6Zt2exNdqhJtLteVZTQdG9Ax2Nvjkb9cZgQGq9y4KwRjqR/94GdPLW9Mv64P+haOKCujKKo
w3NONxbhQFSZVeo9SglQYQY3H5VxbyYKBAG6xadXD0Xdk5oMVcG5CLRYUVy2Z6YZvQPov6obUK18
oqwcH5PS6zZuxJVZUSaH5iQs3ozkONdL2UJfgpRVoxTrCHGMQVbSC0lM5K/tX/cnNf+lxd0LzY9N
Sf5ENUYsPtogPK+OC7XeS2AlbypMqwe4nhkenffHmff4zTiSRzBUOcGUFqHUtsosjpC2Be9SOWfO
Sn4yh9rEd1wiODWZ1kfZgVkouA4xQbDib/eHnyPWcnhLmABLaJSZFIWuF9SustbwLcmJF0b/3vLE
9BeobiRL7S47lmOmbFRcV86ChdcpFXJqXNJeRtAWbKIVxLQU7cmHeZTm1s9c1P4+pL2PgMlsTwkE
8q9XT5KYjfyLlFIIHhLXk0T6GNF+sNr7zkGcLkcl4q1Jd/qIHiSaJrwoN77p71VbrCqXIvvTlgZn
0FoEbyfpR9qkNcJqbRx/M4LU+j6H+G/CgtIJd6pCn10NhgAK0wTpAzSX/yGlAmm69yd+u9qGZTpk
FJIsC2fxxXGBzIF8U0ihVJiK9g7TxOQXLQkcUCEgPCKVYFi7EYKNvrs/7O2mMiyOKfOHFoJow3yK
/7gmTfSFQxtTJfwLcRyLs1nKBJvJC3yWn2zCcGOWq8Op9txjclSHS/N6OCQLVahLgJxmDcAP4Hj0
S5XAix+UAVJ2kCMz9+r5zSuKzxckeJU5Xg9om7Mqcd7X0H8U2pKRTJv3U6ubl8jwegw082Zjhivf
EUM3xrS4R0hbFxelLLswxWUJ6qeT1udQFqjXY+3gKp4Xn4NA8S6Tomhv789yjjzXm5iaPvGcJw6v
OJ5X17OkQJvTRuKo4ukBuqkaMBmMyXgstSh+mEFZ/oiaGv8ASEYb5+c2ys8jm2QGvMdN4FfXI+so
C41VaXBhol96oPVsXSppa0/o/OQbLcOVvUMFV5VU5SjlEgSvh1I8LSoCXQfiUKDZWA3jdIBbDdh5
Kt7nHk7e99d0dWZ8QepKoOt0Y3GrxKkVKFMI9ASKc3bMySCB+XvKEemcZGMR1z6fSoHHMR3aTsJa
bNJIG+B4pLN+zAQBsKsU/6Cju4PCt/ybxq92QtBotkkYlI2sbg4q1/uG/IohbYc0khVdbNa4H3Em
SqsGCgj1JQWXomNI4WPjSNx+ON4flI/Zl4SamzPYqWiSQPxu9nUdIakDKcBFhKY4otSJ4hDOMBvL
qc47YTkta36c0XnSyI4Xx6ESBSLJjWxoOpX6myjhBRlEGaZmuixDXFu86iSKGrKAKdJzWaZIlYZO
c2g6XyLr0ZfPAlG1j/e30+03NtHv0yjl0XnmBllsJ5DXPhQ8vnGdJqhDdATZz37cDCd0gsxPTQMT
8xwNsAtdcNyALO+PvvIJHN6ZZH38D97GIsw7ljnAyy1p7NfTVx/5YxovmEyPUJoIgcf7g93mSUQh
lTYt58aQ2rL9PJviIoiIO4UA2n3GkAuRHWvqz16KZS6FNeuS+ylikm3TRAcDKMLr68EWh4jx+RUm
guyL85RQIhUIPLV7O45+8CCqn3Fo9xCSjfV396d6e4AYiYQMCil3N/O9jkltiTVfbIC30YYMxnEZ
NKeQdufGhl4ZhQyMB+acGtCTWHy9UnGQ0RYeCzo50H4x/3lQNKRS78/lNuBZcwlyng30FrbL9Vxy
NGtRkh6QZ53lvMZAdhdTjT7LfppO/2IkkwxP8rKjarbIZDtEy2Cv9Bi7AkbGz9S3HlLEh9H7kMnl
/lAre5HaOY8QFZVqOuvLDxTY2NKYs3YMvo81LInWOOqD1j+rGvX6XSrr+EM6wturra78VPfm6yvJ
qM8BGdIAKJh0OhfnHoFe6jspMCrMC7Mn2uHTIe/RpYzFoB/uz3XtA/4GLTi/P9+yIYgGTNdardYj
x1NCk4ohk8F9j15QO9zqTMzLdh1hccdlRjOQRSAovdiRtodJlTrCtizlJN+jd1d8KhRT+6Qp4Ht3
XWM7bppn+auvK0YFucaDUqV2tvyYyPUMQ+Lr3X4ASvmIsVLhqr1j/ItzgMEddcAZT0Aj9/oc9CPG
0EJHoh3GIbqgk0SrVU7VHi+/1xepmArvSeIHjVUqgtdDqRqMZUDWwJ4sLEssRFoPOOEZO18ix/L6
zTHXUmYQAR1wY3HmtKrGFKiT3b706vE0OShjBzSKj0k3fLs/0lq0ohHHNTPDq2hOX0/KbGTqTAlu
G2VVtJem4oWc2SD974+yttm5UKUBtxZVTGMRrQrpUfqL4F6WNrYhqPIjBV0Z5Xlq8m7j8rwZikmQ
VfMSxuQLhMkiS5rQWarNFm9XYXTWCXuU8Vz2LTUGWEiH+7O6OVfzUKycSZGUTFdf3FwKRt7wipA7
irPUPwN/9pEgaoIXPNnqL06nQ0mNcOzIN2a4MqxJlou9EF0ErplllKSVzT4o8MLkCiCrbj5jm6ie
kjTWfiK5aueIQBnla88ZD4Y/B11sfgMpnNQPhgktuxxymobBDqoczXEM++58f1lXviCdPIcZSiA0
4gaKFPIE0tBM2BcIbz6AWEaZ08LPDQC4vnHObvK8eVZAJ2nXspYAJq53vwe4JJRDPBtzJgPWbEi7
6hIBHuALyqnoNPMreVj8frDqjWN3c9MtBl5sHTRdgNXrwbRvGrU/8g5EvSg0oGqqU1Q8oLYeuCh5
wcDHfPiJxnK6cSBX9xCXAQefDgqV6euJI7I3NZWD1YkIMKHahQJZS9cPkuzJQyIggqJRogwyInGx
ccWvDywNdKfoopFxXg9cWSoSrDht0eWLu79R/Sj/0bAhOkGFsdxSWNMpxgTy9Qd17pFTDeT6Awi2
WO2+UBw18/J5toD495Ss6vSpbbKs/z51mfLSBXWkUMHNq+/3t/JNdAVWxCuY6i0FFAm87nq2Zj7p
5YgCzh75BWWCTdKCisex2Prw+nFIOiXppgOYdNl747rQSruCP21ShpoddcbKewwCeCsbn29tQoRW
KhccOQwYFxMKm8nSEy8WsyYy5q05/gtT3W31Z1cigPXnKItjGcRotCP8IfbIgTQny/RQcQ+cWYXI
enVJhC9Esk6PBHImDZrFdYGOVJl2gQboxsy1L4Eyqu+01qLbBZ7Ivf+RVra+RVKLa705956XODqM
cmwnSzyxR/ENtT00K1EF78dL1Qn77OOsu+sQZ9/4YCsRjnzFNGkfqIhvmotMQliBpWCypSIxl1bf
qbz8gyLi9KYnJjxCwc9cY5q95RwLUfn70137iOZc4aKaQL1/uVUwu/ObNGaXtKk5nqClY8QYwfLT
0NrZuJzWdiVZO7A3KiPmDVjWoddT+QYSIRTA81Mu8tK1KCpsxMw5Slyl0WwVioVA+CzYi/ayc2jp
SH6WEy5uwKtH1COt8jL73R7L2e6yL0dto6G2toBzRWQGd1q8jhcx2hmwjMPmS9tXRpYe8qAdjzh/
jSd4jVt10NWhLAKIIF03eE5exylRwoSi2aTtS0iJB6IlwoQYlKE7aW1BZFdXkduPuiKlQVoV10PF
IWj91Eq0fY0n5gUSg34pcE95GGAuvu0N6Z/ub8O1U8cnIzJqZGq0t67HwzkhahqTqUlZ/YyhK57D
BtZcjEOu22AYgXn1lG+MuTZHnjy/y+bUVJaQgQLAu58NhP3RacR+Uss4cseyTzM49PgwIkKdPd2f
5W1nhM3pcLWBniG4wJe9nqaRmxgCjA6BOXLacJeEvyWvB0c9xsgnI1yHahhxzj6GgYEaHXxD9ejl
AprZ/R+yFm+YN094YF80aRbxNLZUfKKCEPxbZGsvCoYsAoyG2Z8op/Xfs7wxoC4hS9/VldyCw92O
zfknwGLkRzmfWtL1GhSKbw7d6GHXlUel2+r6EKOTt9OcI9yk2i31oD80aa0c7k/5NvowrKGyl/UZ
k7V86ELYp641X+x4q+sHa4y85xjtu/P9UW6P6DwAaG9e0twUYjm52J5GjOQGsLSeQeDxMdNC7uU4
FOWnV49k6USB+U1NjrZMJvBFp0g3WBrsRKkdnHgKTr3tlCd16s2NSd0eThrpM3DXNgFj3IDMfDM0
lKwOgeY7yKrLLEc9XCjIUmW2dwQQqyA1UG8BlW5PJ31nQKG8d3mM0ga53iatBZm7NQDxwd0Mz3qJ
t22Fzdx5aGDe1iE44teu51xO4jnPO5Fe03I9sy6Oa/ynkMkKphau71ARGXIeHk8p+JqNzXh7Bq4H
m7fRHy3CovWCvp8RRFbVIERt12hF+K10xWT0WPXC27dyQnyKq/dGvWclBGnAvhBTAHs+JzqLSJsL
ozF8ep903CPrGRvDbq8E+udMMXArKpA9RZgU+9gBCdOywvHYSLVuIwzeflqTCxNC1cwuIQDM++2P
2eehYweNUEd3rBTnQelH/zQmlneO03JCYWjcSuluDyXj0YeGxsKAVGCux0uQcEQCyBlx0tGcZyrO
A2ZogXR9vd0qNtx+WEsQZDRVM3kWQ8S4Hgo1mWFCK6N3jaLqUDXs6uZj6KDZrrZN3EIZHoyvGK9U
jz5u7Bub6nZZGZuPCrJZp7KypFglo4qe6pD3ro1V+HMPg+acUZBF90qrT4FQ241M+XZZ57yRRjDp
jw2GUV7PFcecQTFDq8cQsSR4O9GwQ04Do1NRfb5/Nn+3PK+TOmsGuHJ10lqbe17XQyVB5VCx90cX
61hkGvsUPNGu0rFKBeon2787NLNeTJR23oLKHdH6j2iO7GaBaDwKMNjd9UlqbvROby8USyMAC5Lm
+SpbogARj2oFMGJUVDyB6SByPsFe9tn46/7c56t4MXV4XMacqFACuImD8MRx3VJ11BX8GgUhqO5i
D+inDE8qvqNg0yQAB5hStotcZyN36Yhu3v2fsPKhKbrMo1OsQwxi3vR/nFfd8dCOjW02tSHiJ1KE
5iwqQzwAmJcbD6HVoeinQcEh5oP8vR6qjiRZSK32rjYpDV5oWaDq+6CuUXy2ZN9uPH5WgiHFYh5c
EiTc/N5bzCzo+BICyRKUkHol27eaCl8aTZ0HCWV13zUqvHU5hidYwvabeqr8F39St/iea18YGisd
IhsYN4yg5ZzRENTUfMBfSFWfRk3iExNSucvSCb1C3GBRutQUN0ng95PFtB/uf93V4TlXBA+D/bx8
8OpJ7QUxgcNV1dhAg1KloRx30KLtyBjQSwQfD8i6ReWhwCZWsV6Nt7b5BjSWZ1LQ/DpcfIPGBNrR
DtXg+l1afCtwLDxJrzV2fVu2G0d2JUJy8bCX4YRSFVmSWny1tRtt6gdkUmKkNHBQPvcDIG+kbkJU
b7TmdH9p13YzwCM6t3QyVZKn6y8bYYoZ6xbbq+yc4YPJAC4Mx+YxKsItJMdaNJqLI3O6BNZruZOb
VmAcGYJ1jGWh5Zcgs5FbwggN44H7c5pD7SIeUaPg3obzCsN2SXm1krEr/JwbLi+l/Yg5qnHwcmSI
8raZ3jcGotfIbTmH+4OuLCQX91yPmZEV2m90wh8RCJ1Tq/djBPVMv+gxEcMryC3kbBJU1Yh/bYSF
34i45RzpsQM3gkUy8w+uv9sI8DjNxIhlM+jjXkXvPHMw/JsyYR2nslOnQ++FTY7ucjp+Q5TBQFse
uVUEf8tZjqanQtrvGhEhBxrjavEGfHYznuiJqv6xb5GSn9Da+NoKC4NZpNv4RtjGmNM7RfUVb2dU
fmcfUGofmodIC/NnJu4nKDNrr+aMslck+Q7pkQPTQVuUnbIgrxLLaBHlQxXzvcj7B79HbhEPLesh
0bFSePVXhA7HaxOQrEHBZP7Kf3xFhP26OkkSnSdu63y2G8t/yhEo+CK1btpIc1c2DAx6G8YoYALo
I4uh6r5EZylodbeUqf0emZj0sRFGdjYHhA7vz2rlQMyNLKoyJsnJTTbb1gF8spahaIQPjyTXtqs2
U/AQJTTo4F1qTxrmRxvzW4lkJJf0OVlJWmj64svJSassD0kyN83M7F1ohRdsLEjCqh5kfNNsYQzX
5vjncIsDkSXzk5q6hjvhd+WcG9tHcE1MmCXunJqrqqNDihONXojD/cVd+45IZKIZwOuTEukixwyR
TkVukCJvPw7iS0y15nMp/PJjEqfTy/2h5ntmcejpsPBC0IFVgepZzLFWUT3xadG55TiJA0VEzLxb
+QuTHUy8BkXb5xjA/CprGhT3B15ZXAa2gG7yMVVIOdfHwojQ0eq8WnXjxkKHp9eUD6CmfuWt6N4M
DbhKc1SzjXVd2T8OhR8qvvTdiXGLyfZ2gXSyxZidV9lcFAiUPKeAAKNdreHSlI22dbw/y5UvCU1c
zIARui0UaK9nWSML5rQTAqY9WkhfVNHUb0Y9wsKXVt7G+3JtQWcSN1+TIE6Z63ooJYEeliL5gOxo
I1AHbarebt5ZTWbRB2k0ba9Vtv3SF7CFXj9HqI1SosFEJmXMq/5HgAtLSj+SJNKtPA8LoQaV1A9l
olTIqzlptZHMrC0om5WC4pwtEwmuB6ssrYlDmutulnn2J5mPOcYSIaYRph2OGzni2tkw5usQhD5g
kSXiJsa+r8ECRnUtx6tqfODU7rFLbAO1Lh6ilGPmSEDTSzugCtBugOZXElQHwA+5BtVhRl8kiMTW
KSorHWsDo1C6y2gl/tny0Jrfl6MPTqxJNP2v1JPmh7Qz2l9ZTX3q/nddmz6VyhlFT2eSH3K91PiC
WkZfl9I14xSZ9qQ2ouGk54nxTxJX4mJgOn4IQP659cgjbWPwtelTrwHtNDNKb/ALUhvaITd7iVhY
kCWH0ZJ+idilVr6PHaC0eu7FjxgGmC7P1e4AFX4L77W20XjeosAwqwpxmV7PPqbrXimoDoHolBlC
uI3YhYWjnxXkOf5FkIAhPKPnyQ9uEvRAjaPAQq/cTfsAPcfAbk8pHq+XtMDp5P43XYuADAHoiQc8
meXi+Gh+piJzFkkXv3rp73vKJz+zHkjyDm+X/rHDrvn1QyK1wPmhxgguGW2a64X0jbxAK6yaiEt9
99LCmTzg24l5Df/v8E/hoVt2f463gdBG1wp1iVknaZb4uR4QgfHKRChwchNViz6D10DlylPUXSyw
c0rxS9whwzxsRN/fd8f1RQrZWNLFmcUeKI0sTsugCTyg425EAdQXuTt0g/rY64b3Tw+r/H3ijcFT
49coYo9FZp6bNOqfYxyPT2PniB/3F+B265IFkjbQ04fudtNX7VA5RSRCofKHGcAHAY34WwZe8LnI
yuzT/aFujylZ4Axm4krlVbRMHzRJbziqosltUds+DKnmHAL8ag9FWhsfHK9ND6IPqx23q3Wu08E7
3B/+djvPSSgRgg4rudISdu7DlDYph6GKgYhihmpDjEReBKqB5Eyryqeuc6qND72yu1Q5Iycog4FC
txe3nQ1LusOwcHTVmZbRJWZ1kK3iHLBpmb7hgVSeYs16d3+at5EYBWeq9Da3LJnmsnSMSZk6tCUS
hVUdhh+TVHupPTv/i0ionNU+QHOUx79rkwxvhIu1nUTwAysMCps36GKyfopppxPEAutV9I+aQfMf
lQRsf9zE/sbFfou1t20yF6AV+P2wk5aF1bppq6Q3MLiQgEIB1PYRCvMxRoJ25eVv2Dz9LsFi1o20
frhYqj/+FZJ3fUBuFS/UJomftdLyz/cXfu1j07SkWg8MiwxgcahxF4swMyCUhBNkA0xBbcDoGDf5
ew97C8yVEBq+ZI6B7tv9gde+OKkU1Rr4ciCotesYFuWYeUVDP7l1UfRPGAZpf+PWmlzsWqY/xqES
xxzBg6Ma6/3G/l47UoQvEOIa72NK3Ncjqzn6WF6JbjL1/ubNUKs5c1WVT+hiNQ9V4HsbEWRti3GI
OVMGWFw6X9fjpQB1eyvEnhL6aHscUKXek/phFDHY+cbFMH+tRYgmVrGadNyJV8uKbp5ixDs7ZCKR
OzTvaFDoCM43/cdXfzrqNfObiroU+fDizJSIAI52HY24d6ZDucev0LqUGYI5qhIXRyQ3qSLVYYO7
KCwPZWPfrGxYMjXYv+TIPK2WOGDKuWVXU61yJ38qcM8qy4tR9NqbFmuyR8rl7W5Qh/z1UZh0grt9
Biuxdxaf0KDlb4RhNiuo1ni66jqWG/hCH0VnfLTjUDvdX+DfeIHldwStS/6C7IHBrXu9ZSRqtlqM
uaNLozTeI/4cH7CqHI9Tb5jvCtnmX1WUn90Rz5TDIHBFPFSVME94aMYfwrZAtx5FSX3vlDyKNn7a
ym6m3U60pYqPG/uyIEkqRx+zbkbXzC3tJXaU6WJ1bfke6Fv2zccV7iBG5FTjvgo+F7wav0dY/ghE
I/X8iONleJjwD3hqiEVnEUf9xu5YqfxTPKFvNb+Cdar/i3gGIbyYLNkNbm/kNdI6Rd8nbojMzpda
SMU6Wgo+qQ8mKhnfe7D//j73M/GENjNKBBsrtRJnOIGqoHFHUxYQ0fVHTCOKw0FO/d/ocKnEXS/2
jy0Kz49zp306oOYiH0bs1s4mHskInjvZ93Yci/CQo1XmlpaSPYOL1U+hVaRPcdVjwtfGirGxtVfy
G6IgiRSalHOzYP73P9+2XWnB9xKDG3n5QIl+0sNHbczTR+5K5yvS7sjr5qi9s5TZWOxEM3p/31+o
lRM9kwdoFoC2l0Tk619gINaHY6TgcIUG1n4+dtkP+Bp0H83EpnnTNQhvH3Drs19/D8C4YsiZtghw
ZXEPRE2pdXTs8epT2gK70Qqb6J9BJRUo1BrwB4zerVS7vHqy9MdVHboVKDa5fPQanoo5VtgLF8eh
qvjqK2Nwjuh6licbr4Bw59e4RT3gdDO+urJINZGwTeWEIMZxu15lQIg6tkgZlaEqLkp8cBycWmRc
JrCYPWU641gv861gMcfFRRwDZTYrudKjJ+1ZXPLQPzUo0zH69bmJ6p3q9TEWg23x6HTjNwkG6RiJ
9mVw4u40oLOypwHcvr+/4LfxivIEBDvueVAnyOFdz1uX0dQHVGpdkGbaJ4pFBmw6AwGnOkPL+/5Y
K9EHXIsgjZ1RGDR3F0c+cHjviInDMml9nT+mBKjMlUlgfdHbqq6e02kc7aOjV6OOLzwkx33tocGN
Z02ab9G5b3MBwCDWb0IX+S26mNcT70OJtAlkDKzZCSu7ulSD04RlzsbpvY1y18PM//5H/Gj6Am6J
LVsXeJvt40xqt491gbMBnh71P07U6cf7i7w2IAeWyhG4ARpiiz3VRGZrDGnc4UUHZdLOcQzCyhQS
FQ6IOw+4zUaGvLaOIObnz0lBATW76wlisqkCSKg7V3aV/5xPdfZBM4atK/82DFOqQC1DIt1Elqgu
lhHMnNNnadthJVDWR8iYsblzsKB5oVNVvUyG472UsSKf88JPXbMT+sv9VV05JoxNdkOCasx4k+tZ
UtoI9D5i/CCtMxfvLZzGm7p+HqexPNwf6jbzp+olgXwQiMicluwHxKxbbYJE42LrFGORUkTKpyjV
rAdfVbH2ph2PE0imef+PsyvbjhtHsr8yp97Rw305Z3oemJvWpCxLdtkvPF5kEuAKEuCCr59Ld3eV
E8oUx3yzLRkkAUQgEHHj3hfcDPKlrNtr0r4554bUEPiHUK96VQ7gBFIDqSXwoRTiFhsogiS3/tDl
t5UhPA7iIzDW/pRU/DODVvImcRr5QXD5rcyE/dRRVezyJhtBMNj7d6gRice3J+fcPkAzLiCzc38p
us1P16HORgeSQmWPUrZskNEGydAj8ersMJHGtqEbHfjgu+sHUBgx23gPUnd3Ifg8t98RB4AlFU4M
1yTtDZKgcpI2xBsMLhRYoywpAdhlQbeQ/T1nxujxBPQf/abop9fcUw5pvd6CytyWEKN/5rWRQ2kS
IqzTIVSK73uUja/fntqzH4bEmfezR+N11Z52DpQEKhgyDuaPxmglR9vDJeXtp5wzJBCEgIMJTgMd
Ppq7QDt3VdcZ/GFVCGMnSOJvadlDHKwmv4/fQdICqHhkTMA1h+v76V5JaAZvm/kgzOgDdqiHIdx6
mZHtkjRsFmKlc18F4iDkSJCKwkO1TSFrsy6oHcotEKVgepVS7KzMgrB5li1lZM5tDB9+fSZZtJCA
0idQiDZoXPj3CQJnt5Yh2BbC3xXEnpk3q1wMvw30R1QArNeMUwH4Xj8nUdioGgk9om2CJiJwfZft
oR15ujUh47Z/e2+c8XyWgSAbGAtcUBAEni4YAFA2Qz6t3wo/AOVsosJNWhEG8EjfXVlpiEsCcQDX
HPJkwajP3CjBTASXByzSnH/SCaszC/gmlIHk1iFZ91zlk0+3EOX0I5MCmHfFm9D8BJppKGAb0FCb
NtmAdCpuoU41C6xDlAq7WUKtDCfYVdqgGXH79tSc2WAzfhUZTmR1Z96S06mpp6DpUEwbtg6UDg6K
F58ayAOBL9xbcLBnvMDJgzS/0yW4wg8Z0JQKuIFxCxYRSJbYwu0Wsn2vbzW4gqK3EWEDcFCoSJx+
kIQA9yAJtrGllHEI+77Fzdcku9YBk2BgVMaRgE9w4aHnTjf0UnqoDOA+hZY7bYdZKAtIu4NQqWRe
Vm8UmSAEbIMzdBMMlfWVNKUBHgtD2FuGm+YAqRfbeVfZTfPY8AmM1PAcMkcUlaS3DNfOAyxm/Pj2
Sp+bGKDo56obPIqjE/DkkCP0nAbMKcwk3lMBUdadTSXZpXmI1Aob/S3EtL0Fr3zuoTMOEFVV5G9e
MXKCVR/6q37SbwNs5iuW1Z8LwJx2AvKk1xAPg95rgvbPtz909omnlx9UJnAKuHAvJly0ttMS1il0
2xBEGmFaffLq/s8cBJkH2ojqjog+uaamD6qsqa1v8yR/efvhZ6o1iI5hjsA/zjooenNtEwyJML35
fEVLQbctu7Y+0slPw2iqJ/dAa1FsysQY9iM1m+GqLQAXGroKYFcU0Zc6nM749PkOhnoNIK8zJvPU
GKBzWaR9YWLNy664hosdj0NqfRF+O914I+8Ob3/8OT8Lbg5Iv8wRHiBQ2uNyKCcSDu0JpVzxA0o/
6F8WZePu3IFDlx0KpvQ2BUXcUblNuHCcnPvUAHkflLRRMEKUcvpsZRushqS22Jp8Cg9hZkAp2gXP
SRSGbblr+bBQOZm/Rd9l4ALGYTIfLej8OX1eXjaZGUo8D6HpuCtKaB4Tr633uevLhTvCuWlFMy3S
voDB4w9avMEqNeUlxFS31LcGuusCFzp0SIZCvqvrrnBRES9gfYaGKWDa1se3l/SMAc99jDOoFyDF
1zotVlrnZYpny4p4e0nErEAG+eD7AP/KN07FxM3o8WD39mPP2DDAOyh6wnnMGQRtNTOXFzDtFh2w
KfWqq9wwBkiWEeQQaELGx9G3B37oLWK/n4BlB69C5yzdWM7MOtAgSAJ7c1EONN6nC+xBzC9QJOm2
JBD5PpyK937TQ95aWXJvNGFzDfL9bNvh8F6wojM7C7iIGeIKLw+OIC3pnVC/DQdRiC1hNPgMbVrn
UExWgyJVtURlaJ39SLTJIgQAozDank4/sjJUkCgDujvD6LtfWwgY36AyZR3avuivlZDZNku9bOOb
tPogIYnooRkCMA1lONBAyoOkTyO0JwzX/Tja2yoFHBGOtQK7M5Dn3Z+8sTNoJlVePCSK2iBcV/3n
Et3cA+ZTDTeyoHwDN+EGEZJSUN1jHr/KJrqkrXH2K8GbOCf/0MWq4zKDIIOkbTcI6FGR+omMw00B
VrYJLaZWG6G2PhHoVo7qHjlXvnD5OeOWgF7C1QeuCdBlfSNbUDfMWr8TWwG5qk/wnO+5XacdwK9A
J7iZ9fy23ZyJspABm3s7Zn//inJEchZkiCPF1usa3KLRryitqKyW+FPObVEAiPBd6GMDW5q2RX3e
JX2VEbE1uITARpWXFAJyTTfdNAHUPd/+pnO+AJDa+RQDwyeq1Kd7FKqvzC16hZsdcabnNnDa6p0S
CVrK5dDZ9wPyURMkj0QPbUvcrndDDom+t1/hTMMMcBcgUkDlEgTjSGqevgOB1kLf2yb6K02XjyD2
B3Ms+CKaLrnzVAW8S5va7QewhDjlvZ9N1iwJ3qdgDBHmt7yZ8heTlsO3t1/qjGtGjItyEAJ3YB11
B5V1YcELGyrGgFoOdyWDfHUvXLEv02ra0bazsghsOkvEZWeein7iGb0UIrZCPep0JjIrD6E9Sfi2
bzrvY4geM2gO8sR5bzSWM0UomoS3eSbr3/9Y1I0BWUUCy8aZqx23bdD2wK2CF7tngdFtcnQL3eU1
CjibEEooO3BLA6qBk2rBfM997UwHCNgz0oM4kk6/1jaomXmJgl555YYfXW6NuEg4CUNbQJs2e0NU
cu+N6bjw2J9pRy26AOoEMdRca4VMo3aLMSqzzQOLAJWfw7bubbODJn1vh8XXCTn0Rxa2dh4VaPO+
kpNTeZGZo6KwTQbGLSDdMwjNBqDG3Zpg/QYrI9oWwGEmIE0WqZqkL2/vwzPO4OfdcS5+Y2n0SMh0
82xowgFEV21lQYHYKUI6PXg2mDlKyDbKdskhnHsg3DjKjLhYw7VqJzMQbA2S6mDWMvwGWH+E0cVt
WzT0phQgRNi8/XVndgCMC3mKeQtgy2s7QI5BF2Q47rdJwtyPXes9140q7wMoCm9H3jd7ytOlCODM
oQGeO0R6P7Pf2PCnu25CodLJG59vp5pAHoYVnQ89caMA/6zHh488HFakwdGSjDby+aIwpwJOnwh1
ZEcJUbZIZGVDjv4JpsRVFowo4uY0BF+aMkl276fOUN4MijuERVVrWV/enuszC4subxBko849x9Ta
XFNUH5Ky5XxrlgAYT35rRyT14ccyCNrt337WuTkGHQ+K4OA/QYinbaKwQEIA5sy3GWv7x9Qspufc
6MsIjw4OlWqyhUzemX2E1knoRIBxCWGAzkLrO0h1AIOCG2Fh8neg+4NS6GiwbAS9pWAxbxJEeEHf
LzXfnIkIZsYaNBoikAYPmXZ62oXJXKtDaYwCfbPLwAmxNQNcjt+ezTMrB2pJpK9RW7BBZ6q5Z2qE
1A/zptsWuazRYu5MNwyq75sszPnvTyQqXygiIKaan6l9kKonUfa2FNuwcjmP0hzArrxOg0fMwAt6
ivw9OhzS3W9/XwhpR7Rpob4I1jPt+wCYNmorABNzUrXqoZ+gcguqUAIsoMkWfP+ZjQmKkJkp619H
u/aoIM9B588bhHBSZD+Gsmx3JjOMO7QA+Y9VbS01A597HqoNuN7NUQQy56emL4uqbUF5LbZ8dHyx
w8HK1BXmOLxFSGW9HzvpLvm31w1hKD6g+QyNx+iWQolU+0Y0RtKin3ok6awCdAeDD5KH/YA8eMki
2ps12/LOsJ9N6qv82uyR1N2nExeHtDcQaDrcSGyQddWu9bV1R789pIbLXoLEbad9CQ5LxANDy8p3
CvY4E0bYyUPaVen3TDQCcnAkrIHfVMHHog7KchMmlZUeggKFwIWw8ZXNwxJwggNJBJw5ss+aV8XV
bZQubfGZwL28YziitqPdGlHROOqKuf03zMPz2xv19SPRkI+0xMzuhl4UnRElU0BA5lXtbjnrgv4W
oCRc35wC2vURcgSt2pMcYc6NBJRnKTJ85WlQPUXtBVdXnCAopGneu2NQuZum1N12DBwTu3RWuqcJ
NsDv2uL8HDhS3AdQaIcGxumG7YIEGgocMjRgNhmmaAKV+GYghX03jUH59e3pfGUceBY6XoBInJt5
Q51cBTwdlS/Bz75ldpIcArvx/2xb+0GSLNnVpcQx+NvPmyNNYIBxXzSQqj39NssvW4haYg6RUCqJ
jLiXhD+yjPYQ3y6whd+HdgXeg7cf+up6PGNwUdpH9RkI2VeZDghVtybEofBQIwU3usG6rWpYuW1b
KrcT4DobF1pDsZXaSwox85Y4CXPxZHSizP1o2HBgDj793BoKw7KjzNt2GSfPfQqg2hUDdcbGSptF
McqfoZr+NKwl6EwRWmF/apPbWbIwoAePtpMQvKxRJzLnjkOgfIgQdbB3RoAmxyixUgvXc26B5trN
GInN2g0eISZT/rB4CeoDPLG0t+iRUTPIs5LZdc5ahL0hpMPujTwzQVORZOONZGiaiixhAC7pJ6Jm
kUFAxLfB+rHPXp1Pn95exdeZZxQ8DA9wH+TNZmiZdkd1MhcBGzTStk1KjTu0ClhDFI5uWeM1W9ZG
wxhId4erXXMr3RZcmf7ktiwiI/UFdElsv7x6+41eZ5fmN5pb4ZHNwlVVL6obnZO1SE/WoA1z6LDD
oubdntqpIjuwMFooeCiFO0nVAZkQQR++eHFw3wE9ZAr5vI1ihtdtWmi1t5EBDHwVeSDlrrdqNBxj
T9GGkG9ox9hDxY0CnOm2N31CvtttIgG2+nxXQ+TkabJ8sGAVuQN1DAg0i2uqhpBCZsA10dyDRv1v
b3/z6x0N4g5QqKN/FZQsyESf7uip4Oi4mqpmi+4/bzPVVnHVlgJ4BzUsVbpe+yZ0IKGcg6sQSvmv
elZ5i76QFIwkWyto5aesdzw0cHkmhHnA7RcZuAwu+ImzOwxVLtwR5lABhCynHwdNurScUbBbS7Bh
hxMeGNmizXcIjNDT2VftlvDAiDKm3J0CgOOqmpJkk/k1/Rfg679PtOa7n9rz3+pmain43rW//m/c
vFTvRfvyIu6/NP8z/9e/fvX0P/7vPf3W1l39Q+i/dfKfMP6/n7/9Ir6c/GVXCSqmd/KlnR5fIDgt
fj4gfann3/z//vC/Xn6O8jQ1L//841stKzGPltK6+uPfP7r+/s8/Zirn//51+H//7PilxH/bZLR6
0X/95Usn/vkHgtJ/4PIEugtgw1HJnasEw8v8E9/+BzbI3AsLTSUcYjOypKpbkf3zDxc/ApQZWkG4
2SIymNsQOjAL4Eem+w80c4FHYgbtIKp3rD/+81oP/3Kq/1oQzMK///5flSwfarTwd/iME0dP5hzV
XHvUb3To+SrR/BGmD0Y1DHucXf5Vjd79hY15aXRtPyLbm7SjIOlDEk4AMTop3cPRLfGJXBpdOy7y
HnC3pDeDOG/htn0JPh4JWNKCk7w0unVqS7jW5h6qYE7cAP8QCULvuWz9zS+74zemXYuvs1J2jW+M
bux24TP6f55BH+mvnHQtARiw1qMc1aK4zLLDaNe3A3Cma14bZ9jpnKjWRu6W2U5MDOPJRcIlyiEE
tjC4Bhb9z15EvHE6+lB7IfN74sTQDs0/Znkob1ok8D6HxujvaxSUdwUYkPdl1VlXlE8MbYUeW7gR
nF/tV3oTbZ56JkfsHMNRQTSFuVeqtxaOnktja0FUmcxp6BEL4o5DnIJwMKpBgLpqtSGrcDppRk5I
47mDHQujylHrTOMKnVsrB5+/6BcMq0+sKRjNwordyfvWcAXkuQ3395d//H9bACL306GF2QKrgYtd
rFKsJGjg7tGsYu3XDa7ZLvh/0wm0h1YsWOPsa5MYV1bAslXGi1r26atDCxMCAoJZMdJ8aMJL32Vt
sHLCNdttJhCUVE1QPpQlabdjkjp7tEOHh1XTood7aOv2gHAhxcM0FCCRsdAJ8iAnFzXCdeNrBuza
vO/9vs0e2AScswVURQT95+e3B9e6Bf9yD/plnUgInfptkT5ULnuych5u6VC6h75m1oQOq6rfD6Qz
X7xQDlHP3HYTBsLbgeB3fC8C1m9d0ljuyi/VTBq3NacYieBxYrJDmznBlQXR8uu3v/SCv9BpY2Q/
GVT5GY9FkbxPegeszCpZd2iCSeV086ZWqmoIEAaxy0MjcnnzFRwjC3D/Sy+u2TQCKsHrJmhiCgzI
s5PTDR3zZGH9Lw2u2bRU1HRJOTbxzBVGI0cl4ZZ5dhWuXFLNqrmNrgO3LJvYzyW9YSVkErw+s5/W
ralm2CGnXiPHpI4roOMiGTrDPdJe059vjz47+78v0H+Zhq4uYQ8jsmVh58dD34CoKrUp2MQq98Zt
yyU84oXp1y+vdoLOowQJnBi4i13igC0ztFcurc52aA9Z0jbc8WLphdnBRp5601kVWeeu9a7MerIt
bpujFXPfuveS4o6n+ee35/3SpMzr8cv5WKErwlLANcUW4x4Ue105fWyThq/z1zpTXTAUBW+56ce2
mVwH5GkUv5eq+3vDaJaaOHS+k4M+kjogB07y0Ptg9UW2Cak0F+xVyyX//QzNYD0SgOEBGgBx6QcK
hDAm5NNT8b4RczYjoNTbjiStPlDor/SK/1Do7Trw0VXPkw1yXQjImweRNiEBAKTybkyadTgQeRll
0OB6l3bdVyTM+ihp6kdZ0+uAjiEqjY64bjm4CG5Gan1Yt8iaYzD8Pm05SaoYVHoTVO5AageW7mSh
anJpC2mOYahp33BLWTGV7Fs/QFajt96tenG9YaEf0GCVEh7GPhk+2t74oFT1fd3Q2klfVFVZTaoO
Y2lAkMMymjgB3+w6T6yDIsupcjI2YvDU9W+92wFcZm+/9fx2Z9ykjvVJJJjFBAaNfXRWHt2m6Hap
YaoI62vtxFDzL6gku5uAmM5vCUH+ZQM62NSGJF+ZolIco3I13XHoet+ECtmmVIxLKu0XNpDevwge
lN7lBgvjGhs/asLi3u+XRLQvja25CRM55zwr2jAGvwt7GmvO/5RJu1TpvTS65iBKK0EQbePUCnJ+
w636c2NlCyt94UD0NJu1p7Z0irQM4tYs6NG1AS0nGbFuk2CRV0eDlv+9tprl5lkjg0rZQdznhf8p
B1tU1Hho65/7p57QTlm/8wGKuSpLmQQ7ZJ2hIQNs5G6oK/MKcjrmQ4nUPSTOfG83Nqz69vYevzCp
rnZFB1SFlGgaduPRzozIcfKD6TUf142tWX1OPa91bYYYIMyvANVPQesPipd1g8+Fs1/P0pnGHroO
CALy1to7tcH2WR8uBEiXZkWL1wHWyG0KCu548JHmAgOdt6d1y3brXl0LAxSIWKbB6E1cNzsG7W4j
/NgHabLOjev0QnZvNsRKqBVLJF92+ZT2EamN3+uK/WsX6zWXKkNTQW8mXpzmhbgus/a5CLlcd7i5
moWzVDp562JwO+kfoRMNfEzrrtyMmokD882GAn3U8diMtwz4n4rxq7fXU2sO+ntSNNPue/RD1Sn3
YghzALoUDOlXR/oZuBxmdRzIQ4HSwwvFI0SH0iioqf++Vv43dDOUTxV1wG3vjcHHjE98qV3jwv7V
MRVBLoHfhb4l6L6tBuKIAOG9oygorFsnnePWSKcwLOuijLnrHXCkf1WeNNfZtY5cgsoI2nodr4hT
wI73Q9dmkWMU48rRNcNOwiQjJPCLmBLfuw+CNqpTp1uXFNRVHEEM3XkpbvpxWTnvoZ90yNBj/PYW
u7Sg87//4u2I1wBKJTA0AuE7s4s8c6nl6dLI2pmdO9xLlWcWMfBoX6HWve/MfOU20cwZ9NxlJ/xJ
xWhN/Qp4mYpaMaUrZ0Sz5zxomdFOVhGPTmVHAwOH/xDwJa36S7OiWXRXgEUCpBNJnIxNAuB+zTcg
wJvWvbsO0fGlZ04mpSo2Qed9NaKaGaUsWKpEzCfgmbBVby8xMs8AgNcI4sQxXlRVit1Q1NUj9x0o
I8vB3qD7Wq3LPdnaKTw0Zu+MIIqOJ1mlt7UF6O5oF93K0TVrDYOaFIVb5nFl4bZAEvEELMOC076w
wjoSWAJi5FcdEhSSNf41YOLZXo5+v84V6HjfrJeoew9JHpOk6A6QCNkbqWksTMulBdZMVnWD6TEw
rsRAfzJrQ6dC3rtyKNBAJAajjOyGBnMYly0VjC/NlWbI6GQdpJ1M+BoPV85IWqbYZlNjic0q76Yz
yIQTTxqgWVksJKHbxuH7KSVL0iOXXl4zZWIGoEO3ZR5PacMjKJtOoMJxx4VtdKkKpQMEjMxBawxo
/2PovMsd9SsAHZSZH8rOSPZl1glw8IQTAnq7iuo2dF5EbSLqWzVxersPaHStPHFMFpeCRoHMr+yw
XeAXuDBtusx4zrnBjVHkcRoUW5k5L2PSrQvFfmaAfjnMSpJx6C52KnYKKOnNgm0gil/puX+Chn4Z
PFNkdMyyYzG60MAVX6HjfVgiH7o0J/O//zK2haWzBgDHjujf/k4K3A1rDpLQdWupWfXoj32Ds2yM
/aHvoMqSHr2xDNZZmK6hAYdfjUbNGGrfGfTPZyLjT2Jyh5XDa4dxAIgVUB8eReSTHZpQbpS/RI5/
ac41821UkfM0cGhs+JOB3ifwzCOapuSwatZN7f7rq74A/itFPm1s6gi6y+/BJryywKUTS5gty7NU
GWPc5O4H4RUAi4F9bt1+0WnRm4wo5AfSMVaQ2d5Z04C+LcAZtuvmRTt6swabQwHAGxc+c76PPghk
eNEHH9aNrt2AQ+JODhDBKoZy0QskyWNIvS74rQupHB0wazmV2RtNL+Js6uhD0g4yaoBOfm79oXta
9/aapYaFJwFm5SL2vZy9Izz1NllZOuu8o95Y0I61VU6u38UZbooAmzXBPW6VwULsMK/fmeDwJyTs
FxeWpX1HfIN3sZ9Vzhfw5BZbCJ01hylN5IHLNOcL2/NCkKJ3vXoDdRPR1m0MyQ8P5ESt/8Uv6+bD
GEzpowAgPoUkirNEw3rBS+i8KkBQNymfuuBocXdPQ7IhdOVFwwhOnb7NPE9lxshjQ040AucNtI/d
3lqYpksvPk/fL+vB8iFgaWkGx7zmd7X53uRsgcvi0siaBXtgPxxS7gRHxaTcdMN4UM6wEumh48Bo
FYS9gojOMbeddDNB+SEqpqRd55R10V2nSoDitW1yRIM4mKW6DXKg21W2qzOCVnY4ksGwyBE0eVcQ
0XoYDLXuENRJ+qhMII+BfOrRK8eoNk3wjrGVE6KdrwRECYNsFYaWFXRogMDoS7kuG2loB6zBULau
M4McM+LamwxKyxFY9JbcwPldCMKB0/1dWDb12twlR1qHZcRysKtTuUSpfmlwzTRdGaLzrZPkaDbA
RtOaHxKHeauWE+37p28OQnCa1pNDjjUZnolBNxBYWig3XHpvzTStlCU9ZDTJkQf1DqKM16ysPq3Z
36+0SD3ZmV4V4K27Kt+b4kNnFCvnY/6YXzxVb8rQ7YOJHA2jvOtVu2+6daA00ENpQwdo9FEJLMcS
zru+BSmBL9bFYKDJOx0bDfO57Du89pjye0hF7IrG+7FurjWrTC1bTHUoCEqDQbopXfnJ7cxV3hu9
o6ev7YZ8AgAbY9fgoYrUMD44lnxe9d46rqsYJ1IMHbYfIHWP0DVHRbP3xaoD7RVPKLpR09wzRmxA
7oMg1Lii05IU7QWz0RFdXtK2ucXC8Ah9ZCuaJtw1pNOr/bpZ0YwyL23OJR2wUWpoxLgE/XrmOtPR
EVpd3toUCiHJUfjVrgVSBaiehXD30pxoVokTzOrcEG+d9dUR8QMZm4VI8dLImlEO+ZDKNunJcWK1
G82nMLjMl9jrLw2uWWXZd3DbnR8eHT49m62jANCSzcrp1uySo6s5rEvGY1C7kMiUaDwk3hKw6fz9
An2dp4YZirTKUlO1ca7qDxRMFvvJV49A3f+eIPd/iklgXzp9QNeKLmzGEg9o6AhiMZdHmYf4atUu
13FZbmMiMnE8YO6yDAIYlRlVSPKsHFw7Ml06mKoHY0TMAgl2w7QtoqkY1h2aOi4rD2YAnK3w5q4s
oB3SBtdovFsqsMxW/vpehE6D01kvDMseVAkQpclG+dkNC+iZKXS8WHnuRkXtG8bC5rywf3SQVlP7
I3KdHLhBO0d7OkMmF+yWdvgE6iTY2NurfOkhmu0mfaEmo5+auOuC/MFRvn8bUPa1omqJ5XQOsc7N
l27ATU5QNnIB5HEctNehUz6AkoDDjqxR5iNvC7Ll4AHaj6Akoiu3l2bXFEynPlhl5zPRfkIpj24q
0n57e8YuOCRfM2vqMz4ECUdXJNrBriQYdfcid+x1p7kOrfKZS2ylEtw60jG8dVp1zdm0rswG4dHT
rQtyXxdX7XRG8mfZfeMkxqMymVpVyUD37OnolpcmJAlVj2QHe3L64dMg3XJhm16YdB1glQJbXtoW
6wD5yx84Sx96r1kHjQcBxel7D5VgaBxvu9g1uBU1ENQwmFqF43zFAS9a9LVyUPDFRiq/JYb1YBbF
yqE1y5USeYzeKrq4k3V651ggzwC+bImL+4Jf8DSrrbs+dDMS9HEV9BVkwEvcP6jRCxBVCBSOVpmS
DqaqG3BvtHMiuwlIE3mVc2t2S0Rnl3aMZqamSSxhTXyKDdO/ASfwJ+nJ76teW0dCEZwo7iDKAEo2
xIs6ad55nW1s1w2u2SiILTLP7GmGKjtEeZ0qf0SLz7otoxOBCsBX+35IBqBP5EOuks++sJp1a6lz
Uo1c+ikbSXhsOZgWTKt75wYrczHQzTg1UUGVBJ9BGR4zio0yCfSb0rCwV776vIV+ua8iWGCdQLty
rLzgzgimu4S1T+tWUzPSKu2tsYK+RezX8C3OZIPurl5ipZ7f78zJqoOgeJ8Qj/OwjTM3/JQ64CKr
kcdbd8nRiTrASYkQDQxnQFjxB4pcKcuWTPNCBKUTidVYTWij4wQ1Bu+lgXrgRibeJyk67woKVOvy
pZCjOF1VFw3wXjIRPMVH5YMJb+9LZ1h3TOu4psr0BvSkJCz2ql5chSbd9GVZrcrhoYH29M1Z0XfA
TTUowYEU7UBJ4EZl5q6DM7yixC47O2NDn7HYynx0P6LWvfmZJ1y14XVkU1nXQVahKRwF+vCJpGBw
Cox1EBL0NJ/OSwNdZQgkGTQeFT0oN/mmCB/W+QBdHhntOUWr+oDGVpW9oy774U71ukIzVAZO39vK
wTrcQlot7hLp34dUVJ+czCZX62Zci3XDkpYEtAg09hh5NMrhu6j6fuWsaIeo34FrAQJnNK45yHo6
UGxHXUGddftcBzd1doMuItvI4iIwPoJM4oMsuiVBnAu+UYc2SU/MUg88jfMJ4PUhpVcOT9J10aiO
ZTI62CzEQBFHE5psghHkIV4dfli1njrxDLB7FgO/VRobdKw3gVv2ERuhDL5udO0kLZTIuh4i2cdQ
9nTTQhRgN+bTynyKDmbyS1JDIa1D3o2Fn61A3nCzfFj34tpJStIO4oisRh4IbPXcbp/8wlwZh+rK
iD3UTcFpSYMjYa6xY6NIt3VbsZVTrhmo49BZZKP2kR4LPyIHt21673ndpGj22UAOhYO2xj/m5VBH
RTqRiOYrZ1zHKwEzAKKtkSTHuiLdFXRdDmSCYPSqN9fxSA3UvlDXz72j44/B55FN3o9xJtlf57h0
TFLdGOCGzJhznBoe7FvpmDuZhz/Wvfsc1/wSLyZZx8ggRvuImuyzPzW3qunXReg6JmlWLmDe4FnH
tA2bqN5YzFsZoOsULrIzGAEIbDiSwql2vTlGnszK/bop0axTqTwx6iAdjs4Q3BJnPojsddk8HZDE
Q1Y5fWoOR3cywrgF3TvfF6nw16H+oBp6upoTD4Ia0DhxpCrPUZuhw6YQ3TpnrvNPo0fLKBS3xdEm
0J+1bfUSTsa6bagDknieQEyhgKAqqa3dmKVG5EPadp0B6YAkznq7B2egOA6luFKSPMpkKfy/cDTr
cCQXMJhmRC752AR2FoGoNo0AUXpatRF1Va8M8t1jGxbimFbV3ivDP8OMrCw+/uzX+sXuadeLEd2I
3dFjTrmxvGKPNu6VoZaORoJWmVR56ndHYTvPkJ188PtynVPRBdrzoW2bsk66o8ucMI3MQJrXk3Dd
da5chyExKj0gBiFX5bLse2kg2eoN4crDU0chKaA/h5663ZHb0ABzg8LfcNW9X7dZtOPTDPqcIaFY
H0cI320CmYF+rk1XmpCONHLcTsH+WX1Mwj6aZLE1HWNd5KwjjUD1LlrXpNAXqa1tI79YuN2umhJD
u3vKsCxdITByB3JrEIqPzTb17ZWDe6euFkxUDhdsrI5jmJR3ZT5Az0rmRVbu1r28FtzKUGYSmpPV
0fKmhEPV2+mmA9q91TrgDhQ2Tz9ABZ0x2dyujqLLbnvZHavAWGjoveAVdbgRyhVdDwK26ljYrKOR
CYQmpKKgWrBur+uYI2tM7YK4vDz2DeqRG7sdqx8g2bQf1029doqaSiZoghnqIwj76w+kSbyoJ6W1
LgbQkUd2ybswM9PyGJbdU+7y79LhH9e8uKHDjqB75TdTw+SRT5+rzvgGOtdVbtfQWadU5yakyDGy
GMwNpBkiiP6uOp2hIHm6D1Eqk047UHnsjZZHlWNsWNqui51fkawzz08Hq0rEMZFu9Q05EfWMi8Cq
8/kVVWyQok0esjrVkQbo70/t6b2n3FU4BHDSn86KJ4KUBolTHZuJhzvoHo1XyMsv9dKcN1AwtJ6O
zqGnBLlSJY6VKm5cJW2oTA3rPCP4rU8HnwwihsIym6OhEhf8l/k7kobf397hs/d7nSaGzOXp2GRg
U4u0GcZ27eAmEVAIn69fdWQP9bog2tBBSI2tIMruDO3RbL2GRkk/1CqmdecuEdFcmH0diZSA+Nvq
WtUeg5SA57PBHtpNxLEX5ujS8FrVZQK7cTekQ3NUXhoXfVNtIYazDg9n6GikWmZT4DPVHRnl9yAo
jWnCVjVOgkz3dG2D0i1B2l0i9urZU9i3B9dtV/lckLmeDu0WtUJ1MccZx4i/wcXxqfTI17e35KXp
nv/9l0g6Y6KH3izlx94hwJYo+3rsoCaybnDNUJVMVQbFWX7MuT2+CxJLbSbWpAuh1+xiz1iTLobs
u0qA64M0R1EZIfht6z74XEPfLItK4cuN28piw0qvWBdyvOLXV93IE8pLfiSj6fwfZ9fWJKfNbf/Q
oUoIkMQrdM/N03jiW5y8UHbymYuEuAoEv/6syVOsTLur9Jq4NOqNtrQva6+VlwrNqrMAMHY6/dpa
V9h0iAtTmtpVkLicp2KQ3PBvRziS9SKWUn9F71qYzx0bVyExN1txfQ/+O9DJgNeEDF82aGFPTzHv
oy5vwmAenlDlbnWG4pzZs2WQLW6YMAKpbwodC6itr8GncpSVKsxEPtkZWlePW7nz7l0TLJG5h67Q
nlVNZWkGzWDe+x0HFyVlKO/3wdKhqPlwD0z318neyu6vjPRBHOfncyxKsUZ1MIyFHs3BnmzaE/FH
EjRIf8CMO73yiO3z577f5fY4GD1C876cwSK39XN0I+a9cru7FFet0Fs5iWMseDOZFPqKxpLTcjTt
iMQgEH6IGuJiqkjfh8Mso7EQR3xKQ81PkoEo79dn8Mp14EKqxoB2Rkg6FjsZzAfIpo7n2lTzDQtd
W/31v//rsqEsBK+fXMbCtPX4SXdddNcERvrFj654LuPboUAsNhfRXvYZwa4ZhsBzP8M4YcEmMM62
mHAsRrQzs6gUkC8L/MJT7oQFxxrsB112GF2VGFRJoT+CeWw/NkDwYf9sdEj/mnrUdkStJAEXepU8
8qC/YfIrR97FSJkSMiDlWo5FeagkJyjwPPKGg9+ts+WNE/lPneuNa96FSlGlYgIGNly7Xdp9k3r+
sXYldEwRDmfiqOwfIC8t3wVB2Z+sJXs2y848mJTMd+Fo6t+6aK1PixrQQ7Qtnx/rkoqnGrPpUxbi
f90wxJWT7SKuGF86CSkhWaxRA8mLsT4lK7DUXmfPhVx1PA3ajcNtuFX/q6v9cRj9SHNwFn4+HFG0
dke9q6mAANfZMPkOrAN/++3acXYegDw4mfuxoL0Yn3E20gczd7fUVa8Z3Akt2BH2KKThsp3b7UL4
S5kEXuk/cfFW0rK+7E06FukYfuKmZu8D3u4f/YziuDomGy1AqxXKRZFFcL4LnYNK4pPf4o6nl6bG
uLBExSjVvYQ8uVCZETjnv179SrjlYq3qxC5TUFVTQQyqlkGXrJd2J/ppThL11MVR/wVhhPGCyEP4
6+dzqdMBcmsD3qGqlj8mpda8Ka29//UvuXJ2XPDVDLmiaMYAVSHL6Q7dxe/ge/C7yl3sVQVB7XUG
zXRxyPkk0v4urLcbxd0rd62LvKoq8Cz1yYTESAVl3ptOZnvQA8cLqLDfI+fSUEE2IeSTHYYiDoMn
JO3303T4pUcuB1VUd3pICWze8DX5IlGQ+c2yYfH8os7rHCd9XUuFkw+u3iDvG1S+196vlvkfoSSI
KzR2C3CRNWvQ36kNlMe8Et/9zqLjsyiTxk1ddj3Sdf53XEEvwg5d4xdvucCrra/KnUjkX2wK7Alk
IE02rolnPuQirzDVA/E2SI0VJGjeHZhsx9gn0nUvu7jIq4N0EOWe0RDoj/rrAB+d1ep3wcdOpl4i
kkulXVXBxmB5mvs0R3t98jvnLuqqGkq7YX6vL6CgeQLN9+9Sqy9+Jnm9zv4VPR91j66RwNIMcLFT
o6q/+gOqgH6LO+/puC1jaeSAO5GA/NSy6s/5oJ5ZhQu7isCFH2wNrq5+meUDjYMX6Edtd347d57U
edrKtIuILlbD+/MO/NWpaYTn53Tcs2rDYUjka5E0WL7zunqnR37jPr/yCrmYqy5pV2XtPhRpXUf3
m6mg4SoG/uRlFRd11QQbyOssGjChxBvRVMGjHge/x9kFXe2j3KK22nQRDCcVxwkG7G9K3F6ziuOc
cS+g9cnwTpBV/6Xq+bHZQZPjZxMn2J3rCbQ7EEkt2mjPwMMDwWDPEN2FW0Ec7GABZJ4KM/MvCc2O
ufzqt2nHMSUQkGuoVxwTyHdlEIyCZK2nPejPFwrELiFd1DSqEAJrDkupoN9yIxC6Eq249FBioZJW
muGMVCkiFd4a+2My7Zhty7F98jON45yphWwvn7gCEG1R50C0722yjX5vp4u5Qh093SANrAqNilkQ
l4+m3PySRRdxNdWH3inB28aFfIr2+K7k49+/NskVs7toq2mpMOwIiYliQI78uMR6zFsUox5jfnhu
3nHQtifGjluJgGWb6TlMRHxph8GPpoW4qKt+n0iHOnFfTMLcxd1UAzmiGr8b18VdhXsQIjyvhkJX
yb1kJ137zd1i7vBnTzJTIKtANnUBGBCkJfX8cZGN323roq6MZsmKiZmhCMbdZGLk7+cw8HveXMRV
s6xtHE64EVF5+gpiokszTX7Riou3miWF8OiuhkIo88Xs4kMyNd9/fcivvBEu3CpaRbT0U//aIlqg
+ZcOqHQnNywi8MXeqDa5aKtokFAwH7qhGEMy5Cyqow88JO09BILTk0jKDQT1JMjHarzVxvjnRnnr
T/KfD0+yHl0zc9EXalz2r/u8Yba37sr2bFLevOsayI+INZyyIVgOlU1dKj+kB0H42vPh9xYKnx+Y
XkyOAot5L8Oyu5eq3T+RLl5OVcM/RFDjyns5HPmcpvJ5wTx7JuVgTtM8iPtmmKBusm3irt3LP/u5
C+7Jbknl98S4IDCRmCoOiB6KiCxdhkEhk0168nzQXRhYOjTV1DAchGVGxkcOfmTt5Edo8x8V1zUF
xpmA2L1gVQW+T0hG7YmUJ78j7FwYqtUVLbnUxb6HZ77TNitT7geKJy4MrO9XaFY0VhVhBzrJIBEv
adT8z2/jTrTN23DDkGPSFVU4fmVJ+rDTwY8Bmbj0Uyspk3Bf9q5IGPtNpelfYRl6TcRCau9nHxPj
1Ekh4DS8rf6qgu473YRfoOAiwHbMe6algbXbMFnuJD9blB78chsXAwZR0LBcZ16BaYr2j5T06jlc
0/mGc16561wRX8aDFfIjfVe0NFT3kH9WDwfAAgOEiXLJ4+AUxDrJtjXxI+4jLgNV0GtZr+jSFNNK
1/psDAblki7EXeR1OF1QmKk5lKcHrXHb0HvIZy5ZMPR+sFDiwsL2nbOl7JAKrk3zOYi3+TTWh59s
F3ExYXs5aApm5LaIyRRB2orUWZP4TfcQ4vjscaBBQmgtixFV+KyUVIGem//mZ3MnCGdxNC2qQ1Wi
D8avjY1pli7aqyrBUhcSBtLjIAKeui/qdi2R1j9D0dTeOCyvz+t/nl2s/eoV/yqnzABrUFpXGsjB
co9PZDZNjmmCMR8nRh9jyDe+6yvtFQ7hrzmPfAPFqT3GnAxg+c3HunuMGfEJyLGyE5BLtLsB31y6
Yt+0zCLNNgjrdB9+/XVfF3nLSK95xr+MBFkCvXecAu63p3d1mp6SVtyTVP0RHrdQAf+81m/9jdcw
719/QzdJEy1HjB+wCGLPG2v+1oluXgKFwctgrcNPx1axd1UoljiTK5HPEVgeTNaZaHyJS46dDOHW
7HkIyee/1jlUt3DDV7fmPNOgTggNAQSvaMJjHrN1wEOtqnJ4bjQ4R/Iu6npyN8W0eRiQp9zXfIqe
Y0gqftV7Ez3xUe4PwabqS885OwEVN+a//iyvpnnLZPRnk6W0arp1DLrigH40JMMVho1mr9IrDpRz
XUAsm8VtjCfeRGl6l2xU5XsKoKrf1p37AiyfLFigFAwetbXGHNOmTyVo2/xWd8Fp40RZZPSAskOI
Ke/lqExmZ6+8g0GX92erQ+43WoCsR+pLNp4xiEeAXzW6cR1d+aQuNE2XtdkZJ10RHVveK/KjpIGX
AAg27lwRYdqiKNChKqBmjqOi4xaa6PGNjOnNkgMWd64Isg5TwHqN3ksF+c2jpjbXeyTeWdV5ddXw
J5wbQmlQ78U9k0W3CHGalu5p3ZtbR+ba/h0fBxcXxAbt2mFyT2yPAsyhuRzDCM48cp/oE/t33LVp
IkT3fdsVI0vmz2prXqJg0V+8HEo47ipB2dQREBUXaNCGgL6lX6oF+Be/xR1v3QAOsFpv2Pnr5ATv
n5UIXryWdtFgtY3XSZRdcEEVnGUtacuMi/n7rxe/8ri7cDDVofqgJ3xUKJidSzW9E7N+6CNxbjCl
RVntE/yw1IV87cOUJqSE7WVVfk2r9DnVixdWFWs7TgtJYbpBeup17fV/MakfqjT59GvrXHnVXZTX
uqJZmgADh5LSiKJyHQ36kQAyc6+lSX+vYiE//voPvaZXb7xT3HFcDdZiSGCnqkirBLotikGTAzrh
+n45yPao99ECMm/7KRMlkejxz6sXDBrWc72a4EBtDNbTIf3aKPmnHLyYAbG0481WG9AjSlSGY97d
yQ7jm3qKv/3aYFdeARcKlu507PsDax/B/lsbLVE2bL2X8gA27jjzGB62gXKZLNAoe1dWSXsSDVvu
vHbuQsFQpexXtGoQNZiO5NIs39Dx86oMsNTFgAkQo03dJNqiqSmgfWxdsqgZbjxgV2zuYrdM2Nay
ryqJHt/+1xZOS35s0nfnjhcDsEuDcMFF1C70bl2C70uzehE6wyrOy5vU9bgxi++ZEhGDtKn/OleJ
T9UZazueu679Nqhxl0VlSXRXlizJQeDZ3PsdFtc7UxpGvEXlYZ+n4CNI6p/6cD1uXDrXvqfjn4MN
972LN1nE+1E/9KlQj6jqljdexCsvi8uURQ+90TnUslCL1XFeDZLcsTBqv/Qj6KcMZ/uzNZE6/9pQ
V4IT5risSvt6RIzZFjWJm3PCQOEL2rTqvMveq87JUhfXFXFeHSs3sohGkCha9QEDDH63mYviGhJt
ZmHXBsX04ZOd5Pfd9A+/NsyVj+xiuFTbbXTcJlnMltfnde5NjjGR6obZr63ueO2mmx6yOTifmzUs
a+L0SRGA7f227rgtpE9TyFcgv6Jx/w63dA3PSrwYbvA1Hb8lKBfSAYJCRdKgDZ2SNiMGT7zfzh23
hYZcv44WmTq63MmzoCrNSB/cwlldiUr+Q6IVyhEhdyJBFRxmwZr8vpTziUzd5zZtN89f4ATLex0r
FKxjWRwYvZoacLLL5g8/4ziuiokNuoxDCj9q9WcQ4+p8VeTWbMiVA+kiuZIEEPG0WpABje2QAQts
s7JcvOqmLHWRXGU385quVBblbrp8JNOnWXG/MN8Fcu193YoWrBSF2es+R+EmzZdk8cxsXSwXQMCa
7S3u+i4m0cctRUcMcj+3tHH/6Zi8Eb+6aK400bpGtaIDCGBYL3bbyQe+xOBfXCt9tyyByQDoTfNG
N6CxT6ogp7ptPjHNm+fuCLwQTvg8jk+HKg7sbAAu78L4BHXWzzuN/Q6tS7a1xj2ls4D92LF+nce7
buN+d7+L+dpCFJw7EBEWrR0f1dZ+kmq7NXR7Ja2IHS+erJiXlU4tuOe7qXs3Dpx/riJdn3qtQUxK
2hpcUCyak4zrmn63xpR+mXzsOLmIAkvn1nZgSo+Brp5B9AwdzR9eN4iLCBvjCLRkaYQbhFF+j3pH
fL/0q/G7+lxEWDemCho1VhZBQB/WqdTZmvqGuS4kjC3AhMSGIIaWa/RJ0j4+0Xldb4SLV6Igl4iL
VVOSJKxGKjza9IHVe/WSAoD+Y1Z4M3I/4zuvsohnS0y/4hdMas60Uajwaetpe8eDobEdT/GE5GhI
6v91pSg2EC96btx5lNcNPfBmmiVayWhv2uG+lcyLHJyl/6Hj6sXBpsZ0xVQFw5kyehfy2DPIciFi
23oMtOkQwk3iVbubVi+jPvzCw8jxU25WtW0VXGlLJrDagCmi/TYaQB28DosLDuvjvZniFgUUiknN
fGYm7bOW8srzvLgIsYTt4dzFQ1c0LP5Imk2hdJJ6MTiz1MWIcQRBzdggg6mGUOYxDXSWVOOtpvIV
X3WFAlslzGheA3OK2fnH+liOh0B2NE8kDe78rO+4arTQpN3VogoS12O2QGqIhLekMK5t3/HUigLk
i06gRI1/UjqbEzmdR2n1b009rDewuVdSSBctVpNSAYY/odRPjuEsDrnlRocGsTQO0Mb5V1ONXpok
+Nj0555Fsm/Qso4Adk8rwt/vtegeRRN75o4ufmwCK61SHeoyqxru+/Ybm+zZ7xs7DrweMqjZlrQg
YUrMeY3D5D4Yy89ei/8HQDZtCdRUkFWXC+9zRitxsqH1mdZnqYsgwyjBNnYWd0NJaZcTvuhTEJmv
fjt/PVL/7pV2u0pFebSFjdlf3bBvYO1KvXh6sXMn6yXjssiOLaiyYZD8QcXl8hQr7Vdlc7FaE+DR
sYacezHM5ZatS/q9jmbP7+k4LTBUYqOctIURS/pooXFw2klt/a4bl7SrVRPnUwKYMU3sh5Fu7RnK
VZ7tUBerxSdyTIIgawT5UvVUs6l7met09ty6EyjvUKwaZoLG2Tb3fwtq3/XiljzC66F4IzVywVpm
6xlpoxbHfKTHglZrik74EUKZDdLS84PuQ3Yj5v6nXPTGn3LBW81hDxIwIKx2pVTGmqrMJCfiYZ0X
85hMIDlfKvu/aEjnLo9VEGcd4XOGGfP5oYM80PPEKbuDlBS9L6dW5GFC6peImfi0G2J+S8EgBVqK
MnwAjT+76xfS3pUGeVGezKAiP9H92M5VWUZ3Wzqos07XkmTNuMQP3GwY2l7Aon2Oj/1zHejubmpt
H9+Fth9sjvZ5OWbGbmAFrNRAP8mGQh3WLkG3noDwDC60PMDpB0GFMyGvs1MNyP7uu6UdgJOvDy4y
USfqsWFDqKGdNLLya2zC7iN0d9BmClEM/yLovL9gQJg+coFAhxA+vIDyVd94ql496C3TOy3v+mD9
3kk8tSBvKCg9TnrSN0K0Ky+ti23bwPPCgnBCE2pt5juGoT1IzSl+ToK1evS6LV2AG43mycoGZ5SK
AxMfI/m9H5Zb+KFrpnn9Xf+6igMetxxfCnE352l+2Kg/y60bfIbUWOpC2boRhBYjUs2iAxtu9pnE
1GtUBSu7+YI4wJmyo947yz166PodUmI4nX7ZiAtkg8K46KGBigLbOutcgADyvIm5P/t9UOc+q6a1
HaJhAEyO9jqPTPJ+xtC9X5LmUpslAectauAI/YLqgaW6zlFv8YvohYtkC6lC6bTrQRCwz3dRuz4D
wOMFsgaXtuOkZAVmPQE2udirHcKeAak+p2sVf/q1zf955/57BwgXugbgdoIGMaqDTVzxdxHi4v+h
jBedLLB42bGX5Ivs5j1fBtLfR7gM7/RGojofw509tnqzDf4l/tWNA/b2uyNcuBsLy2iNMeBbdEEA
nXAqdgr6UnQIT+Py2mOmIzTKvE6ESB0XF1G3MWQAbSHq8rlP6hdhSei5thOzpJHa6KtuQbFVh0Q8
1CGD7HXi5SjCpUjTKMUQ5EgtRl1mm2GmLgbsx3r1BoVLkVYP1iQV5w24diICRvcKj1MXe4UswkWf
NfW2LYrjAunTPsxLzfHQ2e1WOnT1MDt5BYekU6qmEU2GeJ8/Nq1N7negfc4AC88im1Bve94hn3Tp
bAeVgE6pFy2mOcO4cDnlQ6LMeztt0Y336fUcveFZLlptiztRHeY1fUrFn3MNBtFq0AGqmHa+8Yxc
8RYXsraiTRakddKAJqPbc4IxWaA9Ko2pGZGsMq/7wQ+/Jlz8WmXD0h5JiposO55X/LSsUdGNX/H2
U4tpxJ+e2l9fY9fWcHyZDz2boD4JX2Ybqk1bi+BKGq96ELiAftrg/yUGTf3UAL4NTR92TsdkP3MZ
fP71zt/mtmJCOC92e7DNAjXZFuEcbjlCRLB71OsKfiNI2QDUreaHKR1Vmx083jNIKU6XQIJg8Nd/
/prhnAoChTpBZ4YGV0lCv7WVvMfFdSOyv7a085zraBcLY8jDVWx+4zv0B6Gv56ViDKs5nq7GEeHk
iG+iZwv+s2X5bPub9e5/SgVvuO5/0Gvbuu9lgEik34mCbuJYso+zxcBW1opDH9mmk/4vxeVc5uWG
iu+pidpyyOVBlodwOOL7ZCmDL9Uq4SeTKk+0jOjTDrwXoPmLyKBlN36fSkq8ihLCxcNtdKBTYPa2
YKv5JFoN2lmr4htP8pXP6KLguipKakQzaPM3eWMxqZYk9FY58draP7v+//E9jbcWGVFhNrqfLaUr
iP2qG551bXHnThDhNMgxxqRm0nV/7+jjlJg68nvfXegbwhRrBAjoijgYwoyJ6v1CyG9eLumC28wW
A8nVIwba2+6xxK2G4nP14re24+4JTaejtaopSj5UebqEOR+3zfOkOA7PQWVvK5M2xVrN32barllU
RevZb+eOwycqaAkTXYPByL59jkv6fZ7keuOpvnJUXHgbWGE2DtKapgDj451YegUOGE+Tu+g2fkAc
a9iPCuRhEc/SeBdZcHgVDIULbosA3DrqiNW4p0yu9v5zbALPpR3XHADwXlQT1gW4z47TsoztM6qq
XvQYTLjgNjFvY8AVaiR1qqOXxSbLdyW59HuwXXgbQFzJDNcH+DhhHyvRvfTp+MHrGDLntZZSU81i
i6WVHvI06sVpjoSnzR3vFJjlR7maBZe07YbcdveDnRc/53SRbdGQ0BaMocFlxaR5HgZlk8XDsPvd
hy6SreZEWgRg2LlawucEN+6n1qyLXyThgtjA9RqVyWprFDrluR5O6ezFocSEi2GTR4SnuJ7qIhbj
/dhvD3u8ffc6KS6GLe7GqFrpVoPHeuenmC07JsyF9QuaXSqyvhuPjoTYuDyQwMQhEqmpib2owmAW
5+mMjwkFTYXPaeqNPG9xS3JBWekXc7ootnbC9H27tsFl6pryHkKw+8kAe+NndsdBKy74AtWa8iKr
4SXQ5t06Ms9T7mLY6gPTiuDzgQ9JjThIYUolGCbPQ+68ntYclGG4uC4CRh+SsK8eBpvWD35WcV5P
MVSICpuhKfh+qHNLGpEner/F4nnl+XTxa2nUQVVuw+rz9n5Pvy3lD69du8g1qOw29RQi9Iwq+8CY
uYzNrXnfa2mXi1wbVt6FLAzwdMo5/i0BS3YmaVqdxl6Kd9vKflRS68tY1msRGLPmZh39+qrChbUt
iIpqoFzqwvbsAE3ksZ4rq9uTn9Ec392ZDu0+s6pIYLS53mUmTeV367hYtSDEVx5jASYU0gx5FBxP
NiKV58Ydz2W6UlsVxFUhpuY0xCaP/XTKmXDhaqnZOKpMIZYuWZu1+vgjqkev1qdw4WpkBJ1oILG2
nNhz2ow/eg02Cb9v6bit2VgtwQ1eFXSsmkwT2z5siOD9wiQXkdZuXWBlPGH1ZVuzMGVnXZrdb+su
IE1KpipqdFV07Uyyug1YbhbIlHoZxkWkQXQampYWhjmm7gtExT6nS+3FfMiEi0er+rQD/E8hxMPY
wkNc6s91zJXfRRw53ilCPW0dWXFaaIQWY/C0ATfmZ5PX2/lfLaseARIdiMCzatF8KMlBs00Yv9aP
iBzvTCo9MoiKVAUP9iQftghBZD0lN3z/9ee/UXBxoWiQK5Hg70iDSxuEZYaW4ZSNQtnTAfoiT8s7
7ytIDNJNhjS4LJDpAjK8Akf85lkPcBFpIuhTtihVFf2a6PyImo9zOPoFki4cjZoQ/WtF00uNQGZv
1wcRpn5O6iLRZFQNbY/2+4WD8g/DdKl5WPgW+5WlXCha14h1k/WeXgI7qLybQn4ay/2z12l3kWh8
aeIRjU502cV8Lhv7buL6hlVeU9w3DqNLU9ZRCaKyYQsuQBXou3jut8e2jJbHlS3JV2Tx7Z3fT3Ac
dm82Lg5kYhfIf5mnFspxDxgHPPst7virqFLRBQPi4HLvyHkZwXO36iC6YaJ/TshbNqI/Xzbm4FWj
DLwJBd72RAjpn+TesnyT6ze7TbghCLUX0Gs22VaaFx5P75Um5WlPX+XT0+pDvTF2b/duzdE5BeSi
Pz72UaLycUzIvVH178qo6mPSjA/hMr2fWzC9kARAzISv9XMYdi3AV+KLn62cq2Gze4U+ylFeavwg
akeoL7Pxk9/azhPOKKVChIG47A0dT3VZvwDrcou1+/WkvPEVXKjb0SrdWLMj2Ym7Z2HBkKVXPwlj
Bsnvnz9xr0cIipAovZQDf15i8Qrg9XNeV5py0UEddKxNL2qKtjlTlgRDPsRz5zeFJVywW5pu7VTT
ML2AhXXJN5P+iY68333sYt2i0Eyh4au4xBWp2GlZm63JQx3wG0H2lbfQVagMpxjNwg3XppTVlJfg
T3nYEtOew6U6/C4HF/RGa0ubaWHpZWLkokYNKKzoPON4F/S2J82xrwpDGeB0YV2GGSEwqNh0qGK/
+oGrVdmmAygpSptejoWNoJ1T+k4HWvjVgl3oG6elUTHo9i6VsR+mgHzd48Rv4y7UbTtW3JHHAI+i
+6nTZzLUfk+JS1MGJZSurNYpBRdNdQrsvoPYy3NOQLhYruMAZWc09PDWOL5LhEgx6BDe6v5e69m7
MC4gJbRc2xbHZTXtyTZG3M30mPOutMMT7Wt5wg9T31BGJzRTEysfNz4E55Gn6r5V+JErtIRv+MXb
ciRMuBxmJQu5YUNUXvhA5qdBSP2Ubii2Zc1BqnMnVDwil6mmL9M2lV0OGHm0ZskGNNSJhqx5QjOw
OcmIjybD5Pn+1FXHcvfa320yUjfyPpTggPd6WFwMmQWBUlQZkV5IHLxLZ3MfJuqD39JO7IDQAfg3
jtM0HvSznhbIrqyT31y7+A+GrIPRDjWnl8jEH+SwPXb4rn77dt7xlUV0ivsFrluKl7Kj39aU+t0K
LnyMtXSO5hBLz3R/akvxI2i519LcBY/ZpU5AORSJS5RomSd8AbEdGJR8TMJd9FjdjHO/KiEuKdvk
qTSA1NpR3nCXt8MP7mLH4qjsbI+K68UKoISI7A5MzPMbh/DtZ5C7UDAUgUJTT6O46CXS55Iu0fOh
LfsEITDuFZtxFwHWxVCVYK+Wb6r4r4oO38aReUnYMO6KZJZtBxbXqUPcV/dxTvopyVbLvHJZ7gLA
ZnsAjDNLcal6+jnBTHhuyPCH34mhP4d9oAxbQB0r+AXIKHau1XGP8bb55Le446EptB8jAhTpJTxK
c1+C3A4jr/HHXy/+dt7GXXHMeKXWAq4gkG+y9X7rWpLFvDxOajvwBdowvZHXvo5j/Dfq5i6wCyyU
GKuNjUCqYFBK2CC1V4MlPxxOjBH5QNIV6NUayhO//llXvMxFedkgHY9dDvwyDuTPVLfvWRh6VQDR
Gvn5WwuwKNE6mPhFo+GYJcy8PxL54rft16/0r3IUiLKALYXkzGVK7Mdhrr5BU9grjuIuKRnj9cKq
lsJv5778w7C6+QwVYC9dS8ZduBejcXpYiY2LvVxPIJ37fUy4HzAUqP2frXK0Kx3KEovL8RDZcxoD
qfZre7+mZW+dSsdvtyiuaQ1R4cvYRvG7qI3bp6Zt1/sIkp+ZisbmToYmuNOkGm7427WD6TizalKB
3NPwyz7IpBiCOcxVwP2QadxFeEWv7NI1W/nl4Bxw5PGV3NQGfm+uC/A65GgA22oZCl9KnSqj5vO8
3qLVvGIXF47V9vU0MT6wC7Awz8rKez2Vf//6I19b2nHYpKlXCR5cdolEk56ONn3pXxWv/RZ3PFaa
eTxiwxJUE3CJIiusPwJCVd3ok1zpuIEf/uejn4CqhC6yx3FJY9Jnuk7m3+s0iYrUzn/04bife3ks
Z5xhk412Xd4hsPWjW+MuXssIMlvwrSUXTBBVp0VH8i6mKr4RB115EFzEliyX2opt5JdGJyjoj03W
dNUPbqMLRwvzRNX6ye8LOT5u1p5W+8GTS7iXESI5Er8/SB/dSimuPKAuP5mi9QSJWs4u6VSDAWZn
7Qkc1chYyonY3w60ivySAO6SlWFI9qAJ0q8LC+P5Q8Jmm9tEDTce6Cte4sK5miokXdvG7JLUqThP
4E20xC/T5v+Bcy1VuK/HklxWPT1VQ/R3ZW7NYlzbtuPcijSYDMb484XMuzkndI8e52QbTl5nx9WZ
lPAtg6mBV5Nbk/dxF58SKAP7Le749hpEbJRdDKtsm8xQNgweo44fnqu/GuxfoUQ16WFaQ5wWHvaQ
9pU2vEd1+y+/rTsvcrM2GJJvU9x6AXSTe3pB189vdoe7apMmPVQla9yoM5MkGw5zN3W153XtIrqm
ccHQen8kl2oOyKlUJQYMoCDteVycunUy2n5vmIXNt+YHX9mWDxXGcLxs7gK6+hLzK4p1OItKt3NO
FiCKWRknfqM93IV1KVR+cTkq2H3dPxAUB7Mljj3jQxfYtet16kOpk0tDgvJxmf6fs3PplhP12vgX
el1LFFCmVp1bSpOTTtLd6QkrnYuiqCjeP/37nP8oh06l1mKSQQYcCoENm99+HvPtgO7xjVDyMqV/
cYpzua7yYHh5AotfiGm3T3JJ+3vIf9yqyrzWurNMk6hRU4TKdSRIyD8hJfk22BvXxpcmftXxlz/5
0xqt7YQ61vSICto00ftuC7snM8rxsdya2m9bd10mcRZZhxCuTXiXMwEE4ZIM9vP85DclndBKUVJF
WBvQIiaQ/SlZf8/q+JbU+LVxd07K8XikbbgOaFytUwYd0De8O/zuWcxZqEGEZFrAqpe5HsK1YEUy
H46qfnmvxEW7wF9JAlVsVlQpRItafQKR6tdxl+6aGcOU4T0rYLnzfazrz03E/G4mLtwlq5LEo0av
4yZ9d2z1w0JuedFf+ZT/gbcOWXWmUlER656dt3Uw2dAHfhxB4kqSaVmtSU1NVMCv7TNRwdmG9IfX
BHfZrWjrGBsUPFdmAXcOeBh0WV/S4+zXuhNFlyU6QAD3tJhI95dgGrMckJvfxcTFt8yMAtgF19sC
zwFb1tRlmSlgdX4r3wW4WDoZKIYstIACtslgv/vvsbV/+w2LsziPISlHK1Za9G3yIxrDH+nAPnk1
7dJbo+pToRZOCjPCkTSDhKj+s6Pp4pc4dvmtMUr5iLNLhCgXnnnXhCddVX5cW+LiW/20qlCWXVww
qb9RPIto7TfL/wNvQSuUUNhLF+FBn6H2exFEeJ7mXHYrWtZalsNKiolCNCJZNBLqZSr9crquyWQ3
CCV2OpKi0fpEdwhj1n5yA4nLbvUgDpqYDGiasu+irP5ooWLhNwudsNlFeIwDQB8VHKL9EK0IvpvZ
MzvpSoil47ioeN2jgtRTeNf26f0iKt/GnZUZtKKsh6aMi6rrPsVHC7HQevrLa1BcYsvE0MNZJhRS
9nbT2TbyZ4NUsd925TJbe79BdyHVUZH0vPs3bsLqQ0mq7349d66gx6CTve7nqBiDfXuM1+Z9P22e
z0UusiVlSMNyIaTYh2C/j+0QnNPVr0YkcaEtGu/xUEPwvphM93FJBljxTF6WazxxrSX3cOyXMkTb
tuxZRvvw0ojJ76jyH7kwo1rkWCZSLGUznko4TWYHAffh9z2d5Vkesq0ng0utbvofW7lidfZ+YsSJ
Kw8GkaeWH3UUFqpu2UMStNMpTlEN6ddzZ32WtlRlRUxYtEd3nnSUB7T+16tpl5qqoE1jok6H2GmP
omLpn0u7ehVxJC4ztY7RMGxMHkWzwRP3hCpC+mmaN/nx9z2/cslyual2ovA3X8OwmNepas9JPfbI
lco4+Keshu5GtuWKLm7iwlMAZRfdHWVYxK1i8kRjo//QYQtjyaPXpxTqx9lGO6iT4eJNIrg7wIty
C7BFH0G5f2Wmqu78fu7LMPx0p4RVQhXPQu6FqYdtONkRMrkZ6UgKlWGZdn4SYIkLXJkt5okNxVF0
e7dBMGLlp9b7ZOyyVp2Rk7EWU6Ld1x+QZVMn2lQ3As2VhK2LWnWLEHuykaNIBEh7Wkf6czWX0d0e
tuzNPPY181uNLnIVYjxKFSUHElls/5woNp4IZP5vPQ283IN/kTxwmStzLINKa3UUIhbLHWpM6u9q
SPnXABTfE0/WCp89HMa7fjnImTOoTNOEBLDsOurY7yDjslllNFYWOodhcdBvCXbLbAyV5/XfpbNK
sk09HlLCAsph7NTCqj1WzXij4//z3P3F4Ll41hqQxKD2+ih2G5bQG4MAxgZ9+Hyq9v4s61Q9MIPa
vXVru5OkB8m0qLtTQ3r4aCnRZNzKHq/wka2ydAziOyjN4rmzWmCVRKt9f6hNGLdn2Y2t313RJb7A
forG7lgRAYFjrawfe/zjN1FdgEvsx1Qp0R/FQvd/Bq00yEbml7BwiauO8nQtSXcUsGD6sjwfTf31
9/vclZyCK9o1oTJhTA+LLaJrB+j6c+QusxnmiJ4DHr3eR3V4aJT/VkdBoVB3SVdjTnScb1kcX+u9
k9ya5dIZI81RcDpFGWzOurs96m89a19r3TkHNNMQ9cOA1mEnLjNeDWG2sMYrXANteT0wYdsYMdD2
KFK4WT+kAf88zOktXetf9xy8w+vG16XtI6ubrdhiO99ZAcLiCHe/yyj8fl63bpThL9oZaL0rqwyM
yHKf0HT1mjFwiHndehiMrQw3vb1Aeqgs3nVWpaXfwRE2Fq8b1xFoe3uka7E2eIztNGRO4XPj2fOX
r/HTmSFAkcFeab4Xw1Syj7Ul+zO3NvDaXqCZ/br1nqW0jYJ0L7qq13d6Rz2qoJNfzRz0fF+3HtSa
9h0ZlmKk5N+IjPW5V8RPixQCsK8bL5sabOSwoSijXeqTXbV8ANdV3ohCv6ZPIDzotE6POOqqaSsI
b5L7TepYn4UKk1w3rP7Ckmh8syUlkAUxTZ6/yOWwZBqvBmpxc7FViB/DiFrvcPfKxkBg6PXvQaJE
DdSWcwEoYn6SMSH3DIXCNw62V7YGl7uK6aq5hMpoEY0ENpMqSR4I3qg9W3cW72rIDk6E26Lp6KOe
PoC99wKvIAzwelRsLKLp6KktbCO/heqHgq2I38pyqSvabskicTMrOnbcw8FuzKY1/OETX1HS+brb
wXKglCWaLFDpS9JsJgN8pW70+2W//e/pi7vuj3s31gwlerYQZhzvmdmnO5Al8WMMc+833SKjL0m5
3KpavzZvnDWsF4JLcYUfEh8pyVgrlvebtfU/fsPkrGEtJrMdUzyi4Gc+nsC3Lxm8zfyoKBCxrz/C
zvsSRV7tWMAl/Psqw4KhXtqr4y5wFXcNsX1ChwKlOH+yYPtHicDv/MFd+aupWcRCOkz5ztq+qCNu
zi/bjt9SdW0gexbEMgiWsRA9CuFYGGZiU35yFdwFrrq6mscNVVUF9rL6khxASXRgvEzNOXeRqtg2
wVZOK9To6qOGIveMQohteu/3RZ0VCyqvPwR80wvTTPdB2OoM5j9+nhrI572eiQnyCNwufCi2Ogke
bS3ah11bzzXqQlRxQErJIzUUXRd9AKR9arfty+9H5UpmBobBr3u+oYYKn3IYijiy/FFuyeOwLggd
/UnG/XNA2N0oks+8XKs3eirrC+0AP+1be+uN4kqUd8GqvdqQ8lm3oUiJ3g1KWjR9sEMafe2qasvh
nVeSbNXx+kUNVe03FVzgCubUcPpLhSk6Ym3e96O56zo6fvz9kF7ZUV0FrRnj1qS4vRQhKO7zEkx/
Ge13reMucRWuc02snkxhuz83ZE+y3nbrjbBzrd9OJE56Fg2io30BC9bzSCaUu9xKKl1r+uX/fzpB
79u2Q8+iwZCs6Yd7gn/8htpZ06NJ0r3WK9pFQQQc5puMBtSvEpa7pJWJbSAY30yBbW64TyCFehcT
Kk9+XXfibsN6+b/DeTEnkmSmbLMRBayejTuLuoEe36wD0hfrqenCJLN75xm8XM4KrMKE80ncF2MV
djkfxiWPer8iXu5CVm002CpVrC2sIk/HMn1qNz89Pu4iVpDTbmuZHF1R8/QflOmU2bCqP7y+pUtY
NbyVoEH2vqBp9HEJtrxmOIP7te2syh5Ua6jw5lcElNc6a01d5hASUH5boSucJbaZhjriuki3eTgp
Xe+nLdw9w6KLV1Vpv8suEl1BhfwSKHlk82T91r6rnBXVUaWqNNaYK5bcHXFgzw1Rz36j7qzOXk4U
RWEvoz6Gj7ii/DlW8cPvm375cL843btwlYqpqgnbdQHAm//dpwE7swOPEBaeuTfKva9sty5hBX2f
PZayx05Og48ws4CarQj87msuYhUkcVRv/NAF3Zb0HCRjCUS085MU5C5lFbZ8JiUpuyLtlv2UtMOb
A9a5N5bSlZF3OSs2VXzrgt4U0Imw7ycaredEpsNFS5QHeH1cF7Z6ca5Eoajqi+jAcjrsVJ/40Fd3
agsPL2SRu9CVKZdjTacaa4r3BRy0H+eD38i4XJs3Tjit+vDADblpiy1qVQHvVnlXb/F2Y2yutR69
PgTUzbQZuVlTtFA6bowUWcDWP/3G3VmvqYqhIRT0bVGF7fFUrizNjdnkGSbgt15crtzKXSfHFQoj
4cJkW5DAhB+CddUqi5vVXlSdgjcOan63VxG/sUtcGSwXxQrHMgLmlfaFTay+m8b8GCI/5XXucliB
hp0wsvYI4X2fZG29vCFEet5VXA5rUuEyiDVui6mvoNQQLE1WDoHfrdxFsVKY+JAOki0FIz/2FODe
orhnHtZFsZpxMTZalSmaXSJTJKLmyc4Lu9Hzl0TZL3Z9F8WaoiS2Khh0MYFUSd/QiFX1CQDiCiuE
hJXfNTN+WhbcRbNG8GTLbjoNPdnwIZmWD2bx80FD7fvrJbzaNGrifu2Kpm2+IDH1twkg1eO1hF00
q1/BGpse8bwSlR5Omtf7x8aWqDSsITDpdzB2RbXaWTeSEBx3Nrsup1QfsIuTtxSMrqxZl9FCUEdF
yR7pgsRUnAif2zuTjvzG+FzZf1xIi6qAiXayCI1iGC7rKju41fawh8Kreb2cSJSYh73V5AaycSVY
ukpbzPbhegxLh5dJ0sOcYI1As6HwkGj1/fcf/NpwvSyVny6FtGREo8oN0SZosjSCx0TESj/dBu6y
W72VFia+aHztKc1bMj8MvL6l53JtbF5+0U8971Yrtik0WAZQXbkT1fCtpZN600SRvvGxr42NE4lb
kcBKxpK20NF6shIuAXRrP/qNu7OIJ7HuKmitLhZefq8C88kGg9/ZxOW3bG3sOEAGtdi7/R1X/9rD
r2iA/49U+GnIIVTEy3IzbTEe7E8R9O/j5papypWF5bJbM/x/jnJf22Jg6/QHB8L514Cy0jJrGjZm
vRo6+Iamfpwyd3GupV3kiOdKzB2myAPfBnUWklZ++5tLcy1pd3Ak3LG/1fa7iuwjgUq03/nNZbgW
vtXm2I1GxrrqzlsVv+PN1N15TUrystR++r5bp1E1B9+4QidRehbcJHcN1ChuRN8ry8nFsWYFt5NI
zLpgW/02xp0lE+P0xa/nzlKdK0oqEDK66Df+1FteZaUoPe9DLo2luiNMemmaYqXpZQvXN+00+938
Xf5q3uca5ylSF91QQS9t6LeM2MnvJuHSV0Ek6Nwka13AL6g9ASUKTiU5/K6gLleFdNw2zQdRxdjJ
PxvcEw893Wj6yl7gYlXBJJWxKE8sYFAeIhutjHyiZpzerGFPnssgIHDj1s1nr6njYlYCCjWd3GdV
9OksHuEbWZ6Qz5Q31uuVKOUyUZUtNWfNoYp5kv0/6z6N92VE9jcTfCf99nsXjWKy3ku1TarolER5
jq2Pkx4I9QuCLhw1SZ1C2bZE62x/WvqtutsGbv0uWC4gtdt1M7blJepFlneGzY/SHn5OQtzVoyJ8
myTVcVnUwClPuuRxFsBD2W+PD527boPK2W5J9rJYxfx3U8FCNKk++E1IJ2+czHpOImCFYLvZJ2nH
t23c/e3TNHO5KElLM6VKo+k1fZx1/1ekg69+TTtgBUyl5WLLoSzUbKHPQw/cO7kfFMX+A0XF22Bk
HwR5ou15be3TQsxffv12DsBRsIbIoaFpSaJP0cFNVgfwW/Nr3AmoA2L1wmtVFgFSdncbaGdILig/
rIi5UlR4X557FYkgZ2H3rOhWyDn1Ogkwl4cqO1RElFsU5Kkyybtp75N35Sy9gh5zcahoXst2MlVZ
zH28vEsrut4NIqVeeVfm8lB7kKxk71kJHoq8VJ8riNCG5MY549ehibk4VKWwftoYXVezCqpMBHR4
x6Dj3EHuP5oeZrxon4kIbl3Hf/0uy1wSCjTtkpJ5DfJmCBQ7bUGvzn3Jpx+pnvg9km3d/W6G4HRQ
VnltyVB9fH0GJAE88VSignw/5v5HkAbTGbcg6VV9yFxAimwLKTc74wcR88VW5XMC5TqvtebYDf5f
JXvWQpcYsYT/gLx+f1YRi24EwWvfwVnHNLY4inRBWXTwaipabsz9QabmjdZ4DdKxmLMWZf1v8Fbr
l2AGfvj6M3A5i26abJB3G2ZxWsMPtDF+Rb3M5aYqKhbMXiQEyWbuINH5bMbyxtnt14d85mJTUkxx
DQ5R5POyf2rX+u1R717nHJSgvB6SallV0KEeoqByTzKz7n9NknlOHifmhusOabkOMZeG+5s44T9a
MfrhjMwFpKJos4pD5iqfO/ukd9lmESGhX4RxEamZQmiZlavMm6Z90pZ+3lEb67WgXELKVkk8LWUc
5GAmvxGzmoeITH5KIcwFpGA92A7jsYl8CtsfFQECPiIJ6HU4Yy4gRTXmdiRHhAADWYZUL/8k4ez3
Fsz+w0cJM6hx7US+1/tnGM28X8z6t9+Ix69nOJ0mJbeQyVwd0H494uXLPrLyxtb7vzfZ/2a/gea+
bl0PjPISgSSH2E5X7CSZ7pcpnd+W9RzObxQuEQ8DSuYzuPfKh6RkwTO2uO5ph+8lfPPGef2biKl8
jghMjDIIGtHTtE0izczSTN8oamw+Jn3cfK35Qcssqhr+fq67pMy6liOPU4p4/qHAB/4dhxRsUzA0
GqTjGt3pMtWnKQ3nL1Vqjnu8iqDgeG3bd1VFgjnb6mmF6ysOwpkJxDRnFaZM0XN6wDQ7ik68TDvo
KelwzWhV4XF+HZMLwIv685YGFTRX04XdR+vR5GUb6IcAYqNPfF0NurQKP2gOsoGvx9bQCr4QcQy/
6caq7KgtnvL9XO+YC4ftzKL0YhQyZzBx6VfeZ3OETeT3U+7XTyLMJb9M0lXN/NJxg3r6HyMue0/w
PP2ukrZ8W0b99Pj7P3MlLLiwl93MyAbKZU6G8EGm+sOKI/2Nn3Ct7Zez2k9ZK8U15G+WMc1liMeo
QO93jA5+pjHMZb10m/IDyITM+RznSrJPEEL0O6i6XolyQX5GC5vmmqQyi4MPASG36vp+nXZgrlNi
2id9iMUjctmgvH6K9/KhtTM5dfbwc09mrmMibxc7twMs1iduu4zTvahhruv5TZ29aj0A5zYBT3Mk
ZZ7IUZNTv5DaLzy4AlvRAg46aY40n9iyn1+sr05D0w9+VyfXMrHs1RRUEIPPByu/qZ58hQvmH79f
RVduHy72xY4JAlXhJPNqoe1ZldFyl8Qw765TWPeILjieDijz3/hjV5aVi4FppGU2qKXLfDN1hCRc
98zaxCsVzFwODMXldKwUdp19EvY0iO2uXBM/ZJC5INjCqE07ZtFxGep7E5q3pZV+anvMdVBEaUoE
l2d83aVLKWQO0vqO8TY9//4DXxvzl///aStj7cahGoBTkbVcngIy1Jk4IuO3qFwQzJoEto8JEzk1
eKuEwciSHbT+5Nd1Z8WWNVEv3toi590Mj5fwm6LSb6NkTnCdq21s9hajAjXjx3R47JPB77biYmCm
hHtccBCRw+ipQP0uxELY+N5rQFz+KwnGbqbrS685qrdD2ZySNPArAWAuAJY25OiG+hB5D1ObygRb
RuFp4DdPXP4L066MZUdFvvXibdfO47kKa+U3xV3+S+2xhaZAmeSb6h66Ol5OdVp5Ln2X/LJpXelG
lTxXm7rErXxKN89jv0t8bZXiPWcVz+O1HLOOrA/RKP7xmyrOud+QikD5veZ5Y/+caPeu6Re/TdxV
2Gqhox0mteK5VljtIuJPIe288Ezm6mu12JlIuhuYI05BHiz/xM3xwW88nNv4JknbheRlrAMe5iSo
g8dtRLrNq3WX6tItvMvGveU5cnkMqgPrdmpScuOg+78H61/cslyua271Bv8OoG9QRcZy37s5PG01
L5/gEYPjOxPfRJBU2Z5u7BKyln/BWm4fd4u9p5JDrLKyCdc7Hk8Mz4wBigtKBLR3m4kqgjdqLU97
PRC/jdXFxGRkcVmK4gRzurmgbjHOoiTxc41nLia2mk6wiuw8R+rgKw/bzzNmtt8XdNJxHWy/OYkE
y/cuXM8qHNf7mB23kn1XgrBLiTVV3VtSliwfFvqBNabOQP345VRcLGwTBMY3AGVy1YoTzmpfxebn
Gc9cLCyYYUfNAspygYsoJF0WZD6a1DPguGCYECVOORbqE5Cm+76k0F6jsZ9vLnN5sEM3EAlfQPkp
agKIzww96t5vEhNXiquYS4TpKB57vWC2vFBI2fJi6pBwWABlBLHi1JVp/FzKaPwYSpiPnuQkRpXB
gEo8dPu0nsg07H7T1oXHYrgG8FVolm8ke4kh1uudn7mUGC/nntUa7Yacr5AN6sOsq29kja4shv9o
e9lhCQMhoxcXurfBYXJUVnmJNDCXDlMK6YVxn2luqzhvTZ8TWXo27ZyjU7XPvDNpnIcLAL0Ahs/x
VN9iAK8NiROtMcgqnLs4yo2azzHXD+RY/G6mkXOIngwzFkRnlOMh9U6x6lJt7EbTVzIC/6HCqMKD
gsBI8950sEndf8SWDeejibTfxdelw4ZIdXqiQZTjIP10EPvGe4dw6bC+XusQIllRPrUYEx6+N1r4
TRUXBSM4CIht2Ukep3LOkkBdyFH65XNdECxkyhhDyI4teajPopqTDLohnd9LnYuCBbGJUI5UhbnZ
om/7OOBdRN3o+JXJ4oJg0ZzQPZmPI1eV2C+mfZnk01Jni6CepzCXBmN6O6rZREfe86HNhJSfTS1u
3aOvZDVdba5xHDtVpsOB1zOzfOxoWb/X61B9ZpsqH+lQj563AhcNO5B8pILtGx4DxAfUVwJwnfx2
XhcNk1ELHnJla54uen8Myr4/JXPiVwcCI7LXmYZQ4BGD9GhdxMl5Su1wr1VI/Wamy4ZNyX405WIx
KnO7ZsEk3g1I5904vl+Zmy4ddui5GQ9cInOFzebUkk4/WpWWD0vVRDf2yis7vIuEoXZ/FmmHyuey
B8sC1bDT2Ee3btfX+u8AJ0EY6Mjs4ZonewLXbWLaHKoq6t0iqfE7ELhEmKyaASYcds3jahgebQAZ
6xqZ7LPX6dslwiAu00MiG6MTA0fIdBR9jpPZ73zsAmGD7mtYfekNlTY1RA1Eko2wbboxc659Vie6
1tE8jPAH2vKQ9ct9DKudh7BF3bLfsDhZqjYUJDVNuuQ87c6jGt+tnb2xHV/ruLNYlyEW0rTzknfB
/pzqKj1F5Wy9Jjt1mTCk6+xETTjmegrOc/cVvjBej+rUFcqKKOOLPjabU0Hg9tn1d+vS+D0gUxcJ
WwY6bdEejDkN+vJEy/R9UFd+PrrUlckaEtqmddjbvBKfmrCdcVVrfMf7ZV/4KccbiCVE1QXanmn/
WZX2D1S3eq1M6gJhujHNoKvagusIVAY5zyGetNfioS4RVrUx0l+stLgVg46oovAU8CH1ChjUJcL2
rWvLcXnpeLUcJ9PLN3yKozufhYm59nrAt6aHLghcfXK4mRVNmHzZRf3Br2lnYR4D5FI31AjmEvIu
WR1Pz0r4xX/qsl/zMCOMpu2Yz234XS78Y6hXL+SZuowXMsdjs05oWlr9Vu4P4WS9rrjU5btmJisj
4EGdV2Quz9oocoJnw63H6l/vg9RFvDQcmwcDf9zc4hWsiDvC719S+H4boSuChSRdr1kZmHwX28eo
I0Vlmo9e88SluWgIH2fdlybnOz/udRt+C47Er5iFujTXcZihqVG6mE/l9m8EMGWebh62ro24EzIT
KUR37KrPt2Qt+GhO+7p5Jb2pi3PVrGqg6b91+QyLw4vgYnkKSeun6Uldl0ED3mOmYJZyHG3VCSWT
Z7rBEdDrc7pEV6yVIhES9XkHZeQ7Q/v5LkkH8uzXevp6v5Krhir5Fg35vosnxvJ44TeOKL9+P6Yu
0dUtNKrxhtHlQjbBdDcsPcgeG8791wRuxe/JUqWPyaoP47eiXMgraQQsPcmEcaI8vJPJLE6NHb/4
DZMTRyPWQiSYJzpPxuDr0CVtlg6y9YsZLuQlUexKjkC0eTn2nwhcp5UgXoc56poK8jI8BjX1bR4k
c/w4W3bW8hBeJ3/qMl5sVyKS09TmloFJngJUNqchspx+Q+5EUuyPqennus1ZG5pzv4woGYX0v2fr
TjBdNlO1EOzu8qNMvrT9nssZaoG/7/n/ZPf/+yxDXc4J/FEqUDnb5Rid+ZFLU3XZ0I37eaZt+xbK
XuqeDeR4HtdkLqba7nct6ckT64Iae18ywQ9M6fb8shmKbKVa2hOkGIeLrOeF3LER1Fc0tDtGG1LX
J01xHOjrcingOOuH+0OU+PW+EM4wbBoUVm+8J98WSh6GeffKNVBXLauKknoncG/L7SCz3sDFk83U
7+mAughVS49tIDXySDqScOAa3snG03SeugyVitMlxl62X5a+fdTwwf1RrX317feT5krwcyEqcTTr
MpP6uARq+dZacV4j4cdiUJeemqkckKVujksVxpCdIhaaVqhO8rOcpK5sVthvgKT39rhAoX44baiM
fLAJ9ZNuoy5AxVcZpEJO+yWZt+giaVtnUN2YvaAMRAZnnrdTmpqWscs2d8cTiWt10urY/WK3y1DV
QuJhuWySS8CWjwkSL1klZOC3hbnMVAJzIlOxkkOOJGbZitNeVpfMTxsOromvB2Zq8dI58Hm/gPke
7ldbNfer9PNWxdX8deMjgxCaTUh8WVnyuezUPbXGr2iZutBUHc7YblkTX3pIqe7iUyd7v3jnKmch
VZ9y3qXRJRZYn0k1xiekfv0uMy4vtcQWhwCY+l2Cer7IGfa/YeIJ7lNXOavuuOxwpY4uqG7dz1Yk
9FzHfmk06hJTaZqIvhpsdDkGMp62HlkACeHaG8H0yr7oUlNph1prssjt0tNK/91G6WofqyOsQr9s
gEtObUsETwN4T10aUqoM+o1vdHoLobzSdxecKleYZxw6wK7VK5Otxj4O4fLJK1643JRYdhpDpDi6
DHFF77sARPoicAP2a91ZoOkaNxBym7ZLPe3RqYmmJxlYPySWuuBUpw5+zGUSXfhJ77HJeDn64dnU
BafaOU7YIUV0KTf6CPEmeDe2t94Crn3N+PWmJfYhSZuB84uexcd1kveoL7ulInatbefqu7Qmacpu
TS6kip9R3vqB7YlfhHPJKRN3eqw7sV3GoNTlaayjF715tkOS32+uOCGUk52QMaFYQdCIxKvyX/Ws
//Jq2qWn+q1Jt1RJfgHe+BYVGmtW9/Wffm07J9wAxZpQ7dHxJalQeJqqrA0bz2nosk5V0ge4qB/Y
b7kZM7JCpvRF5dav487ahDuj5ntntku4LlvWVzY5jzg9+n1NVxQr1F3JlUSQQzoGlhBTz+FmyZXf
VdfFnaDECWQN7nMXFuESVOLZ6Flt2/zoNzLOCq1NFMddj1NiH4w2S0x6D3HmP/zadlZoqaGWHtg5
uszbciHT+rgfh+cHdW66w8H4LvYlukBQdLsP6IwnzHQNPROZLvEkpg0QLMGYmx2ARy/j+mOaxIHf
mLvA03AIiHjzbrvoKYnvUxyn75p2036bl0sxEataaCIN+2WqCM3wzr5mXYhaLq9v6rJMkFSsYQar
tkvL1xqoRzQ+dngc8MsZuTTTRJNJr1UfX8Kwejuvy5t9SXx77uSjxBj20c6D9cKWULwR1b48crJR
v5R99BKlfno1ahf4wsBvbr3UByzApqbSnxI6srPfqDurlAhq8AhWx4jR6ZnL8A6WY16lHtRFmuya
KKpsu19qw4csQF7nBMsZP1t16lJNuBHxwe7ouBiH6Emke3snoRThuZCcMBoPTNQlxaCHrFFPRM3j
RbbHLR3Fl4nxi5SUCzUly1rFGrdDbALldE/CJP6mBW8/xPs83vgBL/HnV38ifT1rwmnUASTFyWVM
uvRdmarxrPnI77Y2DRBDYj8gl7qgkxhgVj6sCbkkffWZJsOzlLHfodqlnHSwBHboKAEK14Tv4jTu
snLi3C/x5YJOS0RxZVQvra/J+1AEbTaP4b9ei8olnEbFDASu1u0CR9TmU6ur9d2axNAZ/33zL9/w
V9/WWbPJPocJ+O310gZm/2AITG0ymJmaO91EwfmI2/FZjSXqH9qqav0OaC7utE9xvzcjxR7Hlj+A
5X9JhPILKy7uNPBqZf/P2Zksx40rUfSLEAECHMAtWZOqJMtqz94w3B5IAAQ4Ahy+/l31qpvPsiK4
6Yi2LaoKxJDIvHlua7Hx20nkrhn+Ltt159a8FTspGHV3MDLyyBLUVe5bj3S+2Gf1EW7FTlFSU5D1
O39jOnZ38MDyR0SY3b7Yb6t2CsKwdcC6+NvYgwPxXBuC8d3OtbXVOfE6QVYAEphbHTU8EwH+U877
psoWfBWxop1JF+CDBxM5zM/ikj4x+/BL4VbhpGgCgRYt3c2UQNNMxGeOTvPTn1fWCze/rcCpn+GE
UcMt+YZrvLrIhBSZWzrxShHuhT15K3Gahxp9J2093TwwZ+9HBgBcViuUVoOxAl5uVDvpQ+GWgEVG
shRoTpxucmVfxmjMCo9U874x2gTIAwRs2trY37wcogygEg1pa/d538M3527bRDWEuJPHrlxaeNKm
D7ObdyX1+Fbu5LGWjJ46d0uTuT7CcKRBRjL5seeD863iybgGtX3vpltfhsN5aGcBrAXcW/Y9Pfnv
aQ6PgClOeDfdurKMc7p6k1ER9Tuf/jxf/xVhNgV80lEb87dVdi7TA3DsJm1eo5r/PtjhW29AN7i0
qQGtvyFfG54oduT7MmzEZYkLvesE4Vv1E+TK1eTLcrhNhL+BPv/XFMT7rA35Vv1kg1LFncZ0Z60a
j5GjS4bG432VTzgZ/HfoR5OOxVgU442ES/OGtdZf9BglrwSBv9/O+Fb/lKYVxSG1Trelb5tsZuk7
JaN3f56Sz1Pv/4MQ/n88rBl3V5A83a2pg+i8EOTJJSEnCtX7p67ql7dj0KE0+udf9sIX2SqinqOD
uBiVv00hvVPmqy/3debwrSBKhJrFEWXTrZmWJl/GlWUrd83Oz71Zt4BWchNMeAGc1v5Il1EeQvTL
7UpV8K0oKtCekS7FLk/Zom7WVYDhwzho52d/Xs//2hUmx4Nk8BpPBzL9JNehzzsx7LqO860sKtWp
ngmV/taJ4AMgk2+Sle6b9FtRFNaTs1phzBtm7FHZ4q2lZDntm4ib9RpaCbIV5eNNook+L2lv886+
8uwXNsqtLMpETkO1kbobrA3n3LR9fZ7HQR/kpPbl5PhWGxWFYSXLUY43hb87DUh0n2Ud7VylW3GU
LS2du1WMNwFdyz0h66fA2+YVSfELo7PFXa2e40qb0PmGjKjWF2D+6idNO3U3lCx+7Ze8sM9sZVKJ
ayxMeIPxxtR4sUH4aUmqXaElQGL/XU5uMWH9bPBxa4KeZ2NP+kzT5ZWH//5GiLLKfx8uAW+msIPG
/igj9Nf3Pj1Os4NrK9TM74KR2Zy1Jc27Av2HuxbCViaFjiwGGrX3t77tWe5iWh9pue5DBfCtUopN
0RIAFdLflBzu50i85cq+kk57aR5tVrAM65bREWnj2LLwjkwdpO+OtYcOIKFXwpGXfsUmQqYCHWt1
gpqAqNj8s6GpOk4Oqy7rbfpazPbC8btFQwngsBo24tKcdsp9d6qiRzfw5qDkEtyV8cAv0ULrXVE5
30qoUgpMquhbfzNcfCrbSWZ9iVbZXTNpK26qIDQldI4G1E6jn2hHv6Kv59e+R2+O30aFyLSNz6cM
JDdNxq2v/+6GNthntsK3+iYdyypo02S6sZrVj2VRwZjTN7saYvhW4GRVKyNXDMNNzNm0Wvmjrwv6
fd/APO9//zrbE3h8eOPSHhmk5pNh8qlvxLrzfW6yUxw0fwgDlubm5DJkQxnddZq9krR7YZ/bipuq
8bkftIuaW1kEY86rG6NWZr7VQaaj6VEmxXqK6n11YL4VOxU2RvYXfLcbhGwy50EVZbGo5b44ZSt2
SmlqgHle3M3xsvmKBAm9+ADQ6l1veCt24kvqm8DiLQww6n4sFl2cAz9Xhz8//fnQ+k3wv1U7zTR0
nqSBu43hwpusmQTPEzjTlCiv4rAxCSP7ZtNW+RRGgwAQkA43/8wCbGD+lLFisa/k2F7YqbfSpzg2
xOtm7W80Xop30oLyX7c2OI0ClI5Xfkf6wlhtzmbSEOtWUU63dK6DfEnQs7QwSx4m5tRBp1V5apAc
zsQUMBAYcYvdOXKbNQ5vdjrqeAiu0Vy0xxW21kcy71ON8K1AqveedfPqgyspK54VawTJ8c5mD74V
SE11iOpfhIfXVW0zEPiaSOw7EbbyqLjnccsDPDqNwUoQozXZCHXXn1fFC9HjVh1ll9X7JmH+lq4T
TnsOlvKt08n8Sj3thcm6FUctUsZlEkJ5XPvKFVk3NNV9aRN+M7PgrwSSL3yFrUhKE9bS2SBfPsfy
F8o5uRwBzfjz8PyT0P/NrrFVSVWmh+12OfQ3aEeqFAMPofHyXEuoYAh6RCNfeylK3d9NizL5WLbm
RL0pjrwx5uefP8JLX28ThCe6Nm7CW7pFBiBTIb7FRfdt36M3y1yzeR7tMvgbCWZ4RP2lkn1gZb6V
Ualuha9hOCKKMfotWBzc7xML8nBzVE8RFJM2RQEjisgTcqHfwnKfyR3/P/yUrQq0PfVYC1T+ihO0
Cw9C/71vqDfxtfUFbJeXtXs2QP82zE+MjDuX8NZlsK4n60ZRBVeTGgR085Gb9JUL7AtzbyufKgI+
13YpsfUYKA+SdsrDyX7aNSJb9JROh7UKCzy7dBIqpMGiRyHeJ/vgW/0Ucbjh1Wupb8va/LCqU8eY
oqaz75NvViQaPhQPGqlvztov3EQ3yek+jSDfqqe4o6QtkpReK7e8S0PyIXH6lUD0hQBoK52STTxZ
OxJ6LXnnLmRFWBK2rXhjHI0OoDCt7/cNz2aFokZnmzUp6BXUzKzQxRvQrT/sezT77x1gQJ5fwdcr
uBap/akGeXCwln1lq39prm9WqCLzEsWToFf0wPykSfJ56YvXKAovPXtTIiJFG5e2xJCUtn3TGRYd
4IkbH3cNylZAhbWPecjwwTvTvpWig/dnOuzDB/GtfqqHJ7Dqiohe06l/LLm7uGUfhZpvxVPAw6VG
aDxazDIXPPpWxvS1DqoXBnwrnWr60LfhEOJjc9Sh0+Y7wR1s30TZkqA0b0UpBafXWOj3tm4/isa+
Ei699LGf//xfd1w5MRCgenxsvgZ3Xqbnfoj2Xa7+aTX716N7+Gklsnsekepb0y9XYeNXUkcvfejN
oqTGMl8HGA/W6KMY89nI076ZvVmSvFCkQ1j9vJPoj1Sv2dLu6yHjW/wTW0AM7SWGo1flo611Jnm9
75K8VUqVi6siGICZ20B9mwkzr4e1Gl4zWXlhtLcEqDVM4slpxWAdWb6vyALm27rsvLlulVFVxSZO
e8muqSu+KJ9+EXred9xvlVFOdNPM/fOq6Yo3dpJ5bOm+qb2VRZmmSgc/YZoUDpfFsZQghhXJYdcc
3Oqi6rTUS4mm41svW3kBvZ8fnOKvXbRfepubs7JGlwElJsCCT90XX/fHuXX7oEl8K38SYpWq0auG
2pCLjJvw73aa9wWGW/2TkiwuSGkCSFJJNnp3Xiez89Gbs9KquZDCE3Vj8EMKVTYPX3a9ya30KWGN
SYsZD0YfDTbYJjdO7ItLtrqnCGxMuMK79eojzzMV9zM6JUEf2ffBNynhmTBdREGqbt6ph0DV37u4
26fY4lvh0xiuOpGFsjcsIKi1KKS0PAMebNz3NrfSJ/hc+EnTob55Xa2XuOTmEPu9+aKt9mku9ZBG
g25uSrVfe95+75NpH9Sfb5VPNSlMbWa7XmFFEmcL8zRjMtwXs23FTmvXeKYSs14Nbw+hKT5wXr2W
s3hhT9ma/XXC0B7SbnsjXH8pVrS9DybaeUemm9VJByGapnHs6sZ5rvOoVwlw+8rvM8RmW8FT4SU2
q6CvbwWJvhLwNhRV+yJ8ttU7zTWhfVAmFpXkAszHdphPXKavtepGv82Zsi3iaRroAJBZ2tyWtm2+
TTqkf/WNk+9Kn/Lzno2AbUFPAozQUKzc3tZp+Vor88Ak3SU0A434v5FnzzpaBGhhvqWNkQ9hm9A7
HXXulen+j37+/9NosAr57+OTMVLzPNX2BrK3OSSz6U68CZdTWS9BzqLQ52XX0CIL5Dh+WGOxnifM
4W8TmcbPqDmUnxnO9+IAM/birH0Vf5t75E/ioK/sGYzKMYeDTlAcGY36QymH+LQOkd0VAbCtmopX
DkxAjPsVla0DDPt01s+a7bpMsK2YauFyicIJ7FTh1kyZ9qzH11ow/2Ep/27QN+GzWkMYVgRNc5ME
W3AuIX46gMzokouCTKbNR7jDRDlVHehvcP26QF9L2pyQYs59WobHQYdIOUajIgdWi0BlaOkY3vM6
oLei9PJclZ4eNLAm5wRd6p9dJ5I3aIBHk7pM0/5QBAteTPAc1VgeBh8nV1QngHX7h56hvGzkMN+B
Vtjciq57rTjy+72PbRVeCZxMnG2HBsFDSJ86P84ZG9NkV3mTbSVdxSC16ga8rNj86Kf0Rt0+exq2
lXTJ0fsxLfFkmMe8iafPeqdqmm0ZVyl8S3A/QHdSEZcH9Jt+ESTap1RnWzFXo2EmWURE37q5f5dW
BXy1ild2jBde5BZvpRPCajQRVrdWTTobRa/OcO/Z14jPtlIuw+bEtnVb31bS8Yc5aWYAVHa6rrCt
mgsypSgtqlTeYpW8iSmF1KTeFcOy/zMspDM3NWBcN4gw/y5I/2ENwp2Te7NbtB72r0RKecPQv00I
MpqJmfdZ4iIZ9d/93yjZhPAxkrcSd5JsMai9taXalYBgWw0XZO9BQsxErqEiX/WIjA/6ZHZu0FsN
VzkaspTrSK58kZ9Y2dzCep+yDWYF/x0UWVehLhtc5cd+UA+zlXed4fHbXbHCVrs1kKWOK+Er6IuH
N9Qan6mh3VenZVvtlivmKEzCtrxZVs0H11ow3Mt113WHbWVa3JZhCf8ylFIDWRzRA7nkxthduQK2
VWlZDkc6gmzszdRkPjasEBm6wd7tG/NNJmwdW7HOWEVXZK3Gu0is68H0bF/9mm1d+5ZGTLWrAnEd
17B7MKj6XKhJ98nX2FacZaoFpGnYjF37cPZ5oyKeucqTXZk8tlVj2aYP9ARA5HUIUp0PwXqYu2qf
ro9t1VhLmQxBEi/iSppGZCpMvkbtOOa73ukWNjX0YAXBBVhcJeHVm4LwryQeu32zcSvGEmNQd4KC
1BBX6l3R8OlYR+trrV4vXEi2YixR1T3Q00V8RVNleEpCXl0hz+oOTcv9zte6Ceu7NiB6rmh8HWcX
HIKOLe/TuU8//nno/2kX/k0Au8VO8XXtOK3q5NonA0u+opMzeTfVKc2qVQbXEdYnecwBjfNdod+G
toc90xAs75Yq9E8jjGZ/jDCEqE9hBLpnUdf8FKlh+ithBX0MEayeYPpFPwQm1Wcfr2nuQIi+Q/8B
7LFXeNP++Uu8EMhs5V8AaEM4U8TRNZyKzx1p3gWITvc9enNiBwTv9DnYuJI6WK6r6Oa8jNPXQumX
ps/myLYiBUmum6MriCUGfZldvOYs7oO/AuntvpN7q/gaWQTrq9lFyCaUyxfhxHJM6uq1vNnzOfqb
6bNVfDUU5oMWxk9XiYr4X7or5zuF3a3MO5cOPKdtD9JQHLJ9AEm21X1FlQ9C3+noGnHTvgGXjj8M
TQwwyJ9fd/zC13n+839VcFD8dL5Zu+g6pSI9oIVlOVec6AMoMvJkEaZ8//Pv+Uc48Ltxe54R//pF
NFj1qCbUh1jtAv+uCYXq87a3wUHUvckbUMizhUfNu9JENDzAMZKhny5oHCbI0MOtIH2uvLM+Cu9i
rcJPMprL91ov6RN0ZUOThZ3nWI+GQhayTij/wYH+Oah9ErSuHtVIyjPoXtP7GgybO2f7ashoaeMb
0gYfVhWWx6Zq9NmgoaavM8F9cE4Xu5w7TuyHmjfkvqnjccqihKusqeXwqWSw5HxlcF54CZsdz8Jj
uJZdsV6tsyApBnY+JpK/kix96Q3z/w48732P3IWOrwqbxhkgAnWKTNgcje7bvwa5qFcqVP84S/zu
DW8ClWoZVGfTFkcD+MT0rjVTB8MPiDGyCbZJRwio7CegCrrvaI6IjppVPwOmwywwS51JFELOQ7WI
V2QJL2yQ/ydvG8oO+NskuOJ9Jr/aRBSnHsTkv//8vn6vvmVbfZtzC6hcLgivUZ2mHxM6zleuYnMf
qqQ5DmXZnKZWLNckFNO+JN1W8tZTv8Red+FVIQV4DTFcB/j6FfvC+q3YLai6pVpHE167NOyv0tog
62WQvvvzaL3wLrZqt6WJOV0izq92na3N+ganYjkJ9uHPj+fipUTg1lARSde2lkhbXhsaV2WYVwqM
0j5vKCchy1LANuhf6+Tj4YdELjW1mVrVjNZ6piYCoI0ULCr6bNXYk9oMlnBWxW9LFLh8nfdD4HwF
b+5YoHS0NsMS6JwkvA4/jg3wkmE2zijl/Spdl5ZzhlS2W9+oWEfld3Tva6RH5hLmBUHWrkbZN0xO
9bFfUnYuQfImx4E22LBm7+TFoLNVHCs0L34ei64/o5R8z/SiYIdnYSrsWxvRPDRVdACeEDy4oMIZ
k45ow7p0RET3Ndh5T4GkRXigq6ymzBW6OgHa+6uUZP1RPGNeajeqrKPp+KlI5uJNU9bxF5PO7rGr
LD1VCcjc01oY9WsZlr7J6jmui8ceCIfPRghKzhXakuvHxA2YHtmAY8lgkktFMs2D7jGVuj8MhqoM
hBC840V7cehdZHDf4t29DGQFN+CuzXRcv2v1Gt6n+A6AFlfjnNdDUBxiolWulTNPST/DIpD1XXJq
8TrfUmBO/Ju0LuYmLyIbPYJTXjySIpGX2pmAZA486lyvoNJeVj2z9h30xvAJr0z6mSiQ3ERSxuzA
DfsQlpJ+L0L2K150c22V7D9GqSibDC0xVObQMOkDJMrRwbTDcOjD0Z2UKAfIECQpkNBMwM3q/dB+
bIeawYeiruC02Vcpc5epWhl9TMkMlXnlp266qL6Y+YeuabvkSBqLn3dLND/nQkOrc5/E5tLJOLjD
C2jwKa2CevyunUrASdoJGYgxk7C0Ux+LUkygXw06XapjUHSNGnNia2HvA4EfzbhsfL72JX0rTUnD
vEZXz6koGwM/VzeFjhzGYWrKu1HXsnq0s+tPEvP9vl7gHOh4O8AaLmmTgx0kzyIExvZga9O3T4kW
NT1FQ5fQk00Zj08qmtO+OLRmxb00QyK3aR9tQpx4iLqiqz7arovpYyOCdYyzAsERzW1ldafxSbqa
nJHAYqvNpUU54xqH1tUntgxTf0ITZ8m/+dHL9S0pLLxJJHTp7WfmFz3BnarhbOoyhqy5z3Trvb1n
jNb8fkZxRH6XaxnI+0AO+KcGYxI9wUmFkmzBy4hOlYxsfOJDn4rLZIte5JYWEDllLYWTS+6HJRUP
hU3S8ksC8Wd/gpQbbBjR4AcOq2kIuvCnORyLJ/gQACkFNXM8naquDeVPgKYG1JNwQfDlY8sxEc/C
eR9fm6ZVcBprjcSdty0dKq0jTE79Wy1ceVQ9KVBY7MrOJ9mQTlP8qeact1+6BZaLTyI0EU5NKrA8
Qxe0/LLaMJl/KVYRj46/SXaAis+kvOMG7IFDUClV3Y1x1Y4/edor/iCo0uMX3aezuEAUKMmH0oQt
gphmSGYBVYDiYS6SqS0+4qese9t20UqTbOJE2DcyoYM7g7QYu2NoBmrf10k4u4ckwLwG9taQ5Nix
eGk/gfHkItx26grzGFYN6bnVLu0eVl6O1SVVynSf6SqYeVjCdiiD3PcddWUGoyge3yXoubc/+kI9
N0w0aJs4qwAwjks9m6W8tZD9BZe4ShE9Qqg81+vdnBo/lbmOokYeRjqHz7urC4j/ZNe4GU+t61p+
z7AbLdGxkU2hrlqiZ+iTD+MYFJrYpjHLrJ2KsMwg6IR0pMZeYe5mfCf11KO5pjkWaTFEd2iajeov
tliG5FrBnvEk+yqqz/WEfw8Q9toUR0DvRPdUMNgk1ZkKNGsuSeCXyRwi62l9QdObnO1pTQWw3kuN
F/OGxCEqUnA5dSY+4yCCMD5IpRzvpsZN9mcCd8z4whq052USpIYyG/q47w/toOvgx9p74s4mAEBN
ZX2f+CWLq4gcyiGQxOTUNJ371rBkpm9tbbWFfTaadUuwjgLalUiVxEhlDHWq6JqtQYMDKo2MLP5G
N+lE/kq6IHBXCxTNfA5NnYj7QAdefFcNC4IPI7A69qRiPhafedBP7MEkYTf+FSpM0l+eEZ/cVSgh
djRrCQvCvwHkGPsLX0NCb4P1s80iSNq7n4n3fqky7mFM+SlhcghODbiH84MeaTzfTx1HgJ7VvhT6
mxtdkb4RQT1UX2YsBF9lYTINxQexyIKcVDGx+MSSZS7vJRTyJO/4EkTVwbCQA/9GJnLWveui24RK
qvyG/AWrO7Tn+EANh0KyFHd9isOEfocbG5UH/CKj9eF5cQxLXoAsu0wZs6ynyZHFQaTvJYP1tMxX
ICj8j9V0g/6mbKTGb+MqSYIrwqKWD6IRunrPGygVfrpa8qU59ILELjrFkiOncRzHNhD3oJiZ/okp
QofqYsBkE1OOfsaxu7iqm3l5adNCLj8N9Ng4HmTEw+II+XFqZCbquI3mLF6NjGKAf9H5imiEtcTf
M9HJIrNpESY4bYtiAO8x7sc+Co6oTcdiOFTcRk14Tpwf3ZdBghwTnSdQ+UHhXEKotb4qF3XjksfO
o2BrlgKdTplYbOnjLLYBER59LnI+F7VoBn0u0BNYBgcZp4LYK1LEjj8xD4DdlPM5jbtvyljXthnX
QSWvTfVMUcpDGdRmzWoxJRrNOb5d44Pwo02qPEXFjZ6VJfDzATGNq+gOoMNFXxJiA/8rom2cnCcm
SXuucCcWh2iN+ykfEqMQMM1yqCJ5CpqkKGsUBnxsj7Hy63Ku40mzL6So7HCcnQh/qTWxwc/EeK4v
7QzTkJGFLK9Had8yMkc0i3WgwjOsRUtxS0tGZ5iJRWJeLtEa8KsA1XnBeT0ZfSp64ukHy3W5HuOU
FJE6l2zW5H4ZiA++C8PoJQyDUJ0F/F3VEYTpIfJ56uEU9yArGrCHZl4Ax8mRKWJQtHRT8bY0pUXn
svG+g8KfL3fE9fZYTg6U2taBsufRx35OEUb1X1GkhHgKX5kP4q7X6dSlWWXnNDkKLqC+yVag+e3d
hMgSu4ZU0mUpKIxPAjog22WIqqbQnhc9MvZXsMZzSU48od18NXEj1RMJBmDUgHFmCNewdANwIhJu
0+rvkvCuvwiZXAMRNncVA1EJO2zafJnaFECMbli1PKhkYeIuCoZe4O8GS4aMINEk/9ZLgQaD1Vek
uiKyjvnnscfJ9QihmWF/Fe1K9Z0fBSZgjBo5kuujikZzhh92h08idLi6C97frJ/WOILn5mDkDxQ+
cBiqYr2UsPj7lSRD5YZs8ta3bzm40+4+aatFPXL03USPy4wE47uFQwp6gVbOyCrzdRWBwlrzZTnB
FmBofqZBQKJTXY5UfAld4qZ3kYPY+F1Rmr74rvBZEe/oJFmrr8WYwLYbotW1ih9Xk6oGvYF1PVJ8
MxrbrKK1hMB/CBes337wc5AjayiXrKFhUt4J5FhPam6gugGwqJVnpn0yYK+YtXosYlcSRJQ1hdMi
SusyNZAtHL0QMPCNYgqfwZxK05N3rulkOx2RHC+i9lLXqj6nicBRPSaFSKu8Ty3hCM7WKPlRgDnG
uzz27UTfxH6K5B2b16jJGHCu59WE6l2iTAlzYp3gHndqVBNKkU3UUfMQit62VaaVMN0bVui6CTIX
w4AW5zPp2YAXR0q1PoCaWbkmV+2yZPhzAoFPHVXuacABge0PYs6in7NykPbAl35uf0TFQp7iNcTt
3QD1drMI08cVOxrrV+SMQlK+x6wFgzMBWnG6GwSC6Ay9Ugt9E4ydQEGwSKO0vI9hSBciZPCNcEc8
uL5oNNPP76ukTaf5oUuDtns7NcWSHGpX1/QJgYKk6BXUy1ieiKFx8pdLEa2cbB878dSnbTWdB5cU
96EY0RebRuUZIVep0f5AdWrOkAHz4HFFGGiOLcO8ao49mmiH7s5HTdR2iKifc0xV4MmDdKrzv4ZJ
jcnfE9r9P04xEz9xOcVmdkoXA9itZ8XsDi1wlz8W2ATlEuWs0ziAd1LkvSjK0ObYfLhfjmpCE0l3
Dh2ymd1dCVPh7ogLfqrFIXTcTO+rtiqn8YCq4NiVBxKugoN073rm3kbpMLG3MFQlX2Q3CUg2StwM
RM4XK7X4iJsxmBZOt/CxgwsS/FGTXJE+JsAkIb0XRocqtCNoVWM6PlQzp98GHndVC/N3olhxYL4l
QZIZBTX65y4IyXQgfLZOw6p7KvxDN08KpiFjgUjWoeRCa3Yc5rJovwrZiumosSKivwS+hLumXTJF
dY6yw3hQXbu4LBxEU2eGxM/2aRZkVobrblv7bw2PguC8iGdXmDyZSU8+YpM1cY+7K9HLca1gzTFl
ac/mMMq6Fiyfc6yrqHpY5p7zywQnTAfDb2A9qmwsDVL+w4rke/QODjO6vzdAM7IU2DuHk7SgPEt6
3eB4RI7gGtfPzpkhYEBHMbnoYHnJ2aHXdP4iJ0HOCWPho3ULIQcy4/+RXuY/O7QNt6dRdeoBcyW+
hUKnKISMC8lH3/I7wxf/Xs1x884lkZ4zALxSXNeQTBuzABWLJaNA1jTp+zgMZ2TabfuTq4FPSO9C
9tD185rNZRo/CY8rFkIScNcCXAvPEjst5FBriB61Sb8deI8dfi5WfpWN6W9YXUOQN7BzQbI1Xe80
8A55PK4jou/JXyI6IkCZe5hNL8LkUPL2Z9X68hBE63AZeFSck7KYrkpigxKBb/LWNNFDECBhE1St
QsAGcZYIix7Q+5Uek6EPMkDodC4Yn3L47jVn78P2y+AHbFpAaR1UkQRH8JBihAg2ybiYPvVjqnEt
CxE4jbhyr/VAj5XCnuFYsuZ6hDu4aGCnuXAkPGCI/ZFXfsSUg/gaG0VxJMifMIwBKU6jpj1uTM14
t5D5OwwiY0SNJS5sJsHnkY2e82AeCox/yYIhN3rsbnCFZ7gFhO5X18XBh7bG9hFK4r/UzTDlXdjH
b2Ehpj4oroo7GP4VVyU6i/2kGzJOujg3KiiPi+QgiASxKY9QLiNsqtKOXNBK6w5LpxDSwfBh/OoW
JbK2gIRXQavwHp1LKKjEvDwJGOdedIsgEOKveQ3ziJgClDpcmxfoX85QMMU3KB6aNouwNZzLxsfw
eOX8fxxd13LcuhL8IlaBAQT5yrBB0kqypCOHF5Ys2wAjCBAkwtff1n07VT4O2gUwM9093Ua0rsuK
GRZK1P3OlEYDjOE2e1aj7DH+M7f+hYCPXLYs8i8ZNhvPkrNjhOw+4EPjPW34oEg7pWr9XA5b3O95
vr1ytyY4+UkPQD+3tBI4DCdFObyfhzW70IHPLQybcdD1vFymXvtQ+9LY0xypUVREdeIvn+b+aShT
/kPaMa+SI5rnNhWxfJ+WzvnTOA9bftcTOZ762eR7E2fT8ko5X7+t2UQ/unjt/yFTLEK8UY7GrCyK
/4KMovSGvALxdOilu9pElFHlYK3QYPMaPYAfd3nuQUR8GLyD6pIHwFzNIHh3HmiH1L1snYioQ9/5
S1fGXLSSRJGtGBmHuFmlpAC3tsNrQEfDvjQjylfbhc7HP7fZoS5X/eTJfZyxYN4TauC0X9Ij6tsJ
c8zWYlrPsmoLpXhMA+O3NM7HHQGibAKINPtPQvz8MwfnfcsjuJvhu8OIiLHyAJ6AOhm1hhX6FU5e
MLXUO6I8/nX9MK41QQ/1yIfE5ZA1GsRZszFszzxGi2nCsN/5PUHq1BIXij+CkVnHx4D2l7ejyfhT
lpRL2QSOHFn869Ff1AVK/UeeO3aF1kyekjzS/zpDdADmabs76EsFqxb0qrTG6Rh4PREkaNUJhM9P
KbO4Rvb4CtNiMcWW+6QjS0+Jo0xXmpUlnFA3ts7YJRxSdZ0Yql87z6n6MsZee3SQM/0mErXlt0ib
4g9h/SLqHPFKmPEQpPuTrBnDKQYDQFqIMtCmMHyrsp0Kb36hx9u+I3qs+yuVRlxNXEQ8qXOboTUW
+3JAkewwZdb+KI8dl2UjP3pp90c8CvGHVsL+1aCGnm2BBbaKkBFnMrLB3Kwt8zsruPjMJ0N/o2Vj
3xcyM8xkfDmiew8H7n+iQ/9WJWvmh4ajT3o8wiZCnbm0vI/5luAxN1vyMhp0bxXB+RdVOCZ+n6AD
EbUalmQ7dW4Ly4lv2SGveSznOxV/QSAMf1lZ4Y9YDPrOGaDGpMRUp1Djs+9Iis6mhtMdYtcEQnda
7xY5eI+GkhHmmGzFUtTz5hhetiLD+/ccwt5FPxy6ujuqnWlHGKzlTSAOiCv8d8ayhcjAvMIXEE7u
JHMFRdRKx8tvAXzfBYgHZjM8iqQDMFRM8kEZQlTNFh9BHarwXgip8uS74Gv5FBIn32QMZ6smMNPp
OkOijW6M6rawoxy4Tb1OeRY+jYEZmCPFlrWRn5eXFFHYvyI5s7PUhenvd5Wi/aMqG7eLt33/noc+
PRqCefabhXvk3yGM03iBzCvstXaA9k75jNVBiPKn+ecESe4TFoCWx5Vhc6TtqBS6BWaRH/WCGYTf
caDy+wW/o7xLIHNZzimL86HJci3xPZFe8doVRK9tnkPnWgvCBGYO6A5MY3SWfiutxxeKP1uoiokl
PJEZ+tlKolggwyN1KFkS7pDLveWD/ejptulK+Ql8Rq6y4kwybQCgeI8mPNsslLBHP1oGcJaLRiAV
OLR96ri868OEmzqCQ06u+Nx43tLUDNe+hETMLiYm1wQf3Ue0W0DvExqTW5lCHX/qyLr5KxtHmV2X
MmM/9C6P8ZnlPWLA9zEsuBCobLm6AjwQY6sZALJLiNyR19k+F/edcB7bDYgnAaydH0f8hN7LG0wJ
hxF1cTjSY4QbDtt0Kv2qv0kny/LCDR+/Zz0R67fSxCL6xnyc+BoNunTnaFvhEz56Fj/vxzJ8jCZg
kKa9B5wJz5IR3EqcxZ+TYOhA0oJuvI3NCiEw0TrdbxnJqMFMexDX9KpnT+sQHb+12Xu4RI2ybDHh
AVjBesk6IehITB/0GNKGhX1IcNT9IZolR2egMZjJU1FacdZY+WPV2NPoMxyM3YBIFPnZp8pfv8IT
h8901eTl0HzGLKS7+WEl+6yemUjJFRDks5hs+hQjEPEO7mT4ZKWX2O/TSccANi6zSM/L5iCbXPqd
/1zLyQ8VidPjOudmyOqkd/wcErio/zAwxW+J2jQafGkf1mzIMKVbt6iGOsrJOWLx+l2tW1I26Hq1
hH5a7utZ+WNESd4xmFXrmBStBFBZVrOMEVJxZGK9JXExmGpDZzlXWTqbF7HA0QCvi53PMp7CH5Hu
ZagnAUfTxzU5tGnLEiund1Th6QfKW6C7oP2yfZniRGjWSKLgqFEZ2meicXmQR4uE83K4jDkp8hro
aDqf4Dc022YheV/WlmOZPN9sDs7D515WeQ/EpoqJxYuaZkv5SIvI1VFW9J8uHccDM0ZPjtNAtGRI
JnToeYjnpzxZyqGKSuRxYHKAEVzFhZzNNSyrV80ivSiqaUKOXjMryKhgI76OV7an+RNwa9oMU8of
iy7DOUl69p6bBHhVgTG3grdDN7/zyMAIeHTlhFZvKP8fO5UNY0NBN379KBAiVLbcuapsnJpzuiyB
VPOWTq2jdP7Z7cKcErtj6BfbDJ7lKPXLrqX/RclOsd09g0CorUbL3e59j5cgKZBx/yzgcP42hTDC
ZKpbx5doRArToyoQaYJh3cLJQoKa8C3tIgd0FDLZ9SwR9ZvWuHhsqbYVhqUVqDT/IrnyewNMH3Ug
2YH/VWYlq7kSPrEPXopx+RfS1Q4VxkugBWSV+JAWZLXedzodknpZsgWa0E5E4VnlvBvPWkaHQods
ygfoxc1zt8MdrM2XviiaHsIp0zhWjqHWneIvDtsFR+2x5/8GZk3/XWPmEdwxxMOFTvFwRp1HZeJq
vpuBi2HRBlPjF7NwiKfe4kzBjc1P9F4oK7Y737N8BaEGnOGy83J27TT46UMB7G657PofNsuPn7Al
9X88Bps7APA4dal3b7Anwr7ahIWR4jR2KnvaMdpccbV62/g0U1O9aCzNYLqZWApvnjTa3mKZmfyc
z3Jar18ybV+DHLCPSwZdwD0IrKX85V2IwcZpdN94MPT8d121/9RBJPxkyRG/DRzsGO9VfIVyIb/f
bdwh5HKl29mFrkeHDjLmr8k1TgEvXAwJR7oyEMO5wtzbIS2U5gD+DmwUvBXWPiUdzZqZZuNxQYMg
qyHxAj2FMn9K6bbjhsTPJWmXnIf7EfGJ10Kl+sHYmZ4FKRCAC1hOUGC+CFFqECvrrhJfNABSeLle
Z7ahwKGb67dqdpkG7AC4FCGFEOufIfFO/ggFUqU6IpAzph+Ofwd2UHo89cdYSd53735SjuF4bUw2
PNIHHh6rzI1Grv83ZyWaYAqLcwo//wwsC+O9va1mUfIiTTG+ukiA5MTi0n8OpQ3FeAs9AEyXgQhW
xXLXzWX84qMUPh0iIu2xJrKNCbiyAW8MHroUnWFaCNZiiZvfhXVfTjbFXx8TI05bL4H5lSOKzAyS
p1pYIU6AhVdeWXb0qtmBrL2MY4lJDFaPoN416W5rL9HyHqMzH8cwqqbTlKKqRNNcrUUSTl0PCztw
Vryr5VEmF8uW4525fZ9qg3T2ClsP7GZntl5S3y0ZuJ0+f8IEBr4bpFm9TFQDBOh4+nOb+uNkZs6/
QTlQNCZntnErtd/3aPNNAsr5RbFoepoR2VED5pQXwbroHbcdkkUC0/gKaFh83jtNWrsBQEAt5Ocp
3UfcoL7DWFIgB62e5x73cg4LWjiPnYPcio84VlgBpIXE6Nbvj3qGEK3o0PfWMaitS7IBAyCa97c9
XZIKkKjDyGngBuh0piukLMH3t8zSxs/q5YAqpElSrPNQx+hllp27ZDHI2GXx/gHDhj853Ijng0b9
Zcgnep0mWZxMNIcznC+mBzPRskWS++eCdaoavxWLQavu+mqXI0K5vOx9I0tXPo8DJe+2l0kDYpI8
AdSdHtd+jj9x2NMmZELWaXp0XeMkAcvBE17JVJCqW0LXduMxfKQcmGE6E37Z+lg0jIcNr3gUfUDy
1AHQ7D9in89nxIIWp6Nw89e5yP4wrL/tog3wAufNgKDmb4L15gREGrRo51yTarafmfEsqvru+A0v
OUAzwx6uSmZ/0HD/VdzmL1gVRUgvVtsf3QDOygKnfyOcsDNo36TpI1dei1JHj5tVH/kq13ZUAuwK
70okWILawwgyoFoOLHsDsrCdAVqNdwQ59ScI3xQKuR/+JpmRF+CQ+bdJm7eNTf37RHKkse3oAbAl
s3XwHxvHe7h3Fi/x1LMmaOARpygv52oUukwqKf1cecNI0y3xJ7amNnyeB21CqWfoV4TPWbtgc1TX
ULIsVWnpYWsB9YRAsYd8vlEjZE3KGf7sov5nMsAm60PYJXWwwmRkybOWI8Ks3kUQc3q2ZkchHPMI
fMyz8gPhD/O+JWl08jnWe4BKGcMDxQWY6fH9CKVbLmjbvHsFlDpIkFVeZ+V/YjuyTzp6KZ6IcEy1
Mi68/tf7NJixcnakayM2oZJbKGHp+1H0isg7fNxYmaYJlASgufUqnhJ4o6cPQc9jk/FjTr77NA7q
LhnjGXRjaqxQLyXWmjTK3hGjSpJJxfa/ctdC/S0imytfLWsfayhW8QvoNuDoaCs4IO+i3rOBA9P1
cflrNxN66IwV/BH05xi3+li6/2/EDW3CjHkTdu/nym6FjtruUIOvAeoytJaZgXwZFREhqtAxrjIR
H16NGTivLsry6bHnnXrHQLmiR5rw3Mx1PwX/TuBPrb+VfWHFCc5NManLSa03gCoJ5AxjN67/jqgz
y9s6UL+8xHC413XZo/A7xF1YPVQ9LuvwILdVzXUZw0IScydorKxCWV6Wp8WYgE+aB6C11egBWNeT
jTWohjSDZOauLNPMP2DnsOM/TCR98YRui/Tv3tKwVmFHxv17vygcpiQB9RS3qbfJTxCvRfw8AmTh
/wT87f7tDGJjeKhBQds3ByUFplkJhOEq9R6nNZCmED2j9TG83QoRvZUWpwQGr9koFIEwoWdjh+hm
ShHgHO39glQx0wM3NvSAu3BdiGJ3r0aAnGn6DaqnqGISYlPoOaVxM2hf0pH9X2xXKPha8Hkyow9u
Eois2fIO0gfUfaNbZPNG+4+RRov9WwJSKhI4w2mHtOhkh1mpqxXKOjBllKce5N/mVv49HSIw4vCo
SIvoOq9iK+ZmWCE3u5sSSI5GkPFw17+Vns7xBXof7a+bjrZZNmybi+lxc9qVZyaGYlVXRBhxtEUI
lQ2/smOfeW1Jio1Nvuxgmpp5hs3rfwLQVvrNIQNgVY3b2J53MGxABDiMQeNAH5FcUe4grRMoNEiG
T+ioaAfBwFpFEXcPWwyn4/keMymm3WpJ4Ab2h3pK6XZKj7wPkP8ICcjiHsulXOqT6w9gYDvh+XRT
4MOmTxBYS/i+4cGi/4bYEBCTeT/ZnlwIVhGzGb0Cg1YO3NaIn70xydwXcRvifFkwOwkTGVh0hjgC
2nCe8WXy6Yr3BAMcotZkEn4QfrC1STdT9OMLyAJv5WNBEjaTBg4YKvzOY567j4ntYgTD7fPptwMi
sKtTn6ZcnNaid2qtt4QGdeMBBDY8j3NstjrAA/M5fO1vv6wBeXcg4A+javChHJMR/BIJFhMHSPAr
WAMm/4D3j6zF7ZuKoymM1zcoo6flFlOMZvKEWsoKJNvuFPOJT/FO4JOep/U3LvOQ3YhJelUpm9rs
FA9G4PaPSGatj3gr4IFhyn9ckP7jQP/jDHguQYutRmBmOfPzmvEwvXT5hnIdCKKU8JjkwxXk1kxf
x6LfuydLpsPcohXq1DuYJSDBq9v03EA3TVuknVP0Jocq/ohyGMvKpYPCFeVoK9AyKhO9z3izZYuf
f9rbfl7iCTvcRdrGOQn7Y5cB0PmgPOTrLyi+kj8qdaEAtAACFbC2LbIHCpIaMweojfTc5RqCq1iW
00ux9iVSrFxO8rw5JpJorLRn0w8Bkc3+VGK88DWIUaZuQiJh8+RT3N92LUECV+nuwprUCnHw9N1K
Y9O2jInbKswP4clLaYOsDuwwhHoYgL8+R1C90BMoZiSRDKmnHg2JU/cqUburu27qxAW+ZQKspPAI
iMHlwUahTNyL4pHNvhObE/dBEN8cN37HQA5w9PDvLokPjeYYvoQ/j7iUZ2OhWEt5zq5lagD7UWhL
62SckGhTJARXCUDGgIveMyDYJZIc6hJ1LDRSQgVQ0SAYbNxxAJK3bqRAidYpmuCCPkzPW1ao/GlD
t4umRZjdgS0c5rtx7Fm45tizvm4y5J+0dES0EGyQH0nOjleObxbeelZ5mJLOOdSgjOgXDY0A+5MD
m//ddbgtFzcudmmwiw9kkBG0glcG9j27gyjh+Jb1mQfIPy8F0oUoOR7tGA3j/TAKiW4jnfePbC1T
90hcuf4Cl+f+zB2bx7pcO5FVcs8ysHocuwoR1Ku1LbujqIdjEDMKB6JDADPiP3d0wqCa8GXxqg/R
dFunIm8XPh9nWjA3wO/cAoYgXxdZJiXYEL/qX8KagL0f0OmoFcfKGaDQZHxPtkP+nUAU/oHFrwyv
IaPql48gff82IPunu9d6jGCi66OjPHVgyHUL4WRYm3LZZjQmNhXLI/Ww5KqXHiDKCXtHQ/SSQ9+B
haMw6t+g5L50xl9w/VY5J3cg+k6soOxGTnQHJoYPaW37HQo46tNSIrOqSEcUVEq6JwC42DeqoHcd
t38IU+JxKyBlQbNFyr0cm4X6OT5Hq46SH0R2Ur3jVjH7pcEHwGUVQiyfSsDYusIXN7O/W7mOv/tY
qhhnKOziBKPJNb+Hhgylut+wkJKXo2J1iOLkAoHSsGG/D8CC2eT67cgTBXBTQ6rQP/NEZvwFQFX+
Agh25H/yDTMF2Yfjh4R/4DesObqljnO8D9gK2je8/dE+RS8cb9e3rHOc1YwdtGhzJ0bITpmKsv7e
Tms6fR+zdcFzyUVELxYDGLuUBSCjE8sBj5yg8Or3hhMLicrsC+yPUK6g8WHTQPyrwq86XSHzJMO7
xLKl8FsLB3xYPqScq+RtdgB33XlK5pA2I5bHnrmBk32bQZWEcxVmO9cCQamAZ21SQrhSwfmcySfh
R9H9mug00AcAQkdX1PnaFVkFECmoNlU5o7eCozV+QhiTvs6yTzOQ0FrhXdqHcrszhbdv6xYUAm9p
somqVDNYBwmK8zz7nV/ZjJf+cvh9swgEhIAPBAfeofvVbwj5hXyUjK8SVQmi9iXz+PH4CqDyBw27
zFpbrhn+GYc9dGNDj58i72Hxme/d8lo6y95ImZffE4WTXCO/jET/vFsF/psu3d/EpPpXQQ4mTw4M
1lGJbnW8nQKg4zpCW5Z/Jnj7IlHtJZwuXgqb09Aes9jUe4bt8ug0wV+j+7OgzWDfw0qPb5on032E
VudlWwsFDcqo8X1NHfXgGPadVSTKhg3AMfMbTv0+LUo8Z2qZyNMRQ4f6MHUmelhnKFpQORf/uCJL
OYE6exjHR2UEOBUoP7H0M4tpaimLBHbRJxMo2PKYp28LdHNXGZucPy+zFrXFlFCtGKaPytK8vOgF
+s5jidQPRNhsZTXxRDytMexfnileRdGEwcifmEw4BAAqQ9clAeIst3GeNEK2kKozQbc0DqImRebw
iC1JCWuS1CV4owoRfuY+ljVky9v+JZdPnqdtI/zbfAxavhYIlRyuWkzqq/fHVamCTwEv+SOlLy43
PbTXCQR+Z4HufzYV63yA9gVY5SsmklK2SifHY5Ys9MbXTl1L9AsQWpRRkr5A0eKyBsPWtr2HKYG8
ktl8nt76tSNL23MHxU4MDgaIoO02/kgQgfQ0xmShYBjGbTxx283FZVkP2j9AxDcAID6U6f6BUhjM
T1VOq3zrkFNMKzRSBt9AmLdbB0A2O0EDbwpAj8eOX9yMVGcNobxAIQLHdCmlOex1grL3ZdiTMTmt
ydpNDahhz5/j0IHqFhHEmI8zyDCYnMwxZvMqlQmxLyHacezXkRuDLQlUPnoDwY0fYukTCBUH3Cps
a9Mtr5YuGHVL4Qk/X7IxiACCxUDLCYw8nDcZzacJGp+rsngqqgH7FkeNRtU8bshdvtMFbGEWKfm3
km3yzhwJEl7LKIcaKPJQT2lwLbSlSNi8cfBftdwjREcq3aXpD3QUPq9ZlMn0mgUa/g0rbtGbDVN/
m1yifm1YOeHIFkekV41x3fqbMWUOfQVKh6lBxEL5t3oSD/c72CHbzirarhZOe/hnKsmeafdlxxrt
6f7op7X/rct8PTNnCPaTTOrIBRJ+qk+lDQwOdwFNcr18oTx3wDI74DidCOcMoZrH36KklNXZYeOl
3nuzXCFD0C9KRplAv+kzXzZUonTVkIFZ8XzsASoE3ESDUY2Rf5BOzPVsZDK2+MtVBrpB5el9qqK1
vG6z0lMzjjMC3boRM/gnTvX+iwdvWui8sI6Q5Z3U7RrPmO2zaU6OU8K3FQ1h5J6oOorTwIfR18e+
w5bKxHisGqmIOauwyT/osMb2oKN9oFk8n7C1tzcO7d3DzoFrSuwc/LKlHHAg1xFmPGGVTbaZ+Tke
unU+T70fn0CNzBcRu/lJRX3a4i1LwDk6f5w0eqFqKEN5oevgn/Epm71FSzitUJPkxNSYcKEuTVd+
2jn4gm8rio3GF4i44VfikFOTleveQFIBQ1HHd4hVM11C0S1HpgELBot6sW0ZOBGpbxkN/CddM5f8
N+jYxNnZYoso+aH10MNVf7DTQ7IR+pqIvPjeQfnGa+wYdUdVRCCJGRYot0rPQ/LXQR0VKlIe9iao
tJcpHSGCmQMI2kV/wQawB7+HQ3jB8dnr9DOVYy5PIFexOwB6e5rrY4H3+pUH6CfmOOHrhXS0TNES
JHBNIjx7wDeGNsDpDsKqMVbw1iXZY4f0XVyvNYvMiWI758kJb274Q35AtgVzDSzDh9d8gpylHgs9
xnUndnIJFGqjlk9jJGsNvVyAMxBqRRE2fuU2ctWK8esC+fj2KkeddsCU8sO/sGIB0BDgDierUbPI
P0IwC104mr7ov/xIQYdbfXzV+iDPcUILcwbR5V27oCSSv4TsXzEEUDqNNYAJaAxtmk6hMZhz/RNw
YYjV8LAourZRiGcLx+MYtSJgsUeeHVmyqFFgR8ULyCVk9+xRicGiArmn0FgOpIzKu24QnYbYZ8J0
VEJxRO+Z2cGQehToC55BCLPMsnYYMK08njHPZx/luuVYOcoO4RBenPH3HOK2O8Ii9UzhKJW1WdAy
fkS7uXdNLCGR/076MQIsSKKiZdahW8ahLS4KZwJ9GxpsUVOMj6DFYmRWNVjq2n01s1zq57BY0QHM
c7EC8r3xDooOaGtf0akcO35vz7GSMcnlDVaZLLqzKya+ditj9V+WSdfgQeFvCEhAawtztx7tdx/K
HDFhoKREBZ02HgLAiXjFCUiARzi0oekCK3+0+I7jD4LBpBV7RukJpRJaBQ7ZEDivEZ10pe0I5Yn1
UNjeDjSseY1q6rYHuK2r4RRDBOKf411tMUgT5Lucvt5hBLuAliRFRSeoGGrsksSi5WHI82frsJ9c
rfnq8qdypiw8Qcgn7BW6iC9rfoJbdRtwVee7g9Etu3i+9pj9iLPZuZRdLP4mWDmAZ13UA+oQIFxt
Rcau+FnKIsufESu7ZbjUkUiwaSQn3uSCIDZtd92Y1waPwlLr1WDNpFLQvqlv3qD24unnE0RYNRwD
yVJvKCAgI/bOQM1Z+xRi24dyV5pCRAswO/oP/++RXV2GZn0nafEwaym7W6zTqWvt4vh7ui/iA+th
gLszQS1rtPYU8G2ZZcX+DjY2W+5ny0D6AKaEbBNyVgVddqq200owQVcHVqYS4KrQADQj1PEAi7bt
vwRLO+tp3lhPzkvBjr9crOVJ5GFbLybFvFAhCdSfGFSfHOzMvj8qafb5FA5f6Jcl7GME0UvPkYTQ
iVWL9iiX8TMCib89LoIXW5tlpT/nLLK+snISUTV8bRmgX575yXd9j+UREi117vLiD3Rm2Yvq1v5B
SAYGtBAJJtvC9hCbhGD8SaOVcDW2ZMj6Bt4WH33EGQEKD8vhoeLTkXaXXa5z95hGgXxte5olhaCc
QC12y2CSt/yUduuflmVhHqm4OX2jK/I2MaOTYnhIKLYmb3YDOfGXjwx7XmER7FV/ybhA0IFDvsuA
aM+nZKABdFTkwg0HKUYnPdpw2TbaPU8B0srXGQP7c4aiCw0B9uqajm4uPCRDP7JTAZr7F5ot+Lol
C17RvoLOOXwnhpYau4AayuvCpweg/r3PqjEJFAdHqp9bqZZGg/n5m3Pi0arAU+0SHVZ8F3Zb3nCb
QVzSLrnsYHk/VU/Dq3M0f0iWLfz2/TCd4MszPDDCckRGQNMA9gECw14Pn/ByWJd6SqjH0jV1DxGE
eVu9a+XA+nH9Y8ZCA0bTdWePMzZDUSFQO+NombGZOAIiZ4lZf5Z9HoFOm8I7RIzuKYB9vCK/HbuD
c1f27QA79fvIyf4xng5MxqGLgH4xBXsWjGIJg8Kc7ycVJ8cZ0hHzC7qy6MmKHgw7lJj3WCxVZYuF
tuUPpFGkxsYM0PrNRm+FsPpF+tV9wBnaPcRYVnl2zN2NOEhn9ErqlRwKtYswvZ8hPud3xaH1VUYJ
1NXRiB4TFlSkjenxCVwC2zibGB6gCsMWWOJipJOU9CeEwyucZFz5VRhniHIQdyqvgVNySezibwyv
MAQns/wuOUS1Eb6RT3H08t8y5VhmcSZ6c1ANvWCn3j6Mh9uvGUQgD2k66D+jT6MrwD57xR+FyQZt
tbgV+Vg+8ONL0bd18QQlYYw1T42+eDpW3eAlKwA8xgsHGUZ8C84ULCQE2RTwmIPmphzATWKLHlsw
fM/XF/gCuQMSsCJSFUbP+VuSQOBIbbS0ientj/mYAbkC3BJl4w8tLptwBmMxfNNrPWDoO9Ksb1Y2
JyipBKJTJLFu8F2hQLhrPiGYHJCX3qEBZIrftkhBiqA7OdVkjD+2kUVXhCR0d13h2E8XZSlAuYLe
wIGY336Idog2yPBuYwbWZbfJAwgWe42OsN9jEWZpulIXLYdJ4N26R30TDcj5Bi0KM9CCuMqg8/3a
PozPKYZX+GG6ExakPhj0tRcT/kfaeSW7rWXZtisV9x9Z2PC7ojI/CFocHm9kfhBH0hG837A9eu14
HatBZVaVxGv0xJeRPwpdESSA7daac0w57DnMmq9eU6urbrGre4qGVF/Njr029DRfq90hp92iW0x5
ibZDG5thTdDldsKECVQyXD4vAqdZihn8naPK9lOEg+ae1jiG55FGZa3lw44UMsUKyWuE+rjt1xSw
jM6fS3d54f1FtNJU3nNIfytbG4MefZ2zUtvQCODMSs/6RjDmaN72oa7YlerldTdntvBt0xKPkWY3
E615vQjmKKs5SKeTcc0pTA9qGp4sNiCBETHTtQH8T9A6dXb7JZ5b5WdNHyUrMrSwSHsjOwhj6daZ
0SMCoqoyPyqtr72tlc35O8+xqMJSgttwHkIr5w5deocmjKoOhQLtMNey2FcmPUBy6DAOMUeXK3b+
2RrPXf/ZKZ3kPf6MjqaHOwK7srLrOoqLB9nNTnVfWLgI4rgu3nclWakrOUMMWcXK8jjg4IvGUZej
KDJUdlNnJhIuhGW73E7ToC9Cyt5EvU/0AKc5SGpLv8Kh3e40ei/Fhr1v9jSxKUT/h8sNM4aW02Ek
acs2avNdUWUfS89p8B2rnoWwd1LI9IA6aEw6puGLEXH1Pp1bRLpxb9CBxrW9ZlcxrB1qCsiH+mJn
pbP9aiDKu+nwkqwNr2Sl5bE6rCIjR6CY3oTPrjjzecumFx2RWb+iNYb/ziH25mDrE2LypuOEHmtl
sh1RQ+Brp9/gBvghzftqdNr7aFnmfSOKbKC7HPeomhrxlRjYIsCirqPnLzR0h9LiAIYoq5FvDZXV
aDWfrH++MIlENaw+u4bCotwrmrupjTWfo+EeifqMugltUbpis1OGqxFT2p6toHfdxG24oRiMnKSt
Tb8AVP8JXxuNZJRgaqN3jXoO8WCKd6AM5P0kZoQaUZP0ebpyzBEPIGaUfusWShyKFqkOls9+Ow8R
nq+4KcLeH3TlBk0eQYarZFVOgYBNwNZMiXKnuklAaNXr5c522LRnsh6Gtevky7vQiUO/iGGD7jKQ
MB+jyune2FTY+5kj1Xaxc32DfaZ6MhZPPC3mIN7qCveK3Xsh69JCy2808+hj3A5GjLzHsI5xUaoN
RFJkxtRz7Gxl4tyjADeCJJWJJgIUFyN1SKV9VBIzHgVmN3tuxsI6FCrRXikxWOV+xgF9hbkMUGlW
JIdRb9prO9JKRJ6yao6ZNvBuEJJzE8/8Nmmzt2VEUZKClBrjYepGuaL6NX21nKTb4Diw+U66/TRC
f09WtLzpy6HefYRDFV7riFduIrMud5TbavxIzbxVlA+slRYNdbwBAVc9DlXDYS3NKcXEqVndzElZ
fSoTrbzTpKPtbbdZnhrUX/g/KUYtvpJ9neJ1SalUOo7cGn2W3y/LaG4JerYpPlTyzcGfBMBg0U9i
bMJqFSQd4jmVvDNbLzlm4Ty+nCQxNwad/WfXtYb3eczuAz/V8qUVHWJxNXB2WHGAzQNKaLNvtn0X
aOj/708mQ2wvGi+F30h9uJ66AjONMpbPsW6aDy5S60NoesVdaiz9J7M1RxPzhpNVzPa0GlD6UmUF
9ZXRBOBQ12GBEEyEltuHW2sKhxuUfID2QHuVqW91KcVsxBEOyqjIq569Ac/shpVmvo1Un5abjsC8
R0dnmcjwt36aegtp0SRpRN/oeLHS1yQU9JnEjEpcUjv5qqM03Fhtny9vCbStbaes3rv1BoGuSGl5
f2wjfBcB6T36S9dRptrEtt4gAVS1mx7iCI1JRVE4Utk67FI0OEkKnm2H89orHkGtSLHp5ri6Rims
PRs1ReitLK0m3lYuHWw/Q+8YbTET2V/qOHSq3dzglFnFHus3QB6j0F8y4Thi1xI+ZvhzzkMAqDEM
S+ug+itxZU+9FgbdPEyy8WuWAdhpsy3C2efANzZHVHYzeXiyxU5FOSkdbDw/cT9zBsUkvbV6zUyp
ByCzmbatUvZBc+fG+FjQkPdVHorhgUXQVU/j6EXxYamM0bqHHrZMq6zRGLkc5swrd/4mL+/C+Rbp
l5cfi1DLAZaxkU67G7tr0onAWcQYW0gdSMKnNrG8tVY3g1ZtTdtp1ojQDYJcWleva/7TqJp7fT3H
rj5+QJx/ahdy0tWwHNWVB9YESMwxhwFnvpT0k+QTvdmsYmbMs/ldHVOBTa5rpzPRNJTNKDZ6Ac5u
3nXLzHmXtmxmX0NLMUaf6k6DNlIiyh8eJpVxDMocxC9FqFv15Ke21bXXtNE8D7dJYbcROjIX9d3K
jsp2uap7aZYPS4vy7lZ3dMTfPnbDpb0zPc7tqJxtWz7ppd6q1TRY/XSk2ja/2pVEDLLCJ9Nvq5g+
p1y1IXI2NtSu7QxEK2FeAVqg2jViiuo+RICDbYgwvI/O5OHPoEA4mT79s+ShYI/ynj5hE/AIu0dp
ZyFlBM3CrOHa1qeGfvfHCNNK0DcWKn0xgnCoyoKqkqRj9onhQmG8hVTDabO9jYVKfNKss5XttUhQ
RuXgpsDA96E0Vck5UebXc1x7T6wKcmfVioUpyVh7Da/bLehWOSNQA19zYrY+OLlu1vgaQHytUDII
P21PqhjKjoWfexy01gk1E/IDqnLr5EjZuy7NbeqmYW6tUSAZd1ke2VeqHaoAZVv1gJT+ExG3Cba9
tPvAtjHddoaTbuaIoSGtQjzqXq3uZJblT1M/hPcd4ADbR0WsXzuti/9e77ohfMxO5XPf0YZoWDeL
xkpD37Lain4GeLA0UfbekmEzvoxh4tY7SZzxBKmE2R4sWBux7FnCGlBpWtAfvBF985pVYyDQoprK
eBfbzMTsyJO23jrpxMI6hOgVIRh4lNm/VUaL0RjFni68d8/zSPPNMnlC3lSpZwLmUMj611nuxdWX
GNhHuE0gtzg3aIaK2Schpi2u3XJK0q0RL02zs2lcMzNMrnad415Bm4V19aPTL3h9myp57QxkcBuk
F+adHjYT+0un4jnR2DPlBzBLdKUNBDb1tsl6hvIkofQcnNBd1IHeHXWHsS271xGhfXLAWpVrGNwm
AoEEfloJ7iZFq+giqcuD0qnH12Z0B+QWSCUs6hGNp6/MVsf1hu24zfZDUTItILHojLuFLJr+zvGi
VO1a25jdJxe129FQc51s5hkQyJ7i0UDzvusz5SNtUcUmsiNj2eSzkRQPBlUFDt0InDBQIOqo3mcF
MeDHpsRqvh7itGcfbVdCrApEgBxy2AvURzJi2TK5Ok2xTUYVwZ/GYhruSt3lW2ZprZXrOqwWe1u7
9lAjo8m6ZYWBzOBwk/bOVzMvWFJYYtyX3qi7vZqS7KNHtcY+lekGZm1HHnTWFjtcoft1egyomR1e
uwPWig+NLnHv6BONi4fO1o302BKoqK/mHo+Qjxhi6O7mmA5/UiTisbMwsK1xMc87hYWqRaBaeqfQ
WTQtFLfwnW2qSStc35ii0kBCTMVjS5FG84hucLF4DJFOKxj12JTe4kKpPzokTifbobZ6tkJw9qbV
COCBzlnUMtN0AyEKbAaG5alc0uhjmnUj06NbUmdEAeRAwRFJjfMcZ890jNPcfT+PsWX7GbkCyaEH
o75JjanUjladZd1OnQgkOxSWeb0CJhhNO0HpU3sDzj2kfpdE7UmfI9Poc85gG8mFGYwZ9bkADvqq
2bJGuwqOp8weZhkWDKVeZeAG+tCKrS9DkjbFV1W4dPgp7Gf5YQZcwBYlnIDjxG0eD2tptCXiO89r
cXQscZ5EV3PcnSKOAXi5rA5uadcPstRjK/Ytjk9DkFvj6O5w8vYdBqaqs3dmMrrtHtxA+UAnRT60
hHY/qbGejE3LQynWrMdTca2poh+vqJmk9yWhau+WwZlzn5DmMdmaTjGG2xxQzb6qrfoqKTPqrxz7
abiAoBDBxHvnx1njvSSqxXFisWH9nJAuHAZmxe7iQwoQyMEZAVkTnd48v87UbRtyOsbuFbE3CLWh
Z4t5ZbcydHcUnO1w0yBVvY4ykbxOmJEeTW223in2PjTIkbswKdlxYgU9UIV51da9DgKJna73SPdg
bB7TsPIRg1BuKlhHa09ehbAFNl7a427zsGVMGxhrqPmRl6iHivLt1lCLfjMDJbimkWijBNEiBVMQ
ohHcM0otzwgYUgSqWRRuT6Iq9F8p0h3OZ3biF73dH9JQ2P1qHA1kRnpefozyU/FyGbzxlTJ0+hj3
U/42TfQ8fUYYijnFJmjNBFbsKd2EW5ItsxJ/dVi/9ODIdoMbO1dFCEDCkoZ2IyOWnb6m9ryLxDgi
rdXoxBV88o1Unmvs8kV1Nx1cKiyaXegeJwfVTCqNLt3EIbtLP9Oz7En2mnhfysKENGv04sBJNuWw
HqXTZiRAW19Tp7fpPyHpZ4lYtBTVDgW2nRWa9lp6gn56TfgyCA5MKKulLgRmqEJpIe3ZNqGMR7L4
KuuAE7SNq9M1W+aDjfEQCE5jLbuQo8cK9u3w2rj1iNU+U3I89HJ2ty3bz63dpuUteihAPMhc8qBK
yVuhwzfe5EV22imE8U1ZpSGCGmU+u4UmsiDNC7zdPT2KG081cmemUlu3tryfdUsEFgwe2nNhJgPO
wvUXRcdk76ZT59yVTSi7a5qVzxHHl03qGtW6mSfYUlKLmZlomDGsm+Web2FfkzY9HCjcd4BNRwUq
DOECKJYiwLdqsT8t7UPHQU/d5kBmMK2Bwo1AE3jogMMkLt40iMFX1dRkAYaz0V8c4qSdrIs+Ix1V
772kbNH9YdIHJ9CBFHE8bq8NkG8lBorStBpaPK1k8mRH3ne1y6F5bPK87zgv4Bc9nQxODZyxb7F7
Oqic16Fl2nwDHQUg3o13UCps3zHrL4VRixtVAtZjhsFoHA/FrpSL/dQneveZFOSWjoaShzbJzMcK
bQsIXw6VEUNBoLHxXGQcnqh3pkZRjMIMfXmSMxq2GrgdnRVUg/nK7KaRPQc7txVjTFiUCy1LIags
25CiYEFxqa4yiq/OEl+jJfWCYmgm/gwicfHxcpYvUyPqTQi/5RjXlvdaZ2P3qQJTdJydE5PGmVFB
0UjeY+cTCL5ojwSdAxrENazoxhpz54GVdVgXgsoqKAz7kVOKdnTysT82Is7V2uLplwECQBE4Filw
DH6QIhX21JMMoJcvJfp64U+sycnRyvP6tWlbsa9jj9tqoynYRJZK9wWQ0qss7MeTlVuN+4GwtwP9
4H4dRsr4xPZgftJDg1a3NzVVS6kqajbYXp3tOM74MdNU7g0ihfBDhTlbLhDSHzq7QbPfYB9a2SiJ
d1RNGY6h7tbzxuKwGu29KmuevFaMLyQiREjWSg0CXo1aYDJ4MZEp8ACRytSroRvY/nSYhRe2gg+Q
Eu2jJ77pJEajYc+lManSrjXqVaH08oatnEJ3ZlMICBeU5HncNvs578prO5bhRlmhuppSGuuoe8PA
ajT9mfxjyCmzrmFdqE4suFXX6F/qhuPdmOMFEY6IH1jUs1vHiZt1ZDj1i571+R6JgnNNI7XbzsbE
HFBT592ljZJramlZwMRGu8aJEzJtkdoMG1UsDtRKdh0h6rpTO4ixSvv5gy5m+93Y9dpWm6z0mlMT
ZmnR5xvXRH4ZVd4ArA1K0pcMy/en5TTfzq6R3XJWE/PaS4rpWvQVXsx+UekGUITA+1JxToOkBbNz
hPefQEy1DrkBgmreSjD9KZCFBD73pzStjPqYsqjFuJFGu+nIS0Fin6+AhrFjXrWaa4c3esymjeo5
4S/9AyLLxErZFNcFdc8UEg4URjOWXoHWE1oY2icUQcWdwzndhuMSxoqJtXDqpbuh7M35gqOLKrJb
1mHczavKydFYXtNeJ6Fyu4AYid7mAujx1ltQuz1oSMyqt79mpv4ZkvUMxqyiERGOS+Qtu7kbiaSy
wc9+2UefsYwxlIgsSmIRIBv90onWXYVIezeXffgZy1hrviFXWyOweucjryqVyZ8Q1f+EkmydwYtN
LcqwGOGJppE4ofMCH6vrsCrcxfL8VsffetkvOMOrI3NxEvCdRqBpmenjm9iVrhh+AvP+s8d6RleH
oVG441wbAS/mh6abgrLVf0KR/pOPPg/tTjpLuHleigB7Kna8XZerC1N5zjO7NYEyKOMIE0xq5ti8
OKtOH+vL3pjzzO5IC6k7tZkRRF1/y1HzHduOnwCv/+yWnKHT55AFBEkkj3LUMMpHj1qG2P6i1+Q8
sdsZdXQ6BhaVqgg/WWr+6DLNXPjZZyOUDg8aI9PtAwhCOeukOCTahdkT5tkANU0ssQYdhyDGz7A2
E8ME/+O1Fz7Ms0GKdcFLbR0MBdt5DGbZFuHZZaEB5tm4LJoaKEZi1wFE5lX13kznn9zt05T6B1R0
82xMtmxeYs7DdeCge9H8HA0i0iUEUAnw3gtzVs7Tui3XxvRStVxEZF/NurjFh72+6E08z+qeKMyw
vyrrIJfex6yt7qgifb3so8+iiqLGVFnhZsRGA4/WrQ3+4svSfs6Tuqemb2nmJXOgA6L3pjt7zi4D
yxunx/xdjAHAvwSXejQHEZmGa0uc0lU42F32gn/LLPnu091a6I3RaRPD3jNvUao0B9Su/YWP8mxw
xh267s7rx8AZh6tORDu9Su8ve5RnI5MnuTSskkNQGmpDfNOHzlUX3vGzkemZwBeV6IYgJApzg8jJ
3rjNbFx4x8+GJywySAMIpwIxp+FNO1FeIDIguWzVPE/tzgBnNLaJTrg7efTr3nkLQ/uyb36e2Z1K
NCRjC63XjlFdSK3ioFZY2U+mrT9Z3MTZ2Gy1og4LY1EQPV2FGJ56XhiLyx7peWy3J7s4gxhbEC/j
YpSIjq1VvV70Ip7HdmtR52VD1DYBEhbsDTmW9kYAU7vs009367vxaUWTDf4bajwTOIAOLXpOp3S8
bAn6lqvx3YeTpLkYdtbXQSjEyQrocpDIwFhd9tXPRqgnkPEsblUFUbl4QEqGGxoi1WW72vPk7hL+
VCoSvjpGnGwFlWUrMBhf+OFnQ7TPu6ToBxa3RM+fIOvQByv7n8X32t8W4j9YoHX54zPFPqebc2pz
Y/AnPxlauqus/oUOLrS6mpxFmEDVSSzuHmp3Caaq9eeuXI62J4tlC8sjesFMmh1SmzwbN+wk58y2
8k+HTFrk3Rd7Ql2EfK4/0f5bH5nBfdhSaYCPgZJHw9fbzuhBexSe9mzYQTOD1h+Hz+4Elhbn6IpC
jHc3ljK7zXWUo6gGpxucMEngAvJaxbF2yHvrMWnlbUpCVT8O76Y5njbTklGg5Ii9lFy2dkttfPLK
MtsqR482SJrkNmvlqaNd32dYezZ51Au02PFwEIgzbeQhcOvnq2lyo+1S2X33TPjC3szbsVphqdO+
gF92qdrYA+oTSMgDQBoEVOauRt9wxAVcUQBMgfjGya1swvAWFulGj7rhQzobuEuVs54Jh93gpbgS
Xvt+oVV+sPr8VisHGj9xoz25bTW9TpKdgaNfFWUGxSes3b3QgCHhZwUI4SUnyjInKKAa04D4Veum
lTBLxD/4pEvMUdaK8s4xiXrEstWVqPMDBYPycfLCcGdrgMcdLAQ3YOOwFc7IKwdojJZxN9jm3eDZ
45YDeIFh151w0mHG98tQUxszHXvfSWX+Lk2QtCVK2wnkOXcZcDH4dzc0Cst1UaXPS154Pruzct4u
tbaHFfNUa/NISQr7KvvNtaQbOa9hW99ZOKB8BLmAptpp3sNsIEYgi70jRMwRhcd81PC54ju0fRGF
oe/x9BvNtF24Cc60C6G67h1TYPAo3S3at+6FCi9SkIFuPnkLVIrdwpGQgnIUpL4B+MwHKqNvnVEz
HB9XMz5Ax2ivPJN0AEhCVgPdmp6pMjv7UDezOoZS3VS8jCcw8MaTIBJ3XssuC4bRaPvFMO975RzH
qHwe1bwTmdeXm2rAWGZJJ3/oUEkcZ1u/TqGAbjpIzX7sSuxiAmzpAOP3CmeZ8lWjPwvUOFsdAjkv
WioL3/aKLHAXGuEungbHw2VtRTvCCuj7dqeeuscNrfuvMvPmdeHihXcp/B167GjrxsKcGjleQZrI
ApO5198Wa7lXitipOxm5HQj5roXrJKYj1MEZlnbJEHZuPAMFE02v6Xomaw0OzdwseFPp1WHVVIMZ
RGSEvLf6Hgdq6+mPIEGcoz1WmDjgBhfvRkg73ARr9Am8kvMj4KBrm5qS8RxWPSET1SEzHf2YgNN9
3zWdvu0Neddoab1fRjpzbrwGIXVwTDQVchq23anPj7VQbBq7XfUWtWMP/dvOSyLYRLAiYFXwTvsn
WxX+o+k+g8K0LcYkUJl5BUPukxsN3o1IDchZqmVkz0u9vF+SPAdJkST2jtgFw69G6tVDEweFbtJv
LLoZvAd4YRI+JOJ9x3aTZdsMiXm0DTeN1kY/6VtY2dd2Ig1vDfcdUSAktA2KllBbl3N92ll9jGMC
RSDMEO6eOtWbCEuNpkXWvCQJcgPRle0mxmt7HJbwJU+ckzdvGYpbi7Lb1iiqAP0DYwPwsexP9cPK
QrGJYWEFs4hpJrT2ODxeMaeKF6lxiMMuQCIsnetmrVFdRn+JdJk/D/qtDWRkM42zhgaiPgnL3FbT
Nh5OpOcYp9rG61p37WUtnCI3ankWMcbGOdHLYzfnt4iawmsiM241pvC6pPpqmhrCePRL5LiM4N2Y
DgT49g/Cqfdl1u55wbTbCLvUNnRjgNM0d7wJjVzVFigz7AaCGSZLhnPYLF/qElFa1pnZI+I5AyXn
GL0XmhwfU91y3rdlr13rFapTf+yVlB8RJvSfNcDHLUSjsnkK2/4N0aB2BXcQnerMo0Rd3AeRBg5w
5omuG+UuD2wqlq0q4npZI79GfkGH8vNgtZynB4c8Ng3zj17gvpqt/CNNiZlI0yHDuFgbG7m0zTqW
bQktv71TIybITJHkZ1oqQuPTTjwZq3IkWHb5kXJutNdVk7xDjqGqYNCsYfYV6sdjOg7S9U2pPrQd
GlwTiHswFCNSxqzzZppojnrt0Z74pVQLkhjLfpLmScijMH+GNG3WoGVw88GHxnkD/keAbfE7kFp7
OdTebsmq6EjTCty2aAM82DG+9sa6Q95SrE1avQdN6rR7jHpj2oC8/bmI7qj5Eg61WP04glEyY9rZ
01da5457pUFsbz66tNb8bGqjnV27oNRk+zTEuXin80jRVBY43UCBVFZt189ws5Z+7TVtZa691HDf
54Oky9nounfTFMseFva8t2x0VxPRG7smXTAYa1b2GmWxU6xpYpSI/cyvIE28h6qlW63y5Iup0yZF
0Siq9/1c6lc1oervh5M6ocFbvc6ZkGF8VLGbrtjT5H6c9ArLTQJzJM3FcKv1eNn7sIAM5irPPADU
f8IdJw4RSk0svm787Db1fKulhbU7tZhQY1uT2EgDAyDwPzp8gBZvUzUsd5a+cPAw7YAJLQJXmUP/
39Zd7qYkiCCo8V166I1f6HnLklWZ6OCloOFU1GV3hZITVBihWP39iOH0qUqH7ui5Q/mMUa3fKNuM
XpAE12wQ8CKoLYlM8x7lxVQFmSCBCQpibJP01dEi7eOSOSjNq9VYc3jWFgvzjBVra0wDmyRsyDFw
ZnM9Vtb1CKR4hV2dWW3Mn60uHImJCO8b9PMC41ib7wxWUvZ1cILMnitk33w9SfMcshHz0fGVd3OU
8uQKV7ssclM/xcx9t/FXFXJCMG1WoCqryfzUaGxcBR0Kpp8cFf+kuK2fHeaw+SoAD7MJLwbV9QpA
BXfeAEUEyN0Anj2P42UnO/2sJprGsAVidjkBKwy7yL7DPkv5FbjIRacY3f7xVoE+HIq0xvLWmcYy
34XOlCOEUuFUyMuquvrZES+vMtm3eNqDMiEa5aqVDIygTiPj5bJfcFaEyWAZmUguzcC1T2LpRl7l
NUEfP3mVTvfhjw4zZ6c8yX7DTKNhCaIeC9LB1BAwx6EEZ2jURjJcdgzWz0oyKMb7yrYj3ifPql6c
tpzeobNtby+7Q2fnPVe0vK6OPgf91CFDJE1yvMIAh8fvks8X8uzAV6cxPCNEnkHWamSC9JyvYhp8
dXbRGyTk2XCmx2uaA3ZWqhtInGIohrjhcnYUF40BIc9GMxi/MbJG+g40gl1kWyboe22u0F1ddn/O
xnAMeAE0qTcF+gKGrRkTdZRDJH8yF53G0e/fUCHPRjCCsRYlJP1Bs4B17xeNC9054Uh44bc/G7/k
XoeALdopUAhrE9jIUbVOYneuLvz8s/EbuZpaECrpgYA4z0kB32PGQy5+li/8Z/fnbARbZPeE6IKX
INfR9Bdeh6SIdM7xokKtkGdDtwORqYuiGgOUquLOGLMqXCPJdL0LB9f54M3xffUGPCg7D/vXEpAF
cYy2/nDRq+mdDV1v7Gqz7+IxwAyLzK5K+N6eV6jLurPCOxu6hmG2shi5O0RWyApAktAfwH5Ob5d9
/bORmzem1WIvmoK8GPM1sh7OOT3XVJe9m97ZyB1sR9VWZ45BuHjRYzqY/bzJsswu/jnv//vn6T+i
t+run8O0+8d/8ufPVT23eG/V2R//8VQV/P8/T//mf/6bH//FP3Zv1c1r8dad/0c//Bs+91/XXb+q
1x/+sCmREc73/Vs7P7x1fa6+fT7f8PRf/r/+5b+9ffuUp7l++/tvn6u+VKdPi5Kq/O1ff3X48vff
xKlk+e/ff/6//vL0A/7+26H8UpX/9/90CQ/6n5/3P//o7bVT/HtL/E0X0jRR49sAcU+V/vHt9DfS
5i+EjqoK5pSOsJ8JjxQiFf/9N/tvbPgNQ0oqjI4udJc5oKv601+hxf6bzkLBX1qsDxQTvd/++9v9
8Hz+93n9W9kXd1VSqo6L/jDZup5rUe9E8Kd7urDwfp+NesRHVkhYlb0tCgofa+B1/akcIsf8aqxF
XWw7eLrTzYiPjTzSGPENyvU8+tmwEqfR/7+T/j+/B0Q6aFO6iUX4fOOApSKdOHRbOEHpE+9Ocpry
RifZeFpJ9Gdf5xIZ2qoJVf55MSVfCFZWtaaYFT9+9/j+dYO+vyGnkfDDF3Ft00Z0Z7iS9GHLO5tl
J8RVXTN11tZoqs+abuifcxAhHzSA+JteptNPZsPf3X8u5/I8pe54HETds0UPD4emVDZZ21i5xk0G
ifUqhmWdkJ8VmzcopIEs4f9YPhFGZ+8dK/R+abrnxp++gClcQWIIqBb3bGboDJgYjQUF0CL6cSsJ
uXqwoq7Y/fVd/XHN+tdVLNuyoV/rUpze5+8PMoTB9TCrBHc1b3ExEx4MtkOl1399ldPNOnt2joE8
3TMBVQjdPptFK17eKBobc4uAvgtGDsQU9XLHnybV/9JEevpBjrAch99iE2uHBvfHH9TJ9JS1aBnw
cvIMeXPnXCWpnjz96g/iXhGyZ1iOhxVCnq2Z5YixZCA8cDtC+N44le4GikoJVMcs//DXl/rdE5Km
AAwk2YI6/N85uxS5FwCpbWqe2YxyHxcQiaFT7f7ktv3uCUkeDU4TwwQd4fDO/3jbzAX2o0344rab
kddtINxigV7I54p98irEl1/9TbZgBJvCAZmGkvrsrYvSxJPUrcItETso6YcmqkidHJV6/vXr2MzG
BtfSBePpx1814PJwQAyhHpdxce+RTgYvLtPf/f9d5ezeta7dRKQNhNse//uhyux5C8T3Z9qf8yfE
OuCe7prDZEQs6LnmCqOfSUmvHLHc1vN1NGSD31M1eYnitj789Q/6g0vRXKSQ5XmWywp0+vvvqhsp
VjF8Q6Q5dTSUsQ9osB5avdffux7zxU/evG86tO8nB36YZ9Fr4WcJqunO2ctQUNWKY13h3l/MhKC2
+CQ1jxFvXmU4lcsXeEZ6ClZAT60gpTMEJ68DP3fTY98lMiTuBdW6bhmJ3gXXO63SbqnfAeHoB/o9
9B1fkq6qmke6zBJQmgLwQfZdBrvZsscavDBuk3vCmxKCz+HFqINq3OSDoP837gCa6qQZtWhTtmOx
iPIqqUl3PRR65+yW2Jb9rnZHURxGR1M9ZdlBP+l2jax8QRDcHh3REueTK7BXv1QtcIluNzDE2qe1
UOq2bZ292X2PbyQqdFicYYpFdjJNXHSJt51SWNN//TacPurH58OlXJfZm/UfBtbZ8WnWSOaODGvc
Zo3QrgYO+ju4ssu2LFvtTq8BywN2kA9/fdHfv4IGOzBWC9MwHUbw2Uthkto1VTEMGicjDIBeIPF8
uhWKvdvjR/3JL/yji1msT/xPckXd+PF976IOX7/lTtu5APEzheN0ON0H0LKpt/7l30XEhy6N00x7
WnDPLpUZwomaaN7OmoyJoyiyD7gzi/2Yd+bHv77Uado5e25AU7kIawYt8fOFQw+jwRzqadpqNlkm
cs4pio3usk/KwjhizZveyd5DAQ1LXvvlCcQgyAG/Hw/eY698tnlNCeMhzqfEIgwwOFubFfRa3+sa
bAYDp7Vh89e/9PfPj6FwWpD5vQZZR2eXa0DpG1U/EHen6HeYsXNPRIeJ6B9MxF9f6fTa/XhPwTiz
PrIj43jABPnj43O8JMmcUGJM7u0vnbKJHNTm7JfHNhfhhzAFO6dTwNnryCbcUXKudBhJZJ+d+ip7
eeqXRHrv/uIm02MS+f5SZ2Mbh0IdJbSZtvUgrBVVtXo3SeH88uvAVdhdOILH5LnO2VaWdbnwdOUt
24UQiZVpq36Xx2QkhrFT/eTe/cEDsnQsRpzPhHl6B398QF2tpYtoSD6kjGVuyh5SB7Ul+yej+Pws
wm2zhCOhh7OXtaE0/HgVogSU3jFfQoRKMdgPzmgSngxx61MrgNGaM2W4n1zyD95xi8KnZJ00DJ2R
9eMlWU0cHV6TvvU64znSgH64efzxvzg7rx7JjSUL/yICZJJMkq/lWG3Gj6QZvRBjdOm956/fL/su
drtYhSJa8yAIGkBRmYzMDHPiHOG0zds/FmknUSDT5rAC2ytDdj63YYr23wnFn/nrMIf9I53NyJ+d
aN44TTfWRICh4xqcWcO1V6fJMscEel7BsF2YQNoTRnSf/MnumEAoTRPoypsPL3mckEy+2Lar26uv
BjkifIilvRCngQqpm/p7N5ZbJeobrnFhZHUXwUwkYtNduCGMaIQ9HGT1oUYEQOvn5avZpFsgX0N9
j9WVhEHPIg/BK531JhZtBY7TQa2mMdsGXvkiG0fE7wYoFxi5kj0twILZyjkDmrozK1s6e0S8qnTv
OHX2hXJZ+oR2Yjke6XLK4G/YLKvvb913oiRJBK4yTNtbp9KzGcZuRbClABGRH7fVN2lCSPB2I8AZ
qFHocEly31yej0YLqzJBWvdkuXr9N6zjwVf+U7xh5frrcrUQDtkuf3SkLC+twNZELBlpI4NMVKqh
tXifzNXvIF/+40T6xvtt3jRG3GGweZAwvfz9qzAcxp0actVwPDWIaA/HMhY9fBN5Ui7vJ9FbamyN
srBfwfCIxtJcyfJ5YqLvXaNDFv4xLNMqe0/t3kODDdqOZniCm6SGyhQaEMbY+xCciGxQXjj2us05
gJqrmh4SvGU+m/B72AdwZ7HwUdmsIEGwYIalNGAo5qzI+5rWKUHHLhozmH2SLl4KJAfSePgtGlnR
2GBytPlFglFBMcpNOuwIepLPTKGmWzjg61vEMgyTXeJ6hAt8jRwPWzUM7yA9NLtWdjRRUYDw1vLA
S+lbpq7PGnEfST9Pi+GRj61eZoiONR6XemQUDYLxeR6Q2bLpTt935auam0uwBsGPw63oIAexhpXC
u56EVW+CIHKSn8yxT7/F2OYnGXpM6IIBeg77uXxmZnrZI4chPhRgibZ+xPWuSoOEzGJHDX7FusM9
OmafAq8coP2Os12YeP1f0eCYu04G8Zs6zyqXocxJiRNNb10td3UvpxKW9LwthpMEmrUD4e7CL+DN
h/u7emNBvJs8+5aDDUo3l0fXMhsYQGoWROYEqZu9iM/LQu4Ej4zYgAPfNmUT4MMXzpOt/v7VwdU1
4O9h1WIqGbLPIdpfO5XJftfR0/s3q5JCcENIntKX1+GVKdcxRq2Kq+FUt3Hrl3LOv1XCtt/LED6x
Db+8TgT5ThLmdFcSBCPhs1rWlLgwFPfY8sBowAvRp+4XZGo+gLcoYWa3gg2Dt/ZRXXyOS1ZEIrPa
x8VxEOmVymCphweuXshndGs6FyRzb95H6mtUCykw84Q4YvVs17FVzwUklKcughHHhftpl9uIzeXo
OJzuO6LHNl0+2K6gPklETGnF4WxdbiMEJH1UwawCh+6CithoN3V9nIiK653e1zUiRIZA/hntv/j9
bCwujPguE/1vLMm6xJHS1jnkwD5JKVa/YuksSxMuv8KslcZhoEFUi75y9xA549tAB+qAu4JqNiPi
HHDSh5XjgPgIu7HQzRP4JQhl4EODdhcB2vv7eu0trmAtNhUrXgNnPedTtFnWanElTt7cQLmQNWdU
TxGIQCTev29J/d71F/QsdZNQjLM5d5dfcLaR5YETQpwmI+s/ZhJAEww28Yaf3LDiQkjIaRUW7SBL
hQevjrZRoA1lxw0E6iju7cPKFr6qFL85AwTuRUZhQttBtm6vMsDYKc1FG9vQp9EDeSESbqgAhlo5
lhubdv150IMn+sblhOq7rU6YnVdeGiF17LcFDGmysZJjzz+e5AJ/wf3vc31RYYochsYZM65Ea5c7
ZzF1CE5/CX2zLoS1r+ae6EBrM2qXtC+NP/vR6GN/tugbbyzy+pup5p96tYHO0u5YPWXalAYe9H6x
nxCzJbuoYKaFxHAu3+obRKHEnzggn4wq2WqFacQTly65OJWMnh3nRWfsOXCHjWj3ajU8yFRkhcGt
SK4rV1YGARWV01LtKGDG2HfWiO47+f1Gyn51H9LJJT9w6HapVtu6OURI6UVJoU+ntk076DSNznB3
MPEzXjHmyZA+UNz0tH86YRVyX2UQqEAO5C3R1jzJldfwO8yX6MAUjklT+NJrYGZugiHN+B1W/kyb
FzZQW77LPINRjgxeW699GyCFe5Ejx5UFTZXnguGwVtnEQHWhmyXFCnNyax9u7fHUTWb4polKrMAO
Ypjku9QrOBLOyoos0C6UaDH6UCnrh8KpORHjWGx4pNqdizsRKzgJp46F2CDtL3cvhia/yyE08at+
BpsVu85+FM1vdKe1w/3TfcsS9CKqoEQ1iXj80tKYQ5VaQCThw0r8WxKT/FUi5LFnxNPd8Ey1M+s1
cb8btGKlQfa6uoFrTbGQtpnpR6Wl7zJIrA+T7dB/y5P5S67Z8slkxOB5qso3V0bYTVflGrS8ufzX
MULVt8kwlaXpw9WRkdiELnMxeXGAnyLY2E61iKtFOtIhnlNLtFeLnBC6NaF2ZpGjkb6bvRHlRHpK
f0RanT3KZUh/3f98V5cKSR/1U4Mt5dmR9urzdcuIwrJdm75rat1BDm1+NCcmj+5beSmkr5bFBUw1
g94pXXxHnfZXr2cbglUWJvWkLoBrZS8rYOTH2WXMGKqIfDZ3M6zbRF8ZCu0nPazt95Cd1H9Bflfm
SqZJuDtu2CXeG0ABfiF0jKzibOkQKk8itfsPdtYOW5iDG56tQhiuQ/J97vZVimKbwWDRhhW+lsM4
BTNNBIuUHj6hX/A2pODLpcDr9HJaVVN5nTTPXoIDLqPwlWYX6IK5O0st3aKeuLUgSpXUy7kULGAs
lx8BspcWZtPaouhjFGiH5t6usClSxZCxne9/8Jum1PXGqRGGWN9yLRkxFHgV4g4DFLPIo6CgFZua
DxPhW9NVHJhjompuBNDUmi4XFQ1NMwUCrH1WyuWxRhJvn2ZGvhGX3VoPACSqAASAxM0rK0mqlB0F
GgUI7kE0CLXNztbR9vCibAvE/lJPWJ8VgnNCc/JiHYW8yxXNbd+OXpsgj17KDoYk6TFtiAyqFRrt
URgT+tEoTD7Ldkm+JmUzf4AuGSVShF2PTLNBd1hCwXn/c964lWgU8BCzx4Q4a3IXV/Og6STM8ssC
4QbLnuT3TKunM88MwtrM8m48krftSTZaCq5bfbUFhcgMdPoYqTJSyD6bpXjfO9oBSrjykMTx7/uL
u3UFOg5FRCYwIHVbv2Do+vXaoIWottN/o8kemZ+7xAs2lnTLgzwVu5ET6Vwnq3c/TsdiCSki+rHd
5O+HxW4PFRVitCNCY8PUjQV5QhBlGAY4OvBxlw6EJvBQzQxu+k7WSSjxM3ynMOVGcH0VoEmXrint
HS4utDHWnQmrgu9Vm7hNCqSWDiXSOEcGGnM4wPPyoYys6olBta3e4o0YQPVcVLWXAJgs6XJpduK4
etmk0p/SJakOSd9XP3t+CqJoI8JQDwnToMNumkXwQ3eS5ft9T7nxDUnJPB5Mh8Kzs2YjKO0Jzv/c
InYTHVX9Kqq+5FKz/MiJ6uN9U1dhOLsL3BGsjM0VABrocqFMSS+gH1goX9O1ISNbgO+nHa3/pxKo
jkAUKmBSrElE/9G1xnby6wpVyNP9X3Fzu128lYyD/GYN543KouzK2ZC+nKEEhds86FEayyCs042A
MebGqfvPBOnVgaFZc8P4rd3mc5o4MF1zKlyXWwCIsU40p3L8oROt3zbVeNY1KU+auSQbu33rxLw2
pf7+dXgyDB21utbxe8T8YLidxM4IrfJwfzdvWXEpa5lUDwgj14lwPC6DWdAE8p1AzT9Bi/wgEuHt
/4UVYgj+2MpzVmtBUbto3Yxv5uUWOtVm8k2VrTYO/82lvDKivt2rDRvNxWkQe5G+HZnWSbenLzqI
6Y2vcuuGcSFSon1MD1Q6q1fAnMGYWgrbk0I2yf0dwD1aP1MVQ99wjH+gstBvuNytZSFH7Lo8vqAw
16dOJOirNQXJGTjg+C9q++nzSLes2KiI3PJsRNcVgJZm4VWJvdCi2EziDDOxMz1KsuhdjRLPKdJL
sbGia1O8nqCjVZkHhbi1z4UFjGazjs8VMcGEQvQecupWu2XJf9/3u5uWiFdoxhCOUVS6dIkp6qYJ
9RPbj8VYH2WhaYfZqJ1DVxdbzQPJ/+oyQmJRFmAklU0DzFCO88r7Mrjok4mX3J9H2f4xcdb20WIE
h743xClAzfPhXywNS1yEBrWyNfo7Kxt34SnlMk717rPqEB4Aso/vBxDBGz5/7YEvnSwdPBJwBmvd
F3FIKxEGKnGNJIvOel1pey+Dk/b+gm5a8QTlKpBk+tXJcpZKR0+LBSVhCumAng/vagh1Nxov128Y
NQ6BAoBKm4kQVucXfW+zVRVb31hMEx0xR9+jGj/4BWqLJ8QUkGGe2mbfNqM4jwbFpvuLvOUltGL+
i9KgAqc24ZWXOPBXM9k1ckdlo7EvgBPu9Lav3wUMtPrunG6NDF4/lh6HDE45qfOWoBp9aY959LIk
GbJ9+NqAC02lDjucF4fp72agbnUAWuF+AhEYvG/pOmzdKdeXpbIOYA5Ig02svrJuMDHhet3I8fOg
CUVlXjbjwzTWVg7jcGRnB6bG5W+0f0nF7u/zDWdSLX6HwIh2L/92ue40a6VpkXn4QhTuwUOk+aBP
6Vav/8b1ghABtTOyD4UpWp15K0kV40Rk+y1LxXHAjIjCQr2t64oNx7llyqQlxKwJR0PYq8R/iMpG
z2zBgpIRJRFIUIsHJEqXL9FcZf79zbtpS4V4VDAVWmJlK4a/DQW5XPoR7EX7TEuzZ6jUpY+k4dbw
yE1TgA+B+IAmxkMvv1PBZDHY6Er6EI0hAmQLEtma8MqhvrHhEreOgimRm6HsLoS1nrBsHAicGcsi
0umc+Z0IR3EQQWjuh9G1/kAlsTrXubns4mrzzrnljFSLiQaoR5IDrfYTxoaA4Tni5sWK7WNT1rmf
SNRz7n+1W1aIhoFSUi62sXe5lRkSbPFMp8M3hmU81pDCHcaRSeF/YcWjMORRhwIgtXpRySp6SI5s
28/Qp4V704KmHibsL2+3YnN4qZ3Q2gJKc7mW0Y0si6va8kMoXJ9sfYwPMtWbjeLtDeeTpKO4A61j
grrVJYEcoOmVOlxDgqG9PRkM5MKgfHGB5c3bxpNG+AFVD/EvYLaVC9BGjekutwnColmwQ/oiOZnF
tFWovXIBrCCbqdMLdyjki5UVQnzBg+ZEPpdSfR6dOTl4i7vFkni1bVhRgahqpYInW49Zha3QoeCe
I5/Aa8hgGoe3c6xD95DFevvmxrAyxqQcSSeP9lXVZRhhDoGKK/LrIC5/5cgvoXMYQQ9w3+GuC1wg
I9g1+oGCKI7Y/tLjykAOXtqlsT+pqvAftZs4RrWb43pO/kTXJIQgXOuS+j9VFTr2zphRZtl7dmfW
x7qU03S2l0CHdGgaZPxhRmei/rbxA9XBuogvqfIRXnJ/8M7QC1o5qz7mXaa1OGs95cUxN5Ox+Mec
ncY8eM40GA3cY/ag/4G4qYCxHj6q5AtUIrH5uUNDZNwPyNZD97fxo64dTuEUCJeAnuFca2I+5CC8
3HOT2AemG0+HvquzAaaYIJg/UzB05efYbYdfTZDbxl+Zlgz1t8p2KmsfwjIWPwMfTcKjFhmBfFxi
4sInwymrLZD7VcTnEAAw2aNADJRp1tghrXb7qLT12A+bLi1hDgmNYe+ixALtF9CN4qNR5LYNb1EY
IxwdslsHJxp177CxVyqyvPyAOLACxVBNB9y/DoYEIx91kw+pX6YlDAhFjFfvIMIMsu9B2E/OV2MS
JWJmmlCKX7DLmUhhlKVe/6wLUKFbbNtXkSi5PtVcrgMJFobw5dLhU8R1zRS6eh9t15w+NJKh+2UJ
jA9GHM5o0kNpdH8Drn2F5q16eYkoaH2vC1WAPnq3cnn7IHMKPyAKmP3C099cz1AtYibUAHJxSuiO
rZalR/SfoyyncCq6nfDyYl8l+hZTyUvcvPqYDigndJlAkjDFsDJTJouFUIieoP+YUlVEyxXZ4Lof
8nnZWcishWd7dkZ3z8C8YT9RCoOizuKg/OqLaik+TLkwlzP09161Dx0HufNERH1+EJ05oHgBexqf
fkz03NoNZuc0W7HC9Zmg28seqe6yaiCuHooZMTxpo+foxzJEc8kzYEfdhXlg6/vArZhroYjqDEdN
ZIgigGiFS84wJ0vbcInrl4S8FWQRnR9KeTT4Lz+WR+nZmolr/d6emzN6A79qL0weGdTaykRueDtg
JtUxldS66RtcWur0YUmYJ0j9bJD5H0x7RodKz9M/UjHLw9Kj0vBmZ1eAJpjTOF1EMOowvMrzkNKo
KwSFUz/Ro+hjNwf2gt6nsWTH+3ZurIvakOraM/rJDNRqXfSfk3BESA7RrhqNKx0hB0TY0/l5Srrl
7yGDUO6+wetPxqeyOV1ETip9Xi1M68xCBNZS+nVvZO8nc9aOKK9n58Jruzd7Bz1B5sqZXaPBTs/g
cg9HxN+lvSSl38s4OsrZRagIZkoG/YakeGsoCDIBdAXVB9NlKGQ9tYOU9RC6eVz6i1ugUyv7GLIq
Jhs7EsmNh+DWDr42pc7mK9fIoW2b7SZlByHx3BdinHbOKCqOnG5v7OC1d7AqZjQ44QTsnljd8dNE
ulDKpvRTO0NSxM5g2RoaJhw1Y5emSCDe943rG16ZgyqBcRdiKG/ljFabU8Opq9JPugRWxZZpAjLU
dqO5eo19Vt/qlZnVrdEvxBQTXBDMITXRoR2T4Ic7zcNhsUKYT2nK7U0iNsRbZTI/ekPR/T3m2RYV
yq2vSB+E5JgqAznEaq1zavQaPUccZon7D9kMCn7W9OHcWMjj3N/WW6YA8MFGQdMB8Kl56TCIfQKe
RFCWpDH5yMBr4xsNMOthcr3TfUu3/AXQooD7jnkMspVLS7VOVkzRLIOBU9a7yg3SfbYgzAq5zB6S
1t/3rd1aF2hrMgja11hcbaHX0USSFTys2mCLgx7PxlmHDuPcocq7sYW3PPO1qZXLpF2IBFIZqfeu
5+qfgaHmBxR4Mrlxj9zaQWCsNnhbnhu5Lp1Ac+UJtDBzn1nf8CuFhuY/qCx2aAC105ORDHLji10V
NfhQNrQJCpZMe3W9hwiBhYx8sIdVppcHDZj8g1MEzcfW08N/CPGWD2Y/DI9V3NkbhdSbW0pHAuAG
7gfM6tJXJjNOEIrFKxuvd57NKYZwZBox9C8+nWJZYUQVzDV990s7S6HZkQ2ziI/Mnrm3nAAcapfM
G/uoHOAynsPhQWSq7I/JivVxbqqSAmzuYIWg+WCiYvR15uR/NozGoPTQGk955SJZfP8E3NpDoEdE
qcRA9K1X5820Z5upZZn50IEynUUj89iQQn+9b+XWOaMhQaOfnJ1gdXXOstSCFyBlbQVsjD/sMZuy
H1EIUOkj1fY4Pdy3drmTwF7ARqjPxdNCh9Ze56lNX0Mpr+mqDxJV/8S5LJ6TRlZHEO3ZMzO3xpE8
6G1Ryf8adZjlxDbXlqW24NWbmiA9q1UlTXATie/ziPyfn6cQZQ5zsRVJXn6z/zVF1EplmZLRFQ0G
hamhs8KFvosRDc+FyLVHc9D1Da+//Gb/tUIF1uG7gYZmvuFyQdR0ozpOAxqmQ5ifBmTRj7nXx6cC
XebP9z/YrQUp+BBzj3Tj5Dr0mdKuNWB4py6atNl7eOjgqqeA8Sb8BwuiBQBYlbYX0SONpFXUU+tN
1gMZ1/wBxcmTFmvBwbGrraT2attcHmOwvpYF6hM0xipkjFwIML3RcPzOLZ2/3N4LDnFte6fJghzz
/rbdMoUbgB2nKgXX9epU6UNr8uKULmWFMfgpgnxO9stkxI9ptwRbF8W1MYD3amRBtQBo168uQbda
8gHFTc8HGL/4g9TcX7nQyn3UleYWi8iVP6iRfPgHmKehj4ls4KXrNTLUZMtAno/3o5w9tVnypay9
ZGP/bpuh+Uu0oWKbVSG5qtwkzDhlfp6POQpqUDu3cH4f3/qVWAylKVoMVAPsNV4j1ryiyIzA80fr
BS0+oVOeQAF6qBg+fJtCl/Jx8liX2B73Bq+9PkkeM45IfLosKaqrnVHDFFGKdOuCvbFxTMmqqxxc
OMWklS9EZgo6tAwDfyitID2EZRH+cmS9vC39Uqvh07ygXFTx7IocIptk3VMZgsojiS3qE21wKKyu
O096ar1p0ujFFN1JNapgvQz/rJakZ9VowV7sAahJxiPt2XlvxAHzpjpY3PsOcb17kk1TzzxFf7SC
V6YGZ0R5OWw9v2o7eq8DU6ChUTobmdBlfUUtSNIboTNIMV6NjK2Co9px+6YmEPPd1g2Db0lbuvqH
yjJDFBKDkfGEeBmq/NChBf0bFHUfHBYHkYqNtV7fGozSqNIA/sigqKf24tWraEMfahrJ5Pn6xHVb
xb21R83W2/dJ1WzET7e2lQq6aglYlILX9bDCLpJUAz/qG3mrd0fm2vWcqQxoTN++Jho2GKIzSc9m
XXEOGjtsHL1E5qHPW1TfrcLPq9w8VHKeDvdd5cb2qYE0ykVsIpxyq8ek5WJH1FrXfFEuUPbU4ju0
ZPUuH5Ot2vANSxCT8F4BUWG4cI0KSOGRtYuqDs+KLxFeiso51imCD2OibWE5bpmyKPiq8UwukPXg
6QAvD6oR1CdTq/2euunIBU8Nh8vMevMFz9ARyzJMVV++uj8i5DEqdCTCc2g17b6xl35veeMWHks9
s/8fuL+cNPrvBBZQ4DFKu36GE/KOMRyN8Iyu+UmjJrfzIvm77IbntiyqDY+44eWUzCkugx0xlWOs
DpRZICWPiO85Cnp3Z42h/Oz2k7eRQ7748OWaKJ6AklXjgzQM12OKmohaWysbzQfBwATabvBQhP9A
ca8cPi7CCjRESJtB7rVxSWokRhP9c0IWViDw7HYQoY9dkfllJCskp7ugq370GXqUD60RucHnN54R
HggiEhXy01K/mkM3UL8rqjDMz6Y7/lUh2gv7eP4dWuetwYerrWfjuVMZrKcH5sABdrn1QTlotG+q
4jwxI3hAj1gevc7c6h5ceZOyAkCZsiOeC03gpZUGVGIB/UdxNplMgpHDrErknge4x3ZagFz248KP
tN56pdENAhEEfI9DAipulQX2CmsnjdglY0pkvJfM1yCwCAv6giJKF25d1S+R1YV7YY+yAUhs6gXX
qG9vYpqukIvj07xf3kG+Hz42gZH/R58Hxz1a8Jz1O68bvOKclEXknD0vVtx7mha1jAJb5dZcxtVj
yeNEysbNRxjInbEKOPMAgecMPIM/x8GPbl58UWiPdhh+D6f0OW7kX2btPOdms3E/reqIXB3Y5c4g
iKeNo2hHLj+225qFV4ahxz5UhgG4tgAQFiM707e6cUZ/wnsyvDZ+ykoxfaLcJ74FVm5/vX+AHIxc
fgx+BAUwagBqpmdd5I7KwbKmkDfabSvG/EQtENb08ty0z3mGXDUQtbL9mEb5KN9UwPnv8lV3Ap4K
ngJ6FZfLXzRRO4hge35q1MiQ2pVDDwgpjOHf2OGyJGFWhdL18GZUylIkKJv4irXnZ5gu/ScwePlG
CHl9P5iwENJhpdsLammNKS20ODZafMsvK8dBx0uUD24Wb4E8b1phDpU5UIWWXtMNEKhmrgjJjRZi
NvM4FqkxHkpjGrM33wlkesDKmFYikaDBc/lxJjvMy2oiyCdrjtEd06snz+nrQ5LVW+XlW2sizwPT
D6kB0ccqIra8VOvjLA18RibibzJvU99ONzG/N61QoqREA1AAyOrlgoq2CQrbjgLfHNL5CNRYP/da
8jZqpf/6NI2i/7Oy2jZG7muo4Ym7RydG3Qi5skeEy8SpizXxjtkG5/j20+tRblDEZUBirmaQoEud
qAYRYdPdfpCL+yOtmfljIumg1fNjUvZvAza+rJD3yQKu/98yyurSgg9LlgidBH4Yza3v6k1yiCZv
+XR/XVdRIk+5IMrGy8HfEJVefq2sDoAgJlXgawFz/9x/3nnMI/2Id9gb7ZybpmzVAYDrAs7SVUw1
diNhg9kHvpPaf8zFpCPLljCB6RXZ+f6ibrggcDKFKTPAITjOygUtLbXhUp4Cf2p1xLaYnDvqVm+f
3myFGQcVHpoUT+S6pps1UiIlU2g+fMy13AcyDJ4tcwFzct/OjX2jsqGAxNys8OKsVsMTj3xgEQE0
SK1cKfuMTwl6V/u5b4u/75u6jopgDSNiIJKnAkWV8NIbzKyCYkR00bkvhP7UBbP7AJK+/exmsvvb
dppmq1aojunqUQTzB+EE6yPxWhcLG95JZCrS6Ix4GRpMY2260UE0zG/tJqk1v4hmAxemaDsq/jBT
8BG7WW/b5nfv9E1xZPRHh5ylCtr8gwtL3Pixp4tX7yRCKvauaKAn3xeO04W7xa0G6+cg++BHoDEs
cOSxnaivhXNXHdpEhAlinYt0f0oUvRCiSg09eh+MggvGqNq+80MwWb+8XGtcHramKE9G20XeMUlb
vd5DWddbP+12ALOWjqOW7s1u4heMJhJa+3AMk29F00wF7Sg9znxXyyxr43664fL0oJh1ZeSOdHnd
rW+WarImaUZnEIflZ70ukhOTZP/iVVShOcRJZIkEzStX7AenDPp5jsjBIvtIdSXf1wuljvteeHMt
r6ys7vbcCSXUwkZ0DoyEOZt+OlTUMQ73jdw4VfSZFMUrYDG62KugKAdQF1Hcx9XTYTy67lLt5JQb
x6hctliNb5rCEpADklcq75enqilAv+RZFp+NKs3OSKAjmFglhg+AytzYumtTsJES6al/UD1bJ5QF
LUT090R8TqIwPjopYpcBYPWTuUxy45K9ZYrQiDI/fAjUTFZ3BXpdtIYyLz7HCe06UET2ET1G+1Nn
WVvo+2uHgH/6hdQVAJOqb11uYBJAiFvbYXKOGuQZeaHrndHDO/VWj8AKoCFYpymaAKW4tFJ3yVCY
cZWcgyIOcTmv30O79Jc+bg56XW8dVRYABQSWxLJQ411aoqucmuQA5bl2RiPZ08qbu31UGJAt6bmn
b2XUa3N8H/W+m4oulPRnDeNFbigtZOYFfu7OS7dzRSbScxxmoeA27aNlI91aJzrKHJIXpLgOGEyo
Ri5XZ1ei1p2Galqt5/q+zePqCdx4dmjLuPcbyN4PrZ7pG3HM+uV6McphftlXuEpXZ0yjVgcKjhl/
9PWiL5oztEewN9ZDZc7DO6LcbuP6UIt4/XBhT7UEwdVRB2Wpq5swiNJ5CdF9pTkYQ/patf8Uwvgz
a5uPo5t9yQOjOuXJ+GChfPo2L1WGmddQTV5VRV9zNAUIDFthuYTnSJiZhxhfmH+eZZ23x3GR1dZV
fGNbsUay6tL/JxhdVSzqHvVaozPDswH4zB/dgog+brvHMoRdcxy8eWt2Y33UX5ZH2qXot+kvr3NI
6aCI3BQYDGsXVREX3cQyy7eY8m5bYXYCH6Xnuo5zXLcu8smzwrM1R+GeaevmYOko897/VDc2T3FC
MN3PZaKYEy8PgmGS19lFFJ8leEt3l1hF89RECFtG0kZzM0wBI9+3eGNd0LgRjwIQodS0Dkn12abl
brVY7Lr8Q2ek/WMaG87X+1Zu3Ceq5UH13wYNQjRwua4s9iZ3Tqr4rGXArGEltd/PmhC+gCXyeN/U
jbuEBiWpJHcl3Y31OLHWGKObpjrvWV3Vn6Oocs8VFyS83k2Q7eaW8ZTeru0N6brrw02dGS0K2qIq
EF4fbntePFHqS3KeQdUNfgxOaXiyQhuaw7Hlz+Mo++xXF8RLdUyNpncOU5fJYMN9rj8mLoOiJjgt
VR9wV+4zxpo0uihP0ZKOyy9j5M5f+r6rPt/f4euP+bKvNJ0V/TLV+8uPWWt1YMeGFTPt2fZPxZgs
+6AsxPs4KJyNiOHGgoiAIPWiv01dZh2jtlGvd6Vw4vNUTL8V3v1QUh7y76/nlhEuZKpPBEAcbvX3
r1phsGglWhOyHhfijo+ao4ldJYvlx30r10ebhiLXsLqJKYrL1RGgwFJbVFGTc17Z8UeE3Z0/ES6G
OzGMDOPBE+Gy4ZK3DFI8VQyYKq9d4wKsRqaTOc4pIYOdPIPWNh5RAbEesyboToUz1w/3F3hjG7ke
lQgHmTp4opVbhDNzkKHWZWe7KpqTGPvoQcTGuLGNN63Q/KDNrSaO122WRJ8ME56A9Fy5Q7WPkzxB
hHhs0m8bi7mqhL9MfzHMRkOY8jv536VX9GJCv9ukmJJOSFVA75QNwcmDIXL4Whl68Y9G2Ux76uoy
eZgCiL7ONeteHpJFqyOy7S40jwwFxcvz2FpO/SnvZzSSdoSsJT9bykYeozSMPF+ZqY4zI8YZgffg
/Rrw84FZ0Wqsd15fQ+0m2qax9sDUgSeWaVgX3/SgYzA+lMEivwT2yLsXikHNri+ZMz+EpkA9xFii
qUZSaImiz0zMyfRnWARVsgt7y9Dy3ZBron1i1MCJ/gRxAyQmyQd39hM1U/XFtukGH+xar/pdEtSd
/ncgwnk+NmKEoT7KYyd7psGaT/s0KapPA8LzIzq2Wm9W+2keScyToLSciIbT1IudsKvQmHfI7Y7x
uSid2v0HjmJzOEwRILpnbwqRWW4rORSHMTej9t0M9b7up1mZ658iNzWZifEmpQBY6EBQU+5Y5zCg
utYemBjJza+wAJfeTuLf0ClVBcrUYzfMU79rkz4P31NLNfVnW1+yYV95Yk73I/w2P728y/sP6VC5
YjdOemnvOxRa/5kcGj2PxqLN+afGddHUo4mo5Y9apY9QKCWTPQFKgV3wMKXT4hw7hje4c62gLd7V
Wu70J02TmjiTR435lzmkb/QQNIHMHhqkEcfDOAOG/jJBbiae60jAGZi1iDN+L5fOGeNdBbhrfo+V
Zj7Bxe01vzR6jvKHWeYBoccQFsURHuy42NmJgNQWAiYtinbexGUd7gbH6Mf3rk2L7whtuhF9JJAH
/Fw0PLYRyBMbpLDRzaY+7kzZlcWunecWmZlsMbvD2Bqt8y6Zm8w59nVYiQPllnT8mNll6P0jFi30
PtU1CnKfPHNgwE93BjOVuyXX2vycwi3j/Goj2cFI65pd87vR7NKcd0HOVJ6xr0xDK790DvIU6d6t
unF6LLvebB+zpJuN56ZIi9LPNEbQ4arpkyB6gDMmFH/ChCjE73EyE+e9RAjSPFeQ7fZ/TIL69KnR
GFFHb3Uyxm+z2yTdQ0bvOuasIeeTHBUWt3pIQnOK9ktZZwnA/TDiMMF/nqDUbYimnP5DGY2Z35o4
qf1SaoGL1ljlFNEnTVXGT3mLXuIxAl2Q7ENvNEnzxtlITuXUDX82ldGUxw6NDQZhFg0MvR543ErB
UvFVhrZsU7RverP4O5goXu0qa3K0B6Fl3adFFj1iola2IAG6E2DXvQ9L2Rbu56IXdvhRr0dhJDuv
GPV42TWLKyl+NulI0B4Phf1eH2j/nksZjeLPHNaA+SDKwfN2Vo/0+Ielg5foYMRJ1D1OjPvFp8rq
bH0H8rh1/cGMHe9IgTAovlSEm2LXtmb8d4VcoVnv7b7tzBNA5ugnlYMiPi5GmwbnxVj66giJ1jR+
0+CxTY6oYlk26LamtzpUyocxPxq9gJnGIwuuThHYquSDheC9Ge2YXQzrwxDVMkHo3O3Gn0jHielB
5Gmm4LtQHsT7YhDAauM4Lo3jGIRBcYrtNG/+HHrPyH64sx5P+2GJvGDZgVZw/jHyps+hUMrdMYY0
pDP2g9k+2GIEl+TWs3tE7b3+aCZEGfuik3V4KCXznIckjcJ2P6djW3+CtTZ+og44pkeRRv3wmGcy
iZ+DuUGxb9GcNAEY5vXdJzjvNIp0/0PamS25bWTd+okQgXm4BcgiWZOkUqkk+QYhyRbmxJxI4On/
D3LHaRHFEKP6XHSE27KdBJDDzrXXUAmpPQxanPy1ArlphhH+1C0RB2Pc/8y1PH4ejS5Tt4sY43KE
quRLUe68rErtCHBT+l2Y0DEf8OOfFTV+OMpswHCbvSzXH4ysxAgHmVfSP7qzmemfurhRTIC4KuWy
c0WhaYJ/Nm+lCA0Cydz3vFlzOdXBbNUf/aR2pu+qHd1hJ6Rf9yoc+rQdQ1+6OMWQd+pakRixVM7C
3l0IsIq61irXnJ2sz+/zJVaNFupNt27fpnC1PIKeW7zPyi4jAasV5fd6KmRShCLpECtm3tDkp8Vp
+G29rBqZh71qXeOujbV0PC126fIWm75DEse0jQc/9DREgKQNm7VBLG1VPweQu+RtSvqJCDPMWW+r
VunaMeetOjeNGls3nHKG2RXCMr70gV0QtNSUHc1oOx0zVFqM+ACV39Ies4QZQXqFrgLtwbc7x7xt
20EmB+HhWvg9L+J8eZyVKXtOrNbs+qPK5zVoQEmK3Q+xG8TduyGIzaegLgCPxGIPn31pGz9iERdJ
KDiZ4sgv1XTfJ2P1hRoifd/I0a7CDo+x9qhluvsFXr58aYVQCimws9j3aUW0xS3dQ5mFGULin3m7
OP8QFkVJaOdjWxzFLHmHYZP2OgBB4ChreCw8W80vnSFz7wC5LvFv/GpJWEVWurger8mNx6fSma3s
zh+MbCZLk/O4ejchX3UfYBzK4u9S9vQkwrq3uurFUMTpkKnQzV4dFolwcVVgxS2oBCB3Vk+pnvpD
WAzxYmMuhavE8r5d/89LWecFwg+tbOwxZd5SrN8EoiMmTffH5IdwY4dwZOmkHRFq+aA9aK01vDd6
UPpbzctaxLwDCRth3qJKoLIQQt9Zy+h819SQoavKs9z5Ycd1VUQyIN/nSYudpgwdF77kwxinWW/u
nCx3fxpTbjyznrT4RciuQtlmoIr9WXABQ7UL3fut/VYqwZWIvxICgbIxhzmvBKkgdA7EWRxNTsVd
42huRCcJ0lxpXdN/Xahuz4ba1NCGlRkzAKA4Vry8B5WW4i/dn64h/6+vyNzAPa4hdE/ITdgaM2u1
yhtEUdUxwzLgVDkjDRFjcZ5mX7QvmTvou1wV9ocrFTVv6Rz+ovfKxZzWIf1kujfnb7EZ9U56uRDH
zlA50ixzjNeST7+WaHPpdgpTnUY/jiFcfDbjtDLTzaq20yPGdyUqx6Trw0ZXvr7D51r7H67CmCOv
UZ4k07hb6ahpDa21zHF69CsJ9SpzreS5pqaeowb61TX29atHW2mp0JXJagDUfsUcFUtD2Ws09VF5
bIWJ5pffWZVWOGbV8vHPX+vV5ZHZAXaHpsxdr/nbKVI0Nv2aOhmOY8wpaWt6EWHU9tJZxETY1ps1
Gi68TUQGyKVXqw3+dz453Cbr1BSYDEdYZJSqpT/a5uSGpQMf9s9P9uolAgkxLVarbojSrwyE9bnP
E/4UikExe3tuJ+4zqcjZbT2Xwz9vHoryEJYeMjakB9spH7R8rnFhqCFgRhSjn4VjiY0EeXbTFeTn
wlOtmOEqVMKiDZ+X8xeoqVrivTIYR8OO9ZBggWKH6EqE0smuCQH97ULGVhUlDzA9ZTdIxqYVYRjK
SzA8NY/jbBvdCR6x+U3oPcZDZpLkL1Zqxh/ShAfdl0udvS1Cb836YvRfIcCAsLAPNsu7MpIhs1JG
T7j93nAF9ziS3Gu0s1f7MKOsDiY0moF7UYycv07uIA1hqkTZ6yXNAL2rR8Lb/e7KlrhdZOChICUO
UAatN8Tn5vkobIlN6y4G5tzC8E81URqn0h7/GcvSu7HHq+mD2zmC/mVtszAZGQyL6M1DDU7u4npZ
xUdoMPVNvfjzTre67pAGaXFlOm7f3yq1WdvztJbJoMZj7/zJMjXCF5qBXqkNnKiEkXoau+6axcjr
9wfjgE8Ezru6j275ykFX54GmXP+oUvfrkBr3feXWIVfHD5O7JG99JCS2687LRrUqbbdGTZmQOr7N
i3WEWdBMu2HuqEHrrMy/vW3TYLOFyUMvg1cHd2hbbaQ8C9p2Iz91c5dQFuV1Fa2ch+dUps7Ht44F
FMnexJKC5gdx6PwzOf5YuVVjl6c5DazbnoPrMZta7W6COH3l9a3r8vfjH6h4pQKz34K1AEZuoGm8
FKZCBFp5ageMtveyyEz3e9bGIBqLGXvvcUst9HdERhT5PYZm5ZM+NFIe3/y8jE17YN1FSMfaTMtl
5ZclxlKdrL5J95mbji/GADuGPKf0bWFfKyeeBER8VPiY9Ba5aZ+/W65oEM3TRJyaRSY3qnednaey
axpfc1vLrcOsuShoMwhO4OnOh4n5Ca5ZmdWpnrio7kTNzrwjklPmEUCL/zwEwohPQBZZG9ZTp+Z7
XybO8i4u59wGeUgW/bjMvvvJmNIh4bvgG7QbEHdlu9iMc3U7dL3fvsRaPulIsZIiKDAR90r1LLzG
a/dOq+b62Ch9UM+LPbbTs9H4jrxH2x/Ee7urva9//ob/Iq/nU4mWwNrVpxVH+PP2CDBJZnfbwE9O
pSkofW64+016ftKdinTVcJlbX3527GZcnnEhVvYX1ZjCyEL+TmY9wnYonJ3rxFb8mJXQYx7iURCw
6MSKb2Xr+HK+r9K8LI4jMBE4VtAE477Obc0OJ5if4ocsIfZECAD0/l3W8e9iHk3jdm94eZtF0myx
WQdgSrXnwWz8CiOhuS72c2xphPBR/eduGJT69HOkc2Lv6tIkkNgsWt85ykmqifgEy5iwgyPE4WFR
pcju66a18kON+L6N/GKxUjJpYMQhli2a5NFLGt/eO2M8dWFW6tZ855RIf0jMzejUv/N6snTfpX1l
ue9ZaG11vySYLkXGNCfoAXxu/ndpJVrtCXlzZt+yp3r1HQ5rSRUuljV/4/be6HvS24R6NLBm9U/w
ACBfhUaXUos6Wlx0P4tFAWMAidpkewkv7qK4KIrqJiWhPd8tXMuMfSImqwAD9r2frFGeeoo7fTwR
HNSON0tFwnAkRRx/T8uSrApyeLM8nAkxKsNpdmd5k43m5B/62DS+cSSIismeie6oL87Y7FjvGpff
vhz0p6me3WdtknP5fihjR8PXqai/oSrUf2aDmTzNud7N4YghPsg0unj9luTHqQ+tccg+ZWCpwQ7J
efuUe4t639XaiJDTUdr9MA/EUIo2xdA3yyjvQqz72ibyKpEnUekkOMVVJt6Z90XpOT/0CoR7T4Oi
ND6D0tjzfUL69/fCLPN4Z9R2NkQBoeJLGrqFt/hRIZ3+WbgNSeDTlHZdpHdV0O4MY5rAdZFkZvKg
mjhoDq6e6s1zqgezuPPceEp2CXGM8jC1KFzv0ti2/po6eym/u0nqV0dguUY7OvZslU8y4OAPYcGZ
Wti3XvC+I6QDJ0dp4LX1CXG0+VxVs53flIYCRw9ryob4L7/B9Owf0Fj8cbI0Hw96XUzOO9JdnXan
2w2sDbHkfJJ5WWrvSXR5n0REnKR1JDNl4Jzo6vUSjlqD3+5oloP/IFJRjI91rul/VZgzp0czrf1c
RqWVeOP7QHVe82MKRP5iF26RvJNKtB8nfzaMj2KCGkejv5iBqXK1uCe/a/E8hkMylS9OUMzObu4D
I76NwXB/KlrSMpzNkfyhRJOWHga6pqv7Gk+S9r7wZPZsaYueQfxg5odWPsfus5qqYPiZmTG8ajWX
Opk0MhYvk501w2My4Jh24+qjrh/8tnCd27qFj30P9VbYH/I67h4su8GOzXK7vHyo47TPdkaPOhMw
qQW7s+hALO8bdMHFM80BVmMJMm2ETK/Uo1LiSvbgJH7zzkkWGiNOPEg83KzYCEJD78tqj+9maxzj
aa6XHVB2fZqSsa32ZgySu/d0VK2ktIqKvEVLz9sd+DsIf+pl/g9dc5biDlAvdW5mis80InfH/DDN
aenslhQjOWw9TMLkAI8HwKgpwfHWmlYeJZCN/07ZJd0P15tdGcFSa9BGjFYto8zs6S3Zo9bL0Bkq
MKYmcTGg8yHFa4TF+kV+msy28lcJkpWHrUsutefHWRllqWYS71FkTnMYPDNPo46Wyd/m1BklUUDt
TMsctC6PnDxZPmbUdunesjr9XWLQCNxbRtY+Iu3n7cpi6E6q0Nofbg/Xdm9bmf1eb8gyDTN9qcpo
Vvryo11SGvXO0vgn05JxtU+HwAd6ojAItVk1897Lm2Zfx8vyORmT0ryz8Oe3sJZIWQNaV3VRImvp
sBdbsbvTUuV9VvD822jmWDLCsi6GB65B1dexMb3pJjVzCYRrth8MWml/d5lcvg9Cpl/Mgd5A1AVp
a0W9N7i8OaMoq91kcjwA0hBTkGW686PosuRrXvhTEA0DUn189U05hdqCTnlH69pP7ybO83/YPK0m
hNU1GWFtK4PuG7rOcZdJvfns4I0T3BT9sqCXEeln39PiapepiXtGPvo57FdZZlPYBxXt6dRuP9ht
FXybrK42I+U01V1Pt5GUvyxtb7PAHI2dKvH0i6zSXPrQCOIp2wd5Z343So6tCJCA95kGWoKfUB4E
c+h0gKYQdiGaHCa6AzEXRs+a9iZxT0FEibLAcDFd2exKJBR38ZyjZJ8WCUyV5TLkraLumpuh/hsz
yco+Fa4xFtHg1rB1a64Y75wCgcHeKpFiRlnm+X97ZmN+8uxZ1zBgHzyacCZY17hUfQenTUo24DbT
4NsGsePssniSfYhb++SESFSbv+IRog6Qs178g1Ox+TWenDnfl/0wfpayowErGy/4VCaz99ETY5ne
pHIp7+NlhAxIVNCI7S9FgbpN+5quEI7D3tde80z+cqpxJ1p6K012bWKoBwTVQ7kbKU+PWh3wZlB4
cv76XsdvFHYnst2YOBwYQFi9wXlWKz9khugfWttt/u4Tzm7YQblZRbHg8Nm3vjZ/4MtNn4deOFpo
5F3z0Vzaog07Dww37LrEesgT5al90Pa52OmQtsawhjs+31RoMT/Xlp3IMJ/QIK9bKy1dmi4tG4PM
m3IPkzR97KYhUewaXfqk2zkp39wbnJPJ4W4h0vZaJ+yn2E1v3GoUH8umI/yKQ5nOASE7qR2CuLDR
qBy87KmrqmoPYSYud6UvnI9k5fZVSPFplZGaZucp67VJ7Lxp6v2bRbNrL6S3Yn3RFlYIjz4S1uz3
ev1Szu5Q7H0tNv6u59rvIkT5kuZHvCDKMUY6uHddP1ffNG46DovFCFi3sZ8R7+T1Fm9YU/M3qyIv
IsS4so73cKQL/UAbE7sQpUx6ekWWdkVYpjPHctvY5B7aZPkUkdGK5pYuw1yE3VSmIoolCG5UAm8/
DXM909yGrv7QpsxbgG2n9UPclvRi1y+tn0XN6Dn9YRl5Z/tisfMuCuwMdyWlDfNP266dT10yaV8q
2sfvhR3Inl6Z7IawC9ylDkUtZ05bWbR4++jjPzr4WcCe3VsvTQu54FbXhW4eUimbe6tfoK+jH+TU
XDqbNpIbuxk94EZUHym8mk9VIfqvTozRZGgZpfwQx6IVN6BZ3seynYzPWDhmXignYMIQYQ1lbl7N
2kcPusGTFMrrw6ArsPAwlE7SnplaStuDn1r3S2Z7/a5ylikPa7kIMrzEwkvqupbmRey4sVr7oe1t
QX08vssMESQhN83iKdcHf9o52CMax6UuJ0yaJqwIWR6cfZElXfNvc2YL3GGuN311gy5+XlOYavZ0
aqpwWMysjmwbEVto9EZrHrihTBrevgqTy2Nu+UN2GDXBaoQDmI3HRjrF9GO0G39+oAC3tV1updJ4
jmfl+QeetouPbVuMZLULC1NJVSUuH9RzOAjQhnfxV+gd6fyOwiGvP9uO1ml74Su7i8agy9V9A1+u
/4D22W13ri65pbWmXdp1aCc9m3c41vng72sC4aso7fo0+ayavKWZznnyw42DJX5Baz/RshGxJvaD
rhMPnMqiGxBJcow8QOuz211idp7/EqdcR2+sxhzwh/WHtrgdE5c774StxnLjxoXp39s0+IZvzuD3
2l73CzMgHhJr7x8I6kZegaHNkJVEgxGRYJBTnCOX+OoIP1aPQZJoy2mZ58k8GZ4zfyapvu8+2d5i
NElYIHVqHirEs+4jrBD7GRjK1Pa8pBxLwkTFYoy0TubBaYxl0N+5fctNZ+JrjqduMkRxN2lG6Yc9
shb/vnMCYUaezB33Jito8XJc15SbqD+SPNLzsVFHighvAqBsGrEzuFpN313T0awX2xxmyBNcbP17
jwL0U1ujU1m7nILDsja4feR2Lbi0aanXfkmo3ZPnUYslKnWN60sd4Znf1y8OKmojosHScsYl2cLx
ZOvYeu0bJbX621yNSFKNYm6CO5vbqvVYllIrD81spoqunC20x9wsG0pio7dNpnzq60mwV1mtypNg
u5SPhqoo/Sytnfw7PPmnYNn5FSTwT5OlinnXGlmAEWzs1M4dfJqsu8mrwFmOyIkccRBgVOLvysza
9MNYGuMSJo6MMZ9Ho1vdCEjr+c6fuMJ+LO2mn/GlmT33sSgab9wtarCmlcmwzP80rYLpFyox+xVm
AMJO9zAgff9WSJW3+zrRu6eu12rrQDey4SbjF32p3xLwlWmPQM8GP3QRXUAGzpynU6jLKmhuXVEH
1xL7XoGbv3AQqPgALgYt1/XPfyPxYZCTCXxwqlM2inEvkjiOWLifAEL7058BiEsjeWvuMdJgsOEt
ydLKfH0Ej6xOk1GnD4a3fF28DMCjmz+/fSCsihDOIEVevafPHymz/drQ2aJPtE+nKI51fy/AM6IU
WdXNn4d6jSL5pGqYDuxHRgRNOh9KqYIqmbDNUyAC5wG5SUAoXf8SNIM6saNYe0geP/885CuIGEc1
2KoA7ADgSCA32KNOQVVzUa1OmJ54u9FKRnYOab35Y3FXou9I0Uu/gB7d+YMVuoYVSO6J09KWWRbN
01DepiBl887CmuAKxvn6La5APuq+FfzBcmIzBxMHrUkiuI2tWKa/09waJ4jOGPtjsvQJ177OMUoM
gIK5ujLyhZdJMwFfAsQo4IBbvYbd8WCFGusT2Q+Qa6oOYDocWt9U+z9/tVeTf+10ssbwtFpX2itJ
umG7iw5D5jTH8xzahFvekuouIg3g9spQr9B9cFMUY5zRALWstU13BNdfYBFXn0+zqs2fZPW4UTXW
7pfRN1p2xEa+qRtDpiVrDGkrMQwwp8FSVwT7tx0Ee0a9zVK/PEyAZ5+cXiuPReB0N3Fc95/NKjcP
f36VKzL7Xxjz13iGTmDg6neNLGMr4zaqEW1gkpcHwsb16mNbzXXzWcuDHMPtEkJGWEltsU89RVL6
De5Lc01scD5p/vMDkC2x9AFS7a3DMm69dOvnETsQf3Zv9bxvHm3w4yuPeWkUAwUKRRM6XtQv5681
KbTCzrgKHqikvtnLjGOdpb057Jz5sRpzoEa26MttfcmsAvWLU5vYhTYckZEV++YtHuBxfWVOnk//
f18ZmxZq5NXoGNTi/GFq4AIzRZp3KIBhImXO5h2NjCDss7a4snNdfG+rhAHRDrrLrWEYDuyal/ZT
deCOTOZpXtdYhrVJUifHP8/DiwPByEAA8qsJv/lAahbgxzkWkH3dxnstEclDnWrXVtelUYDssYWm
AYQ32ebN4a5czqQhYwlK1mMEktLcCMt7m9r03+9jskUZEE3o8m/FwTi49MLSsTzNZJU+OglB7uTG
cme8QiI435v+Mw4kd5SgNmouZ7M3tW2rGSCX4kAsDLcZ3W7lLsMqJI0S1VDTzjZhTm/a4/8dk64H
JjAcZjzc5g3afevDqMTauNdMPVJjNu2LrLCvVAKXvhP/+dVNGEGVuRW5KgduuofH+kGXcPs0Wkvh
RPfkyrNs2PX/eRjS0FDM0IFkpz9fSItV1NOYDOLQeeP97FVzpGHxVovpo5kMz9rQ342SXgROJ1wq
wMisPLjyCS8+KMpnZj7sYchd578g71VvVfkiDpZVDXuAm5ZZqTVXFtelDYOja202Og7Wluuf/3ao
VIs/QlgvxQHd03TTjE3/2LTEzWHM9DbOwr+vlKW1amV+eb5v1rFjqpy6pBOHfGrccOxcL1T0H698
uYsPhMwOfAf+Bzq38wcCQJvzGZ+wQ9sXvrOC0tnwWCfzGN9psyP+efveZNOhRpqz0k38zZk8F3pB
EAiscLRjQ9jIrLtvhDVfOaIuPtN/R9naCNNdbXoDJOOAgZG8WQyqJkBu3JZGde3MPS8R//ORMG7F
eQ9DGuzwzl+fVQmSKeyyPpgwuR6rrB1UWHtxHPZNDKLHhf4jy+JaktalUVGEUWwHqyfpdq6Xs1Us
WaGJAwz8qtgPasj751qWy4u7VMFfMx37LlSjbrRXaqpLiwynSActHpQhiozzx2WYQuOj8f1yeNAZ
GX6SvhtQ9/+wmLH3wX+CUQjD3MxKCCzLoLypPnQtvj5lkfT70hzHK3P/4q7FdmHh2rgq7PTNaib+
utA8S9YHLDWM9yMi6X1cwZZvg56GY5XMkcom/VQ22vTVTjHSrxc54zc7eFd+ycUP+tsP2U6jVG8J
+CZpoZrllySZaFwE2hO9ic8D6oBQZerl7QvRhQeL9JwqC0eo8w/JZiAxcWQh2k2bohLR6VX07bXY
7kvTBbUaZp/EEq61z/koMa0FF5yJw8f2VATp/KuOXcD/sNp/H2QzJ1cOlJuLpD44ZhbvJ3vuIwOP
72PnGe0V5fXF51m9FHkmuLZbpSSh8lnmQtikEagFn8gmKGj9xfmVTfJCPhXeaL8Ns86W3w6ZBAPj
xihZZXKcvhmLGwnf/IhvyF+e3u9bLbkf+vFdqoYwNofH0pp2QvtZ07X88xS5tIty/VwPc6ovCr3z
X+Fqs+lqRk19MoOx54GsT4YsmttRDtfsydbpvb06Aa4xH6Gnct3eHHX6WDsatLPqUFrDT92SWpjr
8mQI9ZIjcbyy1i4Ohmk/TsTwsnCJPH8uw1W+oMMh8B6iUYLMqtba06R5i4hknpnymBfUZf9D3bCK
KKmLuY1Cjz0flL6PP3TNvIYSLAhLfGVGfTUn+4TG2ZX1cGmSrqc5KnAdutnW4ysdSrOxIdIfKtX0
WjgtNY0rxxNTevP2CYJ9xVptIW7xts80002xSicXB0XN8KG3J2Cloa6j2Zq7K9/s4jPBwcLYYw0D
327UMe51KRxVcaBfmoSWSLQbZymdK2acl2Y8ZxsGgVhhEUOzuQV0KU6IyuzFoZAUzFKhMMvk2O37
SluuHHCXhyLsDsASbMLZHHB5PQ9lvTSCbNhW2GHSEqZOF7qd4A4pm5imP3+qC++Pl7bmAkBcW0OL
z6efXrRpavmjONhFzJ4/m3OEDGG5csW98FDcCKHjodWH7bjdHo1pmTyfrEiCkCC3hM441c2pH2vL
hPqiimsLef3Rm10DLS82xPgcABK8AjnhT1Z4K+eHpUhKpEG99JMwxZupidw2tsrHugnc8tiCOnVH
K079/spKu/S8oBRsIsCDqyXt+VtNaKOkuQmVS6/m8f3QzeqUaZ5/NKm83n5ecxH4hVSsbOltRgBd
LM3UUCMdWseo0lMrnPoze0d6zW3hwiMBBloguVCZ0dBuTuzJgVfmFaCaw1wae49YmIPfoS/LE7q8
b56Tv3DHdamZiDY3+3BpzG6JMq48KNPhicD6jzW2Ele+0YWZD0q8phCsdquofs6/UWW6MCc6RsnL
hm51YTkR2cfXvGAuj0LFitsH62zr026PCvqAs45CJvAPsWhV5BSx9/PPb+zSx6EdwwEScHviIDl/
lnx0sU/QiBCJqyD/SK/Ut8LS7MZTSSvvSqW/vv3N4qJoozZkHFLNtkqYmXpunCasyiCxNfep6Ljj
1nzJmzaQ8X4wuBoiNxFvM8r6dZ9yV1sdanF8LwD6zx9x8tYMyqwglajMp6jPmzwSFh5ujaWm3Z/f
5sYT9j9jMdIKZuqk6qyFwm9lVmsJ0UucpbhkGN81g/7+0rjfpOi++FPlhQsBU49GZF85ZC5MFeBZ
3wOTWb0jzM1HxAEgy8dZAc8J6d0s6Mr3rtV5V4q39be/+nwUHKtgCr/mLRYcpCNYtezKQ+YtRagv
yMLpOJ6yCQANE4T/YS2TCooNPhILZs0WFPZGj3Z9YBYH6KT1e69yEf5WQG3X2hWXXh5z8lfqY4Ce
aXOOTcR2+nZfE92jJWNIAm59IrVwePueQQrLf0fZoBSajktvgFPzQW9q6+jHcXFnucV0zfnwwida
sbJfibdoETb7HxS+BodN3LuHhrt00c9NmDljf2WWX9gz1p38/42yeWPSVfx0o2TPoBcfuVntRjlk
yD3+JNe8rV9/HLYKMBCbo3+FnjdnB/k7me6VrnXIawVyn7Tei7CU/+PPy/bSKAHVLWGmlDTIHc9X
bSOHNJmn3jwkFVMgX6x+n+W4WP95lAubA8I8Il8MpjQi0a20ACEsjhJaZhwSPMCFNuO6IG7mAXpO
pjeHwswfPLs49i48EXnN9uf14qUbB+zt2pjpc2nYzr8krcn11iy8E3zMJ4rBKl4srLrxDKlscRtX
ReJcmSYX3uoauAyoyRnpAu+cv1XTHrl+JQxJjs5wrKpC7aslHa4UiL/OwfNtCcwKf2geDDXWqznv
B3kyBrAYDkGbE10crFVZVCYjPsRpUol0B4uq7A4KxUd+GHIodzurGGO8HyarzMOpSbQ51FOIird1
aVjaMZV1ocN8MovuaEN6Tfak1/dBmHmF7O7yTG+/ZdDGfkqorRUSS8W/X9lG3IfUv90MEUdAAKuA
LooIz4SyRwOdd8W+r63iR+P0vnbFxeeX5dfmFXDRdfi2lCPYO25OnZHSbQS+A+qhW4cUH8vs5KS1
zjCd1DAkya4gtXiK2mXK3g2rJ300TcvyDKPHNXaUBQmRxcZU4mBgiWLY9fASrRAIMjHuYll7GEhX
1mBfuT+83kWwoVpV01QDuoXE7Xx62DBCsiQOQFRn3bvroYPALpXpjb4yNv+88l7PRIZielABrGq9
LfTnDKRrC9z+D57VwhwdiZLoZNVdOR8vj0KvAjrG6gq/me8l6VSN6rT64JZDc0CeMjym8VXvvIuj
oNfhmocmkBPl/LUFUnKZy3xMUJIquJ/xVL0hRi++Yod+8eOs/rnoGqlkts9i5Y0edAvPIgoQyxof
fww1xBJWYHy7P3+c11UhHwcOJRs81x3aD+cPVOKa145L3WCIVnYPUunGR5wexn3iTPOhM2ILnm4v
rpSi63/01YoBx6B7xbmCmvh80KZqZ5O4vuYgJ2V+dDmcj31fJ4+4xEKShUB7M9b0IANPc45/ftwL
ADFX5nULJkwYWssWaG8Dr8c8BiTOjMuyORY9dk0R7W+wlGlo+y+2Eztfq5QVc5ykPkBIKePc3atF
b72opwXh7v/8i14fDfwgXLmgGFDYgY+fv4sBDw+FgL0+GJ1CslMFMSHshhg+AZSVN1NTqr/+/wbc
lKu6kcYmDtf1QfeKDyMmNe8SaNVPulPMj5Cyrsyvi4+35vLiCLbqcbeHO/y3rht5vLQQwxMUsfGD
rQv3WerjPi6n8cr3vbQ+TepI/O9WLtErysZip0KkbGu+rOPP8MAnfKQyeaViubQ+KYrAdLE443jd
zF/MJiw/Rv54MOgS7jP0DB9xcsMTS2nJl7d/rVXCTcGHWfirnIc4a2wCf32G6prp76DzxVFL9SDk
hfsHXyXVmwzd1yvUatCJXNUD1OQ0W1/wb1co2PawfJO2PjSVWz40sWdGsM7gZeu5c6V2uDQ1Vm4N
4ClFGUaQ50NpWSw1xwd7T+lqwGq0l0AdxsoLVNgE0ktu9VoL8iun9aUJAh5NueKzA+BSfj5oGmtm
MVS09ypL9n3YVV7X3E26Povnt384igy2VOyXWNabZaZV8zSPRdXgDI56qHCT5NlJ9XKnofzbQ5Z9
m5ngvx8Omy2Oc/9Xk23z4fJlaWNpstA6sNSooksE8dpw611FTu7tPMv5WkDZ6+/Hac68RJ1MmKa7
DYxO50XNgVinphj6MG4RkCx29mN050/jLPQrVcSl0UjZYuNe3RmxlD3/cFDYU1ivfXuQiynyyOuU
s8Or1vvb0Qr/k8o19/2fP+DrRc7sWBuWsFSwGNi6JTZxjbpOy7uD1Wv23u71/qlvpm6XTon89Oeh
Lj2bTamOCJm2M6Yo58/mWlCMc4G4qoEd9TEu1VCQNKfDNDc5EU+4W3XXnEperwM4q3DbSPqmOwOH
9XzItls8PWv5eK5WZHtH2QW04uVt1uXrpGQU1jfdNaB+isDzUajkdS/NVYM607XkQZtQblSt5i+7
2LLyKx/s0iOtt3xShlesf7u0hYP5lqT7eYBu70UxYQC7jripN9eZUL1+G2Wzzjw3lV2u1e3BQodE
pmJmrV481xyNXpdljGLj6mIAvjAp1hnz2zas7CXrWqWY7ai0Tng5GZ9HI7P3k9PVH2bN6FCgili9
eXNkVOdXL9SAAuFs9qx0QuuilaI9YD+BjsiQjjtGDq7N4+7PE/7S2vp9oM3WX1uJVdhD1R6qIS5v
awLT9mNWy5dgsP0r9/7XtSbPxI2ACovEKKyNzt+kN6L+dKTbHBxMxKt9jeYlUnD6d8LQ6M3Y/ujf
jKVdHDxZLVeqkYtf8f9IO68dOY4mSj9RAeXNbfvuGc6M6ETypkCJv8p7X0+/X46AXZZBF1oL8U4g
ozMrMzLMiXPE7L/ocwF3my3TbJG61rywgPXOuCaa/D8vRyayH+pzUYanwHuMevXf6wY69v/amz1u
TWM5Y1Bgz4Ri46DbwbCLVHeL1GP1ngnqBDjrwDPPXzZIPfnP4uMx24QWRwlxXcNE/OnxIwKKgQ8G
VkpozM6+WzDChQ7J0TlNG+9CtxBX5Sntp5Lq26f7ptYW9LupmZdqJC0bEpMjAhFpyEQHyI1mnxS6
+/k/2IH1imiYCAt06nRJilFa4Jia4hyTmH8HYBkJFUCmhY737aw9J4QeUCgBuqU1OHsqpQbGukTH
RclZMfwtNUNM7S62qbOYhXWWSqbMNy7Z2n0moqDLBB8K00Yzd+UpZhe3KkfCbgL/oqWlcdEzr39S
K9X4+PDi6LhDYIyfF1Xj2eKswNVkyBbLc6bnyCUqSDk/540yhgf6zPXfReYyGnHf5Mr5EALOKohV
CwL7Oa6zQd+FHhG4vSTpzZ8ppLXeztYlBpLu21kpURJOgdgTMSOp0DwZt+QGT6T36VmKGuejkpvB
sbSD4kmXC/cZrIH9NaqK8KT3pn0Gdud8NQaJIb/7v2LlW4rJCKiwBdh+wYnlwSgBvhXYpRkD6fTR
/T4NrQeFpuRa/cPZBgv+f7bmTFWpa4ZWxgThOek0aT84sINAZZxBVmqMG5didVnvnROBOibJmV4+
LU0qK2LO9wyLRX0pjbq6ql7gfnH9PNxY1dp5EfgokdsI9P7sGdVQm4nHcMjOTaAWhHBu9rHPHf/h
bgNERL9ZUacLChpjgK+0oYLXhCaEc1n/LZVae+O6ra5FTG4xBARsda7YC3lypOkRazEsBtoLhviP
jbXJPbR28g00MKiRi3SCwz9dDJIaNE9UDh2TwJ8HJjH/UGnu0nvwd43Z3YqyO3WK1MOxIe1Hraw3
HuqVVWIerBJhPsj0+WNTVkk51BXnUIrboNoxJO0c9LjJiw1PsuKZiegYthA5BcQ4Mz/ZCQFaG3Kv
M/gv/+zYY8GwuszcJI1fZt/jeuPQr60LIh4KvDZ7Srg/3daOmR9iczsFt61EP/vQkT/Kw2gd7nuM
LSuzjwfVuVWWppsyuuzmx6bLWygryn8eN8KUGNSUVHbos84uVRP3MFV7VnpWC1d9TuXWPHIY4sej
e0IOC2cPuB4x2JmVIunaME5x9QpIlCeIhPxno+nNjYBjJSYFas4nIfmimDznR4K2wgwoKIKtZ1Di
rygM22+KGjs/2toryo9WpknlPhwj+4nItnPO9zdy7QwyGgbEi44FWefsTLh6axldmFDCdrSndITe
K4c3SFWbb1lFpHDf2NrRYGSRgTcsQZc2c1IWyuJA80ClBkmUPzF/rd/SSgmzx98sqteEVsQFVFLn
zS4mp9rcb0OKqKk//OhKSd8XMgyLvhw4j+dIlI34dODj4DCdA68cp23Qh+Owo9eT/GD8R4GfFSb3
+/u28lrhDDGg0TehuqJNL64EV3gSxhrnsFalZ4ijDGj3W+0laeytmci1T0TJyKHEwRgfYJSpKaji
KSNqmNKLLDkkXTIexmgzQhQljGnJn2ob9V+0pgVwR5+VOHwX3T6fOUSGzOAI6B14uDRrl1fuq2mV
/yOrZibSo+/lDPHjUAZh2mR9Ys5Dm6vbO7VnKX7OF8tRGdzD1Kz+kBov2bjTq9v4m5XZNnqj5I9x
yQLj3oBbvgj0AI6uxNuo3q/uI+EhME3hnuaMimkxAAzII4qmyE8AL5AHSL3i3DsFftO/6VBjvZh0
bG6x0xI36mZjb5zMFd8lyvlU19lR+InFyf2tMlGbjTL4PgNcfRQ4HzJPCY8tbE1/DGVnfkiD2D/a
Vmad+cvQQjx8KcCkUNiG+Bb553kJ0EfSwq8k4Km1Y5UvKkNj3xKlN35kgdk87rfwjiCYQYXT251D
2VBFgJFcCsCMOqZ8hNcse5FD1fxyf0ErZ2ZiRez1b3tZeZGvwScEcDkvoydPLjzjYjp56Z3+gx2c
L/4KKmRQXFM7ThO0VVSwmqQz6p3G0Ee5iwZ/2Kq1rHgtUjME1GQ+kWAWndrJczmzexo956bOjvGQ
60e7C//Mi+xx1JAgbcRpgRgCNuLMNk5RR8hrYgwFfuo8+VXxCvOWtRFgr60GwmOhJI9IK+5+uhqb
MCBoRkZWNZmrVOfNq4m25CFpwuHX/e8jAqSZc2SmGc5eUQQm+Zt9H3hhWjWrFCwV7R5OI6gRtEzW
jlFT180+Vmx4bWz44q/3za4dP2qzAseILBZAjOkCoSxt8CVBcg7N3tzZKFkedDWx949bYWQKfyWG
7GhlTa3EI/oBkgV63UAKaF9oancK4APZ8A1ra6EcBZ5W1cGhzEXt4gZsigZz6dn2LHdnFU321mle
9PP+Wla8r9AHdIhoOBFUQ6drqc04z8F0YMWJ22dpqGXjaDAc/A16o2wPG6X9RTK8aG/4MPXv7AJJ
lfs/YOVMUtiG9BIIGJD2ufeVSvjgYHDDY4zMGiQNM3CR1vZPQwEn4X1TKzs6MTWLEyGzDDWESdIz
s3/WwS6tn5CSuf/JCBglledM+NvphjaJnsc13aJzoMYFWPbqZyt75uU/rMSiLAVSSaVoOXdLSqUm
ncebmco+QCWE3s4KUf7xvpW1T6OIaiWwblYzb+JoiZbYXsh+VVBMoA4RIB7SGnH9HJRS9+W+rbVv
8+/cOZeKob1ZmhJAElN1Cuky9Fz0FREx2kkQkXz6D1ZoohsCHrKUsS+kocwBY3DYutC2dopeIOw0
yONf982sXCqAf2TfQAAZ3tFmi5FrHdok1HL4KPXwNg6+2cCBFnUMrMLahThAAp/FcHCaqiiOke83
Ty1UqojM3P8Za3uKJ6TrAcUKyPL5Kalgx8k6NzmPvfcXal/Ki60EyUZ+ubZWOqZCxQ60MMdxet6T
SgbfqPFwOQ1yO2nf2nvPar8aRv2Hr2rPWth+aGsVeQ9l3EAprx1PQdYhsLxEjnO2444h6lZJEq5z
blgH0jH56NUZGPAiijduwuoi3wHf9FzARc8WyYD/mCsm81iuUf8q4v6QVfDhWI77bbTGkxT0r1qj
fUf8YeNWrISm7z0JGgbkt5Sip5tbo4RQICyZnN20KlCxhpvzu1ao1Se7lErrk1/LIYRUDOmUR4oJ
w5Z+4OoO84yCgqbeAspoah4yECnwIyc5M10CTyL0ECivQM2GhFPQqrv7p1WsZRYysLEgPEVvi+Bk
5jgDPYsKSyMWVmDXg50s1VAsKloN2SJSe7iHja3q9Nr9ENdDFA5ItedwDSRq1TGGIvzcZ4KuYZCM
9pC4slZvrGzVDskaaqfiQZ9vIyNojTRIdnJuFSf9lJjtuLfBKj5eo7XAgJEBkWULgvXpx9KbXGM5
gH2zgPE9dB7zZy/slY2bsLYWcecIhnmviVZnVsbKz9SaI5Ghz3GIg9w723pkfbx/FtYO3u9WxK/4
LY2IzIo2e6slZ6dywl9ZDvmEA9/bj9jt5MfzIhSKKR8xRgK3ljUzZSRSk1PH5eM0lXPoitw7jAB2
H89X4LvnGms0QRg/Ewv+bUGya8dZarBtdHSjX2aeuDszs7X/3d+2tStEJ4NJf/5QjZt9HKoe/sjj
mpwBzvxgwPKj0lbOPi4lODX7LSTESojPkiiFGSKoWrB2MBEg2yieJ+ehrV58O3c/SIk5/MGDaH5i
UgCQh9ZuPGhrx4K6B9wnCt+LEGu6i0mXW5JpUTGlowWDZhMbKFcp414gjjfu7NrqqEiAhkNjhwhr
9oT7StQWHhzBZxjNm0+BUqaQW6GPd4SR1v2zRsPmCJvIw7eLIwhewSG1wDLzPtMFwunX+51VpbAU
V/mrFiUWutJWebx/TBZ3GCtkzahXUL8UGNmpFUpKpTygHXZpbK2PX9S8q8c3OL3jxwjy8HUYAjEj
KOvguQKdMzUktWDAqyCOLwzRlcyp6v6uDmDHDKNq6/VYWZOgIWMYAiws0c7s6FeBpHahaceX0G0c
eycTlpzKXlMfvWEUSd+nzaEJgzt0PhBDNwm8e+FHF46Of0s7w/3eh3W1R0HbKPeRYuaH+99qceTp
t9FewRQBJX5otoV+U/UGWnRwR/t++dGR5O5vt+iaK9MPzgZGe4kkpvkMrAmFHXJbaovit/zmpFJj
QD0iLMOL0jPpq/VG99SG6vDaDnLzvcw0+wi1nfPktF31lOZ1dEE2MnjzgCltLHr5MXGVkB0Kphy+
5TwZaBOjco0kYdFdUt/kOspOQRgqG1YWV5wKPlmAGClhYg/4wnS5rd8bbZ3bwaUUxPSN0dsfO6cd
9nBrNn+VvTy8oW8hP1y7FVbpo4IVp2DINZxaRZvGonYwoGTdDOWnRpP7jyVV5rf7x2ZtB7GjUElC
HHxRf5G6kBfHQF+6gAxtHxV1sysoWmzs4OK9YS0ifoJKjgvOlP1sLQi5KF5nBJeos5K3UvNtd5c6
vh4DeS+6/xk6ENH763qXUp9EiZg0yKsh3EJUiIM6NRkkbWPoZh5eRjVSgq+OVEbtzlRKTXuVqByP
F3vMtWSvhUYy7hurtX/2ulm6B/opsnuUc1hkn1T6/tJZ4xPr+zKpIUYe3baPdw1eUUXecUD/5lWG
n1wudoIRVvrk6k7tviid03VPMeR85k2pIyk4hm7Qltf7S1zeeCI4WiRiPykFzj0Z6Xg5ypovnSU0
VrM97DLRT6dIPSC3Vlh9v29skWCIuIcLJnJhODjnKb7fQUlJahPCRJLnJ2us86cxtctXJDxbyHld
+Rc6LSY1Y6c937e8PKEG0BNbgc8JLBnIl+mHNDslDytIjy+KFNtHEwHaM6DQ9NFnnEaJEIMSAmWC
Ymx2Qg24ek2lMrnjnjPWTySJanRiuqkqdoD7FZSVLadBrtyMQdI9uEByJtoa3EHun7jz0wUmmse/
7UrexZFM9NGiVlIPccdj+2hQhHodGFsRgUH0zOTa1E7QS4FpIBp7QWnIfqNcBMF2HdjqqW5rMET3
F7W48RijkiBGOxjcZSZhagx2T9nKEfa5SL3y9yjVjHUNykvnSK+jVG6czcVFELJ8PACQ8tCXwdrU
VumMTSYhNHzJVLc8oqpiXnDNxRO8+e3p/rIWTwGlT4BBUArQyCP2mh0TF9JbGRkKHNkQKuGHqgsM
42MHQfXP1Gp9xCEayRt3aW0lG73XlTVSv2D2itQQwPDcMIhlNel1P7i0VavszRI/3dZ2tO/tfouK
YnHhWCPPDrGzA36fQY/ZdvadT+uBq2BDm76vorzcuQq07/d3cm1BnHsyeNq8ogI2tQLbnG6PqAJc
mE31j7EnsRZNDo9jlG2h9ZcLYtOYUyd3I/CjETs11UnovjiD7l3ypG+P42ArH2PBwP7ogoj+LaAT
uCnqkvMOUIJ681javnqO6yj6K7bJ2x0tD794JR3f+6aWpxBTUCcIug5ayu9jmb/HX8R5OYpSKk+T
8TkpvRvqUR/TVPlRDOlLVeYP3y9dALqE98c9Lib/5IDqLlMNyjn3a/viNv24Dw01v8WQz264jeWp
wJTgIiRQ4JjPiZdLgH8+8H/lLKfW5xE9qStY82inSOg33N/DFUvMG9CWEVkAbnF2KBoms5hLVpRz
PCAIMeh5szdzE80cC5zVfVNLX0jCwQmES5dPxijY9Pyl5RB3pg15beahmNEwBIME5t92KB1QB9+a
bl057LhbMd5ATAzj8cwYIq+qXAEoO1eof77KQRs+13I2HO8vadUKCTojv2SfC0lPBRxtzkyPcq4r
c3gJ4Mg5oqWwleWufiMQ0ISOgpVmDjjJmd9uKSUrZydlfmjHzC6lvsJxg7+Lwqy2Oqvr1gQhGhAr
3pPZzvk20tVZbikwLXYWEmRKeRoNJz/F+eNccqSgxGwENhDbUikW2/vbBa40SPYDYCln2y+Np6BI
QwS2y4fZjYUVkRhBmMo0ypxgogqQoXJCg+1rle4KQX5zcsei3Mggls6IYwY+mKFWwAJkn9O1+G7R
254fqUwnCZJDOZGT6jRaRvKMdkCq7NqEqbOdi7bcsHGvlh/MoLMFHBpEhOBvnmVIcCBJQVjqkBiG
nvOUQNKwq3vHvvlj/jD5H28UkBOB4xLy0PNBd6nvXatB7fxclvT3Fbs29oo9tA/fKgFv4UAww0Mx
aY7yAPIpU8d2hnPixd3OCup8FyfDsBHDLO+uIQA04lMhGgo0cvrBcj8ZBwP1PcZ4/A6dCEU95LW9
VTtaJAwMgAO3gPBVYVqc1G9qBTE126nivmdUQteebDc1/9EbJUdlJAu+l+NoHyrfSb/FWb01A7A8
FngM5tSBmhIvkR9NLctyxxAzcy/nyuvLS9J6I2EZapBJHj6MCBLOibcKDwVPCBnS1FTsllbnMwp/
rmxGYpnNNewd/XE0S6uq2CNwZZ3Ej0n2dR8q3x51wSDkiNIJRvmPP1PbupqNcL8FJg+Y4v4KmJva
e2ij/XrYihiMFfzo8HdAvjK1YsmhhbZcY0A55ZswkqEl/qUOc32r9bHy0QA3AawSpSXQarMYPnaQ
IiwSTzunlS8fmX5tD+UwoAEGtuexW8brKNB4IK2F9xAvy3RJUpMNnqz78CRavjvuBq1FbCGVh60i
9Oye/WsH4QpFZUXMzc0+UFTiejPAVFcNoci94vv60WeKYsMJztzvv1ZQbgOSwTwSIe50Nci0jL0f
YqVMw+Zv5rqs6By6Xlse5EQd/mkThOCuwWAbj8k6QJ0gtvE3w7ML7vG8gAky82sOm9unmFLI55om
8u6h8/duRecci9aLYNCfLS+rmb7ujbS4phbJXIoe4MUvpeHn/5+V2Vokq8izKkmKq6E34we0Hp23
EAqNYmMx4p/5rSb172KYySNeEgdwTiyudm421kNUXEO/fTbr7lPKyvZGgwROn8P39/iieBlpQxPh
ApmZLcr2YncM66S+Qk6m90jqII22U4cRqdz7htaOINEtnhBbVDFmdxf8Vq1ZKOBBcloBpEoleCNo
+2X98IffFG36QXZ9Lz9qqaoPl/umV3bUAMIFqID2C/CnmQPO9DbSqcI116oGnrRvZaAhJ6tPoFcu
a1cz/oqSuAPhdd/qyoI5jMxMwC5EG3rO5J+ZSjEaPCnXOESqLEIX7GwRIQQ7IkV57ypF+GRLepVv
mF1xKECwNE2hdyskEWaJ+diXSC0hP4a2sNSpuzpzgqfEH9WP91e3agaMoWgv8UnlmRmnSfPIQUXu
ariV2+zGipjkix8M3hYXyqohQKQU8KGsptwwdV0QP6V6G5jc7dYKdr0HNZ7U9g/KLohLR6tM9JgE
Nwbv9dRKOeQqRZmovGpq9txLVnMxlNE939+zWbSDEcbzhZ/iFlCun9/sqLFUtxiq4tobdfRk5dVf
TVFQb/bs5MlGgzJ/cz3X8A9xqmZb3PrLOwAojwSdygYzIrzT0wVmjlrVVJ3ya5h31cc8j9NqJykd
inWxZaFPYHhIPG4cxeUNIGPmBRWQD6K7eZ5umIlsdRrr1TMCkX1BMf9jnjD6cszjbrjqVlsf6H3W
f93f5rWlot5HiAyYjeHlWWhXSnXASIlaXhUa1+VZ7geQo4lOGAbhQxyouybN9GHjPqyslfAKCmsc
DPn7fK0Mjiq2B/f3dQj78gXF7Ub5I4WYIP4gOfBb7ZgSk4ILD7FT/nl/ucsLIkq2YB3F8aVyNbsg
4FHMvmqT7OrVbvLkSklCByN/cFJKnF1qtWCGaGOTfcxlqBgPLM2h67JrU/TRWVKL4q2ri61W3cqn
E+OxPA8WhGe2Oft04IztNIxR8ZLhC3syk9T5J2Hu/UBaiaSdrCT5RmC0unnAG2RqcaTz84qprcfg
8lU1uyJMGcGN1gRnP/DKw/1PNItb/908ghMcyzt5zCyYZDDF0OsIOvHMROEy88wG3Tsge1rmbpWR
VhfEuIpAmONl5n65lF1FYzCGHeyM5mQ3XXrV4n4ralhdEK0a5oxBFC9OOw+qrwCeyJBQJB7ygnI8
tHrbfezKoDrd37vVI8H3EWPulOLmpaoiNKyKkZjsqqJ61u0SFHBPbd5DvKAMhvWsuLn6WBX9369F
VZtCJpz0YPWnrlL1MuJUxJiuvRZZPwxIuHeZbAUfE8eKNg7G2tfCP3IuGKnjgZsFRag8IFwlDxwM
VWmPMF2ZBx9A14YfXvtaTAMwwk/0JRQQpguqxLBIr3v5Fd7U5ksYl+bH1nOqm1fIW9Pna6bAxXOh
uKpAOGflsVaqzaKMMeWTcu+9KmqOQ52iZt6k/uX+wVjbu99Nif//W3mM3GwsaPmh+KeFRXag0m2G
h5xAcOM5WbMDAoQrxQtKMWT2jZRUGZVe8bKrmWj9KfIN81zqsL3eX83axoGWAGpET0UUM6eryQqA
zEURojiQ5rn7zExxqu8VBhzcJyRDUVL+D+YgAqbRziG35vTNodzVdmoh9JcNTX7QPce/hGibIzIf
xRsXeG3/iBH/nT4UvcXpypjcgMyjwqeza+Mh05JxV+Z1cXh4QaIryjMoyjpwNU+t1FntYKfg0tZS
Z6Bi0tRfIe9V2w9UdBRvw9rKaw8EiQCb2ilcOrZwWr+dvTA0vFRNHXyra8kXdEt3gacOu8Gzd1Es
VftI96KN477wgzRkmb4WIDIx9Tiv5AQSExMQw6VXK5HkNzN8yfN9Lo/1oYMo/Xh/M1dt0Z7iHaFR
RSlzurxWV3OptDnyNsrY1l6KmzI/ZWnJV6u8UHsrJavbcLqLU0ISQWJIeEq7QOAVpibz2PB1lwbO
VR6C4UNMZXgfI/rxx/2FLW4ZgYJo59BOpBCCnakVye312K5jrGSGt1fLWn/JULW+hE4xbLiNNVNi
lJ25KjAmTFdMTQVdJqd2CnN933vZjuJ3ecqFa6/DwHsMus6xoKrOY49IEfeZN3JqSk4RI4/R57wW
SWxcXEl2XtTGip/L2pQfDTaFKV590dOh7TvfQC2X/cwaDO/qhRZS9lLxNY2GLS3ExfETSh6EskDx
QbdSu5uuJ05j1wqq1rqoxviSKMoNXXt7h3TJ51ZyH+wP4NNpDtGgIleGaJ1OyNSYC94D8es6u4aE
90ezdv0YqfXQPRT8tQdnht6NURIQMfS/uKOpMV2pPaEtk15DI1QPqT86u1FLt4CS78X5SQmJDBOI
Pe0pXmByvdljwhxzlzngW6+2WrvtLk6bKt/7TZDol9iwq+xWw1/SPwHwjQ9lzuu2S7vAf0HWvTY2
cOSLbymSXRyWCpAY0Mx8UNsYhR6NbbO9Q4pOfeM68gXcn/HdDsv+QwVxzLDxtC0t4pSp2oqIUTCZ
zl6CXLbcOi3q+BrUZvmtshT3mfnfJLrZTWQlaNq6gbJhcuG8ICtirlOUHx3o4ubTsE5d20aZ6/G1
ZIJ6lwSJskcmfWtQcOFRoE9mBh00F3hbkE6zk+pXHOLeNdprN9CNIVJpdpBylPtsNLYoid9fk+kJ
ImeHV4osTKRF8xXZMbfBq4r66jde/0FXBnR8Cr/ysCiHz06MAKCtGM1OQ030nKtp+kzeZv3sPMPa
Ba4ePDhcwcWhlgaDNkRX4CsXE7oMcwAgLZLymqZ1+R0cobornTraOKzL70gODTjjPYxQAUBNr6dc
Ke7YO151bVq98Y+9qUmIP0Fn8GiwJ9JocjNBaEv/fR5Sjm6AMKpf1VdbUupXZOXj06BV0XdEc9XD
/RdvuSRaeOCrqAayMLrJ0yUxFtDFndSm1yyELHlnjpLxsVLl/vN9M8uzSeQKnoAWsoWIyhxYPMSF
RqA3YqY29T0RDBz1DRkuwvIPEgJTUgL8TS4NEA58MYn7dEXDaBfMQWbjtfC6YufnrbeLQi060Kws
b2h2fX9wZaDFQPPy7tE5Aak2i4UqvQDE5WjNNRrRNY7zWoHhEtodHvctCPFiE7ne4pi/e20IwWfH
r2g82R6Mob1mjTccLFb60iRIRWe5+3DRSKCh6R9TiYd3nGR3uol+lZqQ4YXqtUlgJIDeLWcKy0w2
AhPxgydehL4Wg1D00EyQiwtoxmjmTl4osUo2WHsnv3MtxFCj4GerIz1mpLn6nBR41I3bJb7IwiqF
OJrKgpZpnttoveZIg9OrV7nV3GPpl+VxrO3g5BRx96KMdftkpXryUpqx+wtej62CxeLG0UkBGSfY
yenoyfN2r57lIUMXznCVSlM+QOjfQzJYPZzAYYX8Q2jdUzigQTn9gCAy7ThSuAVV2qeHoTX/MapC
PXSmslWTm6+H8IhEUdDgE2cKkO3Ukstgfxz1lXxjMkd67bjnt1zTt1p486PyboXKIrRCgllo/uD0
hLWJE9jjzZXtXMBbP5d694cKvGFX+8YPUMyn+/d6HiYIg0TnFGsJmnlPZ5cNSYZwsKDev8WJ2e88
yzcPQ+9bO12Lv1ap/+m+tZVNFEMXKvkbCl4LysGyMHLTior+1jDaf9BLyd3XQV0c71sRn+L3k0+4
A70PjXgKtDjjeX9cEhE18Lvu5kVp9svIFP2Q9WN77gs3vrhFpX2LwzA91dlmyL5mGQEtKkmixcHp
nx6SWnOLxLDC7qYrYXHoq7E6qEVVHfg5w8lOrOyt6uGzcYvS+XJ/zXOnKdZMXETjBq4oMVg+tVzG
fT5qXdfeojqVj0DxpT3CDfIudcdH/TOaWrTVkLzi/SJdnUeWfQAMRW3S+tbko/kZqgMmvwvF/5xb
/daE3/u/Nf2UlJwogAsKfpFAzhy0U8eyH7RKc+s1M5TRQx0T/xZKldl+4XGMg4Ovd0n42e5Kz7sM
reaPu6pPQvtFaR1f2TsyKKEbQZUnHYdY7r2DoaNRtOFpl3uvUWUWCDUereWIT6frXaf2fXNjjgrc
B9KB+Wsb2tnJaeItqNCaLfJCYBIcYvq4sw0x2iwIKxRxb0FiZvuGUtpzl3Q+dynvv9w/UsvLykEG
ko6cPG//gkIz8nwlZeKcIxXl1SfHrtUvQxw+qNPG/DPwVeRFYGcRAyhz0ILsJllle2Z1axvH3Qex
Ge89U683PtEiF3w3A8KJpA8r1GWn90NNVReAMfIxo65lP2X0TP/pPSg06zqsj1FuDk8+iiAn+tHy
saht/2r4nX25v6Er344xt3emIFpjTPdPf0PiGmMf2nJ1i0I5fTHcPPxQqnVPKSvpNwgEVkwJIRVi
GlYM0dmsjhSYSZjb2eDc4naMbmoIlKYwpOZs1g9jW5iR4OjTABGywmywOEa/FQHVMamr1k3smxzn
ys4rq/Dkebm78U7NoxlhhecdDyca1Di5mRVLBxhEGH/zrcY7odNsA0kKswuk2u6pqtroi07Ac3OS
JDjlgxmd73+6pWOnpMpgm8gFydPnfc0xSVuk71zrVoAH/DA05nNBxH0ltxlPRAvFaWwV5VVjzuFw
3/DyfebjifFeQTPFcO7szKhuXRnGGNo33Yq/+QUc6XDYRpBbxsOu8uSt+GN557ns0MvjxUT7f/50
QvBTRmSf1k0KIig8vaa7VTw4x/uLete6m7p1qgOcGsGMR8lgXhWktl8A5JHUm6qhTgfa0DfaG3Gq
3BwsUMw4bqf3/1eZWqZAfVzY2Wtq11p5TZIyC0BJ8vLQMq9V5TVKSiu4glB3/+wCuge7we4b6VKV
mfthjDO4oHdMSRjeLgYX4O0YeKm2iK6XZwPUMLEMNOw8VeS006NJRXIgCzKUGx0fpkwGt5Y1BLv6
uHtVqLh0p1SqDAAGhUTJyTaHXNmYMV2eEXJ0mhecT6Bm5LjTH9C5Yw3dtafeYgWZ6h0SrLX9xUvt
4U+7t6xx77MvzYaDWRwUbAldKCbBTIHmnPlTicCAqdY6vJVj3J8jxw9OFSCIy/2DsmaF7FZgKklx
F4SNg+5mBh2g6Kbnku9edbdo8j1UCUO88T6sGGIimNkaDj/LmSNwGQCrlWjsolts50zPyWl9LLzS
//zwcgTxDyAoTouY8p9+qDIoa6n3g/gGLoORWGMo9mEAz+F9KwvfT82PYSRKxvwz4E7EWn9zyHkZ
GHrfucEt62BkMsNc/ZCp0GNoavyglCExiDBFYUzguxhMmjW1qjhChdwMwxtoovEgFb27R4TGerCu
+G5F4DrAW1BYnNO4VWnpZ3RpghvGClITJc6KfdT72Zb3W2RfLIcXWiB4qXLwnaY7l9ptnDpJGtza
rrT/qKNRP8ZhYZx7XfY+dJZUnGmNKg9WB8TqaEsD7RJkvyQsU6NUwIs+RPTt5qPx+pMxjuFnbLf+
s2+14adCM7u30IRs8/4ZEWdg4oBJv0T1iI8mIB/zIqpstIOuRHp4S1QpOblFIIPqxXs+boXxPwYA
QQCCQdKmS3NGm6KsHkQ3Kwy0o+7Bdekq+ha4duW8c84JI8F308edP5G+70fNkFjRrVC7LjwjEaaP
Jy2qfG+fOMkmfG3NHNU9ausI2vB2za6XBR2IrUldfitKz711PU++XSn+CbBRuuFkFy8LZV6cLF8J
CCzJ+czJZkObV3WRFzfX0br84ADEiF8ZiDCTPdhlFanawMlVwq2xac+elkMAeP8DLteKsAjANWpW
IsqbN3jbXDUamzmYm9Ya44Gd/iXzdO/9dty648urhyU29J18ks7FzDV6XpnCX1gXN8hV3A+5JOmI
sVvWH8Ti2iHqDediWGPwGHWjSKHg0uDdZrQSNoh5icxvQTIbQZ2RuI39mYHHal/0YAHbIko3LtzK
ToIchuGYCU46ZvrslruR7DqKa2a3QkE8nBqLOob7Tu2q6qjUsittxKsr20nHlVCZwSju3fyQghBA
vc4h3jA1vzspbj08A7AZ3iymHt/MMVbe0Hza0jtbxOhkpHgzoUxAoE4DaHrdkc5to9StwptFSvAC
W5t2tNo+uzJip3i7NPeb8NOYFI73kseSUZ3rJLE2tnnp10gi0RxhZls0Muc/YWDkXetaW7rCmRYg
Xm7ZOx6Prc7iihWePFy1I/TuKdZNF1oMKk2XoHSvY+H5b0zXfWWONfx0/+6tGRGdJ1EL55GVZ0Yi
dayNwojdaxok8Skd4nqvRZCz3reyPJcakxBARAXigMRm9s0iXIqv6ql3GxQ4LUZYK29ZwlSnb0hb
3EZLUzhNykYi3SdhnEPfHaZiUkPrslvCSFi/N9EtgsjZkIwAPp4OGu77K1ueRlIYjj5yUjC1g4eZ
fiQpLtrBLO34lkexekhiTbvF0Qi03uv7DwHCcSfF8q1DXnndsfO6B6m5uQhkqzwRTH/jkKmkTM0n
sXh3pWa8oZcVS4dM14CN6FQ72h3CE8MWmd7ytGCOYg3zkUKycp4fx8y3B7WVjbckHvSLnzv2AemR
4Hh/T5efkBEg2kBARakJEcROF1UTM3Tx4I83zzXpl5SaVe2cOqEP5MLxtVX9W7VmUcJiB6l5LYr7
dY/it2QNN0UuqrNhtqj8FJzSCo2mr/cXttw+3jj0zRBABhdDp366MCdIO4j0+5YyuFZ41MHDkPkg
HUT4fTvLJYm3VHcIm3lu4Ima2UnB6JGptTfNbeUdIorZJYaf4FQ38paq1NqSSNHITN/r+3MmHqdC
42kEP3KzpCa5yE7anDwJ0tv7CxIbMw0kxb9PAqgLFZPFu5b3Uq8xvaLcLBkwPcxhWopIl48yN9zm
Xd+eCNblB6ePuVsCFE2sDLKDZGreIbRSX+ldO1duEUiNQ4hY9t4rA2vfONGD2ubvpujpCgJpgQ+d
Tx+XSTLKYxIoN62njzu0cXLykeXeuFfLbyX8IaHr+5qAmE+PhaHmA1zAmnxrqZQeS0+B0ysftuTU
Vq0AQYQPWwRz8+KOHyhQ9Xi2fLMitzkNhTHutLrc4mJaFnfEVgmOHYHToO84W8wwjnDAtL18G63S
60+cbz34p48TNX1Ke7XWzhYVGf2tloa22JelAUdOK0H5c8T1+N1rLDeFf8nTvLEvXmSAy/QN15ek
nZwUlcHcZhLbX5UhjZKjDO06f6FN0SoJK5/I1KhyZ0u1am3bxNi0ghQXfMpzUp2wV8uS0HCg5B72
X1Xm7J8EPn/rJi1dAxNEVN8AYvFoUL2dngGPIDWuh2a4Wa6UnuTUEW2jyN5rXvEgySuHWgwrEbgA
gmZIe5798VncADFOHKuegSXPu//D2XntyG107fqKCDCHU7LDdI8sybYkWzohLFtmJos5XP1+avwD
W002mujPEAQDAqamAqtWeAPkM1SnfKNu2o+P74c7i0cdmrMm2zjgeVcXqyn0xCnadL6qBIHBPNe6
7wxudHg8yp21Ay1APRG/Vvh76+8nyecIrZd5unZVU7/MDYIliSjioJq7PQOH7VCoBLB+dBeJnDbS
2papeH2VhvWVq0F/n+eq9i31JuMVro2yg8O5NxSlZuIXFHTuBExzMnnOZDTXlrD9BTeWKugGC1Vq
4e4AQrfpAnIvsB8Zi3YPIcTt2cP6ItbTvqmvug60ys+iQrF9pRmU2geFWBWnYdLi6gTkOPWefhGl
4ye5EY1EsOVrTciqq1yr55O/1tWsXcAndsdW0ZxTkdAOenxKtm8VHqPgjWQlAqremhMYYcZmxsJu
rk2pFC+tk3svnVaWQdEXQzD0qr2Tvm/PPn0m3nuiP6qydE1vV5VKrzX2lVlc49ErLmC/zWOkDJ8e
T2p7SBiEPaO3SKuUV/h2kDErCrMul+Jazmr81YtG5zDDVLlQTxiPzw9FQiJb98hPbgC24J8Tldyq
uNK06oM4ry0/b8LoUFZx/D8MBcYbtiNZLBW/1awyqSM3hmNx7W3rh7E0+gussugQic7cSYC2h4Jg
DJA3rWx65xvxLW/Wqxw/4vo60gn9XjhmWV2x8Ojnk6q1aUyHgkrhznV1b0wOPLmjRFyA8L3dM4Bv
pkjxVLhGS9x/QmmtPaSFkZyiVCTfcGP2dsa7c0ZkZsCxpz+ACM2qTBtZlaouSimuk2fmil/owll8
s1brjMxLFf8+PiZ3ZodGO2Uj/tATX8e4wzTSLac5cCXLR+Xa1HO/drUv4aRcpmUSp8ej3Zkb6Hx5
ezGxLQ7OTkZTGIia0afCKusk+lJrjtgFNNELMMxuz2/0zjcNhJB2HNkylYZ1Y9Xt28UTeQK2xM2n
T2pECjuKpvz98aTuLCENccRN3vwrN+nIOJvItHRhT7ez8k6ancQEQcI6d2CYLxn+o0+/0oBxpGgV
WEx86tfdHLNMqA710XAFXOD6kWHNV0tE7c57dmftpEQu8CmIG8AXV8feGcvK0CFpXqd0AAdXeO0l
pVn18njttm8ZVAN+OheUjKPWGJyURoGeKNlwVUCxflGXeTiYS2afu9CpDpi5t78os6E9e9VzJiSl
mWXkCkFT6vaLLtUktRPkHa9joxm/J7oRf2xq5+vjmW3Wj0GgfktTNuJQ9ut2kGh2k66MleEazWAT
5jQtgjKL98Rx741CHky8SyWBKHHVBCl0Y/YUYvOrm1X5oSvMwTe9Za+Etvls5UeEThq9fHQkabnd
zgU1HaevUBWjYz87H/ANxQbAqdMPY1lEz+8N9RAQxpRD5eu/GiqNlb4usma8KqPS6lfVK7rpEONr
9CytgeuHfIfyLvtPMWZdFuxMZWTny/HKZ2b+7ihD7Ru47H5++hS8UXeIlsgV7lDYCyzuG46aNUVz
R8G67y+dbVvJTma/OQfSY5O2KzhmWmFIn9/uUN+HQ8dTMl0TzvaB5HF6V8Siefb6ZhRuuTcUM21X
d3UnwGX2Bjr76lWb8yRYxjb2q8HLj6LblTbcHDk5FB8pQTuYfj6g2wmlkdHPs5arVxv5sMIv3HAg
yGWDCHhjijDHx/u0qT9acGloR/E34S11z9vhpgX3aythZqAc05Pa9sq3YezNT12RxKeYoARYpzYd
DCP80SCFe3k8+p3JEl9QB5eOfSSTcnd/bgJPSjmBS1GvSayZr3bleBiHlUmQGEm983hsLlwmatG9
lOIUYLnWzPvUttLegR1wVakMBnPZfxhd86jo2Xh0nOLdUlR7EsnboynJhnzQkscLNG2VKidGVRgz
aIhr0/RT7duK9jc0Pe9ZcLG0D/WApBlS8xCi4/pszkaa8hmoV8UQIA0Hhy+7UoejJpx259HabhfS
VJKoA1hLtjBXCViKUkKGq7N2Vcsy/DF203gshVMFhujVnX7znaFIkqUiOasnMQK3J8Mrh0Up3Ca8
hlOV1H6iTtZRhbDuh5E3PyvDwhLKjJxGjETHULO7HQwzR65/Lw1JzJXkX7s0iquh10/a8NH95b3n
mwa6BE6MuurtKE0OobEIM+eaJWN57IUuxaebaidT2J5zaAIAKiSGj1O+di93QZ3GoZrZV6VOqlOW
RFnn22PmHmGUJJewH6eAgsHTZVy8BGjQw2Aj3OT/V2e9jKIu49lxroYwRp/TU50VU8w7c9sEnLwj
dIHkANRUWdDbFRxMDbx0qBtXozb0o23U8a9pTO8kMhTnnRsZ1bNvsqy0A9KWYEiShbWcTSz7kEQF
7atRY1wOd7JClCTM/3jyEuR9lEhlUPO8MRC4bmcVhuWo4LLJKFkUfutms/S9ohnfTf0y7izg7ZXE
98TVB0KJHEuqzW6Ac7QbQ/SUtP4k3KlgGJB0hj9po7LHCr39fP8biBD6zddQcnJWOzWWIdnBMg6n
xtPKUzQNYAGGOnmHYdFeM/X+UGQhtCokWn/18RpRGtPLmIfT2BnHyTDaD5XWDb/1yx6A+t7i8UKC
8JYwalojt/sUtXA8stZlTh1V/NFLO7+YjT2RE/m+//9WxX8rR2oAD5NYkGd5NZ0YKx9slxil7czo
NZpM66QkRhsACrODHNjBr3alTK+d2u9kc7eRwNvA5MM8VBwP4IHrY1jjHZTqeJCcIs1QziCqYwLD
Tqhn1Z6aQ5rW6guYQe2EAa13sHNzz8Tozj7KAFh20HjQNt2FGmPPdFkYvyuV0lfHLAvapJyvRSnS
nbBjBdj/v7nSdaX1KZvWax1VoZiNkeRiPM0lCiVhqHtnpWyGs2FG7cFGL97vtWV+lR7j0qzSOSYa
Dgqz2zm+pU3VS18gnVIumfPp8VVw54jBGaXAKPvcMi+8PWJx1kCPGFLWoCu14xK5lT8MZXh4PMpb
C2V1xhiG0gelHcSt1lutxZmduWU/nswGNFAJ7OO9CVccm+42PGSjkflR3trnyWq7QGlxGIs8PT2m
TtP99vg3ub3Q/9sHbgcqWkBbJBridr5TpnRtVJTjyQlj2889V3mtYUqB0Qu70yCU5/jj/41nI+hO
roC6rb3G6EXoDGYjBeuTnaQglSIacb1WCVpy5Z4sw/Y4S2oZwR8leBcQxuo7bpdFQyjfYGrWuHww
8sz7XFR5dkwR9+p3kqD7Y9FohOtCZXzdREWUck7jyR1PqVmTa7UoPvigMHABc7rh8+MtW7GN5Roy
MekljPQplfh1r2SkCaxFOUwhu11C8ZoPTdS/n6Hjjqc4djrjjzlz7Y/qEnqJb41Aja1Ss+ogUrxF
BEYcIZfm61lFnLKzCtuPBzAZgQEC9C6v9Rq5YYIIEcbsjKfQyrNf3RyzutjzntO++G/6IMDAF4BJ
pAm/2tfcLJSm8xhlKYv+atil7gvV63Y+0btzoQggXwFgvWs9wsyJBhtA/XRaZu9fZJ7zwDOndCca
eEPy3t4DvJlIHEheouRJrT6/hjdFKFo9n7wx7QWKlWFcBya6Z50/Ga2nBMjewber2tEVR1MNs+Kc
CyNqziGaYu2rNs96cejVODM/EovWc5BhM91cWpsSvD9rQ7tXW7pz0JH2kSyDN3LeOswclkWPG4Gy
TzG5f8wLuutmPH4FtrnnrHFn/QlakGmD3EgIuO5XGCM4AdMNJ0KXSvFF0WZBEU57o2yvP+koRckb
YRq4Umvk5KjVk91mzXwa5XfSLED81OLViNCwtTpjB38vw5PVZhP+Ac8koJVQ11VhIcJsQsxQiE6F
kheB07t66beusRwta05fMwzOTlk7JF8fXxdvefXtsORV5CNIR9C6gF18e8UPqZd1PV38U91V4b8h
5OL2bJrpkPqVV2veVx6f8QuCObnzWiVjH/nIE2fayWu1xDsmdmT+owBDN4M+n0vpXZEb4fu0cdwU
Ryqz7Y5au9iRr0kn4R9ury/vaDDlX7qlzrqrWaURetFWiddFrRbuq17guO6LRjGqcxLq9pclDZXW
n8Yx1j8UQiwt7f0FloC0IRIvej/buDaGYrSv/STmSDsaU1b8UJFPC89hYQjB12Elc7PzZW6Pnwsi
jFLFW0OVgOp20VJ9GWwokQasnaV8iYEjBiTDz8Gr5VVGIgBTCLsbkl573cuPzSydHH12TlqhZu8r
uEPXShV77IhtQEvQDOlKp+sHpMiUc/2pxtPVjZY7neOcKkUUH81iUk6jEs3vY0zbD00zxF9DWDwH
E77MTtXuzshw2ilDkm3LvGpVGakQuajcwXZPpja82JOZ+LMwvmMwdkGw6/0U2sIPwycrkli5w3CR
QHLpykNtf+0NoZWuPpV2Y53GvNEPyzjNp6TW1J3Hbn0TMookPEr6HPU7CPu3qxpxdUX0Oa2Thhyq
r0SJ+73rC4+GtBU/lQW/TQgLD9tkNPmXvcp7ZtFU6UD95aRmWGogUDj8Oafu8u3xRbG+C5kQxR5K
7IQwKM+s46Wox/RVchBOadtYdtAvS/MprMZs9Ot28v5yLaHuyXnfWUNp/YOICLUSilqrq2nMYXvO
dm4TMCBW2CdNehq5Zo4AXPagU/eGgq4GeZTCLmiwVX1ksMtGc2aGGhyj99NFH4JUhekVp8seovTe
QsqjhySiJOivY2p8gkHvLJ19iqcpD9wo079FosVIwZ7Cj+NSOcHTG0cPnBtEWsJSlZG/z0/f91Lm
ltAkFiIzxyiIaoTkbS2bz8i5tgeDbPF/GI/Ai6Y0YTVFyNV4OlyGPAQ6dqrTxHnHKOVpLhZxtp1+
PhaaUn56PL87W0c6jiyLFBaR4NXb+ZmpTcguxyNvLf+o6hxpaq2cvzYuVnSPh9rkpXwEUuVDKuGC
CsYN/XYsDUnOoavz8ORMQ/MnjkphVaL52xfdn70rcve3znQbC8mrsNJfYq1FDErAnx0vlhbNrxVP
xoDOXB6rB71MzUbWTZtq55dcv03UwchQOUM0xjyqwKv73KRwJGpTcU6JteQHs5+7QzG2Px6vxL1B
aE9BfCBAIo1aPYBo6tEiQ3DzZKb4BsCQVPzZ7vZqLfKn/BybyKnIWgsNF1kwXY8yRyJP0Xv1Tvk8
tpcxb/FLjHv1OFn98HGuwuhiLo56dHo9+t0ZtPb47CR5E6lNvTkjSXz77W5nqRBD3qfROR3JQbPI
0E62yL4/HuTOmeJ0ypeX5gf3z/r9FUvuVpU3RecEJ2piHUhI8EzpdiaHpl+8v7SwUc3zMHae9lto
LmqYkg5b3XyABI7udFS5CvWIMfW6d1Ot9z+c3hifMyiTTwyGChJDDQ4TKsj6zsJqPEx7M4rP7TTa
ZyMtrHPfFOIp2cL/G4WVgMLGt0pZ8na969CsjGTJ43PcJXWgtnlMKTyunt5V5gJ9hogDsibl4dtR
aODPzlxV8dlwK8O3p7QMRuqGO7fg9gMBUUw4L8Wi0DNbg4sLAO4CKZj4XFAQ56/aDSajK3e6MJtR
qJXAzLGhGrIvG/mmYfLCyKwaRtG85NiC/w1SvH+enQs/GTwp5s5gxGQb63bFXCOMRZoq8VnJ7RDl
N0/5Vndz9dfjD2HlH8r2vw1Dq4xKO1mXuno4FsWwp77FyEAdCvvfxZus5bPuxMLyCTiij3Xo5c1V
GZRFfZcK0/2hzllrj0Qi2E77eZeMyaGbQFJ+HyrMEE+Rp2W/i9SE5jYUzvBLFE1LdzXickz9xVqs
+DyAwU6CWaRR66tGiZKdqkb9r63bw4J+PLnNI8XcUEOTnF3o3RvhZVmZtENSJuZWIxBomtVrVqbL
VamyPbrkvaFouUtDYryqgdnd7paapVi6QYc5W7mNP0KBpVFCG8VPvWSPh7BOWaXaGnYF8umVuj/r
p6ZMHXscWw8ufV28dNKtxhqs71zHv82l/bHHDOLpVXyrvUrRfeyh1gmRgqaicM02PVupXfsL3tiI
HoYYANG2PT0e6s6XRcApgT/EnkShq1VMPTRG06xOzyLT87OnNuPByozn/BjejryMOukjYAAphZNu
96oxTTJivUvPCjTaAF348uBobbhz+O7OhXyHMgacNmpvt6MYUzcPSkp5KiH7O46jNgapjY7q4xVb
Z3McBtmaIBIjY6UstoqNLCQF6yTR0vPgcA3VZmm+NnmhQe0xlbbzdasdfsyalV9M5O+/Ph773gwZ
l8oTtRoEFldXR1WMUeY0jE32Ux+8UZ8PCirQTyHP/tstMiASEjI7BpMr8FMkXdVjVauKg9MKwtWH
KoYbuCy4Tv0Pc5HKlKBtaDKs07k8N6JlKNT0nBWWGjiLA2dhUb1nX0GiWNpIEEEoFhNkre70rOm7
QYvz7KwvSvziFT0ZeJt/fjwVuew38RuUHprp/AG3TwNhNciYmMY8LHV+7uoeDdiFakxnWMXsgwpK
To5otH8eD7i9+6jKIO2MXxy9E7pVtzvkFEMIIYTikRV3w4eln42DUNL6HzvLd66izdQIgiiYAKKj
1QhiS57In87CiLrQqDZ6dtYmpVVfzbHXUr+MEJ1/MXX6xe+mcoBn8nh69walgUB8REsG6erV9KJe
hZEXcym5dTQdZnUczy52kNCboUL6Hbvw9+MBN+vJLEEjSo9m9AxIWW9naVS5E4YQbs/5pAvvGMYO
yKMqdtxzZ5bGnmvsvekR/3Ieebu4QFbTI5CNEkedGQ2hMx8R/+6zaEP3O1e08Uuo2E86ZPBBM723
TjGXL7HtulfQ2bBXIkTWzkUz1b8ooab9qgBD/0s0JOVaVOxZCt+bILQIsnCaBlLp63Y5OyrI2QIe
6FzOc1rDXVUG49B1UfpSjE7461SP+eXZDaQ0RG5BJMoHAZrwdsQozHNFQ1fpHJYLXWHEfK+ZmyQf
lHmuTo+H2k6OoTyIqgisUCpfN8bbCBpXPhnl2WGjoGCo4ovlJLQtsiEKyxdtFuLZMiy0CMlMpNtF
6QvWx3p2VJ4Ss+gAffZzRO3E+wxcrt3JSrbfAGV50ECufD6Zl/z3n770zG30KaGPdJ40EmpfEWHy
ceCx+7SY0fLv4zXcvGNMCIwO/CMuza3JD6SgOp+TojrT2DGDJuPyPjS1p+zpCLyJVt/czHIgCdMG
p81pXK+cqcSDzukT58jL099HO2nbIFzcZHohHEYMbh69zK/cpG6vpZu00XuuuuizcBJ3BvxS1x96
OzP674OdUp8N88jCbVyFyuRXuWWFH0RawtPK42b6AirHqgJInNFyhZK3GNcZZLeNxv/QWMe+1rRv
ldv3celTAJg84TvmWD1bSZcHhaQP31xiOmkOeLuHXrksc966xVmZ6JoNWaj9ItJk+fx49zYR0GoU
+YX8dFKAOul6mRkFu+elSM5ablAVPQ4rRZEd3bTLWddYfCprkZ8fjywvjvV2clGDGoIlJ8sItyML
oBRtlEv0My63L3DEp2Oo93WgTcL+DV2R+aXWouSTC2f4l2jQOMb/w/gQ5ggAcZLcCB8JMxoVtGlL
6SVZoLVVpN9iJZuCQij5e9HqcWDhGvdLpwzel4Rn/9k0mAIFvBoeDkjrlKZXD0cPgsReyoxPNMzc
i20My4c+I8x4PMkVJVU+FwBwJA0fcJFEtq/2t/VyGnDYAeFY7Ynuoi55Z/lJMrfGhUarmH0705Xh
77g3lMhXK2cpLmSltXYVemurfqWNLgxTxY4Fqk2ZkuJsoU9FIEqIsH7rOBO68nmtJsGYmzCfW6+c
7Qt6e2X62htZY+8cV3nobw+NfGV517ndyOvXPVRWCEsFUDZUgofKn/PcCXKl/4QszXJ8vHLbp0EW
u+V9xoWjI/l1ezybbGxMRN2rM1rFluZ7yay8q0qzPNciFL7Ra/lzLj1vW0UZASQn3wI10HV4hsCA
u0zIJJznKsqPS5p88hrFCzw93sNbbK9sQlxeWGrP0KENZ5UoTlCmepK36hxByj8Oo6meVDHsYZW3
VwtFJGIjAGAup2/dTtIX4S59bIhz54VfeemHwBy0I/eoGiBspQd6pXyca3Mnerizb/KoIwUBiY5K
8mrfsjYSYkQT9ryYc3I2U+TGmnqoAnMpouOwGOLL43NyZy1vxltdY7gkx4CHR3HOnFa9LMaAlzV5
bfB4lDvnHjlwYiLoCATR69PYuwRA6ThLGYjaSw5tkzsz1o6qcUCvwdm5me8sIR1cLiVkF6U6qfxl
fnoTqrisOqOoxLmqDFBr0/jvZERfkrL8sXTh98cTu7N8XP40r7gKofut42dUQZUwK4mySqE2QYQf
6KEwvb3YYTsKRDlqIxIG53K6V3k+xjWmi/9Ef849p5U6uZ3ih/ZQPQsXYr2kYwmAUWBTRCurbHtI
i8x1BOMMeqv5tb1oL3aUG4fHa7Y9DFRE3oC9UrRto0DYxqGNedPSnRN91qMgnHg2j4Olp+bZXgp3
jwywPQ40fmX1irNHu2qNKOn6Ju1bc+rPTgxHyXcbty1fiBny5D3mt1n1UbRa8xzjVl6GsrlPC4x5
IrO47mMoqpPbraZicq7Z5cFtEiXIF0Oj9t3vvZHb5ZTYLqn9SSeaAuQqw6F/JtRaU9Rz2A1jEIdJ
chCF2146CFk7slubc0gwR8WbDM5ED2jDNs847OVEVfwcNfV06KK6PknM5M6j/wZZunkl+fGkMyAk
3gQk15oujRb2GS4JeLePZfOHZnPBn7UyStogzsbIPPal2fw5h6beJUGYNuP8rtKqdn4xMvCr0c5v
s50zjRHiG5IeGhcbe0qzqEfF6CPz7PWI/oedo55HF7uGx9/EG3P4ds6AzjicnFGTa3+tveHMcWWr
wLfOQ2Fly7HtnKh5n5pLUh7oUSmun9hx3vn9mE7KK3hQzyScF1r2rqXotpDxTVqvfVaTprTV8zI7
9QA3pJuVP7pehS7vUrQ1fy9tQApHxGVG7zUWFQSZvAZfL+qqnUgGqqhbDpmj1/o3L1mcLw1o0Tzx
mz4XThAvWjG/UkBHALnAxeRL4aYQhAd7FMIXpd06RyFErb3UKkjG115Ntew4DMLu3xeeAFlfV0Ma
IWZsZsNhqWNd/FMVbffFyFuz9YfIiptznbba4Lu1AmNcCA1MQODRCLxiqdW1h4jyXQkzyRTui+vM
Yf7rEsWdTZgfzvYx1Jqw+9yjzOMcyKSS8ZcW5IF3glCDQ8RiOV1zLMs89Q6TMyoLpZxpHl8GU0dj
J8xj/bPhLYvKVyPl+mvcIf8VFZDuPwsVKdi/QiPM1Xe526T5sQn7Mvzn8f5vT5nkthHNE2iAC1uj
ryehTW1KG/Dceq042J0WBZjUiJfHo6yvQq5bikogE2hU08Va490GNlJT+yW7LHGtf9KXyfyStLr4
7ioIvIED3qM8rGfFeLLHShSKHxbHe/USC+TyDUzR8svYKkZgC8f9XZRl+dfjWa0vwLdRMPIkS6AJ
Q2H19r23SwzHJ1XBMEkNu+zQzsAUJUw/nvyCPH6vZLadFEVcGeBy4+LWt7bXnOrJq5QwT/DOQ8UR
PG3ffHN5tvYEjLbTklgpwDEEghzq9Y0AMrF2jaZIOZIk0FHcIlepg5YummzPvHF7LqjogK0j3OVQ
ADq6XUERhl2n0c++KEVVHzLT6z9pWt0eBjsxvoSeu6fncWdqsoIk58aThR7L7XidDU1+ifr0Yjf9
eMyXcSyJZ0r1XVeUytfHp2OzXbK5KSWCpVIEwfnqdERGQ4EJObdLbybjETUt5eCYxbNEGCDW4Kw5
GCSspArrmBNrGBuRJmW5DOAp/xZhNv+pm2H/nNimZE7KxIcyO2gY8GdrsK81lYk+VpZ6QWHD9tPO
qy99Ppkc9DJb/DRO88gfk2j58ewaymxEImURGgDzs0oSvMyqXepVzWXuvOYkAYYBDtzJr0+PAhOL
FSTCJVxbryF7aPR5OjbcTmTI7QTirFWy57zO5BLyntMv4wqUucia3VsmiAPD9Ggvpqn0+Lp2TqCZ
YXt4PBd5qn5+zt9GeWvL4XiGLsMqki7yOgPjWbcXtZmcIG14NcbsNYqyV9cbjSBvzGgnxdp8w2B1
6FJA7JbAkY2WuI0yCQw2vb0oaT//VjR1d/aiqTlVTmhcuqwadxLV7XeFnD4RETQV2j8baoE3T522
qNpwSVsvChzgw37W53vKZ9t15JLgrUJSgyoQ3r+3NwWLZxQtbzfFbSf610mMYvQB2kc48Q1ga19a
eEq/avih7wWh8gffbiAYbXld0NJChm9dzRjasK8GlOCBO1Xzv6oxiGMXl8urihn7ywywglAmS60v
2pjsScBuV1YO/cbMxpAdyNvtnLuqSGEdJeNF9dAEQjhkvuipsUfw3dzBgN4pR0tgHW8ZYJPbUWKY
83pXDOMlaTQbF0fTe2fUQj0iP7j3Yt4bCugAonIol4HPkRP+KSHXXAp1Y62MFx3jJV+dpuaIIoYT
NKFrnx5/dzLZWW8bMQcHkgdG+j3cDlWHapWpIp0uupanXzPE9cWxSG1lCnpb0FAI6yX8oDm99dcQ
T0MeqFFX7VRGtx8iyS2acxBKWd4NJ7JrgINAqJovY1zE00kfyFn+ytW5+MspwJB9GBV1qp+EG1Cg
Ipd+u2rAumykJYwu0bteN4aLa9bZVe3b5IUapvP0J88opNDUFaVGyzrQmie8WPqcURQRTceqasRB
z7vfH+/gWz6+3kLeGlDPvAQQclefvJN5GEZXjBI7MawbPBi4xUJrHpf3emmYvV8YnfbRSsWscbGq
eQgM0i7FIccrqD1p49BCxsmbNPbjSozYb01NnMF1QO/7yXRYrjp8AUIYejoWF8XtYVuUBCc/uR4c
5PG3WLPbH3k1JDurfudI85USwoCbJ2haNxpAO2R2DBDi4uZWaX/gSEd2kKlTkRxISuzkpTaX+e9R
D7X0RMUXs8fKcsN257e4cylBicDBEuYKN8YaB4Qr1uR0yTRe4Ga7p8xW61eS7T2TpO11L0G0b6Kx
AFroad6uaARgigpyMl2IN4qWjVUTLZiaXPd87NLF9EscKkr6i0O4s8eDvDdBPluQpxgNAe6T2/DT
JZXBeF3mMMPUx2u61zLLf/XSonn+OyW6IdDGQ4Lu5vomLA09Qume+eXtTO0k1opjjSPHzrnc3rfA
MSTWkrYJY6y7DOE0G3lUzcsl7QgGD244OqkPVie0jg7o/j2Lps1wMhuSqsm6lMAgN7pdORO48JSR
pGH9PpTCd/MwOyazbl5DvKJ3GFtvJcib24HBqE2SyOImJAEht4MhUw6yMDKcS1q74t+kRgL73Het
q7zA/IjEIVyE4vzWVVr2xSigTwQxhYg8KChWiUNND+hrrFiCJGeO4uIDz4EjPs6YSn1WdJi/AXpD
8W+0y7zJn8PSrBd/6AbRvepdlpVB0hvR1wHLB/egW0rxDyCQvLjkXp7/YcRWLvyRIpVy8Cas3A6W
MY+YxlPst4468hPJJ9NSTIqOyliWp8bGqPXPJbGyH+bS5frfgC2K/NKXCGL+qiOxIPxaabQeUJWS
mL8tAJPq154sI/dHnfD12C8hVGRTG43JHybMd3biyc2nyELT/KAJL5vWcK9uF7ro+zGGRWhdlE79
bJAxcZ0OZyUTSEbnIOeAEu1cMffOETcpQs5s7xZ6biWWuwD1ty+ga2ft1CJ2m2BLlYL5MpZoeDrM
gt/1Rr+ihQoWcE1iSMyxyedJWy5YSs/HRCR50BXh349fs00wwCBEkdTSZb7Lq3m7ijwMXTwAS74o
QHgCJO5a5JWF3r0zs7j+qBaZvfPtb64xBoRbSIUdVU4C89U1hk6gJ9x4IEP0qNSZ4egF4Hn0na26
O4pUyqIMTEHJXI0yxlKPYfTUiztkw8ep8tTP8xjttbjvjYI6B+ZdoAhk/+N28VrKe5WRZdolNvT6
Bes1PAKpuewc9O2xk7gPmV7oMtheI7x0lDc5b7F1KatGPyphXAa5VvY+6Nu95207IUxBqPNJxpgL
mnYVczuFqvHx69almRYrMKaBnF3smhxsJyTJKLQCMDGTunarZSOn0CK9W1xcl6Yk/6R6GZ1tS0tF
9s+opeZvj0/4dk5c/giO8cFCAKdrdLtJAyKq49TU7mUmzv4Dj/bkS57Ne9y+u6NQo0IpFQdSkqPb
Ucq+boUIR/fSa27/pR7i/lVTkunL47m8ffO3rwtHjSiLuiV/NoAqUISqmYWzd/GauZqCISq75IRg
lV0HoSUwInCM2f3RTVr2LVTqIT3Hkdp9LxOrS09OVODYaWP8sCddeWdDwb6ym1LLGuDV6ioeC+zJ
aoz6LnamxfbHaVyGFgpvkS2f56qLfjxehDtLDRqQBg/XIiWStXICHehB1OPEaHZiBXwv1smOxj17
vHtzQpIbtADNJBAsqw3t475Ss7D1LiNgR19TU/Uywct7KeK+8x9PaPuSwZ6kJkVP7k3mZ7V8Ml4w
c0QDLpaZFmeXAMxfhIfAWqOW0EQt9YeR7H6Ed1YRGRFyUDAKuNWsMQqVQD3fLevw0kfdGwGtCNR+
16ti+7zQZZR9dfTnJVhu9fHFnXQ3NMLwEs+ueF8lSfY3rCTF74difMWvZdp5zu4sJeEk0HmC5DdF
y9vPUIxTaFqJEl66qPd8Ra3yoxrZ6SeVmuPB0xr9tRqHZg9Zcm8t0TgAXwwrDT7UagNVYOxxOKYY
quS81K47qmdPX56lH3C7EPzzbkrULRqNq8t59vTZNGeY0MaS/9333XiMa/fpFJpB3tgNRAUINrwx
037KMgq1cTJic+UyTC5MaFNXTnluZztR8p2PiwhKsibpokLsWi1YXBcUxJoY2V5TT4JGt4pTgXfQ
i7WU35/+tm5GWi2aatWRiBD5v3jCyA/OYpeoFVp8wmiEFienb4GE5egJHB8Pe3eCnHgT7CueKeso
Ry8B9MUay5gPSfidYoHWBmPf1Etgj3Xz19ODoepiU9WnACnhjLeHnigY9ADl+ItJCPLRoNXsQ3ZF
5aNVrZ3a0Z2TjmChFNOilsMDtNq4JTEWu+id8JJMTXjK23o5tJP9nFAsJXAiHYpjxAggM+H+rTYt
8eg0tpOpXFCWtg6Jmi4H1e6nl6eXzWMmkKAJr2Q583bZOiXDxHNOomtotLkEI3rHAuOZdxUNi4+P
h9peg3T+uGNJWfCy5dzfDtX3yVCb9jJf+in+Zk7hDy81flvUygsi6BaPx9oePQmTB9vBQZCoH7mF
P33BuoRaRMM4X1AUMQLhOu7RoD8fTHCOD4+H2p4GhsK+FrKDVC/c1NsSO3EzS6eSmEO6a8zWPCRL
95y7kzwNdK3grkmwCgXatd9RJCoiq3k0L4WidYfKif/uFs8OzH7aoytt54NUHCVRh/+olq25a8pY
TYKOAS99qS4fwTZk18xrn3NQfpuP9FKlTInMFCic1eeaOWESx7OiX8IuNk/Q/M0LfobQFbVlD6x3
Z0KAYICqs0E0Th357z+dBc0ZSgceg3HBRSMJygHFGm3K9tQEticOpCjXOJ0dqZy6ZsDn/4+z81iO
22jb9hF1FXLYApMwJEVKlETaG5T0ykbOqYGj/y/o23gwU5zSXy57YZfVg45PuIM1jsCGLCsA1UZP
dnB+xLn1tKTGeOdWvf4cYl/SINSytN9kqMvPcQHx6pWd2kEXq//2ZpScjEwah4839XUIwSDrZ4AS
JZTfet6G0VTnWd3Zwdwu5ejptSgf7Mxa3kiTxeA5A50zOptzaXofD3zj63gOCQKpKaNwsYVYTD2E
v7Yd9UC2XXOK7eGLgpjAna+7HsQB6QAWgS4pL/x2kNDJC2Oue0KVmpyhlTL0RKP8mWzqusVXIckV
JopxHz6I6475z77jZooLykuItsxmuRvNqvSjrr+HfKJMwZ9zmQ5xrZJuERChmkr2tRlH6+omrpMw
yHs0iXciHW311EFi+5nWsv8eNdL4VRqVIg563A9O4oG6xPMZf2t3dv3M7KPat7NRy5+0hMLRlzav
sdFYm/XiEKbhoD9pdHzLPe6YJVycJMdDaVJCtT9EZWuInZMr+vAEVqA2Dw49sPhYmQVFNVWrstCL
yqybHpa0nOZjZxqD649u4Wb7pY5sY6f0rYmgUlIN3bnXo1x9NGezt3IvreouAxyFY89xyDW5nKwR
+Yw9ICDD+GYIgfbS1Bamp1oY03yua+6YU6mLeNrZbTjBkp/1Ipe7QY7WcsoXNTcDXVJ08c2uaGlt
zXHTfZnB6+q7EOejf9tCdu1TVaX0DLW2j75Noo/d3aiES/TcT7pI/MJOm3a3cBMvXmyVVrGzm9b8
yrmvo5OlC42yf4yLDOAsy9iXtlGZz+gUlZ87jS9+iiZNzw6WHVnNabCNZdq7SS6zU6nl6FOPRlrp
6a4SKtbjVSmsfqemCLd6uD0O38ZknP9O676TnliG3PTHFMboF8zB6gjMlj7FXistK+q8fCi6IpBq
UklwUzoPES8XoBE7WQp3AC46Imk1o5RRfDYNYMVPsekiq1WZqP59onQZ27/mRij5j66WMn5Q+xoF
BgP5LeVdsxcUFnsBOuM8w89sPGQEHMp/U4gMLFpgkFlOdHwxm6E++mZ2FWaVZWOqRJd6JAowK4Z0
dks/IeSalgPTO80t/taqMUSZVzS0Ts6pCZjvbK/CgDuzlpzPapC9OBkJGPNdDIKoPKY5wd5ZoJ7O
C2iwLI+k3vM/w2wO2idbqnbhCVAtP1rFbB3qA6bVnhZsJPq9XXaRRW02rUefPH75nISh5fhW18TJ
J2Ok4PBoLp06nInJYfdZaQdtNgYJ43j2BBYNyv24CtDOtVHau3EWsg6ysMm6B1nILPTnwugxcK20
pfAxTYfuMHR6KncSPlDn9aboR29pOoUnzwIq6Ms6H/JzF4pRekmNL8tJb0FP7TILLN2eNyWf2StA
R32C9n4kEwaeN36xXcnyRoajSX9OHEc+uK016wds7iLjKZ2Hqd9P8RiNxwp3Etq52F1p4wtcsaY8
YV6tiD0A8Np+D5dY7x7dMXPe4z5VXvuqdF0/Ceu4fIwwcUTPFLJSCDtVm1o/W1r2kxCWKHzHGkXo
LZGEwzJWsdr4gqwtpAiMcoSPp2Y0+1Y+jhnBipFIr406F3U+ijLP5SzSVw0Fv1f8b9P0JVLdWv3W
TkshX1T2S3VqwLnPZ6vJpO2VWdMVf/VQTIbdCFRN7IwpdysfwxroUd4AuW5ufQmitvKSQgNCHOuT
827a4YRWmjQa3VNTOt4/+7jNB7+orK5tqRtOxpe8j/O/B7NW6+PY6nN+VDNl/C57Pc2+zDYYuGe7
XPLp1FH0aL8acmb9k86tvjdijNQdYlJu7EXqBOSzKePoOe0BJx5cTXB6zDkPn9CbtON9yjmWP+dR
nRogQBz3h1Fj6TzV6IruccCVTPWB66jokcdjPh6dNaLd952pTh6nhCkUlRu7f3ENh9lR19uh9fpc
Dd3TbIdGf4J96nYHNwe+7zc2WPB/6WzUjt+jSqcds3wZw4OYXFUcWgqBy6Pdg5n8nDRWXuyqeWq1
z5aYouWIQ4kyYe2sdW9LaPfTc6QYabNPkBSsdyNLCaq9mfF/KcZ6kZ8SVJ8hlqNJBzAsi/pOQf50
EMZumATKswO8FuORpzYsPVnQljzE5pTJM3BPA/VN2fVTUNjCFc/uUKNn2uJZoT1mw1QMXqe7sguc
JdTmR4JuU/9fqJnYwEp91L9Ap3ftb1ntiPItpKapvKp5PGRBPijIrMcL8hhH3PC6T+mikFNb6Zi7
30Q5d4h59s1sCuie4zzx5stQt17YJrP6mKXYk/PqRH29U7QyLjAtdVrxJTcxbjmUtdElh6IJs8mX
nei1T/GMUOrBAVaLa1gdzWysBVjz0akhAO6ifO6sd26svvq5KKuuqV8peTl/aeuwHA90xfqvtpiN
2R9qJ7TPnaBdwPWAYVHAAVc/W4tVKftBtr12clHgEj9aEJPtIU6pQR7oKuQqzjiZwB83mU12vjLW
Zk6jyRDLQZpk2nudRlv0KcG9+q/YTA2387Q5FNnObLk3vSgpq+bZpX/bnS1uwmfdEHX5U5GY1+2q
KiSxxcRV/Yf2FWlTnzlLdQIQ1khf9MngePkiS/OXkeCe50EvrNod4k2Clil6vGbHPC96/g+vTzM+
ucIRrje3RTf4okhV/GgNuxcPXZpa/M8z/ZW9WaXcqija9qFH/8+kKNI5ESGmKRbbd6tZ+1qbRfuS
5F1leky9Y3+KlM5Kg9le0nS/5IYYd12hdDXyilavHC0XlSQ/xdkeKSBWaQrEkummz//k5C9Ci5b5
4EhKmjurid3nWVnimpMEQBs+zyS+twnCPi/2nKkogiaL/t4jFZ98xg2z4VguAqKbJ0Wjdz8aoWpJ
jAGzUY6vyyhs99WN1CXyarqH+t7JW5oV6qiP1Pet1KqOC/pJb/ARjeKFRmId8tzHtu6h1SDAas+z
KHXPKXP5rUo6ADjcv8tjx69RAjioidj1IczTX8i6VOCP27H8gcZNGAPZsfWfUpfi54QX0AK5awUJ
YQSjcR9H7ciGn7Q2OyRKZP4a5yiRe60msvtixhi0PhZR0WgEh2OtVV4+ZQgprclf7VnlXCXfkcnI
2u+lTNWYWtXYJzuJ8EnrAZSbXug1ArkuZ7mI19nSKrfyYt6xb2a5VM0XScLf7Ap6tKnvdO38CVPk
Pt8P2dxVT9M4RsOTLZRRnjA+Vx4tp6hSIv8+zZlm0X7plMGgQ5yKOTpWXRfavgOyQPGjpYSGQnTJ
L8pVWX6OTGCXnxWjCa2jY0jzfxEKvok/dHEZP4dxJcXZFNgPPlIKG5cHouOlPdWhlshPuZO2pa8s
6WwfQ2VQh592iehjsfSm4mUN+PljtajJ+KKPffGv00EdDVqjV79D3DSG/7lh2Gj7suPjXh3+VeNN
bRrNb3MhYo3JrJNjQ3AaqPB4TV+DrDoRu6XclfVQD/LQF4sb7jutokjiNX3dKq1XO7WBLE+ttoAr
msWyfdDSIY+tHlZIGilC/xo51BcPEjA80IGlMdr20SohB3mFMDICB/hIXNmuqPC2dqI+/gu3ckd/
dWKzr793PZshaOdSKqhCTI7YRV226LEHxmUsHi00SurHLkoLapNsVvNzZAy2+qliwzUQZmtt2Dew
ao0jquc2MAxrRio1A0q+U7MyCh/KorZdnyg4GR8yo82cx4YJrE6q5Kb8J7eaMIdA4QiL/Yy/9360
C1S0cyWR/dHCcSLySyuXudcNkIcPIHtt7VkTjQj3Japb2uhFRasMjzWUIiXzpBIV03GRUSL+zZ0w
6w/YEC00h0TMlk+rwTH8KUsWTk8EDXHxaDFlrApXWuXLVIafBsThXqNmlaYz20TiY5VkpRVEAldp
P1JE8Vazewo8+dxKQXrdQBZphFVUHac6HORzHkd2sXghFb3JS0ejyz+bttSn4reAIee6jIfx0cUq
afk8m1bPdhNSG98KpWxACYdlE/thlC6upyVFBiu2stEIiHkKrRPtx+hHPU1h6RO3AR8OFzfeTTrX
EHLFPWEXj5s17z7Oxde+xGViiVoI0MM1tyRf3vbew7JIzSJ0XSqQOipsblYfZG/pT7PuBBGkn89V
E3d4MBUzMlGh0d4Z/rqiQtETZWyKNyvifcsqjvp+rGodG3ggIwWce5F8mqe+CiDfm3cEbH7XHjef
ig4EDRM6zKjWbnVrhZNOdiPcMGjH0U2Rzpf9T4g7yitUf8VGQaTOfiBug9pmwRvzxc0ixfWXTCR3
Wjc3ppyaGIakIPjWhttaQ/1PzSCvMSABGCgCMysqT9pZc2DR+4Ocq/Yg8noI3LiISIa6eJcNy5eP
F/y6QotGEEPTaIfnRC/ncnSI4g0Pax6dOWFLc0CWA8W9iJDmbanHIQV54ZbunYLP1ZikM2CiqZWs
3PErTL4iJmlw74ZBFyGrS9TeHBanNz4ZczX6vaLes2K5ggwzHpX1Vb+Fbi3Yi8tvVEn/Oe3sqjKh
M6GatfG/PudCTaXEQQHOyBMB+vhXavV/Kqy/0l4slCGR5oD4SgX8cuTULQSUZIM6TVpl6DWK+RkZ
nZTq9zz+9fFCXpXv1qHoUYDm/T8b4suhOnrGE+YsYQAic37PchuL2dZqDsUckR71pG8AxDCr+HjU
W1PLCtJIpexOM2GzeVtCpd6RtJkiNXvLXfpLiPs/qMPwP70imU1pyWRWdc8Q++qaWF3UdCrijgMT
h8bd5lthzgkyKxE0dq/u+7AmDsxt6YWaca/WdnMoekjURfk+KvGXQ02p1q+msyKw69DZZ+Re3jyG
xFha9KdkYjYLnWnADfDnV5rv5qssYWMlKgYRaM1YH+IRiVh9Uco7bZKr0iGjUEymMm5QSqYoevlB
olIKmIgKK0ZJZFdCAvPBIt3rKNzYjUg90rSg4A/tRtlMm5y6VGqOjM5JKdJvfVIT/DCT+rk1GiSg
p8mhJFO2g3ant3VjP640FZomKO7CYN6Mqy71AogvSs/KiNdXljf5OR2k9oAMUeINZZ/uI6lOX7K4
b+6cv+uNQm15xfXAE6XEvO0Qgluw2pk6yFm3c4lcTSy/DeTePgWjeyCvazQMZ5yO0CrBwfbnartc
w1Bgwp3IrMRbyu2yYxuWmfwRyS5KPmUK5NJj1/eqeY7BuZsnlVrx15mEpzs0ToggZmjpc+axEZX+
+8e3wY050LCpBwwAxhU64+YxsfS1UyXH9NwqqYE/gDlGXreKJXo9YePh48GutxgXHWgHOlYr7uHq
uHSTrtBPz87LpGs/1W5sXTQFrP5BQkgUWK4qcfGpTotwvrPHrk8Q8oHEJjT+futJbfZYTLrctpPI
zmgLC3/BOSVoiVru3KzXc8ko+CzQYSL65vq5XGM9S9tKc9L8bOSt+JaVSbjX52XYA4S4d/FcH5oV
x8ehN5jNFdx/OVSHWHMdRRQlzapWzilqzMc673puiKXBJgPeOtG661PC+OO7iIEpEULjpuvETt4M
nGtdqDhFftZSMeCOEE9enc/3JB9vzSSyHcBUODWuskVp2aMpZFOO+XmeJ+sXAhRUMvWleQ+dof9T
kCcKHJBbQMgDfSCC1S4/SCFv4eAyVOji1bRg87ZznOzXxxt/nZWLwJVB+PMVB74wintbyJ0TL2nb
OgvLleXOyySRzdwBXKAsnGVAcmunMu9RXm9teZIBiLzgVrhY1//+nxi161Srm6c8PxdyKf6ahnx5
sNPp3j689WHgONYeJC18xOcvR6GhpTZVmeTnelTsQ00u5rvzzD86Im9jzJTdH08kewI0JlUswEXb
R2pGFd3BOrTAj1WRyFfm3zt6nV6fjYGrpv9+PNiNQwbgTGGv8yjCodhsDXOwhl5xZ7aGsytsWR0r
I3/VYtIcXNTC/eigmeRqzZ1b5MbCAdoG2Er7CbWErZPo7EZ9iXZ3fs5wqHyvRy5DdiWaAh9/3I0j
Rs4GNwg2zKoKtXmQGnzds0RZsKLM4MCO1PIPcalnD51939lufUQ2258YmZjCWTEszpZEsSyUdZQ5
rM/NiCCDV8jY6j3FTGVGhd+2Wm+izfBVafPuBQxm+2Nq6lEGShi1g8fNnXY7KCDza5mFU+IlU+Tq
p3lw9fyhzTpdOznmInIkkDXanCVdj2FvJ3027fDoa9Bro+1Ks0dyxPAQIGx0PAWZh+XIayS0J3cc
+v5n7Lh9GjQ9C+JnYEXmPXWFXPMyvamic1X2ke3THizS45So8bwPDZ08e5W1rjyq6WF2EiBPVN+E
2euA8VwIKFS3aasHiMDVnTz4xg7BCwEAPKcOHtH2Dg6dzmCPpCXmx2r2bkaO/KzL+J7E6u9serNq
9Pfpu6+II4PA/fJso7s4O/mA5OLU6Hr9IMbQcd9SkdKdzRZK7Z6iDbQOaQjSpuvjZuoftUSPih18
9znZVdao/6O0WE0enbCtG+qzs0Q9IqqLnwImrRk0KZD+v/pRiXt/oAAbBX+8xVcxXbQFeEUAuG3O
bzHaZUjtrTwLkYn3nD04gmlT1P2MwLTc//lgpFWgU/gbHfzNi5xqwppVstVzG1fDqZdptE9svT7Q
ERN3vut6/bmOkOEkd6McAorucmHsLnFhytkFN8Ri6ftKywfdW1ARjg8ff9P17U5lieoOg5GgXsE8
7NRNVSfhKlqIi3u/znNlNye67mVhK0xqn3c9C65vJa534nECm99P5SYcrfK+aTNMU84V58wXEX16
raCRNpTaPaOP69t9hWYDPwP4AXZvO4va5BRYTs/FWW2KdqfNT2Vd+s7oUBxcy8kT6nLerA3hnXv3
1py6Ky9OAeRETLrOwH/e5bwD35vrVnGOkiz14tHZJUij+GpjvI3c83feyxtbRQN+j6kZwqaA8Tej
lSuiuEyc4kyoEO+KTo8fjBiP8Y/3yY1VA5q4DkGUDUFnc9CWFpzDUKX1uaBbxJNItRV4i+K5LOed
oW58EMpgYKp+G9CQfV9O3zBGVa6JoT6PhZQvie1GpzAT1p1RbiwS+Me1YgF4n7tj/RX/WSQHKy7o
ZUV97upDr45MWplOniFp6+jizoa48UW88qgKMnkrzG4TQsmYUK1C3OccUQ06NOAtDvGcz68fL9H6
p1xe5it1ipRr9TvBLmtzZ0w672qYWszbTIZLaJ/RylJzuG9mFftovkxYhIRZtNyZyRtb47eAHCHo
ymjZ6k91djOUaJ/V5zZvlYMEFuyZhXB33Z9r3pO+ch0ipUlAg3DINsXWU9wPnC6sznE6LbvabPpd
2oz31ElufBDnloCXZJIi7Lb6usTALZZWq8/LKixURI3zWgCgP+pDat1huN4YCtgy6L7fXwZB7HIX
jsjVYpZbN2dhslBENK5fNKnhzzgj7j/eHjc2Idr3FAEQycFMb1szWzHUQ4rxxFkXpWqAcHeFu5/1
ZrhXZbo1EI+jSctlVVffPpNSJmOqUwg8qwk2Lza9zr0Q4l4mfmsUFxQz7xa8cqC4lzOX57Mxur1b
n5N0VJ5jsWiOJ2YgbXem7fqegB8IyRJ84nonbfk9VVc4DbWq4eyGaWSfdDmrFp3bPpr2s3DN8pig
HnYvrLn+OII+XhCAxkgZkXZdftzkSLqrczWcOyRdzyOxAo2eqkqyO2HG9fbD0oGCBkx16KsIgl2O
0zp92xVSGc6mOzYHivSDB6es8yGP36sO3/ok4mN08PgLXMRmp3eaNVAJtwZADnF6GHVNorUi7nFf
bn6Qtb73kEV4qDYTBxvNBv4YjedcnYonYYM08LrJ1JHCFnC7Pz5R1xcuORySsZRICKIAZ1zO3qib
adcCJjqPVldmuymaXPugd4LkwbTzITlTfscXes6L6OXPRyYzgHlPNxDy+mbdFsNS8rlZxClr9NLy
yyyJy6NRueBY5hms02PbN1a40yw5loePh76OqdYyChuO5gJKL1sVB9XoY+RJszZAeKL17FJfvqmx
qe9Rt4lOCw36l9bSWx+83z3T6esdxMuJLj0Hw4AGt2WxtHrTNbLIumAQjXFM646XTUvu4Z6vzztz
ys21Pmlrjr65V6RU6x5kZxdkSvKKxGft8fe7E1f/WPg+nj6ezOvtCqNkBaFCdsamZkstURMDOJNi
oQrUJgVshWg+ZOQVqHio93D+v4VALsODdawVF089EcbWZs9EiVZiehcj0dNEnb1rYjAhuwYtO2Un
68TIVqgnmIEV0rPsFq1SHmlAjMNrrMRO45tACNXeM2Kphy8AKfveiyagdYcELW08xiM96nxka9DU
lKkd/fh4nn5feNsfD36AgjIpCrXszbmeIi2d1Kaugy5PlxisaVvoL4aOgMI+z0unRnYxLHHjmiSG
EOcQ5meK1b0+drukkRmw6nQk8F7quRsP0xBH0T7rqZrknowK1XmolVY36s+FTHXtzYhBOhxF66Q/
TVZn8bKY29MDoCzjXZrHquqBdErNTwAhFuNxopqdf9aaLh93EdxeJMXAu6UJcNe8fv94Hm7tF4L8
VWlZoce2tcLtxlIBXGJkMNWAuShz/ka0YHp2Xf95DGSv9TdkgYn6KVJtgsl0qBN9AuAcjGvxpp+M
8ZhpyeTJMbqnvX19rm3EuJBLQ/OYb9vW1JvOdXnbwjKoeIifQAcVu1yz8zuX9Y1REIEjNkbYjnxp
S7wmWelq2ykrSE9KvusRgDlpdaEe/3iBoLDStad8SfqyFWUrBOAqMx6aoDHj/L1VtSXdjdmcHU2t
qvI7gfeNT6IjuXZZ1oYE6mKb92dRS31W4yZYGud9hVAGI6/8/uMvur4PYTytbwwpBb3dbZ0eFHll
gjppA5Ttp9MCen3xqrHrk0CJMuNXaImhuUPru97la9OVvjw1e5KK7a0IQ9IYjJonJs7T+KtsjQmB
SpwnDD8jspzuLNmND1xfFTQ7kAokI9zsdH1qGmLHVQkOVMnoZabVtOAGraU6RLMRo7KczrSyP57V
W5+IAvGqQ0VQBDrgcuk0MbtN3+V9UJd1/QJxY/ySV07zmM7VcidWuN4lkOp4Y+C9UOHm2rgcCrt5
DIaQhgqMLlJUr0W0Gopc287Z4eNvuh4IozWI1QArUKO6ggkJNZFDIWQP56FXPanjWNhHev3H+3G1
c+MUr70I6h6bl8ApIgrMptEHZVz+iMzmqBby01T38G0G5c8L9WtcTBBOxYPQdXtpNAqdMDMWPVyy
Pn8fwFbvwQZPdxL3683AKDSpacgj44jM4uUKoe8EJFVphmAqZfmAHpqNX5wlV0jivVz9xhpRKOWb
VqV3ov71p/yn6mEr8VhTJ5iCqc6EDzxD81CXH/74YkIHgVd6RS9Rj9iCp6Qo6X0Y1PfRO6v3lVCy
Z6Euy53g6epb1nbeejkhELIu0WbaUqhMNgaJU1AlavmpV7LYU7vKuXMZXV0PEFM5NMCEaFOsBNPL
GTPyxE20YZqCTLepnwyqsi8HEIeZyJPjZET3zBFvjsf0kVLQAcPV53I8RUHUS0ctJghl5H6hwj7t
q0nWv0YtzjDhC2HNfHxsrwJ6PhDPuJWwtgaI26uoFajkgzvHAbiZjX0SxSe5JO9yUo+koM9qqD0u
hXEvvLg9KCcL8W7qBOY6C//Zh2WpN0q9WKydory79uLTYGy9rnZnL46T0rP77nkqpjthpLpeqxdh
5PqtFA3IHkAPEQlcDtvoadppbSWDNgK8P6rKbhnBdnaFlj3gyya+pG09fpVlmYDsLFrji9UYxi8Z
mt8+nvOrzJHfQdb4fxX+Ver58nfk6dyAzbZkEJWGhcDu0BSfBe3lyO9D7N+hOJXiM7Rcso+PB761
uxD3+E3Mp0i4Vb9X5UB5SHNlMAzj7I+J9bMBfNtaWMP1VfT3x4Nd3Wt8Ja4IvDyrdiaJ2+VXUnO3
piFB2jGmDP88TFEIrl9Y72Fo/vrjkchFAVDBWOXe2erHTmGPe+WC8qcsLZpZVQuVDc+WQI6atf94
qOtbh5FQSOHtWe1btvTiBbnYvMYjLXABtr/Zg539yNrmno/ejamji0pJjit6VRDeTF2samkzl6kS
KM6QvpR1bj8UhQhftLEr7sQH10NpZJ5gbaHI0kfbVjtJPHO97BQZOKk97dMQH1GpwTCKk+qPGdMU
b38L2JBP8IBvszjK06ot4Q8F1diMr3Yejm+EesmdgO76cPGYskbUZtAlpOB+ue3qSUmSJovmQF2a
2dcaJ/0WJavs26iLgzokoLiBQN15jG7NIlhPLlKwrIC/NmEJfD5nlkYxB0kE+NGFifR9ZNY9UUX3
TLyudyAdQbRX1o4+eKdt8SfK5rZT4cAFCS3wU96DmUUgXO4+3uc3P8ghWFi11JHA2MyiOvwW61Hn
APnnrzPyf3tQbZBeS1y/Px7p1vdA9ljhacTZ3MyX65VouW3Hsz4HmWwXP3Ld0NN7WGEfj3J987E0
oPOwQCLGvwL9LjFCGhY2awEt79eqr4OezqdXzs2/NVqG/z+DcXRX1C+fteW1t7laOSHEtMAdnBmx
CzxSvxpAgOE7wRU9uwR79/ybb34fT+kaq6B7vr0xVjalVY7TEkgHip9fW630GwWqS+NqHVCu8k+N
VEhcVJpZQMZZNMbbLBsi+M48g/YInLBsAxWd8MOA4TgShO58B8B1vRcZCowYwCrULCn2X+6QqSti
nDhmM1hp/Ecyl3+tVpd7bqj2zsJd78V1JB34G2YdaxPjcqSumsPQaZBx1GyRHJJyMNBuosL68V68
8T0rfGCtE9CqQ9vocpRkLkd1MCqHBFcT+7FoxQ+jgHekR7b59vFQ19uCSSP7A2/krF5jm0Qzy4cO
/xHU7WrDBIs2FBDHc12P9moYa5/TyhXfPh7wxgwiGoGKDQUDFOG2LbpWX1xsGgwrWERqP0ULGIZ+
MaY7fbNbozhcGtzu+EOyXpczaLZQC7NqsAMdbyRuWbcs/1ayLL9zq98YhmLpuunWuaOvejlM0joZ
0ajhBHOeRHsx5IVX0Iv+8023XrSr6BoVI9ARl6OkpdtbS5yFgZoI28uKxt0PhHB3Nt2Nb+F+pXq+
FtAZZ5MuVaUaZ1T1HFK/Of5lFovzrGRRdueo3h6Fza1x7/FsbA5Qk8at2pt4HFbx3D/ZeeXuInSw
7yz/jQO0hhDgR0icKbNtXttIpr0NJ9MJFATUkMNrcMtMch3x6uyesOvvh+4yZ6C8xjNI2UEhuNzK
ClllWosIl7JAJROKukfEL72+sYGQgNceHPV7bkOKLjyljLwxrXbMi4/eAxYdKQKc82tsd3gSfZ+d
r8rc+UWMxyT8D6v4Gou3sElPtjsVu0aXf7fi18dH8frsr7btnH8qCKSv21dosKN0wFkhZC1AUup5
nZynGgsxvTbQAg/He54K12vPeOyt39U0jv/mUJKminFOYRBVuiODeiqrHZ2pe6CedZ9ergcgewqD
1BWooFEyvjwt2Lz00HcWpAK7egyIyOg4JPDaPZjO7gvYs+ys923zaIVu+UaWNd1Ri7sxq4zMYaX0
urKzNjsc2GtlYQUQnekuxAH6GvFJc2k0EK8lPEnpPZ3fa0ocVWuT/QdjY23cbAWjlS7RbDThInyR
41n+qzpzaD1GJahY35SNMxyzFbFwWnhpxG6GqfnLNIsV2BIbubP/4y0FLHytA5M98vZvPj4ZUjjW
VR6flaJWdqMxaWcVv1BvQmn2K0qgu4+HW3fMZq25Euk00n+n8byFErQo5NG5idsAzn2y79XWCKSc
tAe3SZsTwND05FjL9P3jQa8XGD1zqHckKzRAKAtfbjBtLu20t9w+aIui5dgniBFDRLQTOzDaGSW7
rFq6e41rbuKrbyUHw4URBWkQa1dGSWG8aiPTRQ2ibnCEnyCWPfpt203d/jcZ4REP1OWbo+qN7ReT
0qTvi9sP1t6CJ/jcj9StUYNSlGxXxhgtZNxHcZgV3EDAXChe1XCPswSVah+qXWF+S5Y6rLwhIuD5
pGqj3nrWAG8oaLrByD63c16J91LQuqCXLc3hxZVtZe+Gokzb3WQmQ/W/XA6RTTMg7iIyunooql0c
wqp9nTVhxntpCeqxdt6NxV6ZnHjYuw1K3AcT9tQ3MfVO+24mcZbtcSKw3b3VDIpztOSq5IGcQPur
hb6bHJoIwuJDhgFsys+0YZIpo2tD98IH8T0CZ/IGHSREswXE/Zckm4bBV5fV3Q59llzNfPA9S3XU
kl5R/hKGOomTWi9Lh6SpqMfvmkGmmHlhlLvKHif3TH1LJ9eRn+KGPOJXtWKZIzp/s8z+nfSwjR+1
DqWYh2jBWQ6JtLydfC2xkOlIxjz6nmZprB6zYili38kb4ElUcqxMeYiVyqFjKtM5lYydoeBk7yVu
cfrBzmy7DobRlvFrplRRFHsuYQeeBYbdtZDJCZ48sHfq9Oy6ucZRcGXW+HJMYBC2VHO1o5vWtn3i
s7PB13slqV/Cpc+0VWa07N4w7BYuUhTaUp/wCwr/aUS/FG9Q9qN/LDRJ4n2Cgnv0VNeqE9a+XoZw
vacuh9ifDxVaFh2FKqShhqprvDEZTGUf0gwudhO+oQaKKJ2ifOsIcvuvwEki9XWmtpx8AS3cj4Fu
zh3CSohdh8jBV0jAxGlhD/sEbGjzMubZ+PeioyH9xBs2un6MKlC0S7HgW2joTmhdxUhdtbshR4xj
35llmhz7Mh/kw4w2gYnuQznXB5aaPaZr3H0nfalaHMkzacXnzE6z6aAw97aXwBu3/6aV7Ub/NFId
0p06mW4DvSVv4YCWSlE9N10SV7vFmZri1NR2lz0q8f/j7Lx240a2NfxEBJjDLdlBTclyGjnMDeE0
LOZQzE9/PuriwM0WRGhjNrYHGMDVVaywwh9U/XsiUjvDXtwQ8aXqpgb2iBQOP0ogjvzYiAbePnIx
eRdUkaJ9GszZbR+SFOWRIB/1wXrU+ey0ATvUGB4cPbXfoQ/Vp36TxJl8iOl9aickBAfn0wwNTzwl
VVTk7xMPkMsBbFDTfWviuXhEgR2xkoKF6s6Vo8VKKIYUrjeqKrb2pcSo898MuRE0lQskzh4VFZjE
SdAYmc84M89oquhupKt+mRrFeDRMXk/t0hf9YDy1fSuSf0ZLmbX3VlQjQprBAiz7oEaoL1F8PJFm
/cgri7XI5E20xClLNVE4OYhGBUuCVva7Shmbrwk1qsjwI6NI39WZJh+msRoQCC+mQj87bWdYiu9C
9ftGKz+aKjgkuTfkPpJlXHkH9JVE/IkELE4ONs5TtXcwY8WRJ2l1paz82BoUZq3EWXQyQJmpj3PO
7exHUdFHl5na+FfQ8m6CLJVnfSHQRuUfwOOI7pAYdDuAZ6xQ5xSNi6sh9crmMClIaaGFUrQzxzHr
J2xRvApFNmfGJUxzJRBofKHL5NA1o3NxvTb17kdV1H8MwTa/z1Afq340lPDci2K4BVD9OUt/68JM
0m/wfqL2XmrT8AtGnGv4BsJRnj+qteoGihsP5mGx4tk9Dzz6SphM2Bg9qt4UGxfR8G0/WQN+B2cl
NZzCL7W4EV/jyaIyVy5TOx1aNDEahHKMzryomRsZQO2csnin8mDOeIGM1gKJpUvQRBVVNwZjHdfL
wekn13wv8LT8BYZy+DqMnVQfh8LNXKTYkGj0y6Sch/9ef1JfiGFQv19Ly2xaQENb8GGTss1FtRiw
5lP1CB9rOiiLWb7DG0hcDNRVz2hImfgLDe27wWyQfsE09PT6j3hGQl9HE9ApsF+HWYHP4o0hDyi6
tqmEaVyyLi7sYFrirDgSz8CdGoe8gaklbPu+6SX0n7Egg/rH0Bqn/qIVyvyBy6hsDmWy9Eh8GEs7
Wr4SaZlWBI3ulKk4Gm6XG47PwSz70HVlj4wESBj5W884q+NUuv0pknJQjiBpJs9vIG+ZJ3aA92Vu
jJZH3UkBc/lTL7sqqHuk204trAa9RNmKPlrr65M5zoVvx4Pzqxi1aHlv0prf8+K9CX9WPUY4jqva
JOzxbbFFQTQvWYYyCUskx41A4flvfc6vcM9zV6N81ttTrl5e/zY3qQODrgQ9INkkwrRnrmOuGHjd
ggpTEspYG46L0swYJnFz/Q+jgJqDowedmyrx9ShNPZfL4hhJ6ORifHBbSpmZJa2dudwEraAxyBbX
3gBQK1KF61HGAbNB06lMAjndIgKAAxMoaBk8WKkiQ4JW78Je3/M9ul3BddQVEIiFAE3XTUo8eNQl
0OoyLw1CcBXqQXit+BAtpp0ywkuzg+FImZsWJR2Q9b//1bnLDEpGeLJYF4Ag/XDkPe2TT8OoVUag
19UMvsbIu+F+aAyl28kGbnfmKtnALvHIuzh+mylaDSpl7EakYJbkV1+MD207/PQy5z8hoj3fw5fH
WssyMLyQAFn/+1/TbMrZqnuaz5cW3hoiSlEkz8miejhQGCgAUKn+9ta9yeQQUFu5FbR+t4ArROFm
S1eY3Fh0deA13EdIDzannVFe2CbgNylyUjh7Jphdz2tsEyeqSt27VDbM3iOEL1P3Sx1gWWBZiNUF
M7qM7b2F2mZ+cCu58KbnM5Q8TLWU+yZJdHEnEys2DyIXVgJ9zjOU5mgtzTQcIqct53vTbhIkrlJn
cC/W6oFmB3pUIKim5NJNvnQcTfukI1X5hPjbCO1XjeUSEK0Y8klDVqt78pIpjs41LeL+EqVDLC9W
lSUd8oa2kx0KsKVEzCR+6NDggIM0Yhu7Kl7Jouj4Pbkyh7W2QLrNp0ap76woSZcj2nnR19pW8sH3
em9K3lrDA++1AkUACwCAAbl0va6pEGYqchX5UESPksBGHw42P5KbO3CE2+/HONQe1nIh4NQtmiee
NL1vdNTVNVumF6+z8nsU16q9bcKvvXop19kABqDsSRyEavz1bAxSAAgICA4h0Trd5cJNAtPo987z
TRVvHQWJ4bWOS4Ftaw3ctK0g52cvgkgqvzaI9B7NJOo+VoYndu7k22Vb446Vm0o1dwWSXk9oYs06
1NtEWBtl/qTrQzOdnAQV3p36yPqZrxcOCirO8rTMQDVw0K7Hmc2x16tRScOFLg1+iRpkiwNhIzRi
2ZrL7Ldw3XDJcpTe9vOs6HZ4o+uHuR7/mbK/AhDZHLQJr8c3rCq3y5aSH66AU4ByLnrHTnLnGv2T
mw977+ntB8T9mAqJylekUrItj0MKlWVfIuETNc0PTc3HU2nAvV0s0Og799bNvFaXSEIS2u6rGNXm
5bZjLILp5BLl5wmltqL4Y5Xjm2FL/M0wbin2058AyLZ5Xxy7SvQ2URSKeglpzTARQDfDm+ltjPJc
TcZlxaaQtrkp+tRxGyef4zAup/wncIIqnKx8T+PodsNT7KcY5HjoUFMC2YySgrMgYXfiUM1y6tRl
FXkXIe09J80XdsCqT851RHuJkHozTDy3vczmQoRKKcyP1mIYF8y2ptAdEv3w+hZ4aSiUuKi8Ug1c
gRHXWzvt8n4ppStC5EXHQKXFfkLINn1Ecqbe2W3PG/f6GLkrc95cDzLEqGcc0V+vf2tIdBw1WLFj
WpnDoffMevDbsubKza2e4jZw5Tb/0ZZaqtm+pqHI6E95B3HQEjNqvovlivyhA3WQ3zdLnGgneynh
mpd4wOgXY8wGsVOVfuF783M5jatXFvnNJiwDaFx1Xa2lYW9SQ7zTqEsbd/3Skna+/hluB1qjFAAO
OjAbXqLNF7fNYmnbLM7D1pUVOUKRfbC8ZM/A6vYeW5efjhtpCI2XbT6QZSauG2gxhH2uxo8IRq5+
yXJA2FaDWYuGadTs3NwvzQs0IVIa4GRplmwOv4mJaoqFKqTdfkGWCwne5JhEqfn2S8YDe7nijNnE
oN0369emeM8aiQOzn/p8SPXvAq2g2XkGbs8KfRHoK2tIqSNctXm/W69xtMrsq1CfSK6D1p1SJL96
vf+ogp/d82lbT971aVlVVbhjCF0d2lv69cnMnGXukw5usFvN5mMNG2GhUt4rBWohbZT7Gmjq/KcY
i3IC3TdRiuI+R9vgzRtzTbgQW8NOeoU0Xf8KR4kkOQMFe0fasW8tufKAxqbyz5tH4SUCHQBeao2i
15X/62aYqqQpItuKLk2cae8gnXQ+zgLFzvdbT+vfK7r2GpGkgbjOg0R7e7OikVurRTTCIEfYom/O
Hryq+S4u1CHzUZxdxjvhIovqV1aEV+/rE1yXaTP0unMo1JDdQWXYbB3Vjh1s0xwotk7qIhM7adTc
NX3sUON3ROsLHivNH5NeJcim37oz/PYYMnMLMjYUQUoBEPg299jkjsNcFEUVdkWlBJ0+ToGuzvFO
l/qF9eUGU9eL5RnHt/6Kv74iyXGMlcpShfms1d9RSC7LoOzkcJws0hj0nbVgThP7+1uXFtTzih0k
NuOq2YpVTDNC05pWtiFU8z9pO9eftKKYjuraBY4WJz0DDhqDTtru59cHvl1UNCRBEbKl0Pigt3U9
3VHF0AH1jDZMDA/XH4iDj01X6Tubdntnr9OiSYe54VqGIGe+HqVWpsUpzVqGOLl1F+HSmOs7bTyl
ej4Gs2mk57fOyqBd5hHPgwBBwGczqz5HvgxkeBlKlfK61Q0g5inH7szq9jxAwIULtYafzGwLzkCj
2nWF6jZhLLuo83WLIm7Q2PZUHZxcCwb1Llnmtr20vbrnpPX8yl2fxZV/TjOQlBLo1FZUp66ttEcA
pA2jftHjB/7tpxPn8clcBeUPGrhsRMBksxZ321KXvp15c32XdvFkh+lSd1lAYqzpPlAMfCmYIQlQ
6kHwOyqzu6Qnz577/N2yVqFjH/7mIE5Fj8rNo5bU839LN5u/iP6HigK+m6LzG0dTemmN3HIC1VIo
5CIA28pji+1oDpVcS6JzNDU91g1xpz511MgprtcF2kpgNbvJR7S6GgNFdaPYn7AmdoIxKgz7fo5y
L3q3jJ1dnrhRZyuQ1jjnPpdUKu/6tLM0VOBLHWVneN/tPxNq3N6jF2G+4ye9Tmeva5P/DGNyxJ/K
WLrli6GYIr0DN1Y3NOvwokQxTQyf68Joy3BSEIU/FHHtmfdjNanRwWjiKbqo5oCBgIvX9PBAK8J4
miKPdasKKhQHpBcMOhlKjhKsUtvWN5CupQwnWQ7fTGnUv/VGTaxDi3x1EWRynud7kbtguVOLNDcs
gdK9VVaRFwi/JsJTHHqAeG3fIruSXqxFDdXm3JvDLMOS15ad9tQsnXrBa6D60LRAKHxK3nvGPdsA
gxrNannJmOvBANN7fdYzp+L67uc2JKxNXdasnX/otV03PA3ePCx7RJzbu4VICZE4Krc05okLr8fr
XDq7dtTIsEGLzD7Xo2K1D8ZS2FmQNI39WZRZ/1ajbuaIsABigjyCq73nZo4xWCmc7BbI8RpPEbKN
ra8YZGuZsbxVY+15KNK01T5oZTdtHl09qmYedMjxucX7sPbDmrsGKaWvVe3VuDB4WX96/fJ8YUFR
WbaA6yAMuSLnrxe0gN66LNTaQ6ECRAQpCuUusERbGscoNqXH01tZexoAL+yaZ6Ua1hNxHAhp14PO
NFJ1IZ0hTF1s3P1EU6Oj2nVIKGWQ7HYyotsZ2s+PEdtldSreCrxYpXBJ46YxJO7NP5IGY0gO8+EM
F2780GfpXuTywnirVhPET0RcWdtN/BllEyJour6Eg6k3sZ8UGPn4vQpn3V9EMdA0kkW0h1e9XVF8
MeH18Q8xKayu6xWli6jg/DOo4WjZ1WM+lfm5tGPxo+WW3kn8XhqKpAztJsA4sK42z7su9c7EnEEP
0ZNP/q0UOSGoTgM/bK2y3wlYbsdyVvbsqlJCtxCs+/W0RKMNPTUaI1yMsb8Q1mj3YsDKaXSQGnvr
QSBcIfih4EN0hOLL9VBmM6MwkggbWZQ8Im3o54ey1bNPi96JIzJ23ZvHA0nKTbYKGKyajZs8s5oF
OuamYofYmqS+IhDaKDL9VOv6J3Ascqdb86xteR1CrLEDORFFupXEtskkemsUmgJEJUwHtPcCdAWG
PMijOlc+RUMeTWCCIqlSr84ojE9ajE70ZJpVfFZUXPS+iEmtphO1X+fn68u+Luvmd+ko60BfoFhN
u2qzcSnBZVpfojowddgSFDjUnHTFiXeq5bRrbsehLE9TjPokTKStwCMKC5K3qhPsWgG6qVrFCO9s
bBCMz32TSlqbbWfj3FHiAN6d5wjQ1UFCtZvpcthN/WN0jHw5ZnXdOwfEEwz1Y9e5GCWK0h3/qZbc
1Z8yN8uNA3urwf1F1SbrNNq5S5uXDoUS0D+y6/u6LyMoDVNSNv92o1Trd7khovjEHZVVh1jv3A94
AqfeMVqNkp5sOtEPdIW5O3TUylV8GxAnf6C/UmHVhkDfeJ95ZpPfE6BUYQWUi34ygb8S4EflPhXO
OP0kOQNLM9e08w+Z7o6mT1M0sQOwGbHhY0aCi0c7GdZvmUeNewdytgA7VS4jzhBxC/20dXNlOQjs
OvPfuYnBxO8sHpb+Mggjiw40xg0zLCLAgKelF9zhap8Wy5+qxs/oPQxGoMUCucbiZIClaH7KXBTJ
uVeLgncm4nJG2z7CnKujIJ/w5EHOGS45XO8Yl3e9TsfYR5As7+5I6s36kGqF+d6p0r57Pyae/dVw
ynZevcZp5GeIEigna/IQXhFgOVykCuqIHqTtRNGhNQrxERu80rsHvYMrT9OigY2zUTyRfy3OFypQ
eR3khDrySPLpFBcnyqSJE+FYNceoHzX1ocvVyDrCbwZ6JlCggNnhNAU2mY40HLQiG9FFp9JT5SM2
fsgPAl1TtNMAW+sXGqfKGDREtOoDHXcrhjrq4d5VyhmnHNVVluWoCPpkh9UZ5Kc1NlpzVvW8+TJj
t+OFBXXIb57IzIbcP9XF2Si8XDvaWFC1T8sE7Wjn0DynNJuzCXx/rbJCuoCgvr50f2XHsTZVuraQ
8qSJgaJMoSfVj0Rb3cct5I9/Ty4Ky8cY549fukiHeyPh8za4tNiHOabbExhWVrmnoVe9T2ZmxCmN
YcLiwMxN7YvTK5Sj6wg9lItbjhwWpGq66OxJbX6r5AM1ILAEhIyoolFw2xYRnblbYsuqqtBIigKw
Utm+tzGh2kkQX7hhaKZaK02AmgVY8evV0mQ0ZHYb12FnggK2l1Yco7ppz0a5Syt6aSgmtCbxa21k
m2HnhSOg6s51aM1jiTWVM31YMk377Sm2u1MheeF+dp71rggQ19Le5n5u0pZ4w/aasPVG8x2aJNpJ
jpVz99ZXgPYEInzo4kHG5aG9XjvusQEzwLwJTScqHya3Ks4JseqbI5d1FD4P8e5aU1uX9a/9jAeP
JWcjbcJ6Sub3cdwqwCpzMIRoxR7ePiGDytJaw+JeMjbLVsSdYulCtGHda8XRLWx5ICTcC8VuPw4d
TFI+A4IZtc6tZ6+noBSUaVMTLlPl8GrTaxkiU+zEDrcBLaO4LpGYgeg5sJnrZVMoQJqtTKga0bh8
QLF4Ps8axMm51Yd7QU33/Pa145xS86erwJ+b8SILVAUQujZMbXy38io2jrU6tDuzemntTISKDUtd
Sajbjd3NedmDGli/UJIem74A5Vk7exig25O6Gg6gEc+2U0kG1l/x15bjKQG6XqQtb3NvH1Sn9+5K
TxuCfqminQndFqgYioop1wLFU+6g66GMziD6SUY+E3itoBjEV3dIz8uoGb66qBMhSWlgv6Z9ev1r
vTRDJBipT60UfjTkroftcjsrI1tvqYulaYDIqYpDJd6shLV7G/GloWhska4y3ErsvR5K6ZcBHwHc
TC3FwhENEWfaQwenmMbD63N6acev9+qaUcGCtzYXhe0JxZzGog3xvn7noGUFGC/pEdEsCm6MaC8d
vmkzkizydKDxC299VRXeXH9FlyqJVBlvjLP0QUu6/H3sOv2d4uERbM6ld8h7wkyFrPnrCCz/cRQV
fps41H6L4q449eAagtiAAOc1We9bUazsXNDPnsXXsQDtKsQp1zgdxNAWzDbJSc+VFG/CqOiq5eRZ
GTGpl6leEpAmloDV1TaNTlYDmt13m1Yoh7a1vCchx/mHu2T26AvFaS0/Hc1qPFL+tiffiT0uxkS3
EMsqmYjtS20ZJ3+CEt/5Nr6RH5OODPbgjKmVovrTVWLnU697Zjsvby3/AwOkeLz1aiY8jDoVMG3Y
oOcUuGLsj12BKeObN9QKtkLFCOFS9tSmJpAIV3Eqq5LhHOndwShF8qlBigfThrb6jswpKfTbB+TC
gZpLeQ6pauP6qADmXSw5uTKMcXAAXozxZFpP5kcdN+8/WhpFO7HizdHU6NdgKUJewzypBV6P15BV
Akmah9ByIb77hl5zdS8tdpSBPTjG59dn9yzqefXVGGWt/6HN98zA2hzQqpKR3eCUiwK31qqPDe3n
ES5BU3jgu8yy1nwxzrobJPDJnWNnN1bxE+vHCo32aLa1C4/q5NzPnZtqx0akmf1tqBBx8+eqKdAy
lnaLK1KjOdFyqLpo8MJFRBjTkQrYiQ6KAiR/cz/IfIKr26Gb/U5rlZF8Jh41TBN70Xvnuii0/kJc
3ImDnGOPyvoMTFj9ME11JH8JhZTxd4mppPdUGhXJkKmiQ/ygCzvrP45t5/y2tLj8l5L82v8CJo/a
XJJn/feUdxM/+8bIPD/Hajc6pnbuPE4gVPLPRmKmP6EAuP+YKynogzcvlvXQL10+PdQTZce33v5w
bcCu0HDl63OO1uP11/s2wV8B9zNoYQNW4Oh53eDnCVg+9Pj3OGC3W4yh0PxFMOVZZ3OzpSFNuRgM
21pYpHn6T1Mq8kAJD5ZBb6T5TtR78wCspXQiRNSe4C+S/VxPK55mzKnLTguVybT+88ZOQPHsXPMz
GofiXGq1ubej+QuvNzSPDYB0pO9Wbd6t+IZidgrousUIE66P5jjNi0yOyyLTD1IU2lsF7LntCEWg
EZLU0anf1p7KhK3RVNIKsyRWD6iFun6rDsI31Onn6ycVbN3tzFhI/GtcXjhUgDdXnysmz0MQegmJ
IBXxQ+8mb/hoq/O4HCmKwcmI5sEQgdS6Rn5uodt8XRD4HMIigR8UjGxw+A9UtTAq7RPvQZbmQLWg
dGXdPuogtTzXl0o5LB80+CyLHyMJUn7E3DKpgnJq7IeG+n0GGh/twcOijantK442Q9hcMqgS2dhh
EBQnyCb4tRnXE7SUPE5PAF/m7CBZlPLEFTPrn5a5Es7B1WbX/dibTY16Q9ZZBnyFwgWmP+QYw3ac
MPnAv5X5aVLsafrInR8twdBbcIPUppXRd2G44l+UCWlfxWKx0lPkDaN61hFQt/8t1MQzAIN4lfIJ
30PXOiqYvcYny1qArmJFmXlBQ8ce7+AFP/mHKnftH8XQF1EwjpOX+ekyQUuwSLT/UzvaetwTZWef
cQkqx4OXWIl20Yx46IASzCkxRAEFQDukTpGnOKd1K1g1qXUl+gPJQTP9pLIm+yBLNK5OhZEmCfbX
s/gHY3TMlOG3ef8146Is7/Kqzh9rVEU/EcXgB1wscy6Oea84/w5U/6D/RciV+KM1kJ303dqhSkTi
/soWdaZ20qdL4i+zWusnydbHujdSxC90saLCb8Ae4WZdJYn2PVbGoTrqIu/tc9r2ixt4XaKKoHLz
HDI2tiOwrSdb/Ur40Xnvcx3Rz3fj3GfVyc3TPr246APlJ1Wg845lPIni6OuDJu33ltBFdzSV0sOz
OSGlguk5p9BCXj8OW4TMevBo8PEPgDL6ZdsaAQTzGgqiTdJRewsPidthMGwIVwUDkJc2jR5ynxnX
ik5PzpOBC0MwNHO7hz18zj839w3CFhami2txhFf7+oKD+UZXCUplqFm94X7EVF14d9lCLBGYvaHW
ZwX8h3bv1kNSEXy2WHBSQbEGBLbjOD12aTkN73Fed4tzbpVRcW4UFVPlVZKmPdCEs4Q/6HWNpJZX
Kt+LqJ4Nip5D5p1qTF+HIHe74mvSD8NXHmdcz5xeFuZhKL1sCtRBUfWPTVU3+seuyIwfdoy68UmZ
RWkFVV6P3R2n1kjemTXPD0b2s5xVvyvLHtR1pTXpTmxz+9Foqqo6DQgIKfy5eXjcYkClqM3xKq4y
J/Nnq8yczx5Nx+gyQa5YsNWh431IClXJME1vEZTx+76wum+vb56bUJXnFdY3QAfwdhA7NjFWDU8v
TszOCyccC4KOOhcdXXNPzmX9W653BtH9M9caPT2oOJunb/Jwpauk4oVDNujzCfgoTpGLisWtK63s
wTBLozjGQySdnZD1dplJIQlYCetWnveWGlbS/J/aUs3u22YY6Monp05zJOTa7sKgC+bqsjxUanK2
6u7r6yv73MK9nvQ6NjUzInR3BY9dHwdPTG4PuDC7V/tooOKrD80vxVWzT3YaI/EQJ6p8Sisl+Qqe
oB7uJleIOlAUtCawLqqsh5mu6XfoBV4JXLgc9YMLnFceEdqcxneiV7vk9Povvt0LNDFWDZwVGgXo
drMnAT/nGBSL/B6V3B6D9WY6Z9Tnd66r271AvuLRakdeFpDbFv5KzcJcYqUp7hepRFPowWN80qg5
JSc7UTGbro7eNM0fXp/abexFzZkUH8AL1HvajNffwq47tR71MrvHK8A5VpOtf3OMUuEebNIvpl1X
b9XCxMqHvrsBIXClJRo3SLfMMpIRevK9hlRN7Zvc0Di0Knt8uhc+2bN+yCqavtLCNqEyibAoZ3fM
7msLkbW5B89XxdMeWOH2k1HlpoJAHQF1BoLX69Xz8tmNFzAKazV+vtPqeH4/SKf+MMtefszyZPhp
qd309NZPxgLSDKbuBFgQUfbrQWkEmL0excW9m2ftOalj7auL7tUvT2m0QzXU2k54fruUiNQhSK2t
mGD4Bmuq8FfW0RE9yZ5m+j2Ir9pPFoqfhJlF8Pqs1r/l+lK4HmXdqH+NkmkmvSFAiPdqYor3Nhh3
pNHxRZdgvt6/PtQNJRX4Iaav/B/CcdRYtxUgMaZdtthzfj8Wsv3PTnuPJ1V0tUV/bemzuxa7+Ohk
13SojktqiuZo2zJRPlNYytwgKnU2Upl4E35NeQEUvYid4cmy6/rfpPPyP1zpBvIRM+1AQ5qyPZZq
38yA2JAMeKR+NgKlGTSlDea86WO/k2aRB0UZxQ7gNnpLh0pTpHHEY7v6odT9Ij/2w5jGv2Ic1CM/
UvL+CSO0KX2kaL/rknfzHSgsWquEH3V0dKdvtEa00QRCJkTYEpIcLIHuhexb/VjXdvrWT/481LPD
IWwWel7Xn5zeb4HfWixCaScOKqsm8WckfhTEz+fXv/hNWrSOxGMOaopWGNXh65GyxEpNr4IwIXE4
8sHyiq+2E1t3Zqprh6mZe8gg43jvzl67c7/eHJ7nkSnjU60hirA3cyzQrHfHmuWcrM6944Sp5w6c
785r/tIoNAwQscKZYm0fXs8Pyzwop0uhXNy46R5rdxreRVXqvPUZZC4U1xEAXl9D/nc9ygL+UQF9
rFzQm04em2qq7/PO2kNlvTAXiw4B98z6CgJ4ux4FChXhcdaj9INtgHNOqqb+oIPnse9e3xM3dzfA
XDjxtKg0WmpwnK7HQTtjRJEjjUPFVod/kd53v+Ns0OFp0E+z83msCjmcFyuL9t75F04YKBvGhHHJ
H1t8KRnpSuqJFAh47QozS0SNzXzRUhJoPS/ZuexeWk6doiSxJYeZZHUzzYw8dgJlGsrO8YYTrTK9
OliVzZXz+nq+NBDFDeTaUChSbxjsdZSJIo8iBvIw00b4RN7Rak6f3j4KxeNnjspaTtlMB7onisHF
GIe9o/zxGj09Znq0x0R64bqgZ/n/g7ib48T9DgMPdC7XhT1/LzxJoc2K+uEO2rP40SSdETSanXFF
mmTyb5/gCrIioIA8edNtVulMDL1bARmupXdyeBH9BnfwnSzrpc3PhQGdAhUjWDGbCzFG2mNoRCtC
zZnlqRqq/tDUn6zmEd1685QTCO9M64VNb6NAuFJOMXqBsXK9DWkvYXhpqUmoR6b5wzNafFenyV70
Iw2Oec8Q4oUPSDxL2XrFqVOPX/fqX8FEO8UQszw3CeeEyte4IP2BD2Z9GHKP/o2aancRZdsvaSrS
eGeiLxwDLi10YvF6Af1/w80rlUZqGVpdkBzGO1QcSF2sKt451S8sJ3ZOBJz0vGEvbFv4DTKMXZpA
PINYqZ1Va/plABw71m3ivn0+QPWQiIUQQyllC7RohNaP/eyk4eT1zWNWl+q/4JHSncv4+QdfhX/4
OK+0v7X5DWhr+05OHXflXKUpbCZHwQ8CvtkojtJaOxuT66CUxB1O42uJDcWKg6FT5onICdg7vc9J
mfA4b0Z56HWb0tsiRmQ3jdSlsKSjK6YeWrP2tPuqFl13iPqODpAK7udL5Xrlf33RDFBuvMR8WgBH
me/SVklMf8GGeGmDeEgt+zNcdqLAIhss/WR7Vtvd2YWRNx/KbDG+ilgF1v/6NXCTl/HAwkEAAk2D
AcuATTgMrJ+XOB6xWMWPFK0cOR8kPoP+rKiPSV/s8Qtv9xOhB+ZLBA/UI+CGXx+YWtAxSZFVCWUJ
V0BN0aXB1DD34ezv4UJuDwhDobZGVxEHJnLO66EgMkZNW8OyGtBqPbVWHp/rqvz9+vLd3m80LzwU
HcA5sne3AqytWdlRrqCCOhducjS9UX4fdTd/qIpKO6ADOz5mYthTfnw2c7rexOxfynsrMoCHcEsy
7sxsbqhrwHWQWW7bfjYqsXzUV3jKRUlKmQo/M0fPe9QmXRQfUMiqTaCGlkRBoVTVSPyDU+mgflFS
PVu+l9WgvGuzpdT9id2bBJS7239Mc5gfqgluIWQpF8WuWJal9Mc60lE2MkvYfmols29ZhcytL1Ek
Hs4iVoq91Pf2ioXWv8oIUB0DSbQtHNTtSJBot21oDU5t+cKtuvtZF+rHPu7mL+pQ9+euS5fxvhCz
NHaui1uALZEoRwPDOWoWGnfH9SbS9GzOjXSgxWsixnYYHVPSLjIWxf5Up16fPfVJXsuHJmvc6hNL
P8cXrc/KPwC6hfHVbuSsB2pCCfbT6/vudnOvTl9QzIl/qF5uwxOPiNXrXFmEvUG9Rp/l8l5D1+G/
10e5Pa2wyjyQ0zSc6ZxtrUsSZ0jAb8HldGYg/H4NZDQJppik9g766bLnVXF7F63YDLSm4eiuzL3N
YqP3ohtLxGHCOrguj6ar0O6xgM/WwSLs6auVGdav12f44pB8VpvNxa20xdy5dd5OHhrQYYurV9CN
qn1spDucqrJ2j02a7ZkfvTjeKlEEdohHdUsStLFKKJAD41Kaxqg+paOIvuhZWXyk8csTk7S0UXYe
1heGpHaDdzvMeg7QNsisWlUjz0nqEIS0vFNE2wa60Yo77NTbQ4bozk58/sKmgaGOpg5xA+jXrVYK
Qma1bFxRh+actSdNy+d3Y9Y69xIhu73juWaC1xfhSmblcucoEFxufYvpzJmTavcgDPUYhEnaW7MD
q8C1n2bEU/swlbX7oTPH6gOwfHoeWcG2DayuM4tTYhhoLFqO7GaM7+RYHl/fWrdPA2tAZwjEEeUA
aH7XV0chZZZRai1Dtyl6ZHmNoyzS5g8FriKYWooxh36U9U68/dLi/z3oem/8FZCiDCuXLoIFp+Jt
dZJ54R20MkZ5U9Wq/+E7E3y6z0qqlAjXn/LXUDPC+gZcGajuZqmdSt6LUFeL/oB9+p7uyXNJevud
iekp5lJXge6wnRbNLtAtWhlGqKsnvqMqyEbGRjQ+cn5Z3BbLncrXey/6bx4qd3rQlzn+Tv3SbP0o
z9O3aiF7qyIGnT4CmLVlsw1WFTF6jRZB86/RivSVjira0iXe6fUd9MIlD0poFbSDKQ5WcxPBdIox
CuTCy3CRGUajlikBazrN+fVRXtgyhBDqurwEMNyC19/RHs1FGZUGHHUslTt0rhcuvnIJ+4h79/Wh
XprQWjkipeACJOy8Hoqu8DII04b+TVsfmEKNJXedW2+UCuDjcOrWug46dyuC8XoUyFFSomKBYMHY
IMKv1MZjv2Ty8PpcYNHx92w2JcVxWlogV2h3b+vjhTc40f9xdl47chtdu74iAszhlJ1mOBqNRsEK
JwVLspkzWQxX/z/UBjbcbKKJ+WzD8IGh6ipWWOENQIKHAHOqbP4eA3GffxjQHdp3Rh4WWXmYFZ7v
b1mbKjkd37iq25MrZ10eiglL0E/qrGGghqnNKE92HDUKnVaMJh+bQZn0f/O0Mv4CBFAmF6ptOMzr
SapqB6O36vAwJ5HxWTUzspYWJIn7TDKfoOZqj7XmnhqrBkzU4algP0TFqDVPjUVu71MwKVoUuQhX
XmylmcvYtxItdkK/rYF7Jn5bJEp0mRw91I7ZhLbqsXSlWUJkKbLZd6TVZOAA266TP9RSTs5Db3V5
EcRKpsYHHcXs6mJag+SKFbLrIeNFdX6YZAgGQmRAViupa9FHWeROeeoIJD3f0ForfK/xNvWHIkmm
7GMYAtEqfDnGeuwnqj7KM9qytsQ7RJjFQ1Fnjv2rqPSphzXmTtUjCpqF+TFHbAy0NI1e51diqaEd
OEmp5id4GLH4zWwb62C0rrDBiwhDpQJfSIS2495DMmxGKvdc8bWezSlsw29ubVffxTC3FKXTGhHS
hrJ5fcE2dfgxUdqtjpbX26Y/Dg3+5E5sKvVDZCp9/OpMKLki6YgfZOMbWPJlF+Qg9a+hHGFZ+3Zc
JVN/RDi3039DI+bWQpcNSdZWZs7nvp89C83dBgxL0aCPksYFfnRu3jt4YUR2iwM79m9Z/jx35OwX
oYpc97VyHuuzIdRaOaa9iJ2/xoG33R9so51fwX7WDiuFgNMBNOekfa8Nqri+NK34x2zEhQ45SJrV
CQke1/k66UX/MVMz9GW6tGnnZ0+N2uzSof0xnnBf5aUE2dHAnfbHuku6xyQsle5h1CqJtLPjcVNB
92TT+RVwgtw3iOWGM1Z3+u/BsOfwr/uncONGWcQIKKsuLaqbLr7Jts2LVKl4GBIU+ttZovQclrW3
E0RtXJKMA5Z0QXtT11/dKR5KugX2lHWQjSmMaOS7kUieeshCPjWSag9ZujEtupZkyLD6AJWskx4I
J4OOD2IdQFWrj2pUiy86jJwdDu2N7y43JVU5yjoEiDjsrdHyZiXsMbKRrQSu4YlX8DHdd+Dl2scM
YG33d0hHbn4hks3nh6kqcHwsE69my8qid63Hykis9Hma3KQ+eBUN5aDhNewOSufoX5Hx09v33TRM
ySFs8Mo92rGZ1yRDQvwThzJDnbxWjOSz1c1q9MKON7rnZJ7t/rGJAWz6oyUhoqpKhyYqQgFufCzh
KOSP9/fPUsZd3eGLFfSyg5B/uBGd1DrNa2xzAnxuVvqiFI4EVBK6tAQtgOhKqiIGm9vgj9TIgMZm
Kfbv+z/gz6dc/wLqB7AiyHrAvq52lgUxYlpcBwJkHWzrOM5e9SJaJcn9rBG4LvdR6qmHSa+sd66t
JPNTX8xVczTkpGt+meY0Bx1XaQyS77BIDrbSif6Um0lrH1Cpq6NLL5r4R1+P80sO3HxPHWjjEbQN
dP541RFGBFBz/dhmKs5YgyTaH8Ec+XUpjyWSYoewbd4R7Vo7scpGTE2zhm0LYUVj3FWskqLOqyG2
jDKVMze+xa4+VmjYz7RuzHl+4iDttNWWlHP9dYjwwD4D8aJotUz/P0Eu2UFUxn3K/ZJO6rNu9AVc
xbZD5j6rH3AbU4MpnV2QcZ29szM3rgBsfZBcwSCB9vG6baRIO0SsLquYKvXGDDXFYy26Pb7M5r0G
WYZWG63YW8RYYYwoiYsqMMpCHpQWj8i5aJSjqybjzhW6NSG8LijMY1ZEYX61lG1vhtT/GSp0xVD7
RiK0S5GacueLbWxIckGES1AaMijIrRo3I1RcFNusKugj8QxBo/jWm+4/Bppmj+aYhsf7x/d2UpBj
KB7ofCNS7HXJwk2qBAU+pyWfb7LHDKzq86i3007cfDunpctAeRwUEw22NXOlDk2AeaiuBMWYip+L
TDkQGjur3mvCFOrBEF7/4/68bu/F5XRxzOA+Uvpa1zWlhkr4kI59oMq8Hk+9WffDQ9HI3DzJNAtD
H7yAUz+UjsMVabWu0R9SpRfi8/2fcXveKdMzZ9ISYFHW2qG3UfVJDdWmC2SR4CaaqeZ70MX6gVrc
H3W6+Hsk7Gnn5G2t9iKwxjNP4Ri9h+szH3q6FGGvdZBHhmQK6kTtwal5iRL6+LUO4QMI0mrP+PhP
BHF90yxs+YUyj+cViPFVuaAGxtSnkGgCXtJI+ejFfaN8QZCi7z9AJJLh59KbowkIWkGNCkYy7vaz
1itqB70FTOYh08x+psqQVz8APnvJt1hvACw3uLuGH4a+s90L6aT5QxVdGMPaoSj8JTal4h2tocrG
94qY4manPrNxOkDfIYfNOSOcWcuQiFrxZolvReBaWFvYQzZ/KKhe7JzB2zt6KTWBrgccxU75Uy3/
zx3dQdHGMajvg5rU61gQMdQHQeAjfbU14q9WPmbnEKGnpz5y0re3URmcJBC3N6prSDFcbxZpD10/
Km0fzADhLwVFH9920JC6fw42FpLuKZAI4CvknOtnaI4VWkURo9iZYgbGqOVf1ao3d+LB28dgKaUv
yraofC3s6uu5uKMXlkVksZBFMv1l2HJ8JjvUH4wSf4j/YUI2x+sPXIaE/XqoiLti0FuzDyR8U2QN
IJzVRqaf/4dRKEEupU94tOtSZIuiXZQbkQwIQ+UxrIwB9dpyrxKw+XHAUoLjBftNveZ6LjqbT0+i
SgbIb3vnRJvaC14D8/f7c9n6OEuTzuVlA2C0Fu6vGq1Jos6VwZw37Wsn9Zg32ylBj1nKTgHldijK
TTDa6AeC/4OVeT0h0ZdOOycDl3+vFY+56aa/RKtDmaB9t/Nabw4FOhivqaXTuFb+hV0aSq8FF0Va
8NuhBexHVk1tQCp7DqG3XwnOJ6W0PzsOiO3qKwGcmrrSjBfBIJQ5JqXMfA+NktP9r3T7dvw/5BeA
cgLiG1GCUB9FgofKEPS93s/HnMbKBZ5Fqb7GIZ+WPKk2k+P9MW8fSSJqGNVLB3eBOq/eK/D2kA4y
xnTb1v4w2XLy+6JejFP0NLANOz4rbrl3tDYmCmoKxSBUxIno1n10XDxQ84DhH6hGB5wxQrQ3w9Xj
NXLt+p0o9T1/w42NQjqMLu0imokU8WqStjNB6JDuECg9DJbexlvJE2V4ThrpvfnVIvMmMybhp3zP
jXi9/VNURyBa5WPQunr5AIdhfIRBuof92VpAqBo2XXe0gtR1ldIyJfyHNBqDuuzsEr+QFPecstfj
KYh1p/+Sz5n+dozFwn2jkgndjmBy3X0vJO1eO6kRcE5B2ArYlIjWpJmZ7jxXWx8L8A3HGp0nJrf6
WKNZJujXd2MgjLIJ0tDWL4WBlj2KQfXO5t9YRqImyiTmIlpFw+n6Y9kTDQ9ReWrQVpr1EE0yPUat
Wx1iLsezNIp+Z7yNqVEH4moEXw7ie93A661StRuEPgMVn4V/J1ywkBAUVvFEAmDtvMdbc0MiyzIX
XhGl+eW3/Cewacs2rNkVWjDWpXJyC7y7czPLX8oZBf1a7Iok314kNACocIEIg9Wnr8E+WZR1tZLT
NtNT13qvUvM8asQb34o0Lx8FoNOP2YR+0P3b6/ZeXpqhuCuQ65qLPPv1JMsR7Bt2UENA0K2etERV
/BAPi/ObRyGBX2CvxNHEiisQJvSXZE5zjGrNem6mB7pDSE8gGFLLN2e5oEFQAGMMACEUY6+n09k4
a+QNx7oxejhgmi0+zIrSvFWVBpQUq0bjn8aiSrP1ehR8ucwkxygtqFxiGjJ48ygQavbL0nyrMDtv
ChB2yoTgiiEwrmMoalJaBM94DDrg6z6syALfGS07OHZU/Q9rB8bD5fpdlLrX3dyspAI9duoYzLDL
/V4oKVoQzt5zeXuClxougxC4E1CvEYJFq2pzO6Fiz3ZX8LccNF+J5XixcZA43d91W0PB1ofOTuxB
gXq16wbXykynquegcly6vkQeUe9D3hjSiwT/+PvNo5lANdACXuQsoYpcbwpPxz6M5VKpVXlIjU12
fmyHwT1j1/hWOXU2BbAqFOK5LsCHrAnibZXW7ZAOatA0oXfUsY08oG5Vvn35AC5zhngnyazW4JsO
seixwpYHiGNRHeizo42bi/lipMqevOPNLUQvl/xgqeSQLehrprZuQArBu8wJXMrUP8cx7o7VEKcf
73+h21FggXC1girmwefZv/5C4WCmUdWgkNmMbXOh7j8/u10F+/D+MDfbzsCRjqsUOvMC/l4H1UOf
udmgpJQSFjxLHnt4gxo1JjnWtLcRbp4ojpJD5k0jnP8CJXU9o97Ix0Zangz6pBWfbZn2xy6btcuk
Zt25bcs9MP3t1Di6yIvSfAf3hGbM9Xhw+5GfyLQhoMGsPBiTnvhDX0XnUWt3TtPWzMhHSEsWXW3O
1fVIUw0NMLXUIUgwoz7R0qJNGI/ludLK6qsZlXsZ8Z9KwVUBaLmVCJYW6Xna8eupOb06hw7F3kB0
UXiIYIM/OTlCdX0pyncuWK/vaT9ZT2jaebCqde9CJ3S4zEDmgkTHQ3AyCvOdoU57p/AmKmCVccpA
0VLjW1vOqjAVxU5f9oYyBplTTv5sGvNxLLvyfVTlw6FBce2Tk3Z77Nxb6hSVMF5QA/wQriD0Zq6X
f6ysuoYMpgc9tXnvo0j6Kf+cGVBzP5UlFKjvoTub2Rlktak/U7eYUHjpard9GiL0n0+t6CyBBU9D
UO01pvbiIUZnHsBbmTPd7BxP2UGvQvGro9zq+lQ5M+UfWwmtLMVSdFSh0udJ3hyioY29hy5O3frU
4xFcvOsxZvG+TqKskiMxcNn6pHuZ8rNCujry45rTdkThJwp9HCcmQx5rqlPiUFIkbd5aEmB1wGuA
z1tOwg2Fihp7LglnjMBFAlQFPKCTD8VYB49GkbQ7l8rtNmAwkOAQtsjWSVuuP4jInNZIZ2fRuvbs
v43OrcOPdTOYxVEPLaO4NKYlsoCu5bRH1Lmp7zFN8iSQHEQglL9WIX5tFV6YTNhpJI1r+oaXtg84
5QJl6/vmue3RwDxYddWeytQWH+/fpLcXNhMFZ0tqDaeLqV9PGiHgfHTNyghKJEMOsGblY26X0w7x
8faqYRTUonBDAWfPaNej6NU8ZrqIzSAK9SnxvdJOm89UPCuP0eCpI12TD+NOCLnxPfFAAvSLuQfF
inVJ0VLQI50GBiUVnPrDbKP5RbNRKcxDpY9Kd8gQswlB7XH/PN5f1dv5cntjdk5p6Y+Xx+qDVoBZ
ZmswzQC8lm0cmzIpJzqc+AqcoiLKhW82Yd0c7w96+3IACVoYhxSJF/ef1af03B5gBjRwcE2e+9iG
JsPA6X9McndPmfJ2wy5ddfIZMm0TlP7qkTKsMW5quhkobOJ6bOjipc6qL8OMhr8poy+tgpNzKc2d
XXS7VymzL+oPBICkcWs39UXCY0gMcC+TDdQjwePoKPu4fSvAkIIIeIFFE3MRCVrz+fE0U2GtITEx
OG57GCsjvHRmaPkVUqU7X+yWv08WRRiDLdSfoHYNc29NHfRb1bhBroZ5/W83kR8cUiBXQFbodTsX
wM9CnPMwj52jaEJDQ+OcdgSaLFZuXcYk7Ktn2xA6XuQ9VZaHwhBEqtzibZkhrVJhAdZZTZHuUQ+W
vXT9lC+VHe5LKkjAmNfdszHxoiyvCy8A59WOQaoOFtwK2KHpMRtsLX4q3EprDjjm4mXjKhhPndq+
CL/c3/G3G4IbE2FUFIgWvub6Uw0IHDlQukSQqGX/V5hWaPjBSPl8f5RbiPyCTAQESQ+ZLc9jfX17
ae4gFoi2CJCV5VABHcNy27IynIlySTn0Af8IBHFTa4F/DAW+lR/c3kC9ZwLhJR+VvpGPepMqe5Wh
jem7lHuxY7IA58GVuP5dZY7vx4y8Q5BPIYgEcmav8oc6H94M1lk4GIu0AUjkpVy+Ou7dVMZhha3u
E5Kw6UEb2/6i1Ai93F/nm0uTMwBvaUFaUJqhwnA9nXDISqxKKgoLtIJfvDpqHyoIzO81J++ecLvv
9kwZbm4xBkSbBGQVnSDyidW0iHOVuVAoR5pD7z1HHZ4+F1SrqtKf4g6169Ip0n/NZp7QAWJz7dwz
N1+PljqQdV58vt/C6LueLorCqVBK8BWYvRN+F3Rl0Wjx0mInrNlYVl4i4tpFCgah2tXbWxZ5Snc1
o57XRbNyznRTtL6eyPIZvbnIOFtGNO69D7dwZiRKEeqixf6nm7euw6IXimX3hK7/OCSjPDRFUqen
Qkbeq6uNjua7bh/+m+G5B0wPzN0RWGTl+lhQJ18j+vHieH9rbaz1wvzC8delf4XN3PVap20VOTmR
ZmDYLRwES0aPIrKqh/ujLPvl6lJk0miyLkhj7mDs5a5HGRUJD7MttKAVbfrQVYh/NLHwAo3tt7N5
NrYuRfWFtQIqlzdkdfRFMbc5nXotGEZVHmM7cRBTsZCkVsb8YBaOcRSaOr00drhHkN+aJChB2KCw
Oxh6FWUk9mCEXtMgMYes0jOw3+llYaH9KuxBvvW9hxBFskg4A9hlUYy5Xs+8m1oQvpoWNGBYH8AP
OA96VmQ7BNCNvUFnnS4R5eeFyL4qKilIptSkMZyPpKoucaP/tFph7GzAje/FruOeWeovNOhW3ytu
Q6eMFZK90Jb6KWz16glkK9g3o7Nbf0p151OGY9CpCNtx51rdHJoQeNEAWIwKVnsf25lcEUaoLwCv
7EOVI+lup7n2Ze5t+VXFHQlzI0+AHLb3lA83bh78nxbNGJBXVMBX50E0VhcPYtaCQpjyOYzb6Cy7
Lv6OADXernP9VtdAXmfSeJAWVMGhKq79hACBadqiW48yv6O95krdH9W5TnBelGAF75/1rV2zVMHZ
MXQkkYu43pt1F6qUXnETCTEtOSZ5Gp3LiOjn/ih/FGFWVwr1OoP6KvxAXvnVE9VOwgbKbOqBLcqn
ERGVrFIejUh5p6rhl1yxTqp0/qkN80MfeX9rjetjkHHqLQN6a6E7h8jewyduzRscGHVEOpVkVesf
pI24oxWJTsemKw52J9KnHCrvw/15b1wyPItLYYRMnDLfKhRQqiTq56pGVjLJ8099GqZBmMTWaW7m
PXjL1iZdqHig5lnoGxc2Va37OnEYSoXF/5MKlQyMaLa/iEgkj6nwuremhnTygPEQTHJ/cuWsjmMm
FNWc3dQM2rzPXyjQp0cPBcJDqajirNq18/ZLdCluUdZCZxT6+eq+1pJGC7G20wOcm2fcXw39GKvm
mwVomBUAEVBKNAzJfVcfrLH7OYbzQKHGUVqUTbXkOOvoIqPptCdyvbEDEacHp67yz3Ler09epRsC
mhneOlFb1B8HJwwfKncod25NbXlcViePpgaILu5M8rObzoasBzMLVSMI58670I8QkCcL8TLlkyx8
4IJdg/yNEflKCX8jlb04DTo+HPcPwsbu5AAQT/DicnutVe3mhpppWaKtmY2kQlRKWxEosDiA+Qwe
zqRmsifHvrW8KOKa3Dlolt90w8bJaLQSiVFQgWI6WomrH4qqm8/357UEt+vVBauyFLnJ3W7U16XT
VImhh2ZgWcNvu1I+15P1TE/ilef+kxtPr/eH+5OPrsb7g+IgkQHsTDJ3vWmcPNeNKawssAjIVV4Q
nJLxI/nTPBw7ihnRMZsTtOadMa0eydxC9TKE+PYd0rmpil9WlOT2o+L2zWsVSsv8BOAudo9ilLFy
0CrFcC+OMjgvHZynJYqNR9wmCjvTg05RM/2HzBKEigiW+/i5neLUw3PR8D5b9jxVhyrKiJxanF+7
RzHranqZotaCHqBIN3+A9y87H+p6LL8Z9WTif9NKReGeF3N5jMbW/FYNWeaeRl3t3KPRKCawSRhN
sGERH3ePekNq4CcKKrG+6UQ6GlujI/7iy3e/tDwbw2Na50l0MkSCOiOBLWpaQ0Xd6pyBuMn8SaT5
J9cR+u+JGvRwkLo55ccRgxpSB1Uo3+wKeuqLpVah/lxGeRvooVMVh742m7+iSYjqYERq7/po9hrZ
Q02e8r1SVCoSdpebkT9xT8J/0pT0d6ZKmV6GeNR/SQFn7ABjqPG4uAbUV/PcS3+EmQfLs9bzXD1i
wdY7O8dtY/PbYPwJVgDHgthavW70bLG2yZEz7iTI0qJyAP4M9ny8vxu3Rlk4KawxNdGbYLAsqO57
A5s/VHTLVydo0Yo57enEbI3CS03kRc5OYrK6kiXwCWcGShQ0bR8dDTk6p1HIPW+DrVHAHZJUEV0u
IirXB2vgZfFcRTAXS5WfZzUdvuUyDU/3V+yPVun6/C7sERwN+Sw398VIebHBY4jaZmEirzwtzbHn
kiyFwjVCJvoRzzOAMa0dEcrOPSqWxwSvw98YaLbGUUucrP3iVHr/W6VGk+z9uo23An4kt+bSx1UB
6VwvQjSVQKoEuFUbbdqvhdVoH6dEcRzURiwDP9OkVf1FqOjn1AzpmZ7cFNBq2Ev0tz4FEnDg6Bdd
sRsKcWfnxDKI3QZ6k2vvId9HP9AasHbKCcsHXX0JepMo2qEVQeFijeKeXVOhZEIAyLXza0pEeJGc
/UPWy35nWTfmg4AKFSe4IQsqbhW5QDoAYFILPYjGAUKaVbiHXHHanZdoaxSXk8g5gdzDYbn+dtKy
0oILVw/iXgNHmMN9G0quq/sbeOO9A9b6/0e5BfcNKP82gx7k5SCfqzS3P8Ew0/18iOcnrW6rz5ks
95LOzamZUK+IlzwiiFWO0ofpnEdtztRKt/eV1hsf6sKxdhZwY0MABAUqtkQMFD1W90yoRJ2pl6MR
JMLSj0PofVPVyTjGZRrtLOJyjFZbD7VJCgKOTabO7rv+VLi0JXYDcA22OGBMpc7s6dRNbtqeZVuk
L3atfCqiuXlKGmF+vf/9NpaSoZkdO549st4lhksym9EFDBoS6FPGFX7CLmGvIHlLlVuKA0wOoQ4i
MGqS1zOslSkZSy8zgyxsPghL+1fmrgJNrj+7ivXTi+Njonx1auU9l+GnmXYoSjb6qwtaxCfIOtKA
Lf2wHz7G7fTaNfZ80Oa987+1EjyQoCFQKlhYfdc/0aAV4ugTK0E7C2/iaXbPYYKf2v313iogUs/n
j7IWwSxmcT0MMSPtJ683AwGdHrCAWdboF8vZfIkHjKHPyHqG/bvcHorsWZ9TaqeajpDN2aTXqBEM
pc5e4rY1cdIniBDc9EDUl1D9P1hFsPXIJMPiDPIe42dcPPKTmrh7YkCboyzyk1QR8Qdcw01GKlEd
8zOD2hq7c6lL8xzLuvkftjOFfMCQiFyS9y7X1X/mEs/DFKEaYVKezeSpVu3iYmPuvnNeb28GyBwL
wh6oDvNZp7qDrOkhlZUZmL0anqULr9aLte5cld3bl20ZCmgJpVBaFWtG04RMfma0JS+wGlqQ6pt4
+OZEu1yYrRmBzgGrRXV7IWler5uUWR8rBnedYZkJKh0JFZkwtTziV1Hu5CxbY0EkpEUAZkaj9nM9
FiRT8Oc2+w0l7/DdWBvtwRxcJZia0ts5bbevE3Ei8ZtLJ9KkTL46bH2Pav+oWFZQDvivW6FZvhRm
V1wAKLk/Y1DUfi07dWcP/qk8XF/njAoNAzUkagZ0kq8nGOddoTmtahE6kpm9zJTo/0lir6jsYxlV
uJDXJA4R+ZleveqINMwnkTXttwGYsDxMrS4bX8U551WgDpGA8h4GFAEwd4ClKBdGM0lUX52tquw/
CC8q/04apCMOvWlm8yGFJTT7Ru6Fr01Zxq9WZGlfKKI2ja+3ifhc9Xh7+roiE+Wyc7Mti7meNj4K
fFf4IEsrezVtpCliq/XsAN638OnjGg8N9/4hFdwoZqeRkCX2x1YmxkMmsPPBswJrjDGO83cY55XH
+z/n9r7hVxAhLI8bsOF1OKfgfWn3xWjjTtOER/xJHZhlk7uTV21tMGJGKAc0zjVvXcbUexxD0ka3
AzNWxu/joLcHnDHyB9HGcTBDLfalrLwdhufG1Oiu0RiGEgD8Y92pkJreG1YfI5fUht81bEBeG1nY
3+6v38aTzWUNsRi84xKkrqGIVitNd26lCIowtJrvqqPo0Ow95OcTP3OwBZhHiYBdGMaufuHJNsOg
yTC89RHFzdr2UOd6GvteSI/5Mzbq5Qe3rPX00UlENkDKt60kiOO5CIOkLzLHR34xN3a25MZNwxNA
VQQeKk/OGoUwjkPBX6GDZOFQHpGew5Okg6NUoqPx9ieB5VqstpZ23E1LYJ6LOeUUOkTbmX2uhdce
lbxULmnVdztDbXx+cOpMCuA999Ta/qKWmcQKYWJWoL5Qn2lo7pbOXsi2NQoVpaU+x3wIC65Pc6dK
Tw/Hwg2U2QIJY+D5IvVZ7FzQG6NQueK1JCGiV/WnWPmf91rP26zqogU/RaPq3NnxeAG3tceK2xqF
rokOgZ1OEY3M67lMlWfGSQxqqXB7fG2RKX2oynHPAuI2il/glrzUfBae0bXf42SmFHc5uJTZcwqp
avrFjKYHx5ghk0XxMRb2iT71v/eP6XKpri5dkFH0acARInSwhsRXjo2cvJdagcPNzvFUoteUs/zN
bQoNXYmIz3Z/wI21JD4A2wNvB5rEmjIpZQ4+KZFKgFp6fKhMIznGrZ3vnNzbUZCsXdADUOfBTKyV
rSCUgOjuZycwkCg5e2GfQ52lcPbWuUCPsKhuEIXQvFh/scZqnY7g2gtCiqevohz1cwxp4u2jQMck
cFoYd9DTVu+ibOSoT4J6n7PUJ3vwj3/bKc3RN88FnixfBsAFYN81KDBO0DRrQaAEwAHC17F3xnM2
p+mX/2EUbOEXUOUyo9WtMDTWhN5TIoKu7auH2cVWKCJRfXNrh64LNxuFYxIyQvnr80pEEFbIaItg
hlrtjzO45SEs9mxGbo8OGANo04BIYKHBW7kexZ66zqt7x4NoGZtxoA6N8aEKQ+N5Al2jnc3J8z69
efVANSwJPlUm8uBVFoxkBlZqVGIDcGvuo1BTebRrY29X3756AFRojcEkACWqrtFTWET1Ms5yEURz
qRAyTslZTlUaDHqy5zK5cUyJskiBYFAvrMF198Ez6tI1UxEI7N1+026M31dl7e7gXTdHoUkMTY2d
TXJ3/aE84ZXz4NQCkcK6w/kiqh9U5Io+3/84m8tGrWypW9PiXnf6EjfCFbRiFJzsxEnVw+hsxXP2
PCz117cPBYAA9N1ylLgWricU6V5eGl0n+CR1e9B06R4K4WCt3GV7UIWtteNaIHH8UwRcl5asrh26
SqW5VuBZ/96dh/g86/GelsrW2tHzolTOSeLfq32Q1loXDQqxYiSc6iEsPd6eyMaobCj6x/trtzUh
7gYACoRa6NquNoO0dAWS7CSCFHE+AOyxdXYy2b/9zsash+d6oZvjwLC6gdQQS0Y3NuhJRnP6V1qM
X0A36zsh9tYFhHzV8vqwbGQr19tAKmYeZ3UsgroylAt9uvS9VkaxH0s1/+Soc/Hw9qWj8MILxv6m
X7gs7X+CrQjRwaoFnBd0dlJ+kk5kPHNN7Ln0bH0g+D0gS+GYL8DS61FssLwywQU1oJwxnmYcewLT
nL2P9+eyteMcejM0y1GLBLB1PQoe3vQl20EEhtTiY4jD9XNoIoJZYzx7vj/U5oSQQVmaxn8a1tdD
mU2JEq7HUADD9b/LspmeYnBNe+u2OaP/DLO6FBpsqpK8m7kUyk5/VmPrRSm96FIpWEnfn9DWvuMA
LY1A4hL2+PWEQk0ge9TqIujb7os0nOQSKuPgN6XsToixZv794bYmhmQoh4imICoYqw0xTXioWLnJ
a56azue2T+uvJRyf7ChwxNqZ2rJI1+HwYqOKwivZBKqCayZWh+AaNDMZPs2O1ZwmKpq/WqsXP/Nk
LMxlhiSmo3SQ4bw/x409gjAWhEqudOAoa0SfHGboR1KiXIna4Kng8vrQjY7x682jUEXnzQBZC+V6
jXi1lC7PNBDRQRTN+KJRkDjFXam/fS5LsQyq7aIPTO3xensMdSOozDAXDZ2q5TIansNajXeAnhsr
BvjEATWIlQ+lTeN6FGcMK7fFsicQcyKxPR3Vk9043dvPLvY5IBS5I9BPWIs/WlNVpyW1gQAlxPHJ
jbDDECib7qiubM2FLhEwS6gV/L1asXhOwrjTaifIZ1P65eCKU2ftorpvzxFib+QRHFgWTF3nRB5y
j7aGNTZo/Rk/xqL0nunPuqcs6tQ3P7L8+XCsQQcRqfKdrj8ODi9ZpqgVtqjOaBzVFskOXv9yZ9m2
JgRTlpsVRQtewVU43Fa6lXkGo+Cy6/oRaigHT+IcWmJWvbOnb+8FprIEdRycP4KH1xNSRmXQ9Yg9
PfXu1z5VAhnVv0Onf84nTlI+tTslus2pLeJndCip06x3t9JhRDKPTC0qVP0wuoP85Na69S4zOud4
/1LYG2rZnP951SsNXbE0XQ6Sok6fR33AeD13i0ubRfHOrG4fDjY39itQJgDc3SD7tbqe8zx1bFT+
rVfLaX6jO/0tbN3WB0z0+/60bs/UMhYIj4UFzSO/uh9yO3O8ZqndxYpX+yCKmlPfznv39sbi0Sda
ogjQOASvqy3Y96OneOboBCUk+PmAXrB1kMNY6keqmO7OqdoajDuZKIGIEr+tVcyCoLCbtKHtBGE4
Zr4CuMnPsvkXTtXGm689+shseL4T+53axvWeQE/Za4ZId4OJkvRBzRx5buhd7xyqjU8ESnhZOQpQ
ZOmrW6KpsS6qo9kNQO17hwktt6PSlP+8eR/QkOIxWgQfSGpX+4DHfogznVqA1nSK35Vd/pCV+p7z
wR9O+HXgQNa3KILTtaGKuw74B5zLlQFzsgCX6LkJikEmHxsg7J8HTPJsv9YnlHA8p0/eKykn65jO
2RgdKgT0oQkbta1z6HL+Fy3D2PubOcyVfmgcMbe+PXS6E7ADq1fN6+f575B7V/zKELtTOl+NDaUU
Pt6NUfwtKhutPYAsR27q/iouW+ve9FYxGJJIi5CXSwpNLJ4Ho2zLU2yM8nGY7Pk1zcUXCHYjZfk4
fWnbOPt5f/iNnQ8liULyUhkFk7y6o8zCFb1ptTg2e9D3mrpKzhGC3E9hZv96+0hL4w2cG+Q9ct7r
nS9dYUzRkripJi6ZrlSVE1Vrh8ootO77Q21sfwIxGotIDQBDWcdJwk06U40LJVDCPDwJzMMurMGb
ZV4pR4CQR8dgWT+wddcTEo0+K1URK4FRNdPZ7St4anX43ezUPTHGrfnwVlFttelsE8lejySNPM/y
yVYCqq3uUaKhYYEYgny/s25bm4EPs6ihQjykwHs9Dh2ZqOrKKHxynLI8znlb/OW4Yfkwz85wuf+J
NtAWbDl6kiS7BMyU/q/HMmplpibbIBaDIiJ378fGKL9MlY6ZagZf23Yi1beL4qNSdBcUNb9E47RX
G9n+DcyTRhQHgDTy+jcQcdSNBrYlMDK7/dcSXf29n9T56KIMe86E7fmaaMUlzRvnOLh68+r2nXZI
uMF38v8/Pc/VLUCzcuGsUGxYntXrX+J0VqIiZV8/zQh/ZAcTTQDvC/TNJDpPo5qYf6vZKH5W5qTM
j10bog1SEeFgPaklhSKOBIUIV2EprKPSOclM+dzGk4KsbAQD5zhDHdECwJnKF2gxXveCc20dfxrs
XumPdmdCEU9rtawPWZc7reU7k1P3AIAb9f9IO48lx40tTD8RIuDNFjRV1WBVG7XVBqHWleBdwuPp
58uexTRBBBHUKBS6i75SMhNpjvnNuxq4gf4GxZ67VA0TcbK8xMu/j2Y9fUmFIdJD52Kk4GvdFDZH
I0zwhrZJY42zMqm/GlO2s7yovZiUz7BdqQP4jdKI5YKhalx8Toq6HD7U4xJ9LIcust5pRWjHh7ko
vc9xmk/aIdSjzAsMfLfqr/k8q+UBKJMy+rkRe3XhtySd2RcLNlP5NBAzVEcSlxi/lDCru0NYxR44
VG0a+3PldqXyaoxOnj+5dWtn72bH6iZ/sgpN8y1FJysw3R7HXMQWjNkf6Z04z5Apusj1qQGK/6Wq
VnhnWoedR1ilTSG/btKmtDxUbkG3NFfLdv7gzHnWfNRFVZZflUlMBoIOnTP/nZlplJ9yTRfa+wni
k+OnIOlr7TinTliegHjEle9GiTM9tVaBN+XRriPLDNDfKvJXN/GS+hjpi0Uiu9i5tqfFv3HFYJNO
YZ/AhOL+OgKKygLTiVAL30lb4wDjmQioQtTvRD+/9vFqn4M1hZ5FBQ/BzbVgAMRWJY/bWgEfqGuB
npvdlzTWxkMSSog3aInhBZlK7WMyL977pVb7z5hBZh/u3z1bc8XxGwihfPTQZr0+bPVkNJgGeuE7
B0m2g0ZZ/JTqzbhzmW6NQrYOFhkxfKkyfT2KqTW2tni8rHYau39ERRjTpm2qnYbMxpUtIUjUA4B3
UCLXr0cx9BIRZT2LgiIMIRZ4lf6H7G6/xlqk7vGWNmYEaoMeCT1nB7jY6rosO1EsS6go70KVK/qg
h8NnfBrEnp3hrxh4tUkAXCPbQT4NRGQtUZU6XTa7BuMkw/KKLs1BsaPUT8v4wu340k7ec6q6RzKe
yzQmb7MRvbQuhpJtH73P7fwogLF02vyEoO+5LIo/u7w5Yzp2ygpIEJFSHWZ1OlrtXPmJYe48axvZ
LHBNyXoC1MAKrV5qZGqzCUHtKACu+b3nyvepIitHoxWvhcH/VvbjrEAOrGzUU8WjdrzGbxYwu/AT
F1FgWHHnm4U2vxBpDTsFga2nkgHkQ23JxHnd+POaxJ7CqYwC1cWtJizSpzjPIY+BFbTsNzscRmxl
3J+iLXE2tD+MvbPzRG5tPtaUB5KyBOjs1crmdWQUSTxHARwT7X+JlvWa3wigXA/fDWBgZRODciiY
u9WppT6O1drCB4zRqDmmmdDwg4j2tDw3J8MxIrFBl+qmVTIPyqgtVRgF+WhG1KUqaCe+jt/t8f5s
brcjFRz+QlRWUv/WUKsKQXl7UM0kUJvBzk/UX0qMUJcMJcBI7530Qz568SejRNxkZx1v7yXUTCD/
o7FPZYz6zvW9BKA0hxhfZYFuGS+ECNkTEp8Oseue/Ntt5UOyqCWECHjubT0Hp4BOdQF2BQmv/3Co
VU0Uvtk4yQdHm2asOQdoRjunfGtMdgkHHUwu4fJqkyyh2lpLE5VBzWf8OOeaSA692SFb1eS99V5m
mh/vf8jbDcMX/CXehRAhxb/V1eukrgG8uEQOw9T6H6HdqC+ZVuZ7es63X41yAfk8rXBOGfpQ11+N
2E7rhsQuEUQbPayXB5u02ZueKrV+vBAC0xGOsbTI4aitY+8yzQxtrhkKk5ywepm1JJyexi4rdo7A
xpSAXKDMSyFTlZ2v6ymlpcgALeg8WtGs+IZVJ6dKy3swZ/oebOH2I9GGAsMEZp/SIjq210PBrlC0
BUnxYIAj95Oqi/fkgsjYk0O4qRhQNgLVxc0BhJUm9epo1ejjglWdx0BTFqwBHWTDjNcm1sfML62o
+gFxL05fl6Yohqd+FCFGQHUp9rwVbiYr8ZvETpR+pG/M2nYutbB/W2AmBDlW1hpcuU5D8g1m/sP4
PQmuZghOuC3b5auGr4ObQh3xsAZqVo/HfkrnP9p+aYJ40ZVv90/ZzbkGkSyt9GgTIU4ISuP6A5re
0uh9bgyBWdjRN5F7Q+SDQ8KCurd6akco4j9s4CJB0KAa4HGhdnMTU2GpUHVlow+B0NP6DVPb0s/U
enpUcAKjE5vLGHVM+uZ8hOuJhS5mZrYwh2Cgi1g/q/lSfEpQC9vTHd5YQAdML/cTfXNJN7wep8EQ
RlMXYwxMo6UHogyd+RSLvI/8tHO7GfmzPcqh/CRXsSIz42NR48GMAMGH1VU81kWtiF6O2Hj9P7nW
ls/DoE1PuRUh1WVo8Y+SPO6Q6POQnO7vlpubRQ5N6uvQQeUNX+PtGqfCHZg3O7Dw5Hg2dZF8FRgn
PVmi2SMjbg/Fzc+dzD22TpvUxensOR7GoA9tPOlrtTKK05Ln6kVLlr1C3cbJRu8e6BWhCfC4NQYm
SiKOdtOOQVbZxl962ZlBT8B/fHz1IIPgOypRXoAerrcKJRabMoaCxXShp/jwxXpJPm2OTn2pFMSD
vj8+HKqDFHtgjHkoBlwPl+tTHU9mSGEzklxip2vOdTh+H5duT1lx6wwg903JWpJUrbVOGYxjpNPS
bArUZVp+ggar/xqiWRuf0fLNk7Nep6W2sxM3hwTEKGXGwcas9dpprQ9jaeVTEFGmf84NVdh+6aXW
n109FzkGYhHh+X9Yz19O6VLlyFm3PHMtUVPbSafALofip63N85laDFpgY9TuvQC3Dx6lSACnJNPU
WmlpXH87RnEaQqop6PQ+PaQKd7SviDJ+7sl3P06lM7zlXSkObmpUT1Vd77Wqt+4Y2l2EzxIPdFMv
0KylGDrKrUE0NgNWXmHx1BVV9iLmn2ZP89JvXZq9gAv1ZWeVb+slklnLJ0UYQVZJ11OvxwJFsJlt
OzXN1L3DOD5uDpWBAsWhHKLw30iNhsQ3I1F+iNp2+Kgppl9TcCgPD39uckt+A5ENEEtv9TLOjfTt
xJeHRzitz82wYLepJH8PVtg/3x9pY7Fl+IkTnU5oDRTz+mMnsQ4NxkmmAJeZ+UVJTONH3LTVuRCT
9laGQw93R9FPxHp7KPGNew9Bdmn8ThRAFr/aZpWXqgZV2IlMoh5Ok9Gl5z4LxY7/wMZVThSKOgq3
kOyDrOaHH3tR8+hPQVN39anUqvJ95/TjiZgu2Xn1N3aP1Fl1QXHIApG57tQqKSZnShkBrxD2NH3S
87ZyfPBu6etUZMp4aMNYlL4Rz/AXjQkftINiQJE65xGd3Z0ddPtduX0lmZ6iDkD89W+psQrQ3Dhi
J6viZ+n1X3vXfmnH6ZuAAeBTXPZDs/9yfy/dftHrMeWf/9aAx5e38KjADYEycEBrcImIQTTJzo69
/aLk1lQ66OuC775hV7ltlOAoLB9np3C+1k1r/GlmaZP4oRtO/9yf0eZYIEalDbzO/lntUS0SxDXo
xATYmo0H1RynE5Vr5TDG3uM3vGTN0NkyaAnxSq9iRiNx8jLSmVYedsrznKT5s60W5Xly3b29sfGd
6KzKAgXCpBReVmeCuH6eingko0ni7NxSZ3yX51W0g2uSa3MdKjIhtFjor3Cx3HDT3XlujVydxqBz
YC7kJdTQ+H2tqpk/VXGFhN2ultb2vHi7OIT4ma29P2yl6XS1Ywm7kZcpQUDiUg1NugPC3twTwDCo
OVKb45Bd73I2Al4ByMoEokevalCiCY5/DXDZKB+mmKDAJyV46a1SbKYecT1UFKpubFIbCLpe9EhH
Ag1r6BSf7m/y23CG6gOy7XDoWDYyietRCtKzuqy0MWjMAeyM1fmYjmeHFs9rv+jJkP7DcNSbXWAt
Ei4hf85vt4RWjkZvQ+sOkjF1X+nwjR/aSXf+HVRNeaa8NO+Mt7Ur0FfjjSMM5Z/69XhOZSMxlg1T
EDa09/0a8ZfMT9y+fXwZ+e9DoaFtzOW/jh2MWQDhqpU5MBBSdS5uC2HxmLvN2DLauCSoWWlZ9XJ/
MTcmJ9MioJBo/ENdl5v1t8WkQU1xJRvUgEI4GOOw+Z4g4nC+P8jGjicuctEzoxDCi7IqCTRhO1O9
FGpg1hrewnZsf9RJv17Mxq33fB9ug0/oVJKlLKt9pHuru2lJFjqQkRhAFtv5ebJTRsjcZDnhCmNL
C9lkRO947A9poiQ/ZmHtmd9sTfb3H7A6DXnZa2EZ90PQNjDznVRJfWNQpg+KVk3/4eP9PtTq41VD
AQYq64aAqJOOtxcbvpHhRXr/621EAhIGTDSNTjpdwPWKzq4zamIegsx1p0PNjvHHCPfTop3zQxlr
f6V96vltZ+/smq2t+fu4q4Wkvb+EYhyHQLNS2oxGk71i/bwH5d94ZSQgBHAD+xPN8NUaGgqvvhlT
0DEx4j4S5MbH0NZC+EtV9I+iDqHfi8Y9Pr6kvJ+/dijFsnUxNUbaax5cClde0eXf57wvAzMdug8p
3fQzj3x7SOw2+kDz7mGkqMS/QELGehiJDmKS6/OuurgPi5zpKlSLX6Jo+O4OtXhO6IfuBJC/1C5W
7zfq9hJ6iGAWH3K1b0a7SEszod6SmsX0pCfdBPxB5CjsFp57LKJFOwylgVlFbrZPSVV6Z9ONvac0
orxgTG130iLPPQHuUgm7O+ccLmKPmvsrir35jVCzwdwSY9Crul6Oek4h15jxiHh0V/uuVhSvtUmp
wc2ao9cZEVaziXVEP6o+5xUJO2Zx+jtMN3S01zrltNhZ/fn+1ti6PqAeUhWgJgcMehUdaG1haaJX
hyCtrehJcdP4i76gBrUIb48nsbn1ZfeMq58q+FrKbC5Ut0DfeQychRLmOZmKogLlEOXCd63OeFVt
JRwP6RTvqbBunWyeOHI3evqSgXS96nDGU9OZM7LT0W6bkyWwHfKtyVrMna7W5kAUWmSBGMjSumhl
K6266G4xBq6LIESKU58vqJTtXMMb8Q/5vlQeI9cmSFhtog6ObTJ75hhUiY1k12QuRHRtVyU+9ya2
U7ZQ2z1a1dY2kX4gfDZW8UZjyxJAbFxZ9JtHzfsyqMPMMUvmi0ZgtHMPb07PZSdKngSYp9UNmZaF
VvZ5OASlV6pvRjoi0lLoduGrQ4wd/BTvtYA2vxrAXsmKlRaN8on/LSapB1vR8iqVxYslCZ+Geckz
f+izak9Ddmtm4FRpUkMmxS9q9eHgjCGBPXbkuCBXdN/KNGLx3pin70hPmvW5Utp6p5ywOSRxCYE/
udoNpytfcPNSElInL9biJzH25eekUd0A3XPjU0s/aOcEbI4niRRgRSkQ/1IP/m0txSCyKp7IAAph
HtUmnc81RhIvil3aB9Md/7h/eW2PBoEVwIFEJ61eF722vMiOgaMaBTrueBkvX5pWaaHx2PgNtou6
M97WTqFRIpMogFCUu653SrSUmp24Hh8Q6X/Nr8eSGsWcmv9pGJ5NKnvw9NdWnmVfpouX0METbZd9
yrR2eo/C5vRfPhU4Ha4QIEhA6K8nM8f2sNQjrRFN6aI/ldhOT7brJD/ycay+j1m21zzeXDwJTyXT
BYu9BvhqoTDHgXskaMc5S89K2OFW0Y5q+/X+pti6quTlIfN4NIbXfZdMr7wxzuMp4O10T3aZ1WeE
abt3GFtZh/tDbe6//zfUOt+Nc91arJLyK7qAyYFuT+1HWn9RQ/Ol6XYVjbfeT9aPrIlEns2xuj4W
D1OVumH3IS1nP49l3Z+8FlfSAZWM0wzLKfJbSuSnx+dIDkW/mjE508b1NtHLHuZIyhlzMeo6jW0X
HdtR6JclBlfhIyS5Zxu6lVFxwqSgFY1/REyuB6ytKlSGhe8HhEfHwqXk8PvVoOXfurDJ/xjh/Zzy
bFY+Sm6i8GuldP/5D1OWClD0t3iC1iSq2LWUqc5pXrhqjOnGUHiqcnBGSgAjuFTHr4S0Tb0/5tau
BR3A7SINRpE/up61UlpKD8lkCvox0udDmGX2RwKk9K3KeSZ39u3WUYTmCxrMwymH9+h6sCwsvClU
6ViouHB8FpwR5aAqzrgX8W2OI82WuTiILtevAW1JCvK2oJidawBaS9wq+3gQOxfZVsIIeZP+LiE1
2IfVK5CK2GjqgVGcaB4+uMtcnfsGoxuMZ9LlqHVG9TIuJfFlYYc7JfSNrwY9EQ0XvDlph671/etM
dRaCeLoRACE4HJ51wHIn8helLR7fIBCmWUTAsTyua6CKIqLccOjyBCxD9M0xirnwc6VwTmmpd08P
b0b6aVJRAbgPcP/VTWPNHb47WkKMFy4RonLRmFVnJVeX+J2uDWKvKLRxsYGGhA2Oz5y0D1oFYNHo
zgCjYGeHptDcQ0gE9ZNgQdP9XjX7/0l/qeXJdnPH3CmNbuxPjjeIVZ4jjCDXTQdVHWpXizjoaAZn
zw06e69RWeU78frmKBSHeGpxnEPd4/q00VQSytKxScBWFC9Zp0eHuUz29Ms3tqLk5AL5gT+jY6B5
PUrpFEtZin4KKmHZ32a9bF9bMAjflLZkwPv7Y+PdI2WkFkrTkat6TUfIzDYSiu2x7XsHRfKkM62D
F1rofI9JKvSj21ja44ec8aQkGJVf+p2rPeJ6U4INJmkHffo2xPMxt5eLbuRNceiBjfwYyH0Svyzq
uDhQD+v2tLu2llcyuFG1kQL8v5xEfwtsNeg1jSJmFATyuvg0VuiDHuMGG9SD3XZTs3OvbJwIaui/
YMKU1BG0uP6YlB9SdwbzH2TCGxB0jFulP2AFulQnLdPn5qWu0vq9k9RadL7/aTc2q8yEuLGp4yPZ
vDr6hfQutN1ZheNjFMdOddL3Tmtbj8LS0WnlrPME/SoErF/YFE9QmvOWCl5R1EGhmt3ZiqXioDq4
O0PdQpMZC3d1rjK+HOWh1VoOZisw0ey0ILEo8PlLTIUUHEmEjypYpAsqDfN0Ksa0MA8UgJCCL8NS
kTTBLvbTQWv3VBW2VpiLVcb12MJAv7z+tuk82zEVKTUQSAH6faoOJ13p9vyubkdBe0symEFzYVu5
RpoLYU1FnvZqMKKl99YrnfusOaj0398ttxcB2F1CNFncI4dYf0cvbsCdU6ENZg9kweRpxd9NNU9/
1rbSYWZvJv+7P97GrOCsyvoDkuaYOss//+0UVg1unfSgzWCeq/lftHfn+Th7RrwX2N+GFDx7VFco
P8Oiv4F0JK2OqYZelkFSJcbrYPfRxS6V+CVPo+ZjmofWKY0t/ckQVv3w+QM4qUvpLL6aBHdcz3Do
Ha0pzVIERRqmJ8da6MAjwuJ9fnQhJT4THXOCTZxm1viczLBmGLA4VfZ2k56BjI6vi+HspWJyK1+X
OyF04kkkCS7AjtbsE80WwlPHvgksxe6ORe7kvpitPwBimVQ/ypODwprfNuVHPsPf9ye4AW5gbCnQ
T0hBQ1xd5eqWSM2+ntUmcJURnHcsiSKF64gjLNPeL6uuPxt55Rypw3tHK9eqzwbaW49/TXCpxIf0
M3iU14hRY6QQtNRKy6O8JJMvErXPDvbSpntGb7cHUUZPMmQjt6b6vToYiQN6rC2Ujr6a7nyDYtbN
RzuaXQ+7UHPuj2mkN8uH+0t8+ySSYRM/UXOnhnDjZltn5qSYTQ0djGbJB7BWlfOXmNOsPk4Frd+d
e/x2NMJfOMikSARrsLOuDwZdobLgVvjVuaiejG7RP/Rc1aiplLt1+o2xZF0E8Vls1qXo9fVYVhN5
ZpRkVeCOafxs2yms07LIn5VF13Ze+tsbjUgbeg76aGScSA9fD5VwnY2scBVUatMerXrqPi993n66
/6lutwejIO0LN0BS67zV9lD1pgwjOJxB5mjiWFa2coksdwjcJVE+FaLVdrAUG+ORNnOx8PJgcbg2
l8viJZx7PakDQ3QmQv+Jkc++MkS4ewMSyNJDZMHsPD88SQYjfwA+JAPF1YmHPN4URmbXPA4Ogrfd
0r/rgFecwrpvL1lthzv7//bT/ZKOYY7SLReywvWny7O4p1RMVw3jte+p0SnnaG6m0/1J3b5EtMKk
yBioaRvBudX+sEt0QToDVIqattohRmHgU43WylMZzT8cLc4jv3ZK90TH+ev9gW/PAJEDGS2ZHnVc
uOzXsysjUw8RXwGGUJTD8uaRGH1JG20e3oOVNR4+BVzQvHpwgiSGc33gJmdMKijn1OyaKAuMOYkP
DaXynbT29oP9X/EsmduC01wLI+dNBkrLjZegHKdoOkLJcdMDguaT9/BOhCwLwgFEPcAbEsvrtUvC
McMLqdeDdJqKS+HGw6F14uZDhgXpceCt3MnHbr8VaAfw9DSVkSehOng9nmJFqY0FkREUtqJ7WKka
ZX2YQtF4z2Zl2h8f3Rl4LXDMgMRQjEAS5Xo0SwDCTjnXgSNa/bAgCXCOrCl+63JV2VnIjVecUIhQ
Gawnh/pGMVuMnZ57c9wF5RDmz26qQ6LK4u7vToevjkphMhyrzlGOEoz2PuvrpIRqYszG6f6UN3YO
CGNUiCWRkirM6jAoXhor/EkP8iGrjl2XZ8qrjQ6W2LlSbj8kUlegSwnIpNTMOstM9DAtGysbAtSG
TJpQOm1EUPDKS9yN2s6bcDsn8FMUC6glQZ8hH7v+jEAqtKJHKTowlsg76mo9njLCE//+yt1msijH
SU4ovQxJTFttFoyXUn3AhjZopkr5c4zdaX7fUQ58ytox+gLkLVUQWbbmPbsO+euvQ084atRDoBaS
KcCNu56dYTeaI6p6Cpax0Z7auh+fYAdnp7bKsvcKWooPH0GE3bi4YK+D8+Ttux6vczLREuJxg8Vz
gRxD2p3LtjWPCTyandD25sMh3AOqHgIBp4LEdvXODeVkjbB4DJYUGfFBG51zOyTZo1tejkL+AY+M
sItH/HpCsVXYAsySEZAn/au5jevrQ/3w68YgEjMoUaRcXevSLfWUBrXOxIboWsXNl7pwRBEdUicu
kidtrux/ir7yprco67LyOauN3N0JVDbWEkk/YMCUBmQKu7o5myoV2ZBnauDRMzx3quIeDD3WduqM
N5tRSqRLlz8qHgY51+qLRRwNaIaeGgy0h14Tc4ILpylt+2qKJjnN9hiNj25HpgKaleiVwjv90dXh
TsKhxkHD1ALcG+IfePi4Hws1c9+KSs/+vH/CN5aQHFl+QjaMfSM511kkAnXoakEvsGcM5w7kJ0Sd
nbd7Ywnx9qKJBRcOI7G1xk1iFiExgmMFWWtPn+NE1Q5TVSlHHAGLkzMa+fn+rG5uYhox5P2ECTZB
Ocn49fYPu3j2xrm1AkS5be+UGbVG1c2tQf1rizOkL/eHu11Enm8AHRSFSBUpblwP56mN0XWpZgUe
EQMuikLHfBy2UvPjP4zDfUjPFxQmChfX46jJhKomjKug19LhfZEIosi6aneesduPRaENyAGNSnIN
ro/rUcIGpmtd53bAwXsRatEdFasOGs1VjmnafL8/pY0vxQtjExzzLksazPVgaug2iVsNlrSvTo6G
p+T4Wuolsv3NHtNoYyhcWCjLcv/ytKzRbFHYud5gz06QKwCK/i4Mp8T/olZRnE56ylI7gdbGMtII
BOpD5YS24Bq21w+xk1nIwwc29ex3NL8c4Wtelz/ZkQo8vRPKXqtiY4IsIlEdNwZ/r1Oa2iOCsu3a
DeyqH8+dkvbnMMfNbBzEw4gi2c2SFAVkuKCIrWGenZ1btTqPDJV0eHyg0GYMJzRtsOGsqlzduee3
JgbsTsJSKF8z7vUmQRqiHObe9gI9REGnV5o/EifJn1td3znIGwMxMSlJx5MJ938VBySaiOx0GMKg
gKIQTIk7WKdOtOKr2UXKnp3e5mAgHfkLgCWox+tZwS3Lixi/QtQo7Nr0k9Dt/1TaHDQH+O2fDx8z
MHSySsEjRlK4mtgYR2pMOB4GqW5Nx6mqq2fhAJFVhH28P9JNyEgKQ8nMkFQ66ba2uj0A8ze102hh
YIsq/U5Z37qgu66dymaaj23aLU915MXP9weVS3UVL8pBpVYhwvuUSdZNuqXMbex2GbRQDP2cOfRv
k9Td04+/PdHcH9JLRJXYKHCxqw+WcDsNg8UrthR/VuPyDTg1AqqVcPw5af6+P6Xb3cFgrqzPU8mG
SLDa82nkNkqfcAtHWhOetMYqXygI18/GksY7MLPb1ZNDSXQIyEfqynLev9XlrcHr+nlULGjWyaKe
Qv7PKZQxGXDfn9PWQKDt0Xlk8WTL4XqgOjJjEfa5A4PcnJ/z2LKeuWD2TExudyB9VAplsjJH1rK+
5wXNqWlyC0dWInIfG0xE+Oufk66+WJ33AdLYt/uz+uUdeL374HlABgYWCEwVNtX1tAqlsZOkGZ0g
0Ya3PhXHtJ5RsIf4Nlw8tT8nZos+EeXpavHenHKMDo1j7BFd5H64+RHEqb8MVbj8VyccihhXFjTV
wEbzDveOvMkPOtXJ50LEyGFWCDEfs7ie/dAZ+k/3V2Bjr4IRl/GCNP0ig7pegDRTTKsLK0fuVeGD
gVGeodWj5iayPbuzraH4qFI1QmJ7bs5gJWKccBcnSEHDv3P1zKaERguwHENt5ybb2K2cqF+sRhBv
N3dmWpcOpjGsaCUy8b8Cvs+/wmkeln8knOM24cUBLsXirdaO5KizK8y8gmyKsw+VM8ZvIu2VnWDk
di6MgaUhgQEnD93M6y+Uh/WSW9mcXpD2NWBbMSP1YMbVuCe7uDEQAbe8J9mIQI5XRxz0bzOMwkwv
QGpUJCGU/IgAoO4/uuGoTEM4ZRDwdNigXE8nUWai8MhKL93UTic0FZZDP5jaEx0N8R+GkmkEIHuA
ozccCCOuZpTsquwS546WvZtsJxwONBUW47lswmKPFH77xnCFYEZLRCD5amuVzr5AvJZXObugbFHZ
/tIa9UERlvEWtTmIvYIw6OFLWY4oRZaINbjE1Ou1xKkgzrJmzC4ss8Bm3ptPKQnUzgt9e26vR1kV
VcNMhx6jddkFBISHrq+dHGFLdn7dJPnOhPaGWl3HldJUIsE/5KJadXdxF6G/N5q+/TA7c/9o5ZuG
BQbZ+MlaEtq19u8snZokzGCoKUKxLEpHx2/B4+5cRJt7gmdFBtts+DWIU6HImladml2GVFV8LC2f
ps5BHMR+7UVXP1x7YEqkLfQtZGt5fVNgcWelbW1kl5EY++AVw3wKwz5556bj3ofanJctgRQEHreg
uGqqpoIrK7skxvKW5+kRmvq7PtasgxjCPRry7ftI0VsWH3RYpxKCcL3N+2EunJLy4aVarPib07aL
4es4mWh+qrWj4Q+lVNPwpqGfjkvu7Aofbu1KhGzkXLntgTZfj1+rEAaMIs8uolEM9r3diUMGTq47
DFR5do7Axi0s22hEJbjTQYiWf/5bRNfhuJGLlDPdoaD6RsBdPVFcD5/u38KbowBlpmuNezO41+tR
7Ni1px63s0syTh4G3WbyPHXDXpVxY+FQRyayh3ThUBFePV3GrOrUVjQu4AplryR0FkSmQxelO2eX
hbY1lkSMSAwDlU11tUniyizyKJ/zy9DMnn7Sijr66YRhu/jz4FXToa8r3s3SseGfNcjv/lvCRtIO
WuGodOmRBH2tFGv5txel91alrqf4vO2q+XC8DpQbsTOuAm4d+lTX6770qtYreZhdMkpcfwFqbk7j
qPQ/73/djdMJzon6I5VPsJPr4mo6KU2C6mN2mRX7S2Ykzy54zuOC52GU6XsfeWsrUQOi+Qs2ADzS
auGbOC6WSpT5Jdbd6tz0lZSNmAF77Lzmm+PIzUqsKpmcq+zUZqNqmdvkl0YJ82OMnLIfO4l5vL90
W9sIPSe5bGAeAPxef6AmHuuk6+v8ktTG22QqCk4/YvGHOXo8oyKpB+MgW+egztZsssryhDIOZn5R
lmw8Fp4zn+cins7357O1atKnXOq2yChhNZ+8rOOO+md+Kb22OBZzPiDOaph//YdReF64HGV3ZH3Q
eUGNGN2Q/AJQsjqPbiZOZg/u5/9rlLVaGsVftdYjJb/A8E4O49ASpXbznr7G1orJpq70jOENXdd2
nIgpxjWjdEjEHqoh07kJ0N2+P5eNfUZ6C7iAv2ldrZuAo1UqZl9l87u5iAS2bzgfDK9qZhSf5yky
9vSdN0eTl45sT6kgUq53tRMniWmj0vquHeE7+25p2odQy4xjm5jqj8dnZksgCAVNUr21Pkls5WFK
F2R+pzdu9wRqOMt9nfX8oeXxsPOMyd99nTnLPir5COhrWQBZ3T21Os7lUFvLuzgF6g2koMu6y+CO
an3K7DAxT5mSN+rBxe91Lyi53SbSZ8X2JAKFzsj62lvypTJBsevvTJzSv1kjGoipBePh/mLejgLL
CRlV9ooHKHhdrM3EJFhPTDb0yF7OejhXL6o21I9CvAAdy1gAjxUp7bGOhRWtFEtk9hg5onnxocJy
/aVXau2MSvreO337xWSuLAXsfqWBa+ZWhJ/iPDnSwS8vnINR28VPXWnM970ZuUdtVrS/7cF4GKTH
/LDxo9NIg4f60ira0SFbz1PG/OhjJotv915/1Gc+32FIQNA7wzDEO+d7c56wPymlMlHqm9cnzq1D
CLvSC9xIRtWPJieGkIl5g8Aw80xNd/ZT2/788GYhtkD/FjUdw7xp6hZ9aOlixI4imezxooxd/56H
+GEbMsr4UOEAO8oyO0ib65l59OWcolAZJVbAb9uJ/myEavN0fy6/ronro426Gp4BPJCSXrHGL3hu
UqqRgoB63prt+EcWG3mJaHcl2s8FELrkRbbzRr9Iqm7wQ+iN/XhYUhPVN6tRkSUnMi/CQ6vN8l9r
6TS/eQnY20CNG2f0Da8U+ck08k744Po9C9XBpOgPAPuzvWfr9vJlJmwE2eqGVb1+gheEqCrTYSZt
Y2DchnGB+S8+yviYttlS7aq0b1wZMlMChC4VldAvXX2fsC+92CrjYLEmWz31iJo1z54aNe6THbaa
dhlGlLODQTN77yvKeWX0wi8sqMAsCdV9lHHLEkyypTQHY8aAt/CtcF4iBBKV8bPeO71ycGcjLF+T
XujdW5eFY3oQrTqpfyZ2UYQvttlUI9ICiPx/HbvKGx5uKUnBP/IjCpcaLfbVpW/NYmnUVs2CrC7I
o7s5OZdelL+1lNFO93fhbSDNowlRiYI3SGoCm+u1xOcESZdU5EHnmROsryU/CeGqYAjYPWG1PGxd
A2ofYgboP+o5EPdWZ8utvUwN9SUPhlCI4rhYYe4eO6wrPul6aqk78dQvQ4XrMwbbE9F4ANJ4EiMj
fz29kIYjHQqGKzDB6Ep/6Ruj/+4C0nOOfUahu/TRtvYcCDcmEmB+m7ZWdBgt1a0/YNkOyiHV+uQv
Q9iI19Kpb+1zlkaacYmnBvUY7DK88quXpPp0rCNH/wcf2rCAUm2VcO4jQ4lPdket9kuuk4ydFWOB
lzHFpPZvVjl4/1BvalJf5/d4wdLPavuUo+A87Hzjm/OCrgI9LwlN5KGF93q9CJBMy3SuyjQYps70
Z0dJj5mX7yEFbwF1IL3Yr5RlJJuX/uv1MG3dLZlhQnkT+KOcZqEhnGyV1jkVYeEPUaz7mN3gh1Ra
CPDQXXxq5yXZgcPcThVqL37Qv6AwlBhWvyFuq5LwFmg+Ygz6izaG7R9aHLd/3D80N/cdZTUkpiRC
kfwGOvH1THsPWQfEKgSyoGF9nN25PqRFqD9ZarzXOdmYEMxMXnaQitKZdZXdVJXRYn1hi6DO9b86
KzORcMEj5v585H/k6pQwH7JOStEwsWWB7Xo+WRHXbrQsIuAoZOapXjiix9BMLOOoNO1ovahUDuzT
SKnjf7T4svn/cHZeO44bXbu+IgLM4ZSU1EHqyR7P+IQYJ+ZQLBbT1e+H/R9sixKa6A8wYANju1TF
Ciu8IZTS0vZekfXbbH8F2iYMDz+NmW5uPQS1pPBc5LYr0TQfnGzIH6a8Gh+wZXQA7Soveagnv/yn
GF19B2h0cwuSpa66fFANADXRiLhegJkaqt1hzHaOU/X7UNjqY6zkd0f41rOep+XOrbSet81EV49v
XkyysNVu/no09ExjW8uy/qw1nfsY6xa08zZv0NTPmiqW0TzWA/ly5y979+HtPKFxrn12tPTAEG8l
otDOc7AwQgCl6lDofBq9gukK00hPgxja8rmLGyF2bp/bz8qYazuEiHjFwW0PS4WzW5/H01kuA1FL
WY+a/lJ3eFxlB6kLX74McT83H9s2Lb43jVzm09u7+/a0EieQsRO3IYpF8ex6uVfFDmOc3FWHyHB+
L8pAf7L1BdoV7nY7D/ftaUVKnasW7WWiVNq810NxM5ptEiMHVJrZ+M1W+fxxBjq0k8zcWdG12AEo
FMovlLXNhOhhaZ1ecou6c+FoESJfeh9qHiyWY90Mc3fGOsqLP3ckiUOoU2mtdm7Z221E4AWSmB0M
ERBhm+tpKmXYsmxgrMIl1dZCSOHKqEncKnuBQIRIZwdpaI+DcfsZ1ySD1AZRWbQqtkFmgHIgeFu5
nJNiaA6JGoMw0IEFwvf4/t4Nw+1DERzWE1ZAN871yTIpVFgMKKSZ4z4iCiGPljCSB6Od7J3s9/Yq
wCuT1h0blBNJtn29kuDc7LqYhXH2SidGp0uZEjLLbH4hNMy+WMZQfxg1I905kneWknOItCoUfDAV
W/SXgwbSvPSARoNR+o+If8RzOGWi+5w26Ce+vZi3mxW0Esu52rVy1W2vHG8VQSuFY56XikI6PhFG
SpqfokF8Equ7eJSkhVIfXaMafyZjY+x1EO/Mlcxk5cj/HzRxcyS92Cwg7+rJ2V4tvuyZTjweQtNT
jSHkzrkE3Mvnur7ZX+sMq9kkmTExxvXnNIZ+rpdkqs5QkIb6Y6MNuQoT6aSLEbo9CmzPSTcs+SEx
DCmfuC51LzJlamu/lXWWJ9+EgoJ6tkEPfBskgoRtNLqLjpbZaNe5PPR+vGRHL1i1arMgH8rvbuzS
dx3KUNYkqCm76DtpZRetwW60TInthcrWihP6GNVzwePun4pJyK+gILSocJEKrobkD99Oh7DIEH7A
2tsrDSTcUYQI7UGoqCmdsg9l0VVNVI2ud5Du/LconOaFVqZXfDLszLAwnRryD3XvTY+BU9pPsnfi
/BC3+snTgkUescnLYZkvvQyA4CGHG7pdTLVWby0jF/z4zv/Ule3QRVUgkjENLRC4fiS1wHt2MO+E
stPPl8oyxzlSatb+7fqBOD2BnPxr9SaPoykzgg+135+yEVQSUvAi9JVRfu16i/zOX4bFijwe1DBZ
RPpgITOpIvJZ3w2RN/tVx4YV9iaCvLE7OkefkHEKl7bWZ+BoOG/MsbWAcHLaQ+YlHBMfJaMwjt0p
GnEFUVHfuCdrLtGOtGv94POMahEkOKDmdY5P7V+K/+CXPQuMOmU3F3aoArOoIytP0/xYdEqqZx8d
qzFCQLFtw6FYAu+xNHtI5W4VO/1DlixVd7AK5EiOuHYkxiNVpviHrU9pd+DjKE5wrdTET02XpQpT
iSJEJG1d65+UkdTzSZ+rRe7cXjdnC4glnCBKoKgOQoTdPESLcqYWs0eYCdJPaT2BO/hq5jK3w9HT
5be3L5Kbt5X3FJIVGFkbNRvukuuzFaStYY62ss8aVcujk6vfy7raU2K/iYShxkDwo4ZMGwZtok0M
mrhzrvNNfO7jDN1Gi9JMEi32IpnSUvqf9dlv4si3h45v3WpF/UmrWz3dCRBv3tf1V2C2yg8AInbD
42/8xtJoXvrnyfbpcCc6Pb+gky9Om+NWHuAy+fbS3n5HAlxUIw3ckKis3ViZjKpHQlah3WZIFEK9
ZMr+Sus4aA8U2sXntwe7/Y6AnNcqAP3mVXBmcyHrohd6SgXnPJh1EXnQyw5T3ezhqW9GAe6+Kryu
Di3gm7fkRmrJTpJwYZxlk+N4aYtEpoD54zrY+VY3a4cIApkgXF6PEckTrrel1ZRDHFeNc9Yw43Kj
0i6S78Ngdf/0zpTtgN/vjAWemYdshWKhPLH++X8657PTDOmQ+RaWPVIsEYJo0n2a89I0Djh57mqx
vH6Kq+cMiBSlDrT9iGYJFzanQRvXulGlKCkm7aAoKQ5BHOpFpcaPQZxieTrnVfAFiEmWPZrCpObt
LH41PDuVM/SHDs8K96VJiNmeF6whs52Vv4md+HX0+zAaWLNWFuZ6NfwuKToefngUFIOPODWlL12n
TyD7tIaCz+S1L1UHW2snWb45nGvezwZe8UggbLZaaRO9swQHL/c8T6n3UHVBOf5IJlF6D6qNh+ZI
Lr+8t6cOpYK8jYIgsKvbzSyKLJa5Shru2aGIT4XtYSomF3/cuQduYjVwNXRS2VloU0Bc2qyosuvU
H+J8Ple1ER8zuPdhPg5/B20RfPOsGTGDJrY/J/W41yu8Pa2rbiulY/Y2v+C1tPSfjW3lRQFPt9XO
Q2+7Z9mP+TPA1XfXHqnUQJsFTYywEAi9TXSmnMzvjDgHqY/fC/vY6b97SsQflmDXiud2b2LgiGU2
pICVfbNFggaVkn3tiYBEsCi/KOX5D2nd+yfhj/Lg9Xr8j1vs6VLcbsxXdws+HL20VTPs+jyovs/a
mQ4RAObU+kC2VGKONhpeefDlrM0PqdZVwXt3DNVVmuJgPdbknp1zPWZNs6K2nTE4O4bR/t4vk/do
ZV0VAb/Bm9lNyvJRFGXxZ1v3xk7wcWfPMDRtoFVnHhHBzWatxEghdrCDc1zE5hFvaOsYFJP1v4xC
R41qHysK8fp6ghCyMqlLJzhXFK7DUYvtUKJLs7OMtxc7dnq8VvSa1qq4v+mlTfrQF6gwB+fJjJsI
wSn/0LVjd3EbauTvfH75YgxAekJ1lH/c7BKvnYJhcYH0yio3/qS22L7UdZX++/YoNzcJo6DUytUM
KhV08hpn/edAe2nT9Euw7n9q4MsvDyePj9Yi6/FXOae+jDSP+PdkoyuC5qFmVL/eHv7e3uCe5Ris
kRRXy/Xwc9sovVFJwEMZZ5GsMCvRFzXtPEA3wSKT5EqB28EY0JDXX/GfSZZzu4zolPjnEn0M++Cm
ngQ7VyypClWpB3mY4Yr1p9X2YqFXCdMRlEAx7qFs7vwKUCk2oRtVd5Q4NkeQGByyImnWWarBd46m
muqPSl9mPUztMbhYUqVBWObmshxQCE/N3+0qxYr43Qu+SvPSLKUkhLfmps9iaA23g5LBOZiz+mjH
McpiQd3vjHLnhuNqI8qi6AUlbVun1mJvbM3O5zD6Qx3iYf6ziY0sNKzmpzF773/o6cEBf+fKXNuM
20B1zmIzn1EThSM36B+gcySPgHT7D1aHmZpnx3tEzTuXwFrqJ1Zdm8+QG6+3U1skKWW3PD4PGN8h
RQA5KR+zIPQ6d9kp4L2u1HVkByiYwBhmCJ6TwFuvx0omHVUR3DovcvIXeSh4M1e5G/xQw6Sorc+T
V8TlyUXY9t+hQY7goxukfhZqEq3UMjWHIUotdP0PgzG2w+9NXUjxXV8KIu0UhdwqrFt/9g56EiTO
x5blnT4aDU71D4vtTb8I65zqoRpqlR8GxD/0i6p6vzkUc0yLbsJTXB2Ui+nEYzUIdKytUWIKYQ6c
5XAQXf9h7LXEjgxvyY2wCFSSf7JV7YGLcTo3e2hpZ0yRAROjPwxgJv1DWcWWfRzlVP9Vemj4PyxJ
Zw0cUntookAznB8DLtN1OAa9LQ46TBSQd1qTi8fZcpcmFIGbKJTk18vZKJZpfh5rD1leryUy29nj
tzcn2ScApjU/WikKm9rq0OkKKDrUKj/RL6M3mJErS4sij4Hyeo7ezKcVmPNCE3vP0P1OzPJKnOTe
JLsA+nC9Jwh2AYm2nC4o1/MR7Y2xpjWpFy9KZepY+NbyyYgLP9mJp+/c1eAYaLpAm1lrZpttX4yI
Y45pr531Lsi67zqOJmzC0dSqnSj6dmWBbHFxkNc7a0N4s7JQ/8bU6Ibkkvqx+FKJIc4OztjP5WPf
xX6RhiY9yz50al94nwcfsuBOKfTOTEl7oSEhK057a0vFwnXSGzyRwD5UKv/ezLp9tJrB3alC3hsF
xuYqXb5eJlu+01S4+K1ylM/jbCfHLJ2yyLblu5sqaG+Qu1OPIfaiC7GJWIJAkLBISI1y6OoxNL1y
eURnZ0oiTdR7dnK3O5MnnPkgcgqFDMzd9c7EgdEeRVMlF5lM6jJg03QYJvZkWVnpEwWo5gfuWnuO
srfrCFcMTUra5sRJN7IA3TIFZTP4ycUgn4yCvksIzMS70bgr/xoZRSpbq6bPFvNb0GHohtRNLlmX
GE925cvfAnobYWqOlF3ffqTvLCMRGc1kCOYUK7bCjRSeE5BGVnKxiyVq3P4vtFHwZ2n6J5cq1sHX
dg7c7YPG3GjaAP5cpUu2Gn2ZXxppHBfpJRh9PQmTMisjuoT290AQRr89t9vQgKeMrvFqzUTFYrvr
k6LRFoH97cXpPVooy/QDRam/Y1cfQlhYe85Ir3DS6/eTyhfWasCoyctpbVzvyMlDFqntYu08+sLI
I7WmzWfXGRKdxyLT9J9xMXBzovGdFlECXAnJaEBlzcOAJJQeyrQ07AejcJz+2NNz+Yk8MY2JfjQb
VJya3tci156b9u+3F+nOB1lFnPi9dJ3IfzdXrYvaumdJ4SIqj7I8Hfa/c8BTz5lZ7sTft1ctFSO4
CtzmaFRRnLlenjngeRyCwj33QBYgQdJX+kKQMI1RqvnWR6wc1HmqhPtJ2Kn86+1J3jm3yPmClUDy
+bVwdT22b1eFO40IDZD7Zqe8d/WQql+ws9/uLCWCIWw4Wj2garbAooX+5iBgSJ+zzHNfqlmnaQED
e/wB3ST+/f0zYhUhLpLMrHjL6xmJqTQJClyPitNcH5O6ls+t5e/d6PfWDaELhJAZgirMZkuLfKpF
PaX+uVX0alpACIQb9l54c+ecUpKlEY8v3Krgt5mLtMB+SZTucZgZ/9DE8nlqV6FFcofQEohpvn/l
2IdcDFyz5GmbJz/N29xZksE/Y9zrP6omt46t5uwhHO7tBURCYE/R90dnZTNKO5gV2piCpoHjTb/N
dIl8Et5wRBbi37fnc4uxAmGFEhQo5ldOxdaFM6jGxG000z/beFy0IeI/dXkIfNU/1Y6nkoPVFeOP
ZiDPDAn88wYQWi+zSHeRxzq+/Vvu7Rd+Bu5+a/4LJvd6V46NX/elWvxzqmkG2V4yR7bb+I9vj3Jv
bXn36cZQ/QyQT7geRXapB9/GZcJDPoSaO/YPZVyr0FvGvfzr3tYEGk4Ou6oN0Pm/HiqPraltLRoT
YCK73ypf78/mYKvfEbY0Q78xg89vT+3Oc7y6qZI22EQ3nLnr8ZQ5j05ZtgFuIv0yrhQM8dgsBkiK
tOm/0pytolS17xbgX+UayJ1XFQI6JFuEXCaNxpimVRzFz5E3ipX2MjZVc/RdkfwP99baBKdVQUKD
9vD1BEeYmXEac/qWgXZpYvReJJd2z4Hu3j6kBwNgFh+RtfR5PYrIknR0OvahMcnxWauL9AgNfy8a
vLc5VlG79dzBm9q2QhJ0b5O2mrgdB3b7WGfDpyxt6pfJ0+vHJKnbf97eHPf2PXnxKnoRUKfbir61
pgjIfTnoOcHV45wYzrdZRxjRTW3r9PZQr99hE8xQPQLR+NoDZIrXK5j6SCjFix6cLWfCKI6fU35S
QW8Z4bKMdh9VnqeqD13XGGnoaxY6iaYQixYmjZZ/Qt3P+t4Pbm08z0VRfgucvPye2M78o0WC5Ucd
N/MnWCvJz9zucz1qpPY7pVDzVMU5oAMZjO3DGAtnerT7tqyOLV7Q6O4X5eIdOQvGD7v0e/0g/bzH
cSerqK0ZRWXv4P9eSW/bJVixPvQ8kGLkfr1eAi+Buali0hmzTP1AhGU56SrMOwvAL2IZDlUmWpZT
8ss3S9f6I8UG3T9YjWNDoswAO5x1NGFr3jCAGl/GcnRFhJFZ8ggvo8X8qKuX9hRLmcdPtd7L9JNd
auW/b3/G2x2zsmigKQLNIrzfatt0cJWFpEl0aS03+zZmdhz6xbJc8Fvqdy7lO+EdyhMwu9b6+yo+
cL1aZurVoKC5lCezWgAzmImBoOQ4PXbN3BRhm43+k5rm4WiYTfz+eoFFYZkLGkwzJcct+0pHH2tp
qWKf/QamS5AjPECA/f44hfiE9g3gKMJYkHbXUywKB2LSBNN8KqaFGhy1ZrAYpuqrQ15nLYGrKt/f
SiaGQCALiSfwqDdNI8+ruqWeEpiMkuKSK+vsIW+EFk4tFmdvb5bb6wyENtcYQAdQ2/qWvKPjzV7p
uDdfcppFgP1neQSjqZ78ZrIOTVFOOwfs9pIG8AowW2dUzAu3wKgkie1AzutyltNwTCmrHrBz2wtJ
7syKXgMCdHSFqfNsP1pjzHoxN2l5cYpsxqHTfphLCnRTFZ80f/J2gst7owGjWwVIuTaQJrreIiNx
chOYDdgMo1AHoXf5yawNBOAN8YdbOd3p7U/2Spe9vqNQg4ZSAmV3rRZsFS2LiWRLZGN1sazezB8o
TYCs0iDwycfY9qv8UsqmaZ8nG95COC3QDw7j7AR2lOq5/QsPZt8/jnojy6O7dCCLvG7uPozwMEAf
F/n4Z6NbTUfdtMo8KqHVVP05Eyh0B39U8pfdUi1GjUB53xyDl+lQTU2Q/ZYCilk+EcTM3QFOTKEf
zQI5r2OjJeqL6lxDhGKczS6sJm6nyBLT8nfCRh/CZej9Ty6oVRwmTTF8U7YN39khdcsf3Aae8GFn
+fgam9UjSyPrIFJfjVw3j9ykpeZi47Z9oYORRoa1DIeqqZbj26Pcu4RXYO7aXaYusJUyM4C2tMoR
9SXRHOebqU3+93iMmx+9nb2blU6HgKYrf1HnIyZZj9x/uk9mMHEpCVVf9MR0QvQN8qPT63uSL3cn
REhAf5WexI1sX+apoASmWV9mZPJPSHVmxxpE4alSuwnFvaEguK4kBKRzyCquJ6Rpbob6U1df0ixe
HjQ8RRCIFcVDCwlj5zPduY5IQtd+1YpNB05zPVRaB5WWalZ9QaRVnTrXj082ReCdLXd3Qv8ZZdME
pd7c5E011RcNvfM/1QiERg6e8TCZc75zv94birreCrClunPjliKzWuqof7MZZP8F30j8+/okjaZp
2DNourd0/w0zNkF9MRUjEEPCjCQxizM4hCwqAy14fvsc3R2FfQ3/ktTvhqiQWKkuNDziLxZG2SG5
ph65WuY/vH8UBgD8RhsMYaNNHCOGIXcH02ouZenGRw1/omPX13vulHe+DYwWpkGsQvF/27WkZJBm
ojbqS0WrKaQhPj5WfvdFxFr57gYDEjKAVsEt0uEnJdpsa4P6UK98Dms9DRkNUiN5Sgrl73yc+xP6
/8NstkCc+r3vSL2+DG75t5F75iNJwBii3bXnEHlvJPAQVL1geVqIy15PCK3DppuVVl9ylfknKEpt
H+VW4nwCYpj7O+/5ncEgQJLkcdOxw7c2Z8C+srzs3PZi+uXwkGXIqDStKH+2wtuTCFtDg81jRMce
Uav1MWL3rdv/P3e3J5MgD0QqLqsUB2rDk/Gx72f3LObCiMwqcy6l39l7AcSdQVdt71Ub1aTMvolX
mkZ4iT/04oItsDacejeJ1SGVwfD17VN1C0jAR41KzQqffi2JXU+uJCsyu9mtyTymT5MUiG3qv4q2
gUqZP+eNlYXJPH/Fsvv72+PeuTPW6tiKRkIrAbLP9bi+1OYpj2VzoWpV/S5mlX3Cd6c+7oyyXgrX
3444AvwMMnIrRm4LdcjcZSxTTvQlm7Pe/GLWi5tErc1FT22xbrsHX49z9XlsrdR+UQ7wwLC3h6SP
At6a6YKHcZ5+MBeaGM99ZU7BSz0kQ/c5MVXWvCwxUmThMi2pRJ1fDd+BA4q/giDPk+fGXpLq7FKk
9R4shYc89qFOSxiT8MmPgQCACVwPCtRZB4ltRPooSYtGpcd/pKNduaHuz8k/3jDhlWS0QyO+jl67
fDadqhxOS2lrX0pKVZjNyjz7NxBtOhzcODd/GG0/pofOG121k0fenjiWEgwSBkYrlnLbRdGQ56Uz
XDaXuYQ27im3j5QDt6Eo7GbncN9ujuuhNicuLZeuz+ysuaSWVxwxOu+PAnrvu48Yo1DUXtFcvMLb
SoqYJgQTA0EOHifag5FbVtTiDvM/jEJVm5cLTjOelu71Rle2SjOM3gSXxLx4j4OVTi3KErOb7yza
+j/abnWuvfVRISElG74eaGKrxU7HVo8LYUSdP8mDmEbc4G2tU0+4Ey/Gzum6tyO4gVfmLqVlmgTX
I0q/zIaepPdip73/t+Pl4rvV9I0eOrQidpbxtd95Mz3QprjsEAresD69IC0sre8EegHCwb7PKWT7
efLbdD6RPnU/lBGr9ps/ozRFRco16oPs7Xl6cGI/+11kVauH8JD1+uDXIg8gCLgL8sVLl/4soV8E
kS94eyPIGaZFczVwhqjol3L85tpD6YX90Dv+KV3gFYSqr+fgCxd3MT/YyLWaUaKSHkIxNbE5tP3M
sR/6xO1U2HCJqgMOzYsWJa3hzSFWf2ZzqDEgS/zQp0KhnnRvWoqDWad58e6nHwIlrEOElsC80Ya4
/j4swupYtPB9sqw9UqTUjkWQFyEP3Z4Iwp3NR9d/BcKQ7NKI38ToDRwct29tcelmPD5KOaAKLa2B
ztSiPyxl8n5wPYoLSMujvLVa/m4lxbzETOkdTuLi5HXx54KwmArbpO1oXGuZtodFvnMfMbVVGRoh
prWDeL2QGcpBbpsxmq4vMoI4lkdeGhs7ZZ7bOIM5eYBjwZau2IlNFSug0NIVhNKXiWbNFzZp871Q
YjxwSxXhaCXLS5cG5T9vv5B3zvCaZ3sANV6LI5t32BqXwsgyBnXKyQwHvVScAf9vuxqXw/8wEtuQ
eIZNglzL9SLWgZjiRvnikvQzcDx0LITzMaswSDraGU/Lzua/980IMPhe6KFTLN8EUNSr8lxHy+ey
6GN8tDBB+mgEy55B5L1vRgNqdepe+WfbTkOQ23nsVG13CYS+OH85UNPGsJQZbqF56zfBBatv2z9q
RGB7IIrbyA2AIfETux8yEFn49XoWxoLj7Oh1l8Ec6j8K3ucpCTV4hlqoJY1RhGkte4SN8rxYQivx
tC7MCit1d56dexsIogMRAe2pVZTg+md0ptGkgyy7i2M09qnt7OZzPNrio7Nk3dPbO+jeJ6XBQupH
fWN1E7oeqs8Qm8cGpruIIhjih8RJTfc0xSgQHN8e6N5thlHjikxYacXbPmanDMTFHYevCnnzOSm1
HlyIGMRzYM7Ldxe45Q745s6A6KDRnl1P/9rQv56Zqy0L5BgpLrk3APKxsj+DtC5CPykyMMp7oLM7
n4xLmkoyTXbmt60nO3EyArngXWg0S3xOC6GOmZT+Z2VPe0HjnU+2vgc0+1bRTRCS1xNrc0y4zJHr
BeQgwOZCL8OpHuz3fy/EEXl+QF0QZG37b1WZGSN9RV4fXvGv1DoWOkBZY35wxsn9DVm2PXr7bU+F
2tf/H3DbfV7ARKDY5IpL3xglsUj6uSnLrwtgbhDVL2C3/hWBs9OBvreUpDJkMnQdCMI3r7nKapbQ
85jkohldNM9LUEVIKxnvL4FwmaxANxBBVEK2N6dhxVndk/9cugBaatz2WhgLo47GWezVee9cnwwF
RhB+FnyKrbmUls1aF09Vd1GtRS/d18f5EsRF9lS1c/E852Z/rPR4DwJyb1QyT2oVwGeghm02pRc7
XpxPqbzUs5c8qkIap8Qe+5MybXWxByke3bHai1juD0oHh74fip7bcs9YFUlgl3F3qelwPHViGUJT
xfaqbNcdspp3t2x2O0e3ptesK7rmAGq4NamSbB4JY7ZyIGaNvAyLEN0p1or2yWepP6M3DnLXbWSN
AEVZHzrdKsBU+25xgZCEF1vmwDd/+1q9c+8AnjBgecBPXGGa15dBnsAd4cnmx9QuQA0xHXpAxlGC
ZewOrPbOYqPph9gFLDW4ztu3MR6WshsRvLuMcix/ZZae/IEVY/sMSz//FFhaRxDSJA9vT+/OAaVv
RocVcWbOzlYSxxYDkYbd9BfNXooPS117z/DJ651RXvPs60SIMgKSs2vFBtXe7dzMYMSI02YVXdF2
x2oySsTxOxexBpxH8WLNYa2Xy6Essv6ZBuV8qPpyPphlrU59pVALQ4S1et+XhViOf8LaYF5b2ZQz
N+G/XNzRzXtPnXWfyooVt/VTvgTp2RmXd7IP16EAnpOtr07D/G0zVNZmAFS7bDojC6mFZmAkIf+2
e3rXt3wdZWXLEwKwzsi6XW/VEhtry5vEdNatUo9SR+9OhD7zTsS/RTIwzCqMB2uFi4jm5La0CEWh
6LssW86WpAp8KYM27R7Gbva4C2kTgHI3pGweW7u2qqOLXemvTJPugBnOoNCqoIX3t1vmS/25ttIl
rcI+692fBXxe62jZtXfBsdVojgUkje4oE917p7XM+vuZAewx+uBYlmxLKPRTfaOdnflcTy6Vf7gY
Cb9BgcqqrHJn479a7/xn46+DcaaB7vEssfO3SrgBlVBb73Pr3LoGfDEqZB3ywTM6JOwD+vwuunGy
zB9zimZmWBrUh09YgukiMsy8UQdchJy/JY9R/9tYtW72MdGLoTjYok6RTdWS5SGY58ELC0NT33tz
FAVpV+l2Zlj1rW8dZdZ3xffBWDRxsB3VGycrRa6Esee82Zns5qqkzaWjn4MF0ar1BWp/0xxoY5cS
M/ZUl2HwkZJQqg97b/opF1PtxE53Rlq7KsjtUcGh5bH++X+q21UP9d6vTHmhdCR4gfU/bNHRKkq0
w9tHyuN/tPl8cOHXigM1N7iGm6fIhdGbt2Vhn60AcRf4PHl/WDQ9iUozdj4PVlb91TjdO11e1k2D
pPUKo7aYHpng9fRGhUaK1prWmQzMcEMbdOTDAuuvCm25S8rZvACvg9EhgGgPk4Mi6boE/1lLx5Iy
KPLFPiMZZnErp8sBInW30zjaJAuMsnps8AJw7siEtlOCr28KL/Ps84w05pM9pMlXq7T9Fyczlkfs
f8cd/tm98QB0rmQ+jjib8XpWWRlMqHwgmpBlsRsCW2qeDTfLnyyVgDeouz3Bvk1w/To/n4YLDiLU
rCD0XY8X94Fs0Ilyzvyi9CdKb+OppV311EBUDBvUeT7Qn19OEuX6nWdsGy7939DYs7zSjoBebj6g
bEwfkisegkLLupBjmT708fSPRKnraczS6tIZTnZoSckeijiocbkM8HuYWfe3z8rNoVylwtZ+d0Dy
ifv8Ztf2NTTsjhoidOnSPVF4mKIY3slBa5u9FvGmjPA65VXpDdGnVaxrm1QPMtCbRSTOuSNiC6uy
0Q9Z1dSHamz0R7NTZ6UYeO4r3P/SJtmp0tz51rQ/4eyAlYEBsLXXrOC9lE5v4kPZLG4kMnN44Aix
sE7eIwTUpkd47MguFWreufe26Ox14ldDb7aZajvpaiJ1z50Q47E3ZiRHCt35aJutd1pA2Ecxn/15
GGsVSaGSBzt5J9Dq9Sdwx6+aW/Ceb4i4NmzfovVz95zllXsShqGiVIpdrc/1sbi+eWl+QVbnNUEs
gW7f5kAR0DdonOpnYbiTdxq6mCJDL7BBPA5Zqjehh8BnG5oyMz7aUgzTYejpnEVd4FV9tLgYne3k
srefHQIVPREUxMlmzS2jtTSR/uxLSz/LtD0vPK3TsyW9F+JnfLs950OOXsZOrHV7N1OIYJ+v6wzw
Yvv8gLGeEee0WYTKKY+anhohRobTzg1ye5q4IglQV7glPYptXXopSkFrL7bOs3LGSLVqeJJgeQ91
GSenBkA0OvdL+wudKgry6bCnUHdnkuv7uuKZLMLKbT4t5oXSVVbZ58ZoHDSPguziAWjYOTp3R6ER
zr1DCu1v8YG14VRdqY32mbhbf2bVi295Ung7jkivuJ7NtqVBRwTEO0eJeltZbHETRlKv9c56E5TD
WWSFkSCBJoC14cnYyvqDqbXSeUG4sU9e5twNptBO6+Qff/Hy+JNsW6Vzc+V2ATnPk2gcpBEaXM0/
9Yyj2KMGjVB3wqqLvW8pGOA5Qgg4+5HpPpp3wnEEGFKtqHTvkzBKOYbZTOEpQikj/0u30sF8sj3V
I1igNe70TiFZLgbufS4o1u81PdjcTU4KvG5Kcvs8Cb/+INA3h0vtFT/ffmVuIzJeMDo2NFJQ/OAg
Xt8LlFLtFtkB+1wn8fS1Kpb+a+L30OUHYR1pPA+nTquGw9uD3jn6eD6s+FIyK673zaC2mXjSXPDO
bY2+fTTdSsPM0LIeiStsfOSC7NgFfh6lvSj2JCDu7Fs6ozyodMSoSW5fd7NsMkx5cPzDmmw4oBzm
HApV7QnG3h+F9wwBZ4r724tG79mnYNG98zTM5ZHOlP2M/9peifqVs7Y5HRSTiG0pu69Ms02GkBkd
lggpDLAciUFcYTTwmKOBO9PUyZNw8+LnUujWp2nUs68Bn/YXb116GDo5/EJCe/709le9s5XWVJna
PMV56srbfFmUWL9JDeNKIKvPdEVeZIGXkA+JNFXx9CHQrPz09pC3MRL1rJXVCesCStM2cEmSpHWg
aKODVmvxS68C+5iNtnys7UnfudVvPylfk/SIr0lFFMWl64OSKScRxILauQTx4Iaz8lrzUHlubu6E
9rdz4nO64GGgNvFA3pTr/HiiOSa1s9ZN08+KXL8IPdGZv8VjsKcrensQ163DQ7F2rigkbQ4iPTq9
DhafseK89iK9HOw6rAq/EQeAUKkMdbvLZIRoz2whqJ+b7zSf4pJzwL6RCPJ30PvbICBolkUmRp1c
sJv2w5aK+mGaxI/37hIGQauVJJpuGYXQ60+XZlXf20hMXjzZumFle/036KBLVKvU3Wni3Pt4gC9e
wYlc3ltaimHwzRq8Cy5NU5mPHVYPJ9FXznOTJsbOcbs7FG6+RE8YOZAGXs/KgsBIStRDd1f15y6z
20dKyb8tXil2Cqm3Ox+5GpDRq2sIwKTtE9EGfZ4mMkguvdS1l14fql9GateHtz/S7e3BWwf8DK2j
V5GezUdScTYV6IlWF6/yV5tZVf/oein+bANHfphk0n8SKATufK7bqa2vLNfVKkmFwtim3V7NuIQV
bvb/uDuv5riRrE3/lYm+xyy82fhmLgBUFU2VKIlquRuEpGbDm4TNxK/fB+rZXVWRwdr+Lrc72lBF
MoG0J895DXBFHywTjCH+F5ad9/31d3uhGSiXLC8ifF7ysgIm4Tlwco8dpnMDdY3Kzt9MHMmHv98K
aEHOA9YRcf7Ww79kHjJCnCIRoGOSahqjDihmVNXGNRLFs2lH8ExQBI59U0MHtnneChqyG6FHG45m
OSdR5XJ2pkZVIszxd5HLP00gQEdvya+Nu3+5OYCD67sSQN79OI/jo7U63de5s/4msONnK4TrNrE6
M+AZjZq776y48aPClubLY7OiDLvm7nglkn02BQCPgMzCRwOFK8KCrVt/GZyBgIZ9CK2WURptPHdZ
GgfrVQWk54PDRZq8E39R2wKvet5KgyBKoARUK2SjLGOXr255COrAWmKzwy3k9fn2UmNUzqjlIAS4
QZjPG3NtPBUGKwnu82XN3NvGNyWZ1KZWSWjCzL2yiT/LQG1Om9spQVKI8+Ly/O20tWsVYIZ7xxZu
6FZDGbZOttNk/TlTzTVhxZdaw3CPGxRrlmrrxVqSs4bkdrom9yBZzK+yk5h5lp12O3KzS0Mndf5m
+ZpZuHHryW2T/6CkcXnR0adJDzQgnEcLRFMsqn7cTU6jBvSYx645EE/+TTm+rcXNvwugFiwEsukX
GYG8Sp1xwWcbv83ZeUL1Q3vbkwd+fH2SPJ/325qCt8w+CxnqZ7btl3lfwbY1KEWJI4pO5oegS8Qn
6EXi5r/TCqEZO8VGp7h4lwYSEppXQAwC2PY7XKlJ0InlmmbasyOK/DCDs+VPNsHNy4wc9mB4Ibjj
dAya1Xso9VzsZnwM7qwCo6fSXdSu6oy/CbBkmLgFUhwnekFRAubD+Sqr7N7R0ImejojV1XujLYtY
7ycEo2EOxK/34hbtnV0nLpq62Nonh5JXT034aNb++mi5hR2rbEN/G1Ye55Us3wYqq25LrVx2r7f8
/CbDIttqOlwJuZuRgzx/S6T+HLS7zeko5yG7LTPQdbZbtfHkl7j7JGh/z8MatkPiHcSgzQiewwca
4PuCmQwrf6ivPNDzvY2AkWoW1SYDOsOlTCad0K29nJaj4eOmAnZTe/Byv9lJJKyvxPsvzCpwfkCQ
t3ruVhk/f3VEVIU12pk8zkNRHeBKumE1zktoyL7C56pVu1lk1pUF82KjuLdvTHUM3C+pBdQWlkpD
dOeIOWZzlwIT25edPR9J9Iu3HtLl3wu/uFaHeZYYM4E9IIfMmUHe7xkQiItMWvdtOR/dTK+Lh0I0
Toho2VOymXytaJ5HFXre4QRgyDjMjndV5PWFUSW43JwbkNna8urnXe20+Tx0Y7qgO5dMe+mpPBZz
yi1nSuXtlRm9rcuLxURSc1Oj8jZK8iWJaA7ILUhlLRhPpUMTNmnvOWE65dU7o9zUbaxCJt8a3nIN
J8PMtLgabeT811mQYUr6InWurO6XXn6rKDAGcI0o952/fDdR5EZyBBe+Gvs/z5mDaFy0Q6DX/eHK
u29h8+W7M5UR9CSq5r8Xq9ndjEzcKZfHRHTSoULSvSuqL2blO5Btu0J+9uhw+BI5ZsPhjHFJ6GDn
daVkZbz0whY6iIQn2I8gin3+wjoc27aeWVjmPIChK4Ng2nVuFpwcs3aOeWp87SwTpam8lfnnohS3
me5/cFM7K8PSH/aBWdtRl6JycMgFuoZXoqcXFgOMF4YBcS/WwuWldFLw8Z1SlxyMk+ncOaSJnUiQ
D/fCylGrGeZO/8EUiZnFNjJFeUh+PlVXSi8vPQRnJgHOJkBA3ua8i3KM+IJZG+WRU6iXsesj51i7
Irk1CkoxflBOkUj1P3uvr74u/ohm6usz5XmYRTRsU8hkx2cnuryyILDcC71iG8qnjipmJd+YGHFG
NdHqjejElbd94XxjHjAXuOxRWLs0o687zB68olDHvs6GW10kHXcXATUjtFX6xtfrLkQYfjh2xH7X
rk2XAmTbOY7KA5xFTBBJel7CBZO8yJI+a9SRvGi9H9AroKriY+NSaN1bLUEA0xodLDSEsIWPQELf
Pgb6gBNIEUyDGbc4GB6tdRkOaTUtO7N3vzXt2kZW012LOLZ1cbF6/8LyEOn8ZMqfTwpfWwYTxw9Q
eIzNfkJSIxwL276ySbww9TbJYUaf9Ulh/iKusbrZ6NosV0eM7rI3mmkC1GhSA2uB1d5NS6nQWXPE
+3kq+++Vl0+fXp95P23Nn70l0noOjjpQmi7D39pDHr3jzAE8MsnDuvjpztQzDeEINHn7NpkerTQo
P6RsqZHvAM3zU60Lsyq397nUvNhTnhWq1DGiohzkziepemVxvHBGQxYHSGCi1oia4sWGPeTI5WP7
o474f673zaLWRxmg0RNmVt9TijST4XNVGVcuqpfYsp8TlT1p01UCYkMa8nz4ezE24zwrdVy0oIuc
qS/DOVvkA8/5nrmL+WPXNjuvTYLY9ja/606fP4jOkXczeUYQ59417YsX1i08QezcwdPpIPou4tJh
KTWV5Nl6pFhBSVhfZm6AgTYh3TAWsjyI3hv2VkWBZPG18vfXJ8pLo0BChbqOyyR5RnkjRTr1Jros
x0E35idlIUrtWcT7A0DcsKuC7FRVZfDfGQRyYahiIFgNpeBidaCzVln4gKmj7036UfkGS30ahK4f
ysbUUVB2OD1CM8t1nOAqmf2uweFsbksU9BxE/8t+CLl0+R9bzOM/v94hL+zZRE6IaPBwoOLMi9FA
My/xEKhQR7CsiHYUBZT10Mg86hxrn56kJcfhyln50o5EZYGQDUyERRH7fEri7Ko3moOh0DrgpaHJ
yn2/Tmt9Jc/5HPnBFg3cf9uct/LUZdA/5rxbkwh1bE0y8HHi+8HOUCmxuLa0Q3EbeMJ814jO/tMF
M/CnhtBZuu+hGoH/mEzjmiPKiysRsKzLSQUxF1Wb89eWjo0+stavx94qXLnLO921w25BUzUaUF3a
6yUj7OMA+SOw62JE4sHUvy6erE/u1KdIAmJt8n3JvV5d66kXQivieIhQ3I/492WeaQwWS0uycT0m
i2V/bNGX0IFVOetubmziCMdQ9TGYAnRK0H/6XtrdYUWF6zYPUlJeE9zFTytSAiEqYF44IChw5Ur1
s25xvrlDoEJTBpMXVNqJb857rtdlFRhNrR9N8qzT3RQk2uNM/i+9sYVNLocaffmmYR81wlwL8kdH
Ns0fbaU5J+FiJNuPavmAD3MgdxtFme8fRojzvWHfexoKo0BkpmS6Ep08n+Tnz7x9/kumBJV/1+3b
jGdWKL4MVWBFiCAGt6+v3ucjRyse4RZ11xfqn2pINxxpoh8tcBbFseR4XHZ+01nVg752VhG93tzz
iz2HO0IAG1IXOCMaUOdvBUMvKFKPOaytHlhKa+ytjmMzx3Nm9cv9OPaneRyWt5qnWoIhMoobDl1b
Hit0ZVocxCQa4q8/09bk2eQghuZOQo4NGh+7ysXkkHa1FolprUfAIEsbzk1T7RaQMNiakVS417x2
9qLeako9BiaSTx8MO+u+vf4Mzy8n20NQfuZA2aBml8nTXrrs2GgyHNsOPdJwKfDsClOr3peZI0lt
2tp81Byz4o7my6hEzOoWYSt/52WkQItRIz+iqep3qfIuziQK6a8/37PJyOPhmQPRFp1DnyrdxbAV
6Hsm86gfK9ZtHVpZUTkhYi+WjF9v6NnZvjX0U5QM+iEZ64v54etaueYI6h7bpaoINOofqZSftF57
Ek4bA2zeu3qzf73N57Avilg0S14N+CDx+MUR5iYVdtJwoY/KAKYejZM2/e60fQJSZE4EBp1y6h+I
ebUa0FthFeFaW24dKriX+pX3f37o8Cw2/cxWSsUXrMd5TysrayjSKP3Y22MgHrSMAOrO4BR9I4om
DfY1974inlxbJjswZJ2D6j/4HkLBCdwhusD2p9d754WhJyLmrkLBb6vzXMR/aTuZHUwR4zhYo7hP
An16VzgquHY731bZxSok8UT8zexiql2qQBrTMMmWOPSolsX9wx0b4PVZo81d3JSpU0dapkR+p+Nt
YMSCW3kSrThjfM3GQAWhnBQFjrBozA7TjgGq0jU2w08uztnzkXYlfwO5klsQk+RiXMiBaUQBc3kq
aqNydt1iKO2tidZWYmPruOBDbpizVG8b/gxRwaDAkG2feISi9y3Y4nKne5oSuwpoPyT8stT7G5Hh
+fhpEqmScd3V1fIxtwp72ZvOommPVeLP4slX7TqcgiT3nDEszFy0P4RVUCoKkaVxnCFO8SKqV2h0
i9XEaTPgdO+qtZTfXfAV6RuB18V0bMay1q5sm8+3ck58UkeEwhyryKBcTIy8c6UpZJqf/FKZQAiR
/PnDLl3ri1yLBXzmbAoDRLUTgHi2tcL6rAoFw7230qKOzdHI6keoMcK6slVtA3E+UFuKDfTkVvRi
Ol1sVTAqk6LPK7zEvGx5GJxx/EqVgbVsuNoSPGSe1C3sa7AjvHl9oTzbushvIc7ChQloJUiNixmi
K3JLaWNmpymDx3wjli71DxUybFiK2aICyRiMJyhUqcBBHi3VK+PxbJ2SSAWMzT/UJCBxXhxj1dIS
OLludhJVsIgQo9H5g+m117gBz7uX2U84zCG+6adfIs29lmNGOnpzahAp9yNrCpb+nV4i3fpD+Vnz
Z8JN5RtuU9gxvN69zyIVjmhKAbB72B1AEW7v/0s8tAn7mG2OxEonc/+21wLt0GI3fLCdVrsSFD3v
yi0aINMPcRRc2KVqUTAvtU+RpT0p4aobEwfUQ4Y+ePz6Cz1vxdm07rdmSHhRCT5/IS2rzFZMQ3vS
+8qBTyS9uLX67krs++x6BqtxewdkMlgWz/JM47wmQWmO7Wmyg/aAiuJ0WPzG/uDNc7AzDY2w+/XX
ehZObTRKEjkG6G0QvZcYIjPw26myJnEi1jfxFOWWioGZBaZyr5zcTR4IRPP2fQrtUO7QMPKWr0PQ
Z/01ItXz+QJMBUos9ySo6GBvz7t3XgNLILHXncjstje6MFWyh1HdGeHkGVdpAi9081Y52WQ1oBdi
BHbemmM2C2naTJw0ptSu6ev+pvFVcDOnllmEBkhT48r0eeH9Nm4zGTOSl8BwLqZPUba2AuoqTqks
XDxzCoDxQeENnx1Pk3++PqYvTFXikQ3+BSoGoORFW5Mv9VzpujgZuSXGyLZSTD91cyJT/3pDL3Uj
lWFg6VuV/Vl2pTAwSAR7JHBKzfXIwobsSGpKvDGnkcpAuUh1pcEXexEp1b/0IEhAno+bPsy+n6tF
nNqFCzvYYv0O7cr1zvUJNV9/txebAnlmbxsjQfTF+eDhWz+tjhCnJQncOlqVbnVx7wRpcJuN3vL5
9dZImvPoZwch+ETCSH+D9G1M6osFAJGwWhpskU4IIuN6HETCMtoHdHDrI8b2bWwh9PzJd7Wjpi/f
Ckj0u3oNmr0SpPUVUWbkr+X8Rk4AHULcSefv9ircp0U1kZKlF2VpZdxmULbCxhLLEGGIwcXAzEtM
0lojtKYqO4i6QhN0bIL8U2aooxgt700wuQaXfE0L22bz6S2D6kRKW97LwfYf+jzrd0S7My5J83Hu
Rqq6WlKpkyonsdMz10ffykPxb1XZp1wZoqVyNky7NM2wyZmmmF81781J+1IPxRs3aeRNpyPRtuTJ
VIW58Oos9NKhPwEkN9K4sPz6fWM5/T2iJ+V9KRP90Di9YqfQkxDJzIcm8asdTyVPPqbU+24qVTdl
txQvZfqpIIv/iAyg/G6IOinjTgXlcdiUfKIuWwb3jQctP3/vJSBv7jp3pbMCVLOD3x08Y4oYPCDD
s1XnPizNbMxh1VZmdxMor/3eyyXLwl7v8M9qMbks96p2SVGHWW1WjMjaENnR33YjTtC8jTW4y1PN
a7AlEt4P316K/MaX86auMNbz0menkaNZfXB1qO43mK3YySdIfvngRlOBsoQT6ZMxLjeOV3Z/ztIB
qutnMrP3qJjJ9jAam6KZnpdZvl9B9xO7wUXiRszS6neJhnNAbKlhyfdojYl1B1NW3mtQhL6ZU99h
1tkS7s1r76b7zFhMGY3eiEbyMippxnqh+23k9MB0wwDNZjxV9GXQ0U2eK3EzVkPW3MsAb6cbZ8xN
GXNDqJsPC2zB8UD9eEa7MKnIhKNW4RIg4HqhH0FwOcahaooaL7Cu6ExoFr6WDp/Gqui1D1ZSLn+O
dm85vzdsR0Md2VTcysho9SHYZ0HpzQcg90TWs1lBLFWWPwiSbZyxe5wL5mZnLGWLENky+V9Mu0aD
AaTSVIZ953a4DZEBK3ezI4L3XSP0Msp7ldTYryV5G9pBulSHbim76XcbIvb6Jc8Glb8X1dR+nTET
UjdC5KqIm24Y3NBrna5+lwxeDS0nLzwIKm7Wk0yzVcEFwEHLJe3DopwKM8Iq3My4EQ5V9dXqskaE
1AZmawrnhYoCkubF9IiAkm/fTWVafVxklQLnheA1vO1A7VkVQArDHGlmU86yhlpBiUV1LrlLB0zF
Ts7Qee62ghJ/vBsdXFJPq92SER1GD0+iPHeXZY/msKreJEWSTb9rfqv/SZjeZ3HmcGtjAeFPt/MN
oUrMLvS5fyct1Y+PQzB246auWenLCQseYYV4D9lzWHObWe+8ttC7aG0dEt+u8DclLezSgyEJUfSZ
y1t/lUwkH6UbtyOjuFqkn8fa1e5L1L/8d+0irUxBYEgrLyYgm9s/bGArwe9ZMXZZLFa3cyNt1JVO
Kn2a0OST3gKDGQvqgyodf/kjMeq2eqMVNIpDiJmK/bJgT2/aic8BD0+2oERcZEXxMQUYXe/twp7n
ENt73IUSJBU+ZSoVfeh4eTY9YD+smlBX5TLdIxDXlAeNWFuLuSE4Cs70ZHvvXIVwWoS6o+2Fujfa
YqcYtzEM1r4v7uzSq6e4Muuu3U6tksDbqdp0V7n2vB6UGKv6mKBAFoRJYZniduodczmp3ETBYXJq
3JwM1KugujRFn8Cg3DIZ+drp5lvHZVJEeVKnuD7bOK4ddF119S0Zd5zIppXUQ+jCo/6IJiAZB1fL
oHVrlW5PbzE/snT46YsZRMEQDPURwQNLe9/qZt6/40EG7fMyw14/eUYis13DBHdvvK6y1phcymjG
DLVvhWtfrp+cFOG9luHN7IzdgtR35A22ciIP2fOFNZAkphNhZTw4cV0b6Fcz6Zdp5y2F8g+dkmMV
a7ro8reJa2gNm2gxqdAHzb4chA3dLOy5hI5hMw6reKsMG3aUIZH9CxsxsNcN/LL2Rm2ig7eNUTj1
PWMnq5u1r8kAL0FXf0wloSyLSjBZy67vP05FEdRxqzfCCUHSD18FYkGfU99L9J03ooaEMiLE+/uO
ggwOhanJnp9LgH7Iy3VZfcgUNIyQO9AA5bxt4Chp1eyqW+TjspnF3baYNLRtrocjKMwvuujtIRIO
dMkbfZDSjhe2Sf19m3TUK0rZqizMq80r2W+QwwxlnVfrTiq3d96V/qiK26GcRphK06xZktqq0lCu
s7NiyiJ3nIPye2FP9nDqtABPLjatRISo6/nj3rFa69j2UCPWsFCN6kJfNhOiqzJZtf3Q1fb63Sj8
stu7MvG+zK3TDjEeYiR7TV1MMhSjnTRIU+Eje0AnIjNDQ+gNVBWFt204mNJ+vzZrU+8dnvBxhd0/
fOlWAzEDyFWQWCK2jqrd6/B3PuX6WrfsQOvavE1HXD7I0kHiialSDukBdFgJcGPJVbcr6IVtBZWp
CjXZ9UGEaRJlfjWP8ksPUkbuWw+Rk2hujRWLzGYJzEeIClP9bkbVq+vBmNZ5GTVtPmlxCjvaP0JQ
tz6vi2OjWi889aZG6hOAZmVZ80e8TeRwN65zOX0eXZXZ4ZpO2nALJMprwtyQoDt638mGHSjesjog
i1Tk8doJOB6UH6f1NqmGNf+sGt3r9wOl1TxChWpaT4s9T8te94fejxc7DdQbx+qC3z27aPqbpDPM
4VGSwXQjs3OS/qb3NlPnrk2QcQHK6s/vMF0pqn2p+at2z2EiPqMGjQ190JY5vqEkSX6QRiqyeKCz
KWc7aCnelOkq2jdm4TXeF65/hAjW6FnLzp07bTpheGc2h9THjy5aB3wPdtJpq5ItyWrTEyiGGj8J
Vqd3Aw9Sr6JWpra5R5GNUJBqx7zuViKVrbpMTSvy687JwkFa9nqwOzOtHkxrRLlybtJ5uA2GXhl3
wZp52DQ1BshzxdSnqqBEOewz3WncWDfKbj5U40r4Igoz/Sh9psUdsx9InZ6RWdvhplape1z15n4v
Daig4VS2Wfk+saz8NNae0UVuMhdsG4mlKhw9jamlcxaRQIPe6m6celYWm3Wb8La+17xdcjRe97m9
mvXBNgjC9ukUtNNdJ4hud1WaCe0RXzPLj+1hyLQyRIxiJtDDmiVI1mgxs0p9S4OhCPJwrDQ8mbS5
bEVUVAIdDTjgrdhrfUdJtfdxT428UaRLLI1E0z7aa5J+T4vRNB+1TPSfjMRAyz/WHSWHGxfaBi7f
Wd6qu3zJjc+9ZoP7SiaydWEwuIncE4R36iGobQxi+qbp349mGwS3KeZ3TUiAN3Q74Plus0ccNUM5
znKqgIOrmz465P3ujCJxi1uo+SN8PXqkPMiKmY+A4NIvcdU49Q9j0RsnlsUo7Zt2WrXfdQIwL2Tq
OjKeVsNvIukWlnbSpF7ne0u0411rFVWyr3TNUhhBZE4D115rRhxeeraBarWxWUodXda7jO04uEMe
pWO3T+qpuXWZ92O4Gr1E8sYq67eaqVyfAIzw97RYhrDiitueCt1ySR3+3UoXZOlIiUUNWeDdpWTq
7VDTKvMRLwCruLG7svFCTbH73HercoPQ7lBoZJkQCB8YqSmJSevMxn1bJ7a6H9cBayjpW6hLJI6Q
zDNvzZkyaB+yEw1S1Heu6XXtLQHH2EYF1ss4XyTj8lSuprccjNXO0n1CUX0NXTm6/b4UdW7tFvR/
s3eshWI+iCmjAFTicORzGavX9tgYqawO9aZiE2JRidJUhB7p/M7KjbL4nqA0NcXGoBWZjOpOiLdt
WoqvKitsNALdPOkEG4E1+vctsNg0JImqYfXLXbJI9vDptsthO6x6xjmu5vxNqQcT5eeF2uidMrl0
HciFBMlDQEBl7QOpB2lcNtk6yBDoWNKfZG61xF7gSIqdriBe34wtboKgOBAltGLHzNfsNLeDEHFR
j94auQWoyYg/roc3m2WadSCEgwBMzOjnd5AMsGN1zZHKbeGt9qNdiqU5ucUi5M4sCFE+Q3YXtqI2
oLnBU0ElbTxZeeZABl6mKgdQpdcpHHBwlprsQxAU3UT1sQ4GP0TYYi5/gAxcxbufd/T/8UP+z/Sp
ffvXZXz493/x9Y+2Uz1OVuPFl/8+5T/6dmj/HP9r+7H/823nP/Tvh+6peRz7p6fx9K27/M6zH+T3
/6f9+Nv47eyLXcPxqN5NT716/zRM1fizEZ50+87/1w//8fTzt3xQ3dO/fvvRTs24/bY0b5vf/vPR
7R//+g1S0C/piu33/+fDN99qfu7xSf3InqrqaXj2Q0/fhvFfvznuP8HjYnBGRYiECQWx3/6xPG2f
2HwCL8KnXg0eiYKQ+ds/mrYfs3/9pln/RHCK2xo5VQjim4b5b/8Y2unnZ4bOzyFIBb2B5Dh8VOO3
//36ZwP1fwfuH81Uv23RtRt4nvPcCpayALQxciGtimkD5ePztFGjAAElgZlsFtTaXrV+H6ZgH2Ku
s9dMhS5yb3815QHF3TBPkBm2z3/Je+OcW9fgtjGDSlQW4xPfwYtEfviX/v/PC/76Qs9bIacPHmsT
vwNTfpktFa1gIQt0QgtStbHbD/au0ahf/O1W0EEwECjFrYxRuKjuTjrvkFQY8dJP6w0UECMasDe8
kmi7hHvQZbDe4D/j4mJ7yKFdZL4QUUJkrGrIYHnqDzEdRdMjMcnhji8mnNUQvvddV6dhq4jZ2LCn
Wo+dtCVw70NdYG3TvjU7/eSt2ePr739RPOHBoLyQGSezCV2OROb5WJLMcrAlNNOIImISwQR9RNWG
Y8DPlpiZpOJkyK/BG35OkF/ygD8b/YtLsdHmKK6fNzoTxY5cxtMoIN92K1utvR11cyCL5w0Hhzgr
XlzUTnwshG7nYNaj3nABw7jy4FpNdpu5hQhTJ73m9WQ+X0Mk5tE+3ECNm3DRxSj1i6mCEY+sqGo0
peI2UHu7N0wt9oqpdUHBz6CcU0MZ79dKPlJsbMM1D9pPEBFURFlygZqZ9IfVy9IwIeX2pOVp6sWV
leZmOKGK85V0q3YP6np9jx6ubGItmbuw0HJ7B5/arAF15Oa1QvHzhcRbYdDItoCmAIof5729uN64
DFLPIuWtYHgxMDiI1P6bfLRtTClqkCSHFsoRfKmHtJaWwsnHyiLN0dddhdxETNzpxl1rCZRxCi96
feK+NFZMTB8FK/5+BvKz7Vx0nnRYUVnlRYuYtVCvlRsrtVyDub3UgRsKx6WmvKkAXdQx+0qVeieM
LPLclbATlCXr1rzmAvFTGvViVSCsiw4mlzSG6hL8bWDMmRWIdkSrHTRv8kWXD54/9rsy95Fq7zx9
r1Ps2E+TV0ZV5XsPSWGYe0QNs3A5zckum73ltisfx6wnJ0uu6W1WBzIiwHAQ3Cq+AuDL4zbVpr1t
JOsOtOxw7zRS31WFNYdzKroIAoR76wdJdWX/uyhEb5ODmiXHEoIhTBD7YsHrXBjkRO42Qk6HzKPn
EzmBcIu9oCJDSPk41uzphDZDfmWWvDB0qHPROPhkMs+XFU2zt9whFV4WZcBYbgKxrCFxYxu/Phdf
2EQ5dskZgjlAifmSJLCgQtI3ZpJFs79hPnwE/VdpJXEzB3AUMDfaJ2xoVxp9qU9hCujUwFBhAPFw
vqw7nLlmjscsqkkKR6ssyqMW+OVjBcrhps+N/NPEDXHPFTD/e8XobTQ5lwkxqOBuGhDbk/1y/pes
kXVReR6pSU2R1mgyHDzkmV/v1BcWOEU37I8pXW5B1MXJ5I82AENv84Kiqgq+zJQ3ntBV3BVaemV6
XkLtN5gC5DZgh+gRWRgqXQRPpsoIQMbODssezk1exdkE10TTCmQuzWYToH1MvXHA8o/kneqbDxnY
mBA0gnlo8KQ/dMKabqWJfSMWxtdMhC/n8F8P5+EJiAAi5dyLgQ4SEhWWwcOt6Hq8W9a1PiWD0q+s
lJ8+GL9uP5fNXIxqCy3cXUfdDpssUKCKJyPK5s6JtFWt30s9ocLkJMNRb2f1QZA2IH3p1HE+ZdO7
XConxuzshwy43eW5bd32gTHtNVV/4cgAE0il6t0cFEtoelgEW0uZ7+uirnfGFDy9Pm0uBTgZy63E
aG57NUsfdejz2cnGrCqEi20Skv6OOqP4Q7pV8JGFm5NQ9qbvY9LkxDtmSfGi9QonWgaDLPukiLO6
IcOdadRSI7JZvAanvZfuyrImCSpay3ismgEksWodQ0QY2togH/NlmSLDnnNsHWaSm7FpUwRwphS5
AbGW1xxULkHX2wsCHAbtz0nBnu1tC+eX5SfWpF68QTmhgJYXtnm7fOG1qp3Ms+COqKONucfMESjy
HsKIv7zPnTzMg8bdJbUW1YPzNzlS2wOBkAT7Dk/KJHq6OB8HU8BDsZVHzNPKj5Vj/akJRwuVWFNw
Rsj6vj7Cl4DEn+1tukxgaTa1gstNvR5Le2hYzOGyyEjOxrF03SmaZKlF0wRXsCSgBBBNqnFTWt+1
mPuGyHle2QXNLW46XzAsCTZ94ld2X2gf5+Og/LLfbhQ+Jc+6wwazTD+MaHREhNvTccqalSTY6pxM
PDTvtXWsoiUQfTTWeJR2cqjDtCuMb51Zs310dXmX96RfKs0OPszlLOLRsZ8gJF/BxV9uqlxD8e2A
zwckngV/CZ00nNbq1gStdLdX7j5otB9Vaixh2bTllVF6sSWw2VxsoQ6jF3DeO8gQdP0sFmwetObP
uq7FoXOaBSl4/W9Ktpq8E56zoGU5LmxQExfrQXW2Mpw+oEIkDOfm662ERbpv64UkZG5c0zzbToKz
QTc2z0rwsLBHOXovtYSpOU8iWFoiGVRuD9RAsiio7ENLIrIar12Uthl03hgVWm/jOeGd4WKRc96H
5MClXy5sVom7Jlboz22/M1pKHnrl9NRLqvXeyMqriPhnE5sFzZLmPrwJSIPeO29W2qs+jrieR7LZ
SiTTh7mWp3a2IbMH90W+3JWefSiy5Uhcd2VRPZs1LCcTUCAxBgkNpAnPm66UM6kAsY4I7TrUoZMu
iYrBL4m8l2sj+axzaQqICtgomiR1coGPonYyCs8kiqmASCI5FuBFIjtvRwVQi8vCkeHSifFapLFF
LWdDurErsZPjxk9wA3b9/AVns69hduPUgVHZQJq0KuICdak7sSwpyAEzWpsg8gqre+jS0T6KPhkf
DBL2t316jTf2fB/dngVHWZxuPACzlwvHz2exSsYwkqPUYtMb5BAGYtJDd1q6CBJVd+iSWX/o3H3d
EGjqjQxHfbqicPT8PNtkudmOwFZtco2XNrr6Yts6Cdwu0oiu37KVdCcXwM6+57oVW0H6B8bZySHr
lzw2C2wN3aQbDuNiqJjMgfND1v/B6/4nCfn2r+G4yHpefPn/aRKUnfKXs/ZZEvT0rfq25L8mQH/+
wF8JUMv5J0o6bLUk/lDQ/1/sncdy5ch2rt9Fc3TAmynM9vRk0UwyWGQR3iaABPD099stHd2jo4FC
cw27o7qL3BvIXOu34JX/AEAt869rcxerODE7aLyvUZv/AECDv5inkTyCl/K+4XjiNfxPANT7i/BI
eo3dqzD8+uX/bwBQk4n9v7xcREJwUnr40cBTdaSP/xr5WYuiKDZzu0p2fA+RQ9D2uCJ5/HeiFO0v
xO1KhfwOKsH1A++B3f+IuUHe50jAYuKB6rM0h+rZHakGZZwYTr2hb3GTdngNAqMPHTdVUQprIEN7
7scTlEZ77Lpxjd2ggPnvz4Orzo5bm3/MYH2v54EJUDyOW5Pww3VR285+7CqzCvWl+2VDRvCTLH1o
9vYJ5cS5Y+gelbqzBkIJVnQ6Ry1oqjCtxomUzy7YqXU+079VhwgIfjQzeJ3akhLTKZFaZhxXg0an
RUmwJhv2DyLs1DGchlmRt8kW0Ds2Sz9eMe0+9/3nusLELLlzmHitdqnt8vf3xlNal7vAam9HW7N3
m14/Mz7v067BxLMd0K0fRiLRg2E9tIYLh6OX5PMqKUOCG+8aTYWDkFucmXY0oSRD0vICESkZd+y6
Cu6MCt0d4qPeWiJV5cxmdpy63Ydw15EAe4Q8aEP+6BCR73rqNrGO+uSwOghR6s7Yoon4gWOeMnMt
IoiWgM1CpfVhrUvWjgaatBmys91CcOhWfS4DX0u0SWYRTEsXDpP+dc0xYbT6zjr3xCTy0NXPDpSy
U+8gxG+CsY1Z7NTn4Khpj6Q9ffSN4RYC99SNr015Ikm7jAtJ4gtLeRGaqj2q0XjjiUKC6M9nMxgf
G7O5dArKzJpNc19N7v3WrH8GLyhiSzbHYF7mg9Muv1O1Hsqx7GNPlCc1kfY3bPV3nk9fqe3cbS7P
0uCXYa1D/mPdIHNgVT+EB9Ywcs2RW2Rn1WoNpb5Zuxb55GGpkJd4TgFlhCi1nCElwq4ZiDHRUwQV
6VydoO4vZsPt3Sh0ccoSj4Nb7WSDyqmwUOiLvDzonbxFNTeFdtV/icn4alo7ntb1aEFVF57bhCJA
5zcYxhCKsYPDT4v7qSz/yNx5MIbtx7w6wL10XJLWyP8gaCOoYgn1bQ0ih1b3sJH5C7Khl7KQt2mn
P9kaf6L269AbVyM2zR5x9mIlHhsnmd+nzG1+yynfEm9L3c/ZHn4jY3qbA6vk4iqMu+u90ATDM/Rg
bPkYjzWMYEZmRoUYv9NxjExP46V3n/Jhae77NC9Cy2ragkwV41Ck5leZWeYp05AtNEtQhF3buXGh
Vae+dD5NZcEcbzw7Rritx2BD85vfb+nZSXPEPzJm/Q9X4yDKIGTl/XZX52SKdN9h6aQB1VhChItp
PGmmz8tfwWQOoVsjXRr2lscytg0xmojdugwfNBohtEKGxhc9Uukwx4ulX5rq1ZJPLUr8oTbCAkGr
mfOz88pHZf+p7D0So8jrXmff/c6qqsOYN3sonoiMQLQR2aluhcHUet2H4soMeD2blsroUmxmB7sM
u9ij8XSI+EZQmK2PPuTnepqHrer4mNactrhitoN8Z3Pq0MrYUJltHwMBnvyhFw0VRJG/emXzoLtk
V9yhT6j7dxyDtXHIclvkp2Do0akBENWddxAruQ3RNKJ1PCP9LN1QKjOF6mTl7TlSMwK+3TG1fg9d
7d/p0PxDbBAa+zBmOHgjBqruuBRtQzjNVpNGgrkeqN0fCz/bk89ivVbltSBQrXo37GVvuV+pngIh
DbTXkt9dzDOnc7Gh+mUBSvsg0gZsjUnVVL2M3NQq5ljOq1YnGO5QW2/cN04szWkJO8QOIkCaZcHI
2BTM3m+m44HaD/4+q+wUcW8eirXihfcRrhpZmqKXmZsbMchjxVvuoAB6qzan+pR0AzRFdWdDG9yg
w7OeEcEgz21pxkXUsD79DfbQYjO+t4NP3KgQv6ygLqJcTd8EcXWHsVvqO2OceXVG9J1ORxDKcmjM
4aTVYAD9tlvRq4xLeR4ddWPncxiwRNQu2pGJQ3SWh7kokrSc+eDbe2XJcA6CfWnxvWtGpHWiTjhp
1wN6O0M1Y0QqeONp9c0cLEVcduNznufk1cziXVp5EojOu6iZfzHJP5tdHTz/GnTgZoc69w4KXWQP
zIfGgmaSyCt3U5GHvWWT/aipMVHdJE44T2IxqL01zc6H56dWaC7Eei2OO+423qKjm06/3KyNBkQ5
kZ2f5AZHVPYivHLgXJ/ZIxqBG79Ld9tcPQk2UihJ33pOV+oQlnXBqayz9KbLQ9Vq9dGuqnM9lKhK
MS1GriPAv5XY823up3aCzlzlH1FVPzBQ6MYHIz9k80ohblBWBytdq0h6XoJHZkEQvLLN8+5tqkp8
kdX3ql53xlz/DJN2sdNxL1wZl4N+62fvlk1cXtrm51p29yMCZwu0v0QLiyJ0P6V3TeXOyewHvzJt
uXTd9kjAmAiZL+Z4GGouHXeOxq7cV9128PThR1/He8+qKyThWR2zt+2lMfiJsWjkR0233kBI2VAG
QEWT2+bPgb18CnUnSpxQTqEFe1UbOzIfI2RKg1vHUzPHM+MSV6k/f7fO+MsuijzqPA7/cTGIMqzN
cZct1s7Lmibp1v5l9JbTls3brdDqg6sP6cW11p2Tm/c0tmRhE9Qzsrb6vnbKco9g7XnLiJSiLy2f
dvOmjp5QRrzqUyi67iSW4r3e9AhlM5I6GFLRs/gYY3H2cZYkHp9A5+WP0mk4j/eux7mMKOcgfeom
8P4FZ63MfjwL9snWfldDe/BbHiTSZ9RSwUOtEfZVKLaeBwDgutyX+fqrM3vI8jROdeOQevV7ihaE
1JdDL3hB0MKtWvOnAMiD8k6qmVnsKsDO2/LVQuHoOryLorkrr1mPg576Ox+f/tFylj1CocMqF9oo
gt9j6cV2fi/FJct5tvoetQ6lPT6HcfCMwunCFsZ88zLbIhG6y27z2lvyoK9u9WvqdG7Bu2DTg309
tsdeaAfTRJ6mBZFVy4gd+lXvP+da+wrKjKv/0rKy/aEc44x6LvobiVzGuBLBfsq1l9qoRZIWSByb
0q9/dSp4RQFVPfFOEunjccu16XzTOjohPu4PwqcEKOCxAfLg9M0zgl0QyjfZ8Ig+vF9j6WRt6HSv
Wu8PEbWiib+qZu+0tmCGxvw5cBSSIMTEJ0KpIUS0+JU/XIJsyrPMH6hvS4r5KudBXRO1CNXuVde+
Oj7ps4VOYuto73nUvDC9+rbwS5znkStDbz/JhD8jtLkNSkM79jkyyKUYDiXRdFuUUreWEX/dV3hb
JTiz3N5UPjfctB/EobRx2htpEqg5mbx9KrnIZ/3WBvCIPNPyD4JIq5dCiUOQH7pmedtq96Ey5BJr
rf0e9L8xAMSTmR3mdh2TVXgPXperGKMSJwMSWt0WWYiqT+4KV3goPlWUO2tkA3tXqwmV4N5Cx+/T
YJNx7ug9M1E9vLRY/BFVu/b2dS1kbTi91vmC6QRjdU+NDMlWKoaJLm8ktq6YhI9nEnaukmnnvq3X
5X0z5fZzNfLmkwqJusxuCp6hZJjug1G9bJQihkVw8rb+WDkASIU5QKqXEQ7mGA/sxaqwy7LnD+SU
Ov2YoB1F1lp72gOKMuQAdTb/qrLtuTaZsLT13INeJI0YpqjNqkjkxqsm6CjxxMGq5+MwDnHl42ir
veDiL9mlyIndCYpbrfFfp3r56nDCZM1DMDm/RZ5fL5e3fjHirPYTMU0JyX5FosTgPjtGox02iOVQ
2tVRS4eDO7Znsr9uzCI1OP0Vv4cwo3xqktnRn4AZ7mrV07faxNRosCewuIYIfIdD5xuMIex3UVq0
oXK8+87X9pltx8E6fs116x7YHjLkH12EnfsgZUE+SauiuePDk47bAu+X68HwlxdLn1jmat8O9bF8
Drhks7rcI8A5Wmp6YRA8TW3d7oS0i7Dvr/LGipngtfenINIzx7xrpP3l5NpJcX6Jpv4dNF6WEOq1
39Y8GZ0HrpVnh/9osInSKi38D8Nwlf05c6hmgj26ZXotLS1y8+l26xD0O4Pxo4b8T7rouyktfk3B
FYPWifUz8jdbLjc2tqc2DQ4rX4srsLCsTBwfwtvlRF+AzSAxKQDMZz0ZK5PIKJa7pKqa176dgl/F
Oo0XoioO2EoWMuCuFLJ+h2qwhcztV9ws7ISppV7dzvpoKtuA2c1vq1H77Dekl039kvXLisYkiIzc
+J7GIKqs3jvJ+Q4XZIQp/dAPvR7p6M5VZ9/7XjY89XazKwZ4ts1kOu287qHq/Z26ZhJbufpJt4Ff
UZgtR8RWhqPJuaoHnFjBNCf9Yn7qopzwaljflBJdZdKZEw1LfdDKpdkNDl4PMe5cynNCVF/4xLy5
PhuLZEq0P22v4RwJcJSkzvrkb9bvdGifWe9xlGmRN9O6E+zGaSL7oC9RWno7u00f1dTtHGE+qiJN
ZtNLHLSE7WR9N3I4+ArBiOjeOgb3ijZWwgVCr6mi3j+DH++GsXoh6LaR9QNxuP0jjqg4n+fDgL2C
ESfsst/TVu1z9TpNwrsZ+p5gys0tPsrSHxL4/KUNUdg+pi4yyqG+n3CTf2FA02eO7Sr7k1ootCk8
EBTStY1x5InS2mQsJr5gBpIwwydxzGYRJGvum8/SMLt73dj0C+6AMexFb0eVTsRZfa0ABfXXj5Xn
rvGwsjyLbbvpa0ZcGydORE09InjdJvWp5AHOTRLTXA+sc9smyV2h71Sg/xZ2hhNA11PjWNYGRkCE
qAf6wqr9MIsPjULKF4OIDRa61PxdLVX/KoEwAQHreUdET75vRIdq1vbl0S6n9p4V1nhASq4OQrjO
QfSY2RIEnNaO8gnrhQgLim60TO9LaqdX89HZRIEhQm9ZczSApmfBVXbqGi8IN62xyzBITY75aibb
RZTOyqWBFPfC1VL2e6/YqlhdYQ5ZjtNN1mXGXeMKdaobP693OqlY3y46sGgg6RoVrdkeU5mtxxnx
xWkjwNAdRhu56pACGOTmbkWsipHQW17LYKuPTmkubxJxS0rWZssFwI/56C6L+hHMU3GODmffWLM4
6DmhZzRLryCkAUsv+pdkxaPREb6U+lcYmS2o5TdrL2WRZlAH3bYfM0Ti3oCQTuN5+Ewn6e4DZy1/
c5Cf5rLKEqS4+oH2zHGJuamWP+QsdG/jTAomOh7XeiZgGN3z1NgXy1p0ys6ELQ6z3+YHvbdpnGBV
l8VQc2TOiD22pmP/7etnGqTwm2X4uHYTH/5N3cgm0omsw0Uy6YBIGGrM8IovdhwlrvUECCPKqNyc
W3S03u/FrItnvS75vEjqLYgF7bRdZ+rieaby69wWnXWp0cXGtaGfKRov+3AjmSWxNJv/jdLb8cGz
O/0jdbLpPSN7hTN1HLcHL+9ZSHxVV7/THHdQuMgWNJzpFr3BiO2hWOl9sQlNCGsnd74bOiiQ7faW
yiIhxvLYO/lwHkpZnhytLS4F49HbWKr1WEyWc9byHC+ch8FWi1rTFCeLvzXc/LG3d1U7OIzrJE68
sj+1YadxyQjdO+Z5k2COPBI68ABnh+9uCB6Xqf00kZfBCZxUSb5eZphziEvLo3axlH59HMU4EgIj
JxCA1mt9n3h9Zz13eckxImZu/xDTWbFhIwn2fq7mmEV+fiaFwowHFFB5iMsia2J39Bx2j0bsglHT
I5t1eo86AR00plzx2Kom26OjBphb57jjHaBnbkyreConlp1UaWKv8ffsBrztcQ2lLkPfU5/+2L7i
8TfuNX2xmQOac2UprDwYT0yqAWLyT4sHY9u8G/L7H1u73tV+84BVYN6P1jZOh7YnDHc/qMm7WbAZ
1PFQyekpbbqPsjGub6rKxmOdF9KOLHPtUMV3Q37uIWKqZCw5Uit/G+iesX87ggAtUCJ/uUmdhkom
7MXuhQnZSJpVA22tLZNq83we+xMpkESCtaPYu+RtlZHVNd13ZW5gnhsNlHyji75EUzM8INkaAbDY
pRhGpvk962pMddtUbZx+gvoQzVx6EeeGbkcbEtAXTfbdio5kCE4iHYok17zqsnn2fMAdchypUghJ
N51ulNn5iWXM5jPmk+vosflU/dkG7JHliRXfo21wvZadvFmELXcTtvKL2Qlz4Agxgp2l2BB5tzYD
UGUcj4AySV6zBjaTnszppO8Hb55+G/2Ux1KxDRcupsWRyvrAnXf46fZTry7k7qhHc7z2PE2Wvnx5
uDRDB4+mxsJcOrgBUj+LcM/0R9ar/o+Ty2y3+YRG81OkQ1TlTnaDYWI5b64ELjHpFuujjoy6k7u2
946PxT4Z63R4QPljfqTsYEHYTz1JNtqC5U4U6dkyOLGLcpjvTC/9ZU/9S9lKgMUxfTBmY4wazXQx
TxI72rLQA3fYfLzoTlpcz2QRPY3mfhuEeidvrb1UFkhb5VUnk7OW1Sb/sAwtO6hqeHfr4t5YxudZ
GD8cI9hgMLT6GKQH7XYevI7BogWtQUbZ6/INCIw/soq3URhV4la+isyi4Flq/Vhv8XFSWuMwsjkU
O/GUivrSe+9miy3Aqoy9GHo7DCrrHiEZXjvV7mvHiyQyhkOunF+S2qI43ezxAZzpPm+WXQ62WujP
1mZ4mL3K3wvnn4H5xGRAtPvL1Gj9g6YBpktHy5Nt5YsMR4aTmTfJx9tkeOB12ap2mSnMD7G2Gb43
243UNnsv+eAmvtSictKfV/B5rCL+3SKZHJyg/qps81a3aVxnwp4IP28j2ynWXefo7ZfDs9JxKsc4
7e9orZVJ1ovEr61YeeoJH+i43/Smw9Wn+4lpL5e+NF+bzfqSo/s5Fi9kp0e6aCmFmK195b0Sd2fv
pkWAOY3XEo+yW2PD+dwCWnyJH3pRenCzLjXhhwAAwzpHoIhb2OsGYEohw25UMUblCB31/QzKN8vu
sHRdwq+6czgRBOxLPeo79uZfy+pxr9f2HIm+OAWqqTEcLzWAq/3o9Y0ANh2e1TTdiWDKQhboi9qs
PdmWWZRXpp7ka/Unw7MFFuk9znpfHErmNPJp60PrE0hUGgx5qFl2ltaIe8tgLzCC4Y/lMpBeA86x
AfmPC1N/6M7sykI5TzDXpxWTICYXL0hGnYiCXB3gdOy3CX9zUna/KjfbsRchFvHrPyov1L7KujHm
Zir0u7xotBdsC81RBcKt95arvYMcnKcGrJrQeNyyU7Rhij/os3zo1/a7m/C/b0IxorX1j0wL4C39
Z2mMV7/HbNNaMuWJLzCIpk6+H/yMdLygf1E5qLme9g+p3pUn4OftRstFv6uv6QT2ldj1XG+Ke4k/
c10+3Ko6BimlYNwrMlR1+wwar5Fsp5+Em4/7YbHtSK4S8ggy4+isddTasvdCCnjbm3ZyrTgo3XiT
/l63hB7rRs8nJ6J2xmfO5+yA5Sxvq1OmV/3lpZw280aTehHiLFQPy2Ro0aizxaJy261baydsBuT6
wcnzG24+d+526frqQXS5nyyp+eyZxB0bRWF+oL9TB13p7q3VpLT8BcFa3LmFVoQzwtfQh1mDS/8m
adc5blopn1bcZu9c5PSAt9nvTRP5u72l/q2Q4oA5FYuG5rKe9Fd6pEijlEBptiLRlyLJBbkSxlSl
oVVavBM+ccduUGo7dK6xXbUXMTX7aesS1JqfSw9gB+yhAUlBjFFCfYO3N1SL+mNyLvdV+ZbBw7TQ
Q9G8lIcNFIcTjXYcs9WTLJucG9PlPe0WI5F2+W0W2a5Z+a0Z80JPYXazypd+GN1jhQHRNgCqjRLH
l6bxJZnM1OxxwnrJNaSgE44j8Ojxp5D921YG2SXwinhNPYMWQy4VJozQSrdib+ZGONrFiTSCo0S5
M3JZhxkbLg3B84fTa0MyC0mQQuO/bMr6mr38rBUFrj7vUFTUxpTMVaW8qjMPmapDpxT9JdfS/lbp
eBnKIIXMwcgWBrrYEHhgqqN3sSUyIuBQK/glwa7a7tJjajUlmRqymJyDEVwa26mx1VXlqcTEmIad
7URuVz6Tl/CKK/kHFotfd7tzzablaL9OCNlbAMA0TdUSkyvEqK/0p7zIX5aBiuUOz4Ldb8d1EWfR
GDfO4O7/9uLD+p1zW524GCUYsFEQMHFdLHEfxoXNKnI1EhSlBeKoB+fKoNjF3JxXuY08OUr5WJwd
4wQd8qwFdTRPHdZrrX8XsNvx7An7puQ32bVup0Vd7RYhvl7emV9t8S7VT08cNKwxH4qxFUwpufOH
/IyPYbxa4jBDUnEAgdUA+BIR/9I6Vk0EPC+smd5a8/ZM8NUn7pR3fYFWqEWXTHKNFPFuc8XX2tOS
sFVkdRSp78cBG2Zg0H9uTRruf2kzNqRG0vLXOtJ4mPuipvRMndAW7UQ6hUBUUa/r5zG160M3cjps
PlBD2eosEJpNmoSeOMYOTXUki+0Q1IgsZdfqUaaLMWbtvyXjzIgrx4DpypfTQpDxPqtt/4VICC7q
zchirfTkne1aXxNsxyy1/ZXinLWsjFyU3HGfGU0su+3DKdqHoriockkINNLjrSIyYqra555P4bKV
Bge44T4bJT/fWnDlbfoQl7j4Vz5onjtn1n9c/auYB/V7hD/cEWfCX36vuxrJsmRU3+LdeKDXJio9
667owIEURv6SelZcoRsT9/ykMWscNuSqFAR8EuS0FiGJar+wC4ZF7wNSj+4DHp7DRoQbf2wPpgqp
kdkw5FztC+e4bjzqbh4h0CjJMihekGaS3KGsH3fbNZLfOLR7JIBNlr6ZQ7FTFZYDaaYP2NiLcFmM
U59uj4IRxCbO2aqhSNL6J3XpTcy7PHT1Te2dibGVq+au55D3aAQiczXuJxSqwZJGTSHOqarPVl+z
fm7uFHtlfSga6xh03NUlCqAvLpQ0mgO72zWa3Lc56Lps2yEOzB58BhqPXMHmjlerjClifmQXilwX
Uk60G4mHg41dqqpmJMbqGQQYuGvqDiKDDDa+GfwPdabdNCQOh4VXfadS3bjV8GoHglfPCqI5u4cR
imae5NLgQG6lFadrf2kYCutXkheOhoBIsXwwNZojfpG5uLO2NY3z0RCP5Ap8Kat6JOwwJLJcP9ru
CPiYn4MOwYCRvpUeDH5ndD812kFWjHQ/coVEhk5ygnJXQH+HBABzzm/qzPg9lW57Q0yNCA1pn/WU
FKHKQsswE6hFzPqHSyXGa76N815pgH8eoBBJsN5hXLX3xS6TJuuB6BwVowNR0VBs8K/lya6/q0Lc
jg3iYIx7zbw8Z3aKwk890cSbDOb4A9YJn6kLXiyxvii/yD+mublfWVbVAEDdzUk5a6xDfn/2x/Fs
dtN9s72n+hZ1fo12wAiNynsAtttbmb2nMy+5KmNMnkVhDfvFALxrvZXTWfoEoqtjNXImEdMT17h2
x9kP63nmH/zxVnZczW0bIle4gx44opbdLa31pfWc++kw3jRksg6c8UGvAac9zKZkzkTS0aTTndX0
8Wz9qsnJSSH+Avup8drTuOqnjGTwsLSViLiz2QB1yuG5EX3tTetreGVjPkuPxJhy3RvWwqQkL0Ur
dtyyZLlM8kgXMAb4g+4TBOHw7OX+flyzL9oIwrHtQNdayJaeUVQPq9R7lmD5ZSuq/WQ7O7vjSg/K
R1P2hK/00VimSVb4FIxkfcwFmf1YKadsarWYzssjO3441G6ybUiaiJE4Du56I42cN8tUYV+mr7o2
n0oDaKV+YNxUuwKWmDRoLayLT8KLwtTWnsdaJvqcJsRLoeVnb7DYLQYD2sA8T4N9JARqjDe87GFX
j8Dszq5GpBi3EseYM+eHZkMJsNihL7e9IeSJNIlIbC75RvWnU9mvs7fegblV8QK27zbnmaTJa30M
wWLZgyYbocH/rEvi6Ss4fdGtf8gBM+HK7Z8la7DL80E53aMelE+bcwrojFrxtufNfKsgTTjYBzaq
TiYLZSxJUZbIIto9VCNBIrPGHu3zZK/cj0nTl7dW1W8vkvGUAzIDcAVOsVP75KwE/EzE927G9iUZ
nPKhfAqq7cmX6pBPPjx5HdwUm99fen0qbpEkbXftTAKYuTHqiO9/UtX9h77wn62tf3tX/112eLUi
/y1UMw3ripPSroLB9V8Utl1ABiIdO0hpCPe4W0vh9nu7mcrvhh6T135RAKl5s3qUTXVk1yPMGM1E
VVC9yf/wk1xVrv/8k2BbwlaCt8RHzEx/3b+Ip/OcQbsekUkj35OfQSX4pkm+dSvaXJrysa817RvY
3n8mCUo++aOldhCXcow1mvv+/P3D/J/u8t84FP7pe/lvusvTJ4UU/0V2ef3z/y67JN3wL74fXKn/
kFvyP/vrquHH50LdIPbZ/1Rb2s5fjmlhRmCTvBbmXCtL/kNsaep/YUy/2qkxqqN2Iqz0f2E2t/7W
Bv//5+aaZktPDXJOVPDXDo5/dZ/R+zdPZA8393QVmGdfQ6dQlIIcplwnsQbjQ+QtIN0T5KMfqFsQ
VrHuh3c753h03GOu2sukf7oVnI03/YHOUmGQVaF0TyUxG7ut2m4Xq/mQaOpF/oCv/aBWj5JIMmnw
uhF73cl6YdNjUqxyL6MWB4E4++KnXbhUpGzgHioFhEZbbHCw1U4ktypnL8lI6EDQkldv5PWh7SzM
73RlxxT+4IZ+ekeP6zkv2q9xG/RdfWXLNgsLUNo9wSLKaMrACMjdZwlV5qvfrl82LUwH0tmyW63K
WCLauXqVRVPfWNKYDsUw7sv74p6WocNIQy2dEKk9xH6pIyY7z2X6qFWbvyfApQubwahigmu1ZEvT
N3CMLUTpw5X4dR3jPHUi1sozj6t93fB2RdZHW8DSaX9NZdPtCCKBjpRqIayQREQH1EzA9adH1WhE
7GB0ChVRb/QQxiThMOV+FYQNzZFL6xHjP1EiBD8BQveyNQ6NQWAqgjzrp9OG4Q65mR8LzbLfIGU+
a4us69or7cSWuhERywUab9XfhcT3JFNhJmTot+HKqrs39QUrlUAI28zg9WJrv0jv8/EGt0HSA9We
5Irgb3Fh74a/JxYf3EpvdAYhJVVChnADDTGQlTfL/nms0DNOvvQwWNpLXDIRXfIZ6Z6Buiol9DH2
tAqKnkWhLEhjGmdcmSYZc7tNzNUbgb6AcqNR37ZQXOep6z8A80XYrE0RGz39HRYYHFrd9vc1yDKa
Vu+9IZCOjxGky+kDMymshgF2nLKdWTlPfHk5gbJpehrtmUGsd5cDFt+H1YHcqLpKJL3NXjLDID2J
0kv3Sxm8IKMudzZqDhBNE4sZVErsKyVPG5mQ9/oo/B10EYX3tkrfLZjqZGy2Je7huMaIeE7Sq+sp
/5xIqk3W+fqQTyW9D31DiBDG4NBq9CKZ0rU9FbLxjrIWFZ8BsYrINKxQ9uhoJrXaF1HUfigW0vuQ
V3RhjhILPV4Jo6MxN2mpNyf53xV4w9DPPyLI55vatbDAj5tnJqUCqjOkrsD2d7mx281KzcACG3Ez
5pLdaXyRSV4SswfkmLKHgQ2XkMyxGWjejhZ23lfDpgUGSSnTZp3Boc7WoRKbH402AhljKPu3KkN2
HZAlidJ4lHsTp+0ZMcaQuAWdR2G+TlAXY6ZQVw5Iy0rGrv9H2Zk1x8mkWfgXEZFAksBtUUVtUmmx
LMu+IazF7CT79uvnqZ6bz/o67OiJmJvpHpeKguRdznlOBdVyB/m6DzKHySnp7sMxscALCCNlojVE
8a6PtY1PqK0o5WoTwVEJrim28X+OWbx14/FrxaQwSCkhWY6g5zD95YReD9nrrL7lvWXuiUx2WX6n
v1wZd9t+xAMIcQs06LDcVS0dtzRitHFtKS+Jy5Msq3jaxhDLUIT72Q5aN8keqfL2izY8phO6uYW1
eTVOZsvWGWaeRhOCkMUAGhejhYg7KtJTpQEoti7TDtQf624pp3wzNDy/VY57cYkXVIdl+nMyKE3z
nJI35usy+YIf6kGpOVhRMR7LYf2Ow6lCSAwGR4wr3fDc5vyiLd2A7dAK1J17ADOpQjBVf8NmX4ub
z6+Oa2QQ5BBMl3j3+c//4V80qhoWjt1W96TYn0t/QObDUKZmTGCUXyMV94E2o7/4iszffTe8ryjG
8QpaULpNCNqfPzSf6lw0NLL3koZ2bShh+4Ij4r2fuDI44Mrui7Bhnj2QL0q9pf7ihpOfv7ODC93E
TIXRyLPdz6jwnLE4uLJI3GfVuCEVlBvxHwXDfykpr3XabxdVCbIpcC6z+xSSoPrfL+oCPp67zrXv
2zz7YaTZCwpLeEH931j2v/vfuI5XAz/PJSHO2Jvxf//+OSTMZq5oCuceBTOkpS3EAcR1SXL489f5
1/UCP4691pQWZHc+8tM9EplVpBu38e/HK/TWfxPJX/Kr/sv1+ucHuJ+MZkvpa6ux+IDOvkWHnsmH
rPz55+/wu8HsP5eK4p4bnRQP/GzWp0s1wcowYDV69wPZA8l4livYLfkg5K86efvzR/2Xy4XDBlsi
lnyi6j5HnnO5CqFT079v7NNUobf/C7L93/8+K0kSmCU3F8KF/3iu//HIWoS2Ay9ujHuk4/haKTT+
/Pf/+1Kx1oe6gjHOQW0hr//5P/79GtmWaay5fiBKo+xDPwkFU4E6mP6WHPjvnx3cEsAlluI+wKTP
cG3sC2rFCZE9MKAOR6P74qfL93byXv/8ff79lJgwJ4SreJUTde98Mm66/pCmpZ2kD1b/aK/PcdzT
VL0lzf/mYQQJcIVO4JnjJwHDgAn79+sW29RTE2jb+6Qm5O1uHEKXVXYUdMZfTHqfrxsf5EDQd2Fx
QzFS1/bknz/Q4hh45Flk3btFCSXkp5F+yeXfzujffaf/+TbXzK7rPezxxHyO9Blli8TeY8dZsWMS
A7Jozkv/IS1uKjGeSiKWPSfD1vH85x/r8819TQXgYOYA5dHBGv3pIgIjqudcyeweR3/0gdHxLze3
ff21/3k28wFEtQl8w8S3cSd/uniply3LCof3fiZXZYOSRt+2dm5SS7ggV0Q07JAJyE03souZar8P
RiXsH9bAAY5K68USk42rw9GB1WTOQ1mhsFyE+pgZc9ynmsm/6/dXSZBwd+bIwtMzKCG6ZMUvwpsW
f0RKgbwqYhLr3MMG4TvRnceyfDPKbg1VGTkHbTnTX/Jz/n3LXL81xCEL7go++E/PQB4t0DKQdN1r
AXjl5OuLmd//z78cH8Ez6xGwgpPw0wlbaL+1iVXP7qsbh45mDP78z39+ivndHAhnPFZgK/gin15C
deOXvmNykXV2mwA1GH71sxswivnLDfLvGxDtmocjWAJQIIHj0w3YlbhYCEgZ7ie9brwnl33Hn7/I
3z7g+kX/cbxKzzIK8/oBs9i0zPn67Z//fQ636z38+z3OW4EQFf7HRAj6OS0sUzYuM6Nx79yctXJR
VSa+qzw99HgLD3quuy0wsfzFynDj9bxj9lOXmfiUYIxy+04uOtU4v6Wtjsdm3M3ZGKEZwXZUp8mb
09nq3mfzfkqYX0ehmqzvAiwtyAeKLfbjqTy2eoxuXHpVRgsTEgW290E3lAsIiInZaud457jJUEoN
5JtYR0cU067iolxG3ZdPiZ/We3itYKYTO/41N3O5R7iWTScXZvmudUZa/MybQ7RHIpgnO9/GRvt1
nYHms7nu8NeN1PIq8PWKPR4TTAipvKZ6T/oteX3f69l39mMN4avmHRjM1uxfUA+U2zxuU7izij2c
4JDd5JDRvoHmLJBrLw0mMZncdgX6EGWP+s6bjebRBVwCqLrzfqj8unRz6yi5Ud7afJXN3NxCA1In
dEktG7nKh3I5FWHKAP415Vc9eQ6yDYXabO+AkHrvon4K5s4V27ieBOvutsTIiDweV684eh4NiREz
82u95Q3MMNPYavxOBobcIrvsd35hqaAgZGTfMkXdWHHyKKz6hbR2gvS6WYVZXWUBa4T5jNDe2PbN
mDtbC117qJuCKxXJ+pYMYdRuCinQ7I3YlmJQaz0+pltdyPXSoNxnI9pkG9Ae/JloKg9NXNfYGdye
/hRjJ4MetGEj9geztifEbT07xMbQjJR64d42Mi+ODSTgre8V3gMoDz4gm63ssFb9s9kLTLpGlod4
mbASAejexI3XH80SOq1ZDPLGbCc2DWpyNnnhrCdKOn/vRMQOqBGtJeYNj97cN7LQ6GpPfrBFvqW1
ZAFasmooRI56E94Ct8wgP1waVonptx0+unJ9qbwiOs5eO50Wx5Y3K7S9oBj99VHbfnNGIofOefBe
x9JsA5G3Kux8zns7qeeQC23c9f2yPuSTkxP+i+HKrPx8B4TFvvMUevqYhuCO8Yo6ksKCFFYrWg+3
oUeM4cxWDv9vfhk/s58bQ+bAY6D7mfWe6Za/fM/GPYqCOSgHF790NKsz7ZN3BF1bnHIQ6EFcLvWx
0gk/MK7rjepZHSCeHo8Vt+/jPMxlGiSysx8wbalADN4amAa5afCLWe+Wcb3DDkex53oGYWHwxWHa
ANKJrZ+tNKtdZfcpg4C6Owxiafm/GxYdYlbumfTFH+5YtBtb26jaPELpXeQ22zVtfnpL7+0qRzxo
WG3kzMb9MYkHfTHmsTnm8Dp2Xrw4B6zB/pEulKRttrdhU5v20VRVzH+ZCAlT9+t2bcF+q2VgoyfX
pdhWtotTihiLs9+4LabPIQvNuEVp2QJf1zXzi1pjzlXllYG8pKemk2o7oM6LDMaMP0v1lYnJhZYA
ngehCzeKguomt2tGVbLSYcwvuPGyLsiqJ29ytj6bH4J0rv39lO6Q0r5THn3pbdWjQPe1/GHFc7t1
u/Er+0PWZFVkHmWiizDpvOyqzY8OaYn5zkRLc3LYP+7UlCXHlrntARZyvS9g8t8OS70GxWTrLTtf
T6BQjJlh9MX40NbD21KaKUrn3rtnAsSQSrZyW9s92vRO2beLMWdHENgkq9r4j4fC8FlSsFgW5O8G
XtWO24K0IDbQ6VzvnHJxHmeds5xahtslFgqfCCeZicT0p6Gc7rx6yO9rjtl9m/RNQHXrBlmy8JyO
Pl5g1WChQU4UWmWMxJwJG+j3XN+bINExlNnFoVKVukWovIZJ07yvWe3f+JlhnOxU/Ef2gTnW1D7e
jOhlcPwfSyG+T9U1viFFTI41PQ2d0YRpPVdv1ihQR1kSAHbvcVgSx/o6L2V3gM6uH8xmGj+gDeeA
SgZpBUIN4xO70+zMsdgc+y7KLy7b3rtY0ytNeZbuFz99NAeXwFnYkQHF0RdnMscDS2A3hKSVHpkX
iaC7jm5Ja/P3yTqQ7QrWPRzsJbusbWpsJoPrOjSG/z1dqhb9RFweF3+pD1LN8Xfkiu5O6RzFjDVk
95MyPBJ52UXay4y9w4mHyzKNZTDX11TkxkoMBEdZg6W3dp+mWsUBbsPu0FnX1yDmmylwPNakhVH2
Lyb6TgsyONvk4vp+QHIwv9mKK1aIVh3EYLNP05lXoAddUsaBkTitzSwufXGvGUVlTHPd6a0rXfGU
r8x82qyRe4a+j43Qa4hadwzNRK4sZKePStsTDPXKP7VZeV2FmuJWDhgb0EcRda5cJvBZ8lH7Gbe4
Wr2NQ/zywUjAuJRGiQwQ1eP97NqvOu3id2ucUCR2UXcHE0K/4gbDuZ8oI92ixq0vsFYsjm8HNrUN
xp3URtakYNLPsye4dAN1xKCzt2GWJVbwjq3etlRd/pB4auHa4fXY5+MC35M3OQlU/ZDuS7xJ9wsx
GSNed7GGmhrjoikVdm5l4x3tvWbT+K27hwyVhaLEqREjTpJzY50yQ36bWm3eah2/Cr7Ethw6ptkL
0+xqA120HDY+io1NH9n6i8RsFjRpwTu8QqWMBU/1D5WLRLHtHXEx0x5EvED6Dy0DOVe3suEmFoMt
vVv2EtutG2+72TXuNQpB1Aeie5iLgfV61NSXDhXB3vPybptIEYfdIDoMq6hliJ9NXya6jGN5HeXq
NuGfdqwf2FHjs1DaCxpWDijYtBma9D4bEmTQyY4Dgq4u+wVQvP2ZOObHdP3fycECn+G0SbreH4LW
8PxbJ77GP7ESIrQbNZBnFYe5bYoPllvYcTuPh9UWbzJLfmJbMX6OdMnhQDjBzsiF9bSoyAsGByIy
LIC1vWS5wZ4nGiG+A/M+jCRRs9lAopsCowqmFNVU6i1G0DWW3nVg1LcefnEkBeNyPxTiZ6w1AuIk
bl9Ne/2QTmUcGea1/UYaeJoEbpTzXFQIHa64j0mNr5jp+M5wbdagTwz65X7glWmM00UVMN3thZfv
8v/411p7e2KV76Z4udjskXohd618buMXL/Z3qelhn53cGNOXnO/kwlwyGupfRrl+tIaBO2lAkonb
TwU8ztOZykOHpQ9PXgyE9S56GrCo4AGqFWkZnmrHQPp9s3NcnOcZLc+2WZrqQF2c32pOngvrtGoz
L8xjR5zqxUYjxw2MRTXf2SkISivHxCHdxtN+JAB0S0MQb8ssWsLBR69u244ZOLn4UZn4pJdsAA+S
quaEgHHYG3WJM71HJrmYZAiwprSwcS1eSHYjeQrswzdzkYxhWqg3OyMfyxYVtoxsUGeNHHZvIif4
Cg0FRp9NAQ85Y0AgkTLVZxG2Uavv3ySGe2nZ6ge6Wo3nuFjkDiG8+ZyaBXvGin1mc1V+oOqtsuQ0
eMpmXYH0xqjn+RSXkBeaRnqPi8cY37KNmZEKyiUt+7dqxLw7ISa/he/3U5mUXxAOZrJbrtkgaRvr
AxjIgRy/SROWIettP7j5jgAS5wAEt39d5iq6zBb6ggRNbwAwznxsJUWtydnPSzc5ZrN+4I6TW9Ke
vLvMG/P7oqOOVbP+Oictt03XQjbIjPZYtfa3Gj7mDtf3vGuj6n2hWNopP+U2ZfS09yw2Zpu2S4at
LuVyVzSK3RSUfAQ86bhLoJMcTT0TKVMkjfXcSXsNfWnSy7DjaZke6eickJc585xhZM3tsd1OYxvd
q2KcbsfYiW856JbDlT96iJysDSWyPxY2bNzMOh24f8l45dSP+tu0QcVit7U65uS4oacRV4+NRDj8
2HW284bKINuVNVgWlpjDU7kIyVuzGfelW3tPmntl55kjbyTp1CQsEfFzRJoiA+Tt+B6YJ+67jsew
MWV/MoX3Xlmx2jUVC19N8BSvmCTZzqMdYzuznF01OygQobsFAIT97bJah2htsamlCIHZQ9S3PkLH
wFLDbly6S2H1wRIRdENIXhrOzfKaM8nZZKhYDrGOP2Bnr7c+QrljrxNC8zA4XBaSypCmoCB3W2pJ
W45GmJQVXvUczLZVQ/ZnxYWwk+Xf+mVO0+Yuika2XABSpu04SHEYGj9+s9e5R+zb1/tmRSfj1FF2
KBZzfE0re71VgmglEJbDoSmq5Z40h+U5q1IL+MO4bKVxjdBAvnZrRIZzbBfZnOtl9F8K1WRfDcMc
MUP087RNDCPfWzRfe9bu7i717UfU0PjhZzVjvIyc/NE260NLiV4zsYImJlDxIjGkdEtOhAqWz5lo
KPHQ+byMrMJCzk8c4HY3basusgO7SplxTcZCxs3QbPqEzMtarF9oxxQLbxR1XLmFDBlKvMMSsalc
U3P6iTdM7QYM1XdrpXtUWSQDpeTzovaO3wB3fGG7iwneKzu08rk6FDaOstFtskfFvXRUURPvZcf7
i0I1u0hHElYNzSNE0vU97VgcVlSXu2Swlr2v2hqJFfOA8SpKLyc2vTTW5aZ3CnUChIOnWlGYisW1
b9vexBVP9tTEY7xXxkrWTWqWYcuZiRVHPqRmPB0TL0GAVEztWYk5x3ZhonpIRuvGRQ4Q0AknF12p
9qGyCvtkVpWzW9RQBZZWiFa7ojq0Nb9fk829xDCH/bPCyMLWyk1Rb2r/e52kHwYJaRtdO86hNEDx
54b/oy+bEXOp/KaQLRyaBawPdKbubCEUpfn0n2m32O+PVFJjn/g7q4PphyTV3EYjSmYQg3JnrVTt
gEucY2ZhzZPWwCHh2ZwEKdelkqm51a4kvik2BWsfhTRhfTJS4rXgcQ3o8tbpNvNHhpCd45/G0lFf
JUazPaI2Z5/6K0iCRuPSHFANZ3nn72efsDIimgAoDobzde5LC6jOCnFhMt+RHORBDV3shoSr1yVy
2iMW7DGw12i+I2dm3ot8+hjcwb8sNd7hjCUDZ6Sej3FZEdfWctgnRladte36B3Rt0y7mecZe4NZ7
DwQ9sGzpncbBlS/TYrsQIy3nu+UP3hFRVvnIhYu55HP+1szG9bYof8iR8KGyti88J+qGdERiRgzR
76zecTZELJH1RkTJttX0p0mtwWBVFmgN3fXh4NHINYgC6EvRso19HgXxSAikMXDEWBNN9NwbbI7d
tcNfM2DuG/uPSKPGy2sAZZ3gfpAe3PsOe/c5mob44KPQ3g6xyk46nvLQS7OtZM1gaLM7iqayDjwY
QTrJIxoB5w5mUvlEwJIK6r5+zv022kn8mZv6KuiDtpOFjVXxDUxktMLR0841OhSCmflC5AsTA0q4
0Be5A1soH0NCV1Qw5wIPH5NN3lTWS44/aieysmPdbE97pvxWyPyambqrrXnPOIx4Gg2pa7PSLR+R
8l4PWAOxsJlDVe/RjmDjqAKzuFaqCWJdClVCnVbICuYknEvaAS9FPygYD1ZU/lZsHImU/mV3Vwl9
O+R4Al1M3HiXNxAu1DYfZf6oM2oot+mqfTItQNWmpdt32BgP5aDjg2pGLxyl3+5Kf+xv+QoVBnJZ
3MpkMm/maO5/Yub6jlKgD7y5z3aOrBZsjqUISSOjakhceJhNQesexcuBKRbde5qwwYeAf+N3Sf2k
YQ7csRv+pcn43JhNPgRqRO/UT+hZfCKyDvydfoC7lUKFESpINd1eUNeikHd9AHVtl58nObxeM8Y5
3pigFASb3tHHLChrvPiSEkpIQWQs8kiWu0ZCPfkHDIH6HPdM/qceJVUScbmLDoeTa5Xuix8L62e/
2suunedhs5L4iDrEdg8osn0AnzVi3d5tDGL7yGqoZ4epGgfzRtbjVw8PSFA1V2BS21uHuFvKo8tV
umNZwXPgZe1eZI35UPceSpm1ExSYUXoNVtM7wxQqjKPBD8feg6Tn2nybRtb7bB2Gg4qLMWxS73sj
rX5fMRe7b5Z03l0DGEP0mNxyqG/uMicdMTfP5j42r68qervQTVtcBXQQdLtKbih7XsYWDoyF/gZH
Jx9TVgsRRdLURxt9yi0Km24b2VNzXGd8g146AkzvZ2RLCbIHHEA5cWcky2YEx8FAI4YW2486xJI9
jkYFv+Oe5FTs4ejUC2OHyqvb9ylqki+G2+KjvQpdWWXzIoWCgLMF7BrIKTtcE0Yc0z4xsDqTLBl0
Ha+PobQ3UzdgvbAL6yaHMxJUrskQAPIU1VxcVecSCnMYD+ZLnkBLiLMI+FiDWzWdVljWuRFt8PIw
w7aQliKRrW4sYc0nN7HLfUQrtKtd/C6W18P5LGS1J84o3zjkaN2uZFxuexegH0Fv5n2C3OkwEbO1
wQ3/scZ5eeSgHUJdMbBby2E5ZTJnpttjunXjvtjzQ+IBj6+9otP523p1jBe7AHYIQoSiFJ/bCYGT
PqWkXDw1CWfzasSIoLwEs1nZvTI8J+eyWA0gNBMtQlmvuN+tzAk9ZmPBYOTmfpCgbvvJRYRjFTWD
4fZZkKZK4kNj7wh6ijYGS+xjDEX9cVraTWfKCX4PUaw5FdTGlPUSlJ6/BLSRPTM+2ndCobxvJW6o
m9o2npTLeLAjGRGk3SR4P6AtggFUUmd0DKbW5k0WzA5YG7u7STTmBqpYe3+d8ZMt6fGattzlAwty
yfhJsMK09QK0i1jTQ14OQFtkY3yL6BhurJbZZEpyGk5JQmXxD0OAYFb3mOELqc55Br/IK2d8VbLz
d22ac23NWl0YZF5z2fhxpW0st4mZ56Exetm+8wf3OJfu8OQkEdLEVAznORV4OOy4J6oLxX/eAp/2
RXFdPvTACb20hhNuNcEImg1I1ZCeJ+0a27G08RxJ1b6kORq0tjDbL1hwIWQMHSFkuKIG+EBkolh5
bgeGoa1n1jCYtlwKwU2lm5j1ApFqpH6lAMdRIPl6k/dFcT8b3bd2vG4BprUJ8gTyxmpN7Y2LGxn4
5tS+5wij7yIza+4sTTvrlta099b0OQNZfUbJB8WjqDAmM43Gkg3Jz926DHF3IBdNRHCx/iplZf2S
kfB67hQ/xk5loMvyGLv1jhYXAH8/F3NVpO9NJoOpgrJQtCTWzot3NkHrby0OvH1mZWM40djjEcgF
5KIlD22vym/mzHpLFImwzDsQzC9jQoJguhYx4Z9+XN+1QxV/J7DPuAwOVVY/ryTcRu1KsLSD7ZOW
kU65MB+6TNVJ0LrMyxgiQJ9KRh14cnbOPXm1F2RTXUhG1/qt49a96wXB9TSJnoc8sf7WEDi49cy2
fpIs8yTCAtIVFfsKXja2kxY/PQJocask052i4NoA2xvxwazG1ulS84fnl+IXbeJ3/HLThf2b+OGT
uPecKT0YvLJG/4SP++rOdpPHhlnc3pjEkzTB2zc2PUJN3rDpd/aFG+/Z7rQHmGgayieQOPVGJnWx
7wYyCqhN13JfNOxYt6Qa4V9fa+ytxsC9UmaasXaL9J0u850DEV+tnZpBNfeP7BCTQ8GbgOEuZcNo
sRkfNeMxZUPtW5xMbf2+NTaA+wA5dti8iMrNb4rOehdTWpxpL9nuNNF414qUnrSpmfZ1jBGjRMJS
a6ZX5Cdqlzhlsh9wewDkKkzjBv+Gs/WQ22477pT7bGKMMEKwoJdmBmDK9BoN2kKYEMv401x5L+cy
dl5dhYuYGmWc7/BNG7vaTqwTnGMGHIWBNBZPCft2nbWkdHDum4svfq2kLQaJbxWPUA+yL2mTNF+V
dPpb4gDXPVXFSBCe33/v2dVbbrorfhgm6FUj68djIhq7xNcJgBaQRsLbKSXQAHPxkRnzdF8Ij9vS
m2z/xIlUYClrk29+mtcnex3688T7MWiyVW+zxIM9uLAR7siwttSabj32XTuasZbhFDZLrJHVEuja
ss/1CHC59rI+qG1RUP/n7r4ELEqAn7UACSmm5etgepnF4owBbesm9RHpOOplrzfxcVGngcHBZKJb
78Mg2TRU+N54R9NzgWZgEZtqY++nmu9rszerc4Cwdm8eTCt7J3x7PbEhfCFM89nL9LtrCEbVQ+LZ
QzA3hUYZ2Tr6qzf4X7SeRb/nViX+10CZPM19NweCccFzY5jyPWusJd32seXdRFA/KR+YX+lUlbz0
8/imK7T9sBRryX4LG66nNss03MLDqfeiXo1b/ia8tHOGDNsqmzwwXLCTdo5cusM1TU/E/YLmIott
AB/5vOx7fqK9imJIEJmd3SxN3VzyjhVNZSLjTEtV4BYV2YUpB0beXI0xNhW2kJAwdMnOzje+aWyC
kBs7GTCPI0gp1m2I2UWEo1mxR0zAE8uoT3aekSTnCBHgSYCePCQQcPYDLi06GuKC9IT7kkkLdyT7
kAcJsu9Q49PblbLE5KEnRK+NHEPQ+eStm1TRMrL8He53Nyx78I+6HFdW85wBwCzqLWQtdnOLxlQ3
knPjTRZVfyyLYIyvsPbctoktjdR2nJgszQSVB+57VD5kxvcR4AVv8oTZm91ktNt++ys1fDxGWSyJ
Wskswc7+Wq9hsS7Acqw/ZdOKd4bcouffW9ovY1t5u2EAY5PrAntq3k90DkApcBa3ZMoXLKAWiCbY
vavQ7Vzn7M5Qq3DkWdR/TMnnLn2n17a205qher0WaZ1ftts0ZnRhs6MJRM3WSfTLTw+DWLcp15mq
gxMeSF6OcjXoh+V1ItEWKpdQDHviL7z35HN0NRIwf82/cdXNN9z/QI3bBsVCbqf0a1nOQpMBFEf7
W6Hc/N5my7Qr50LhVjaLx2XwnRdYB/Oz0Tk9DjaQvoxxCgsqaQdyoh7BLPeMkN1cvTgddEO3onv2
VYxh1Rqt81qR31qkRG+iFmMZSUM0MuhxqdKzOoWvxULnJ27SJgkzzODWthc5gNF8/jHBU0IYm2ng
IJ0aS0pVmMozRchlsLEg5RQOtQW4SpgEflre1B+MaO35A4bxUMZTfEJaLwNVudbLUpjwNzNSsvF+
utPd0NTO1iZs+AxiVfwwCknF5HSRDomfsgLuORtTlzUcXfqXJ5f2KUji0jsvg4PiAGzbN58gD5p7
MtkWKBIQ30S0pYkAdE1e56kU9dUdhfR+ZV0b9Ibthr20zZ0x6X7PXzPvF2PwQiUi8a2tcPMLEclT
tsj6S+GZ8ikuybuNsqFnMY4pM53612gG0NWpqgyu2t0tMuXxnNQdRDKzL1HXp8mJxFZ+jwy88NZl
c42fdmidfuvWS/FkLEX2zmbQe00imVEDzOOvuk5J266HaV/OZv4lWyL/YEJ3fp3znCl+Sz/DwG2i
iSz73RphOHfZlD6yZGSliulS4v/VJgZe0M53gwVMaRLXQDp7TZcH5uGsakWH3xbTZUpHP9EWjC3m
l8EtqRJJIHecugn9wRY7j9nHsDMx/Z0ZDWKOT1yWdoME3WkXFxuR8t1skP2Dj+O9dCtBpcj8erKr
/gx4NzuuTHZZQ0FcblIQ/GK4ojhrF4xM77wuuUG2eDKtLcYb8ZFQ90PkNWKYPNoNXThKUEA2yQhZ
L3XUZiwtYAPGjImnBzBKQlmUfUm4cR7zYsremczBWXPqNb1nqYhMn8dlPw4avQwpRNuCW5wIDtNa
Ntpuk0vBUo8x/CqOpPHa30xd+AeudvdQNaNVbrzBuk+FzYKyVncjZc+DQ+PWoMApxn008KiuFkIR
imBBdo7dHHVekLnRHizDOccpHiPATjwoSQmLRNmi261FXzIcdU0ggYKdxU1aWZzYTVKe7CHS79Jl
jD4vhn1W2lLfk3HOsBpARKqLa/VGkRKyCGBh58Zix4LYP/Vmj32fVVOiWuNq7sApWrccJ7VfMxSM
8Q+jU0xjHnWpbeuO3YT1vaTtcrbtSvHeXW2V7DmQDhROKjFJe9PyDEW2O1imZOigRBrty8RmZN+a
xiVPB4RYEPd2Rt+RhqTw2WjtcC2ImO73Dmy6X6Mpo5eos1a88Kl69vOIqRXJtMwdazYPhfs42RnJ
75Se3V/Ea5/MkldZKEYAUzg8sZLFxWchYSNkLHBHN/epa926bIWHOd05Q3l2muVO2tXXPo5+CFQI
Gnfyn4Vt/xbOXSXPeHtJMEC6+TmaYvQbsaYcbveE8rV7f/ofVe5IqrF5YNZD68qWTn4S7SepyS7f
GaM7k+NnYAh8+l//fB85niCPzSfmQ/1LHzlXgixhK7oTc3Gb++O2N8bwzx9hXf/Gfwr/rqLZ/xgB
CMZB5O5/+g452AQnVm1zsczYZK5kqOs4sZ/ORdvju1EwatHDrbtYuqR/sfW/RAIDf13RLxtZV3wM
o7fSso6JOEGicnb+PKeHWQIyszC+32ukKj8oCNgCuJoK5i9311XD+a8/33eRbCnftu2rY/Kf0kjY
PW09u2VzYY1IkvtdN+1TF1qS9yx4UDXEjS7p/iKX/P+L8vunIndXDCIwpAgXI/DvnyqMmJBVFrgY
jbsWf5PLwDQ3qaeQWKzTqzCZvBRS1mAT2HxBY7leIcRnG4oOxm4rFfxa+/MTkyfnQNQfdG3bmp4j
28WzVmN1GqzrHBmzxhdYIFVomHFxgA/jsNXI+vKImkSFZmqtNwsNX+D01G/sR4ftWprsl3yQ5XTJ
28qCMszm+Xm0BrIYlFlv+a7wc7LWPWhjYWpZMgYxYkb9VVt9jWbXoUbDcakh9kpAMeiPKAQ5APEG
7qNqRTNXV9GuABJzJghdh6lb5peeB+TLMgztxZ24S6u1ecpngm8ApXXnykZs5R3NmlTKZI5JKUDT
c6hrImvmqX6jmvA3g9V0z+5koD2LQbC1SDe2AIS9o+W1V8c/dTsx89PJkMUH96r3kIwe+3s1rrfA
ypujCxn/JWUfwQx6VG64LGbN3Ug3uEjq9c2YYS5zPf/XUjgF0AlhbCfLviYnMElqnA5C/9X3Ovdj
dgHqNz7UdZw74VzmUF9aeswKa9fOnlV5ghkUY6iHKf6EQdLZycEgxIylt6UadVyvIqcFJ++pjEwF
+7NycXlG8zWpo1C3SbFwvtLFUASkM1jvHJiSYSzZ4/+RdmbLkSLbtv0izMBxwHmNvlEX6qUXTCkp
6fuer7+DOudalSLTUpZ29tPetqtEROA4y9eac8w6L1rwB0a3NvMCpWJae5/KhubYV9dGKdeAKaHu
BMcxFAxewhTLJaCxm5EO46ewM/rRA6O1YhHbNIG9CcFpXdvOHqnOeOELINkw8qESay5NJM2VcNbm
FoyiSD+6dvuB28E8uZFT7GtnorQ3tOjKmPJkP5nCwdLhpltO7VQjY1xjQfR0Df5QnZyiOh/Xel0y
ElflzFXvLE9uRkXrdWFYaXts6FuujMbD14e3Elt6O6drdvb0jvkfrx/rj9ymPmYy4ogCXNiUUxEH
BaBtSwTtM/pw3p7OFG+beMzJO21eGZ6ED37e0eeJETnhrYBa0+jDKoqq8LJ0LLr/WgfppW9w0wR5
ASYoMsE74bE5FdrLWD81cE3FtEVOihEQaPCDMosbrcovQo4/Xeqll+HUIg0Ea4+SL3/Mgtp8JWsh
vvPLutxOrg/Pwkj7Q2u0wZXbF+qC2oHmHp9gYiAyk+Wr3LGP4dgUa8k8/ClHk/iQmdQ/U72rjL5i
+hdlxjrEU8CwyBlOusM4z8+8l2oc3r3aLH6QaUF+ljEPE2lVqisNUQkyUotIiAksa8mseIltINnT
K+4PukNI6ooW1gg/tJ22CNXVtipbz1iA1ogENO2VHXXiSXVoS1NJXQD3asKXULkh821XAzU1uZ65
YawjLoNu9A++rX0UrmA8UmefPgKjVZ0gbOEjeD8R0hSbQfNBGmuApMWIPxsM28+x4+hpBw4NbnC2
yzzRnV1SFO4KPmh/AGFmc6tDG3GcIe6V4CDe28ObTfX2YVS+OPixE2IZzuSlFrjVUbOBP0wmXDwv
h/ld1L17kdcJh3u3BGdk4aAcAWvT/MfQmcqCfnEDjOub4L2zSoJYBhN/nqWUxaQR59eZxt+oydjI
IhxOrKbSISngG6/Cd3//XOIvCjCIIX8/SU4uza5i++f3/Gyl+M8by0XZj8l/thfylqASO3tPhmBy
PILYjRvIuUcYsltLtoekAyVSY/OvmGlmbPN/f00QGTpUInxU1F9f35JTBQLctxvjRgSBM6zRo03X
OuGddz6k4R+NsuuHSrlkkqDx/y5676t7BXsYpczs/pCMKKVrOmeONF3zYjUNqPRLYCH9Wk82TfxN
cTl//H9/0vkSpq7EXN8KG2PVP7ah/7gyspYtfmw69woX//BRTUStrwmN+fNv+N1FziqNKU2A8Ztc
RI7M2ECPrsxwaUWr/9tVzlY3/aMkitPeveLoM/VXANkFgsj2r1yI/GCuwkUp+cVMfi6hn61BBGvT
SEZMyMuW+Ah/6MuraAQI+3ffxVWGwEdpSiyolGfnd76OjbrQ9XK6YcgMuXga56CIKtvoyCMOmkji
b1b51wpUGSjpHax7szt5NimfW12N3rcU4470lAdPqNCn/tmt6T3eiPrZCzPkn9/50b4uCQfbIxZI
sMDzxchzM8+WdtxMgTGOmWDQDew5WjQwFEMEidrfbUm/XOfMndXjEqL3kItLOXUKhJMa11oee69/
c7t+/TZnJq1WEeji63ybAuBFQCfvXUPF3o7f3KXz/VUoCzUToZ9sCjZ60vlH/c/DOoRmmRRVUN+F
kI60oVwalfpmeZ/dF86YDn/ewFGGQx2yi/h6Caw4nhnoiXfHnJ3OMM3R0aGF/M2u83Vjm0/SbKcC
Hzp7j0WS39kXyWSgeXqZ57eNAFS1Aoo8fmeynRfQvxvbfAmT0G5sojYyXO7y2W6Ar1qajOig2FOV
hbAMveBQDbuI/9Zbzl/eGC4mgdHgFcdrOHv7v/5qZtkmUsEQvhWvDNerhz+vrvPbzl9nE8CQyglA
d6R1tuVovQmzz9PT21Tfc0TS/64BwC+F31UH7oOnBu+pOtudLWuQMCks7bbr3UV4wsPxza/z6912
BE+6LTGf2Yghz571kuAJUmUM63Yzxo96YKK4yf7OSc+MmOhHAEEuG8pcJZw95gHzExPWT3VyuhFR
y7rD38Yx5C/vg2BJ4RUh1Zudiyt9vcsAIqXskrA+qa0dQQH7P/75s4eidmPpafOfN7sNKQNi8+dP
f/5kA5ygD8O9pgCEenj+Ew1l6oW66IvTHD3ZoAHrdNwGjyma+z9f6B8r8ZdHT8ySKgzurFjaVe7Z
gsqKTNTxFJsnO6lNDinGobIwPVoNmtS8Ta9nmSFjhGNd4/2bBkqP/hFX1N/1nVgSDqoRgx1t3ivV
eVMlLqSV1uXQ3fo7T9uS4PLnb/nLQzn/eXYvHscZS3DeEDS0MkA3ZXW3Qp/erMJ6hoT091cgPpR9
nsoP4MHZY0/cT+l3QrW3sTPsXjQmC3/++/Mz8eU2/fO884ZkLRNZqs42raEnmxPhIeOHolyR4Qbi
EeE37FHAO3vA32tfY9T252ue9VF/KTTOkRcohslsFlkKTQvyL9E0F5VrL8ox+Ij7GunhjP9DsHbQ
8vqYFu3pm8vPv9m/3/n/Xx4fvOIhEM65y3k0wwYBpM8UsKyI+iqfW6JQTHQ2HWlyq67zbHovGNlG
ojntNrrXGCx98xF+V2qxjVPZs+NCgjmrFcK4Mo2GIdZJaObVoDWXXRKhERHTT5VPz1QrS9sN3oah
uszJX7WqMFrMlNY5JyPS7F0VzSJVYzmkammI6ogg+Jt96Lcf0KAjKEzKXP2cqtZCyc8IYElOScoj
PEGlLyEpNhJFVYaJyc6JXLGbd/wa39Qev10cDOiMeSs3bDaprxtsXdRGLKMkPcXYt+qRyQAhi3Ri
16n1wBNmdq+qvtCGbzaKs/3qfxbFfy97tvGOzHaCqmBReJJcMW1Xdj+G/nX0T1bgrsLh2fNw0NbX
KHXwoQbfPOX/YBbPl+R/r372dgSZkmNxS9OTFjNLxR57TByCdYIUJ5Wd/uhsTLuNn9ElCPBOoE14
Z7j7mXT2nZU4S453m3JyLgpMXOxCe6kzJB6MAr9E+d4HlYZIQb+x6M5tDOKpip5rEPF6o2YJB93M
LTC6JW9UtRm79icpXuPCynz4AngxacUaGdYgzV5HGQ702ccUDADXpukZ08tRxUiOVF/g6YSWmgeb
kbg14ljAnbKL9GLYtV5Bp9hMHhLPv7cz/caL4TTX/GvdkCFfAqVfZAdVGms5lne97W7cHFXJkKlp
0aeEPxVdAAGL2ZzERrz0rJTmnRGtylxsK1t8dqV8w+uF9ZUQxyo1lxXttRBdKsIXRNe+f1+GdUt6
u3gyav/oqM+YIT/N2kdbzmLettsWE497j/By6ffQnP3uYszl/aD1F1lUrnPklssOj3dR+7ffbARf
X8j/u+yY51B/UaiK8+eMfYDeJN3Ek26rG0bIIM3cgXzHXjtAfN/CZl1bKf4me9qa0UQslPcQhP3S
QJbAsO0ta7UTDpfvdsh51/+6HJG6Mm36p1qDFnK2PZk5A+mQbIVTXH5YHAC5TxL9imY8lNEGhv9K
G9+a7t5s6VhV229+kq+vpPknQfbEcM3idE3G9/lPoqOm6+wxpkbptIyAjrzdmJqo1mFDrCR5lPrP
CinUj8ltMH84VXHdJNMPxBXBYTJ0fa0lpn1oe7e5rkqSxnh9NQfJ7GFOQ2o//vxZza+gmP/9rJJy
GRANRfk5bELhx0ChaeWnyt2H3UeYP6kJeAQxBLl7I1GqRO2lr7+iXV3k5ZXp6D8q6IfWlF1Uw7UH
EQXDDdFSb1mMwi/7Se7CItGIECQgLiOU2gIt4ZsXA8TpQY9vyK378+ef99Lz+8xEWlnzvab5c7bX
hpFfMFIbixOZHkdvjG/isAyhGGjxNxvcb3Z16iSDAoMxI3CO80IM3qNRCTSDpyxBpM2wJvhAuZPs
Gs35GDJCZEHhD5cRmZ1HJOnYDMJBflP7/mZdKfYwDmhUUrS5zkop2wlT8qDr4hSWj2Nv3WbphAqH
CDdn5ybvUk++ecn/+grlK/P+pHFjzYTds4dI0/1ct2J+XD9z7XfZTwmaG4CAvtMEc+62eEhjyMjm
YOB4aJA2/Pne/vbrAvW1XUdnFndOZNL0FtVgmRWcJHSc3Mw2F36e3Yak5iy6ES64T0yAa3/z9H6t
iP95IJSQBH858xNhirMvDarZY04y/8hzGmM954APf18h8MP+e41/Hsr/dEBCxyu0qWuKkxRbFylF
M8plYT0iY8ZQN6w6AMxGSPBP9s0C+s3TQpfUpBVHzoDFGfZrZVKYBq5rT/GLGu59pwzUZt3DhAbv
zzfO+PU6lOM2bXqGpPSbz/t+ZYi6mmz06kQWxXXtZQ9a3qGVTnY+XR98PisAT/fwNvaNrDZ5P1FB
V2u0bYQrp8VtHxvfrKS5+Pi6S3z9PPNK+8/vnZACME5KVVRk11bN7sTKQW690Opq08f3f/72v74Q
54uRNEBLkOL4nIE1QCWa8MVhSQvDvZ6jb2+b/aTSHXr7b84hv7mUAeCHxuPchtTP294hWcf+iJLt
1IbRnW3l7ik2CnfjR+Kn743ON7/ib+4qV3Nc/mOaM+z3668IM7g1oq6Zr0axVdQb3cnWqfhm0/n1
qecoSt+ODrWO0uIXIYeLTbAJhvpUWNW6Tts3B4CAZSp2gXgdNfUFFpVvHotfH/n5koCW5oeeXvXZ
I6+NlZMM5FWe4qkXkDQM7aiXWv/053Xx26uAL+TQpOvql0Ob6YJaxjJMY6TITlkn70is/ua3+2d0
dLbQ6bjT4EGcDIf8lx6VGUpsYBO9HUKzRb4s+xEh8cegOAIW6ByGlcxOE5axyA2+WR2/+3r/vfTZ
M2Zi1fGVmu8b2VCl0aA2JH77mwX/myU4d0J4+4HwgfZ+tgSzAh8VEnfrxum6EgCTaV/iVk+PUwjk
+s+369dni8oNjh00RRqKv9wuLercerSj8NRaDqj/Bll3YEJNGhljr4oynr7ZNM/2KBRw0uWuIY7S
Ba2S820j9ulnE0Y1njoDnKyWpcV2anXYwMlYrF3kOxwqavObUeovF0VdzNgMIzaMgBmt9/WR9hKR
4HlqnZPy6nbjEaiw7IMxPnZW72wGft9D3Gvxd6t0/qv/WaVAVXW6j3MvFTQQw/iz15BZ0jpJBl07
CbTee70yCL9qQEG0uQFYqPaNa80J+ycOlHCTKJUPyq9j0sa7OH6enBhbpgimaOm2fXIKC0AZKZaF
m8kPqVSGPDjkSAn+vBjOFrdAMUeHiTIZhDyAKffsdxoIXa58K+Xvgxiyg20n7v58gbPVdnYBqvyv
N0JiPladTa1DXMJCpMgRQybPsoLU9R0g9OwZ+p9LIS+j6UfrjHvw9VK8alHslEZ+yicMDO8kCqbD
dyPf336df69x3vTr6hg8C2rjE6YdKZ9AMaCb8Uzzm+2AjsovK3i+M/9e6bxGdchMIkvKzE+6kebo
rV11lURpuxpKxgA1pqJ9z3K7ijHGH2sp3uhMa2vDQfBjlVW0Ip8+oinFvwA+T+2rkjg5jvazIjih
i72TZkNQWyE18qEaCavHz9TP0MjsXd47L9AfmAMX02esaSS1IN4jAbwsrVUbODSFQ9NqwI0Id5el
CUjCyo/XAd6jTdWDJmILmUX5ATEvg0Euu9WTooo9DMvhQ4KIYwTrt8JxW2wRKr+rpgrwjRr50i/D
V4Q5Hz3egnU0kDCehjUIrFriHJt6+xMJHIc1QWjbQHN7m8aA7SyONJB7ouA0DeMhm9IdwRP6UgEo
0LAgwA6wa6FIIM/ksi/b4r7V0cpfgiMIYVhVyIOwp4BhCGWzCAU0EBHb7sI1ymzlWFAZ2K9dcDBQ
akjc9Xa2FRU3Ik/ezdSXaywAzouDIRUObZxvszJor31NRwkskGQxU8Eqp5MwSO6qWNchu44exxBS
QuYTmt1Yt7XZ1Ue9wMCZtVQAkHKKfQwEfyHCUu4Mw8tfnMavt1bflmtH4Jp0c2TzKjCdQ2a0LklT
ibauMKKuHBNruld1r7X07WVmtcZPTwKdEJXVP4ylLTBCj0MLQAuE1Cgr3prTrCmvyHzZgUiM12FH
sudU+kSmy7Env0cbrK1fAjZySVx5yBtbruKUUGX6MeFwkfSBuBBEPJWGDr1jytW+a7t8gdqajPgp
AqOY4WXHuyIASvL096EaXsPOBR2EEXqtK89ej1lo7gqJFxDheXUZxkod0r5qdpY7Mqpl1MmttI1j
4Jc/WBfOJhGj+eJPNlYYAeGoa31nX6JuJftmTNZRNX6I/tjDM++y8b50PChSAU2zIgi6K88rvK0V
eRERD5O1G9rxAwm5hoNWcT8UcUA2nAZI1QmUtQI549YxjGit6qzZ1zYiq75AhhtedPEhLMmzQ6aD
qt1Z4IYVW2TU/i6re7nz8haeF1ALFPaJif+qlwTCxu3Pqtdey9HiyFc53pZAc3FVy5SuX10E7Iuj
8wxLZrQXNbEqfBRm1fFQTds6mVOVzNrAN+uDZQgD7Sbrc0WwUt5sGisaFpnAv9C24XDsAdygnwSS
1wSlf1k78lNzdeTuqrGWRok/q0swX8vYeR2MiB41te4yQ/29SZj5LrzGGPZGSP5WH5jhZRUH3b72
CK/y/Cnck58G+H8o82tCDT0EYtAxsS0CZMwAymsCe72UEFhi/IrrNCG7r2Z2ehU2AckBuGq2KrDe
bciZePQQwcWl+gE7cQbIE+eoYoGHJfU4X+RFdcRuzktP9y97EBf7zFP0W3GC0gIJbpTeDasgV9mj
n9rOwuR/bkzZWisCmL1NF01EnFn5RHtSw6sXefioiC/eFLPX1iKZd1W2OrkALpbsUMx2xQF7UJrM
HLuUxhQqW//C5n8uwxomUtDmIai1qnj3yYgkCrwHrygdjeZEW47LxnJQ4dsEKdVz+IBSAekRfrI0
G5WhpCUTbkpsMJNKkZfQ+fkqaHQb701TH20vlAs0gB2heCUhxTTINs3svG2LKT8EcxBxl4F9sPOp
xHU/0dmPS2/BP+HdGBMkHz0oXqI2NImV8wFI1KHkI1ec/0xgWrAqGiBy6MaDAJRM5BL1QYSAu85D
NHwThLFNqpGATeNZ/ki9QV+W+KeWYem8VphAlzKMP/qs/iww+DBbiD46S3syixb+4mC+Z15Kxp3J
F+0YHy64P++WRc/GEV5BJmULstWMotUE5RptZxHccaqMF54DVSZrtPsqntPoS9LhIiNAZpjqE3JV
0F1+k/LcpBU+TpWZWxuKxKInOh4QsfSZucA8yroRRRcYg/qBf5AnMQkHvL1hxbmAHeMhdGq8Q1aZ
PDpp+mCj1nxqWy099lj2DsR5+kcfsnyJLRa0VDvrXJ2Zs4AtTXuXvnJXKfndK6yGCD9dH32nq2Fn
4ri/MgLXPmS+8ykVWqwJF+9F7biQx/paW1AE6/TA6wGPOUc8v+qYrtoFIZa9lOsuSuFl8JyQXujZ
t1Fr9FsERvUl8LPmqigIuaxS9t65oL2gUo5X8RD02Fqtn2xCxaojyYPtjlSbzm4QOMcq2hSdO25B
uwybgEERS5sEOunjFMM4hp1TmqQtEn54EF3br8iiFndFFNgdUuW2hZwNtnJLFiaKcd2NHiUh8M1C
5Fb2rhVzbCCgL0xdsuLH1Hv/FA0zlld0OPZchlxurt7cKGsWcDFhgLgTov0kj8EaEdaxEHgpQYPK
+AJ6/7NTWy9W2z6OFlSYykzCW9iWMV4GakCro2Sw7dFdwNipjkmr+TdWCHPAxeC7bGqTI/lACjVC
v2FG8lQpVqTQkObOSyJuwuhb1YHIPmYvyHMwgPn+teCuMWsAEe/EGVk3lLibJsF6lM30Hjj4yYJz
lrdImCotHaeFgBJkpFkRoXIYHDlsRGVG+xpv3lUXS0aNvoRI68nPtGTaVWNKPOhN06x7I1HPHuQp
+HppvksspiH4BMyNgriwYvgunmtgapCP0JLhuZms+2lU+J5bGeGf8Y3uNoVPxJrXs0tDYlzoteRn
MbFBBhFyxVq3K3irWng95UiuU6uLd0xGpuuCOT3/N2G7F9LuEWtjAT2Oc9sU/pS/4o3n3dVNIre+
Vctto4MASzCo40Zqi8espGHVpqVa8lGNjYbQjaBBHJTLXGsq4Myde40XnXU8lu67qrA6qEozVnDa
3Bs4umot9R7B9NDwtCYUT0CbA4yuxaPItObNxn2INyseSVv1ptTCcjmx2QuyouVG9vrJKEvv3mt9
WCNtOWznWPaV72bj2vYZqrnZxK7sKcJcLC1tt1Mz+vc6HJPbakA52JuF4qlkhhSknrMv/M5bc5ws
7uVs0QRdrtaNxg4EmImp4GBGG+TIahsqPVpFZYff16W/HbXqzs5qqFMeNWRAWllOHlT5aeIigsKZ
9Ohj8d0nhv2pS0ZgZUZJW1dM+XTewf4i6eL8B5RWa8MkS1+gBJWbMJpInBqn6lpvOvTHkcsXRt2d
p8coNJr70h3f7FqvKYHaj3GAjzYOZnXZVUJfxbrxMVjznRvor9mFwD7XKzJuQFwA9BiD3TAw6WEg
hZNCsbcXZI9eBQxkFlrGjqqacNoUFZF2PT7ZjRyN4c4bxmJJVinS9yR56NHAg9yImlVWGvZaoFhN
N++FHtzryGVBHXM2x48ybvuSEKAeDsVCH/p2ixIbp000xoxwbGMDqG1Yg4JLMAl4yRrpGNax2odI
oyh+j6NlcG6IkuYQhkl5a5VptCsH21wCouovYVc3b/zY41Z0MXa2HuT9OnL+OSWXNV97SI7EJ0W4
nGPvHms5TncsituMIywMRQWYltrDwFEQVEcRGe1TkyuwrmiaV26RqUu07P7GmqiZzMJubiBkcQjQ
wdu/1hEHjk1cjf2pAF5RUaV25QtBQRfDYL2aUd+bH5E0e+PeKpvQZK5v5skuBNHmbSy9yl9x2c6L
Me4gE9Smibfd6tal3cyBOpnlLpN2AFYq1dANjzVYpEu757Xc2dJZEI9a7a0G02jquMFNnJEz7qoi
38VTaC8sQ3tJ6iZepGXobqYyNd/i0uDcotIgxA6Ji3bpE+iOPzDSqaJcPVxgz2nIVoTZv0waM97T
KxjXXRoFN0ZBOBHmgMq5C0IXuGUl77oeH4sfMPlir1c3dogBx3NghJZVifMKcrjTvCA1RA/JrEMd
Ciq/vdlp4aaELLGPEsbuGiU18aJ1sQq7/gMYibUcgxo9fx0D9JLAR2lqpeCeqXl0O3ZxuBbmnqTa
Jxf1z0ZXFd++r/DXspstssB7SbwmW8pYCmCxgvT2ft4H8ZMuCjsKODEpAFLDGFymjQOBUzheepXC
qIpWLsA5qnql8UmNhBoGYAnbJQnzlyBgwLYZkTVdKqO4icvkpYXhtuttvJiL1sRlqSVuBT8B+o4z
EMIbwCFYox4kAVmH+TWTdjFEsjqx0QaPlAE0jgCTftiBP7w7utfdjMzqd/yBAVpOE1zBZkTS5k+W
AfjZ6Tw2BCN/blKcqiJTJryjwdmJKTAXmgfti5Kj24uwda5jr+Ihz2bgYkfsAmivMl1V9QiAR3nu
NX0r2GlW/eI7zqeW0HAUnEAOA0FtT65Q2rYatfzNHUmmDZlirfAWFMugAX+hpUGDBdLTGHuaGEfZ
EJaWVmo7DHL0vhj2LXRg9KvS86sLu8caoZtEfimUKouCQ71YRDk1HvhCbSv7nlguG6TbjV4PagGz
R6wND66Q5RMYm8YQDwlao81lOtMSUo+xcoPs0/UBiRQ56HAj8+Uio3JbhRK/ShSE4yrA6oMhSpOr
3G2nG2GNYj+FAB/B9Y2XvhnbnDHcgtZZVW2lVfgXVW1huk8tBfgvbK/j1Gq3CMzaV0Dp6mgPkXbV
42PkToXdJgXz/xywzRzBExCsO8RAYllO4oaiFvpGHsC9c/P2DtLbZ9dX1T5oOkJa62S6EMFdm2yI
+YuWHH24FSI2XiheO/YXap5Cs5pl39bMiJvCWQdcbyV8QXpwU3Dkwygbr8IgiFf6qNxnmdtY0y3Y
Cj8mz3nDVdU/+MSB7xtLIwxAT8c83DPSgFNklQa0ehU09s8gtoZ9XA3myiOldZ3oTJiLwkMvYeBw
XadjnV/VjfiwTVM7gNkbFsnUCSwWOPp4rkJYBR3P/USAA3wJ+zWznWZnJjkNEkcalH4VBvPcZMKY
RQzncCY/uvr45GBGoq4agf3VBdWdlmhbpyXDL04HcHkZ1So6LJBIcY6Xh6QCnjvgKhh/SdSdphOt
iw6FGlIRRs32tdnhuAsdBn1RSWZAmOrBLpSev1NlVt0GQjl3fClzYTssy1ChGqr7V5Bk+PUkNm2d
AmpBDxdQSNO16z5O5VNLivR6bBLztQmEuHKjWISLsvbVz6lJSFdjNz12Es1N0tSgg3TvCfMY6ohA
I2WPbXTVSJhrWVKJXe12/gq77Y+pirs16Bvc3Mpk30TquIlcx8MRV/wY4II90FoCZUNm2oYGPbQ2
yS0ex1HeZk7wMEU9+ZKaDqPJVCRL+2O6oudIKLfdfvbk0C0LIy52QVtJNh7unh60Yp+PVn1rdZl2
hEniHOEoB1eOTKZNGqt4PUE/pl9b8DWM+cSvvbi5mV8jMqRKbbKKpp6kbeF7PJbWO2+VT6JaoF8h
gljKEdN8ow0YznrLXdmzVMgPQ4eXJ1T50u7zayfUsDJmUBky+CF8PjsgP0OUa1933xgclxutzQYO
hiS9Th3dR9SilFV1vxEyT6+oCLunIYOcZVZesODAmMMytKqtl7bxjCfhQDAVdvxCfJq/ybLOWInR
StccZQgt0Ecs7UWTRLsmh7HuO+InqA/UdcVENnRpAbKT6mdR6CXc5YTIXm20LtEOZSvZ9AiifN+s
bsu0HTi7Jw0OvkrCvMVYslHYgpcaAO9NgatxYUbpD9SvAY9t9REM0GZAHBjmwc5Y/e1kvM+2fiKH
C3pzgKQppcl/+Iw9fGp5bRnXKbZ+UrThaQjZmau2mWGikbpwJqDAJiLMg6vYFOhotaQdxQo+BWAL
pt8AvbRAe0zGWj91phGcqtrMLt1YOc/YJOlMcSJd8ONCfZ8AHYCMsXbSqcfZM2uuYcKna2lDdtQF
lZrmtwIuVl6nL01je0dohNUuIOxw5xl1cAOssV5lxB5uB27Lso16cTQ7bo1v+2ziemmt8x6wVupF
0zaPCPwS4A/g+Bl4S00Q8KTR5dt/skQqv95M2fSmBa1Dw7UY7H3Ty2CD5QT6FBXbxqghNNSF1u+Y
wsHVUgG3I+lJLgmlve8HuVNFeF/awBqCvG7XiWw4jOlBtGcsXl654NAPgtbscQJ8yiulMuTPLnGK
F1s1z16RBEcDGtg2riEiDWH04ddDz8en4SunObvQa1q8smHtwZCxhxVDT1pUZQGs2on1a8DzPN8W
tIPRd/V1mpvNjofT3BB2IjEBiuKgVUN2J7zIeR4m9cPJBtaLzn6Di7TZ5A4YqEHL1F5aZc5eUmb3
tabqlZAUFHpG3pIRa+FLJ5zmgkDSZGmFGpBkij7yssndjIoEP2KqFQ9T2BC5QEcCeLzdeN4dN8Pg
xJcULiGg0BkcowDIbCP9M2rbehknqztYbBgwCwcBD7rS+wdedXLu6Io9Ygv9OihoSlACdbuxc2aM
I69I2NJMOyUEmLSg7rfotX9EKFvEgn4cxXXgg1/J2iT9ScsVQZiq2JHHdrAvFWlOt1Tg1cq0Yvtx
kKikIzAmpDx6pJQQU7vB2Qb4QbKyr6tBS8gdH3L6Fk21VN44ENnRdNZla9OFmwRIQ4JSn3GlogoY
yk/Mlv2OnB8oK0PfII/QsTRtGEyA/+mLbGMaZnApqryHF+tARnZBrVfYQZ7sUT4zPNMp1IpXKw5q
kAQlZ34YNs1elgg9NYJrhee1H2bqGj5dXFywTDCL5qBcwFQZHgecSk31LFIBGadK61WHF1tkzzPS
r6/vRC55NTSZ9VOx6V84af+CYrM4kOUDhp8eE63LlzBFdDz4xPvQMmiW5PdwkiQqZg0Tmf2Xuvcl
ciBliRR3c9s40V1n5BWjgZK2QpU5Gy/Kgl1fGIKxA1oQAlrSQ20zYOWRswLEj62dg05r3WPhGsWL
NRWVB3m9FptRhg+tG3A8MfuXoJgp4JLfb8kbQBKsze6O6zYJV8jxJ+jXaSrBP6emt9Aj77YI+v4y
ILs0WtOHLuuHECV1u4maqnkwhWyXeh0SXl/WpB+UgakfYJiq/QAK9smr9Jo095YJpF17e3+kWSzc
4JEJgr7MlE8YCtlyWw9iwI6DjbfHI2CsrMgnuTknHYi8vGap+XWyjdqezp3b5TP21lqVqviR6tmP
OE+NJQhSDPmWQ2ft2HGQrNaJ194kChplq+Bek+MScVoKxLoE+0RbN/7RGmyLXZEmc0ozQxS9dbyn
Uh9ziujBLXfEW6zd6JW+We5dZFnrmJcwrHu0o10ThtuKEfDVhLsXwZMMt0jqiHcGu0MUKtnwemqQ
HGBr9scUAwHOMPLg/s/fvcSfu5GP1VMaHe1yY9zNXwDF8yrPN7Z9lODTYP9D2ZIDnATeIotosu7K
EoRF7hEDY5ilsbUN2LgNQyQQVEC706yAaSDZJsaibQ4OUvbJ77TFGMUPGADmRltlbKJEWbfEVv0Y
hXEc4/h+4oHf6ogZSTmhF5+AlyfN7VL2o0E0UU0aiB5+AmrGsuEcne4mxXtoAbikySlSm5I9Tbzn
iWrsUqTMd5bOqAU/C9m395Gt6lcDIN3KHYEr4P42Jt7vKpLrKG26k6Ob00GJ8FWZ9aNf6HDiE5AT
jdHR/XI06O9DXnGDs3DpQnu9N3PoEwsJr+66LfT+KHOobbSE+0UeapjINBrRWUg7os1yn65vUxFP
zaEUFBPjEROWp9nBwwcK0S+SjDyhxKCjT58oYbLBLjzyay1lD2OqK0S30oo23ADoQqNcp+SxjFkA
vpUODckjvNWk097XA3OUMgycYxKNL+znYusw6liy7enXYNmjlYc4ZpmhQbZ58DGHc75mxhRwJn+T
mPkYEIq578O7h6j7rv5MMZoszFjl67ymVgO/QBZV738OzhCsSeSasjXjjeeS/WfJYAWilTe8EdAA
hZDOEEMYnZIEMPTm/3F0Xs2tImsU/UVUkbqBVwHKsiVnnxfK40BOTebX36X7NjV15oxsQfcX9t7L
1GxawrSZ9R9D67pT0xOIkUHg2cTMbjZqhPzL4ImsdwYFN2up+6csTVB7j7phPTlmWVEar03rL9X0
z+KYCgoSx32ykb7grLNvNWW7MKMdbIK3M/vLjF3jwr6mvgiOEj6I+K+mFT5lsVxImhU2CxMPSXZn
JJi0DTayZZTTmRefehy3hPhn3pGR8399MjDsdd37hjLCIZIZXbQERT/2zy2hz0TU5IqcM9Is0wKE
tHDi5GVs4uGxKtUXQfhmaLce0sOMq5o6DrwuqbYjub2OWli+DO92CSyBMM7yog2qbE6lmZcXnQ2S
g7K8n4n5HbNtPkL00kgr4GpPqvMYzdGtYYZPmF9FragP/euEmz6wMm0mr765UyTMt9pmpLeY+PsH
IbLj6nj5Uer3clvxXbBIpXc243bbxnkSKK/vt2p01J5FDTSttkq21BwkadSeyclX6RuPsXoQZeID
suobcD6Xl7pLwjWNzD2UL7H3ZpP6Lepnd8uKcnkaLRRevTNZBwI05nDquvJcz4r4z85dA0Q0Cyml
pLnlVuwBS5MIYG05X7TVc09OzH8BJ/lf3ZG7OOcGewDdhDnfKfAwkNt9+l7OTBJ0b4mhEhXokVTe
Rul5fFFErLOTccwNa3QyubvoymFiQ8mKjKM0inw/9na6v2cA09zAhDQyjwYBEkmYzyRYo4WHs7ow
wSJMChmnQGCAUl+xAQSMJZL20zaMapPeGVMzU9xtHzMTHzOy4j3qlM2YN+XRpDBiuxHn/my03WnG
4XLSRWp+5dCw+CPI1SdFqhnBrPXexcl3M6jPdnE23HJorLtMttAv7MK49NldtG1bY0DO6npCPm0f
pRTNwdZwOtRuBNBMpepfkqZNyHSu8G0qUX/1SpPrhXsAFEYOHEcfn62RhQyBMt0JyoEizrfvQlGt
nCWJgazbEGDgmrXnJ11gR3n5uu49L5bhONrJbiomVszr+9qOag+npA6d0R6eOKwX1kX4GzOMp3vL
iNJzY6rmRGAMeZLW2N4akblstZaBIm9lG9vG2WOnpmebwnOvzRZDsV6zwQvet9O2/iU81V0WG2tF
5fTy0C3m8tyMA9MmCgzfoaipSEWzkqx8VInktfCmn5Tgko94qmSyWe7xFjLnXGim+KccF7nN3TSi
e55ylto6/8F4D0OsJvtGQxF/9cKqdgDuoC71OUvdGBh2njnjA9phwv31Vuc+i1o0XLF3BGnlHbmS
zUOcZw1635KcniYHhsC1vHb5sgNDpwJq/BbydDNdKqPM9xwiw71M1HxIQZTKg7bsDa2pkDRI6uOl
JlF7WpKNzMRr0QzejhWPOjayu5PlWp3ud8SEIXtyQyOPRJk68rV0mh+aOa4J/r4nj1teDarI+wNs
+a3oSdhPfwsLgJN0teJ9suz8Ni7L5OsqHkKLS/gRqKwd5iOrXVPE1THzcnEkcC7dZWX+mtlOQSNq
6KdOmDO/gJ4smionVIaNDesmNG1yQlLH9mo5mCKK3/N4+an69hNLTeIbVAB+WXdMzEZKAXaCtH6a
ErB4hULR4uiPcYRk2XPybluL1dyAwzGDlJPoUhVdssmXhQW5nF/Huuh2mpfA3mF3+jDJqCSN29De
YFkdUGI+LLWRbtkEPEDXdLfrKP6NZp8EYuGmdQ0ecSLvkrPHt7qjTzMePJIMb2hXc9+eSZECText
o6FwfyjYDHJNnZp9UU6Ekuaqw9KRtmMt4h8ZSc0efSlyEi8iZHqYrU1Fb7xNIKLyKlj/XCy5bAFV
S5TtvTdr9Y/VntKzV0XDkaYGRwPL8HSDnWRCgcZ0IEVz7xt2xePSZNYNXFx+MRqCRNcEg9CaJG1o
pA3MyFoZj+Z9deBVdIc26riNkJAWsTKXNxlLlyyG6b2lZA+IpVSIAu4wJqMT+zXyWL9Lzf6L8Mfe
XwSEJk72RiLr6K+O9iOk7hCr2Xx6Mwk3yTQMl5yTe59p/DSxxQCo6ew3dATJ3ZO07ldgvb5cy5s7
rf275JMFDKf4wnUzOmlAIIO8Tz5R8BAGbYsXc0ydwIiT6cWtHYcfggRjkTNbIoyqPzS9s247oovc
fnyrI3aJ2QQeylBDSpCO5wWsPSLfVWMZeonRH8yh6K+DHvW7Lk+rFyLSrAC6jukbsYC6SGxg5Uft
JP8JU+/2o7tYHzGJIq9a48ZEfdYgFdmauNjBCkFti1Sqo7UK3YRZ4dLeKyIlyaZv5HBTVrU+jeOI
v4hZFOCFe6qukV8s2XZf0NGqM2MpmxW/E72QGcWr207EZsaVP9EysNtkC0bzqfTvvHPpeHBO/bf2
UftRGO66n5PM2VqJxXSRzWOt2X7tIc4iWoV6/bevp/dEi19AkMHouOtz5oJxINlFLho0Ob25Mf8H
AhrrsO1YINIeDYGNdfdRZJP6T+/b8c3Q6Xwyut1NUc+EROoETBk9t2znavoDzWIMJmBw/CGfCMcl
qiTwnMEIYw/xwRxVMYFl0nwxButXF16GvB+g8mxamW8YbXTzcD1tOlEbQOKxRfaSBQYcCUA+JlUP
2lPinVlX7A2rYZmvjdmjFU08cBnVSVeqbNiMJL5/IIMyt+novLqdNJ8suzH3dF6oc2TecsA33Cyu
iM5R1q7bZSozmDHRc0pq6YlVYfnaC2QV1eIWZ0MeUUXBVcq17B0+iOM3tQPetKb7sV3EZCwo9Ccr
/4dSlnHOjSg1ygFf8bLqDJ9T0plylv7TW1ZuDeRE7A8vbfU9GtlDtC6EIV9hbuPo180TYxrY09Qt
8Q9h9FyVjH4LkvLuO333MiyvCBm3Qqq9LV8g3EAr46UUz41xEuLsVI9xcnTTPSHSKSsknZBdz92L
lirvDEIjAmrilRXtj70p0w8bEJSl8evdr8Velj+ec6Pt2qQ6nUN3ZhBprLRC+qln9FkNYaq4VMh4
4tv6qpxbrb9a9FTVY5LuOociVhyWGjxQ8VtO+4IhVKf5ZseCqj4vTJXSgzFfe4ZMAxvGYuxZijCP
42pT/R8hYtQIv50WEBeuhvNc/gx4IM3oYY2/jVKBxQKo46FWSdQ2rl9i+0Nrz0aTHQSLamnfnNbb
cuud6+iurqnDht88CdEBUNKTPmzn7mdhfiFyZIz0Vfr0tjCZ6uJwGpEX0BgReVcx2S6mvZEd7eXk
Juxa7SIQ9l4vblXzUvHqKBrti9sz6CcgdOyLoLEApbu+27tBPf7cvzWZ/NFkQh/F2bxC4AiF+1ir
d53zMm7yY27uJuMEFehQFkSl0kRzMgz6d5bAmkSEapDbvJAAOD1HMdalgYDg+YcTaFOS9Dgwi7Ob
o5q4d4jfzzGs69VbLQ+SSQTkzE0aTZvWOiYojXhiuEcCPnWebFvjqsHTtT/j+loYhz75uWfLYy7y
J8Ev8KKZgKUuXnnffn0yY5mcm0dMTSdAwH/bxssyv2GB2rDm6OxL5O4a1ljI2zXEOP0uQz9TirA3
fgpUiiW3KkHn6apBNrvU0UNqw9BCq5VfXO5xCcPK7vR2W9Pukr+P9qusNcUGd7Rfk1FUB6a7X2Zu
5g9kbIbOSneVXyZ40S5wPoqvXs1IoeyrC368tKA3FyB8OXRIU5fnyGxPCSmXRrEvnGozAWYjlw6S
A1wfwoQQ57JcKvPAmS8WuCmbI897HVtOXo+9WsEgNdrY4ytJ5QGJRH5LNZjlu5S98oSrDBXrfolT
bIzPM/yv8iJB68w0+KL7yMgNJ3KF/a5rXXISkrycTLf+UcyvuvfURrsMAeba/DGf3GnqTV+fTO81
Vru1+JsgULDAqlvjbjvf62OGGm13Z5uYgtT65TNtX1Moj6O+j+L5ICfdz5FutDWOWY+Qfob2FAts
EA4Lqhsb+ZsHu0BVz53x1lmUl9qe2vZQm3egBvCQ9NcePDb2JZAAXHmwQpux2pTyv5n0wzI7r3xb
Q4oWhJHOEvmiKpgnaVdERQGBl7MoA8/7AdbH9Xt15A/iPz9OSN93yA9k4L6au4Hkq4zjdmEnf7ir
INlNlsnFWwwqEg5EngGapkArqjDttLcR+Rkxvhs3uuXiOif5Prf+mYjal4oYYoavcfOvHmP0WS9E
K96vwvk+ArCtoNBQAjQbDxBNVlCRlgbSlBfYtDqdIhSLarnYcCUtrBFz9C48lBlJdIwIV3aiTZ/+
OBpAFSvUslMLPsy9Z3WOV4OEwlGxCWdhRMnKud8GYOJPCpLWAhoxEUFsvVU1QHR+IzMND4KAWpIb
tGXpyRf2IuMOt+MDIcU21t3Y/debdxnq/JAvfVBq0X/d2AR5wpKhusjloJXvw/Qt9P1S7oyM3Emi
Pb2vWlwxAvspmcK5RTyqPCr6xErsKkhRE7Su3MD9e+NeTUlaFH4xaf7sfK+cuVP7rfIXR5xpLzai
+YyHT6RkoUA1gIIByeXDmqFh30/axZ33OMt7l/fhOsDmKj+0+pOpVdDY9LjOl9Y9x7wpfboty52Z
vXXjt1M1uwWJLWID9G3PNgk6LfrCShtgHmcc2YTTlV92fHU60lTrA/sZ3PzPXfO+uKcStMP/3crQ
fWj/+ItRMY7/NeJ6pyh62l7Ip2L+Y/lRdz/oa/dkltM/lxvd/CkXkJHebmnPWcvlySneE4ntIFO0
st1avgzMUdL1UYort9uWeton2yD6axmZ/BFoDHP4tycbJX7Lxpu+fJSoRIz+pFFkxY7X7+/CYuQZ
KSeSJIk5Q7gUQrzqjwXkph3ffk+6ag0H3pLJqbWK64Q7ii8+2VK/+HK6jRPKwYEZYflgeEwgM7xo
b+kEEFR8O/NvhwAlI1dczERBr/GdGRXyMPhL9quxd3ABO/Voq6fEDlCQLkLbMVyEU/KOpCyU0foA
e2i3zvIxgtLNXjs0cjzqqJwKOXwuhrXt4kPpfrAvoJUutqV4T6Jf+dCTTaiX++7LPbT9o2z4Fyd6
5c1Y7no2cusYH6bkIMEoNAQ6J+v5rucZl1eLUzUvOTPuB4T9U3JPQSQnWOrqlHjDwM3VTy7Yjibn
S/7kEPMgDhJ2V+VFIME3c7a4Bu6b9TMWz91wzrxfMAvFeIznM+jCjewv9zeNjTQv0cGj4jYf0uYp
MlnICycEwcbf9lsX4UKVx6xk6v7zmIixROHqUb6KScJOv7L80qA9IPZgleHgvmviwTQfF+OgOlpZ
fW/Pznbk2rDco6Gxj+i2dvYg2ZFM6w1xKrr0h0U9LdOXY/DEfBbpPy0BOu8iqAcY1GiXoQ3Y/ock
ifr6+Dk5p7W+krBZsxhskvOUAt78YvajVfOe7NWyfdEtVJdfunOS9lM0vYIwquPDKrYqOZWEWq07
YgF8u3zwGMzW02ORXW2Utmn/r0h7HoKTcF9HsZu5xdIYo8qrMF/i7DqMZz2GWI9Kqv/I5JFIiGF1
qVfCFIMqTygxsk+eCfCUuMutHAXv48dqPHpDSCMXiP6b+4hdN1mEYOOi31nC16nOLoRkUQBa0ItQ
ERhLn2/3tyQn5NQk/zizN4a+lS0WGXRREZezfgeSXUpgXHF9GJynTJ/Oo/kvHqJdYXqMqqGWqQc6
Gl86ir6n2oxsMGZ9h6kQUmMTUqZTMDO7pgPQpA6LmbYkeYBtsnG4gN3qCccz4tNXENycdtlxJiy/
6L5TVNNlRZB7dSiN32R0Nq35nnEAmHqG/zPzmUmXFPAz28R4+h2WJNDSBQvv8ph1JSkgTHEZqpX8
+Eb3RsZb10yHwbtiqKAkiLcrnLaFimN2Qock3EY+m7LYplP3NMRAA1abUyYOVPQ5C0T702vUXIpI
+FoLBYxR1Sr+xq4M1uR5ar6ihIQSJJ0Z50HNCFNpQao/dp64rl5+7hvIqDY3VlxuiMDCvmH6EyBi
z0SXKDnxBvO1LXia64I8+/jbtthYZb/tWLGLQLKPnIYbEQ79cBwxtbHa5swl6p+Bc8VfWaFtieAA
OwyPMvU8jh9g3mT/SDA+4gtO7Girqh+LBTsZsqw8/2o3lIO9M6KINOmMTrw9JM6wHY2ftlVEP0Mn
vOf0DKU6NIxAdXw5pIqj59U+tGw+1NVwQGrCdHWO/1S0c929gbpNg2e0zFxkyctikidcq5DB37nH
frxzVoGc/q9xQXmqt15ab2befq263BQAr23rpy3/EuGcBKSMmOiNsviYVEqHjt6NLSC75nUEIXht
NC7e5C31XhPTCAeFpnf9b0YXEr1Uy5/XgiHDbWN8DkTlDnziZG+vhzvJe6FLLOS/GKirCrJV34/O
eB7ky9RuZUqtQvxMpm0MVsJ0PLr6AWc5tF/CurUQwVm3JfOprbeF8Tg4BCMfhGOAtghwYYSoJ/ye
GlFW6W6AyTmh6jP1W69Og31SrMVl8lNawp8ZIffawWRT2jDIzYxXx7mMmrFD+LnR6aVImCA0mm8e
twrKAD+9d2QMboa32QKaMUBoLW6z+wNy7L8VvoZd2kTpPtTWC0LVTVrPzH1+OePt6EFpJ8M5lNlu
yGGG8tlYm4v1yRN/A9BntgCF2pbJ++REJIlyGmFDOmo8RWwMwJ6c2T9b4reKG5SiL6xLUnRuGFcI
asmKP32+6O2LQKtanY2MhxOfYKw/yAbZ117d4SnuqenofcR5LP8sKYMYyIliXpW+yIFtE3yJpr1G
8jWfhD8uD30bse6nLHs3UH4t5II4DNpp+ngAuujikDJdV8/l+Ka1z656mpbdqG5wKX2mv8zQj6Lg
DzRX1X2adDC2d+pS/VAzzcgXKiB8hmXxBqD3cU4fGu2EIxBE+1PhnEr5kRE/vy6970jwr6C8EgKa
4emtBnt57HcWw9WSljqhrtOzvxG8RjPs4+aSAc5Ma9pcbu+q+vHAbABQ36XGDqyiZYKLJ5k7XoI2
A+4YN/shfRuBaeBsY3n9nU5fXs9PiOpAsz4q879WjbvEWgJLP0CMQNPFc7y6w23QIA+TwiprBBvE
jPeqwiY4bldQQrLFf2EDzMqn/2yEfYuek7A0nHF1HRk3RBusfG8gR/yVkxotdX6MPGb7mvuAYdBf
8+pc1Av7clyOzHuAwaRLaI7dsSO6i9+Hg7jBze8ALnW1CHsZDA07XBuWEc7+1vbzWP9zFZIkcw7J
CP/0YsxDzGIr8PJjWe0QVhydftn38Gn0u64JwBja+J6E+tzUEUmv30ZkPip06OSi04J5O6vrgbHf
SSJj0Fb2vl142Z1lOrh1/DHM9Ydta3tvHUNX6ue6hsParD7jsI1ciivzzNAa5yMz/k9BgSi98ThZ
2Q2CYjBNyzZtAJibTk2wkyQYWj/0rnYu8/iUWNq2Yvu/YZvxqzS5Hcr5KV50FvksrCbTX0V36Hhr
Ug/dfGl9onyhloB0w22sNmmu+aT1PNsOCrBEHiqr/TfnLgLxmsQAr/COEL9Bqxa+PlibVrPClWh3
n0Bs7H1/S3nru2dpj5TIa7UxvXs3V3ywHrpOab41ZqwCznJc13iPGu5aeJqfWt6uUgabStA5Rnep
StZ7FUv6Qe3nKLqa6UjmColrw9o9DGt5qrQR6ncVRDosJobLYJNPLgf0Jl6jK4rCy0yQTxWLd7Pp
NyOXZp+bOP3Q5ZjxCXtSMCzZq0Es1myur93ahR5/RkcdOSyx781ZaHNwtPAc12VFoAOnJ/bQV6w7
TRjnri73Vsd7iqRyAmSrXCdkdfnZau4+r6eLMma/xl/ZwcdjqwnCGT73G2r+vVTzE+PI92kcjnYe
BbDVwEsCCiYfhbbn3tdONbVdx1geLJC71Eh47Ud9+BkiQXaKtk+5TxJdhIKVMzA8ZkX6FkX7TRNc
wZK3t1/WU1JQved44HppXC19DOX/OU5E9tldgLrMTxK1b7seblW/G/QZbhEwOzZ8MG4PjlkHEvuf
ld/fHz47FzN65l8PCN5kOMfOWAOSmh5kTcU2mtPzyBCpd5ptrDGT05n8zGIOCobwjKZ+9cV7Skks
8sUITp0a7lfVfN9uGTaCKwqJbWsiOrMoISE5w/S2oyUk3BRxDdqPqc8O+VQEnioOul7h7sx27Vx9
slUuYKEnMT+NtlWKVcxdc2hWIAdg9gTONJMEGG1ZG9vhgOs+yWIi/2uoaRG3gaQvNWV6yt0JIFG8
i8YZ8rmnISpqw2JuTnXMWe6urzbK17GnIG7BF8C5Y/013nnHHtNAXVcn9EWHfCHeFStf5CU0JODu
6/WAcmigrYPDK61nSHoBuKpHUFEFMf3rrlTxe8vDCyuC5JvhVlkOMX122UDbyJ6t/i0f6fI6LPGG
xBnIr5Mjo22eRZ9/ZotECwi1XlT7uYxhZlBZDQ1lHYZQBJAVorMymFkqRUZxVmzDmp4jmeqHxyPj
/miH5nFBNdklvBRG5buoIBCwYtpGAr5yykcpsDPehKalwKDBESo5VlG/yaImqGp227gbINMhiWx8
VXMREW2G7JrhfBMmyt2bDFiJawyzcQ7z3tmYubUDlRGYonqgzDzi8qXToijuNT8mN8s1sa4riVcI
p6WDCTKtmIfZQEZZECA2yGpfFBiy+vbogUat7z1bAgq5NLq9TdWrhvIPjgaUOmv9MCbWbeNyGekM
V8ayjYPq2SVdFqWx2xPKXXFiSrxD1ZAz2TNx+RERfzE9F51ty3SlPnU0hF1d+IY2bTkZDnfl+dKp
wESb503FWzNkx2HOdB+97OOaRDDd7PKpFsgUUVHQGeJcy+zqozNsVCEYaCILTWxm6Jd2ZFju8kFh
x/BHetazlGR3yHayw5YVThmb35VvkcEo1qQgimaf6LGtFTmbQbqoCeAyFhILGfDfCWm4w0g+byxm
JvhR+T4XJE7plE0bhF58OXeU+xqFDfFcxTqVvtQEc42sDCTO5EbpXLuYhhI3QLHlx/O9X299q6rO
uovL2OBkqbsKsZIJ4Fv+WFhL/CW3/cRGAKC7KKe5SnXIgIXErN91vzWFeMPn1daJL7Q5zVKF0aqH
FuO9xrAuBqP/Foj6Jh5JDY2Vears9cXKrD3q7h3wmWfyPG9shaGC40ie5W7QwtmrmYlm0z6BTx33
codRKsBHFkZedtN7SlX2kC7OQEI4bk6pfTYTGlGXzZ+hrzQc2DBkwubYC0Dx+jY1XDJoT55F+zZV
h56KHR4mLEoxQyWAYN8prM6ms/Pm/2xurxHaaoc5skOjCz18LINeYnbg3xogvdKeUtiOV7Tv9vdC
SBeC+y+ePQ5YvMM26uPe6T8KlI5WkT1ODOj6GXrrUuHtik+panf4+Fnx9L6c80fbrg/GgB2uHnem
zJ7wfjMPZTvL4v6gS/Ng2N5fK1O4vznmm6R6rskWva/YLd1jJsNLMXv9YWBdXkb2tTb6APs8n7Ir
AZaiNrQ4kITzsWgM4vvOeaD2+JyQEoIYHRnyIMrK739hZbJY8t7zJjqvA860qUdVmcQvXjVf+mLA
OYj4XzTQG4aFX5E11jtGzKw1UmyCAGzTjBUDl4ONMRHh9X2hooXpiMNxnmp4ssunmYHGdkdEPcIh
Pg/ntumnxUAJ3etHkCesAqKGJAaBnluxYQ2TfoYphnAtokk1vXV/l24uTncBWL0jvOjkDMuwZ8X2
487WVqTZeWbKWNpm2MTyXY/H7RAp+2GaasaHLiEWtUdP4wYOO+VIwj4aScR0WjeI761judDL40nV
aSek6h7aIqIDN85Wk/7VlvvruetFkfDZQMWz7Y66sDpOirQL1/JnMzkKmEl3NQw1b7C4CNLuQyBm
SpJBjGEqZibzurFEDLSUAXytcWO7DHIZUMb3y1DDbZPSrtpqQXwEcrvNE0o5sHyZJCmjbOMQUcN2
NuF/N4AnWdtvx4LFa4eZvJpVfbAT2zdJU2hnQdFtM14hLmG1mIn3484pKjSWA5LzrLLLcCAB5klb
8OZnuOke6kaSJgpvhDZJv3m8oE1RKhi47n1NNJo3w60bdwvrtN+VaYKdcyzc76xz/9OV7j3oomUH
YRBB9rZarLFMce66zFGvNbqPd7Jyit20cBtMYkAaLVELWaSa7iMHHs+mrfOvDEjqYy2RgZFfQNrs
Lkri6mwPRAHiZNDodsTHMNrtCXrO95p3ww6LYYphvJK44VQO2zCJHklPxtoZr8nMG5SYCPIY5Jkk
VejuW9Mo88NYYvdq2kuZ+8OszJ3NTNvXXKirRsXEIR+j7Dia4th4pGHYCjP1ak7G/wmZe3wu5aUl
B2TXrTYeN2yXezaxfdjmDpqlDtHeLLEU91giEQ/hYcKc1l1K85eseFS2GZwcy3XML7CjqLZGNPFx
07Pry+Lo2KU09WU+zNhQPZPVEybqJ5RpySFTeAyYkaQt09g2exnyQd3KTiDmR147P6Ye82Pi9Ylw
MbHr3DJiOFziS+LpOjWp8y1LQUrJMjD2dMHV5iMUZUPYEUimTkOLPS3PrP63cQxz01kcIh46mE09
+BGmUuNUfrvGum6HjG9PL4jvwJ30NczaFKON6hjujIQNYKMMMhhErBXnpeP4XJKbs/b1X7729Lhp
XdGF2qb0EGI7BI3gFzaXlxyxRDgN+nM5Tz+NrrJjJYxLKQqCORKHejCrcoLu7/dt72IyFoSrXL20
cXbC6LFHqsn4YP3svaBQnt9IeSG3HF4EL8UynlSnxm0M4emke3J47TuTVbBXrgf6SHw9yLJuPCv2
tSKFIKx1s/3REUzu2nUe9xWrU2IRZcq7kkWsd1RsUaJPlvbjyKo4GDkm3CGlr8BW8P/HviKPgmMt
z1pMy63O/6+ZvnOdLBRvJqXYWqzn1G1NsltQkFC7NLl2RKyiM5zuGFiLuOSQMhgKMw8s3vDQ3sWf
ayW2SObSM7IYM4BjNBybivAU1qL9fBjNEtmHHIbXcR5xZnguM0Ddq18hG1KejhpndI61Rd8UmY13
LsP0jpKxs5GEiH5X39c8zeQ5/3mpKsK7AYwsgLHFkZiTfSo7yrKiETODjJiKOk1cn8D9iYEtx09F
atUz/wuOJ5MNeK2Xw4NJmA4H6HzfRcsYlx2DhV03pr+ET6fImyfGQlXuYVZo2X8lbck/rQ0wyaLm
0xhW55L/Cjm1KBeu3I6khyVBdesyDs2yYXnUgL2lDNCPQzoBelP39CjytjOHysLxmn1T599WtL6U
+YyP5TKm8uomhMBhySSOw5sXlH5Ia/axqjnKzeY5o44C3ZRwlJauPT2KSFS3fLZcLiRy8elI7egA
NvWeKWGIV20emGoCM92KiN90Hnl4Qzq5XHunhGJWjy6iXUYMwWxCLfZoYQfq3498MWqMluZ4mF5J
D0jGLR9dHdJubXn9mb9SEQ51UIJCA1FbxD+WF/+jPlkvxlzVHwWDIXt5jYuGgXe0SQjViMgzwFke
+1hOOeDKKPpToE2f9MGNfvtFGjFL8Sg9OJH7GHEHPk+TrU62hqyw1CCqEfDmcZ7cz4tiNcJZpH4X
7RaLktZ2caAWqhsPAhHnZohBlgdUPZnw9WTyDPKWBzmEnSrIMcDs2uwtDEU+WbiMWJd4YUOStbrC
gcuoNZtNtI4MruAPxsmWrzU+aMDLAWdxMVuZwQO4aoY4TcQ5IHuiUzgX6qNUH1v8I8EUVcmltdES
m9RnqxuxoB0JXiZcX9/kvUbRLNv1Q1tZd9uTZvFMiH/LzNPSm2k4EqGEMpamhbDmiFG+xgxtmin0
SONmXVx3fqvsaNdpymbwk7XbYekIDmndiHJjMkrKbjRXfWrgXCkLyjr8ExToePtIFtfJq0oiiQ8X
tQ9vvZ5v0cfy/gwlTiL23BtlplxEkHVRRQOOHmKdHqakQo4152vF9RAU+gBLPIezQAVHmZp7NtPC
Pur8Jl3IJ9KxV0Qe5lt0dq3fJSpGuCBvMa6R2E8a9BKD6rGK5FVWg5uKIhWMa3Nppv5XJ5Z3fJJU
ZEgQouyqJqs4dMpmSYRTyWaKnjwgcLPpJzRz+iu5xkn6ssz/QDr+MMLywmYqaa2o9HPfi9j6efF4
HJ3/IJahLShbsyHmwNRQ1hJBzG1evletMG/4G4YPHEe6P5GUgOrA/Nf3dWaFaTEZFH09gWMxWWYH
Fgb9wV1R29iEs17bu+gxMxlQOfQ1odPn5baIuYExZmFQtjvv2hYmAsbOOBX53D3iEmiQVqYtAxup
4bFpig93LcjkcZsvutYBTVKcN7z2VCUOuSG27xUdp7GbJfmFnALqD71A4iDs5bFZ5V80pPe6Vszf
aHt/mgXx09w6j57U5kuURBh6DY8uydHbsQ/JsbNj4hhkx7Nx5zt5GUP9eZb3bbmn6XurzowvdOgg
IWVMcPTilVc8lOJcDuQ1bCZvSth/mrN4K9HAhsK4D8CAIGsXM0H36E6Qt0kSYj2MW8LPdOIKzrWU
mXdLY49dtf0/0s6kN25k29Z/5eGOHwEGI0gGB3eSvTJTslKt5QkhyzL7JtiTv/5+eR7wUOVTsHFx
alAolKuSUpKM2LH3Wt8iAXKOPBr8FjMSDx5LNAVvpkOuCZsCEbabfInoapterCPna9hxjKDJElYx
o4EpcD5JBn0ABfZgVE9zsB7u5WidyyYzL2HopkgeDA2BfpBPEsU1E5B2+FE4rc3MWD2PHdnXpV+8
kC4Q36o46p9dzh+c4ScatRJzOjnVl7kmMKh0n3KNf0rhmWT7ZhVdLca8dunk3RUplZ/yLDBGCUSd
TFXjm5GoUj+w4zwtWASLL3adv5joahObfcZZ5WgJH907QUcgkoq16RcGA5qdQtOZWBVD9zMvCyAd
aUkzCnmQ5zKCNgCoeFfSqB/WtbRgMNg8puFeJCToElSrEPSTPrQaO+zTA/Xo2hir3HtJ/82FVrKH
nxGc5i66RikEiBdUCrCtiWkczpyO1lC6QKa10jn0skK+nwxBJTZTWkjBjFUJkPlp+5OE8WKbZwOM
hgXBdb74HwmduF1ZJW91XeIomTn41Lm1rFLYLOt+9g3Ng4VZh4Z4sS3nuPioC7t4h492FXFndCW3
qmFi5kc+MnxP1azXzsz0UfZ+/SCcVHCqt2OzAFdLn2hncOJk90KO0JK4m1TxYA7WGLjzrm8yRfyp
nsQNCZEjb38oUBk2cwhIJ0Ig/sLZw7tp6hqwRCfQDE7VVG6FN8R79LQ2DEcCe+9FNPYfOa92trW0
9TrO3vciY9ILNK7cQdMGFeUP7ucg875al874ZRza4cUVAapnr0UflcRXigCEVY6H7RPj2ycbjySh
U5aPIcnpdiZnjE/JHWNysF9kTBTJAeGIIgBVfw6azYGDjr8dCk7OOwOM6Ua6Cw7gXM/Fl3am92b8
oOU/cjk5SebiZBOmt3HWXpYGex81nENBlhl1KUAEMm6dbeak1EyrrOwBAGDIYPzEPSGqstgkbefT
PzHPszfqi0X8yG6Ih+IUer2zpaAx9DlBx2sXSP7KV3GwM2HQfGZXKBuyEwrFwbfue3hSPwBjTedO
qeEknba5mXqfbnCoy++eWtTGKuyOI4jdn3m7qnWueMzAYY0HDz3S7RB45ibRib7JG0JntUoxro5d
RbdMKOYbU/mlGVlVioG+Gh1Kee0VYzdqIJHQxbPQdV7XDPBOw1f4Nd4683v3riod85bZbXs0TZBd
2ikNbx05pK+2T3avM1r9esySeTfMGeMmUFZHnzEG9WCvYtwnzXxUrv2xIE6zoL6t7ApwepEG1s2A
1fygIqffujTF1qkv6wOdEXQKjs1KrvnRwlg6x7FMvPfeNmI9u8m4ccAcbGwrfc7+n6ILZSCmBXx7
hF302ymxaK0FItyJQXwufffVmzHc26k9f9N0bE5ywrnNAL46ArfPHhcbKZ2dT9MZBbfXrXGiMG5u
i6fFTTpWE1qTykI9Znnp91o1FEbUWqs26NRPv3N5Hame1+Shzw8YuJz1xHxqhclMrJjh01otjkkw
X4lBVr2eMpKTU7SVrPvLGG/bniWXZI6GpFp8Q21Ui52eArGxbSaqfTvXsBFoXbnIWQq32/LiA/kI
a//U+ML5OTqYm9up5zjUJdaySyi7f2QwmO7nwEaoFhuqfqg9534S97mtPoGUtasm7hhMUdoG1AuZ
B2LtyrKZ/EgxfTDWY+1n7ibzJtwxoSxJmRodT797fR2/UGMEXzEXfkvg4aOvHuX42hQq3VcYaHD5
YSOm/2Oq19h0LQO6LFu3cEh3/SC8n4n3oKrsEHrueDE5oMhdETEUrIOIXcKZm6ORVgoUwLYwXFJj
Q1LLv6rRAImo8ErQVpyTV9J5Zo4dGCFJt+5JtF/o3lxpqSfPKumhxKiaqLI5YtMnOZZW+QZYL9sQ
F/yUt9arCMhSQUQ9nOFTNc9onts7BtAS62FEx0pk4SnAyodh0EQftGwItLexpOg6bD7MDEPEIZB6
1XNYfKuqxaZhNdJXWRr3zONVg7SQn7lp3DW1WnGIC7U4J9eJqu7H5Ftesq1S3Z57PxJ0153k1CDY
OkIBGffF4I1omNLyqegwkfo5sbxNOtNfsmdnoMbFthSuA47W8lDCzcXgXWSoN+iqDPmuKVhft66a
9F3UpiONaCFPRmF5nItwPiwo4B8VE1KE9m2+I9+IkBZsBmeRLQwxU6/aOIElyDcIoJzmSbzNl9ra
LL4/+vSTbETuzVzLla89qEyZ7SKvnfVrl9B5zxwZZZtSLi9ykQyMYEZJ2qNhhM5zRn5Uh3V26IR4
z2I2prmemTS0Zl4YdKZ183XJkh75vFMhFSimmOTPugfZ5At5r0Uz0GR31F1MfvIltIEvTQOSmKln
9gbAa9kWcdvs0zG6XiF49ru8++4I+mttiw3AQWO2YUBQrLteBdtiyfIf5As356xOQ3hxYT5661Yy
92t8T3xZVK0xczfuru5Svc05rh2LOu6Y9DGAar2SyiAW7h0JOcHF2G6/CbwOyr1Ff25EnDcnQE+n
JV+eoexWh6Uaxb2QlrcOdNrd480ud7WzFOu5FYQZcvhc154Kv+cD1QZ9SWqFRdp7vK+INVqW+CRN
oG2V6ONCyIX7XFcCtjmddDzj6LOITSOkx6Vga8f3MW3rL2lZuB+AA4C1ubTuC6COCz8yk71lMtY+
bv147VEubPDtDxtvEsXtUs8IFWTG4wS/kPjuAaRMBqZ+V84iwbwehZvO96JnmTJ9Y9Ow5IvdWAXG
9c46E7dKWc/WsKdFV+2n1i52yVSKe96C67SJLmYR0wEFdEb+wFAEkIL6b70J9crCabanfZtvhZ3E
r5M/28fC7punoucJQWFRIKf0iBW3LGaiubIt1JpxDfAUurEGawJVlgFYVjbfRJyYH+NcTI/03nvi
7MlDM1FR35XD9GF7XnRHFVHwXKFgDhpjMEUt5SHw6vF+qUvvhBMYQB4jx43XuaBlZFTiFsQQN2iW
9bphvlENhszriFlckNDjSjrSr/OqxY1jAP4i4VtG9MewkeEOk/5czqsZlMMuannZBC36jWhsSsos
uj7ALGTzTO+iw1SzfM2iXj23MYUakU/+uhw6D7qjDna5q4qDTaNqlSbzK2Un/W8OwrA4PJs+BZko
G1859fM0ZexMlCkMfyC/YKCf9gpI4s8Y2Rh2ljE82AXOUbdAczfA9aDpz3lGJGDylZeNNLuDZMck
TO77MabA5FZ+ua5bKx+P5apku92WxCNgPK5AU/XNt9lGiZu44V3oYWMP5zLdNIClUKrEPxNK1ZUn
pq/zgJi4aUJ5iMf8mSqpW2vbeswlBduqGJV57b0ciY8YxbnPmk9FsgaMBOz1t76DQVbPVnHnSEyf
HQmXX3zI9F9NndOVVhJRXC0YbcXJZ7FoBsJEw73U7CAbh9iLG3tW1k0UKo7OTFu3ja0A5fl+cYTP
h2gkXiLnuq+xYbmTtr9zdKV7JC2UKVMnna3F87GOPQo2o4S31xUH4FGK4SVKy/BOt31zrpJy2HIg
QsU3Fskjgwyc4w1q4ARIcbxacEGtlib5HhRJdRqqJj8hw+BHB53EkT9CFl31nTjnWU1bRXeQo2QE
rpCSQOWPEMfkoV9KcWHyg567LVGfDRgTUOhc70MkUqqPpXNb2qtGfnNHu7zjmQO1EMefsDMQqiUS
nE8okUIkFfF0SdLJTStpldLkAK7XYaRxa8tZaVVSmcOODnUhtxMG7P1gyIyKTMNc1a9opjulYTJ0
jQfrWwmH0XFOi42iRsZojdFrIv3qKiwWyJFWE/CsvbN0DzntE7ohxePUq/u8j+qtXUXjHqin/e5f
BeTgvYLr20PdqNwGQa5r33qD9V3kY7NLWjUZoK51s01TMRzBjoyQ79N3DNbhuihslLuOxrUbGXsX
BGY+xYuirTDAKoItN+xM79ictkDh+n38DtWm2EXIKYCbZdO5KisOFl2AgMmi9N/EqqaOt1FOBJ5T
7JOl9bfRnDfdDhkaw+glmNbSszg0Oui1dDMxupy6U4Ajdj7ruQTkFaogvi792X1Mj/975C7PNKiw
e7VUTqe6qhyC8fIObDnjUsT8EAHbgwPE7FO0XXxJPK3vwxjlcEOA0hdS0K5IKjz07EdZSlc8nasK
mToaXdxGuGjiq5C8Q9vxgymxexeWU/xFaByAJf1jICYguJw6/7RjJqo0q7HwMcdmJB5hqiwW9WII
czvEEEv2GGFx9XuRDW+E4NWxBn3qRQtnKCrzveXg/mkFrVq0st5Gyeh95Ix+UEM9XmLwSJu0wQdh
9SZZj6zK62wKvNNQkgLlT+VrRIjoLgqw9WZzNeIMivW2E7N8aioyy7uR4kpYXb5z5vEqveS2Fqp6
SyONCFhbPM8Dr5QU7Q9OswxRFwcPTbpgJ4VQ8ugMXcC7bV9NCOjueT/gFI3tgGeDssdVNIvzELhp
0ckOlIfbBjcuPXRUooUPyyliDvIk8cQP23ZJ5q/4ONp10GJrhqM4rELvSikXM7Veo9FQyJoiZ8wz
asduTI+BnOa1KvvH0tBw6nMqVn+0mPzCiTo4/qDPo8IDsFKVYfZmqpaHJo2ciYF2Y3vzqUgcELHD
lD6FdfGDBRh6eeldx0BV+tDP4fToFn3FqpRi19Q+inAvdr7OANfOapozCnu0PQHVOozJOHkuTQp/
f0G7EfpTvIttmvfKC200HYus9mgPqOx18Bn5xXvH6ZIvRST7hUCEUz0ZQgpHnzqvbgDJxlDv2PoS
xAD0GO3nCBAFUjUkvTagbFqlS7SRkyf0KmWmsInMktBDtmRHA9UUYm1LvrJu8Z1HjJziQRYpQg/J
56TJN3oFAafoYtjkY0hFAF4I9WoVHhYsBGh8UcxNNR07K2S+kQ6McO2QBTtPrEPRN/G33PKYEtAd
OzjW1ByD3K826CvQTZdAHI95ITq2VaubuDWUtAALszMxnShShtbd8SWRc+gGn2SnIvw2UXDKZcMZ
m3cGYni9cOROLJq2Qd6w7YewwKMQYyqd62E+5YMBnZ9U0V5w8NrN80C7coquDJCJcKfQSw0s7qjd
KtlW+1Sn7uMovfxxTiJgCn6dXhkVcuW2GCujkclOT4XiO5zs48Z5G0jC+zKDjwWbLXAYh4p9S6rd
qG5C53OkS72xh96DtudF4jGa4vZF6AwFJgYeeuVtR8uo5bdqLSQPdtc3x0ZZ6ZPS1MhOJz06JH2/
bUrkZJZM88/QSrNL1UWgOtm/33WCQTUbOBpCB5/WdMaxZanWAZ87w7LWyPrKwZN7ev8Uxg3USKA+
E7O+dLqAihZHy3O799C47hUpNjX3g4AFYumsXYu8/kFrQX4OvWA5Z9q29ZyUM7MG1LBYGXINvAI4
X5S3Cg2HY9HHxbuXZ3Lbj1P3tew5VAAgocYe9YeA7EgsZih3lBAoWrTb0JZvp/4SGz85VT1dUoE0
bZLD1cIix5hVR2RvmgE+B3a0Cd1srHsT6+JLrj1zcWhg0UG9doCFwtHjLagup9lDDJ8lhC1Aysf2
MfrlTksOf4zaeoIqRn8T285yF7iUErgD6e9E4E0qxWrVG9gMAK56h+5eOn2iJi8P2ur8HebheQ94
sDkMhuwAGzXWe+6M44LQWrWHihVjo5aW9VRN2Xke0XzMtiBqN4VDHxpStfKc3qVEzXHLaRlK/Yjj
BiIVq18lPil9KNLc/LoNN82xtSgoFsLjtmAiyccUUCge0jLibOfX8b3AVg6DH0zbTS9Tve/9scCu
7pl9aJYO3IY/vzekQOzwxLNewAFk+ce6ynSge8njGXSWKjy6/1cvCeXBQTBWepo6pOL2aC+3k+mI
/yTvdA/kFQSwzfY7Cse6c7Qadhy9nMPYdPH3Olzagyv6Yr1U0/fBJVavq4rkZwlnD33j1O5EOta7
kXjZnUuHC35VJHdiQZxbKArcAvD/TpG9gQoVDVpciVbt85n2Ypo4+wkC92qWuLGHyAWxkIbddpGt
j56UcIyqG7yvTT3SmrsutjMevptBWuFRT/S8V8nUfMsspb+puWFyWHl1dQPrt9l4jsv9gBQQRW9F
f4UnG6/cMnYID36KxyYkDmVbkpcMDcK3Dlkcpdsk6i0W16jcyhkZsnH0z05ZAKCu6C+6O+B64gxq
iUjZ2RdDjxC6Bv9Ia4HJZms9RHalTtd03wfHFPEW4nq2wmiCLqF3xU2YMa8bPUdfmOSQoKO9NyoL
5wz33zp5oAQpUmBKrSUg5Q3G4E+mcVe5lOf768T2YS21FSkdWdbDfMyC9CZ3UWvnMNO84ITQEmNb
nuZf/dICvViFNWFeOG1iIC8nK6vrV7cHM+NhMNv2PE5fJCXQMcXzv248FCh5mka3PhOo88ijzybV
jegcUP+X2bIphgpUYOx+Zx4k7zGZfyDuox9HfPF+GL1uYyLp7QOOf0fSJsRJO3O7Y/+t9/nC4pc2
ZYC/sxgRKatkl2Rt8Mb0bVpxjrRXpkDmG3gEVJRz2q6ThpYJD+AaWhn9kgLtZA0fZMXIJf1OsxUG
EqL/W0rEbM1pHJcZadbrqarQWFoDjXxdqmsl5z8BAsAJAScI1BzEQ0ws8dWEPsf72BvJakzLap16
1gebfKLAibEwjemidmnoR2dUrej+FnqjrMYIaUWldo5dvNLwiraGRuJ6HhyLgtNKTnTu4u1s+RRM
RW3/XOLgucHi8uzlFq9UCGD64veTfYuXuNkFeUJNhbUN47wkdRdI8Wrx0e8RLqY3zYKIJi4m9xA5
SEkiwAkNJA+feeudBJfwKiI40ZxKhpNj83Qs1VJv4nSB4hXjDizt6AHuyGEhFQ+HlmE+RwYoNdic
0/zCr+hYZb7PCpzUlAZ4AlrL3rY59N/Yt8d1ZZf2DQ1eIBR5Up9sn3VoHVxzdeQ4+18sGwVQR0cI
8BeGnazy9+PUijvAlnoVFfFnUedwf5jbneFtL+tE0CcIvKQ6BIwwDuhrARoI6ppd4UAImJLypS2Z
j7PyxjcSfqKPsn+meq4hWq4m3fmbkUyarSxN8qrKmeQPuoYINenhH7Xlyld0Te6uvZYXwzDU+86h
+0xLTJ0W/OOHFBDXrpgQzybJAGdjRDE8qaJ6yRK/fLBcjLacnWeEWnS/s7x+CubJ2bFcwIBj8nLo
Mtu/5LFV7ZBv+C8oOQF45JpJFIoERp2VwK/KgGbKeyjyYJd3dgbBYzUxJ93o61TIWwK5AHHN0CyX
wiDtaAOazrpjk0BBes0rtK1nlRVAKvK4ebaKCTQWM8I7ANF8111dXMC3A+NQ4CPbpW43oTvWAMBt
+u9Zk5/DvF6eKiqxM3nT9yOQik1a9p+sLpyVg6inMAQLH5JkAkiEctdF3rPyqBhJyKDNDHuN5gRJ
GV0+3NQQAs9hQfumMTQn+TJRGk9SIB/u7D1I7a+xZn9YlX0M6BjhV5gPtb3x3ewnwM/qnNS6px7K
mn3botoFxyEuUzS+4yb51oK1uBmXeH7paJZvmMcOuzkCXJeUXUBpEHu3TNSqfRsOnFGwR0NSIB8n
IvXoX0osbNEA2QKaF2tYMsEqyxgqFrVXrWXrGRjD7EUNse0fxGYXZ6MTZocDha1tL/EthzvDMQWx
20Ots2Kvh0Btwpk+0ShgfNSDTB+R943rkfWNqhmVz1DpCSwn/cy2TJCAV6F/npwag2x2XsyltcGc
QOy339y6d78nzpWd5eMF8uCsrFNQp7ciHP2112fzrlxCb6ftoHlNx5aegs8RmSBmePBuPJ1RmIsP
VgFMpq09MSMspzeg6eoWcCMbqhO1WHMYP+dlUJzRixZUVxUViKmtD5Ziqi7QI7gy7GBPJrd/YsCX
bZ1JQktqInhRIR2VNAuTnTDJQOziFXSZDSigEbtBs5a0tIa6f0mQc73aFG7objGX+gNdq1UQEj6U
1n38zCw4pDTPs4eRFJFLAIIeZf3cfUXW7ezArXEw8RQyG/6Wvoy+VAcXRcSN6WlarjM6Nkjf8xz9
a5I35myy0tA3McUNS9by7MjaOjrM7fe56VlnqFhET/mEEIYjYupjtAvtd9g0r2gCLj3sdhD+NJny
4Lkenyuf5p6gk/PFTL4+RQjM132HeI6pa8yjUlUfqZjybRZlFVHI/tUxTrDfQ7BU9o1T9GQn0LDd
SydLnpyrBcz2RXymaZZ9FpIhtI1o7M6uEJc2op+2QTflJw4c1f0yFWpnkW62A8hCHoGXvSSWNNW6
PaQVQS5w4gJ6tZoWOykoGzeCnHwo9FYicFQ3cXGLXxUQSR8yGqk7B09HSjNCQ/i5IlG6l2S4YjU0
aNNmLFCToO1kFIB0b5LJAlW/qbasJMm2K5FP4tNwdzwLZEGSqrkrG9mgra/C5SOscsUjcBV0lIk5
Rm2UIm21ILPb/DvIyOriLotkKDtVm0B1wV5LbpfXQCCwQ1BecH1e6DHb76QYuQcvrR7CaWl2lhLy
X3o5zNnEia/EFBBqlE1vetT1Lb6m+IMtbrpFCoJQBxhoQa8SC1VPMsCGFJvinsbw/DpUrAVMX6vD
mPvPxkzNqvH5kEGEH3IRjiHhhjMevGnEA2p+nTmLr1w5JReLucx+kQ7YgrzjaeFFO6U9XwM4eBJW
MJ70vB4KiOE1UoVWVH2K0M+vEo86K+jibQ+RuMQrS9EeX/8FhJ0gHtedfz9ksXmuFPgdWLxxdAqm
TB0R79Ubb54Ze9pyvjVpodnAO30nSnpl5PXl+6gPeGAGP0AFxNydWSA5G3PQnA2d53uGGgk42PI7
PpVoCys6uvdiIw7TAC8uZXqIlMgpjjqK8NsWTrUfJDS5sG+iL5PxPiDSl0dRDZh55agB64fLaubo
dkecFMsy+nHWC07sYqrCB89DEhn5NZ2VEphjxhiTXkjD9Ihzz/3k4ydIBP0HOQId6tJa3zVDy/YZ
qGudhs8jneyMziF3bbYxLGUZ0Qk87NaWRMjkkGjUVBzfnCviuTz0vI7gbVmsxi4gkzTBeQIro31w
Z03SFJvlrRWRtYR20cJ6AyWTg2vCTqrr79G1gi6NGT61M/QfhddHu5x4L2By0FdiKxz2NDDLR3uY
I9JfVMeAC9ZsmiLN8aU907IGNRgiLjl1Ph5rAkPJkXCACaiZX9JpulPr4w1wAzW/tL5xaDCG6ogM
By+4J940/Ig0peUE4LBzwbWRIw5FM9i7SCXuQHYlmLDQcJBlN24I7epRXdS003K0wxbuaRFiKNN5
TZBCGU5wnqD2dEFuE4Mo1LFGgb/z5BDcmGKp95ZAPNMvVnPgxaOqbmm2d6mfbCKn0KccAeyG8o7V
qOu/1qgIDy2CmQejl5Zni2xEqAnpjn70eAPjk9fVb6nbZ1s/h8J+8HN33KTVrM6L7351BheCfM6u
2pUMKRBY6oceA9056wq02x3Ph3FRY+dWHx+YrqRAGkjGmAPirxtTw3crDC8JXVNqLkuCrGXudEu6
VbwZM4nbBsY2Zxsc2O3czqz3bXUSAc4A2eMPBaTZg3soywMMLRuld58yFnXNO4UrVQ7iU/gvWd6z
BCq7u4GpxYMLD8hCqsQZtviuVMNMdSiGXR009R3PlbwhkG0BHLX4GAfjliy+qvxBCYQj1u/qNz8b
cAoPVu+vBCdUFIoO1pIG6Qd9PU7pvhSslUiMpqzBf5RhlLHQmz9IXi6WQKE23oJLZVANtqokbF+b
pmkvdkuGY2R0to/miXDyWLkbBLnvTP4ZC8LZPFfsO1uviwCt1y20BRzZa/Q8/iFPAQfIPmCxn51v
/eSbc8voHlMRI6BWoFTOUXCvBsKJNqMY38lHs/e46/VOF6r/JJjIO4ogZXoU2B/+IItdA2r1IRiD
99jXiNkaOggM0H6g5xVbpjccVJOcCGwLppuuR7Qgqicya/Do/dnV3lWQowS+b8A0brjzZxyAiqSu
jYosfPIB6VvV5FS88bUsDr0lo3vH7YoHxbkRkXg30binRX3kofowHXOKuqg4QOiYjSgc7O3o2ChI
W2GvfN8qNxOm3ZWaS3iElG/racGEiRKw2vYRO18XMnEijS/GDpdM+8mKHUw/NGTo5swd0VhADwPX
744pMRcbbgVH8dietzovfzrEJW5gOuXfu5lGt+v31rsh0Itmg+xwHKoHQ2F5x4AN5pQdTt+o9t5Q
l3k0XbHAkGw6bZqextE4oFVI0+oHvxyvdDVh67hmjFQp0yhdx+1xypVatY1pLjHLziGugWKi82NC
wVzVKbGsI8EhRYVBhoP9LXPTO5fg540oMMyqhBOUP5GUsnLCObxxCDShwPJnVMTsafYCaqYn6QOR
FEqm1m+WYxAM8I1jnb12IZ1r7TB0aDO2BtceSWEFmLjOkxRlM21gCLpNiy5nfCNbktZylvvARGzQ
/bhGpqk6MKax1lmG3XEQct4indbYRzBO2CP5QkuJUzIg4WnTDZ3cO1mLG72ZCURg1njCa/IlzTL9
jAwoXZvS+Hu0LaCcoHisaffH2AR6tn509RhkbPTFvtWe3c4zDB0Q2DAmUJwv+rmOtnrwf0ZBP0RM
SKfpety3wFbhjsIx426qcVY0f0OUyWBwYcyl3twfPXTpEQWg23cNeVYRq9za09STjEfFK3KjV3Mm
JpK+lCS0pwUHjmwhcAdGrS7MReva8UuCNnsb+w4kqGfBNwdYiFYtco9tHdFRQbDxwxun/mfkQSlU
sH2tvP7UNGb3aG+Iup71fP3pip+tKNRmkAzzY4e3GygE5MArp9RmAV4nGmh3EcP4sZ8MoMxV1TCh
1LkaN8azs32DDPdGUVSRhkjVtmrZbvG4+dmhIdoJhClAs0TjUekDByBw5jVnhljLi0cWwiP/LWEF
XWxtiz6xtqqPZ2x7CJBQINo/rB7lJQ058yPzZMIpISNDYDJ8NfLKOlADrn1PavZ5xTQQ73z22pJL
m7KtR1e1cIt55YaT6YC3IG1vsp5+Dyh5vXWY3wELkT5kkNQ9OiJLyAKddtLgQa4ZlcKrHwbLeWGe
jSdSOXQoPd87qpDKku0CQxPl4bYu5uYWeri7bZbCQIYgHsBvEvxsrHnFJEECuXxI2LSGiM8r+INu
NRq0JFmrpodZ47noOCPX2msxJHukNEwU8Lgz+ZHDW6tU/+TA54KmSpvpYiQKs4qwofVShyCXJc9i
k8zIBZLmRTMV3/nhlwATAzXeNZLEXpC4Ggs5DRxkZncEvmwjbGGoPq9j07JX3yJqha+mZDq2DLl9
HuPSvY8LOrMWWvsHu65xp01BgLUeSStiyIbmvMuAlyE4nisE374rxMkbsUoCKX9b+qtc0oFDayfY
yDlI9tuuS94U2+IqH2hW0GNXex5+OnNqVBBoEKwlcMD3gOxQS9iw2K48VsuiBkntgLmrwG9ELRfc
ukSQoI2ZmhdOwWI/4AnHBa3D8GiE4L1JSZsLRTodHDYwlLDWdOfT5rYPk0GDTMRY5teXasK+G6Kp
Yj2iWeY4dHd0nkN9qDW3rSC4JwlcAPhuWbyiJ3/xO48lZyiIMU6IEPYCxAJAelE+cfptocd62WYp
ZlBiBBCvAoMjdo5Zza0JPlnHD7pOjeU+LAikEOUlzSvRMM5e1/n4mMWux67CY9c6DFSZpC3MlEHI
6MRRJ8dBzc7eLVCtyJ7RKi0tdYUhJG1Z7ZdO6o8q7YjWhNm7ikKUU7+PR//H/HWptcJoqnz++q//
U3+8PySUuf/9X+L/on0jLjmBUwwVDT6h9/q//XhXOjJwXMkUyHVs8feP73lhOXHP1QX781O01OtK
zN9+f4l/T0TnEm5ArS4dz1X2L6nr9Nn8PjVDdRHLedYveOO8DG8ylsf/5XX4imwdKKUd+tVotf7+
q9R27jCPqixIXu/ZvCEinBFUNp/+s6s4f7+KMu6SXe1blzHQj7yZ1aMX0+RFR2edKeXl7veX+6fb
z40HVOzoQCol/365zOasLxPfXNh42MLn8A858n/6/Ouf/+XxghRQCGMH5mK+Makh0Oc/+/Hdv398
TZsSHzY/vpq3fr6vws3vP19cf/8KuGZV3vz47//Sju1yu//y/Vwfvr/8/LiJfRxmoYGue69fAnGJ
BghmaAixrK6BmIHFaNHtvi7Ww++v/Kcv7pf3skNlyU6izMVyYcBu6v4Pv9mfPl///Rer62KMPdvl
xqC1xFge/4c3/pe3cgZmYtkLd6Zc8H4/YIP5j74f1/77z+8HFERVx+dHTJuFwqu7//0Fro/Ov995
n5AuwBmC1ubfL9Ayeq57zzIXrR8NskNwX+3H7y9xvYe/uYT45Xeg004AVRUBY1LTFg3Gqu8pqfSr
heCx5ATz+6v94RcSv6xfGmkSInxeRcwxyOHH9qZRf3io/nQJ5+/fWSXzQM7Xtx1BRYktHNHd8odL
/PNz+/9vy79e2L+8kACzIoFQ0FxQTVbDiqHE77+lP33+9c//8vkh1PISaZO5jBS2ONYff//xf/qG
rn/+l48XFkembOGWAzRKeqaSyOT+w9/glyWLqMLcS3JtLg1VJavTH27A9X//t4dWK9cPKPC0q375
+JrNnnFn21ymggwAKvM0XQ+cXcL58vuv6h/vxF8u9MsKqFurQMPXNJeAsR3p9jCcfn+Bf7wXmlxy
dPuKw8Yve1/hM6wVbQpB/Mo3xh/smS+Ff/ufXeSX50mH+M48QsMvXgKOd3FxMPvMAMvj7y/zj0tJ
oLRGsu5Iz/3l5e6LZSB7UbJa7ZEsoji/lzMIzfvfX+Uf732guYKAAWKLX26JO7SWJr+I7RZ6X3iS
BF9uvK+/v8Y/3XbpONJXASduN/jlGuSmdV0oh+Z/SDvTHbeRZVs/EQHOw19JpZrsEstlt4c/hIdu
zvPMp78f65x7WkoRJKoae9vYgDcYyszIzMiIFWs9S7D72ceCVsf/ZkC4+UxKrdVkYsCp9235Iyyr
DQNLs6TLii6rmqowBHEE1KyYwal4Tn/WSAgOt2SKi/zD+iiWnFdXbMNWFXpsbHGavKTx4KFtimez
/SAl34bqqVE2QtF5IsSdrquGTtu1ZiumJpxVtpPYfpfGoDAGRCOc8oMk208GZNax7z/QvjGhtTVk
G5O3tPznRoXjhcx0V5LIK8iH/d6pzq/1WVtcmrMhCUszUlfr0y4pnkmqm/69F5KdOzTt6R1WdMIG
XUZDSLeEgyXz7YjI1C+fyVaFJzv4rcffJnXjJlmcKJPCkIP4uGbawo5XZbLrBQD1ZzN+oE/f3Fj8
Rf86+7x6eVFNdt3RISWz+BTgI/WZywqSpvV5WnQw0zRnLyY3oAsh1pQWeaTqQ/HsU16kGkd6BKbF
uWgdk8i7M7R3Tdn/2RNjRqCnZjLG2EsIS9LpZQRqsT6i15Dtas84rLpl6vMZKewZq0khvW69/Lmy
gJncBsCB7SMMbpStaeZMf8GTtG5xcZ3ODAr7JQzy1EwrDEKIiaRHAMFSfrduYnHTONRGHYP7RRMf
voZRocydYQJlTGWABrb8UxrWzrpfN7PoDWdmBI9j2xuTlWIGDgZ04G6h+i9VKCKiQ0elzMfwur15
r4tLZciKrBsG62SpgveV8DHQ1hkUz3Xmxh4gg5vY+lDCkN9tzN/STj0zpAlhPmU7enJsDNn/hPkH
TX9aH8eSBxgyaQnFIPsqO/O8noWUMvgyBcVBPq8hEAeGGYmgjREIHqBxxHCOkf40OWqoMIkHWjSW
PkB4/WSAGjs0pAyeVD1EVgu26g8IfoLgWB+TMGX/Y9BUdNPUWBgGdjmmyaHNFB/TT3PzM7ybFLFv
3m5BN6FmmoWR6dsUNmqs2DCkT6V+KgLtGbTCpwmV7nUTry+qMw97HYVuAyYFHo6fyaJHTya5epTM
kM81Joia9eF3niJH0ANv2itwMUHX3IcIKpfq91iHUsTweu/AYVhu/BJ1nq/LX2IrUH4QtROWsI6C
ryOciHqcU9VuiOBnTsXH5OIu0WkNhq+V9ziBN/e+deYPDwS5DFeqTWUAPFH3ZaIJSLHSfVJb9ND8
MyTDfdrDMVB+1LuN4FLYj/NszWkoQNaWpaCYJ/zGIEbdrPDRvh6BEWG2Aqic+zc8YHT57YuPKQfA
Ln/Phi/dC1YSrZ40XTlp5n1iPiv9hvsqwlk2f9J00EHSoGd2dNAxlwaiFMh8AcvsCfXD9IF6P7np
tuuePbNRwB4k2rhr6zSEhGmAcb8GgAobtq0c69wHjIDo+AcDNacj4GntaaD6cJNDwPLZN63wWMB/
N2383vnnrLiHI5xQ0FDSENg2tVvUN3Tk5txd8caUb5kQwpUg0UC6DV3ttsnXPHS1WStH/rK+4bZs
CPvNGis9qDSGAaeSmv9IYf3usrfFLKzsvJMMkqUwGZBvFk5baRyjjqJr7ULY1z+NqSydgOvQ2A1f
5z6a8rn3UvoypuDv3zo4w7Js2TR4rSryVbDkgU9A8V7TTrpxnIqHEfWtcGNsS6euZXOFKHCxUREQ
omN6bBw9qU3tFHW3eXAAs7k+BGVegEs/M+A2UUE52YYBsFnY4mXSj1WhWN0p8Lz6WKGX8UUDqUJP
XF7En7Q4UD9PhQm7pZcfO1CvSBF1zVNkpimnluN19xu/Z3Y64ffweGI5LdIZ3AWzQ51fnY2FXieU
jqdIj1tyrEg6ZHZnA97KB/seQUV6PR0ode3AaV9khPLI1tQGZRgL4p7133Ltu8bFT5mv4LOfYsQ+
L1+AZ6epupeco6/Bu3GzbmJheTlbbQ0yRVIeiinMfjTWwQh15HAasycNrKPU/Vo3sBAmnBuwhGMk
ht9YkTMMGC8O7Vn6HaBsp9/YBxujsISDRDVaRNhjjEiwfVWwn71jIc5myZp9+GwhzJElVmM4lG35
RxqCbbvN8k/r8zRPtOh28zqo5NDYCY4Q3QReMzlKLzenKhkBBwCVSul5a+XsT2k6/m/omP1dVdD/
NFj01dKYMSpvHqQpKybhHMwxYPLF5LYGKUhAt257GnpanWbMjFJZyOpRn1wf6rVbXxgSU9zjNE1G
DIrqhAymUhzG5DiYG8HNddxABEgB2lIVBqSKp5ahp4Pe23FzAhXewfuW0l96bPTndiuxuhDPXVoS
zv6ih11y0kIa/NW/FGRWUesbvqgZ+sO3NKEBk7gNkT4CtrI+h9cef2lW2LfSaLZQb2I2glkIgQPT
eBjTtt04DBeskM81X/N6qsw9c+n3MjhWvVOALns6vcPRV5pW1odxfTqYFwaEEy71K574Sd2exlgq
93FBW1LYZSkNA3F/jEn5HdftXe8ywntFVkheqbbNc/xyQLYtKXEck9xBpOWLku7t8RZ5WbhDstuq
38jyLkyeapmOaTuKQ+ZFjPfo4eLBYsUqiESUtnj2v33uVIuHF/J1hByW+B4qSOrnll6op77+ECFh
Ze2V+jj+Wp+whb2qUe2aS562A8xF9DPARug9OwTg8l0ZIXx+sKKNGH/DhHhD1LSX1YbpKadZUBLM
kUrpbmO3bJkQln2s04YuA0xow2P8o0O1Ld5YjAULusNpQ4jEX6qY3gO7J+XIsU8nqKogMk/i+0wF
6G8a1Zc3LwjZPV5tZBLV+Vl06cGxmkjo+I7Tya6K+wlKBGhvAbuPFEPWDS0coRgCP2GrjsyuES6k
1qhBCFU1I5o13lGpAHalhhlEewUdODfrxuZT8vL249EFTkO3yLrYV4Fs4AV1n6OM7ZroyPvaP4b3
TAeu2d6HKGhb6PKsm7terQtzYtKva8MpT2GMcNvph5nc5xQNycf/NxuCz01jNiSGKuVuJn1Msju9
fwm0r+smrk+Yy2Gol74wDEaQBYGXu+ABeqBw9fDrvxkQfCAylbJRlaBwR6TuYQn05Gzjhrm+ADjB
5uQDuV5exqI7T2pn0l/A488aelDRRnDn+0Ds/MI6Qvr39lvz0ppwWesNkuJdVYZuCIGwZUdPgYHC
4PqcLbiyphgkqeYXmYn06uWidC3C8X5oBe6sDGq7Xf1MhzCNdGX9PPpvPgwsyknkksj1q3OC+dJW
m9V1WwZW6MoW0GSkLQsf3O7G0bbgZdp8BJC7tmXtCq6ld0Fb61UXuo12/2J4d+vTtbAVL74u+DB6
LfQ8gIB0qck+A0t9UnIJzlnwrOt2lpZFdXQZlAC1K3TrL6cqC8caELQS0ptzO0SPfnIfIWkaS48V
MExroxC3ZUzY+0HZaTAnyrwU9O+9cZJR8YXbbNZ32uvG314dbIS7y5P47+CESURNoEeKgcHBpIBs
hw83W7oP/Y1RLTsCUbVGbO1w91xOYVpbkW+qeBuCG/GXIiqrB0tqlQ2fXrICVZujO7Ks8Cydx3r2
1gqLVg10wwtdY3hpwcxb39YdYev7Qsg5aV6TZhB2u6kqg0D83iTqX+sWllbjfATCPAHIGzRLYQR+
ei9Hd4UMoHwjtpw/IdyXmibrGseLxVkjhhtWF0Kg2bHgVfO5yR69GGYrHQFvaIL0ut7YOssz9q+x
+d/PVgSJaF7wId4s0yc05qiw/F6fsKXtcj4aYckNxAh6P1RD15NeBsQIogGJI2jkiujACwTelY06
5tKAqPAYpkUgpfNAvBwQHQtKxvszcL2H8TtC8+uj2fq64GCq3ORhDLeeC8fv7qkot4LZpbU///WC
ezVAjnu4JAM3RNbcR645/xHLPzv/9PasBwWes2mal+1s3Sc9o0VrNoRyzG/7KCU//9tECTdlREdU
GAH7dzNE3Lq9ebP++aVtOCOSoJ4AnXsVwFp5BomznQTuVFs0r42HrLZ2ExoV62aWloNHLHkGU6eS
IhaN+tH3gUQEgQuViYMynfxJU3r4q5Biif6sm1rYJ9QNUObAczXFFEOLPBrQFtFG381gqQi8/jg2
6oM81F+UIrujY/A+hVplw5sXZlF3OGvAD1lzxUrYKwrcsGXpOL4rIUb6y65v6fZdH9XCfjHmWqKi
zbVKZvLSzeLUbmi/rBJXMfwvqXaPbtLGC3PBgkVJh4sLSIRBCf7SgqZJvRTque96tHg9OMPGYXw9
RcRFhq2DcjNxNDGGRbvclkxdat0CChkJEoe9bXef6XvcOLbmn3l56GPHNCgygLKjAipE43qamr0K
6aqbx7b2lA5ZdyCPjQ7DAGNFpXb9hj0RuDDXNWYUCT0AgOEAgwthhUH3jAy3YOeGFspHaHwGNOM1
v0ML8d1T5SNS2Uz7Rjm+1R94AMozmsxRqfiJ0AJIJ2i8MWDjz6zprsqzUxCkN+smFrJ2sw06A3h5
mPQaC0cPRC5WSBd75yYZ3AESElWI3RV3eQ7/W9YgKJ8jG23vBjqy9VTaiNZes4/iQvLYBUVF2oYE
keDxKFc3pU6u1bUb8+MQBocYTSjFzI5hFz1AEYbMAc1UpUbregZRgV+RtjRTWqTQL7GK4u8i1Pm/
ywdaizdOmCVXNkwdhN1cquQtfrlTpHpM88koG9eXNWRajciA1ti2d7WHVMf6Gix581x6JkPGu59w
8tJUZGtJ7VhW7UYapHLIo0zHRDl047d1M9d73wZtRzBpzBX3K6BKYLeQuEVq7aYmTH+J8kmRko24
eGnSaGOci4D0bapiNiGwICcwg7ThGX6jWHQb07iW5BsuuzSOcyOCz9iBBbeDkzSuk6AU/rHdWI3Z
4UWXBMhBOEmm0gITcLkaktwoFKfV1vUMe9cGfw8wNEzhz1y3bksZ7hu3Qtvr7StzblIIL2h2dsZC
VlpXK5SvvAU+Q0rxjqPk3ISwzZHv8PKQFh0XWjDFeMiqjVlbXJR/Z80UHpUFJPPQ7/F9P4NS43eh
vuf3k3VlN8KEpYqAThiw1FqnJcDtaIqOEsiuu/e4FetNepd4WNaEXQhziVGao9W6QJ6dvZdvoB6v
IxabtMQrOpg7XhaDI6Wu0BsotZa8XngHBeuuqVpe4N2HNPG+BFr0M1a0w7pbLd5ahCoQw3Owa5p4
sMB6aAZ16mAzpgn4WxI8Kaq5i30dCnIfEs3vtA3fIUS1bnbJFeYOMJUBz/8RJrI3rQBmdrl1jeQU
/ETU6799fjZ/FosHo6FEcBywPyFCan7G9dsAY69XPbGRDsaafC8BxuX3G/RpYGxkM6rVXyHcBa0x
05htANIXl+bcihBQ2LbWKqPCJHn2CAOhpOuwPfjG57KspKd8oknUNBFvCafgOx3OwUnVxnTjNyyt
k63g7fPD2QIkfTlQ6DmLqZnM1o1hKk2OBtQC6yu1dBucGRBxM3SE55aPGqKbm0gJHWgffpevnZsQ
Fkuy/FAeBnaV3oQ3KurQxd/rY9iYJEdYJ5J9YYD6SIuk2C/jl6e95/MqGiZE/TJSTXNocObMVRQ2
0oTgqevfKSo3v72V512KLeboBcZSQJCqKtxmMHeFiuSMbMbguz/6NykkF+iXatVGm+niPGkcm/Az
U7IXw0izNxWjbDk9Ze8pfJCLd5yeUBL9/8+LIFFItP/39JQRBGj75LZWnZMZqzdyMT75hnoK2q2o
bHlEwNMMAxSAJQs3mpNkINTQm3edO2h3CMq2bv156oVAQyG4tx1Z0XTzKr0nw9xUoe5auDE6N333
HFX3bVney60HbcN7MGxgeWfQvToPR/CDuph6qfPq0nVyWvmL7lZWhw8ZIlrr22XpXLsAgAmHilo4
kmE2Ye1ayK6U+p1ePDkQUgYJlA+6azXHuHCn4O2RrTKjG4BMEXVeZbECBCMyxcCoDja6elSKP+uj
WthE9A1ZQIPoBDeozl3u0h5GVEIbtXCjBPrK8kcNNc4gHbvwP9qZD9Sz0wBFA7v3Fa1wdf0oz5J4
H0IHUayNx+zCsayQxrAVYJg81cULrtAMLy3LvnBRsG2K+2SCR/VmfcIWgh0yDIBOnPlRJ4vQXknV
NaircO1klrBVPtn5CV7VoforyO/DLczhwka9MCbEG14kJ/JkYwzJlkLZx+pGaLu0T88HI6y+Poax
H7Z8n24SJ/0+lnd+/adGn103Np5PS34GekHXdR6C5FGE9XcqMAyeI9euFvy0wnqfUS+DVFyrfq8v
z9KMceeT05jR3Vf+rBbDYMPrWbteI+12LeKvb/4+hREcDKVvin+KMGNxKutT7kSj231Tlccwv3/H
58n6IU4r00giJmNiHK+HW3x0kw+B+cPSv77j868pcWDWxlWDWtgQ1xaRM7g+/DMhnOHTewxwTRow
+wLIEsPygUwMAr7q4HZ6grYKNMKbx/B8zAp3C0q1Mi9YnTicd8flSQJbvkkDqkmCrHWUY6hXLyVk
V8izPQ2dtYfEY1cjoeGNyNx04aOc2X9GEls2zHl9Pt1FMWqkifkQptWfQjdd2EffHsSf/z5duFwD
X1YkiFQ7VyeXBo/DbgsStODi5M3k+WLljCNndzkBOmSGw1CMnWuhVBeDWW3ijVVcOBaobr/Gz8Ca
rtIpUZmnfVtJnWtO06yIVr7YqE2VZbOzghgsXz0c1v1y4XTAIGweiPoCdhZjoBoqqsTpwt71KnQg
6nb61dslzNFVfD/U/T/rxpbm7zW3ahnkPE1FcCBI6uB/NcnkWrtq/OC8sT9zfmQxDj5McXOmPhFO
CM0zikiv7Rb1n5ssOvbSQd/KeCxNl6rKsDToQDnZaJceoGlFY0OW27njqJysIH1uI+jUpuTTkG8l
URdNkR0GGk5XK9vt0lRE329tTmnnRnr0DTGGQxMln+3BvmvarV6jxXXh3gaDZlG7F49Wn7SkN8pT
59ZFsrsp+Gt93ZcCOA30CengGfRN1uByLHBD5pPX9r0Lk76yk9v+4yCXH+F5uisDdbqnI+PYKfGT
EWm3Y5K+41igI5QuOogXyUYLibA4T3q4qdvB1dVn0/gUbdxLC5EPbSskdXnyYkNMIiVWBA9XP/Yu
EsO7PPgp6yfEJtcncGmB6HywOHdwcqAal/PXVXU28obvXB8RqV8S6ez17y/52vn3hQcpPfJ0Isp8
X62i+6lJ3ayJf/ZxhzjnFm5rcSig4R2HQtvcdHQ5FAhWEn+aot41pJ9dfKcGt+tDWVwOEtFzxYjG
DfGSCj1lkO3aYYe2H9TqUQtPbf0Oh5pz3f9rQrxnpKCqnDHGRAYXnB6kO3vDpZaWA9Sp7MD3YJv4
lDBHI2yfQ4PkOGSLdvo0qk99eyffvX2ikNSiRgIaRAMldmnEj812GFBQdlv1WYWaGpK0LfDR0lpz
yis0uMy7//VYOHt6KNVY5qFRj64UfpH27fCyPoKlMhPPJ87j1wYhVUx/QlYtd1NSyi6kN+k3OCG9
Q6Jb/q0flhpiKdOskKGMD80Um2jGIPuSZhUcHbMK5/ovWRiors4ALscEPHpF0pAV2mhAxTW5ykiO
DcmVtNp4/CzEXhcWhENsaOveNgcslNWxrva+9OIpH2JCnBYp3Q+9vDGghW46kLZnIxJcMJDAw3mR
MbmdX++b8aucakfLeLLRAEJU14PCNh8/+Q36n5m/L5HoQmTJN72dbNz63XCbJW4ubyEOFrYFrxji
Z+ji55apOXg6cyfLznI9lFGxjtT8QwrjamN+K2HlRqfnr7evJ1E68ELuXlU3BUv4FS2+ukeCDr45
I73Rw3bjSlw4phiKQtrE0Q1OduFGDByNxkuLWAUp832pfkykJ7nKN1ZxwS0NokmTDB1oBkNElPXo
oSjQPHbuEP2E6bD79uZZuvi84JPRkFkRGj8duCJ/X9/mydbVuvT7CbYgmptD7ivsRzV0gxHmTuPW
4z46KuPGMbv1+dnfzv0pGrWwLPi8DzWmfOoMY2ORtwwIbpQUJjyuide44WTvxu8TQszrK7DgRTP7
HqhRG8ygIi6wDBmm0g9BT8sUMmC7KHtsho2E/qIJiArJ5lvcpyJAZRw0iExjHn1VEd5mnKsT/Crv
yFhTrSc+hA3PBHcvvNzGMLRCI/QHtzT2yJFsdYUvrcP554XwyW/0BBYuqUe6/JBn+/dsM2rHEOjM
IA4aUi79KOmsVu7VmACzKQ4KfzbijaUlINFuK8SYHBViBsdChRSgmDG4Wbdv/B2ytygyrjvS0gw5
ZNUs+HPmDM78E862QhcMHlKME+kJQ9ndOATpb/6+ycPZolowJ1dk4bjrbF9vO7MZXHXYI5cUBRte
Oh81QmqCpjfqTTbvv5k98PL38yQ0oyFhhT3/46Q1u0Kr9lr40c4fI5qq4mGjnLdwE12YE6aLfPE0
1J7Xs7H3v9A3gAXXfM+MqbLDJUyG/aqVKumqTka2vneRUZzS2+DL+oIsxBN0uLHbaNZyeBcJPtt0
GY2vWcmCD4r0SOLQQs3Krv9WpwImcsWWgp00pv6jD6HtzYSyyptfNKTZeM9gXeNNKL7VUbbRvGHO
1fTh37KyG1ASWx/gtUdfGhCWKG2bxvCQuXT151F9DIb7d3zeptBC9p7LyRGOlExRiD5jnjFoLMFE
/1U1Njx6/n2XHs3vPzOgXnp026VG79kkZmDVH7qbKjoN6sZTaXGKKA/OOfu5UihcT30YlHZT2Z0b
l0++dDIO61O0NALS9LyTLI4tes8vRyDpqA0gAda5iK1+QPgkgH0AIuHYHjYy3AuGlFdX1mlw4ZgR
1qKqAKgaVd26qZzfWCk6dfwZxq2EzMJ0zTRWrDgkJoD2hHDBGesw0wOlcZuTSYeWKm8ll7YMCOvR
RKqc6YmGAWQIextJHW3DqV4fdYJXESeQ4IYX2ADiKJiAvSyoWgcTUY72mPFcGJ+T+h+j/5aOd7IO
jc2sYd0gYF4nMLBXh9GrbpK3w26IWECrKGRrZzSEcBmQgMqk0S7s06zMbNvIaxobld0Fj+BFa4Bu
fD3fxKBFtVqUI2ErPalo22uwQGW5+slIsg0PX1gw0lpgn4lb6EsUByL3SDQUSWmdUgNxtrSEGrt5
+zHG01lzqKwBHCRnermJdM+uA8+J7FNqFrs81faJvFG5WxoEiTmOMRqcAPMJFrTQ6WV40525l3tu
C+neftITuv/7feEgs6TcM5wuck76uG+SQ/11/ZTZ+vmCM4Wy1SH7wOf7Yo/gO5z6W1XuRQuWBgmI
Bm6T0/5yCUq/6YsEbphTlaZoVIPf2+oF3bIwu/NZ9FVViCiXKhaC7Hn6i2f2+hRdB0fcsc7cMEcM
SYZXmKJSLVAa9wI+X0UfkVCPd2XodDtTMn+HdntXOdK9or9nTOdGhVkDY0zfcRU7KBBF+0SS99lW
Z8DSJj+3IMxaE6vV6BhYmJKjH+3D+h5pjPWZW1oYLhS6/3iUkOIV9sYwS3cg/2KfRk3eGTLA4Tcn
GlgXDmP0lRSD+168U7Sc6Kj1rBMqisPnxn9Z//3Xcerl54XjvjD6yVA7Po+8KGrHd4EBl9F9vNXv
uzBNNMfR8j+zazjElZf+G/qalsDw753knB7mJyP7uT6Mre8LDpxPGThWsnunSds75REpk7d/n1QM
miiwRxpX6Dw9m7iJpso7WcOnCBGh5/XPLzgq8P5/Py9MT+STxcg6Pg9DS9vu7OmgvT0avbAgTFDS
GYk+tVigN6K9Qa5ifQBL88+7iqIXbBXk1IVET0emLMqsxuOek3f3OhKE699fcFPKqUSJc8sdVEXC
NrNDSUbpvpI4/zIkvXzjkOaZW6OqTXVoI1hctAWGYL5NZzZl4eGjwNMME1lPuOv8qtvvEF526nfU
WNdHtDRjXNr/34qY0FAjyerrFCuTnR7MzqEc/Y4l5z5i03G281CYf8HZnYEgqRRqbe+dDmba7u2m
eceeOP++cLqORWDIgd15MKCg5/KoTe+4IHSabXjiACKG+EpYCNqJpLijS+KUST/t4Gd4WF+BpU13
9nlbeH3otV57yI3ZJ2V4TIxfvvFLlTai6aVFpqpBXhI8NJAIYYrqBKE6rSu8UxLkCFfLH/1c+bw+
ivmAFuJ1KpdwNoAgZ6pMYZXVxCrVLHCcUwlRZjNZ/j41lRsjd24t1T/CLphuLPvS9uAaIqfIm58/
wqoMRmv4ncKYoE3f132M5kIMfQvC6hs7ZHFk/xoSa0NTOiRtN2BICj+p/XOA9q3WoGLbOycJxev1
aVwelWO8MnrQQSaMChEnxO0UnFlDqeSmu0umx9H6s25jyRuIoSkwQ3AKsYfgcKXntxDGEcRNSUTG
ZlfA8LhuYWHKaKwnHJnTpNftCq2nRbKU5OZJs79E5V0JQ1sQfIskFOvyDVMLg8GUBkMJO9OCL/jy
dMnb2ParrDNP7UdbfTHa7+sjWVgPqqdMFbA0VOLFjGZd2pIfVZEFualyCNPfaZY/2L3rdMXGzfLq
RsIGMufjZWY0fe1FuxyIajVagqKdeRq6fNxlU/QYB9lDa5qHIB5+DX0v3zOvX1QEEHuk3t8+TJo6
yeHBEQ/3l3Cv+VkyqmETWKduyB4C/S54cvKjnzpvP4fMGYYNmpQWyav8MBhpvWpzzLTKrY9M+4Yv
LM7h+fcFZzD6gQwLcrqnSs1u4uHWqO972ZXHhxxNLz9FOrG987aYSxbO74tBzZvh7H6bajOPvIpB
SSfT+QsYWf/X+uIs7KYLA0JQQz5skDoNAwPi0HIMbJXkVFCgR6zo/O/P69YWNpQJtS51S85WGnEF
V4jMygsUkw0lhSdT+lGGW/nOpeHAHaFTKNBgjxBTHlk22Dn9lBJEaeau8L4YPqKOxnBUkuyIkt9x
fThLq3NuTXCJOPLshkeldPJVBaVYdHFNP36EPnZj2pbsEBECKbU59a5Se2kWoHTvGdKpqKb7tqg/
hDSax8lWdX1p8uDCoD2PO5YeHfHsdrQegRCGo4bJzqNv9EQapG92NIBsHEgLfgDamxQXAQPvcREJ
JZl9nNS6BH0NGpd+s4+djaN1YcZgRIOyhoZssNL6/O9n+6Z1EivM9dQ5+cnBcHbZeKOMt+uLvzSG
cxPC4ltZqRphkZHReQ5MmJU3fGvh89DhzB341ImueVDkqZT0NrftE8x/91Ve3KRpsJEfnO974Vag
XEehi9AKsLq4ChOh59AFPGgcXdo7+pfCfM7No4YGcPLDq5/qzbaMpTGdG5z//WxVwnwaHF3DYPOt
RiaQO2DDrxaWHap4jiZarzT0JIVl93noF3KTQZMARYl05yD090Yqf+CVDsh7/qa8hvKbGER1fdRn
vYa2q/cwWeA+7ta9amEPwoBHnEvEAcpWRETw6ksnv1F8d6gybd829q4Mhrui+yNpxdwwN31et7e0
JHMWf24uogtfrBqUylAPs4ys29uPwz5S79/xecgQ5k4fTkqRM5WicDjobRW4lvX30EQ7Z+PnLy04
3/2/76uXHjV6aep3XhG4cdGNe3MsDqHX3ciNXm/EzluGtEtDeQZ/RJkyEAqDTbJPk33dbZhYICmm
fYgsmwGs1pzxaJc21Mm0Q6uG5CMf/GNtFR/SuLxrB+2Q2uqHJLMSJKaNA61I5S6jeBEoDpnYkSb+
9TV7zYSK58LZ7xAfJZHvt9rUeb6ro0l7qrXYyG8KTX12HA+u4sSIbyg6FI/oxJknuzG+JYhRP06w
1+6KalT/yOUWf/DSQXX+g4SwoYx9xLNzJobL6yiXwa5JPsOd7PuuOpNdAfXvp42H2SsK+2oSZhS1
okOicMUZlxNNZpbJxnBYedgvfgAv2llK+TLQ7L/Ti66+tfq82Ct26R/b2Cl2ah5a+6ltu11ZpcNB
rovyEPpILfOg1Q9RFCaPFJaqo6NvNWldrxgMzrD0waEyo1OAU116TuU5viZVo3fymqICF6Eoz15g
/a3nUnZbj5VzDKukQrzUzw+yVf3TSdl3Gtb8uwkR61OuBcOXdRcSTjGqarTakMwgn4uUEqWby98T
BtVkjKmTPRfRqZB+64V/QL5n34bfy2JL9EhwjitbQgRbDZ4WymTOnsfhe+b/42gITJdIiPN8TtKP
df2obFUS5pv9zDVeLfLGpeA1c7GrYtJJbxFfLsMhe1b0G3pjm/yJprVNMMr8uwUrM9ca4AAQsLAl
CydOq7CZjFDKnnXtwUCQOrypv43OXaLelf2f9eUS/Wce0YWt+ZY4u5j9hszpLDr+TAXmJklLWjKf
db2G4e3vqURVWCoOgf6Y9X8c52WIj+nwRvav//kB9syfQ0GUhKQQTPleTi99niIG+2ChhL51qy6s
GEnbfz8v+KOjFXWljXH+LBcfeHPI0a3kPxSmuz6Nwh1xNQjBE+fWI9vusVKmD35wmPT7Vv+5bmJh
IBBN43w60lhgGoWNngxlG5RGnz3/SvIfnU+a2EHn+7BuRLyI5oHMxRiIuV67cEQKqMg3Rr3W2FLx
T2v3d2ftQsu1kwfEcFrpQW+fhhFd4r/WjS4cGec2RX4Tz5y0tMvs7NmCbWy0v8aFc+Or+j7JXzxn
43BfWKgLW8J9EnmOOmkBx5NdJrs+hn5nLPfKFinM4ojoqYB2ZuYZFAUbMvqq48ZgU6nOX3V6mPqD
1Dn71lD39vRrffJek6zCYTGn9ehewjd4284jPtvANYWJXm4YEWLt1mPyHB+1o/mP0RyS/edS/2xo
3k3XfgmM+yEbd+Hg7wb9JkxOTv4RaerQe0z8UzKeouG+fKO0AwBp/ks5yQYXSB5LJJAekrKRpMAB
eNDV3yr1i5aZ/6wPfj6cLsYuWBAOr+b/LGj5c+a4//HrwszCuuPIQcTvr5Tmpo8PEmrl67//ak8L
v3/+97O1qzxTaQcgcJ8s5UOS7/xwlxiPW/yqyqIVOuJhD+N4pYXm0kqnlL4Z1Yn2aWg8e5ca2Z1K
pGx22l3W9r8l1TnWfv2sDskPOECOINFeHBC1fpTcmnYTHLpUDnaet1W9vl47E2A24bs9P0GuuGfi
3BtoNSyCl9b5appforflBPnw5eeFQetT3MQ9/XYvlXljpsct+PrCrwfvwnzSkgs1g1ixK+OwIHYy
vE/mRJx+Gw0bnrH8fdrRZsYkNrVwbYVZxeNGUrxPMIShnPTGgvU8O6rKS4MLBfT9VbOvmpVKYcm1
9amqP1aP+VZtY+nXUxeiRRAHnxU1Lz0u1jVUOcbB+9T6D+Ox2oJkL30ezCQJHlq6OfmEq1Apchod
pcR/MelzVdk4b9741LLmwiKMXhxeYguVFuh0VEiW9CkE1+/nn0vpbZCg1+k/MyA2UA2tSZ8M6bZP
/riLfMQ+NgAv8/xenouvRIF0HinULq7acQZ/xso3uf/itLejthvT3Wi8w0HJVoB1IFnBXM1rdHZ0
FXIRTVFRS59q/4/zUQWW/dajce7WJ+c5h9toQwgXtSE1jTQWRvjCCTT6x7jcadOdo26EAwuedGFF
SCIo0lg1laaFL2F204z78o013nmhL74vRPKIvid53fH9prpvwvtNMqCt3y+sAr+c0DbUw5fxLys4
2uXtmxfhteOSNyYdxXSZXS5yaNjIxgxa8pJnB7LqySMvLCncSH5cBUu4KCxaEGrBDkVlT9jNdYki
DYWy5EVum51nf/GyDzDyVigXv5FrdF4NdsQMXrXm/kvxWErDtrCsqK1fUvuJd2Is7XTnbYnVKxPC
jV7mQcRNXNYvsZn7xyGr06Ptj+VHOZxk14nblxpVlc+m3sU71Uv1LYqCqxcxI+R9AM2FSkfuFWcL
/flBFaMM8ZJovrWvpirfm5JvPBXUAU9RYbS38hRGd04kG/c1UfcGtmTBHS/MC6PPAnmSdUmpXo7l
8C2Wvq174+xtwqnG1+euMTgwrpPWRjkYo9po1cug/FVNL2WzH6m91N29A+ZH8u/XrS2cobOKHlUR
MBjXSt12UPmNii7XC/26OzWwD6Xxt1ZsMUktOD+t+pSa4ZOg0VV0/qTJSPTnRvXiQRzRhYch/bvv
S7oab6z4bn1AS4tD4YU2d7batbJHFpZlCUFJ9dIHxafK9B96Q9u415bmDFwRWHpS5NeUyFUWDpMd
VdVL7vjdJ88JVDdWyKHVkSRvXHFLzmCReIP1D39AUO3yaPLlqJAjLW9eOk3Kd5b2TfLUu96ss11D
w0tiKafB2ypni+jx191tEUYT970eiMJRpflZ2+gSRlMla3dU1Y+B+aAk/0xqcPSx37Xd1z5q3X6C
atW5UQpICR39WDbWp/W1XJrosx8i5mmbsq+CZOKHNDRmmt3ziMJIXn5dN7J0mJwbEaa4pNwYF1HV
vLTNYZJO8fhgWLeSov0/0q60R04kaf8iJO6Er0AdfdrddNljf0mtxzaQyX3Dr38fPNptKou3UtUz
2pV21RqiIjMiMs4nPKqGGGBqZPq9JaAImqFvmPtGJWdheuVSJJxbvJzAlApw0Lp9YZRKnhoZBcE+
kZz2mpnlbVhXWuTNlsW9UTbzLXYL/CMkcH1RU0HeCY/NORuoG6mDaU1N2CifZ/pQzLqfaJ/d6ptm
YE0LPTYA0dcaWep+87JWVBd9WR0eJU2W59PchOmYA/fsLje/0OFene/4kPkG8tZV1ATX5UMcP/+H
UyTI4RgszSxigE9pytwmidswT5tA1bCl9VtMP5f0UAESL77rk9Fjyq8GoMfXCW9e44ru8vcVr1EC
8JEySkA3xrZe3nyl6Jq8TmJTwYByggopYD4vuiTjokWLZEmb0ED8Yj9l8aGVTYFcpl7xWMMTwWTA
n+FGMc1LnVzhCSxK2GY9up9dn7kvdvNZ7x7RxO5rze+C/NCiT0p/isvnLN5f53DrEFH0wyg5prc2
CqaZ4s6VAV2YULBA84esH0P2fUHXHDYBDtXE9w3MbOS+2UkC/K0HYP37BTXjfcFTrjFYpwmZa8p4
EVRmVHkV0Vo/G0fuxekUh8qs/lvOBFUz46FiqQPOinmGEem9TIbFtZyN6OngYhD3LIMvaJg5F3Bt
cqDOWQnJsI+u/cVp4OK8JNrPWyUAlUZEcOiRgPeNLv5zKgzwv8YEwKBQ2ytGH6T6EFwncKlECwE0
sqr/PNKCQUe3pgm0+h4Exq8tPehqjWWJNysqaCxJLaCKwV0zFzFc2QJzSEeux1ETDvmh4pjVOgya
5NW4vA2QQJACpxNpE8AVnJNwo5H2pgIShRPYbaBGeA13nEt8p0t9Oaci6Eumj0bdmUodZuZfzPjk
yqb3Lh8IfB/TEHA1/5yUwAWKyXCfSwsPRPUXqnTwXg6jXnhj+pg1x6l6djSZu7R1/YtnRhwNhwds
pfNzQzkkm9ET0oTTUAYK4DOGDN665HIkRMRGc603xmZKSRPG5afZOrh90GgSZ+vS0iBchAAA1Q8x
8AVoPWWsGnsGfU+Qx293Vu33tmeyYIiDpJRYtW123mkJOqmOTpzWdQYPpUWHMwpJeybDOroMOc7Z
Ea6FMXWc7SrF6zm1PkPLcUdQSLJ0T29dr65lIemGl3BGTwQxH5Nej2YdxxdHrxTWMlGAZIspfi1o
nSOBJCrpQzXej5pEobbUdnVtFx2HtBrxD9xJQ3vs+Sc9Ckz30HYSGyejop8LeW919UwsUIG3N7Jv
EXuM61e8Rbdb0jUvxjmVstWBlRmBSqzcu25gOBh4kBjSLfuzJrH8fWVIR7uynGqCWDjmXh+8Rpew
IPu+YH/qbmxndB6AhfHrSH1VlZRgN7+/NB4AMAU5W/G6i8Is1HSA5gzV7MfF89z8vH4HmwR0kyAR
hsLEBfqOwmJDHSoD2SP2Nd6z8ssHPo+eP6C9WOh4EVvy6lFlXT9oTWiOnlH5usSIbf761eeXv6+u
10TZ05lHfF7VlR0ykV22v/77NxXBgj3XMPMOh1aIFhMKMPVeo3VIWHGfz19q5J6Qbdh1tcw33zRg
S4YeC1ERiovvceeolVLPeI+1ge1UO9prdpF6tT5mXtvliB7n43XWNkK6JWEIttBwBnAW8SXjLUO6
2wbeZ59ad5OJXQlTH0TuwSD3nDwNWJ2S9IpHFAndzSNFeQO51yUUEedrSJcsMxXI5g28BuCv45n9
c559c6y76/xtPTpLaRBJWDTrXZTiooEl2O+aIWnJEembdJdw/Y6PpoTMlghiuG0ZosNeuYuameJg
jXpOjDa0yez61jwc0mSW9YFuCceaiGCPS1PpWyU127BCUrDT95PNvab6VvR7tEddP7aNAA7O1Ioh
wSrXpKIdhjhAK/8c07cBmAFWsp/U3FPUUCWPSP+0+P+p6vUzxZiH5IHbPs9ltmPJ6F3UCPUetdUe
tekQg2r+3HRPJu2/XWdxiwRA7gGvZGGRHYr551bDaAqNG03WhUjredjdEksenS0JX39/+fvKKsVD
QjGohu8TI/ZTe/aU6pl0u9w4XOdjS8LRi4YgAQ4w2sOFmwJEgdPpWdGFAIE8zgxTZJikTbthf53M
JjvAXQQcPNJYCODO2VGnxrGwdg7s2LoX2Xt38nXda6TgaRseKewQOpExGADgWjHx0g+jEUWxOoaF
Wfp2O+xm7W6o7kjyrNdBJfNJN4TgH6B2JKrRMy62GCpYC8fKrJ1CO/rZ+rVsuHnj0NCsjyHCBdN8
mYk6P7Sa2VNvxWSE4Q76AZNjd+18gDm9fjXiUiwkq1DzRACH7m20UF2gp2dqR1Kln3FmgCk1ohMr
xyC3XhX+YpJnzBJaRQy84cQrGQG0XxHkNfpLo8Bunm0zMGpZBX6TaxPIRsDzw28TS8AF0AHsqk2m
sMsOxbzjA1os7tn360xv3tyKiCiP2EGiDSqbYKAy71TMHwi+McfxzoRgbJMeaRcryqeQYSIq8lEd
MVKJ5srOSZCOqUSHYm9kYIH97TLfeVQsP+ll1WbZQS1/X9khNirTXNm4jbg5jsjXNi/XL0LGhWBH
zXbUgFyb4qC6+7gIaP80u48u2f07KsuvWHFhT9wgLOFTmFgPdqz4Vp95GLYzZbWX7dOCtsJlAIiO
+CoUQFSY1LiYwgZr5QgQD/bX+ZB9X+ADPQ1a4gwQK23ej8aRpZJQYeM1gNi+//7Fh1idE02dDE0H
9RRG2NKg7Sugl5USFjZJYBrNwOgomniIcOGGE2Vp3NExxKoGo9wNy1Sd5LY3T2lFQjilyqgBRp9F
U5jVz/bgz9XrB25h9X3hlOIa3f/xABbczid9AL27/v2tI0IfK+Cx0NCKJ1n4PjYMzU7f6nNo2a9M
/Xsqe48xSX/H8o3zROofPG9gXmN0B1VJ4YymyRrzMSnVEE2tnqKHEVaZMHYk5D7pR8mVb90Hpqnw
usBlB0eCpdKaMs6KoVURljw0qoIpkUn2hi1jeCI76NpC2xOKkFjNLqRuanUeiwgxShiZxWGCludc
Ay5La/iMJJ8Im7EXtvnRJdb9zGQNdVs+B/gCFilWxVkXzROtZbVRhe6G0G2WLm2H3evRfWruXbrT
qYTRraMEkBk8Q2yMgG8raE+WDNOMjKsedqYadOhVrFlwXfiWixdPck1BEIxmbjE7REBhGILome3H
35EMSWBLvlHTx+oRSB7kXJCHYcqz2Qbce6hmAaF+zo/sxtW2f3waAIghL41JC7iCwjkRSs1xtuI5
LHQFMMiofROJkm7dhANZRrl7ASgVJU5hShnP2NkZtg6GgzHG9fP6PWwdEqpPFhIHcIPAxbkpnjTA
vZkqfEurZTste6JM2Sm9JI7eYmJNZPn7yt4DEh3piracwplizayn67vrTMi+L1xDC3BVVrlgwogO
repjxfj1728J6/r3C8KKIXpqsRzvlYvwSCtHz9JfWqAyl4bEXG4zskDsI6gAwrTgLxo6pRVQ76eQ
s3mHpabQ7NtZQXIOfYOAA0D7tJhJgY81ksEYBqSh+F4r1CejHbx0tHZoTZGEx1vhOSZ0ABWBORp0
vYjagalZI7WMaghH2uSB6o6aVxSD6Zm5o+5yPUt8o9cbnyh1u6/M0n0BaF71ptu5chyRD/enXh17
iWXbuMqz3yRc5WSp6IVp8ZuqPPHb7GevvFb6s6P+57rEbGWszugIj2syKlmlavUQGlnujfxFZaco
Sbyx/Fw5L72yG9qTacuamS6nRwhZFjwiCYsxf6CqCopgaci91jzqQ26YHnFRUqy9uQ1ItSvHA7YW
ejNzfTV/M+fPtSGDuth467EmBGYEaJeo2ovzs4qbDq7ikC7U3P8wjXvoussdAB8+UBk06eYlYrID
pVn4FQgrz+1JM3KKaYe8D2f9d+o03tITU07EY+XN/XQEDZHq0kOKxwoh/zkhLEabO0vr+nCo90rm
xbPEcC33IbyCaLDF84RBc6RTRUaIUSkATRiHsMPWMrjMh1mr/dqQlbO3yCzI2fAekH65cB1UbNnE
UGU1hkkWZMmxMV812Wy2jISgV3WdcEwPgcToeonqK9o9kWUQZCQElTKYju1DM0gYyn5KHjAIp8lE
eMP+Ig0Cq7gkfI2LMeA4m4sJMKtjaB6YGjiyxeCSz/8xGqt3MNZJXqoGPj98ccznlt8eVq1//Z9C
4Orzpt1mI4UNxVu+Y8pDTvx8kLzkW5q3OqA/BmhFQi2iHgOfuIPoS916c+EBTi6XDczIjklQ73nG
IuwmrsewAwotYzBav65bZxmB5e8rLhItbnqy6IM5fld+pPnvD3x+aZpHSwf6e0StjtvSdJoCWq3k
XtphlJN+IF2CMvg7BYEB3awitclBISl9rD3lu48wsMQZCHGWpOP5+WSTDkTCuBnCcq58NcGo+/46
ga2nAp2w/yUgIjlUTto7JsXr6JDnNPVHdL9EcxYoo1c4kobwP6ct2lisDkCWD12+gPgTfKpiZLM7
t1MXpnWoWbuovzPYyS0Pvf7YEmPX6su2FsxI7wYM3zLy5TqnG1Hb4gDB+GIrC5r0hBekjIy8qPWk
CvV08ty+8oa08xczGcdeGSFrILu7jaNFRhMWDFtDkTUWux/tibX4g1uGWlZ4DT2a8ZNSj16N0X1u
y1D7l18vnO0ZsYX7lSJVjkGjzHDKcFlRWuT3fbdXmpco/cnjE+GGZ4+GJB7aOs81e8J5pnBxujih
ZUjz9K+mhQGK9X3bTPeAu/EqZfL0eQivX+GGtUD+aOnmx34IBJKCACWNW7mjqpVhrnvTz0Ly9Q2L
evZ1QdeMXtHzjuDr/ad0/DKROw1bzfPTdRa2ekDOqAgmtRnc3KwNUJmm48CxNCr52kRJ0Lm/a/RQ
u66njAfa3DembPOa7PAES2XVo5PZIwiXmGVHqu8DT+oZY4vTsJJApWmqbMYwXYimgzbzItmc4fLv
ixKORUTAyP0zxC5mQmic9S2q6kVoOd+S6lF37mv+4/rlbB0RpgDhOQNlChvclqTTioW0BVKLEadl
mD4qc2CNEo2RfV4QX5UwDClNWRmqk9f3f/WdrAixSQAA+/DHVcyHiFB93aBqpqIYRTiZzy62r9ay
TRRbJg14hi6cGyRBEBufH1A+NQbwZVGGT4riYUzYvmWNxy1AvzXOTi8HSRC+pZFLrwEAYYCdd9E/
jtx03rYx5jR65xXY4X5WpEGnhkQSW2xIFiDokdcBuhgqyKJkpYlSRsDFrsLkN8AEmr8x2nVdrjZM
Jaa+8RAsuNE6HoPzY0OGbVZabCcLU8a5VyvmfTHwHeu6/YD9Y3UJ7C/lZjAJdGisaQrqzh3gN1En
q8Iq+0UVJYijD6QmzygICp9phOb6AK7KiXpOtueObGZwQ9zOKCzysdLHbHCKjlXggdeNFyd7oMqo
9QEDA8T+ev2GtkQA2dVlImhBtRKHjxpHIeNAoyq0xtBpnyqgM1uH6yS2EhFYrvo/GiK4AyAGq4GZ
eDDr5q5tYt9STil2trn2ZxNwylhlVn22dNkrvWESloXPWNQLygsY6fkRqkVv85no8AucgDoHow2u
cyX5vth0mrQ6DFqN76fOk2kEzfjr+vc3TMD694vLVeI+qTU7MsswbpcCle4EnD/isP4dFeHpj+K+
GKLEAJXMb+I7Uw9o61Nb0tEqOyvBDHBdqdLOAS993/5VGcUjLdnxOiMyEsvfVxqD6m31z3GV8a5B
eVgGBS27DkHnE8VuzMLAQc0N6kY7pbqPFG+WaaOMC0HvKaWtWqmgggWOABnTy+DfndJid1an1BUd
1qtEiyuE0BMThlH3CFy25st1KpvW6131XMElr5tytvsMXPDK79VHHUP06p6xz9hse52Qtmm9VpQE
JS/QT2IYGZTQRXUoidhhmNPUc7Q20I3E3HGHlljcpB+oyu8cpfN0t/maJuqxUorHoY90v4/Jt+u/
6bqgoEv0/IhZoQEnI8cRYxlynPtt88i/YfzxOpGtLOvKOmhiln6uskRNOTSKdpoWwPkBZGcZdQFv
kgEArunswd175bhsbKWca89JnNHrXGDHRZhFllzDttSi7Llsy8RshCBVWmy71VAh3qP1nhd7RdZf
vRU/g9t3AoJAuWWpAUPeLkNm1K+Et7vEVA5Ay/OqRtuZOjsqprvvR+t+AJd67O6RwzzUlfpy/dS3
r/b9ZwjSNqt8RjUZ71jRPZI+9jIs1kFHMwJoIrnfbQ36HyWxXz6PjcG2alCazS9z/FCon/P4WEQP
0gmtbQV6JyT4tS7ByvOux8n2egB8hSbxoBTXT237+X+/PVt4YzjlQ05zROgV0Kdt7WQXz1X2nKhP
ZvlYq4ch+jHF0+46URlfwnMQ6U5bIsGD1999NJrnzEFw/qGn8/3olp+wsqWkrWy9XkgohrbT6u7F
sqO7qWj29UD217n5f9T9ndYimStaczShVaKy8EzHz63+MzNPhHwZaI0Fv8C7K//u9ZM7fU+tA6Bk
JKIoEXpxDSxpoj7tDUhIox2adq+6p5zuuGzt1+Z9WX/WvGP5Oly2cwaV1CjnvJ1xX6TxkxdECL7k
6VuUU4iiUYV/pyAYKYdaOtYg4qmw6ju3O5qFb5VvXNlX8S7SHqZGUnnctIkrcoLJMnrgQNtkwBto
exPQwW8fQFyaCt7ZEWxRmfKoTGwcWMUPX1uZRZcclpgPQPMFVycNhxVrAZJa9eck+kUTjxSPkf+R
To81K4Zgg4DV3GvGwoqlx5hFi7xYYrclwmUIBqhKNbOxuwmamu67CK3SAMK/u66hkusWexh42mNP
UocDK+rJe+2lG+O3WTAXwGwg+GNf5Ll+lHrGxgmL1kKjPtK+9zrnEM2y3qJtJt6JLH9fWRlrLLCR
uV183Po4sc+D9REfHevW/8uEYDF7LWu6vMD3J2tvJXfZB4Y0IUjv3xeMCDZ1FHijcUha88KVexJ/
06MDyWS70GR3IVgS4qJW4PDlmKIdsw65DZ9KYnQ333+LwBCiaQi9tYLEUtTRAAGClL0z7pThN88P
FsM8EPlewG2/Lrmb9n1FSpCsHpXZZLCQAIjYcTK/tv1fHYb1GyIJAbcP7Z0jQbZyosUDyeDRNNFf
duEr9gPn++ucyA5NEC+9yxnPbbihQ/sIEGK09ntmfE8bB9voP2RR3rkRJG2qckBu/cmauF5aoWzj
S2GdNu8F6xIsU8M/FwM52VAqI8IbGPiKB5Hx6ORPRfVkdxIMlS2dx8CDhaICen0uBnJGkhVlx0YY
33gHEDtVdu+b3t+agCDKxJ3dlFE8hF39yLMfXXFISecl/WtLXqzmb9KnQdFLmNo6uzVNQaYrwN2P
idOXoW3t89yjfK+TXVZ/vV3e1lQEkUaVJ+ZaB8505Ws1HViGnu59ogWzDCVCxo4g2Flrs7pJG0Tt
Lg2zdrivgCOdarHp8XySeLWLXyK6SWumBMkmpLOyAsseQ6vwYu5Tfj+PO30MBvWzo5+uH6CML8GQ
amOEZooefGl6MCVoYD7O4xO/cTPu0iBprTkSPLG8UxtjSiHhGM0iZWBMSKJKQpxtRpY1DRgQB4yT
4IxplTq63MGLgJ06j1ZZvmrOcEjgWQJb6gPdY2Dnf7TEvGPRUWyrXryl+i46quhoZt4kqT5s24R3
EoJDpgBDRs86pDCc7KC1z475AT9gzYJgErooSeeJLSkSgPyo1X+aOpJciIwDwQDMYzt2LAYFEhqz
p327LreyrwuK36FLCp0P8Cez4mA3u/wjT/L6fAR977KIR3a0iJN6VLovNv9clz8S2f6P5SuXmv5+
y4KmW7HdMd1WyzAqPmf8i5q8Kv3u3x2UoODJRAhaVqF647SPDF9WFd9M/60PSlBtS6W8dymuueM8
qFgSRPxLjBbHvHxQss/mmO3Rduw55Ic53vf6U+z+Mox9ZslCZJk8COpfNIC/IBFUskNHRRvt1Tq8
fo7X7Quaws4d86gsOyNaAhhdexnNY5Ltx/iTxr5cp3KdDfSrn1OhcM/mIgMVA5GecTQmiQso+76g
9tg6OaR1iRhJrzAYcZfKOiU3BdpAZzH6GLG+T2ySWCBinLSsEeZlPZpdDc8Z6x+01CUO8yYbKzIC
G0Wi6ZNt4NVq6s918pUCnf8D97AiIBivZNJZBQQQ+LEl3qr2l1389e8ILByu4rzZaYe2H8EB9lRo
M1DdJdZ3U1yXdTJY/alhPFqwX73G0AwFwBf0//is9lL7oCm7dJD44DIqy99XXOiKg1x3szyEGEsY
td1gfSvg8qdEVkmUERKsmNvnSR9THFcUjV4TvZn5Ww/Uzkm2jG1TsOA+YDUWzBK2Pp0zNA0tJzOD
2Z8V9BGbkF+0T12/+U0V+R8JNEuckyi4miZ0hs1XXaR2vJl+rWXJ+utcXMwPZKSnQF6Ellt/YwFk
++s6A7KvC8pHieKM44QQv41e0SrHJYZW9nlB9WqlNrFrFFegkENuACNdcv6borQ6/4X+SmZpa+h1
QiCzuX1w9sW3F0NWGZLdsKB7Udlnlb2Upa3Un9gzqrmF7DXaPiQgbmIFFrr7xOSgOrVoIbLABCrT
fPC5tGCwyQMUwME6MOBEEOFZr+CAZimvkCfKGNa0j549PCT28xBrey1xPSPpA614Je2P2brn9LHE
XB9zH9H7KLkt2e8QFNIY2ipt+hK/g36e2r2NDSwygdg6SwdAogsC/rJ5W3hzc0bb3OqHDI0+2tFN
88Bsfl3XmC0m1hQEjSkotsy6XZ+Fs/E7Kp7N6s4AOMWNNBwk3QCCoRNrwfoSs5NWSvWhn5rixEsl
OcZFZD8g20Puysl2JW+Ltlz+mdv6h5blIi+G7t2LVsiRA+IsLebilDW6zxiGekYfuCVBlx275rFL
Da9QuN9MpV+0/BVrLZK0PGpJ/mjy0qNE95uEoztdtr57eQTEn4W1o2hywaAcJhxEy5F286SUfXWK
GuIZdrtT2FuBxl6N/WodSdvWhRXBEaxpCVYk7WunItlYnRzna4wtd6lR+DHTvWROPnCxa0qLcK3s
1aTavKpQ2z3ZEd1NMfMgqrtBOjS0eXgOJgARD6MDUcQ6hEnPrK6oqpOa/1LH0s+0T0kUedOsBHkh
229zoXI4PYxjQ0xt/K+LZuyKUJYAp6g8AZ77i9UmDz2PJUIqIyHoHCCLbRPLz8sTbYsfXHGOHaWS
PM0GCYC+YIkq/osZ2T+h0epmzKmvLCXLy1PLVb/86uSylXcbQnZGYPn7igAKDrqmsKI86Yx6fLiH
1dhjV+DOkr25l8VNgKWsWRH8qwhFB0zucFzI/MnSYiCfth7wRry0boK5uMMaiT1r28BI40PnMo/X
t5bqHDR0YkeNBVwT/EecsKqsgvRFPBQn7He/i8Fsp0oinw35XhresdURuXwgigvGgWSlZk11XJ7G
kR56po8eHWavx2YcL2ss6hUNl1DcEI9l2F1bdsKh04MIZ+ooThQzCoq5ouOFxpJnife9RQCLH7By
78/wsTjmR3oUYphlFaeu/T7F1a53ZYhUGwLoAvIKsCgOUmrYhXougC3v2wLDzcXJQrirvniBlny5
/mwt77dgs0HBBZYEFq1dwpWlFiD4x0ItTgm205nV4NnJ37nVPLTp6GuDjeV+u1G2Fmqbq3eagmng
I3ZxY/ALT+WI4U/ztVXfEi33rfFwnbdNOgvyBCSOwJVa/r5S36wvOyArdBBqtD4N41zvIobWuKEk
vZ8BzPL2h8LFdO3SrYy5T8y5nJOLmy5NgRzIT/NQodyS7gZ0JFXqzQCFAA2DzwldBRanikLoORml
47niUpctu6ymoJANKW4J9frzwuXoUTx3AOlnpzKt80+1ZZb3xJam9y48MuDVo+kaq2Vcw0ZbtMBE
PWW6gm7/+NQO8V6J8x02oOxqTYaKeukoYVzUxhwudmFjO6SoobWBBZ1EH9sT5r8CZhwn/p3E95b1
oLr7PP1xXdwuTw7GwEKz7QJ9AVgKwd40dtbNdgQPcJoiv0PP9c0bQrDXFwPjKvIiDrrJxVb1nhRd
N8xKiT4Xc28NX4r0kZnAGpq/k+HbzbyckRJUZxySsq1LUp4y23Mzr5LNc2ycFdY6Y2MOINNRcBO9
5chIgaeGbtgTy+jgOYqdek2dS1yQS/2H1ABSBSOkDhwEER4MYsWmVm27E3bnqOXerjHP7jsy+LsN
VjCmsHi9mOyFVyNESA1aC7VkmOMTpYP+XI95trOcpJTMz11SIcu+eMx1QMSwFlvIWlgIwuaaVvQt
qlsrwE6FujGDW+/8nISgk44aK4MGsJ43K37NxrA5/rvPC4aFKnyqWuA4vpV/pDblN884IX7EuIi7
VHCXirFgf83cyvqxrZw32le76TlqzN3NHJwREJTCNoBMWmM9/NvsQFwdrBC8tWYrcCBYkBr7Lk1E
G87bWDQBunW8v90MftJ8M4wufD19iTWwQUbDulxBmBI+qFNeOtkpnx6mPOaeMSHfrd8us+dkBIGa
xqGYgHeUnfQDVngHWDJ8s8SiSw5jO0iwIuBEpuT8KTQmXZ3rweUnDP96zrFXh5uf9IXAkomEhsPR
E2/copQbncJPVvoJQ1tM+5504XWhujRSeC8AqQ3kymVIQ3zO80YrMu70HHfRYvzVL7BdO96VLpcY
w0sDck5HUD+m0XTCNhp+opbrlf9JmAxxVEZAuAyHk6ZsJhAoR8TJo+lrya01WUBJmsh5LJurDLjD
wm3wqDImrbeHNyCJIVQOnFmGJXbhloCCpS6z4suDcbGGKHPcYnTSYXwzu6CNgojshlrilF4c0zkJ
UfcQabHcZiChoTD3yZWBD1yIk/B5QedYS0nkDPg81e6735RhEqC8L26eoViowMLCEwXG8cViPSxA
z2wsthjfkntFxQJZTNffqBUgsIShqGzCUl1M5Y3q3DQJVrC/TS+9fdfTE52+drL1jJfjuHgpYKIw
V7qMfF7MR+UgT21n0AFAgBdjsB6yvvKxsvbz3LU7G/jGikL35mT+LjCqpSqyB/eydvuHvoV8GXBH
Flypc/uVV3PEnCrTgdaReqWlBYZxTKfJRwnPH8z7Mn7qp8ekjbCZ90CByTkmR7t97WR2+lJmlmPA
aVt/NiOIgUtaxQgAWa+HpIj8FpDOTZwGBPN2+XirD7AwrCHgxKZeHLfYIlphJkGNq0kPra9qf1St
W7MYwucX3VsFfPOgYQ9Gic8bw7hDW33cyjYBbosM5AVIelg4f9GSZlVK4ziVBQ4GBHhD4RUY46bJ
znQxm7BDq3Bp7/OBeKV0HuLSNuHsVpSXWGfFHJ0HbqSzqYeNel/PT0P04CQv17Xu0jaBBOJksKcD
BccV5BHDllVXxLoeJo3XE5/PwfXvbwiarkKl8doBhBBx7DkLAC2hUQmXHUWNXVsd04emwuYDyUO3
cU7AaUZuEywsoHkCEyZVjDgxcjNU6uEuUfrHxBifqmreX+flInGyIOxjztpBbIHdSKLbz+tYbTW1
NtEk9q0z7yzjd4txGOp+avR9WqEhSZUNEm/cDnqeNMwpQ00xZSQwVrVznru5YYVFEvu1/jJWknzq
xvUgl6XDFCDORAVDkLC5JvVY0dgOm/hl6Gev+F6jpbO03q6f3AYfsLcL0rEJFEXNFPiwjJmQIlWs
sHf3uuIbEi5knxe44LpbIWmLzzfqi4XsC58lpYctAlgxjgI10ESAnio8sXXlJrVKqRXadeH9JFzW
+7AhwEvGT8XG9KWYIt4zd2lf511qh3w81QkFXoMWuORmXwqLAzSIMPYeY6JfXB7gZjPqVMVohyo6
6d3CT6OfN98ygXcAgVKx+xjth+e6Pul5oo1DRUJT23dxYMoAkTduATkQnL7qLqsBxHpJrquDESOV
F2aYxUFZccd2tzJgICkPWDOYQ4wwisbK7twqHYEAGho0aHK/Sm9+rM6+f+EIUjxUKdIJoao9tL/S
QmKfLpUZO7PQfLLoMfbJGsL55+7QkNbWaDhkiVe587M7Ns+k/05ki20uxfWc0PL31btk1k7cA52d
hizaFffKuJOtq93iZAF3x6Zu3bhEXB11EvdRlaLpxM19jX2zzVPUe1qjSh6OS4lCKgo0EGIA3OIC
sqfF8LTGzDJ6m00/pw+xGd4sUPg+Km46trIAV1I4qLQc9arp2ugNiUHeH5kMFGzr98OrQhIHeRAo
tvC6OgMOqTCS6E0Z8lerHe85gCUlfrmEhii0OTByogYL7d4mzNMO6t4lMrm9pIDOdMTzDrGg1XCL
z8XJzZir5K7mhG2A3utWJq2L9T+rdyBLsP78ImwraTX0JI+RFHHCie8GffSNTPWN7rk1iE8NzY9u
D/dAD94IdqjD370A32yjpKx6PXEBuezs7dbdS+z4pfadf1/gx3bntMlLCn5mrMsJaPek3v7enZMQ
3+spzQyNg4Ru75XWK/W763qx/PvilSyw1AsQmWFfvKd0HptoJlwJ9XnEygH4ncXRiY4DfXZpdLOH
izzRipaQBRkTntbjBFpO84qssJvLugU2xBcdLDrK+AgeUXYUnANKeuKWikVD5wsDPL8a34yNCJ/z
T7SGVs4NeE81MrHvhLQ0bO4L093NxrC7fh0bGnJGYOFwpSE1miqamjY01Bg/RB25x84YKwtqPbD1
9kgNZ3+d3oYEn9ETFN5WxjS1ORhKLfVnzLtjEmfHKU1/XSezdTEmeg60ZS848OcERenGKq+TDGyx
9AXoG7Ykdbv5eewhQVwDSb4AiGaZmaBXoKTYnPAtx/B9fnPZD/eO5iIgL2FZKbwqQbCGRGsq28lp
WPdolNpX+s1eLTaKY9Em6hiA3blIfSVmN3V241qhUQe95qdpcP38t64ZkdKScAbW/UWesy/QdxCV
thmmUf7MzfRRN7pDVLm3Fv2XkGxFRlTwuC6GDuEhcHYC9W9VNpS4SIlgq84+LyQ5LYCMA+HQNcMc
kIxVwv2ZMD+y8FDJAAQ3zwuIAbBWDgqkYrGvBVoUKxizMJM4/1C5+9RgMKhl7HD9WrbkFmVFBN2I
ZNGVIRj3vmw7AqxrO9T61m+K/ZCSj1y8iwzXUphZGqnO7QlwK5IS8EoQrHnGUp4KWKK7SWZENtlY
ERHYMNUsNYceRIDHjNLMS5bcWn9b5GpFQIgqS5Y7PIpAoJsyTFMw7wOOwhkBwXtTmwLDG8sxAUks
cJ+Ie3s8s+CPAZd6qU4jayvYWbVImRlTYoRGMd8NibKbS0nkvSGyZxSEm9bNvqNwvoyQKl+nZlen
x9tFCcbVgJUCTJ+GNiJBlIq01NU2scOIjncKlgkUY+Xp/f5mlcC2BRNDFOhjBMKAIEt6kyyY3tQO
y/jR/IRdc7d/HhlQrHQAIheqDULxLbMbOvZ6bocD++J8UoyvH/g8WgiRx1mah8V3Ii60Ih86yBHS
xcb3ZPpx/fMbBpBoaO3Exm6Elhc9npHhZulcKkpof7et3tdS2y+tyS9cWVn9cmgWTWK6hud6geBH
/5ZwToVG0nm2OiVUk3mnDrs8f1Cr52Q8JBr3iRGoSIg7heT52BDhP6jpSFK7WCBCBKKzXqtKxWc3
HKKvlW3t/o+061qSU1m2X0QE3rxi2oxVMyPNSC+EpJGAojCFh6+/q+bEPbu7IJroffQgPXSoknJZ
aVau1KvqQOObHUEAxmC7/b8Q4SmPNRmt17iQwngud/RmaCy4grFwQERyTvbF+Z00WUpmsO2+WBl6
4XX1Y5bIQdPnjyB03XCZ+VUQnkNgHwDlAcTGQpm2cFWyoc7mtIuclxn18pbzyzTDiB61b0TZAsSv
bAw/zmBWUgxk58RUiWymbY3HBYZ7P+1r+FFKjTK2Rt1fP97LdwShNwXdrYFMAXJQjCqNkmHMZZ+3
r4X2ke+N6vftw/PeoFC/aKMNVupLBdaha804Fnbz6oxf7MRTyv9xfEFBRtVcanWD8WPbs77e3JrV
MdHIBf0P+ffDtxH0++DM4zxGTvx1ko+1sWtufmLBiY+lh3vOgaLi2jt5BMSRldav/cEy88CptwiR
lpv7aT7DitYVRD3FVLukThHC0Tl7BQLeSQI5ujmidzm+YHu2cmxGukEZKHWyx9xNC7YhYHkJsPIg
PEA4DdFnVUyf2ZkSz3bRVq+lU/1su8lzeo7l139cP6VLHQ+FyxUIcrBIcYio0wTIe7noafPaDN8z
XfMmYHQjJPRztpUQWu7Ip2o3LbC3OUBo8d/PfE2nrpPBqNr2Nen3zHHZFmPh1vh8Qc/GT5teSrUW
42uxP1pu+nF9obaGFy7EaNhopjg07auEHK3xA1223JsFAFCowxszEEpf9NIyh6ZikS23rzmIveuj
gs7xtwvA44rCm88bIeYyyqLX03lq6CvJ39uguLlvKiwE3DakSlFjwNvqXq7/bNqTmVcVee1sv0E3
hA1tvXIfLoYX1j+NJcgvMbxPjR/sWHTfb16di/GF543mjRZJA8ZXQdTys7KT3fXx177fcGAImLxp
FYLDl8szTYo6z1JGXmkS6NNeiYJR3YgPLqM5wJQpwCZy9Cv8POFF6JzcjmeZEEDKXu209No68VoC
HmLbAkincIetwteVOwFcJ2DQ0FLo2CL6rXpf0nq2E/IqD7JbJMe6f72+aEsBDshgkNmFK4HkoYjq
HJoI1aOSgQLU7BS5enuzE3M5PBd/pjKmNCMIxGD4mYw7Y5zcUmnRSsXc2PqtWQg3Aze+KeH4F6/M
LYmP5kDXF4mf/EvD7HIWws2YwTcIRwPDU31yDf2bFEzdO7C4N6sPRDmRAYcvA2sZucrLxQI2DxQT
KR1f67JyLZq69cZTtLJMPAeHEktE7JY4oJKiC2Cnjt2r6endiao3W+K8wwxSlOg8C4tf9IkbCd3g
+1weXpX0ocwdL4mL2/eZG/tAVMi8YaFotyLbUE9T40yvaXoX7xPn5qgdN/b/GV4wKBMyxkncY3jV
fOvyVzO4foyWCgp2GAgwUEOBpnewiC/3t64mJhlmKb+CXF66K2UldxGKsoESautNHk5xr5FkRU9i
eHymAWW46PqjU/hFOdPmV6Ycv1DlcH0q4o34HB3mHRp4I6oG6+ZyKqYyDTOp2Pxq55P9DGL5KlQk
2uxNJqPJMs0i5l0XuJwOpmKDB4XnvwGrEdaus60ZdRTpECbvpR3EbMNTXc7ncnjh7UiAbCekxvDa
hFZP7buqoyB4l2wlZ7ZmISxbJie1EhsQ0+teZbuzs3HCtsbnv5+pWzgcsdOkGL9wkKae7hu64VWI
RxiWJaC1uHtACaO6TcyKKhG8334c+lBhr4rj2zIu+enmnT4XIUYqYi2Rshrhx1BR3Zp5yYaVs7JE
vKsDymEcfg3FWgniaB3LtLwPO3lvFw/OVkp0bXzgDJBU4Il8oC4vt6CTaqVs06QPEYEEkxtxb18e
ICg+a/A03AZFMEFUUB3ZGkj8Q170l6JWN/99ff25GXb+2GGLkXaBs46HXwdASjijbdo3qQF4Q2hU
RylClaYb2Ue8dZn0el3QykppMuDyCBCA4xkRwsuVAnCX4kZHbZiabhT7yobpsTU8//3sLmSWja5n
FYYf6Js0/NBvJS34XKezz+dX5Xz8Ke2LYcD4svxdqUMSXl+dFY0E+AFipohQ8+piwVqWTKOxp6zo
QhCr/GBVs7MGyZU6a4ceARt2x8qlvhAlPHu5lmsI9uddmLKd0n9QGpRdvCFjazrCsS2NvjTNEdNR
Ej8ivkQDh7lSunG5Rfv8c0/+WTRRd6CLRlqjkL0Lx3pw01JywarjzkbjkfSvwo5tujWttcsCQ49v
FKoOFpV3k1mhmWJck7CKreiHYo9o2JhUmX5MaDTdj4RNd1QZ6BY9wgLrjIlyOguA5v7DECcsp1QR
4CMqi4R1nenP6DpuRnhNCgvEFgP6rljO36FNul1ETfZQYekTt5DaqXFH2xx2Ut2hz11E5gKNRpp8
VxtWvPFOLLcbZxbgZIuXJKKkhP9+fjl6LU1bhnVx2KEZg7Z/NA3i1+VWF53lhkMOorIoKeFaRHRf
6na2jawhJDTbBzImx0Kq/AHUlil4EvIQ2NyNY7wqDwWwKBVFXhS1xJfzanpUcI5aSkKWJy6w7HdW
9qaOXyQziKqjOiQb4pY6DJuswv+DPkYMSZwembLcGOcE20x2kStvtRheXnxoFzQDRfQL6R9ERi5n
Eytyn489JSEaj/iFfd8Up3nLKVg7CQ6eWRnpcHgHolPTNJVeJ8iWhZXVehV4+aL+FcrNyzLJv64x
P6GcwssFH0lGggOCUOcg2IgOZTklSZ6FrK3Y3kL9cOqarWLeVcWgBZMK3t7W1kF0ycbuwGyUaFNF
iXdovvMd+Fr5T09ntCmTKumxQJjIJdTJgNzN2Z/r37lcdeCBzz5TvVx1BaViEUOZUthMyVOnF38k
NElRe+t4Xczy7PC+W7AUwFuGnnm2IIaQdnQmFS+TerKU4OYeZdBAFnr88LJpAJoc0ZmZ09Ywx1qt
w3YnRa9OFd7+9cikA1+GWpJlwj5RlZzpDatD2nsG9Y3Bu318ZNFhxcJQg68tXOR86C2Z9VkT6uk9
OXT5v1j88+GFJzUijVFqDYafjFcjf2MbcaiVveUMPDxXBPDKokp2ylOpTSW5CWvNt0kQWxuh8Y3x
xcQda6QiTSKMP2S+HrnDhg27cgPOP98SLmrRplU5gN4n1JvmSDv0r3Rab5qtw/U9XqoeBR4KFA9A
ogBLfOZEzx4hwuqpLWWjDgvjMKeGO9dhatSeQ35dl/MZWRQUDwpYTB0EMCaqSsUcd6FFJouVtgjx
NZpnt7bmKYWZeU5J1V0ipY5XgaIroNBc94lT1L5Jxx66CTzGH6h8qF+sZPyuRVP+d55S8oz+I8Nr
yZJ0r/Sx/cyINe4aAitGjsdcdcdas7YMipUdQQaNsyDw2ApQBZc6aZByXY7tgoZ9Nxx19IY/MJrO
fh1p79fXak0Q6mSRrQfoSls82Hpe5paTNjRsqqL/ghoM+d5CZ4DTrFRbNSUr249dB/ZVB0p4Scah
2SNN80oqwmw8dNkxrh769DRVG5GDlavCgTj8AUUYFS1ZL1cOGSR0PM2tIqzSB8XeZVuF3msLdj6+
oEkYWmmadonxCTupziMjT3a2cR23piAYkxrrRlQsQ4Ss7Kdns/avb/nSRkYFEVxVbjMZSL0IVoaT
d2rSmtoYprqr6t+RbYYhEye/5o/rcpbT4JVKMm/vq2k8on25E+2c5pYBmp+wJIc0yOoNbbIyPHB2
vN84gLVIHAob0agstRu9mcOx+5sc6lsrPBSZ95hHXgG3AgEKsU5l7I0+k2OnDxv0q9DeipuxtP8R
AG4nwIIRE1zYAz0oJk2DDuHQfKjWB735QUVVBCK/CErAVkIY9XL162lGLliaEKCLIy/bowfBhoDl
RYAA7mYBxIc8kiac0sHKYsCB2RgameHGdWjLL1F+a9k1FkkH1SCQXYD9410VECsUNXXEYqkRtuiJ
Cv3XbkTglzoJDRFBEISQLKhtkIS8XKW5owlqtXIzNB4a+Ztd0SBzysBQ3q5fhQXch88DQQPcBiwZ
t3AEOZEetQlLrbBOQuU3WLclfVf/7acPMDcd4nLD21u5GpDGaaEQxVniPIYiQeB8grQuAb9sWBb/
YlswGWAlkLzFIysGvebYsUt5LNqQKqb76LBb+ZaxXBgfmTbuRXIg1uVy9egTUydJ24bAoXtqgCZW
G4eXK4dLC4EnbnGobBWsBEA0XwoAJ5SVopS8Dc1kANL1uU2fm/Le/ip9q7I5uL75K7txIUs4Y0Uu
JU4XQZZUIoCaehK7FbfLlwucIHDmHB6GEPmG9FHSzamZ29CQn7pGO9hZ746WAtKZrS5Oa3NBwgSs
RkC18xJUYd1qmsOFqRFN/dma+9ja375UcI+guBzUvSE5czl8jCCJFJOMR6XczgrM5mY7HUCus/GF
rSiVBJi7iHRhMd9LxKPWBvpx7VjBvEWVFTyBZTC7qjS0CuuzPiT6n3L63iQfVf2Lyj/y8a+hbDWI
WhBl8m1HNQS6FcMgAXMS19Bn9rTRS8OMKEIXOqPjFnogk0NzmsD92cpvJvUceizoXfWLMa+avCHy
Sf6C0mr4b6iwvb5vi8Jx8VOEc1GWjtOpktaFk1WhQ/pTL/2Y0h9Eesoo789htOGcPKvp63WxK08Q
LjCYRYD6hVkp0siCQF+r8yyBGnpvfgABA5zKdQFr+wkKSeTUcGh4kvNyhcdK1iQd1IShZbUBSw+1
Ux/7ufZU/ZA76a60v1+Xtzohg5cRgKeDlwxdypNtltJGcZowMoznWor8sZq+9jezpfDdgnuBaARi
WFwLXooZRlIwtYL7BeIHqdpLW2Bs/v9F7YqyW1hmsDAR7BBMA30Gm4QUR3Uo1w9NYvrD9KWzH8zq
uWXt7vYVA3DSMXn+liNCL6dSVHrUxaoKxz5hWjDrpeom08DQE9TaIqblmy3MCiSSvIYcoRYYnIIo
IzJKMx2HLhzA7/VeZGMTKMlbGQ2ar7J4i8J9ZQ05EFFFchVYExgNlxMzAcyxcpCuhRIDxDUFh/ud
rR6SGQR/N3tMWDsch8/CHjyHgiGdECvR+5kH6eOAtq3X24Z7fZNWXg37E+KAuCY8D5GCo1GiNE8m
qw2jMsLD5Cf1VmEaP1Hi3gDziHOAA73s3u4QSsZSKoawjfMdWApdi4xPck8O/eQ8Z1b5aGqMuXIs
33784MqC6w9OCKoPZOEmqXI8oRXJ3IdjpLlW945Wy148KbevH/dBEDoErp7XYF2ehXpso16rENtL
vym/5p+3bg6i9Sg9hhpFXd8CUs8rVe0K+emw77N7GEX3CGRtPItLtXYpQnjWu7KxowYKE1yYgzeX
9gE9yR/RNmoDLqJy9Xh5CiAH3gJuDfzNBQS2Y6M+abRJQxo1JXqdjT0I8CPds+buyXLKo668x6zx
GzUO7NqMH1iUTT/jlBS/bHSV2DmZObgjaFb2tanHoIZQercsC93vCjveOVTfQsgtnxdwqGI7Ococ
kX/xAY9VOujTHKdhSvJ9rNeereyLeTr29ng0YfYCmXp9r1fyVJAILcnZ9nggTjhJXc+oA4JSEmZU
VjxdydxSfXD9tnJ8IldDYNF4cFXJ0Xxim0CHxdrvmukj3vCsD4Y27TYe2BXDAR/EicEsgChROi48
FXPDkI9GmVlIyNeJIlknByy7L6M7e3hMWs2lihy09S/H3EqyLvUrqq+hLD6ZM81FPXkyq8PMrCwL
DdDzztX4BuLR1k0Gu3azVjsVWuNvrP3KbiP0heAXerGtmGuqWlU5+kaTEK0F3am5n6vMS5xDnxi+
Pr519k6XHtEvy9fUOwoC7kJ5dxxQrRo+0pfp5Kn5+/UPWmplXmmAls7wr1C9JkZJsxw0HXPUZ+i3
vGviQ7zlJK7c+ovxhXeFgZ/SkbMuC1t2yprCbTrmZpu8tFuzEA5QlRlOhqL9LIxTI6jYT2WT+H1j
HrpglI35ZMbG1GThZHt1eRzVvbUFaFydBBjsuMmHR18sa4o1eGt5PWVh/0HsnaNsuD2rMzgbXtC/
DYxNh4JhKYRP2AMVC4q8LfqeBcc3eEh50h0ZZhwpaDVhHwbDpLEp6VmYTneDU7mtscv7B/xt6Yci
z/ys8KzupM/vY7RF/rdylUGWwitJofTh3wlKrTDU0ajtKgtV58HIdumcexZMJfkZ1Rwb7/2qKP4E
c3cAsWxBlK72SAboDBtV+XHkd5kbRYcscqv+5oyPBl64fwRxY/TMt+tUgxV6BUG6crKrx+Z4+903
8bAjOIvgmiUmlMah7pna0s+732W7YePArS6TqWE7QBQNB4D/fvb19dCiXtaos1DSPPSslp60n+hi
V2x15Vs71/D9EORUPpPZwpkzU51VVMfjMY2+5SBn66Ka//pCrc7kHxGLnFWp5GpvmiSMiwC7Xaon
O/X6KKCbJizfUcF4AQf6fyfz+VKerRmJpmhITAcQDcVtyY72uwkNO2/tBsqv6bkUQRXUVcPsordJ
2KbuMLjlVuJqdRZwk+BQANQHoMHlzmeyPUiymWRhNHsaIlCjW+RHowyv78rqxgOGhTALYNkLoAR4
l0vkFw3sCvowm/E3azyCDu26jDWdDC43TngOCANEXc4EtlGnTUZVhGg3paS7fgsburZS5+Pz38/2
u6jBWzUrTRHOzlcD7KgpgnYxEPmZs9Ux6NMJFo6W8xkiRFwKICARV1LleZRadlyGhCaNaw36d5rY
6C2ienIFjH5XHkxgszIt2RdV67ZMdxuNBI11awkZDh9KD9HxGCoHMRUxnJJSPbNNgsSWGgW1tbPJ
hjW5ciwcWDQwaGDZwi0TljTLxo4xI89DlVZPVRT9zpz2mI/phjuzcjJ4xZIFT5ZnTEXXXM0b4IZJ
AzHJ75/GVvZ6a3T++9m5SOe6Rh1inYeJ+iWzwi3Q+9bwwrHWRkAVaoTNQmd+cwKTfr1+a9a24Bxo
Jnz9gN5X8dQ2JDQ6mBqvkvF6a50mP0TnEoQJzChUUhvGJehBrgfD260T4OR0yNLwKlCOprlc/l6v
HZiUUC1qVu/V4munKiC7/3tdyHITLoUI7+Nk1i3ai+JVAQbTo9qrXm6FDJb7cClBML6jMZIafYQE
2g9oZPfsOJ5ZVjfft0shgrI3m6YwixjvL3rWJ9VxLu/lLS7e1XkgPSpzIm9kSYXEmTLFM7gjsB2W
tJtnxR1QF++oN3tCmMeZEOFRHGOnQsQPQgbyliYfdbQRmFifBGxUDhzUFuwzM9ENJo9YJ0nNvDpn
qOxHKqjdentXnGk+j//KEeG2sBk7cIbDhGjfSefqmV+w/dju7N1gec0b2qaqW3jblcTmpUhhfwy1
n1NUPZMwLRqXTAkg9sc+f5CI4yE7VCo7ChbZrH25fn/4Jbx80C6lChumjcPcDiOk9pwUzK+mg0Vd
/fZkF0ASKCsEUxu6ni1a7Ex1a8VtKWE5B7DhR09K8vv6NNbUAFrsOTD0OXhMDF5Lel12SSpRmMmJ
q0RfosT/FwIMxFw5XSwwMcLuzNGAlkWE5aFU3UWO5NtFt78uYWkf69CReA4V8GYgoiRIGK1JndFo
mIZd61OdejZ5qNq7maSek94+GR6ftHn4CvlOEQuQ58Btm9UQh7FSBlpyb83mxmRW9uNCgjAZJ54n
2kqQUD7VWlBZu+trtTI8Ivm8MYiOF2YRBpcII1PVy0lYNMfSq7KbDVbdRhQXMTSUnSPvJzyMhT6n
ipzQKmTDTwouu1/Xv35FiV0MLzyM6GxZJU2F4bPUi3C9iTn45q09yZDDBgkmqIhg2HOCOeFhRJC0
j+ymL19k3S+Lykf/Bt8gh1a92YS7lCM8j/qYVbnUQY5VvwwVHsiP64u13GoEI5AichCQBq5EzLA5
Zk4Bs8rSl/a3ad4jM399+KX+Q2SNYy9wGThXhXBQO2INco+qIECr7O+mPO3IFymp90hyfL8uaLnp
EATfB6yeOLFoJX5pDcUss6c076Kwkb4U3S6ed+aW0b6yVOiRBLsdECjoW3Euaqk5Y4W0/0s8BtWv
cquScGt44anQC52VqoPhJfZm/6raDajNUv8hQQKQDfKcvEGOCLsu6qZQa7WhL2hZpWkvSf7u0Bcz
9aPblQc4W+DVcMgb7oYuzMMAgtkajDZ/qaTcNUzJtazg+l6vrBQYm1AjggcDMXlDuOC9rqVmp9vF
yzP4q90RbZ7+t/GFu105vS7RKipe9DnQh0MxbGzF1vcLdxoI7wHhd3y/Oh6ycWdvLM/KVUA2G8+O
hmJqdCcVjF2mMBkvaUlfiP2TSbVrEACK062uCSuTOJciBuaaYizqXKnoi+S45W/z7eYtuBhd0BuZ
3thlbhb0BYwV8xg0+s1PEGi5QJXEufAQgBHBtz0bsL9OSl/Qp5QRf9piVFndg7PxhS3WlKjNqJHQ
Fwv91Ho4BF6+FUzeEiFs8zhLSHMhn/yi6jsn8VN7r2x1OlvR3uerJKI8SE/H0gLw8CWzrf5jQiPw
UGdojGE0VRTAxJoP13edr8qltczbXoJgBfVw6E0hmpkjCCWkGcUzL8Y4orcy8eNxXxp/GiNzC+29
nm8lcQXsAyT+wIhBGMxm8dHI1Cgn6KZOX2rpZ9oM2ywWy0tyKYD/fhYi6bqEamrFcMzqk8mObNhd
X7Ct8fkZORvfMMa4nEZc9Wg+oGPoJsxtecYuv1/QtGVM2Nw5WKA49yvN750nemuTduwBdDi3EQwN
trkqKNsiMgZtQoVBiCAsAFhlfrMyx/iI8SJzjfIB2JuXS2QlcZnHeWyGav1UHcytuvbls3oxvGjr
z1VV60UmGWFZV0+2Lv1xLHIHyigfIY293RP/+oYvbyR8MPBwgIUdfj70++VsKKPdqHTRFFI/+VUl
u77wJmdDxsqhQjUKr+lAng/unvCA5yBndhqjl8Os+jKOgbYFT9oaXzDVGNrOq1TC+IkWVu0XVdvY
cb4Gl1rEgSPM6SVQ/wU7jcs/vxSEu2TU7MOiPGlyXB/HtH4Cpe4fVIz9ZWN91+ltcuckLzduDSpT
wMUIHBSOGlhYhK1JlF6a5kTtQrklbqm7Rp24svUt7j/+hRxg4RCd4f0OxenVWjdKtoyC6BSF0E3v
58yv9Mo9XZeyuPmYBWiUVW7sgqxU9NGisbNYTsouzIo9UoiJ5WvVrcoLInh9OmcP4tAK4Y1EpV6X
KGC5DtGWevbSzp8SZ9o4C4uzxmUglA9+GTQUQPXt5VkgvU3RWUoH8DLa5+3h2/VFWhkdFYboA8oB
SUu2absBp5Y05VOIYu1+F7PgfxpeEz5e6vu+oTOGH+wHZd+RW81QVGKefb0I9SdFpJl1j+FbaRcH
hn779mJ4pPDAxM3rX4Svp7QCltxUp7B/UMpDHx+vL87KAb0YXrAQqWpGfWRheHQQsO1HnTymt3Jo
AakM1x60PoDroS5I7BRhSimK6komh2kTufnd5GyhkVfmAAHAOeE24yKIQM22HNVqmBIZdYaRG0ua
O+bM64etWMXKMUWbSTwWgP/pnJL08hIYDgIIuM9ymJt+Nfr2VhHE2jTOx+fyzxTu2MtOlYwYv5Gf
8/RLUe7mdMMy/GQ/uVDq2Avkg/k+IJW1qAUDBbeNwlJtDrO4m4+SXFU7tVGpHzV9nEDXNqeksfe6
3b3jbRk+mDoTGBODzDI3y1QlTKW08HQ9U/QA7J8JKr3tzHWahhxJElMPmMXiKWmS9ANeqzO6mS4P
0k4F16bfWYN5Z89Wv+sTtdgjtod2FVNJf6CImT6nxVCNQPLO7ZM1Oo2rSFbsZfZghJmmNu1dblS+
YzG/1SZmeKY82LlvFVOzixp5CsgUSyf4ytquo0qyRxNz6lfykCSuBijKDr2L41/qmAynaDR+SE0/
ugaAby6R+24OqsYCyFaNPVkZ6WF26pm4mkqUB9QVSm5bz23l1ZJuvSVlQgM9SZP7OiOtVye0OVXl
NH/Eutbfo988QC/53Hl2qiSeLTXyrgYHqAcMJHvJbRJ7NS0b186VfgeC/cZtUVrxWx4sUIqUph6O
WjUPLuiJIm+aSvMZzTCU35ltj8Sr6MRO0P1yDNiD0RuuFEXOl4GMZMes+FerR/YWwHZ5GPHo4+Yi
KocDD2fi8jDWM9Xbqk/1UNPBXYG+gWkQmb+v657lhbqUIR74oWN1DVBHqKS+85SwmzUnhudBJgQ5
QO8q1tTaWqWV5WhpoTlKd41XAmf4L74fGChedIxeZqJik/SyLtoYWxfDcLDVsCMbMzCxyJe3FTM4
E8B/P9MIPQp9YmU09HA2/oB1yK1J7LIM9R5boaBVQYhdolwX7uICUdXraMdAI6aHmf0yjHstQtfv
d1vd6n20dqjQoRcQDq5GF4l0s6fqMMD/RYVa4yb1HQHgk9Rfr+/KwpXgNDC8XwmK4WB2iegwlqHr
Rl2PWjiPmj9buVuOT0w/Kt1Xkv25LmrtAAPCB3An8JTAOQhvc1PKQyt3gxJq7HWUvvT768N/JlPE
/UeXHVh2iO/DYRGcOqqOqaJEvRJ2dHSd6W/Ghj1ySF6S3Tn2h9rcEfYwyLEnNVZQVfdj+xWlCi4z
62AuQqV4Gtqngv3WZjQs3jB61nbyny8D//vlyZybztZiBzNPyRc2uxMQeP2G6by2uLygEUWaeG7B
VHUpgpojyclQq6iKPsjT/fzl+uJ++nji4sJcwAUzTdQFilQystzJKp40nHlN9qzSdguVeiNo1ciB
0sZTJ+oz6dGywUIX+/2wo5W9U9I/EdgE4vJHWRzU+iBtmWPLSaP+FWza4FDlvdHFUIplzrbZwBk7
yaT23Gyzvfvyol+OL6jcSulT0hCMP7G/g2YFutoGEz3abX+zx3ApSNw9Fml6NUCQhqcJvM5ZOrvX
N3B1KlgnwMEA31hQASU8vx+jXu6k6+UXED29tFV1HFj7ox63cA9roni5GbQjyI4WxKAdnK8o7UoT
bDTDk9nG+6ZGArdxqKeq8dfr01reLJVTGP9XlhA2qMu4dSiFrE5603Cb0RmVbaXT104ZIraAzaG3
DGeRvLxamTMMepRGxolZaJfYtu5WY7W1SYBqG1l0XCBk3gTroUgI+irgvTkl+ujK0PJVNAS4PNeX
anUaQB7yHkIwakX4lySN05yB3fbkgAZYdiU0S7kuYHUa/BlBhx/0thCjUibRm8hoZ0yjo+g5IPsZ
aV47ady4K0scBzrWIP71XzmCE2apvQ14oGycUjvycg5nzpVAYy8dKhBp0PedN8ml2+Tvmv3t+gxX
lpDXr+K4IXaAaiNhoxyFJKh6MeUTi+E5uY6yuz7+ygpejC/omyRuR5ONGF/qPM3x9cxL365LWLmb
FxL4F5zZSFaaOWncQsJQ7xT7ewpQ5W+yBahfWyYNjJV4LQBKQpDlUkgfgTXW7gb5ZFnPNHm+uaoM
8VoN5elIuKK2Fdbq5fBSbLKk03r55Gjow9QHJLJdspXPWmQFBCFCYC0aKqmVI8whnQs4EL/oVHqW
+UVhO5IeGraxLWsbfzYl8erUtdUrcjliW1L2bBXmT3tgd3adBNd3fynmk2iMl45D2uIRQI1NzOQs
mgFvDtLhGGsuyzeQ+asikE/BSwNqZVtM7SdGkegKm2cgnvbwEvvskHYbemZ5hpE5QREbb6SD0Kdo
ssaov6+0zJgBcTQ9pd5l0pOhnorx1q5rPBJzLod/x9ldqXGM5ywz51ABBdLHvNXmfnlLeM8tDeRq
4DsD1Fm4JWlJwDoo1SCgYN5MfdQ0Xd/srfGFp5GNdosISWOFWR4YBoiYqL6liVd2AuYg0uKcFpUj
EC9XaGwTNclMEoWjMsc/myyKTrlt/aSodX/Le7TwzLRSBccGwKJu3knzjlfSug5R76OkOPaq7PVM
+lMbaP842a/Xp89t6kuD9UJLiBTMUw12v2HCBZ77ey3ap00op4+qkwBduBXqWhUFJByKkYHAAl/5
5TLMqqTEWpvJJzP7O+Vvs5r7w9jv0zgsKroRk1ouOaZlAiuJ4gHU8oqvOMrhGhDxFfIJdfl+If+M
uAkO60r5eX351uXAsgamAlWAjqBkrRxMUbLZyica7xUr9UoSJPqLRj6ui1mqCz6df8QIanbSJ7VT
20Y+dXHi5VLauIUhuYMSb0xnTQ6H4pmclhsIMH5Zzu4yXilixixVTpZ9iFW/ml1n47xtSRDugoFK
WgWxPOXUWsDgFocmAvByYxb8K8UzfT4LQSOhBfxc5DNkZLprTX6+RQCyOgeoPSRIEO1ceOjxhIiq
ElHlNOs/0aURFrvTb5zf1SmAyJDrPMSZxPxLHg+l0yeFcqpo7/YHG5G96ydqS4BwotRCzoy8bZTT
YLx1u7bZoERaVlHDMEDRy/9P4PP3s5OkU7Nmasewz01xz5A/bju8c5o1vFusP5g2alLnYh+N7Vve
WT6R0GhWtwIZpCKVmQWZjsqirEC3ATL6CZr2tk3q06zagFSvLgLCAZwsA2ss5p9Bd5/WRuUopz4J
7NgH++u/WOR/xhftlRgdMKcoM5VTquxJemRbGnX1+4GRAWktQu+LjqrIStC4j1R8v/nVbl+/Xv/6
Nd2m23i48AeWkPhsmbNDp7qIVW5AHufR8SZz3w1JMAy9f13SmhWJkuZPth7UcIshL7VrDC1uZGjr
iRwtJw+UwjhOuu0NitS504iCXHuL0n11dmcyhdfIyO0mnTLIRILMlZzjXNyrGnOt+s/1ua0qizM5
gn1BIjOfKJvl01R8AyeCYfyI438RtQA51D/rJzhcvdK0OGiQgejTYzdMj52CpFiFnEu0hZ9eloHx
i30mi5/Js4udZ50VTf0kn+Qx9Xl3vuzBYkFqom/AVAUzmpzEIBss6vdy/FbJ8AFerq/n2r6hIyTs
B4RhEL0UXtxWLmYNLC1YTwPG0jO48tHBtt9qm7R2ItGwBcYKkvj4R5Cil42BrBRmOSSPGXmu20ep
f22SVxCEBHKz4dYsOY6xpufSBGVMmBaN4wBpqCK8M9BAIgXhyKgzDzZMoMjVkRn9oUwr365rT7bn
H+NI/ZbFB1lT/C6fv8e17bWMbajHZV3G5XeJSnyq4jbR+F5bWek6zh8tOmYWonydK9NDkjmurJAg
2qr7Xd3hf9ZetBMTW03TiOFmqvrkV4n+zRwkv0qbICZbzRm3RAmXswUg1qQZLk477YrhSzX4JTto
W6WTq4/h2f6KJJZDMc0MXXTkU4Sud0QZd5FJ3SovH5Q6cqcYFa4xuLPTKTQKumtp8aUZzbuJgVGB
5DsS14capRAkyXwtpi4hY+2xPD5cv1dr8SL0/IY7CoZmFOGLjJ5DWjkNcfiRp3dlif6C0k7Rj139
MNWous6jh4TB9iyYOyIFel322jt2Lpp7Dmc6xc661MTxl091E2R3RAquD796mUFW9RmVB2pGUPX/
R9qVLUmKI9svwgwhieUViCXXSGrJqsoXrLoWQGLf4evvoXrudISCG1j2tbGpl7TGQ5JLcrkfP8dE
vVbDcwBHVvrbQZCeZZ2bCFT02zc6fo/jLWzIir1F7gm0pXgUAJuweN3ZcKTsnUZzBJIi4U4We/13
OR4muufkU7QFMlxOBiXUxWNq4eyjIBYDf9WlqTiVumPGGWbOnH7X9uwKcJzkdvLBDnV0avWZD6jm
ftSm/e0pXbnVYBfDwwmBOq6qE4kOmrgOs1gP+uhgCp/HHt1S915xigsTyt5E4rTnHcPQtCH3SPUF
yLr3u92FBeXaTPS+tmSGdbLAUgOWEfD09P9PE8ptmebaMBgTTITyY9PcJ+9GyUJ/ctHtgVdjA1kq
TsiIoijNRIo3tTD8ft4BE+O/f6XB7AUA6NKsfFWPbnsed9Khc5BX7E0OqQ904K98E6G35lA2wXMd
VQrI06g5Y1HHos2kNQeac++Yh0pL3BlNf7fHsnLcg433HyPKamg5TmEURefAtkpXKyCXAQVo8iiT
jQNnazDL388OgDQfcuFIhsGwXdx4ToYexg0TK8mURaIENW8gpJe696WJEQWYomXOHETkbhrvEXL1
rwN/d5YS7MWAa6JOsQA2rrKUdWvGVq/PwUQOdX2o8wOgPbeXZC2eBD0yiLYtQBnBCqrMldBpg+to
mgJhGMdQj9xEdqcOaJ1eWLu+AN6cGIes6X63tHmwBPP6OvNaurVkK6cNfgZwCshLgY1YhaboTq/Z
rKJTYHoilR6bC+/2QFd878KA4nsxYT0gx9YUMGCQ013J/mpS3c3q9/Lwwb2BHURrCRo2Ab1QpjNs
orJHJQ7c6+Dgcx25cRqsRQlga8abk6EJeWlpvfQ7FJJbkMxpE0KZHtSn4ljRzCusB0m1PVpd3Yk8
m2Hq1vxFt368fwbR4wpUDAAYuFcVl+9CQyJpodOgMfet/cMqY+Tl93SjhL+ysVA1Q30R0iYomaqs
Mz2Qi3MlCQ1E+pi1tV9PCQhIfueF46Fq+i9GtNBmQbvMRJZHifsN8ODSqaMssIfTHH43u1NKgA4T
WxCZNd8DyhO4H6BKVvIEtcHiNB1hRzQ7xu+bwqWdi2aODR9f20RndlRQbDMZqdWjgSoY7Gcrqdzu
3aT28O5zA0okh2IT8FEUBnR5jw7bdAvCf01AtRgAqd2CGmbAEimRaDLEIHQrdBYURqofGt7Vbkm6
xEXFO3ukEfJE4dxUh8osvhvNQFw8HUuvAZbAdeJ+q4Kz7FUluMM2hj49GEKQFWFKcJfxkBaxNvCg
aB8riDfkj6TdeOKtm8CduxTt0dqtnEpd20ZAHZQ8MJvye8qiR9spQFDLd7cdfdUxgKX9XzPKqTTI
KJ5bHWYSBr5Te/DHf5HPxFz9Y2HZAmdXbpbYbWKaBQ9S6PjuRuPj7QGshPSg3Fu4wVDYvn4cJWSO
k7wkLDBbn4cPLEGQshfyAVqJm3Ca1TU5s6X44NSMuCpwSQV5Z7ip4dklcK5bKaPVFTkzovhW19WT
aP4Yab1f+vvR2dhG6PTgYDdDcKoGDqZAcbtPYhw4WGtaaI+GNd3dXpHVM+3MhDIAazD0XKsS7NS4
sB/QW9t4pgYq4gZqYW7J8nH/fnsWUv4mIM64/XTl9gFeqzE7PYe9lvkQWHMp6zxI+fnN+7H/mDAC
jbWlcA/hAuWQs6Zy1JyyZIFWHUtxPN4ex9rC42rDTYC3Dxiila0oqZlmGYlwhKau9j3bog9Zc97z
zyv7MC86c0qWZenZjktoaT/abAMmuPLmRbD4zwiU/WFHWQgBL4wgyg/Ayxc5KgTHXNuhMbtwxy0x
uq0BKX4GXYcsgsIZC2hpIwP+PBACYN/h9qIsH1FPeuiPUGspV6ITRgkEQEPF2pwKFiTyY69B/hOt
wRH/y6Cvpf0icQzcNre2d1BTB2IWL/hF5OHysES/f+2AtIsBeWIAgv9q9pqfDAJCgrvbhpYPXY/r
H0PK5IXg904rA4Ym9OLdN2I8dTGYyWScvmbIZvh2RbdinVX/BgUAmCrJ8j9lnxZOM5RylCwYxxc7
3iXdRsy2/n2GNyqSH2jyUnZnIcdFem9mAY8PZeo6w8aUrfkbqO9wAhiLj6v7E8Xzyk7L0gjosO/y
PUoSMt141q0t/7kJZY+m8TCkaAEyghg0/rM/GvdFjL6IDSdbmygwPhBwGkAwF0W2Syfr5gj0yIZh
BLKtajchdPacttoCBa552ELUBt4YxG14v11a0ZOS0rFJwKhI6C6ZzTsndXw6aXgjxvWeWu+UrEbH
JQjiAcv+I4p+DdwxzbYTaO11Tkip6exlsoPbO+ZPxHW2Zf4YwOIA/49oBreNOqCSlK0RN84pz7ya
eAMoidhdNXmSfWTUr77pxb6kbpt40Fuat4golDW7Mr78/SyKsttpqkvaOidRzNVfTtWm+0rYW4LZ
yml3ZUXxjIzZBYXymXPiMXO72XJJ9+LMxzx9JsJEIP1xY0qXN+nVlCJ0A4QIaRGgsi9HNQDhVVX1
YJ/M0ACIiAHdAuwXGNk4OHhrWRPXTpvmAbCB5kCMyr7LdFl/uv0jFD/9e8xnv0Hdc4nZ2Enf2ScO
VLQhZrxdmeOhawm9F0aQ8sq/bU85Rv5jD6gpMFiix0/Np/XQpoHoZWqfWNXsclG5SRj6dbSVQlVL
RH/bQS8ytgXEU68SwS1SEUYfws4Y5c9gOIagaV08tA5Axj2NX7rC+o5+mbc25B5rso1JXdzxamHP
jBuXC6u3KFsXTmKf6Gw/iVrcOSLbyKeoL8I/AwSECF6DKvt1ok1WTMtlbZknrr84eeHP4f0wBsZ8
ksXsDtnO6IZdaDgeMaNDS7boTpSj+m/rJl4dCyAdtE/KbePYAP1UI6xnPU6zOfttOfV+5qGfpdVG
4mN1KfH4/a8tZTalCabtonfMU40nrou046GN2Ccjnz+1LbBT0VjclWW3t0b9MCMZ977r4u+RQkAS
WYplrCoHThyHYWsIzTzF40PzmW49dNdcxTn7vDI4PUzRghfj8+Bddvcc/7x3v+G2xvGCZw+WCSxH
l65Y4etDOA7WqSh/5u3gjdmRa79u27gewxIRAFQD2Dj6v9XkRD3xdrKs3jxJV/A7yMfc/vy1r11+
XgnWzMkoIung8zTWvuVG+xxVxaNmNA+VWW483lZHAhEPLMjS/arSNQk6G1A7mczT7LSQ5I1d+fP2
WK6PW4wFLDtInVgmCiPL388uMg1c7jxnHRoeoYmAemWFmjmuzb58oPbWUbs6mDNbyrxVxZyIHmjx
k5FH+yJrfL7F8nt9YV6ORnGuuKnbMTYxGoFWWsvPoa/SOE8diBLN7pe9JSC9Nh5QsCPxjyBkoXu5
nLs5tdrYGoV56tGvWoXOYR4+3V6dvxvML09ucG2D/hbXw996JJc2Im2yx5ZN0Qsw8JUFxXKaHzOj
7PwWt3XjjbzjwF3b8y4zhvrTYPWxL8YquisbOro9OPZeRq3id3qVZi95DrKNyJbsi0jE+LHI2+mA
E2z40tng/sihs3PsAdc7ltSElMfshF6lN9AtT2RcuiFqHzupk2onrXb62OQN1jCMGaBpcfhYtVV/
AM1Of0zRyOXbJiTeaBPbu7yxxJ72cnBnXcb3MpXoFrHGDtVrq/+GBtTfFqw/NCTVX1qzlvvMkM6O
pM63udLbQ52KHgI2ALRpHZv3YLNnDx0YSns3rHpEd30xndLRjE48a6Q3gwzJq6CqvOex+GuEioBr
FTHxopJ2PqtC7dmZ8uERPQtyV6Pr6oGUEkIkA+jv5mQofBPVDGBSGbr4Ur3wirELXSOJ450TCrqf
LKP8EHZx5sW9tF5DzSz2IYpxR9Zz7VA0UfpQVgJlkXk07iqLfS35GHtoHGbuVMxRYOlh72mR0Xqk
SVLXrkn2oFX6X9FAYj9vtI9IjM6/QOZ/24fWdvjS2oCCDdqJcexeepDVoseXAQH7EvYcsirygZvU
lQb7bE/NISf9+xKluJ4WuhJAcAFDB52EWm9rrYbwgfDoxYrjfabl6BGPHlJr3BjVddgGM0tBz4Sq
FhqElL0XtaA912czemGgkkFqI37E4p+Gztzfnr21PY5WqiUeXrQk1eGIUETNxLH/IJYyhkhjb3U5
rV0moH9bOCTRD4kcw+XygBUxBL91E72IsHULfXZBHe6VFmhc+eH2UNSS1J+lQacTcieoVqLbQZkz
pwjHaaRt9IL++qMjxgN27kOJrCnecK4mdL/JBuAj2HfZZk9hqm+ko9aW7Ny8Ell0UdclYzLiKJvs
bzM3XnncHoZ+K2eztmLQowYl5x+RMvVU7kWcUasIw1NhFz8YeAncloQbwe6aDSRtYQUYIJzOyp6q
WyPTUXrVTsakuQZSM3W6kT1ZCTKNP/Kl/zHx5+9nFzPpMoY4ptNOvVmabgQ+P9BKySP6Ez8bVReY
teV3zXRnjjjeNL5hfc0pkV9b4gHUzq+SBVLMNk+sMjyNVroX6feylbt0+i7mjXlctYMEG7LF0CO6
aoBL2pF2ejaHpyoHFX/zGZRHbmd9YPnX266/ul4WuGDpQpSHhNHlJiuntGxM9JOcwnRH5ZPc4s1e
+T6u7qVVAwfSQhx5+X3s6wRd/E546rIPaGXOPtz++Ws7F98HjhPAEpyuaq4j0WbHzsNEO+EwN+AR
PfVyjUb3M2DHTx2Vva83me1CxLU5AvFA/HwY7SNq+Fuo1tWBgpAC71jM5RV96DCj9zw3JLyy8a0n
vtWL+QeGpYQ7ANYBWYCsHlAAapaqYPVAR0rD09TG5c5IzNkruIPsWw5eEJGS9Os05Llv5JV9QGMl
uEH6UBzKROe4Y8P4Z4sgYz/KqPSspgJ1B+nSA5g9vtl1ZPuShIgMpJzcrNCgvld2vxOHPyQ9/9XJ
jj3NjdH5vUjQAcqn4f0XFkbGlxwDmuauFKJZRfJE6HZ40kCeHSZ0F6VWoOfF8barrC4QLhOcgOhO
gQLWpSciSjVmq4WnUDt0i1R41YYBFaO53CIL9vF/LajAhiEq0yHVYu0UhoOfS8AcmYFYiVov2cw9
u80fukZzayP35UwOzOpeem4/TINzjMz8zuSdt5Dn2uPwhFLUTmbJkWRbnI8rVw3IUxAWLEoiNv69
nAXCq0pExIablk+m7RcEzB3TRqCzElctnS26A44WvMZVhrm05sNU6kQ7Td2HUP+cp6lv6JU7O5Bi
mjYOgJV3DdpoKOjSkMDFy1YJEkzJBp4nafSSlFjV6odmm34sD11ymDTDM9u79zsR7NnY4Uj5Adtx
OX2iy6sG3KzaaZyeBZArP29/ftWF8DhfkBx42gJvcfl9JPiKpjcG7TSMnDxooal7MaeNJ0rwHYkZ
PX1Z6xjBXNTiMbTs9sBmK/WjNvyKV2zkzx0Ndxna8z8CQRP+GFOLeGXGenewtBaFgN56YHUVbWRH
13yKLGz/NqRpFxzW5Y+uEFsaQ4pJae3PkYkWHQPonXALgrtyI4Lb/b9WVEZaPmlSlgnXTjqBY3ni
rRsehNjIYK0aAVsXyL+X/Lm6vq3NK3PMcxwSDXd8PDEzv00gWQwdFLKzq3oLvrO2VfAwx6GOnM8S
tF9O3QyZQ7yCCu2kmcItkdIdnN+pfG4r6E7rG1tl3RYykHRR3MUL5NIWpXHmNAXGpi0PtS5ySdb5
xWziLgCLc79VVlnbmUAL/dfc8vezMC2FBG7JUwxtFtyNyMGZWtdyXlsjSGrDrXPv9tZZNQf4KkDy
CxJKLarRgTiiKZfAMwetDE5QCBi5B8bB0riFZ12ZSJz00FldsnVLuu5yZLzr47oiiM26eADVSvLW
h/QwaMmubhIU9OaN43Tl4jo3pzp+PSRZEdsjbv7ZBQ9Z9079xeXauvi+4oOp1WTWZOL7c4E4yc22
yqkqo83fBsCp7hiAGqPKpsaA7QLQzDsMoGE/DcuPCnc+8B7ByQ7HdCzdZMDVN5g7PXM+GqJ607Pe
5SRFsGG9jsPwWJUlcJ3Jxl5f8RgMHA0LOGdR2LGWeT9zUHMaDT0pEFHN4b6H5mZa3WsAYMk4Po5R
BlDOFg5g1W/ODCrzQCbRS2rr4cnW+icunfs8x7gdRFbT5M8a2dgRf0JCJWQEuScS4SCHgNya+hYD
uiXM5Txg3nuO3vC8e6JzvtebNzP9WLgVaO4GUGr1x3JmB2lg3aNyS+VpdY5BRQWNQvCdXSVRJ62N
wZq7PGOS0GXaczeCbnRvttAB+pLmG/fQsu+uxrvoeeEdD05QNUSuS4By5fI2A8jGZynf2eQxGn8W
LHFDnAOZ7YXmxjPtjxDElc2lKx/SbACz/unLOnMi0tv61BV1eIrND8Uo3dIkfgJimZkB2dcG1vjV
ng4auOrw3+76znF7KJCWU+I1pPC0vPFkFrlFjDfe/CQt3Xege1sT9gzZ20MxHlt0a2Uz9ZqFViA8
aoPhCfZgVQ+JPuGuiF2tBUt+5urhwebPAm/uaHhOku88PHIJ7d7vmvNl4ndzdRePg3/7xP3TwaaO
He6FIxf1FkyA4s9NPOCx0SfhKRrfmn6XTSe0BLtWPLtk/mFOuduRo2H2Lxp/zgENKWSMPMq0M0DA
WA66a+oCjHH28fav+sMoffWr8JOAGwDxAB6el9s6ZOlkkow4JzN6Go3WH7svDiJ+SdDyBGn2adaA
MN6X80NRvlEDd9IEiaLqm6bPHudQBBB/RU3lsaT05jHoW9tn0Itspv3U/g7Fo1MwP6y2MjN/9Dqv
fzRiWHgtiGzVsLwNK6sTgkMjHL8mFyUoAFBxiH7nw+wb5F4bXnPW4sH3pS2fiszaSbrrkb8x4gPV
9xkTSF9SEPG8cTOHEugD0dJDWj/P1qeyP/Ts1BRB47wO7DiPb32b3pn5z6wakdq1j2W8ESKvlDuN
JfnoAC6x0Atz5Xq07Tlv4yZkqFND5jV+1pr7TD5MdcDh8qJ8batfLLlDoePdIrzLTcNwpAPzhpYW
C7w1l2vf1NNQ9xHgYmb40pVPZXDbt1YCXTC+ITQHEwdSM6rDs0b2cVdW/ASmsidnBKOniTzd/E46
lL9HQZcBLAnJq0YWq4FKdFnV/ASmQ78NH1tSbTy5V0IKDOQfC8rVN4JktW+ajp8AU444BLPol9sz
tWYAlM/oKIIVwFDUo4GZ+Ti2nJ/QP+a6VpP+iwHY6LTBQuBNcJUeozkIZRpkp08Z+EqP2Y9/8evP
vq5MT103Du1afL2sPuXGs91s1eRXrkVktpFwWzpF4LTK9DjdRPsor8xT2bMnNnYnMdqfxVh+Ekbo
T1Z0HHmzxZS/5rxIfQDmBJkskODQy70BtOtAegHn7UWDS7GB4lDRj9Euh+DKxupcmcLGX9TKcOPj
5ke949KUMJEESaouDXR6X+fABu7nbgOAtmXCuDRhQCi07yG9EMT51N91BnoHa8gxnArD3oIVXIVt
GA3Sl0t+ASxYqAlfmpqjIhdRDFP6EPnV0B50ISzXMYsYfRb0ZwcM6W33u3qELgbBhwSVGPTlQWfn
0iAZKk5Dp5SBTL7E5j2Jv9fYQMlWvmptXACMgvwaV861rBxUE4ys6xwZALVR79s425d282CXww88
2468tX7fHtbaklHQtCNrjuTTFYaqmukQhY4pg2YyQe0Xy09NxE6lsQXuXbUDbTO8zdCRgJ7Gy+lL
jQyv7XmWAbpT3LpBwPmjajfOt6sNjCWiZzYU9xMRkOki1GWAF+JPxqIvMzXvgXxAbb39YUTFM6h5
+cauWrfJIKAHnwCli+qHqHtMxcgk7lH0E8UfzaEE7/QbCiGsfwBZ/Ya59Wn8rzmVeURLpx5dHVSC
XBK8Jngb6n0FLcV/4RRgmEPAjrMJS7Y46Vn8DKRyJLu0ToMUkpT5aAV8coJ52Ep7rm0pQGrQ64jr
iF7t4cGeQkJFWQayATs4i2b+RVTxoe8+JSGO3NuOvmrMgmIzIKtoYVCBcxPPoxTpgSKY6tovGEpT
RXLnDJk7aVtY+TVTS/cXcBbQHkcV53L6UlbSpMuaMuganEbD6wRBz2b+gafC7SGt+d7SIb5QDQK9
quaOMl50klKtCKo0IntNLuS+M4dyMvlpGuIjotZHvWXtxkReRRHYZUDm4p4EUhptTMpBGGui0S0B
q63xSLRHZyMBsPX5ZXLPfK+USZcnVVQGlTsIH0DO23O2toHOf73i2qYoGs0o8Ovtt6LCu60fPXOj
cLw1gmXZzkYgeJ125jKCOdlpzWYj49bnlRNnEKzOavQugBTmqD2jifb2BC3/+cWjB8uLrjQg4KFc
AJiyMkE60B29ZbIyaLX5UGT347Avs6+i+JCPR24cqmnL4MpuwYWH1wnw14jenWW8Z9PVgX0770Sd
B7leAazbRtqjJWs07heG5kcT+t9vD3DV3tIIiMsIJXE1chjruQirboQ9Zy8+ovz5K99qj/jDBKFM
Iu4hxCYmYBLXzaZ8IompgecryEx08bug5de8AXvKA0gJPeovdaztRDF4Wup8bjNtV/PklMoJdAsA
AQ3Vi8FRNSwTIlwc092nYp7Hh86OZQTqh6j8iCUk4NG2U3oHOxC5L9EgVfaZ/lhSnvhlZeq7Mk9q
18R/chfmbHDNpkseoliE3lgP8qWpTHyr1ETulVqNzio9qgTY5+oYq114ZsT8FHlTc553OTIovYs2
U+gZiMg5xro+P+JBp90BeRf6WCZxAllBTvZ0oMhfA4LiohwRCteosrfB7shJr8ibXYTfykSDCoPI
WmAQE6nvBs2C6LAFTU8QJFosd6mwfxPah69U0w3XGSOT7PDw/2SWjfyQlkwEOomd1Bcm9IrDOa7v
BKGTG5OI3KO/NPzuSMPo3S6CBKkmE8NLWc7vs9Ra1EhJ7RIoTTxn40T9oZDDc51lFqZnqDdcbGWL
Ap6I0suSykTRTT0BrH5MKd5XuDe7x19ZQzaSzysujCZW4IlQvwc9iEruyFsbShWcZUHECjeZ34h8
Sob7HhN4e6usHJZIVOIMQPEcgYD6IhLD3NVhm+RBOoFSXj6WtQ0UxwZ4Y2WyEAPgRYKrEo8uqkRt
MaHgmS3rLMjiu/CjNW0lA6/PM7SWAy+/sO3hVapcxsXE54ZUWhpY0edBhi6EHna3Z2ltAKCFQRc2
0gLX+Q209OmJFud5kFQe717NrWrqxvfVCnaZJVMW9vg+c3bODinI/9fP50pkHjky5PqEz1sPAH+3
W63Xy32hHIVgHkIHHLR8kABS75NmSqM6lmUazGbnNWV3R+kJITpOvDt9kxx7barOjSkbzx5Snkmn
SEFs8WDjODE+3p6rtY23oOqQJgDtEHIdl3cVk9lo2kAUBG20K2TjdqJwM+IX+9tmVvYd+OjRLIQY
XAc/i7IkfdxSVH8ybIk58inJT6zmx3A03v6NGWB00PQGYiN1aRAnVhpnSRbEtAtQa3CHwTiWfItT
aCWiWAgr8FCHE1xDLCO032SLJlwwaYNrON3OHMSOkad4PpkCXC394IZbrXArjrAsEUJ9pG1B9qYE
SYLl8DlS1EH8omX5ri6K92/6RZd9oWoB/xREYy49IbNEbVtFUQW0RL7O5Vtlk5Vtwymy9wsJFDaN
SgCUFA6VsjXKgBt+9uHD+FqP/pa48oo3cyDMQFWNbiLA95QxVKwjqUjDMgAh5Me+3EF5C5BUzXbn
d3I+4Q5BNnAhnIRX41/1RWTlhFUCwlvBmJVeh/8Htz15bbkXBuKFKgDCeWrFfmqwRDlUMIIpTr3J
H6etqVo1AJ1BCJMhMEa+7nK5dQ0nPODRdYB6UOWn+P/7B4D7HO9FHF+415Udn5LCsYasxgRZxrFr
4z0ld7ctrC32uQXlmm2titR21ONVAq65yDJ8BE07rf8LWia3Da1NFVrpHQePeiR7VAhynMxTPYHk
MIi+V/HR2SIWWv08wneUZBY4ta68Tyytj/TJNKugKV6nyjOsrY6fLQPKUotBll1MYYBlB6IfwveJ
yy9bAWVXpIvQ6QM1IDUPwboqY2allUGT1L9pg+DeyN8f8uABAKmapRqC80NxJrQZz0ArDWVAO0Cz
AXjbWOEVV7r4vuJKDdG7uE3x/SFu7qQ2fEYOZ2+GyRFZvo2bcGUxLkwp0RtagJEjimFqql0dgmef
b/vqykV78fnF/Nnbs+hmo6g1bAoL8jy2G6I6tdX3vToCtI7rIElBol9dby2ps7iNnCJgZoFqO5A9
mjO9U3NmcSqkPgFDRQezjXeHct1lVqcVZlhgRVi1m5vmrWFs37XZLiy3FA5Wx7PAyOFZqCaqSScy
WjFAvXYZCPk4Hzu58bRZXZGzzyu7z9QryLmaJj7fyDtL3zVkN9Ry4yzcGoMyXcTM+hG58DLIs72d
7ofjba/a+Lwq4Y3XwFClwioDM/dAsKpt4TfW9h9SJhRdcBYSGGp61gjbUsYFXKrK++R5bIxfWhIm
L62M9DtGh3njcl2mXIngEX/ogI0tJDlXJ1bRTP1I8dIEgWhOnubWij1D9o6bTZ3lEVxWfigT+y2l
ibEFV1NmEoU40KSjEoI8DQFAWC0dD2GEriUCqmoOcNyXfov1TJnI/3x+Qd2CEx8NJspdYtS1M08E
fdrWFIWvVjZSRIp1lrh8Yprn8IG/zzP+Nri8qEG8aAPyt3j/2XkzzFpBGG2AFWWPVvnMt1Bdyu75
z/dxwyDvtKColvk8+34NUdC8zXQ0npPMr+KXMP61tN7fdu/VWUPBCIA+JCCuZMdqqzO0fDAxayV3
0dTk01DfMwl05sZZsGYIwTuejzhqEBMpo2l605nsBKvf9cCdSS4/G4PRuAaB4g2VpPVuj0sJuf9M
3rk5ZXFQGDdF1i3m+LfY/pxm+zDd5/1n6ny9bWhtlVAeQHgPfTBwNSn3MwE1l6SOBnr37qs1vIXz
vk42ooz1qfvHhHJFVwbkTuYeJqz6LnF25XzHmjuSHG4PZDknz06G/8zYP1aU25nkjS2yAjMGmbt5
3EcPaLwcrANQZfQ3aAn+hTE4NfohwVmPCOrSt8tSM1qqYbNmVTvd6WbKPwq9sUDblZE7MHeAwbiq
BtMH26jQgbcZrY0fsDqnSNLi6AV+9gpZVdm2DGM7MwISdU9VLf8amxDtBODSdPtwyxlXfeTM2PJj
znZyVKFmNmkpTr56V//MxbHYSu4tu+dq8fBiAh8PqFmh73tpIePpXDjL2drzD0nybBYbl+z6CP75
vjKCFAmFItOFEQAH6TbGzzo/Tv9CdQStov/YUHwim8TcOD1sNOE8ort4/gLPN9yk6L/cdr6twSx3
5Nly9OgGFMTEfgKG+wDyVMAmez/RNjxsa0mUuKSKR8BNGKzgfE9QJbeOYW7/m0MV+AKQhOEf9Etc
jiTrJ1r2UCmFY/nRk6Z79dPYbYxjdbbObCizZUHJWNOA5Yd+xVs87lty7Prf/2JB+KLYC7iOcdVQ
mzp5JEmBqTLS+zz8tsBJ9SHcuOlWx3FmRDlFQdiTkpaGGAdAWbXjinHHEnPj2lld9DMjyiEquirJ
KIcRQ3uxwCH7fs4+lNbx/kC6ChWvqywPNK97MQ6c4sGMDpDvAwCet5fiegAUwSHkUJBgB6ulWsCb
dQNk+xqhwfgwo/czb9+ZfME1gyMXgiVgx0CcZjvKtgjJNNYa6h0BF/rOHqWHzOHtIVwf7Sij4DWu
Lwk30OTrl5uiGscZVAzA3dFyih7R4f4ZmSwooqTFB6dONoLAZYddHrx4DCJpiNZmxLfoTLw0FoWD
NCVwI0HV+rP8Vs84SDw9eqN0YxuuLQx2MmwAmnKN7QHwMnaSumVB+ATdgTDfOODXP48eQeSoAbtR
X7ZjazQ9F2BM0+UDAIVJ8/H2oqx+H8lCoAYhOQm+hst5qvM+5FoCVdhm8tL+gB6V29+/3t2YF4BP
FoQ4pMvVpGFspaMtnJgHlQVu6GNiQpno/VsDfXCQ50UiBoVg9f3CC2jQVeAcC0g2kk9l4gxv2hhv
Ebz8QQkqHoXoGPw0aFZCKloF9zo5Kl9tO5FAGx0IMiFVotPv42ghLnmtOEP9OTvUyX0zolsF/Ovl
z7Tb2EArawWwC3Qp8STl4FdWtijptTLiTNODfcj0Q5G8EySwHAHn31drYDMIKTrdgPTXRKZ91DS7
MY9do9Z2wFXf9oq1kYBBk0ENB6wQSNxceh0v51orctxdrJl2z1017t79fQP4N1y/yPOiX1G5UwjL
RZEMkgaa/a0Pui0ZnZWfD3wnWjzRDwn5SUNZiM7SM8IALgxsKG4Nr+z9ERfA+/98/4oKOkpzy6xt
itzf76l4hG4OyvSH908RLhR0LuKVDCIZZQlq9I7GnAwUUEvTTZDL2nrBXu98YDJACo/kAs4VbP/L
NdbRx9+2pegDLd1nkIdI3CTy3zsGmABL7pIoM9DMpIRZURymfcniAbzFn8NYeE27EQBdX1kwgBkC
TRrAbKhAXY7B6kCyNyIbHtC02OOS8qrCb7R9am/shy07y9/PIt8SanJEjrATIYyvNZ/Sch/yY7ZZ
u11dFEgTos0fiIarukFLjCwdC6OHtGPu163+o+8sl5rxj9sLs2Vm2UBn4zHAITpxQfogb9meIrWY
lsVfNk2/3zazNm3QmEWRGFKC+lUJl+R4+89l1wVCBBZNIEGSgdxr8pv6/SJrC3wScCagp5ArURlZ
IDndmq1F24Cbh5y/9M7RjFrXlp+G6Psk3p26WIwBPolWXFDKqcwRDW8lsOxaG1TzMbYCUDDRZuMq
WVsg7HlUpR0UV6+IMpGBNNKukl0QC+aW+oeFOt8ud7eXZ90IGhWQQF1a8ZRTGGCoQuqMtQESS2z0
0RfG7Y0TYM3EQuGB0BtPVGSwLh1NjwEA0xj8OS0/tcBn5fqJbVFKr3mZjcw/HkB8abdXbIgaFVyU
BgacxvLeKtmzU/B92dd+ye272zN2HbUigkRzCni9kC+4ypUm6OFDaiYdA3vuXCu7G5IddwyfDp9Q
Cd8Im9am7tyW8n4Ma6cdoH40Bmz4bNuvkLl3q+TT7fGsT93iZEj8Qsxp+Q1n5wAwKcaIBq8hQJ8c
SfajuC9nz95KYG9ZWf5+ZoWTKCeihRWmjQcSgRwMopeW8aw374PNIkDC8sDPUP1G7zOeMZeGhqhz
4po2YwAuXndGXiqdNm7l1UU5s6AsCh9LRwqnHoOa/hiL+1BAvW6rq2MlkmVATgOGj32DbWkq85WH
bW2nUw4j45d4es2M+1maO+akkFMTLrqs2+wrWj88zbivjce6qzYGqVLX/JlHwEbQCIG+EvCGKKGB
Hdmx6C1jCBqz/Npb9F7k5KMsq9Ns0x1F9W6q6ANfMowm9N5ms/522y3/jx8AJJwOnnj7KjlcckjW
DAY8xq4/5MZv0vd+ne0r7U7vvthi1/0PZ1/WG6kOdfuLkMwMr0ANSSpDVea8oHR3AmYwNthMv/4u
ztX9lFAo3HzS6fPSarvwsL2Htdfie6kfLPPXWSGsOzRv/9+sM3vIBjk0pYNZB5sHAo6RiAb6J7FX
jMjSdfg6zcyzE1mh7GxwuqPwXhz2ysF5DMEPd/vzGk5P+Pdw6PvHzJ/4obJTYAS6o+9mQcppkK4A
p5ZsIfRKHLyEwOacpaJrNF4k2dDhkNQZD0nfRMlY7DTf21CSvGpu8vzzB01X6+yDENxN7whKyHNb
ZcJODWk8dscY/KaGuNDLKlD9hd4ZEegHg+KX4Kb/ewkmxjUHvEYovcxOg18Ch2smSX/kL1n8aDkr
Ltj0Kp19zpfhZ6egQHeH11YYnvA7ptIIHCkpCOtRUgokgMA+6KG0lc6084M3aYoi4JrM5HnUZdYp
Rfo2QRW+evQ7I7CyDU3MkNOnn3fq/OhN6RBQkSFPNUFnZ0dPUy1ToNZixypwhiT08efnCc6PHgZH
LQxQJHgWAM1+t/NjarA+Gwd2TLe+vnE+/QH1sE2xYgbPbf00C1I7SHPhv7lfAf3hdKQtZgH9ZRCY
ID75JUAPR+zbDPOAvsrbwvamGXRvWyRwjVfWaWEjENkBsTXxKSE/NduItDEbxaEXDi/yVIZmcvxf
bAPeWWvq+wKf0nwbSnvsUrPD8C7ouage5O2rpkW6HwFPEv0819JmmOiZnzTbIH4wv/19V4BgJc0Z
BBPvXUQTbAN1jJ+nODcw4DZGGQX6YihLQ5v8+6mqW9vN07arjoTmka4um/HFdjmCCLWhbKuBm/7n
+ZZO8Zf55lmEzFE97ws0wAug9cGeGlQ2vbdKXw8IL/cJQwPxzxMurSFU7pGMm6yAMU8pSCfzwRtM
2DEj9NnoM7hJWTgU/sp3LZ26KQM26ToBbG7NDKeVMa9U1MX1H1lwMaRr+cTFz0A8MTWJA9M+jym0
dii9stPYETAgSFS4HzoDBVUfd6v875MN/m6jkU0EwBVspQBVYtW+nwizN2AC0gwUBXURSH6hiQs2
DgFx+o2p7R3nAqTvo9LxI6rA6G8Ltvl5w5ZOyNf5596mRZUCiV51dHL+Xlv6oQR3bQDw5zap2Z3F
/BXM3NLKorIMDTpU5SdKq+/fa4A51WuGBDzMRciABpP6sBfZ/+J4fJ1ktqgjaPsaMIo2aHWKNBHE
p5/XbOH04UwAWIgcCize3OY1g6lQiC7rox1QVKrW7NDi8BjcmJJagLNNS/gllkHfTT3GbOBQGEqC
pn2uVlzfxfEnujiUEgAX92eXp9birM9qjB/zpxL93I8/r87CDk/Md6C9AXkDWttmPz+OdTdRZQa0
s0q3Dqk3OZiw1wzb0jdMDL8IYKZHeq4mBVBkI5AsA3wteZctDWS/4sisTTD9/ZdNIG1jt/Ce+NFw
noX16ev3P6/SdM5n93560f7nA2arlDVt2tlyAlyWcdDaux4dXvYV4S8/T7NwvYGABUoJoEjkX+cg
4aor20qOdnUsSQ2t1toSgcFSNFGbz3HrvWiJXLkbi7uPhg3AyMAhB0f6+7qhO6gqpKdXRxsc3EhZ
o9QjEvdK8+tf4ocnzwaST4Byo2QJhoK5ut9QgVWb9YY4UhUND2yNmHPpAFgmjhZBMxMaf2cb5Md5
UXoObkkCRZnLfij7U6XSXwL2//uIr7PMzCFLhzaGrgk/VkS7zDvrmqs1fMjCh4AMAKUQeLHQw5kD
uS0HwN42MeSRvPXNZc9+nRBB7eDL8LMHZBQwMCnF8Arck3cj2f18gBd//cSkAQj6lK2e3UOQ3iKt
IzB88mapV1NLg5/HXziveMPhioGrBUi7uTHMuKeJdCjUkUAyjKBmX1SRu4bfWvoIaK6inQEmERXw
WdnbpURrRVeqY2nzMN/EtFnxwhesCeq3U8MU4pWJhPX7rasqWqbKjuVxcK56fkn7qwHacVb0+7UC
7mainYG8AaoH32fxZSOSTMNaDaDiTNgHALEGxNZ+nmRprb5M4k0O0xfD2wLQUjkt1qqxX0So2Mrj
t7DfUAVEyA3tqelez85TD0XQWhG9OWrxLjPCeg3Euzb+zGzonHhlZWN8Li81/6Ezw5GvmNgFm46g
3gEH4yRZf7YNBpgs9d7L5bHBDtf6EFnGS8NOPTsl6vnXm+GDsMQD+hQS1mfZTtLUOjq4eX180X00
p64Ed+dbDbABeleAlQEu4CwFpxrflgYl1hHSPM0+liuu5sLwcM/wBAFRjYZRa2Zb9dGwecp6ExY8
Ceo6C9bw4YsT4GlwQFOOKGvebaWIBpkPewDAJPm4bNN/v137/yuVCQgLqsxnjCdFK6SuZ619HK6L
5ibmKw7Iwo+fcEpoIEKoixhqdlAtE83a4F0z0JRmbE02PunuGhfNuVUCEzii3f8Q9Oew74zZDbWY
DtRgHaR2WPtgkt3bvyRDgi1C/DeRpwCfCJjJvLtyoKkkper0o4dm0cLZZC7ZMsf7tYXFLHhAsVQE
5mnO6SUs0XuxJgyAWLqgci+0YcOHI7FWMp5LSwYKNxhx0IzAs51Zvypx3AHqLMax0tme2IgE0UZ2
gxwrpM6932u2I7OKzk1A4WHQ0RL33dR6XpIWWtxoRxeEBM9p/PTzAT43hWD0A9fElAsAP/1/Gfgv
lhxa0J7QBfeOtJWPCi3hrDYDX9cef55m4SB/m8b4/hW0sK2hdIV3LI0K3ItB26/sycIEDqokyAFO
FFhnxT/lSOjH6LiIVv3XeDDyld8/rfL3SAA3BKC+/7JoiGVmFzE2M8NhlWEfy+JvIrf8hVSH3tiS
cUv7z18vFfYbKGSDoHp8VlUGsXpDc2ECibUhyWX2y36c6SbCEKIWOwkXI2M/c3NG20zHlmjOkRlB
hvrJWrZ0aSO+jj9LBnqUZAPRqXvU7+s4D7xkTTB84fbBrUHyChiyic97thWt3/jMrRL9yNBO1FUS
dLhZIHgJ/pD9r3cC4C34tJBtQJ78Pyr0L3cjy7WyGbggx+Yya+/iNRL6hZX6NvxspVpDZFTLG3IE
I2kcZPWKMVwbfnblQLtUk7LH8NSOsjSka1QV0zrPrgQIZQEaAMsDwDfzIqvIlD1mSTYeS3VSzp2V
v/XZ740T2pGQVYbnPyX5Z1s9aLwVWlUDcpx5QQOZUxBiWP1KtW/xOxBTwNsEVTbC4e+mKbVIPjpF
poPCKQny/tg3JrjGH34+SouToNcV7x/AIiiKfJ+Em57SsjomR17ejvYHGCzAjvFrrAiat1C4hNOM
gjFAdd/nUFmDFKENWKBjXCa5DOzxtjPWmD8Xbt+UpwDNFkohuBizD+lLEWdxnhHIX3xWxiEGTYkG
xNXjz8u1cHa/zTL9ii83jwyuVVciJUfT/qjIXR5vfx5/wZyDuWJi/5yoOJDk/z5+WmQAhxeMAER9
srInrbnwywsT7OXSFgFb6z9a+hoLjg+gjggrz8roHQQHXVDIkSNUvDZuB75jtXaIFyrlELmeeoEg
+YBK+bxIFbco74qyJkeDDH/qztioEoTSY8z3BYrYqS32Xm9tnMrZGOhOq/GarYSECyccTQzA9wE2
Dn9yXosT3ZARzfLHY6092sO1mV4U7cXPu7a0jqgmIN2PRrFp777vmqQx11hijEcncw9mK29iv12J
pZaON0DQUz4JnuQZzFqPoXBaF9MU4o9RmgH3WdANNkqkK5d1cSLkj4FTmjzvudWR2AWbiw7Gn0Bi
lTPXCsjQRw41ach5//Tzyi1tDkrziKWnHhF3rrjmUXBOeCDCQtsDDe0WCRR6H9M0+nmW85gXDsWX
WWYvjldRza4h63ksNfu6rFQgwR5vt+8alTuHrJiI80/6z/UG6hPsCmgemA7LFxMB2vGkpn06HjPF
USnXQ92CTq328vMnLc4yUZpMzj444GaPQ5w6KGIV7nDUYy2BavN4N3YMgmtVsvIKzTXDpmwNVGH/
Z6azGjChA0e3HmbSjaAs72P32S8/bfrQNCBPV+jnS/8/0hTnxxBtHmBng8nA/8/Ou8o1YhWdMaCd
OVD5RigwWwWQAvr9Kk69C5OpRYwxD/Jjw+nR+9bjVoGGrRgGBPp3fvb350nOrQM+5cskM+tgK9GA
OGsYj5oiENfqDrbZrBzwpdPw3+OKhA7A6vPTQLtMjU5jD0fX35Uj1NFvVbv79VdMbBiTBgUA06jX
fz/WY44uqyZrqtOtV1sBApEVM72wSi4CC2SlgPeGIZ2tEnTvgDf20+pkxyzwdIjsruz10gSTwgkS
ncg/uvP2C6O2sxJRMDupIhrYNl259ivDz7O0eSxgTV0MnxqPybh10offrz+EvoDqnUhYz6DKtK9B
NOjp5WmU4GdCTbdagZAvfQAisP/6t5BOc2cWxUjKoh6SsjzlQRO/VNWv42AAPEAGA6k5dG4hHT87
P4Rx1+uJOBnMCtEfTthaP+O574QZXOTjkTJCrD1/hZnV61KvdHGCGlhKgsq/yvSAlAeWAQa78kqe
LxbmAu5vKu2AXWP+bpkt7XhFZA3c84EPV2Ksf30d0DUAqjrUwizAu+aOoJEC6peOtjilQx6BnzJI
1xDc54/iNAPwVhas+5T8+r4hSmpshEyiOEWNf+P7kVKhE+hrkqpLC4UkKpwigF7PiUhK4tIm6Xx+
skoSxaMf4tH47cXAd3yZYToWX97b3itQ5ekxQ6FY2FESdWtw0/O3CDOgXPifKAPkMaZv/DKDX7p2
XvmEn0R+WVaApO0bdSl/SUGDdxYpoilFiHwzUmpkZmCTAVjWEdf81Ei+hQYTs9eCi4W9wCRQ7QHw
ZQLazUysm2Zp7yeeOJn0kVV3za+9YEg7QIXDB6kREudzC67F1agXlJanIb7rs5D93kBhfNQgJ3U8
pBzPQ1UpXb+Ii5NMRRTbEGrW9j8fpYWNhpQY8iqA1E07MYu+dJuOziCd4qSsLdeunfrSz6NCrDxE
C7NM2BUb927CifnTY/7lOMWOXhRe17KTFuT1x0fu/10zHoszgEEb6QlQBsAafp/BUbwShPfYCfOS
e+8pfUCPP1oOV5ZrweBO+Y8Jg+gBfzRHsuTIQvc2iEdPmp0fss6OtM6KhPS3PUETdiCal5+3Z+H8
fptvtnBFKuK2zjBfmw4bx5IbstYIcO5HAcGHi47M2iQgMGdmaUk29nnvslMstl4M5SEvENavHSkU
jIGemVjOAUD7TwPmy/YnlQ4W0livTmp4M4wPSJD+vEpL3wBkjg9zBSk35Fy+b75euK4qPIOd3HtT
Bn59RYuVytviDKAXR6YTLg14ur/PUIBxtm8sAVcHvT8epaFvQ5YsW6vlLp1i4Lb/3zRzylmRo5uq
tjFNVW4sdqdl92gAWlP6WjpTqN2juo46PhLPxvdvAS8b90qZs5PwP8p7tdaJtTg8ymOI0XDn8Up9
H74uWhcYB4ID5cMj6YoNqBxX9nshQMOBQr89ju4Uts8zX8QQmtdkOjt5RAt0tbe9OEr4R5Zlm1ID
7TKqPx0nAe/X+MyWzsHUIwsbsMST5BUpq5vRLk98/DD9R108GcPnz4d5wUmBvYczB9gAUI7z7nUr
pSopO3i9TumHemW+uUm+G232zxNgnk5+z+cCFWLcS8giQ4QFjvb37bIkApymictTi25Wk4MVTOgb
0195AJbWbWoHm9JFSCHPnccqS9tiEJhFtAfP3bV9ZKz1Ry/dHZCSotEbKD2ci5lz1yeFlrkCb4wq
r4Ds2FBRBk1303Rr4JSFDUKeCDE6RKvw6FuzFesMiwHtOKQnWfYvLdMjuIKgKdcCR7abvnOff30e
kEYE8BMuBqL2uYC5L6QJ7nVWnPzySHDeskdumMGAPyR++HmqhasLDDL06WAbJn2I6e+/2Om8L+Eg
tzacAffZCVrj948ZWkXAAYZuHngB80MQD2NcS2zLqXigKoSk6M+/fiHvikwhDhdwe1ATs+feUlKN
2JkabnHm/EncsOyznSfLMG+3kuwSfxs32aZiN7Gx5vEvHL1vE09//2XdasdtRteM+anXumvpdJHb
m4eqjC9A0bJykeZ6aZPPjLmgWjg1cMO1nTlspEoLUDDBMzfBM5ZkN55xbbXXGX8tlb9xvHfHfzAp
j2JHhmrtii14P0jFEpwN2HUoDs2uGDo6E712PH7i1j9ZX/nmAW0YG3fYxWKfdOPapy4cR/gLk8VA
aG6fKafWwu950ncIc8Y7FCFC7vVIzPIwycuwsD+cZA9SyQZ9Dgbovbi4881N5b+uHKqF2448Kgz+
lEyHGsTMt6BcuLlldPWpHbVbPcapRYUqilO6NRLzwSyNrWrMF5TG0H8KvWWTbFpoayQICMoBmnsS
egk6BXNfbVbvP/+0s1+GEHnqeJ52A13Jc+WipPTadIyJuO/6WyBjAugU1vXGSnck+XWmChPgTfIn
mp4JRTUzDGbPO1XXit+bZRnueJKvbPXSpyDGmcpYyOvCBH2/QM6gDUbqSYyvB5UBnmRWR83fRryn
1Z+fF+3sTE1LRRCvOdMzjo/6PlORZ9LsmVXfO+HYb8p0+/PwZzcE4ZqFfNUEAkMFcJ7DsJkx6GPt
tPe2+Zmze9rvSA2x31Nsg3/IWnkZFr4FBJE22jFBF3GuZm4oratNp6rvGUhiyaV+9/O3LA2PwBnc
+Mj2AMQ4u+1NmcetVaT1fW1+JhuTff5+eJSOgKlCnQpqqDOjOeXuvdwx6ns0a/+Vaw7H0o//Ovp0
4r6YZK5KR7nUrO9F+R465kpm78ydQT7h6+gzH9fKZNJaHn77WzactLdOPf1+bZA/gsGxwPhyVtnV
mq5oUagS9wV7lZB9Vbr164M6tTEjCkBiFZ1H85pXBToZTafY3NS/7nu4zc6hs/6Z7tUw7rXm13EN
vCQ8ysCDIcpEmmT2aGkWHkavyur7LkXCrZRhyba2+xivdVOe7zrmAac/gBAW0iZz3xlYF79qE1Xf
63RT0U3323zx9Blfhp+m/3KoekKKhhUYXjUHyh+LXxNwTeM76JUHbYaPezE/tJafpUmM8QmEZPsq
uRWiDHW9DIkHwl7Te/j5lJ2fYoB24EEgPY1Jz5THCr+RbjL23T1wjYHefSTuk9Ot8H0u7MhEignX
H4ptYMObfVI3Jjncyqy/7yB1Y1d1ZPzaCKJEDGccS4bxz/onkrgpwPusOhxkyNxdp9rvx0dZGGSU
U9gCsozZB2DpxOCR3L6X28bnwMv9GkMFkUO84dNthwLxWcfJWObFYLipfe/nb3Z2T8stRHrXehoW
thp3DxcdMTk6pOaeG6DuA/wbat03J9PsI9mUm/TXfIH4kK9zzPIKrXQlThvmoNSIaPckzLW89/nr
ihkAKERVbsrpzkM8q1IKLa2YgadRad7gYdkW7IMMF5q1yckaxGFhzRBtoeFoUiadkmPfbztRbQVY
imnceyPZ5wT6x9DPTnY/30E4awtXZMKeTe0UIKw7Y4wUtRrjLnbM+6aX1j1LSLHvKRStgEQzTmgu
rG7jrGOhEbvmrjYG8KF2aOQK/LHsy9DvyQC1ON8Ru94ui4OQ8k/juX9IDhwbtwtfbvQycd9HPaWP
I3RQa0huo+wVWmYcX1id+dex0OICLJF5IXLm0sD3+yzKIL216RTTdn7t9Ke0V/1JG3zn3ULwKAJV
uNpW6lxHB0jyyUW6VW4GsioKOIMQWo7RIaDdJi6SZH6vX9A4+5NpOTS8pFMHvpUX0JFIxUfe6+rQ
gw7winkSicfaoG8pQ8NBkA6DgTMqYQuLxNqONRqbQ5Hab3UpbZSGXPpSC+nkAXrn73Wveyq6popG
d8yfS9+tIkX1dovPNyEbxvqw1eNxT4ucBJD9yjc81vDMyfwRxCHJoRk0sjGV9mccLK8OWjkaaeAm
XvmpDX0aKKelGyvnzg0f9EdoQuWPNUh/9zqvjdCzlVuESTFCyT1FQ4+5UQHka55VLv2XDlWsZuOV
GdnpXL3non3WfdYHejUYV56PRQ+YD3HEWvL+NeOVi82p7BENmGX5OPAK8Y6h+fHFYJpNWBqZdefS
DspaXs3KImLM9I6WMjpUBdIyjEUJZEKu18mda1bDX0raD14nzVbw5o2NyIUFqaklemCRFJWEovWe
Ol489Y33bIzjkAZo2SJH6eY8AAIPtNbakERkZB4PyjYBf5/j91UdKk1j/xwPOJwiiZOwbWJ2osjL
7C2/fgC2/M3W+2PCstSIuqbf0IZ8SL2rg7hy+lu/GTsZNZ6yq+tGq9Suq9ln0VluvAV4Hy39TWs/
OLQVKow5Or8jXZogT01ar/FCrx/oPfARL8yRDG+J5vRIg3SnvKZvunCPQyZ5E0A57qXT+d8+FVog
8tQKY79HJx9TXRhb1A0oT71tw536wteUY24o5WxT8CwtI4Lesis5plQE3BTgl0hMCNDRuN04TkZ3
VTYmQWtLHulo/v3kec8v8rx8hAhZEpAqtyBJlzyrRjOfHGZUF8PQ/BOObNrA4Qm75MWghUrabyox
RzfSXLPx9iUd9X+tDWZqoE97SNBQuTHA41sficzBnSZA0FR2qgM5Yl7Bp6E0KhIEoKjZPJU6gO97
8J8mKVq6c2XdxgQogrGpx0DYsor62MzDvvWdyC3op5MJFrlNpuSm8uwisKWqiq3XtyOOkm0ERkcO
2WASFliDJcRFM5RWADo3PXSyToQsEWAJKyoQxOug1yJoEgmRRpIRGfKjkYIARFr9H1DGip1TlEnY
xZYd+oYwjW2XorYVNoP3zxy1pjx0eX2dg8/+mnUsM3A06kejLA9Dph0Lt+Labmw5K8PGIi2YIulD
3BevupfB8HTUtsbIpt0LBxNTd1l7NDvYbQ2zplje6oHGzaemN7B0yMdAL9gk6CjK/bx7ZKRMugtp
a8m+s3lyP4AhQUM7kOJwtWwW5Fpi7rwxTi6ELBndZJqr4h1O6m1ek52MIeynjPzFJehpxzNYRw5+
QNi4vArTXFMqSBKDXhten97VfZxHXdu2YjPY3VVHBC4fo5zwCELn3l8DD+W2T2PyN663qti2QGdv
SNzh/KML+7bPLCMGLgdKiEwS76amRkmjvLLrZ682hwcUA/+A9ZlclbK9YwU2Q4Nu+AuASR6USGiT
hj7EgJKAW+j1TdOGBWNX9GEB7M8hsaErUdikf1eyjndm65WPkDt7HFn2iuYZfuEZwj4YhWMePIHj
gdusha3dxgEQWTLINEIjZEdjNHKzYTsCJHXQ8lhjV6bTtn1QlOMfMAVl2s5EEtv4JxrXA3GetIwo
7/ouUjD2QZFaToRCoRUpRwhAkKQ9krBwKj/oOssPTK/42wqzCwuthW1l6PCApGOql9f5xKlxUCXg
OANq1E1UF5pVgYLcTv1NVYLWQBoE75DhdHire5DBUQ7G9WZvquG1GgovgsIGDbgxllfJWB+aLpWB
bAuA8PTij++lsJE8vZXuaETQfjQ3tg3CfdLBsNpdawWNxbVXvBufg0UpCWVVqcgzhhor3MLJC5gi
nOPTY6rvXDx/eTRCnzLfDQMrcUzTpILQijTTUCpaBCnz0X9oV49kEJxDbhLJNFPGfQTMyD5ztXAs
0OOqMwYWSPxEYpY4VUVn7irNNDY0NbyQKi+7Nvu8DApV7LgdB7GOfZEtfhheanUPIDK5M+qEhWjO
xR21WgH+jAy8zIEoJHsCoWix5QMxNjbNYxzauLl3+h5EhzEXxw6l770J9u8DMJLJrujHNPBk9zlg
KUM8uDz0UAS7c9Dgv5syh1Hpm90mabMY91GTr4IXOXYj7l5FAS4zomd3QKvEG6Zl8hX2sHuFuOgQ
wVRXl5WXNicPIp8wEq4lwtjt8htpxPoGNG6qCUGIyGS1p2lRmdea0rs3UBUbwVjXZghMJW6h1OPX
ui7/6o1jbx1YioBMUpttb8QQE1X5BbRGi53vqn+WKU+k058MbglgQTTv3uOZufVU6tQh7VH/NlGs
QMbGife6WTdRzNMqBNEkDa3YNw5D6mRB4rDmAraZBSzzqk1Oa/cBD5y46cxcXdo5mDZyA3dGGZWb
hSXisF2XW2oXG3l35ftxEnhp7xnwXOUYMI+Ja3QeW69mmz1Lw0ufOgkRP7v3xFUByxIYWYY+rQbe
FHcF7lMPF+/OG4XPoZbVm0GSmexfI4kb4bfilW+aAhrSMfmXFCj2RS0nD5bsm36vOW0ub1tLT/82
Bvyb1qwva984SqukBzEORXlhqSzPAx1KDXU4VvWBUPeUO12OA64XgWPXr4kn73gmqr3mlxSyK+kO
Tpxn9yDI7LdZGu/qRrUXuaNZka71zgW402QIVLIIatIa7ZZWoC2r9XECKuEdN4eyCQ2GxnFllzfJ
aCab2ErrTa/pLf5FE/nJe924ZaiEVm9wXsD/4pgR5TwLet8bd3iDP81B/9Pxbgs+BQYQOSoAub+z
Mi8Ssf0vMRmBflwMLD46+QK3pmj1yEok6mga+Bk0xA2HyxC0WlhlUJeGlg5VW96lH+iELLY9h6pi
azTPZi5oWBjO6zjY9DKX9m1nGqCK8vhnWTHvJkuI+odWFXKgXqweRi+Od3rB0N+vddkjS2S1KWMy
7BPudP5msAqSXYPDXwRa6SdXRPgjqFLRley5XeVHRq1sGZiVBq8sRyfAxu8GQFA9vHQ2U9UbqpzU
DqC4Wr7wAc9gQISZ3lsgkh1CjQrzXXVu/WrkzRsYWd+7xInDckwbeHQZpES6hxga8SdRSziEKUzP
gTSy5VGROwUJs6zr69DDY/Wv90ZvB1Lq9h3eRB0hm2MHpUVRSMlkLTZpoomNHRfDBjK32RX62+tb
o+zIXSMduhUOt7EVTp6HWdKUfsDpED/mkgPRFxtN4R6kcisjSKx2HKPE1YytZpDPOJXtbWGwx9px
yg1MMmIJQsVeZ04MKpQKeKFWK5N32jAJ57V2aqxO46c7aKjD+wAo4M3S6uoK8QQ4vEYt7bsDs0ph
PBTcYWwPNk8KdTA4vSDxjrNtXog8ymn6gILbvyqH+1fZWWjaaoAtVAg0/PHT91sJ827D4rj49RBC
tDdl7uXPAGR5h5Eb2abPgIMecKfvpTPCta+EfKOGLR80S7sVdQuUk+9KxEaDComtcBWyGKEPZ6n+
gN305E4fMprFQcUgZXxlDCVLQY/far6C14pqglRCwJcc2TbpCNpjlOa8ttig17jw7eTalkg1uwCg
7QntK+uCt/oNKpkteAlbswpLC+rcRWabapN6NfI+yYACCgDc1o1wqIfupOKvkdnwc0G9d6P7tAPD
ZZdeQt25EoGOBNWTpqrkgppx0kXcAGeFxhzwJKEZoLr0RQmjA6OfPvdO4gWaW2AdAMwBlRav0IWg
m9UG7T/vjj3mBHh0+MZW791x2fCgqVPI5jUjDfMkeyD6QEOob9+XRD5WyOpfWj6H65eMEm+/14Rx
Wpa3FSlZ2KOu+MwcdjfyFE4agfqTowhudVqlF7oBwkmqc28HSgcDl9n0IoCT2SXoDEl9Qm+LEXhW
LNh10qWivAFnxUk65A36QY06xIm0vGNMCMiGRqKKIBbF39JWD8QsHg1R2zivVvucEps/ekWj80Az
hvGZW6q/aUV98MrEifCI5jj1vvfW0vHZ8v6wlCnEIRrZJ46tvWUsIwF4ZwD3pq4w0i2F5OIpBivM
s5Pg11tV5f5pR4Vn0DKPIG22N8PAn6pM0ZBluBel13w0rZfgllXPVtezUB8RJqa9qAIXUqo74RQs
bEy0vKjeJw/wiR9Tz6LPYC5338HhlV6Oti7wjDZuERR9XN3EldGrsCoQ3BZoxNgUqN8fFLiXyFYf
k/hUecxnEcQJGN+Pljo1zMm7A80nVsrCQbyX+mjhUl38obfDRy7VVSsyEEE75fvgjveVY4DfurWh
DX6tUu+vCS3woBSAU25EqvAodURXoKrzALHxXAaeNw/MTyjfygobDtZ148KXlYvmGUtc2BX5Q3r7
j+WrLKwYDKRdkj9Gg55EA6YoGCkWA9WnEnXgPsWaiVg+jYCohIOnx7hBRfsprFELCttNwqF2xwKp
iDQ5SNaqS25qygzyjh/iMdHQu2cDZZIZra1HeeI89xwwep0Od33huBGifkSBHc1gWPyHmsTPGrTF
A9curN1ICx4Oo1nsx85Lt1UWK/w0Ko5Ox1qE93xqNoiz+g1N6DKiI7xvlnMY7HSobnrPxDd06L3L
x6J90LqxeM8hqvWC3j/W7pEmqm8zoI0DA09PG3audT+COepRgKlg73Y1zUIjJfkB1GL2I88Tihvu
1BKINQgWBfAlzVcOuNvFaPSdiuJKc8WWVaWza5XY2pyRZ8TKXVQCA3XTgi1z05RVA+S9qb8XlVTD
vk3QsIy4Cgi/BJYCr6Af+JKIsPH8ccd77wVLHwfwStA+4cGJHUbyUBXW/yHtvHbjxpot/EQEmMMt
OyqbCrbsG2Jsy8w58+nPRw0wfzdFNCEf+1IAq3eqXbtqrVXdMQpIDBjtkUfi3gpq61osjY7GB27Q
3Nd1VKq3Fv0Qd40WyNdBZZYbSs3lVu3qr2RNlaMuyN8tv+jtPrNe/JaBKZFGg3nt1g3Fp86tCc4j
75dR5d8JzIzd6CvWVVfyNrSo1PdG1D3lnl/Xu7IU400pdmW8EUQx3RaKG2xLk7dOPbg/DSSsNpoQ
o9mnxscklo9yoR8zYUjKDeFzYRv6uCsIryw9Pirlq6kca72ypUF7k3uv3FdFLt0ovg8qkWzsm0ZS
5B/fqHmap6LXbPV4kpKN0weeoV/lyot2UdsmxJ1VuO8so7Kjpopv1Y7s6lCI3wchyG9oEm8k287N
/7HSWrmW4rbalf6o37uq2jld6bk8N1GZEY3wOanHX6GXaYcW2erBrhSfd7NImqf1c4udX2n9sxlb
L6kgxj6QKp1sXBy024hzsYlqyboqYiHZhqgUZbbLxfLL5RZ5AYrRSscxDH/lhAg3Xq+Id4GnF9u+
61tbxMncjGYuP9RSopLHSQTRblUXjVpTeLXk7os6jtKhTNVul4V1cNvJiOm60LDsoEn/mL7wVmqZ
altm+GREiHvlBMxbaM0/XTdFXtQFR+SOgXHlaYmuX/eId31VR3JhUiNYr31T6tG29UrT3GieVNOs
OhyRB9By4gBLoFmgmxh2I7U5WuFh/hKkHqZ841trye22jU3pseuU/C1oCrqIuHhOuPLj+JpzHRxq
hefuvud56JS6zJtS1/P8V6VEyIVWxWMp1TIivAj2burQ7+qNJKfPaaT319yyFPQGK+5v2zgw9n2b
/+y9CGekt13jNJVcvKIaM6JxWCY7rxSsez8tRHwNJI4QYqFhl27Skz60fpAcCDdenVTfRpBdD3ov
e97GNN2RYRGqXOtyEYg0D3GNfecO3UZsQqTlZfPrUJXBm0Um9AtySt9AHunHUR6UDZnhEefhD+pu
dPVvEqm8eMSp6ii5I6nnR7+aUq759WEVk15ow2DrVY3yQ8pc/eswkEQK3A4HaHnKj5pH6I0wmsVv
t5lWXFS/8LurbV+6Q70pSJxt6bnd7oAFFc+uxQNXaq1HufXdTatmhi0rGQcxTTo7VgN10+Nw9rWa
ef+EYB4eETCoH6WqGvfyWN+1eqd8AckWNnYnB9PzQohUdpLS97hYXsdFW0qHNBjJhYDaBWWQk6i6
HhW9P6hiMnyBLmfeqR2Ns4ZESw+To3isy84at6GYmnZsCa3ti3TIsaV6FHhhRKq+KSQlWinLLtUc
UBiRpuoGjI452CvPVYm4alCejPbbaOxa5Zh1ny9ooV4CNAEdC4gj6qxMExkmkUUSKVTktlJ49NZY
yUvlDIAi7zAs6SNmXSOXpZBzUp4SYVdpG2lNaHbh+1MJGRAHeH66Sc4AOUkkulZUWeZTrf3EhbIR
L1dkFpbg9PtzQKReGR0JOL4f5y25o6OaXnlk4i4bWRnEvIs6SfrBJP1jUqi+5RoRVqpKS58HUYGE
PHA7CGDT308K1TJZH1qJ6Abw4es3b01x/+PXkbsDzQ3Qhe6kaEOdf90cLEVQgkZ5AgMmXJnJ8fLc
TMCPMzED+EWnn5/hTni+qXLl83kxv7WMq3a86oaDQT7ispm1UczOAZlKyh9CrTyl46+xfw5+/v8+
P4M8yHmVexSLlae8PpLoVlZWeHGSKE+iLkApFAbb+Rog+JXqQa7x68W9GdlDbqtv2Zr26NIUARCf
9Ip5In7Q8HFzyY/ykNp3Qqtua8hsWll+fpYmxYpJ/hKs85xiGYRVmgRI4D6p5CYDdZdkn2WtsZlO
DRizeQqzMczRzXpqlNbuzK0rrgGolyYJJD2tJxQ4u9g6tyAUrUKuSVafvub0RtTdNXLD0vfR9Zha
WE1Y93nRu7PMKFDyRn/quA+J2I1OWFmEaQ5mB27CZ/DzwVp+bGDaRCrlVLU2ntrufvS2yC90h/LR
Sj9/Is7MzEBTQhJGnmViJqeEsPXiFQzhwomQwSdqkFgAzX9oa1JkpDt8PzMIkLW7qN9qyUGlclyS
hLm8Zz9eEGhmAVMEHw1rFyLC+YLXuqS0SW7xtlDH4HbQ0idqFdpD3rTqiqWFIcH+gm4E6WTSIZpZ
8nxq13Jkik+S9EZNa9P1LuW8AI5D83lL4M0mYPEEnEaq93xMXYAiBZtveKoHmedA0ZXtDYAD+UfU
BWQhfdP9NLiQhAbCEQB72XYI0p8bpM42gH6r1Se/2lXtrl7T1X6nysw2NUBSGeAr3OEJWHNuoFQM
XikZYYhkkaTzBC3eJEFsAhkuq7sxGb0eZn9ON2qKPt5W6KUONIRq2PUoFTejZEZXlCCDRwmUge3x
fj6QZDLuCV2HWyUZROEw6HrzIFGlvVf6H3QcQ7RLP0aSVu9j0et2aQlLKBBzI7VdLawexNHwdr0m
Cj+rOJIew5DQ8/K+XNgtEE4h3tAxHMD0XAbZohWDqI+l8mTiS634eZBlux8PpPEu2/kIQZ+YrZii
4kcMwL45n9o+govVBKryRN3aVrovDXIMZLWGigQVlXCvv22ag5xc8Qwkz7zirD5yf8CssUl1LiYI
GDj3c+vKlHhKTdF9kh4qQ0Od12OCf+XqixVkGyHn7UeqbUUR4qMPZquCzoHAgmF5TjBzGz0zjT53
n3zPO7iCsHcuT+nC96FVw12YWnIhLzebUWMQu1h38+C5yLr7VEquFemz8sz86FML0+Y5iQizpLYq
5B2D54Zya70T9E9DI/k+2LIJY4Y0pTlblUijLVKjRMFzGBIlbFYpfoszhN67zo4DLzcnrVlN3ogx
mnhPkgxIJjkgcPsXS3BiYOaQKrdX86HAQC7uq2dRXnGwH38/DxaKR+BtoaB/0CkU29pVMrJjTzD7
ohxh4U/HOXyfFUAyd3o6zskAkeQJdda5wlNi3KTSoTNXjt3HSw9A6vuxm7Rg0a053z+yUNMDQtKi
Z3O8Sq3nUN+nw/VnV+DcxCw+SPtCE4HHRM+asIXdlKzJuiwswTsFFZobMe2HQ+YhXBxpKf3nVPEq
uc68T58ACzm/SVRlauTw4cJpOz/uklEIn9NfPgDn9vMbCJo5wEccBL7PmM1OVCRyUgxW9KyQHJft
7NvnJ//087NXtdyWem20fD5Jb8zmrjRWfv60P86v44kl/9/PnzcyVqkiRq3K96VmkxvAFWSb9Dw1
801grmkFLuxVMifgv8FUwmieo8D7UNf92ErSZ0N/yZrW7ulwtkZO+njZTiqz/7MxbbYTf1okFboq
hGfPwi7vArvdSVPmcvfpRTkzMrsWTD2F++9iJFPonRbejOmn7zVGgQwVXF0oc4Sas1EUmttXYZo+
49B3ozpcu3Fz+IsxnJiY+dWucvXUdeP0+Ws13PXhp681Gk+hAITAjcblM3dLUdyWvUeB9ymJftbZ
RpFXYp0FnwEDDXi2xURBYZ8tc5yBDepJbj714ja4AiXz6ck5+/xsgSMBMiuIf/2pDfo9OmBZNKyc
u8UBoJaKEglxC/H9+QrHcqCP7dgxQSXQR4N+Nt2Khek3zk42SCLuNRpLkU6cv09Dt5JIyJrGU1fu
Abzp0d5t95enaeGw0deDNzZpv/dTfT6IDCiPnFHgfELXdqOG95lwk3vlJv50CwMUIclY0sgT4caJ
XHluJ+eBEKAOaT55YX7jXierUdKCFzwzMHPivuz75UCx/in6A6jIt/ZasDFi6KIrh24eJEO5AAyC
dBX5oenxMyfIt5LqVnlvCM+1QTwm77JYvhaarwbshaa5Gq1hC+6LooR/vLxS70SCk90wcUl4Q/I4
QA6LV+ucg5vWgSJ5bq88Dz3QEpiZkWp74B9erHFQDgE9pilfZF+DWuve3ERu3rpMt27SvHP/JJae
XKeu+DWnJ8Y+kV3LFpRRpprbgkxTBJ4WdVEhUTHEvvno1wVtzBrZf0Ckt6PLO2r7m+S6VTYQTbrC
A4bQvwhmCjwhr3a0m7cOgCDyg9QoYNMAJF5VYFXo7hH1INcTK4pvQZ76j52lPcPsFLeXJ2a2hf+d
F4WEKTRH9FzmOtWebLWJb7TKc6DdvB6y9DZ6vWxgdtD/NaCiNUrDioXwI66q2hLFRnkWW28L7r5s
5ZUhrFmYXRYV/ZZl1WcI9JUQDu5fDEBGwpZ0HfHrJLN+fvj8lDRaVkl8XhUOQegfV+IzZWEJoO3B
zVThSoofqJ9KF5BHMwvlmTZeaH+6UXTvGVL+ItWZ90XUUDoStJHONZkbbl2UgzZalGt3FKQ9zW47
o9obSqNd53KkPyZVVh9IGch/9K67c4HMHUW5M0nOCOG2CIX8yhor6RBqAjQBoyEclCqQdGaV79sa
UFULC+EgqX6/GQKYcRuK/ZWdR434u0CI2G5c6BXj0Cs3IJPW5EkXlhH3wCRIpBPZKvM7J4RK6uu9
+qzIf6x/POXr5X04uw6mfcgCIiwIaUr5yNHJa9e0EtNVnskp2iqwg76/BiB+2ci70vrMzUykHBg+
6LZRKZsNIhmNuo8sT302BmObxQe3erUOLdkb9QdgPNDgSraN3ibgu75Nht+65OjGj5ZEudCuhFBz
1YF/B4yCEloQBhHh/OUlW5WLjGKmPstNdlcW8a5T/S8SPXtbj/5E/nivuCCdEDxQMmknZ9nKqVzY
1ZMg23/mZ6cSZFHThAHm2wooZQTR4YuQ33jquPIA/DBOUs8To1JG9miSC5oT4ceqsTSX03tPrvBB
QCxEz3HmXR7tlbgId10YPRRm8NoLO6mKvohqsDJQeSppnK458qz/6m2QMiRTOXcQUafwRie39iA3
lHyzxpI2siCCGMzy56QQ4zv6HmVXfhipUzpPvmLv1CA1OYERGW1NPDZm7G281voz1iE63ImXAxjs
UU0o2+4I5H0t9podBZKaTBSPfvIVkHhJmp17tCqJ0jDpi9QZVAQL6mMZHz3ACZePwpIRnuMoGk8X
Pvy4cyNxQvczmoZPHTHfkvyH29H54ttlE9MnTib+fRynJmbjMCOwlJaOiTz4R1eCq9g6mK61YeYS
2ds3/lqCfdEeuXwFIgEvk3mXVz8ZzVQWgtRpBVr8jepGRUFPSOg33D7k/i8hvLo8vplHfB8fsb0C
l56eTx90Ggd1EGAv+LQWg9SUV1tj+GTf2n8tvDf2eBf2mcfIgmt2uuIXgIDdvSe8dcbnUicfvj9z
AmGuRnVKuttRI8WW+7doXDl8S1Okkm+VqA+RPpkLuDV1KGeNKNDkU9mUzNJaMXZpFwNrg1TPaVGQ
NznfxUEkSkKKZroTWRu3vRKEXaEcL6/ymol5QcBzU9Hy6LDZdcXObDpHaoqHoDBWQu8lM7yHUIeS
Jv2HueJgkOuBaGRN5NBcxYr3XX1I1spCayZmR95vLLm3/C5y4nbMDybyTQdCWXcXVath65qp2dEv
JpBXX3B/s25fjM6/1/ursX28vDKzK+x9906vdwi909rPlSCKFoRg2YqRU6W7UDmOui2WG/fnZSNL
O/jUyPQ0O0nY5NS3TM+SIxg31m9YaANMmW5l7ZdskOEFFMHjR6YOeG4DVWUJPk0YO0gFT2jcNUHi
hdXgRgFZg7zVuwrP+fdLbjt4I0HuCNWr0NeE+Y81NJJPT9SZkZkv6UvfDD0ppB1lvQM/LAsrF9bC
JJ19fzZJvjCWnakxCF0Jt1r7GJX6yggWp2mSKSIaMRGami11kCRtkngmPRxHe/gOJzRa2UvLBoAt
8Jgj327NhmAoUJeSdsycptVvtSG/NuvstnDTp8srsXAPGlSc/jMzzeTJlo1a8vyoJ9D8WAE22R5G
XSaabuzBu1el74H//bK5xYVBS2HqksYraZ4MTLkaM1FiVF0AD8Ywbbn6mwGdWJjNm5tpYlFVYuZI
qXm0UMaV9IfKyze98UU1QztIXi+PaHGdeBLT5EMldJ1DuSpPg42j55kzyiF8j/HP0BXUplxhJYCY
NtQsQDIIVf6zM7taAnD2uVY0mWNMfIhYbnVi4AHKbA9yvDVq4RGwUbLynl0eHK1KgekaE9DrfHeQ
FClaT2d3dGQ/ikPjXnvNSlixZmJ20QRFJuXQKDPHAsOuX3vPYf5XZ3XC2/EkBcg0L1prvd4qdYl6
Vqg9pu2bVdwH+e7yLlhcnRMT0/VzcozyZAQvkRPeZdm4iTQnqEGj6r/96LcUbj9vCiQTcjo0SqRv
1DShJ6ZShG7VuHRTp/GtjZzFd26SQf+QKjse1W9SAiXxssGlFSJuUqdgAyXi+eNTmeDa6kBfb5nH
ZeDDWs4gEUdrzdzWzMzvBFy25BuMS5B/h1lnK8UvTV7RVFpaptOhzJxDMmZDUaomNlDkruR8q8U0
QivsWvR2+vh4ed4WQg4aof9v3mauVfDGJPNiBmSxNmr5VRtAfMvZzs1XjtCSU1WRTcdfUnP80JRQ
lBO6wYpe5sipdiMo3i0UgBUTS4tDAgDQBf9RcJ5NnOHpQ+hNvd0jK4NI+TAKX5tP9o+fQrSpPfF/
NmbzVUqd4EIfSp2k3+aljYrE5fVYG8P095ODow26CgGO7/Pss6sRvmfbwrZe8dNLq46cC+l9hace
KNNzK60iwdnQ+8SRevkgqA/obmyV5Ff2ybLOv7OFFjURoI6ky9wNVGgFIIQdJY4rPAbalbuWi1kc
h46HQe7o3W+ej0NJusoKoFI54nio49xufPK98eH35TVZCj/QhQKKDsyaVOHsgiE76fWoG2SOMKYb
Pz824w+loG1nuzUUb6tWa4Hney1qfo2yxYCbGgjffsiRZ4oRI3oQZw5NQscbg2zsJhRKZSv2knAI
zUI96m37QrEp2+WyNuw8RQ93kCZEu4SIb0sFGZxBIb0vB0K2CWQru3ZRjtpenpalrUqnBTBr0xvv
g+yiAdegG2oLl5t+jeQcOchXufmLu/3UxszfomYuCpIopI4oO0LxAAkGYYv95XEsLu/JOGaHgRpQ
6kE5zhxkra4NuXs0lHEiWl4XYb4l61rQaClaSZauzd3MjSSS3MadydyVr4lxXybbtvgbCwDEeCNN
6My5MyRtOBpSYRHyZcmmaK/89mc6tH/hrfC0/xmZDaNPzNEYBjdz2jTfqEKA2kppV+Hz5QVanCyi
O3C5lIyIyM9PuQH1HbUKnQWCxNyNh1E2NhJPmstWlq5dgi9FJZ8OqcKYed4wL5SmGwxivBb9JLRW
skNilfZQPPvx78umpmmZn+9TU5NbO3Hy4SR3rTfEen3/tWvvlZXPL80Xrp08NSXPqbnW+eeNVIuN
CJQVmZf41jPlvdR5V4Jvfg65+u7ckR9D4mWi5H5oH2i4BTmeduRsqogP0Ib+i2CaPy/P1MJQSIWx
HAiokxB5z8WfzFSZeakrKEbkRPWvONwV0j4yVmZr2j2zxQC6SVwC8Yrn0fz5YGWhoBmaEDl6/qdz
4SpaG0uAN59eIZC0layHYq3H5sKtdWZx9pqIIt5oEWvD8vd2pNwVnm8no77RxWFlTy9NH53jdXSz
KVZ8cAJ+0CZigOiPUwuJ3Yf7EkGnxFwJuxaHo763LoSxzr4+324o4fqjUfoke7xXLckPkX4Mq3or
ZWtdUhZHA+JRn5pzAzyfjtXJZmjKIkXOhc2gCt8gmdqS+VoXK8H3og1Uy4FvUrRHjO7chof2hTf6
rA2daEdhq/gPYvd2eU8vzdf0DgfBOXEZ5kkTPSsCkz5aMdkMbUM3dluU+q2IrkUzrJwefcHRWDSD
MOmASKGIYO98NIjLtGPZlLFjqUH1pdCbH0XiptlGU8IElFYifHFT9wGwx15wQjgCQqztM+ISNAXQ
dQMBnrxS6ot2Vj1WdpGHOs/GMX1N3CE4dqMc/YlJ5u+tUbbuIr1UrlvUHJCOQplEyzXqB4JcH2m4
0juAMFK77Lr+EAlquOUN1zolzSTu2k6AWyyikJTFtXCj55KAvEWlWL/EvFF7pFDMZqs0jbwdx6L7
U6u0pFXyoXsr0cB48RIt/OVlmXXMUBq61rJE2Jqw2A8gdF7CNm3tzBu9YyDo4wHBcHWPoAGSE4I/
8ihtafrsqtExjoL0rVFQuhJQBkPNBuQOCo9rVLTFZecc0l7G4g00X/YqROyPjuOcxeJAs4b7XrDz
8HB5ay2uN9JPpJZUDSzQLFLNxthQUDOKnASox72YlrvL3/84BnRrGTtNGabmUXMehq4XQqpWnEDk
Ut5QStjVZfyt86XbRDZWXNfHoYDZoYnNRKAUwUHMnKSWwe9o8whTB7ehDrLyAppj97m9JkwQldAJ
ZcHbYXbQs0wakWKiPJFQNEQwtSJ4KUaKOlm7R5vv2sv6m74UfwyueRtH4wEW7qsYRis/Y2lCqY3A
zAB0aFrzTgBilNIP2SAZD43H6YPwKLa8w7WsOqKnuLm8eB/j3GnE/7MlnzsDDfieogVK5DRjuc/Q
q9PHq2ikb3j5aJbmXbjmrhdXkIQMSAAZoPH8YkUo3VCJ35nh1t3DAbxtZf3T+50hkbxgV8L1+NAY
T4pKqzZJANKwFFfhvVXJWp+TxUFMrTxJLTKOeV6p9YU0qDsldMa9pV+Xa1DvpfUHqSThFgBwUFQ8
XxNPKOVMa6nFJX7zEMfWTgpRjwjQKShNYyVeW7Q1QdGmq5OqzMxWh6x9ZNEp2QnHsLtCOq7fl0bV
b1sDlTPfKvIVbMr0vfPACjYj734eIGBqoW6djy1qB9eyQEM4qnyITLS5yF7tL2/ppdWBezNlMHgX
wCo4N6E3hR5mRoaJ3jP2niHnuwaRtZVH6PSV84FM4RNS2vCocK5zwEcsJ2mFnhMVs+E5bDc1aoRR
uOLuPtpgsogzNfKzdLaY6xJnsaRGSD1QygSkKCZfteKnOe4lSkKevkZMX7Q1NeSjDIj302ZZ+qoG
4q7VfkSqOWmfddKNG41HMCUupHAPqKsZP0fX11Zc3eJ2OLE6cz8WgYfkQn10ar8/ThHERlcaaYOk
dbYyl4uWQEPR/WPCrs6zTigFRVEVepGjZd/TvkLo4FHWV/DWCzbY0kiFq6wX23y2uTtkaIbStwIn
4Hk1tlsrlbfqWsJ+YXufGZn+fhLwehNYIgwxkvxDp+RtSD7i8vlZHAUVWpZFYzTz0F0cMjHOmyJ0
8q7Y1rX4LR/iO9lrVnIRS+OAEwMSVifV/AHRCBK4qQIQ2E6CosuLEDxdHsXi52V8KAB4Mpdz5I8p
tzVBNZ93EVzWjzIaU5cNLAULvD6nQjYg+4lGfb4QCAJXoyz2gaMg+HsLlOoJGH6yL4k/UaYlfDf6
7GcpaNod2iUt6rd1em1msX6bt6G0BhFZHC4Ab0AVKrW8+RMlFQZkg3o1cHpZ2LZ9e+d37svlAS+E
CtL0AJqojaDA5ydo6EqpGAQ2Xqx8hUOyjUX14Fe3RWhtJfSMc2VlBZf2IQ9wIGKoglOuns2vn+tx
mxoJV5NbPiZaeW8VwbHuvNfLw1q4ASfiDbEUBYiFIpHbD02dK4FTuuXRa8UffuYCUO2doFG/Xza1
OCJrenPhwKiCzUZkVkGqZYEZOEaxNUQACvddtblsYnEfnJiY/n7iHYop1heh2jttJ2XbCbqFPnG8
tvfXrEwDPbFS9qUneoWBo4uOsnKvdcf/3yimNTv5flK3ZVaZfH9EwkkR+y8aIOTPm2DVgW0BFpFh
B56bqDSlRRPcxf2ku6TchitxzsJ1SqdNkiyAtUE3zjmxnlLhX1WT9Fd9lPUb2XyyEJTrbwzl89EO
To7cBJ1Wp74rs3GQuwzrvo58hw5M+9aydooSf449Ob2KMEHGjdcjOZD5hQD2u4YAEPiO/4wI8Sel
QD58fbbWsTUEuhfwdatGnu62knaXF3oOzf1gYFqqk81U5tUQa9X086Vim9E2MKqkjRAO0D5oDeWj
95U0/dvQ1nee2r/k+Vq6cumiAJFEa1fQe6h4zDtd4/PjemgKz/Ei+UFr0XP8mUI3kWMkY+sg3oSK
dkhr+gpKCON50lMk/cV5Pf0Fc+EkiPVuoab8gkpXv4iZ+9IG1ucjORBqlH3YI3DC5jA1T1eLritl
zxGt2164S0pnsFbO1IL7xAQUZ4lcH+565tt8Uy+MWNE9J9D2VYI+1bWwxilcXit5QucDiEEuYAa1
RBc5apDP8BwEZ9PvstEi1jZI7VEwa+EW2Ld3UBF5szPDFTadRVrKL9DkNgZPuIoUGoxd3ruLI566
GhpoNUzZ7vOt2+WZXKLd6Du19CVOXrXizctWErVzMtR0PGgTSoobXS14cHM8GI2AWyLjNHDwt7+p
Jf7yPRVNu7e6aPaSntw0afmCcBtNJ2rYRZfHt3CPkBwmZjEtBkdkcT6+2gSPrkSm75htsOm/jYG/
ch0uTuCJgSmmOTn7QjnA24Su4uTjrRTRlohq4edIkP/OH1IdICYAu30IlxuxcyWxygk0x2LXIQSX
FM9/MUsmSifQ7qgRzANNM2rSuhLawPHCzqXTEd2Us5juA/8/K7PTVYeqAtEMK2Er2yrQkqaQV0ws
RJBQv2EqkIykkj1/z1q5mVlGmQQkudGCtAN0Gp9CVLRvxtGPjkMuDQ80/JC3itGvZQ4XojwueVTm
efqRF5iX6xEwDa1OJVgXiuZa7+vr2Byf5a598QZ1ZUMs7rkTU7M95/bAUFEiJwQzatduGz+/l7Ox
25hiuLa9F88PZTaElWh3+QEbPGqZQkcPon6jOaRPUb0Shi1NGoRPOpPBhCJambkfN4i83GrGwIGc
GGf9vancSnGzKSp9JYhZMySfH1NFHFEaNjFUxi9uo94I1SOIfagUayiKpQmDwyqTrDZ03p0z9+72
YR2mmeA7bnwo5eOwkhRa/DzJE2IkxFc+9AwbvDhKRniSoAbuuxe3+IsLENDuO30V1NS8eTRlo1wK
h9x3aDsCjXH08pfe07pbvYQGctkbLF6E9DtHH4ijSh5g9lbJB7RV8172naES6o2bAtnro6i8N9y6
z20llGw/8A+9TuuNoGm3WkjDkzwS9Tela9YEZqYY9jzXBvMRpNBUtCRBpcxOVO/redfQdsRpYhCD
lDnqja+M+V4yU3NrGG0ytV+J6XFivdAcq1/xWkvnGauENEAAJlTL+eaEpoSasWt6jt6bN1Ic0BzI
3frx4fKELx4BgzWd7kEScLM43k/QOB/b1HfErP5lhhkKwNZbVFBwq6uVzMvigEzQpKoEzRHCyvmA
Mm5krTND35Eiq911xZA/NLRVv+6Kbq1925LHn/LYRBe4fRbv3NQgNG0xBOwiX2/6hyoGO6MVX7RK
H7YeLLS70ivUrVIWw8qTZXH70pQWWQLKwlNt6tywJQR6IYa9D1oq/ZL71jaGmFPHA1qA+bamDBkb
dE8xKgtGjVxv0Uzeu4PyefyuiXyXYUzUDZFs2mxRQz8z8zGPEx78dChAm8T7Xqy9+Jc2zomNOTko
R3jLlU1s9M0h61pb03NbH66ULlxxCUvODdwIFFYSWhqCT+dTKsMKkqJUpkQdHQ11YyRPnz8Bk5IE
KCTuZ3SAzr9PinkoBz1MnNhvD1XxSlkUPdmv8ppC19L2Rz1WRzYQLTxVm3kTT6Z3V+sOiaP4oz0p
HoKpFgD1fH40PFLwoBIP8w+NCzXFSz0rahOnpBGQjI7LFSpu6lrPv6XFP7UyrdlJfIv6RpkqSpc4
HZ2DSq3cxv0/oe/bqfD7L4ZDrgSsLs0ejfnbqxXVNE1ovueEytYoN7VFX6p/hvpvfC0Zk+kdSYbs
Q9rEBQFR6kUVO41EzyirpOOAUv9otGjl1bO0B7DxrldGIDovQ4ZBr1g90vZOOla85hSvsBUrO4xJ
9XJ53hYd0aml2W4DLtGWltTHjqSgGd9HdBcybzvBsqNYuwoCfat74n4czadR1+gNEdBYQ1o5WEsH
d0pvcrQmHZJ5jc+rwkoS4jF2DLP+gZr1lwxtjZVhTuHA/Iqm4IHoHZAs4HKzS1LKNTpeBWniWIX2
rBbjNhoDhCYYXpRtuGzAq6sV6pz9rQIMKOqt6yQLr/pqTYZhcWF5W1D2hTnwMdcSIomBnEXiZHJB
Lz2h2NIZwt9WYIAvj3jREKHIO56OCGnmraIkCgK45Zy8PkLVSgu8PSxNhDXcxnRXbC0uIGBUwHtT
aDC/RaOx9Gq6+oHMrg7WfR3/RdRKmfG/z8+2aOIartb03CCtpNsdjUmab5fnarrlP2yOqQc3SShq
8/PKQRk2epvKXuJ4+fjbyK8tfSMk6bUyaruuqneXjS0uDHJrSLyAE/mAnpAsr+4lCwSiYT7AN7HF
6iFGCfGyEWnZCsEakQ1Ngud0+6oJrBiZq5S+UGJsW9n4oLnmgX57e9Vr92pAF017sOmeRy8qeRTu
Ml96cDP/WDXI3V/+LUuzSxmNlnBkFyFzTT/15A5IXLfzUgkivQmL3hqk70VG/62Bx8KuL4w/jR8L
fzHFFGSMd5AngKLJGZxYDMUOzRmKGc4g3E6gIit4VeV/Lo9q6WbTOMPAHnVwCXOHktMeqG57Yn7F
PMjRTvL3snVQPtnF9j15M2VkaXlP9hyB3/ORGB6dDuJCTRwKiAc6Gx7orHI/xmvqDEthsEaKi/TQ
FJAa8rmZwJUItS0rcRLpu6X7G9d7E2nu4xuvjZ7YjTSsbM8lh3Fqb7ZAKl3S6H9n4jBoUKP9kWlF
dXl1lgxMBQH6cZsUV+c7IGs5f4UWTff0VeDdaF/+4vOTXiPhM8qZ88dQkpjtpHcRETd3to5gSV6s
SdQtjuB/JuYpcXLt9D0xQfimfp1cDX0R38u+tyb/tZhdJVqC8UYBAGc0ewBx2odSLIGJaEFifB/c
PjgKgZBsNBVVjT5yowPKRxJNNWMXmE+g7tNmoBHO5elcclakzSndTprokFbOt5/XFk1c6y3RjjBu
APa8RmN/TGl6ednM0pRO+qYycRXgq3nKwKA1rDQmEzHNdTcD+YBuLSuxZmH6+4njaahCCWqAhVzZ
mLHdR8e/GQFSFMQw4G3E2fc1tzJ9IxNiZzTvYtpxrmQGl/IYFLQn+jA1+g/yX7GStWGVE9226q0Z
1rZuaBvajtncDb5wa4XyRpNWArMlN3pqcubgPELtILMA+9aEJmbWb5LySqaKp7QrU/eOMJhf8qeW
ZptsVGvgfEnN8zAwjmkZHekPuWuScN8E2nWHQIodG961ibSAJdTf0lTfpqbw3LjhytN/cY8QghLI
ciVyN5/vEcOjtWjWEdqrffVixd01SPSVsS6ZgOFAeYjAj38zE1oh6FmeABOFkeU/m27i0pCw7b9e
3oxLlwYE/SlsgkoP4el8IG0GZmYwx8jp9X7rey9qSPb1LtNua621DeHxsrXpa/Plm1ScQeKAZ0HA
+tyaJ45e1Seg5hQ9RR2utejiZF35UXznRcqNhZTkyhWyVJedlC//szg7bJZQUT8PQbcNYXXX5om/
ScXyemhHWAlJc9MX3l5odXsoW3qB0vPUNupue3nQiwt58hNmoZOcDOMYjAnaGqXdK1s/WXlmLn+f
SFSi7qGBEjqfVK1VkAKSCu4x71GOf41CvjKJS54dnsp/BuSZgTqqhbBk1YJkoMFYll4hBP1LUdfE
FuanG2DB/5H2Zc2R6li3v4gIJgF6ZchMpydsl13leiFqBIlZQoD49d+iTtw+ZZyRGT73pSI6uju3
JTRs7b2GVcAS6ttr6yZ4B20zxVii1gvmgxwMkrDZ6h+ZmHU8cgphS4i936F908RSNH7ICw9WEs60
6+BRanbjT9ao8sKX25xroHoAs7yWg4GTBVJ2m/Q63KxEVVfsYcrt5qqbyuHWtxiJKgXJj4V5l8w+
TsYDXgQRgct+1wqhplS1yFv+UBRxZ4XCe3BgN+xcfWg9/jOqv6JsPie3O720ClEs6yddhhAPpfMB
NuvlXYDNLhdjNaPViwAiWxHFz9b4KMbkfIztxv4TZMXcrQ4DyHff1ZelVQjazOjTT/q6ZO2dazh7
34D/aqfU/QzLc4tkccayFJlTKJvg+fwfcGqQf7SxIMmEP2aLhRuGgMEUDj38qlBxzpy99O87/eV8
kFML4u8g69b/KxXxuVE6FjzmH2wNTjbjYaHh0WI8GOOn84FOjgYtbIp3M3beNnlTZKKwM6XFg+j9
7wVrf4KKAnWx8eF8mM1t889HQ5MZ2kyoVL9jhVnNPLWscYoHzhieJMWIpyoMD5n11FUTHEOc3731
wWfRn5guKqSoJiPTf0e3wOdpkVGgEUG975QcOPtUs6MraNhTGU5+eWFhnppJtJ5R6EB6B72+9b//
65PJ1pFBPvXFwwTjU/GJixdoSJ6fxc2B/8+IVsVoqMQE6P9t7uzSmnootaNXBOv6wHpq+MceRuvv
+3gWYboALlvFeN8OobGKRVM4jKY9z+FA/clWF1LUEwNYSY/2ynvEhbVdbVXTKMOWLk3rKTF3/qWz
4dTP400P8uaaX9vb2rsVdL62ckLTary7GT8IxfgzO0Bxwh7LpgDMbMU7Z9NpLLP1aWoUkHL+jLL4
+a97Ys8HYDoBfIQLAAyhzenJPYM7upgAoyJhxn8AW2nTUOQfSxrWUbyJss7hX8s0pzNrpnzE8VU1
e5hbf/NFeQGofuIzIAT6+tDKByR+qyE4mhlenZAOefA0qHlOdo0OXPxf5urfEJu5qnM5dMuMELl9
dEDAI1HR7IdLneETWxrdgj8qUJAmxMZ+O1fUGbt+BConXdt72nnM+qv+6fxATswVIMg4faHcih2x
LRFZQTYsAh3OdBgiVxzgFnn+908sKrpe+ehCgEiCUbwdAri4QakHEzuu/WUaU2jSYzfa0WR+LFXE
ssInB9ILGG5Q5oF1fhtnrgKS2yKn6fJjKO+rFzV++OhAAIKSKN4P+CbO5njNSdAIkgdB2uQ37Kq/
RK54/x1WptpqhgZiOZ7PmwVl4bnQgS8QpFD/1bfkkszlu5WEigV6jn8MgmBAsi3ozsQIsor1dqra
a/eXPV1bQXL+Q78bACJYePqvomuQAN/aDgpjzoShpZt2ooBACPxyl489fR2sI3zilZCG5YQTdjNF
hjcGheCWm9ZVONZXdXBhqb5/BeALY5s5K7UKDbrt9UbGfJRN1i1pUam4hpkNL/aQGg4Ndmx6HZbB
HdNPk/mak0Rkh6y/cGy9zyzX+Da8xVBLhdbmFpA0kgUiSDVbUos8usKOi4xEy3y9wAEbAub3QsSQ
r80/mpRj3a1QUBS8IY3zHoRpGWDRZ/acek3SGNflcOGAObHy8KtA9WBRn7AcVRU33Fp1OjWrOFO3
rjwaxUfTBgwBlyJwpChFou29SUuyZqJO5gJHX9k/LYfFlvHr/NretjnXpYcIAMlgKA55p1Rm53Dv
zftpxuIWIciRsBOL8ICZhntjSZ0f3ivhXkLmOtQyP5yPfXL+8LaG4AQM+pBZvD3YoC/cmi3r5tRR
9GXUqG5q78kRlzTqT2xfx0bSFUCEx0W2upnDWsPuERg8ncreHPGhmLiqyuqSxe2mDPNnHrG0URXB
UliRV28Hw2htyJEbOv3jaD7gLDJ/mVxHxIRgi348P3Mnh/RXsPVq+ivT8HI4jDeQNkgLCZfnOoZ7
7KUTY729/ior/TOetRyMqweEh+14LIEnBzUIFjd9Ciq4y3vVXvWvnTWFwi6iWudhLXemvJCHn5zG
FbcIsg10DraSwuOEigCakTotlOShN3qfZniHlV4bodW5l5V56WRCDWA7Un9N3JCUwwEKl/nWs2/s
YBFNymVJjWVgO5mV+jeUrf0c9siWgMpmCdXWAHPM5upuKZs+NnhVxS0B7aGEFzGUktQYzR1wsYOX
LQkqcBoyqfD3XhrVoEeEjG3VX+4PI9jrYeU06ilXDiyoVSUOrLaDJJ+ke+fqyXpwIK0YD9UY3LZz
MB4qK39xOjl9rl1n/lmSmh5IzoyXUrs/DX+qEhgc8UevKOtEzgBk+TjlI4tM+DZB871TFmymgdHs
6li1qmFhOdfZYaFdvTPyob3q2ewdcleM4aC8JR48qDlSpnXSm6R99mXJIrfnLhT4nPHBqWcSOnbt
xNOoYeBcdN2tWloKAR+P7mSl/GM2wijeapsuhjUp9K0pN0OrNqfE71fzvnEw7J2dGRA4t3L96DPO
HidTsHvq6jp03fx3G5ioFhJR3VczAasEBakoM6FElJdQM2uBNb2tndJNurqk8eyQKe7hJ58oMXwD
F4NHLqmtWATainGmAh5S1NkNhOTMu9puzEdZuzc5Sj/dkijdzEeXZnXCaOmFRSPyKy8f9MFByo52
jLXLPX+VdAh+ElIvMeOChZDPyeOKMzPhJsGUTtxIqJLlFzj1tDczaUwULWC2Erre7Fs3A2OPIJQ5
UeXN2QOYn9+dtpwOuhy7EVMvKZzkUR84GK4qwoEUr1QLHLPz1H2xFhZM0dC6uYqEWF614ERGjRXU
90ZgTDFg+fZ36PJKN54Cm35lQW6+2gAcJsYkDB4Z2vefbW033zO/tj7RQLY3Zo3V2Nv0lzCb4fPi
LEWIqXnCwtBJVg+/amM2nrIyW27qXJdfg7p1gyuHkSEmvpq92CUsCLEW7faAOtTvYly8x0miKc5y
OsV1oPMDegNj5LHR26OMUzw2Jg+6kPZcvaBmLL+zjo2RaRSouwh7+pZJ9FXhQGHEGd72ecT9wojG
ufJvnX568o25uBYMikT3navyPesMyN7OEHaA30h+Nde1gKbm4CbWgFO2WBeJJn4bz5NOO7cdMc/s
R+lo/rXJA3W/wk5DkBKtZ46mqHeVAYi/m5zOe9IZ5j700EME8EAVd4bV5J+qvvtq+139WXb2a5kB
4aMn3UWju8BSfjLkrsRXWoyZ7PCR5nvMLf3s6MGOYMRmxcxthxh2mu0O/mZB3JbmK1nAJ431IOFx
xlQXISfGPwIap3k10BcosrHQUnUTm2CgJf5syq85dmYXUb/Ob91+UBgoOmdDMIHX8t3n30ecwhD/
DkfnV16RJSSQ14itqVb4yB3+h0RVoSd9vrdqLqNgomO8eFkbk4Hy3aDdKmqg2xLhGWPtnFH0V05L
3bjMC/9Zutw8jizLoyrXedRIx4UCXUDDacmqsMtnM1p6CfEh5oujUJMR8crjJU5CCS9fNrE9BNv7
z3J0je8e+pfh4nIW1343RjaroAtTsGm/VEGNplbjhtjDZsQIryNbKrgs9syVTyAMycjOWLCvK9FG
Qvnz7xHJwbXAI+a7all15dgFCenQljnsbuoh0rAfP+DgMaOWFBNorqP1wp1GthG6SeqmZn3xnRi4
e0KG51TkcLHsqfDGo8N7su8mw0+myho/26pUQzQHnRUb4zjscz0Fh44Ubty3fHyC6UUQ8lKUn+x6
YHvB0OYeIbR/PQLB9TBnqsMxbswHtJaDiFvKvFMlJ7vKADi+9jz9wCupYjUEcGBtFi9WQdmmozF4
RwNyqIdBGUuSd175ReZTfeBaW9EsSQMQrOlfa9a2R09mZpihgwCgSr+0v6RT4bDTFY8Nc3gg1txE
PKMPuWFlMUzTf8JsjYVsaoBjrKrPqPHWUNIx4BSbeUM81i7bmYaPU4M2y105DSw0gtYKy77HxSAX
div7QEZ4F42hXYHg0Q4ltAndrElk1XbogkrCj6K38Tfhj7oZ+aB2bCjV7WJLCqWeQCQOzPESaNno
CK4EbVwQ7R7y3LR2GcCWCTB9SJJyS33F7VsluuAsWWa8hXyjc6OZGTzpSqzpsXW9KwFgaDR7LuyQ
DAj2F8AM3fajqiJPNDSS1P1dUW95EkEuHjve1XvpIKyvBNkFmdmENC/nl2ao/LifhiWERIR5lxXA
RTqKm1clzYZ9Z8guKXDqHenApqSqR28ngKrfSRz8V2KVJzFE6V25MFl6UrWaIkMCgYXKNejBHdaO
LH078YvRi5caljiGBsMlmjq46MyOzGMAnQAjzAb3ptKBAYo7/iGZ30S6AA6JtvCFqCccGtooxdGj
s5XwvikfJQeLzZF99yjaqoPmx6Kee4H2l6UD90FIC390I6pkNMbhW6l0Ec6B7kNqwa2Wk2HaN8rO
wZjFZIU2zZuEVLIJy442V5WdAR7qtP111+BN5mjKDgKLGFuaDU8u+Ok/uKd4PAp/PNiMTmFmQ4SM
L+pnSxwZwo+Lh7aFZTaXrXWNLZtFKBjau84viz30xHB2D8FyAAIfmwyY/Jg3gxPNdb+EzlK5V0Nj
jHdI4j33iB6QnsKCZ3znSO+p5Hl3nEfVJ+1gYs16CxjsWQuxTGV6xy53xl1fEz8MRru+XcAyjDzZ
+bHRkhoGXMiuoPBrRs7cIYXMm9eyMQEedhf3CtWpbNcDD7ObAleFplkFoW48CeCNAgasIzTpZo/C
99X7ESzjDwFy0+s4ZhZSUYYjT9nmXowtR08JJnSadZCbE517zXWR30qjYHunVO1LuRhZZBM17Muq
caJaUhH3OeOxCeesHTFbsW9gtXSDrABrUIOjOKvC3EG5iCZw4XlQeUFJCF0eFlW9IHuWtfANa0Hb
jPV62UAVDN9Uz8gh5tJ9nF007N3SgNcAwHRG5I4gqvb2OMWZV85JJiU7NLJQ6cKr7NBKJe/qBbZC
hhi8O+wjncw8z+9bWZp3omkLSNbaxo5bxgSQOvqGGj5QflhXJo9Rzuh2vByyIVbKV08amj0VaaPK
Ifc98svEUsX02QvYqKMWMmJfHV/L1OpV+dPthvILXbw8IZwu8WQWP0qrtMLMmKoIOYgTNT11Ijki
lQWAzj5AV4fuBpGZCXruRdiP0o/JEszJoNgcZTUYnGPn5jtuQGAF2mLugVpqSCrDwqLDky20xvZV
txTsl5nW9wFoZbHTFGiYu4uGKksXhDPqJ0nutkZSWJolHskLM5qsziZ7t9HLuIPAfwc17zkL3SL/
nC8uaAHDIF6RRhQkcdFmTAuXjzcEblfVkVPedUhmYfuFJqeKuQtJNSKovKO5/3MS5RR2LRa9m3XF
blYzklJAOA8ZnXDt1LgGWdV6iebjcAWSl3qaWkDp/LxtXh278m/Qyhg++YNRHaVsl9QzcuaFJTSG
22uRL8REey7rIy7lYkVAyvF7OeNAKOxljhTKIrhS4G4EbZUBbGpSphKSSY/IzCDXlnXVrkBB9aaZ
x+BZWVXWRXzq1HGecyjlDJk59SHUX9gvyDyo1DVAKKhyv7we+hEERz7mLJyCco4G0H+iHhnePmsH
Y0eFxvFAmBdBmSuIF9uaDlXbF4eWTjJ2S//rgLVwm3XdAPmqrH6ZoQd0MxYtDFXrtV6kR/ZccKV3
s+O1sVoCB4rdvfkpsDuW2rnBoGfHCjyHerV3dBMkdj62z2PV4xW+1E1Eu3JNepQPtyRCj8WwNEmb
d58NKWTScK++abjqruEtOdzixZPjznf6e1KJ+cn3+vzKFBxLRTrlVU/4b/y/eFxMjoIRIfYmKfS4
pzDxvsJzq0/7rkdmL6wAXlLulCVFmY9ppVsjNCafJ449VGHt4olRA7v27GTE3nmCmPcUG/vTYHpt
UhRZHTd8KmJm1pC+m/vx2iyXZqe9UT8ytx4eXWC1cXy6VthMSu5EmUUBD67AYXwpM9eIFYeZVG5P
ZcTrZryzZ7yVJI7DCKQAubPtyt2tNvKRI81pX5DRirOh+ZWVQuGwGPtjK5h119oBjypTxrMHRUux
TCNsv4LhxrGK4VvVSAB1We/cQmI3AFCoseIS6HFc1XN5LMy2jPKh6AAqN/eFZYQQye1CY7GX44SG
XzJkvD8aVOU7h2TQ3wZ09BGtAcCpAFeP50HU1ysQY1d1PI+CZQpurI6Xcccp3Y0ew7UOuYlPrtX8
5GwI7k0Hx5xHO6QtU2+gqetUVzpnwTdbWDUa2pmK7UEM917duNdWQ4ejr8xfnt/igFbCOvLZgUb7
zN0QBblqtxBYfhbotES0GdyQiFYnnlIMeoqBlxjzbO1zYqqQVQH/7doKtX8nN+57r+RH1qp6V+aT
GaEfWCRy4kuII9xIpMDFwIhsgFgdkIRSWFiCXCbS1iLLwdBuEBZlF8RQ+jSikhbVFezoyfUcFF2Y
TV0RArDevQ49ZBBAYM6uFhssusWsliO1dfkNzmzeLhDWfANx+9+al9Wz6xiYS1K+TFQau1ZlP5SU
9ZNweJcCvQg3y9m209b2xxDpaJ6MttfskYjn0arjGqM+MsUgRDmhhe9zpZgBd0mvN44qh6RfiMqJ
eWeiShmpYRriymruCmuyrjLw15KcauPeHVCU8LjbXqMC3d6OLp8eambMz2SwnpahhpVnZ9b0KaPu
vTOaxjOkaizYBlYtRPw4LdKinF5pUcy3LageEXez37Qp1TWYf/PRHvvmysWVFbFinsIWpmcOHAmn
VfKzllGLyTEQXpn+lZflU1xyDluJhndRw8wgnKTIo4yR7trpLXM/NmYQ9V0w7uoiK6PeIS8Omj+H
hVXNb0igkXDRw/rkKqqkJPmIp5jo770BqkCDTRcStp21PHowlLvylMUjZLzm3vfr36Iq6WG0+zKe
cw95GZPOdQ9N511tWDdFN9VRkHdm2jvjOoW+vhqoQWPI+32rwVfYV3h87bioFIoKThlVFgpQTWMg
48YLjByBaZifW6DNdtli4kU58/pLaRjiM1Cr3tHD3tijp9eHbU/HewP5VMjKLI+Dvkd5a6ytAyzW
lztcqX04stp76BnM5vByza7LILCTupuNgzv4VR9OtiyQXfjFzsxFizSgGkLW1TRpUPwMc9X/Cpjq
wwpb/GCgzpTABAMqC7MwkqXrugckzEtoAJEU9iZWVE7JFNpitm4D8Bhuilqwlw9WStfiHv1D8Les
FfD/tlIq5skjCw2WFHhnz75Z2gt10lPFw9UFAb8MdjJ0697+fiNz6QEys6SDupv5VWFf6DFc+H13
02ScYJkZWAy/T++rLJovwZzfleAxPRR9J4irgV/0jqAy+wHuuDlb0qmtUCk8OuZO80tYt1Nj+DvI
poEpSU0mb0SQsohKI7wktnfp5zefgAI0JucBP++j5Ng+9Pnrx5cQXRs8QLRbK0j67SfWfq+9EtWn
tJZfU+l8+/Cvg8YAkhcUQ4OV1vj21zMxDYYYPTOFeORXG+UhVMA+2l0Eh3ct46PJgl4yorwNAYvp
qexkR9LMrO/RAkJdXTu/zw/jxEJCDGAS0F/BW2TLMUUHgTpAC5IUEtuWTEWDSsWn8yE8/JlvOhLr
MBxQTKEpBlRVsP73fzU9lNu6MHltSapwR0Kl6YlUI2r01Vcf3NYLPff3oKpVEGSlfYDMiOLb5tjQ
KDT2S9cQXJDzoazH45KpBzBGP9ky/2FqhXLkRw1sV6b1CoyEIDZigjvzdnhmZ8wBd3uStjkPq2OR
/zw/fes22E4f2uPY44AJAa6wWQWVXSKfaTI/tZufC+z7mA5RSw1nbHzTQhXokkTMlkEB3MLqLg85
17Urv4r/vB0Q6SitmsL00mb0raS3M/C4PXEkGcrDbZGUbETJtvk0O0YyNV0WnR/uiVMBUCK83jGp
wH9sm/ao6g6Gh/2cAqIR6enIvQ/aofwzvr8ibM6FEXd6MXHbS3OglmosSf8/LHjokK3dKdigAj3x
dgJbJMsBqklYETB2Ro9lctHBgTh/rj5oXrc2+0D7wHT9MV5Bz/xtJG0h75985aQSJbRChwbquOc/
xykEAjiEaGEDjeyDsbhZDaB3CnPohZ0uaJnlal83aSOmEKTCpet3pJafjaH+YmbuXtJmX6Ce586/
zv8N75YEWt04xoG+A8TVIdtcoDR7gmcs1SmYNFFZ1DeLIy+0E0+GgH0N2PZgwgNL+HYiO7zFUEtw
dDrJ7rcpsqNfB/vzo3h3DK6j+CvEpp0NpBHPK2HrtBy+WQ1Ui5r7uanCguzOx7k0lM2tjfdHELQZ
4oA+jqczQ+J94ZA9FQHp8+oqaaFLtZX2KQB8gNADQ4S1FJiDYw9m90W2wolGNjSLsY1WJTfcs9tz
Vfdu39f2lArp5w2wZvCy7mcR4MVPpQybougPFW+raz3b7Ln1WLBzpub7+ck80daGNNkqJAE+mQ0l
lLfrojbyhoO1DqgDaiA+WJ6BjcTX5aFjyWgsP+h+su5n10GUlbP4h9f1Nhxo47avPGdKCfSHIXU+
K1i1oYYv1Wf3kg7Zu3tljQXwGGgSARbmdmP7AtYIVjtP6TybLzbJd8LzREjQqEKaoXlIpiZmXvXD
Wi7Zt52MDG48MFnIXt/BgifX6QQImlOqYBA+KR+mnlbkNVcZ1I7GBzk1UWb0yfkP+S4xwGhBolgB
RbDAekcnKEbioa0UTKkLaai40fWdB5XyooVAYTCA84LDDPbR9gfV3v98UAKZKJzSUN/GMnr7QV0p
FZQuKPQ0cQfU3r6w85AbNt61Voz/2H7Q3+1PvBWYsxK/kf5sc62KznhJ+w7WK9hnNaqClzB17/JF
zCNQ/mi2rfBGdNTfDggNK9KoscXex6M6oBC+GFA4Hj6cBaxh0GfD/Q/8L8Ty3obBFgDcwpZzurh+
PC/kHiLzV+dXxIlTDCFwfgE0vpJqN+dxoQ30OMQ4p2XXqgcdoJKM90j+dD7KqXUH0WX0NqG+DzTO
JkpNM0GI0c4pliRaoAci1n7asVMqUuQwj6/nw524ZNy/w20O/0HpUbOsn1OrAIRj/hXYnzT1dgv/
cT7OOv9vklJ8H0gkAniKHNt6R15TZkeLnDRzitLWI8k6HML6lXfuiy8t+J2xiI7+XQ1MdXQ+7vvk
dA3sQiUb1wII3NsN1VZjVcERWKcMzpJWZqAS1CeESFTqfvb0uUVumjvf3Us8oVPLHkwApFqgA7zH
QRoGJYNkFiCJy7OFVwsRv7tLii+nUi3YAmApAmmJJb9FxHomQ/9yWuY0N+8JTmBbssio7lXmRcyX
obU8eM3BMW8L+7cxXX2cC4WjGKcy/nXxWIb83Ns9506tqBxm2mnfQKEVRd+cFYfzn+/EnnsTYp3m
v56CwdCvdevFToNagnO4N+yH8wFO3NdvAmzyOOE6lSIFxmBxtI6cXaGuJvCiOX9V9oXU4ORYHAu6
3LjG8DzbHFFQ0LMdjs5g6ns/vOzbJVzihZ+3NwWkuaRLoJsKPx92Ng+X6lL55cSSBskVb4f1/MMz
YpPYs9FFGwv88ZQKQId7raznHiihYzlZ5ALBwlp/a3Nc+HByRg4P/Q5ohG1i6VY2i9WaCyD9NLTY
q+vcLAbbFe2LW/wMlrVn1h8CANvcCyWUE8fvm8D22wXHSenkM1FLKnj+BFhxUjifsykdbAlzuYOq
LjwjTh1PiAf6AhYGEOFbJl5nQByqr+SSdnb+3SvN7x3MMNDJQuuhyEPGmz3I2j+WrL9xRuBdzi/+
E0tmdUhBxQhMInj1bFakoh0JagUMpg22DOTPLtwtF35+Kxc2NiXThY2fR9UAJelkCH7/h78fKT/e
m0Dk4rH59mPlkkkeTEqndQ7P2NlExp0Hl4Rk1h/ZLkUQJv5fEGezr4bR5CadegBVMwQAkPmxKckz
qvY/5wLtDtN8NejCwyaY9+dHd2q/QTAGdTwP3+idgocQaB5YGQeUXn7xkGMPezRTz4c4cfuvmjT/
C7F+wb+OV1d63jzKekmZH7vfhAWd9YMkF9b4yWUAIj4ODgg+Ict8G0Rate3IBUGcJSYapuIX5un0
IP79/c2WzbRhdgS6RenU7Ua6z63dBEX3S1W701/j3yjOZhRDoFUzIorTJ6YTsi/OpXGcjPAngV2t
d95VVltPgyte/HnvA75eBcXXypZ3liDJ+Y9+Ic5WFysoCukuvdYpwTtuhnhfjj52SAqZ/pc4eLMB
au2/F1bJGgl8nwIcn7S3DYDTMgVA5XyIk0sr+DfEJnulufAhK4oQOZBOsmxDcsma7eTiQtoIQr1N
kcFuFq8B4EMruYciDNLHZrKB2fFiuGxPtvgPY8FBjFKqDQdDHGhvF1gJTrTWhovmCcqngN5d+PlT
X/3vn9+8Kyo8WmkNWCvw9n5s/xoByHX/w2myilxhlpDeoAnxdgSQoXWY5q2ZFn3Muii/AgTFu/Qu
P/XJ19YACpkwqAb/9W0QfzQW3kr0yYIFGCVz6EIekOfzy+rUR0flDcxLlGNRbtjMVVBlGcut3EwD
f0ooFweetSGjVhLw3flIp0aDmx9ZPOpWFM+jt6MBehYFCEOjpSWCcW/BsyrOUW+8ICd7KgrUVkDn
9WEv+85vzYQVtWcwZFOT3BkJAEjnB3FquvAtLAJGNXqvW6UHrwY4IlvIkmoHwNG8jyrfT1R78IYL
aeGpNYyiDIxE8YwM0Gl6O1u2bIgL15w5RUs/HMtvDRA+TX3hyXEhyPZ4BP5YOqpbg7TQS+4/jy6K
IpfKFSeD4Nm0srFgX7tdYcjVmxGpyowvIqLa+I1YYX+JtnbysyPBQ+EVpdd3tCsb9ToOpt6cBgAJ
H+XS2fssV7/Pf/x1L2zTI3yN/wXZrOCs9zMlPDx06xKlx/61Aeigc17xZWj7X0KhfwoBS/TP3j1A
Jnes6eID9s9nDdczU1xTw3oY2+UWFqfPAhjo80M7OX8UjDEo/ECHbHvUdJVwRdm7YEaRLgwsPAyd
C4fyyZ3zb4StMnCJKqAEGV+n1N9zI14g5QNg4KUEzDq52lDbW0VbkWtv1bkz2Hx3g4uJawoNXeXg
dvJ0WFXycy6q4TpTPZA0aJigclwHXwwFG/oaEIiwnudgr6gCvWaMuV+rC4nbqbcWJLZWPAJqM1Bk
eLudR7jnlYZCW6CrxffaYrekU0Vk+AOLBrTDQgrji33f1B9/h0MW79+wmxWr824CyqbQqSBTBFhi
cpG190drd7spyEqzxLpBS+/Pq++vvNqnTNECPBuMLJtQ8QRQrdFBvUOy7V2b2pLXMIugd0C+g2rB
gI+ZG6NOeF2CHA9Hx31ut31kKJe/nl/RpxbCypJFV319x28bMWSBwCXMCLCDpuvii+pjs0j+QwQo
O0CkBJraqPS9/aasAKWNQVUmtQBCLQMBoO9zKy+hWU7tGxiHEtS9QOYD1/ltlD4AknykOKOr2Yqb
ZTii2CsH8C0+aEqxlsdR6/g30Gat5EHTDCNHoEwDuGG2MbBR93M9Q1CGup/PT92p7bAKHaNGifIQ
ZP3fDmpi+YLzGi3FxjBu7QnuR9TYQxvuobfQN6om/tk02dfzMU9N5PqdQGMFM+Fd2TzvxyILBCiR
VXbfutAnNUOoksNH/XyYU+RjpC3/i7O9VE2quS00srYSpqUtiEgSiDQKL2WzfPGra6dFhQUbnh/H
yrzqhkuaw6em9u/wmyy+1n2WAUS3pECtSh2J5XMrjxaJazs0/Qv5w6lbA/chJhN3O7itm7XJyrln
nrLxUBTQHuncIcTLkV2Y0JMDQicOqvUA+gCv9HatBJz5Lc3x3fD2GveOYSw3Tp9nUeYMKB+VlZ9w
dyqfZF1cUg05GRmJC1I9in+2Sb5TgWXnEkylkAdhD5FA32CxPzHLhdNuavkXUtcT6QUyfR/9TbTD
1mfF24GKVShKZcB8EeMBj/ta7zpxjXn1Piy+EaxGxMjEwEdehXU2u88dvFlCL8FMwXqIFvETNIih
eDm/DU4sDdCssSwgJQDMwNaBS5qWLjWQyGm7fMqWHZmu/sPvg/++pvp4SW5VnLs2r61x7q1UwgpE
h30Q/v/9/nqa/HWtmWLJG+VUVmpTHpXWHMIz4T9EgGIjjkGk+bihNhFQ/6gr7ZipWZQhzOM/ai+z
HugB9OGgjAErvrVp8jZAF8iprh3fSoNbzZ3QAPPp/AjWH9hc/Viq60/j7l+tbN8GGMyxkpk72qlb
lX6saH2VcQK2rrp2ZnIQZCgjMdEFXMjyy/nIJ85y6B4BVbZ22NCy3gwNLsRmY6zwyAVUhCnyXgya
jM3jfwkCXBlcldFx2jZBnTKzuD8XZlqZCj4rWl+pzMyigi7PnlNfSBBPjgiiz/9H2pvuuG0FW9tX
RIDz8FdSS+pZcrdjt/8QnsJ5nnn170Of7zuRtggR8kGQBIgRlvZUu3bVqrXQ5+BYXryS9M5RJRlk
2aGpzE9Qub9NnYQrKQlfB3uJaWHGr1EE/8/W9Ocne1uq6GxV+4g3f/stjr8p5RHhHHAiMFYkcJ1d
n8WZOAypQRLWsBJx74pMOZqV2lZpgTRtCyA3qrqCo3zV+jeKT/3Z7JTmQLNCGDdJyJ+PSaU3xHJH
igupVq8dh8by21O7JBUQ8AUOMvkzYbOXnk4vPETgh6lXwHgM+yV1mjmPeWpA8DiaOQIrqLXxoBdb
s3uof9++Djzs8DRMkQVf2PkE9WVn1YNLSSv8GOQHWzu4S9ovswOAFVBhD1OCFpPfjtX56JpRT7KT
X3m6MuIlvazLCxIyFxStJ8Ji/i36fEV14xBKIevVCGgV8B4852tAK7fm95v+Zm47QEYYg7lXh2/n
wjtnKb2SSjCYr5nyEDwG7s276fzzwhEMOlg2xpTPp082rdxLMdNMuXxiqifLBgKNYpt4uTj5YNL1
XRuvtPf4JfwR42vjeXRW3yvGfa7KG7P+pUy909KjQmOp0r/futvO7Qvjc4Yho32uM14l53NBb3MZ
PDSJcrNrwQiIm6muB35JBDS3TpcWY8QgleBT0dCemawi63h9IH+gXueX3ISqpDcLPBaRhggFy0bA
FiEh8Cu5+WJbtonZgevTjDe/CcIvzDLtr1nyyRmq+p8mVzUC0TzwV1KsuOsxzmnEr53qsVet8gVg
LdXH0Q2DL43U2Lta75tHPfC9Q502yf0YesnO8Mpol2tA3OQBxAGN4mq9JxSpho2RDv1DT+y493jx
ryrwEPcIxcbf2yLwjlSeemr5tvIFPnXpizcYMCYOfn5ofSgzm3KMV64Z06zgjdEqRfMbzaTB2nRR
o6Q7Lp6W9rYxfwnpdQTKrGuf+9B5q7P636CT1JXkyzEdc2NQj1vyYP59OQzeRwYj9GM52M09aqgB
WKe2MP/twZL9jtVB2lxficuLZMoxyDh5Mnzw/wp3vpXSbSUnBqtdvMZ0jdLMfTMhJIf+xIT4dNMq
t0z9HBPOtolol9peH8Gc/yIfMYmdIbd9EVBkGTPZN575KsvdNpD2Y/E7T+qV7j54dCFet3XpjKeh
/GdLOIB9UeuxV2JraO2dB22TqS68y2YsgJCAeo08G0GgWC5SMi/VCm7+V6Xd5nfGEpHWZUBEVIyX
n0wQPoiskJaXky70FGRT+reGJ1BhTCifvb6UxZkbBvyrRLBQUE7Miuf3YhUGXiEprf0ayN/ax9T+
en0d5obBOOg+JlK+lPokvS/lvueYrwp8r8feHqHvgLL9fYy17sVo5XiBa0pV+b3n/gq9Iy5HoJyg
68FbnI/HbRqvHeMyBSVVFMcuH+4Vmw7puzKIRtiLbBn2pvTDlvPorhuj6sWq4VAK09RfuTU0ZXJA
uqCyK+ctw0XZd7YZF9uh1FMm37bWWq5G31FcUI8T9cE6k7Lm/fqEXR7zyaNDkwUKYaqyCL/fi5W6
lZIxeYU0QJ645SttVd5cXEGED6dOPoFoEcjB+Rz5xNo6DZ3hqyUX6xGgXGX2sElsro/kcmdNVsjF
EA/NhCtp6Wdq2Fjhq9Q+Ko6/7sbbXSIWCEkp3NGCcNHR43ve0OtyGr1qibwyLBr/5WbV9f/ePg7N
gGoRbOv0phQjx2wwKN5l8esQrLPjsMS7PC2osGE5IP99fprGk9dIqNSd3xl83jU+xuBOqp8g0zgW
9S6sd0pxs1vUkY8losNrkbgSV55qijXIPbtLTeNni+ZuiNhunS04bC3yzZRtIaoXG9Og2rRCu86q
11xF8WuXZfvr35/80fl08X2eIA5QRCC64vkIdNkPHC2sXhW1Cp9b2fbfZan1HyLDLJ90t+3uNUm2
Vr3fLfWPXe7nyfJUrjcRELjgHPT1XK3iuqhe619tvAo/Xx/X0tcFPywPEewcYVm9FmGwNuv79i/y
IZRC6DMhfECEk3+ebzQniuGwwOW99vAVDKtQW4pH54aAy2JVyBYyU8JB0TxFTxWdpR/KF8l9krXF
FZhescLio/1kkB9A0ZdtLAxBaVQ4F2xPfa2xdeelnbF2S9iY1nKcWM7eG5vgnXdetqZ/V1/nEq+M
tVO3Ba9uF+VTfIMhfc9cB81E2S3XnOzP7BgFEVmvlWkbMZutRB31GLWqvfEz394WTixBBjHEGyoO
4brX1Devq40X2zWkfeinIPfgah8/9445mCslU719RV9IDpOcBZViFo6PnVp0n5OaO7wzgw5oSSVZ
0roq5WGTlrl188tqcromXp1b0LogSFU5C2iG+Oqrr24KDe74mz3I+fen+/fEXQVl3lWVOS3B8Jbo
X3Tj+/VzcBkknn9f2ER1q4RpokvKaxcH8qEr6+pZATEB6aLcajSr+2rwArF4cbPbYkMh2MYtggrP
RT+tXPhqM9RDcWjGeyt8t4uFK/fybJx/X5i2wi4bN2/4fku7roL76Bf84gy8FAsca2KYKdskZgcq
3+u7HgZu4M2fYtAZRg9xHjQOMYxv0nPhxyhAfgxpsrm+Xn/AxidnkgQBsnsYRhHagQhfPJN55CWe
AknI0VV8+AcShKjzAVLALDAHadW7Q/eiRJl9VzTyR9hGyVp3zaPsh/werQWIDefBfYFKxSZJ7Tfe
oNFGazxYz5Kxfmy95rMVw1t2/TeLNaqL3zxFrSebWIFGwlASIz3meg6DlvTFqf1Ht1C+IFW8LbV2
naLg6uj93k6MJxBB62ZU76//BmFDXPwEIQYbHDdCqIJpk8cPSXrQIOb7vxkQLhSj9XvZn8bY/AOT
VhEtfF6IU//n9xNE8iCdNoBYl+USSOoclpZjVqSwNj3nyacGO38xhhMj0ySerFMZoqIYyBiBR3Aw
6WJd2LxLgxDukwCmuyqeBjGx+o2bAbbCJaFmwZ9dzJOw1WDitO2wk9Nj0n0Lm3tdKe6a4kn3s60q
LeEKxbTXhTFhU9nAKFSn1BjP8K2SHl0jh5zhn5RcbVJ/zpxXKGC3lf5vK1vbIPsaetvryzWN5cIV
nCyXsOV6NdNj2cV8Z6wsjQ7MhzjajN2CK521MiUlaRaAy1iMMLs4c4u4s9PjGK9RaVPyXdQQ/d9d
H8vs1gDQyg1KzviiBcx0JY9kBcenSu5UZesU22yJF3nWBZyYEKZrHDM46mwzPULPGbUfjrXwFp6b
KHsCfXOjTdG+8JSEcqgqfKXKkDt81fsdyJ9+V4YLF+fc/oaKRaO6wWMeRabzIwqZkUcFiUHk9ms7
ProqHTXZP7H33kPTc31JpvkQtxc1FMpD9pR0ER8veqNqqR452dGCatHLPK63d697qIafWb1PjAW8
xJ9ffmHOpF+CagcEdCK/fjGSMfB0dnPs1u3K7HKYVcPUKPf8tnwV93AO+kYTrUeSB9CX2dUGIGO3
SzqYcFxJivcONC9wHnKl2F3iP5haE28jw47X4N3iteTnkM01cpG/V7nRvSmIrN7BKGy9VEaRfpKr
4t0Ii+hOr+ofxhA37whsWe+paYabVLX7+14JLBhWq7RYFZkNdxqUvT/LIKxRbivc3WC6tFHVZBHK
fEzfaZauluoRl/vXnpAPbDHoOSlCC6GaBvWnN5TUuNP+Hzf5ABu64P4vz+C5AcH9Ax6x8zHAgD3s
YJvZwNAo10viZfNGuMjA5ZJCMIXIDCa0ZDRrRz4Meropxno9Sp/0auGiuTyK4BnAYU0SafTfilVA
JJ7MWpWa4siqrDXzeUg/V85nV88WjsjlkqgKGUn4x4AFAAKcBntyYcpq7bcSm+CY2evEXA/twvcv
J+v8+9M4T74/5lbt9ynfnxL59tbp75x0AQYyOwQeMDguVOepPJyb6A1UCCXHDY5+bW0qesL8bMEv
zg0C6Y+pbMLZvoDGJWYu+3qRBsfCfgzCXZpuomThFbZkQnDtrSdFUEslwbFt1moGhyGP1YXDMTdP
p6MQvPtgpXKt+YzCrLZ1AqHX5rq3Xfi+LVSUM/QFtcxE1E+P//WSBI7dhQh4YY7Ee7y3BrOEsTYg
pfbFzP9ty3ItLyXpl2wIh9suckO1Ymw0xVoe4Fx70JdiSGXmbHO3cuT+h2xFPHMD3LC5VEj+0cpg
f1fyNUq4CO6EyD+6nxNNXdfaPXzujf+7MX9Jzu802PvNNiqr7fUFmx/rf79DOJuO1lYuFJ7+cVQ3
jbq1/Y3Z/oUJGlp558EfcAn5lEiWDHkdBkcYyzVz17pv5VIXztwoTk0Ix98q29aKIj/gXbGWoSas
94s6nXMLdmpi+gknTsz19aqUoGw8BtZXJbmT0r1VrE1jd3055s7PqRVhObgNFE9KPObKpQF9Xyyp
ecxOFEgPqhxooFzcvoExDiFqsP4xk++hfc3hd1Tu/mIIJyaEtdBI5LZVrLKza/gV13a6/4vvI0+l
EzeCIdaFAKKSlKioA9M/euZKkmHYXritZhf65PvC73e0vMlIh/nHxnmhOB6mLzb0VMHfHIoTK8J2
QhDECErX8I9GvFXDxwiPby9V4dmR56Eo0e6JCWEvdQMkW2VisRBf0W6z7TXw2bRbMDJdGNeMCI/H
zo6BV6fMVuen26KW4aWC3NX43uh3jXWEzS7OPv3f1l+4JY3eV3zwLv6xH7ZwiIdLrnn2CJ5Mm3BF
thqNiWY/fR+Fcu1g3qjcx3P7bFnEerkUpI4dWHwf2szqd7zE+LPw8w3haaXVoVWWIQsyqqviq/nj
/zT5hnA1qlGt2fha/1jXD0axXaTjmD18cGbR8ka5BljfuZetu8q2BhQaj9RdjQJuupcAWmXty1+M
4sSKsIX6zrc6tcQLRvbaSGDa3lz//qyXPfm+sIUquNwyz5L9YzXet4cwue+7BSe7ME9inNVkqqtX
HSPogKVRUkZTp/udu19vHgdlAfpBSNUqU87hfDWKOgJa3nvesc5WRb/O811fL/ApzGxXxK818oHk
AngWCksBFCfQc7+R6J53V471q5D7BU87M1WqjdYHf2HnQqJW1l054n3iHvpO2wzRoxO+Wd0+gZz2
+mRNv1TwhGd2ppGeBAiKJtktRQj3EEvfKHMionFUnWxjoufSF9/UbGHippNwzZxwgai21yPdgDlZ
+5qEB9ffDclHpD+hb7pwIV7u5gnDSQmNPiw4jkWIvQtp2jhErnwwzD2iClb6Aon99bm73AWTCdJm
5ARmkk6mx6sBgiblkKpry9Pvan8pQlywIML3RzsOq+SPheBjkuBYSsvNTRJIFUAriFyRYRSWQ6lR
f0nTXjkMngkOyviUJ8Neytrd9Ym6XHUazfUJs0uGETyycCLzkM4K0HvKIYO5B7GmnVTmvxS3uOuA
RRZVs3B2ZkcF+4NDtxbkbWKZZsz7IRkqRpVI7YMRuCs7ldHH+Hl9UJcnh4yNDJyI5gokAMW3ENz6
AIh9YoXS7x/DovtUWWVMhmz82bnGYzqOb7Z/e5oTmxTlp7XiYSJ24fh+65RhF9NIkEClPkbJ9wHv
g97UvtSiYME1zG0+sJD/my0SQtZI00ojzHzl4FT39fhKhHR9Ame/D+IeeDr0qhe9KYbZArsl8XWI
9Lcg+BlTmLhuYG4fwKCqcjbpArugGoFapQCJZdC5HyAuYbu+uUNHFqq7VjMXttzsWKbcMFwgwD7E
CKDoulxpJeZKN6sNBfi1of3NbJ1YEK4ctL9Vbyxstpucv/lh9kZpdSnLKXZ4ctmwv5CYgtCEsvpF
B6Imd10k1RYzZqLzrYfcAL78BM/6Z8nXVpYy6muvrH5nIy0yvh8gCZjt3VxZVaG0Mov87vr6Xd6B
9FwpADhUmsHo5BPchho0rdz0NJ0Y2rr4R6IBSDkU41+snDGxd9IopUNfJexyeRistnEN5RBqfrK3
e5Txitxaao2Y2x8GkPyJq4AMitizEDkIa8t0Sh0CdMa8d67cv9gepwaEubJzt21xV8rBCp+C/vFG
jOmfjXH6efU8TCh1w4vKYVQOowsuYZPdHNqy0ifTIyxCMbZGCy+WcpCsfZvfZ/LC92d3EihDJA4h
+dbEYKDJ+zRKGl1BWm9dF7vKeXWUJ4Rxru/X2UU+sSJMklsktMCmGg6zCDdKE2z+vf79mVo+FBE0
KRL4wYB6WeWSjJCYA6xIkHwxlLfUjJA9OfjqixpkTyWyt0btbtq4R67ote0W8rxzo4P5D7pSAHxg
0oRYIatH9KPpUT7YNoyoXrrZXx/dXJBg4XRos7QA+Ys5UiQyszxWaP6M+swNVoZsl2tDipp/egKU
bavK6b2BvtRCQDq3M3DX9Fs7AI8vMKhpqDRVA6zq0KWg0JosHp+NiupXVhvNA8W+ZqGGOGdv6smk
fgj96gXbQzBEvlZ6lYwvM3dJbe8r1MvMbeguzObcap3aEfbiMICfz4ZiGpf7dYzKPeov/9y+YFPr
DIuFDNRFAFSgKzk6Ciwv7pDtDD98hi8FHdS2f45V4xE9sttzXEzZicFpbk/eKrGvhL4tYzCtvhrt
Q2YWm3x4b/XuL3wp7epgm+HKoa1S9Eaq5BadJcsQyOXrxlnLY7a5PnVzqwOYl+iKyj7g0enPT0ai
jUNOwW8gzxQgQZOjLXR79YrABgFi3qboi0EYfm4BrdLAM8ZpX3c5/dOH3FQQffxxfRgzAdapEfFW
G+K6tEIfI1lH2ywxMsq2FgAFVd3+jaGp428C2160Z4co0EbJVH516n0l/XLrx7J7v25iZkm4mcn1
gyeDrkoW4qsoSoLAkiLtkOhfPec3ULLr3585+DyyIMnksUWLkXgFZUo9lpJEA32YPZfV17bYRb6B
DvWn62ZmloRwCWrJiW2Z607Yu21RKNlA4/whQBsHqaiv6Gb8hQU6gVX6/9QpcDrfWSgOGQO5IpgA
+vwuSLrnunfvinKp73duIBPYHR5TMJ5cCudmcqXU7cHmrhulZ3lEv3MM12W+UB6dWXQaiwF2UaIA
JS6+f7M+HbV65E5zsxd5eIl/3z5VGhRY1CzQwKL7+3wMpuSgR2vTfR+jkYdMyiHJnc+jKy/4+tmp
4vqCtwByFoydmxnQILb7pmNrtepukNptlNdfAz9aqFbPhR8QLxi2otKNjyKOEGMCTY1KM/Xwv47j
Tgqaw1qLg3tQG9sIldJVHfr71EOoKB+f0jL7CVNEtWpgHL0+qzOBAj+DHciM8nIUYfG96SN47oSw
e7T9touRPDaSf5rQ/KK5Pun74et1cyJr6xT7gvXh7FK7gQBGbLBs6btw47aGrIGuvu2YK+GvpnRa
tM8deeMXfXs3OOCzelOKv5aNZW4yV+/KVYby8V/4ELIoE6Ua7SwXDYpeaZc0APBLPL9f0Za3Glxn
7SX09y31xIoQ2/8ZtKZpcDVh6IKcfjASv6jQZT6oZtY8+170JZJ6D3nFqPF3sZllL7GkmQ9yqVfr
2jXtTSNZf/Hk5eDzpAbWBZRf9GWmGyO729DH3Ff+nWbnx1qzbgbYsbYnJoSLOO1oh6o0OrFJCazM
/ll3pE3pITjoLQEW51zN9PyA44suIWDE54fUHx2klZV4PKAL6vWr+EbW2z8LRnDEanEwYGkSDmfU
jSSqRvgvu3XrvVjyQpw8XX/niVuUhCdON5jdaDUUn8lOyBu5VeFYUuIcVNi3IJbvCuUt8TxaZD+h
V3D90M3dlnizaZ7oCwRVdz5bSMv5TuqWw+FRtb5soe75cvv36eY1cCDUZGlCO/9+U+jU/6J6ONBx
W29M/2VUX4KlJtCZJWd3qdwweJApaXduhEdcbxXtYBwgzHHfw/Lz9THMf34ireCqJw4T50j3GlOi
JxqFk2+pcR+Qsr9uYGbN+f3/GZj+/CRKTbVKKuMUA7iCXamWjKLdOPa7arR3PYSIreptrlucHRLd
7DTR2VM5TT236Ed2N8hBbJBTvQu8XbJw3c9clGTQDMSjplPPO/P883XXlmlV1hYaVeiJr9tjGv7F
AE4tCFMWtXlrVkZlHdLxV0SxJtCshUVZGoNw2TeBB2FkVVqHxr1TlDu53FQLZ2PeAuhTKN35y5oW
6WTZNVczMrLq1sGvHkjNZtGTukQUOXO8WYj/TEw/4cSElBbyUJF5A07prBJp8oZ69C39fPtuOrUy
/YoTK0Zsq2M5MpBA3lvxTl1CQ0zbRfCJCCeiEKBAdA46Rfi+Y2YpqNPYOhj+dzN7gCo7D77rH+V4
Oz6NagbVBBIVU7lBbEBQUgh37DSzDmP8UUm/nfz2pMTZ94UVz4tGMfG31sG123Un31WAKV39Vz4s
3LbzE/bfOIRlryskitqWcXTKrtX3ro9s8tb94TR31xd+dntxdygaTZn6BWwerRNpIOFjHiTjR0z/
mf0a6esbuxinC5dJ+8+I4KsKt1FT3XbNg1zbX/xE3UMZ+v36OKb5uNxg/5kQHnPhoMqB1kkmzFTW
R9FGWy9tB/qMlhqq5twutyFc0JPiBuJi5welzzzUlWAPOEjZaig23hLl6Mw44Psk5wWxMRGl+EAp
RhRx+6GFSM3ZGcl988taohCYGQHlsImKncIYLcbCVavqVVt30AEeGgTFfwbBwoaaGwCcyYrN3yqI
AuHiMAvZQSHW4CbMAcaHxdovUS54v77al2NwsMDNhy+ZqCyFMZjwQslIAauHql8P2spp769//3IQ
EwPjJM04cT9e4CJGFOGRByM9XdHdCbTgLlOjneebNx9yzCAHMtHnEumKNUobnH5WKpJ6GHrwF9LW
tI6J8lRHO1X+fH1Al8f83NI0oSf+3a9NOcpKLEn9m1M8JAC1FcCU6Pxet3MZB53bmSb2xE5uhlKS
xQ5qKhDC6NprU8SrvD70Wropy6f6dpQM/SXUywmzNXazeFpsp9Q9WNbUg2V57AIks71nJChX6vjp
+rjmNtyJITHFkg15bMuTIReV5L75VgKEu27h0uEDj4FViZ6iCZEjbumO/lxIcgsDxthiM+oRYj5h
9yOvo23QRj/Usft63d7MiMD9kLqdXimXYm4SZJFto/T9weqsX7GJq7HCm8sgk49BuYISKQl8kRxM
0TIdUjW9P4TGJ3+r+wtrMnNIFQIjc3r4EKRqwl6rEbpVfY/PW1+i5qn0n+NoYU1m5+jEghC1GFaT
9IkLf7YbRaumfhuWgrs5A2gxT36ef+HPzo+L7NtWoKkpdLwo3Oe1uWq9G3WouHtJCpyYEILgxLPN
nmZMNFiIHOtx05EfjLuFbMtM4gcrCGOb5AfhUROX2ssGTW0bdlNb3SMQn2qrtNiZ3s6T1hxHY7hD
NMFcKnLMzB71NaRGgX3xaFSFq8ZryyQq65pUt9qt7aqhdfj2ewALJNIpewMuE/Fxrj5USqMhaJB6
P2w/Bee1aaPd9YM4kz9CuIvkLcJyU/7TVs83QRxrbty01Gry/Hkwhm1Ei5acmis5vveaZy97iNvk
Ps9uDmSxSr2D9P3ELCPmc0n02n6vkmSvIoRgx/ZnV+h3cqp/g4jm5jQ4pugJIyKnQkQ2/HyAamAk
itxkJF2dfdr+7pQX6UZi1WmXn5kQTmoY5fTWNAX51lraRN3wXFXRwl6Y222wAPD7ubF5cAsxRyEl
ShFJAbnNsPWgBatfVHmJv3Xm+iSwhBmHug3xjViK8tNOGyc96oPUOdvEiV+Twl6bCYSUhbtxFVSw
g6pYcKOz46J4QFqEdpWLoxtJIc/8lNXRam9lkKH8dX1/z7hpNhOJo4l4gqeE4OMy024DM3eHQxY8
y0WEDHW4aoPbrxp4P/g4YS0QRtGRIglhR5VHSi+GTigsx3Wy9FCamaYzC4IfHapRClsFC6yI/dEs
dbFO//v5+2XiPnPo2yClg+yZsIFz2mvU0pDqg28UD1kS6KtQySCOH16KUH2xvcJcRYqOBslSomdu
XHQfkgulUwkiUsGJFr1fZn6TNoRQ3bry3XV3OzaJofGgADxLHIATOD/+mmsOejP4zUGqu5VRPQ3S
ru9WmnN3fZ/N3UETp+/EYk6dGF9zbieTJUAREnY0KACbbCtX5rMs7cv6wbTHvVL7myhNd5490qC4
0BU8E15rU8qBi5Z5vMgoU68aJU+LGnRJPktjtI6bh6EB2RbfDo5iLk8MCXfFoNVTwjxuDqOpwcCc
rcIYAtnrEzm3IzS4xmgYlXmZiA3ilIcCK8zj7pDEX6QIKNvCWZ2bLEJOOJ8IeQC5Co40VpveyyNK
fEVib2t8qdKY95pno36x4NqmnSUequnqRoOBUtwFKxRkwQZkz2l76KpPo9fdRfl3T6J44XrbIP+4
Pmtzbo5HCPhWXr8TjuB89+l6Yuppze5TfWtv9rANJWH2S5LlhXBh5oqgdPGfHWEHjFWrdOhCNIfg
X9Ornsuf2re6y56Ln3+xC0jUWVzbCrgLU3DbdRYmsZb39SFqN7AxLqk4zU3XxEdEpQSRVE3sb+ii
IGnTqmoOzRAfevrh3KL8ZNlL0Pa5vQyqg20m43vI25yviglQQe0Sk/MS+ZvfnrLUJj7ntklqwp3F
ZqbAKq56FsRKF7jNQU4PWfiv3n4hgFeap5x+rPCblW6vb7K5o8NWpk5OenOS0T0fji1pZRrH+Bm3
QnDQ/yjzn8lI4XgpXTBDGfKHJfN/DU3zevKOdzpq22o1GUpetCrc6Gn/NI7uXjPzz4XWrGSvftWj
bJvAVbPW41+hZ25Y5IU9OFNG52eY5NV5qE5t8sLVUcm5PdYyl1OqFs9GXT93QUoVV16XhknTf72p
kwRRjOipalNnBWx0H9ja+1/MOb6KYgghzMXDPO8Up8waDpza6Ksk3tvt0bK+Zu6SFOMfDyF6K9uZ
cAlAt8jHCnupNWOjl1w8iNGhYO2lj9nQv+ddSwdk2a3kwdwkob4J0i927f3oGyTijAQl9DFdl7L9
U5VRdcv6l8ampKlMbLnxq5Uod5W8xCYwd3TB/dAuoCNPzgvifG80qUfJPWBCYnOfFU8RXeB2dDuw
bKIenRIHkF6SghNWniyuYwDaHA66/JwqO+X79UWd8QukjSjbACqDOluMFzNU1RuY+3pEoatV/sUY
bgcZ82DEvXGJAtE0rWkSTw7QCCOZa6T8/iwK1gX5sEXivhnXo6MjTMDzJ8UiNlUkcuTlctH1BynW
1padkI4+1sNPzXj35R/u8GgXb38xZycGJ+d0MiQvz5zIdnnjF9KTVKkrO/n6NwZI6uLhWHfRu1Hj
hF7Rk/uDod+Vzqb/i43LKxRUM5EuCCZLGEBcGHo/OmZ7yHt39WKrnwt3oWo6E3BggZ1rqYDkeewI
U6TWdmYVcov0S/hVGp1tPdbBygEYGWWVv2qNJXnsmQvh1OCf3MLJmuh6ENVBqbQHC+GeuN9Cer3O
gze5vv0Jf2ZH8E19FllVCXf6IbKdZ3mwH0q/efedcnt9BywNRwhuSqVT07Qb24PXkXBTX8zyPW0/
+iUWp7nTbyAmw70yyW2KmUPVhACpqYhA0X4fjSe3WrgyZjwkPTTwgVJnoZYjgtmysQvzwm/6gz60
q0oFwgL0o/q4Pldzg5jkd6A+Io6SRSpoUx/+v+OYjgHSp5+ybKE6MWeAlB75aOIbmoMEF+z4eSnH
XdkdGp/wsvJ3t//+088LAWZpa02YjVV3KPrNaK2jpQhz7iyefl84i3IAzm7s+L6towe8ctOdojzk
+V23VHJeMOQIcKWuzEwlpFn3oFWbMkZD7+gM69ggA7rwypw3RO+Nw+P2skSQ2rUh2X7WHUwYoB09
WHuo+EXWJxkW+75Z2F5zexjNFV5OEF1dMup2mcR/D3pWf/zIozdbfsr1BacyrYAQ8PC++F8T4sTR
tVD1jt12h7EKdlCd9TWNgesye4zzJ9MMVt3SlphzL6cGBS9WprpSRSMGzfZ7Ej92wVNWfMTKwiUw
P3OTNg41xEtGYGmwdLCycneQHC5l2pd0Hy5tWk7+4vxw2fz/ZoTzQ43bjcECs+2yzWgQIgXN/XUL
s+tDnwf5KHrDaeI+v81QbFD60sMBFKXcPQJHKJ5J88ZrVy3TR6u3FLJscru3qsHZ+9Fg7K+bn5tH
gn9Sk6CzLylEjSEiv9/Tlpy5b4r8oPWbdqmvcsnEtGFOrs8qowMXgK58ULKPIfI2ivPm0CpxfRxz
fvQPmhFAo3qJMzf7IjWTSqWIYH1Um0ZeCGXn6gcge2l1nWbpkvnQdrvBzceG3moQekaxQnIjbZ6G
+OdghKvM/K5Dk2sFt4OrHNofKfbQzQLpspg3zDQfMRV1lA81DHNrbqP4pTf19nXMpSVCd5G9f8ru
T62WCFdCIwAlzLSMp8skATmWe8owdjtsqwpRgiPp/i2p5bVRbmplXMc4Xq2rViXJZQmJD/nBREmi
u0sTd6UrP/LuqU5/yg3dQ9F9USwpZChzJ4UmmKk8QDR+kXq0c2dIS41WpVHfubW1zlzlVWvMNc9m
SGOf9GBHryuRKQyA3w39PiqOHN613hMWaMe2vScg2eTxUspanQ6o6GAhWyc7oYFm4CIX5s1K3QhF
R3l6xevJkxPYq1rey1J3TLIfUhoezeauMLJVYj31xXOQ/Rj9BGhvu8rHcudqzkPT5Cup9JC9fu2a
8GhXytqrugV/Ob+8TN8Eg6B1VUydVVGKQK3C8hbhP47tr4bxRa4/jUWxRQ1onSMFlLh3pX7vVj/1
9CnRHvL04Pc+j/F0oyrlXRmba8NC5yVzV2Tpj2Z4vH6CZ9zE1PIw5eUn8dQ/vcAn+88t7a53E3of
2qoaPg3QeT9NMh93ZjosIRomry0sGfkO2n6m0BQsvbBkoddKRlmxZLlU5U9Rhd5hH7bDgzG01doe
8+rdjpr8Uyk50oK3n7X8h0KT5CXRxbTHTwZpqJGhhNRYDp0NU5gpb5ThpRpe0tLbdpBdjOWtbpE8
Odk/wE7g9K2LAmSqRKGeh0l9COxHdXj89/qSXVz1fB2RiWnfUxHiaJ2PZhglvZMjhXpKZjjrtIn8
FfjcZo0CbrCHL9Rb6Pi42CKCPfEm6Qqp6pyuPnTQUfaxr65SGUQC2bmFabsIAidDU6WIbNSkeCBc
yhNQM6q7vjkoRWuu4Vy3H+l+0Fa2FHxWW3/YMd9LOKXZyZx47GhpoYJz4euduEk0U68PSv9U6Qjw
hY9j9rm6+cExDe3EjBDREFHUrdpjRkuNjaxHK7//uL4rZlaJIh6na0rLsDmEPV6ZWpwrylgerNH/
pxmL+FOaj8pac1zl63VLM1NGSxYqvnRGTtgX4RzbiQnWMUix5Jrf4Zt6lRLn3u3iuzZuljgfZ0al
A/wHbUe4AghdGFUajIrlFUZBP94xa45xfC9b79eHs2BCzDPQT2qFSYYJRXqokEwrlJduqd931oYK
g4/JwZ3yP+dHNqG+6QeFmx+qwOrIlSTtXa7E8UvijtbCIZpZHVyCZU8ivTQWi/tA9YrBqbO8pJh7
N9r3xriv2n0f/7g+aTNHFbAA3csTNJxAVtgDiZuToDPD8uC0iZGsslrp942E7IRCKuUxq/14bzZj
sADsuEya/7mjJkpZKsnkSQUP4Q5JE2geg4vbB9o2cvcxt14thfP6qlNvqb9Gwatb3Cf2wuHSxatr
sgv5NuUQngEXWY+xibtBUrPyYNZRdI+K7ri2LXspZL8Md+G54AhTT546EYlqzrdJYaFK35ljdvCa
+j1W1C+tqqxbzdu40IoDd4k2fpNvlMIY1g7KodeX9HKPqoC14AQmaWTwvBOOmuJCQ9nLXXLwwnYT
yR4cH/LqdrYkupFPrIinTdeS/0falTW3zSvLX4Qq7ssrRS227Ihx7CTOCysrAZAgwX359bfpe++J
BLHEck6dU3nxVxwBGAyAmZ7uoky0SUR+rr30yIPFk7e9PZD5h17cMxQTymajtgMuv14XkSP+jMVT
i0o1+F72VvvYJt8kjdx3I3QUg0pqj0rTIHgwiIiaG193A/JeFSOcTZg1bDe4BVpuIQp/6RiTL8va
a2Ch+FMds5Vdde3clx9Xfj5vvNxLR3w8NY6jHnbx0+31uI5Il99XNi0I8gcoP2A9iHdfPo/OQfCD
JQ+3jSx6r4MEEqS78a+uHLCJ45PErk0Rcfc+qR5GenTsleL+wjzNeVX0XswKX7Y3j/PsFlnnfp46
nIpIA3Nj0PEVt13+POq5gPoA66MipiteWI5JUhENUO803GCia2mV66CNuDKzav6fhfkXnA1AGF0H
xJ8QUWY4uyFDaBH0ILm71534YRzFyrovDQigXxSjAP/GhViJZpS1TlGj/BQ1hRf0ZgpV7c3tRb+u
5SJIIo07v0tBXXZ1Y9Tiwuv5MGBEaXwcfPY1mcRDbLfgt9aOpCGbxsn2lt7eU51s9WnYDGXxyJxm
5RE1O5cScS5+hjKxkDyu/SLVRDTZXbphbDgBNbqti2bvgkkPkPvfrJpWjqRrFua3saPVE3cKUIlc
UQmA1NcjdSciu3Ojwc8OtGYPEArYVeBkHSexhSDK40DHQPdlaNbTJh04asj8RME8q1XptkS/cnB7
QRZ2oQ6BSGg42gCuX50hbevXzmRoWaSPFYAVEYj4w0yuFSAXAjys+Kil2frMm644VuMWkPNy3QyQ
pIfRgwLDifInmjsbWaVB0z9V6efbw1o0iBcJmJvmPmQVCoH2GzKJjosIKotuVwd03JWuHzD6WFlu
UEsNmYT0/QENxPYQO4fazEK3DCHF1PEG4cAsD222HfUEfd4r6YnF5fprQ4X+JwUeP42DcVGk0zwK
C+wbm9YEtBaszBSMQH6iB2BO2FyGHW9CFtYRbh4l+Zeh/JKKl9R4ub1AC6HmwoSyAdlkuane23nU
aoffhr+//fW1Acx/P4ubDTZTrFUYADUeHAB9IQFGeLsSyxZOyYshKKdL0RlcN0sYafQvjSb2pkjB
sTVukjUO3zVDyu4pq6oacMblkd0G1AwTwAjTO2Guue+8qkpMvBiPciBbzDGnNIcZZ2o3afrLzaBW
aUN0lO6Q/t662Q+3RO4QqnVeX+5zJwscsc97aCgXJ78lmwy3X+1BE1PgkIdyghxd8YrHzabv3MD3
08OY9lvPKIMBPMT5nSF2BmueJ33cTf4WciKBb/wGcUiQp18ySCnnRo6UVli6epiMWsih2eXZv7Tu
c5onQcqfRu3HgMRGUxhANLz49FHT107fBR/FVkNmYy6hX8uVsW6AnLnI5YwxcIxiW9t8Zc6XLczs
msbcLK8mGwt7zKVjpzIy9GHTe+gRXAOiLuwEjOGvBeWqmKDfeyxcJqNCf+7iPRu+2GR7e7OtDUKJ
Fm3Tub5XZTLSvR+G8VDl4e3vL7j/xRBm+2ebuWsqTWopvt9rj1kPzOzdOO2SZmU3z96teP+FFSVk
aI7dDpaBpXBN54jEVpDEe9yFAkfuCOm3fvvj9qgW7YEdETp+yJRcqdfrqZYRzTAKIPjFRiZZ4BaR
5uxkH4cGOSbv7tC3AanG6YTWHlDaAD12OYk2MiZW08dFNEzm0apfM/HuEvpsAbV/kHZCbRqQwEsL
o2HiGZpIiUf9A3eDZg2StuhmZ99XRtCMWoMu2AK70f5qZT+KdOXyu+hmM2XlzNGC97QSzs2snYay
MuAAENgp2idmfM5KFBvWwPVrdpRobvW4ALNYhx1EOOa2+7I9xt6HaU31atHBHJBYYLlxtVMR6ITX
KQhwHBmlToDqTz0dcj2Q/AspNtNaG+9ilDmzpWxRXTDTTwrMXTx6OymmsO3Su6723n9Zndkm/zMk
ZY/mkxQeMzAkEu89aQdDHjZ8jdJeWZ9ZIRIoOWwRAIFnQi4lnDXQtxplT2mElwr0EvqnbGKnxE5D
35fvy9NfmVKnrUsc0LZyGpWuuXGS79TcufE7G9PejOCJjXog5KPmLXq5L91x0pK+nuJTDbprOzsU
AKfeDmXKzryyoOwcEg92LFHLOHVt1I1b7n3+776v7JimSjnNHHxf+y14aHfvO4Svfv68kc7Ol1Fz
RJNX+HwePzfJxpIr0KUlhzpfgPmtcvZ9p+aaJjw9PvXOsc7GfWPFm5R/zKxsxZ3meTg7wv53IHOQ
B3AXcV5T3CmPuRSGF8cnO34k/l2v89BrdehqnmJr7fK7aAsehUYGxBbwqV8OipmDlneVRTAo+uhT
IMvkR9lAkbTQt8aaYPDiDCKVCywyshJXj1RZZpovM5ucCj5sUabbSiv+Qgvyq0/K/W1fWzSFVA56
eH00PqmlOtaVbc4QN0+iZhszeTDqcYsKa8bWSLLWDM1/P/OK3gbRoznBkJHdMyMPsuausJvNsEY9
roTmN6dAGzwIskGDdt01KnHqW37Xx6eJ0Dsp+GMCbEw9JiupNrXh6cqO4hBoA7Ht2G/jExIazzRl
33vmVYBN+ltTTI+EGZsCatNFbe4atKE05hped8khsW64aoLrCgwfyvUgsUmWo2Ien/y0C3LZB0Ti
OUZesu6Q5Z9uO8lbQ4i6086NKYMt5pYaA/KFpySHHndmWQkQE+4vyb0WMrkd25fon96YJUOt2tSl
DFC4Hg5+NYcveFRgdNC46FFX2LqjUfxi1P1CdHEEK8lOK6f6IXYMqJmNmfFg600WVrHJd01GbHQV
uAITqfmg1nLAGzw1fihsS0IIJ0+enDSN72Rd+UcxIrnio9soQOMGSs5pHR8qLW6DDpoRH2jO/U08
6v7RT8R3mQ7VcWrRwDA1E9/3Awjd0yHt78rcKj6MTldv47wxNigjxo9Vmv0ZWrZrWduKAB1NUETj
TveBNLXcVOmI5IoBksExr5s7o/UDzUaz/TgAHnHkk99tqD+aQKRQe5eAqnxbWIk4pB37OhK0xKEU
hx/sTD9cUleBYCM5xTnTdtNkoaGi7unemoREiXTo/9gMAl+3l/XqHEP7sQZkGUAfSFNdEdujgd9O
fCFS1KoC0/6Yr0EMl74Pxi/AotCdc40hE8VE8yn108jCne80pStVgauIMndPm3N20QcGF2C8y4gi
a1r6Q2JkUWV/h2pjv/ONnRM/356j630+W0H7OdLpUNUEev3SSpb2sVGOsDJaZVB9Gnjo8GOWhFod
EqIHfTMFI7K45jt7MNBZALseAMCgWQDeQE2eAqei2yDLg11sj+e+urs9rqW1eeuYnG9/17yJcZY7
Q171WcSTaOA7xn68+/uIwkiwYuHxW69eR4kNvlKTsShun6zXslyh+Vv4+RefV6Jfmo6gRPTxeSoD
brGQDmuiKVfnCFi/zgagxtdC5I3eZ4RGTmzd15X2aeg5D+zqnX0R8zqDRmVmQsS1Yi5VX/qXAVBE
nVuCRVoNijTvd9M9MLmy2ItjObMxnyVnZ6/gnZtPWcGiZkDSu8sDh0GFulvJ1S6uCVrAMRADwCKV
SkFWDut1nbOoLCecRM9asXJxvdrwM+Ex4gjq6pg2/Hs5DKjV55wTD/fuLrCmjzsQ+62AvBcmCm2K
4D/W8XKYQSqXFswYx0jbIAx7JOq7b1L+Fu3KWbowSxcm5r+frQXxUqOq9Ymcsgz094Fcy8qvfX8e
4tn3rdEBAsHG98mn4VisVOAXPw5N3hndAMyRGnIbbpEReB1y0hhtgylzH4lXrUyQWjaadwTu8gjp
aMifuzqVZZ7i2sgaibhkDaIPShfSd+j2ie89dN7u0ElMv+MozAKvaeSmEHzc5ZpR7VON842tS/ZT
k40emmC93doTAkVASvDf3o5uV5cv5ScqTyizQ7a2qrMk6vzyZ8nrZlu240eX6I9TWW0YEMC37S3P
+98pUY464G/jSU9ZErmMbsEdsmH9z9sWFkdkI/UL/AigJOoxZ0hOHEkJOTnOl9EHWY042noSTvLJ
H77eNrU4GNC64Camo0tHxf8kvcXE5PVJFPPxJRPWp5L0u9smFvfxXxMq4TtH+67dOnoCxsMHP/9M
nE3G/mXCzkwoJxBDyzTvCw0u4KWBqH+1tA3dDkT5Xxkqbv8wHBwPYBLCcxfYoss97TZOG2tNnSCp
DUa0/N4Y/zTxn9s2Fh3gzMa8amdxQ5ZxbptFm+CMIKFA65Te/ygqGdTdcTDfqSL+v1scJwVaKIHX
vrrcQP+X4c6ALU5GO0yMb70wdqUW/8O0oXsKWofgEAJ+WHm1mCPzhJfize7pZJ8Md3a6B//H/va8
LbnauRFlbaaEUWuOi6cKNNrAffyo2fBdG+j7j3Bslb9jUZaHsG4Cng0pAem9jGlUTB/EP9wS5t0I
ekUXIK8revYO2TlDDi45dbLjm5G0B33oOEpia6u/FADAtwXgBbKbwB+rR5SZDMCjV4g1+8H+nOsr
h/jVNQHBWQe3AQhPTVTf1WuCBBFlw1qEsm70P6BafkiYec9GGmq9tfmHxQckFyc6WjHwSrjcNDMb
+9DFDs5D/dWhv2L3QIeVRMOif6FTGg81TZvf4JcmKCnGhhoVTsN0HzP0MWyTNY6YRRPomJ6rcoCw
WkooK0vdAhGNSU615PRuTKph73RDvM/rci05Ox+MF4kE3KmhdYfzGpcsIM+VCcu8oTeaYtRPejt+
Sn1hQ8om+Trl7BMi9u9qQmJt8PQ1OMaiVXQ4mICdQhFIBQ7mKEZONnT9TrKl20Tb83wI7PIzhx7E
dJzoGnPdQigFiGmuc81sUtBZvVwy24sT0hW+doqLP0nuBhWk/Xq/DUz3WKL5+bYLzkf/1YwCZQ91
R4AXrlgYYwiDOS3P9VOK0vTRNZHGG1mX7Sq95IFF+HbMXXsLghQGnTR3rcy24DogP58TopjX6z4C
YO2rPk24fur0ZqMZX6vqKUbD3e0hqqjT+bgACwr0SOYaBeCfioMmXFKf1bp+8oyPFMq7bX9vFFqQ
dDvuggV2i0u0v6YZ8+b1ysSikIzUBe6gM6xGiVJNjKRahrb1k1WgPXZwCwhimwR838BuHoRWm2Er
9Jd0ElUXuNVU77umyTfT1NS/vcobQocV+gdf0irwJcRmUs1p9kZFq9fOrJtPeVVNgVmO6WNfgvoL
p5TxZJRTvtMT3Ky1UcBRy4F9rEbndRhLcRjcwdhoWtvtkA4TG1eOXRYWGSu2TqVBtWNKh21djiYL
Mh/CwQNCySmeiPOphfbNptSl/nx7VRbC7MX8zH8/uzAkjanR2mrsE1AhYa3vaAGyNFxP/PfHWDwm
Z4Zv5JLwslR2U9ZafjFUuneyvUMB5DZeA2sE+AtDuTChXOclrsQiK2ACCR2z2zjDPR3vyK93zxfU
QFBBQEYM2DD1hs0nmaY967yTl36y9APIeaErDP9Y2SwL8eDCjHJRaEoKNaUMZjIoBCJbqpu/aR8O
5UnKMRDlq7cmlatC3ufdeWFR2SiZASQYkITeKc78zdR4UPnQt3bMto1fBLFAf9HORI7a0H8MAlSU
778YgfUS/wOX0az7oLjHULqJNEjmnUpmH4fSOcasfu49Ft5evaUYBBo9tK04M0/kFQMhrUYrdYkE
RXdZbPxhG5d1QCBvYoOL2qHfjfQ+t+xA/EOAvTCr3GFFOvEq7Svv5BbPXbXnFLj6998wLkwoZzKb
GGFox/FOIil+mmP6oxvYdgC7ze0ZXNpk5xOoOGYrarD1J5hAc/hSZIdyTpZr+97c3jazcCIhd4MT
HUuFFgw1ReEyQ9ZyNNwTep0CaTx17DnzrH8YC9gCETSQ77p+LWsI4y6aIN2T1ZnbfPQ35mRspPhe
rxF6v3HzK6cQjh4ke9H8iC5j1b3twmxzriXuqa9Fg25Ez93IaepeTOHT7eiw6qtrMbKLdW0MmoH1
OzuOkwPPS38/1gKASQyA7mJCzHvQN5V3ORArm9Z0+RZQt/SeQzjj3mElRcLOMjaTYY6vtlMMG6cE
ZpQ1CB3tUKNzt/QAwOy0HmC0wubVU9NNzm+eFeVxgH7BDk/EdFdLCxkKl9th3cbeA2VkDG2PVTte
uMMHfeLsbvT5zMbRsg/NaCTI3IBnUdYOeeRVuwagWXA4hFsHlyJw6QHxq94aXAp+6thkkW1PuCX8
SZtyZ5FjhcLNbZdbMoREPVTQcbedryiXJ6FRuVikCYZM/Uee3RfsZ9WFblOvmJk3iOIKb7e8txaL
a4pFra0SYU06i3pjDGOfBoUo3u/XMIHb3NyjoAMHeDmSSc8qDbxPNGIorwWOJg8ez19MlxyIXMOd
LGzUC1tK2DHGkoFjALayzvADH5TYGzkSoMHseFqJCQv3/4tNpCyQBUW7iRBs17J/saq9VT9Ujhm0
9b2cPvZi925vADWUb751Kc0cMZdzWKRokMINzzl1vAiYOIjiO1w96PWn23YW3AEwJ6ADcO1HnVst
EKH3seK8tpzTZBcbqn9DJW/FG5YsWPj2LBwCuLzqDcJuOR/bxDvRTdXSwF99KC24ABKOJujlwKOj
gWPgcqpE3AIbUlCc3VlgpSFPD5r3D6txbmLeu2e3VNNPJbFmE7X+MU0CV9vE/CH5+v6lmBtNQRuM
HtCrhIad8dGauOaeKvuJxNE7+27eLlggN5iRLvj/1Q24NxgOu66G+5q4a6QfErImm7zwYkX/P3ge
QDWC9j41ZdKBhJgDYROfPAiryK77hYB6VwDPZkLGN6hks7Iqa/aUDdl0QmtrCyANkrUfzMra50l7
SAwU42P/vmialcrUkp8BwQ8a3LnvGB596QRc47U9DA2AQv6pJ7+79mHo/uESdW5Cud1Q9Lm4QoOJ
xn809aeseSq8FVzV0nacwR5z3hyxWV0kizPP8UsWn9hQfuME1UgQ2B9ue/JS8WVmHdJm4nXMlVr2
hPBxPeWOjxqbN+mBJQKqH1AqdGjAc34gVXEPtb27gvF9rKcI2P6dQ5pt68Zfssza3/4xiwNGTeIt
f4tu4fmpc7Z3+9zUOrPIAIqgOg1ynn2p63zlUF1yDTQHG9bMUIorlnLikaYqEys34Ik2gRaiLHdl
aw1gsljrBFs0BP4jJHEB1sFb9nIwtBmkx+gAB3HFY6ubOz3NPjjT2lPWMOaIplwTQNPy15By7UF7
oJ684R/9zmTHUnJnZ3gs22d9/AX53WmnAVHCSWU+DiYpd9NoxndN28ntFNvOLqd1tfXssg4nvSuD
VqZ4Elv2TxOgmX02lsl9Prlt2MQA7BAjFlsHjJrbXgzF3k08rw/aisCWdPxXu4eCUpb7IqRQWjlO
uFDvM1djWzm2VVA1WRWWBqs3WannwMsAxZP7XXfM2MDu/MaHKkvlAXPhxoUTAtVZbTo22rtcFvl9
k5j+zmIT+DnKAeQzrZ0HBP2CuxotUvu0QIBMeN0fNApkNirK04s3QqSk6Pp0P1TMPnBdjzeOBvhO
Xzfak+Ui4z2hlOjU4FyWkFjV4sS4M+3pBVwCoOLo/Hw7udO0r4X16jrZjym13J0xEOeYZPzBQjtM
hkfulpSmOLEczbx9P2Qbs+yhWyBNtClPCQr7IwfUfcrAUOYlVuC1yfiklbh8yww6jpXkcei4E/6A
tPY2p6gotQYtXuycVmELjpYQ/YrZvmoLa0MKc9i4mtV8IMx09hZpnW3racnBHoohZJXtB04nn8FS
1+ug2dONLZIowtj0DbDRKF4BQVVLZPgTljy6qWRhyYYpGNBWGmTm9Lsc0UBetbq27QujPPlG1aBR
Be8HYDHbD11eaFtrGLNwNGm2NYTVHeuegZLKaTv8yPhbWznGSwzO9nu/cnt/M6ak+95AdNUOc2Jm
oZ3FL36T5gGI+Gey/faP6LohcH1d/Ela8t3oq/xxyvB+afycPbUj4UHd9lCaiGMw/FiNtkEjbPrV
83dUv+/jT0Pu+RElwtlPEJfHbx3do8zRZ5kkZbZJfOC9wqIF32CaM/EoqDZtulb6wVjLJjRyIV+o
4ZbR5GVwRrhSfjdg1wRaP2jIYTC8UnQuA5dUBgBbULnZaUwDT0aVvlpZ88etKvHBa1tzg6KE8ccq
E29nQXNyDwR//+BzE7qjlSV3A/D8YdbkY5BZbn3KygaMSUYid3lZd/csz0AqDjwcOoHqloQuTuJj
bffOPQpmGOggWJhp2e++itt911P2kXDGNmByTl4Mp0c/kM871G6TpNPu3CId90JWZWAmOr3XOfEP
BloKIFBM6Z2IdW9f1PoQFnrfbUtZWcDo1uhtynt6x8xa7rvpT9caGwq/rVFiC01LrjVjLgR4sHOA
IMVAcQ6peSUmupMbV8ZU86iytoCMWNvb58dCyL34vBIJtZZ0VIsrjgdTvPMt/oF72h0IxFfO5YWA
e2FGOUJi2tVNnzQ8qqfAi79JtqNyF8crd8w1K8odho1YLT8uOXSm7215R6znot46a6TPa1OmXGNA
AuLKxseKsDQOQKO5YdZD7a/c/pYyhpixGRhmoM4IBZ7Ls7CogSdFhzyPRnCMYAfk3i+DIYMGHd/x
sS2QgsWGSZOdLyyx4a3QQmvweSiSdA19teyBf3+J4iIglyZJQfFL3Dg0xy3Yy2674Nr3Fd9oKAVg
ydV4ZIxbJxzXaJwW7tEeUhzgUcEzEElyZbn6PiUQqsJyDfVHkT4a7VOcRia7a5K168viQM4szY5z
dhcDqaJeT2XHI4v8Bjhgyr//w0SdfX92/7PvV4I4U1JhE/lVXgWxZaEZHwHztpGF3DimC+UqKOO5
eHQqqz12pI1B4c8hroDja9hQ8mOCPOncNFAnXdCKXzVfMbmwQjMC0nYRIiE3p4qAa2gG7aFCHZ8K
qHAGQragCMzpDv/xnyJuHpyq+3V7jPNEqde/uRlibkvD1lIThkPSmqCNrONTOfgHtOtmQTHUh6KK
cfEx1vJFC14xN52/9ZDNU6oEJQhPeYXhAxdOkxAHj1xrGFr8PiqowBCD1gYP00uvaCtu5JyhlURY
7dao9I/1TOl5e8IWQp6N1zWehSguociueLabp17l18w5pdleY/ucb8mastCaCcW5u7JNiT3CBIRR
vNwIjIQE+bvbepDsBPEHWh/gZcgYz3N5toMy3JN1kzLsoEA69xVfeUMvLAUWeO5HQWILXfLqGAy8
9cbUxt6BKFLovLunCr8e6Bh0HYM5DohkJVASTZ+b3SYcPKIOehdF0/H59jovDQAPL/SEARyCMSjz
I6BO49AR6dM62VR047UrO33t+4ofDbpsagQeFrlfuLUb1hgCFwIJ8MEzcYU2sx+pyAmZVHj1MWB4
pe3fM/9zOvzgoAtpXFSfm5//MFVntpSpwn3ezn3wAkfDbrQ+adrT7c8vDmUm/wdFP8aj4n8Gj3ie
MxY8gibxR7SA4F+LFTtkt8J8LeSv2VLcluUQzejxRItMISgk4PnXqdMA2APtysZA9z86RK0vt4e3
sNuhWDHjaOZ8whUoiGhjYjYj5xHN2V4Dbw0r7ln8etvIkrfN+TpQdiJswSkud3vsmqPW4VIUWf4H
0Jtla21U87wox4gH0AUSy+gLmeWJL79v+MzkyEPxKK7cYMAbstF+6nG/jf33o7UuDCkbH/pknpdJ
bHxT/+V5X3NiBXH1bBcrCNoFP7gwo5xUIq/0nOW4iLHpW4EmHlm7AYoP0Cz9WBsrd5kFB7iwpWwf
4kmaprrBo1ZGZrzvZMT6/e3lXzQBJOhbNyJ2kJJAtShtLENi+VP2tbG2HLdLbcWNFz0AKC2QFs0q
j1cd9KNwcrwGsEvTDDK/VHD6TE1On8qaaWFpSm0lhbr0LPB109PRra+jpUctB5CMJ41NOxrhWhH6
uCWxYvrt1eTeyIvQpvSPUWvbAaWQIHb9bRdrv1MrXvkRCxN78RuUeAEFw4mMHqpSnQ6Gzyr3tjXL
P+IF/w9v3wtDs8OeHddTPXEvLjT0l3jOQ9bg9jSBLWl7200WogQErdFBhAIL8qhqP0NeZwIiGBaN
qnZTbwDN+O8+rzi664xDksQOyoVeqONI/fEPn8dNBpUJ+OGVQrPut5VmJBWNxFBDg8dmD33ik5Ux
LLj5m1Du/xtRxtDmVan3fUsjrYxM8zt1zL1hiI1ufLo9mEXHwitgrhHNSS3FTkFHYdezHd+9G5s9
UivI1qxhLJbWG6hKrDTweEgBK0Zc5vl5U6Zo9DH/oHSfaCstd0uDQIIE0qWoqRlXaql968s64x4W
PN8WWegX22ytVrs4hDMTSqCmuZiyJoMJv9yCFcQN378MwIWA3xlxApgAZdshE2fIZMQtGWrZgbD1
YGy2oljJ1Sy8MyFs8teIEp0LLWt57+AGgGe5XUcauydQ7ZGHNPvelj+abqUZbnlV/ppTXklNWtYJ
T2Cu0J5jygJX39vmSpJreVn+Y0O9b+TFIFINBWfoTt2l7n6NZX5lxlSshiBT7hUdlmWw9XAkw2Fk
w6HU2q2XtY+1JZ6q3tohXb6y+eeFUG455wulVn9kCaxzPaQwS74lUFbjMeSMI573ewjBBkDw/lfO
90YZfxbz/X5sHU1gEhPIcBYEPGaQwYrRwNiuPNZWPMJQ4kDfxgPOTxhyil8x/eh4yIgPh9uDWQqc
Z06u3uLdBOzvlU6RvE22jB1K+eiXQblWv1/0O+Do59r3TGk5j/RsynjCmONCtTYigu3jlIfNP/S0
Qd7urwXlxNeJiew/QFaRW8igf0UbR3B7otaGoIQcZ6xSzyNwsiY95Ycu+YeDBdhvKMK9IZ1sZa3B
+obcs0MAC7IgUTt8LMcvefz+2/MsAfgfG8oqJJkQzeDFDEpqxQYq0pP9XLc7bUIj9J/bkzVPxtWO
PLOkrIbp1klvFwnu6f22mapAggTA0LsNR5mmptPutrXlpfk7LmVpfN44ZlJj7ghkQ/VgYCvxZf61
t0ajHARA99pQxfXwkNYfePzD45+L1Au69OftYSyasYEIQDADFNYxLzdJ2bZe6U4DsszCj3paHAtm
BCWZNjy1Vt42i+sD+ue5/RwgWDVPU3RizJrWZ1HViwn1f6N56BoUyy0IIxy7KkHJDK1dK9O4uEzo
IodwHHBIV2nAtGgsDjVKFnkUSj5iJH1g5Wsv3kUjeEsDLIjm4isG7SFDPzwSXCyyyh88zpGgW7nO
LgblMwOKM6DtuAAfucEilriHwgOS2Hc+2TTZ3naG5XGgjUtHDuKacZZlWQW6E4Qb3u80FDjzu//u
+7P9s4hcgcqyGGOcLennEtXENZ6YxZ/voQ3JnQWcrkhja+pCU68WqA2lX6xmj+vZP/z8s+8r+YYB
Rce0IXjWptMm6T5iHP/d95W9aAy1dDxa8sjrQ19s155ci1vdA7oQnEdAvKvtYKDvdQsw9iDLO/0y
wLI+5MBnOV/ySVuZp0VvxUUfjwkL+06lh/NrsNjjAo1jUXcCwDvQqa5v7L4Pb0/X0niAEEEvGABo
M2X+pTfJdujjVPTIyrqzPs5PAY6YyQ5bSFzeNqQvDcgEf5OG1C9aMFRlbZNLaSRgYI4q2u1pnD+T
Gr1SHeEiiHVgH4oSmt60C3O67zMwuvljUAr3MY2HfVFae5d+vf2Dlhzd0tE8AaKBmXBTybAlCfKS
uYeK2tgfXpt+5Xa29nXFzc28rLouxpHQfDXH0FxryVqazPMfr3i5NRJZJemIrB3d5XU45iezeb09
P0uegcImOKQBdwFRq+IZkzeKvi9x5/BTK5DP7rEVm6FaQz7OQVc9odE4BwEkYEv0K+RjWmhD07jY
T3EC0Uv7Q4MWzvTQF0/S90FwsFZsWlyWM3PKGVA51TCC3Y1HOnvBA1Rvnm5P2jwpV8OBfAfydaj+
2Woxy6eOk7LYS6JJMyGC1Y8hjccxqM3+XjZW6CMjmcTta9ut+dvSvQAMYghM2MTIccwOc3Yq9EQj
3NdB7YfTdSf6ITQLYzcY7sEwmk9Vv0bzumZudp4zc5MhBk/mMAct4UD2wy51SIiqz8YW4wk4u3+I
UuAdAVLZBKmYrd6x006yuJsYBZKEv5ZmCvxoinoFCex2jf11aWehTAXJTx9ITzRWXY6Mkaq3m66m
oLEMu3IPgioggW47yYoJVeFCkxA1bVzk1WT+qhef6+Tn4P+6bWLJz2e+JB/YcUBJ1WDbpLawwZDJ
orE8pvVX6n++/f2lIaAgjBTOzNKCvovLWRoYFYlnszTKS7wPrOFo6U/SWwOHLo0CRRbNQrrOBqWN
EkThZcgSeWka2fGPPPk6jPvbo1j7vhJFc0k4/BUEXFa1A3gorVaS2Ush9Pz3z/bPdknmaWZs2vh+
7X8CtlCjfzTtp5OuPA7XRqFsfXRneklD8zTq69P4YDcrg1iK0OeDULZ60qZcoHiHQTQPPWFByX9n
BfCd7RGtKZKsvdbX5kzxLDLKzjUamBvaDXSQi/jJHveraY01K8o5AJGQUY+h1AO17Trg9Su1vGAC
hHZNF2BtbZRo4rgtrViN0XjyTzXlaEN/ve3Cbyll9cQ5Wx41mOTajB0ssjRKXf/QdMfUP5L4jsQv
BfvFtWHT5U9N9dP071p9Z0LAqlvbRCtT+UbgdubkusumJuP4AbHcjEOY0EMyoYv67vY4FycShGwI
ZzhcIe16uZVo5hqkNwqgq+y9BTjKyueXzjPwb/7n88plUNR+VRqAbEboFuL2Lv0N9YtY3zO6slzX
wwDaDry4wCPNLFQqpJ6Ofia6CWVdvKkDCxnObuWafb0aaMVFYRjk2GDgxCv0cp4QbwaXek0WoQ8z
6NlXUCNV2v2QrXHVXx8A0J0AGRgMATV2dTssRo46nQt6PClfu/GpMu+NNTWdJROWhaaOmR4Rucd5
Ls8cywISsteqjkU5adAZIIO1zumlxTg3oATO3hpzs8hhoBBNADxCs9pjt2ABCROwFwDzYoPmT1kN
rntdA1lRER1H+VL1z7f3xMIEAcKBigkgKXglqrwhyM32fkkI1hoCVg3JQVmZBX7+P6R9V4/cOhPl
LxKgHF4ldZrknhmn8YvgqCxSEkWFX79Hxu6dbg5XxPi7xvWLAVUzFYtVp85RVUrfXgDYUGClcZGW
AYWHWLJx09ZdSierUIh+hBYpwNiPVf44IVCv+xubvfv9fm1N8Mxa43ZO58NaeXQeclV3vmRBLHel
TjNwOpCsE26XyQzqqU0hT6AVfjg9+WxUnD+VAeHno8MBeEMGA34Rg1BwUsnaSs731QCC60PRaJOn
LxTfb+jXybkZ64hNN4XzvL2zZFagR4s+SqAH0bopnIy8mFgbkKI9I26hR26duvRYqgS5ZFOFZzec
If5CgCesBe2MxAhyj56dn23w2VYpvkhOB37+6+eFlRjGXCeT4dIzrXhEesh1x36yRNsTJTUChXgb
glyAtYm3r+dpS07tAuT6w02XBeGAPs18VgR4UiNg7TGBncUD72+P+oUjhJxGrmUE0g1eN0/HMq/4
i50Xwyd7bIN4ezyyNQFxExSl0ZAFFJiw8DVtHafIoUpBytszdCG2vy4byOXX1213MZDaXSqoj+Dr
zLnpchpaOg27UVEple1dkJUA3I72OXBFCCekNKqM1BRLQtIJSMzTPJ8JOlgWxaJIZgoFfswRvC8w
YH8pmy/G4mhz4nngVDjb+iMkmcv3L8TV54WARMPFq/UVPg9JUAdSJAo3JVkJIAiQW0RDI/R0xXQB
KGs8r50scuYaunFawNUdVBPjYDGYIrKSWnJApIuM6WpKuAIdvagdq4BiJfZcWILW3OB5NIK0Y3tr
rat6HQavOJtXM+tyXSxHgiiUJxbMlPRz20HGLQ1C0/mQQORNO1sai8b557ZF6cCCtVqBBzak2c1r
i23fNCxdbCz9VIeTFc8EMrcKPyzdZBc2hMljHD6sXm3k3S+wt8fM/709CMlhWbNhAPhApgWo5XWQ
F9Pma25TVuOSnk16tyxPWjMc8oEcdajJbxuSjeTSkHD0vbrwNWA1QaMW5SV62aCzvm1Ashx/ZQvB
bYZOcMQQ1yPhXkXRZbpSx5ovurdn1slW4aEkk+XgyCN0B4zoLbMAmMknPE259sEMnu0CrOruD+a1
4aKSQZfM1ZUdYa7QjxnUQw87tjuGpHppVYRzb187iKgtoL3RxbxSWgpXY5PmM6BQaQqwRYuT4kMP
yAx76NsD6Bda3fv5Oa7NCR4Z1cOkbChYa8vyS+fcB8muzw6NHW9vAAlD0PpOQM1qRROALkHYAYz0
tt6aGRg0DTDxd2gvrfcGhCgY/TR5Xz1whpfNx4ROio0nXS2QM/xlyAJ6UjijJZA/SO/S9IzGzvpl
Kv7Hz6/mL07oYg510AYleE7LPsrNtVdV4aHX1RZcJ+btdQCCD+gdvQyCDgyH6GerYpcctPyLnqH1
eJdE20skPaMOuhjQb4iagghqRhRTFlUOrs6q1p8MLchO4CPsT0bzD0VS7IULS+b1rFkQgJyqVS7E
70B+FVVUEclIFx2OxgHbBKgzxDeRBZLEwRlBoNr91KdDThV7WTZReDIiAe0j5/2GdHIeO5LZJai8
p5S/MEZ2pRXcYue/P4bBlfxqRvADrB5tBg1JMIZr5gvP7ed5+JfTAZSSjlsSwSuo/K4XIvGcvhsa
lp9Tcjt3x+mwvaNknsxc1XARHCPZIQZ7/WAVhFhOdm68lW3RjLsigA7gDcnyk2EpbmPpqrwaEzn1
bZ3QoCEeoKpLuctS5wuEOEI+2r+3xyTbW0ipm+CZQLDsid4Z5AEGqTyY4ezmd6ErTrv865gvoG6B
JxIrVH5KLbQdA5I8u3HP77X38/av1LKv3xcuL3NiDd5dwFXb7CnwugNIMyIwCii8omwpLq0Ib8cm
hV63rWMUDvm417IvrqcwINtYq5KrCTIOtFy9KQPpOec9wdHwTLRid2DjTuonpk+nItB2mVaokiyy
ZQG3jINMDtJqiJSuz8nYBNTyEpwThGvhw4Cn5Pamko0HWlz4MhiFvDcFIb3WKztH58B5Yjcuv/fB
0I5GjyDOf23bkS0MnOIaiK+XikiS4gxLZQ9mCzt+XYTukB1Njd77jorIVjpfEFA0kJNCjkLUntJA
jNNNLeaL3pXcD6EkrZgwuQGw8YAiAK5LJJElAZBW1JjAXtZlO9/d8UJFXiwLJ5GgWLm+1keEyIqz
QGnZm/0JvqvT4mJMwsF+HMYsBj+AYixyS4j1oNSC4Fjsu017w4c4/Ix4D1o2Xh1yCJrScHIV17vK
jHm9hxe7KlPfg5l0RN0B2KcW+G7S9wd/+ry9yySvPVQB8OoOVka2NygcCiolc1rYGsCGzDo64942
7tBk5g548UdJp7jtJSI0CCYu7Am3GElAAg2yiPQ8I1BuAFSxuj0aVpsw31fgMYtzYP3IP2QYrowK
YbPutlmRAY95tqqIVrFGFbtCdlQ90NmvhDjQOBRvAgPEXJZBoAMQBPc5hwJue5v57f9oZN0zF+Er
12e3qEDPcF7aj9zrIMV08mbV4192VpFGBEQZ7eU+IoFrI1ZgTmPp4XFJ3BfGn2b7uL3dpDMVQEJ+
xXRAeUPY2AMESEkAwajzYOUfhmk+Dc145lAn2TYjacBCCkOHiwYvO55nrjBZ2my2PqMABgxU68OU
JTdpm+wtrYRs/BTN81rNsyPChxBCG9GQjLFbvZ/s7Po3CDera+ZOQZw2O2vB3tdvZ64q8MpuostB
Cmcps5086CwMko+3UGzW7GbvLW4M/ZDQ1hW7T7YxfEPHYwP7GyGi8CQcJupB4NZDmM6OS3nyFLGU
bF+AphEil6CVeQtpW29bH7mt9NwY9eM4ufeaOT726JjY3hfSUeAlAH4sHVkusS+vXRCWGwAdQhpi
7vdloXl/zM7JVS9NmVMFgxneZsj7vs3HQ25kAq8BYunORshGjENDT0GVhSnIxzJnjB3yPDiqOEt2
Z1waFXaDxsyamczIzv7KatVkgP+9tFkSZbpqL8gWC5mudYBwEwAYXzuJvk4aUI0A2DP65D7TUDIL
SB7lwfDz/at1YScQKtXos18Gi6PRDEIrcToZcaZiZZBeRwFIE5CoN0BlJlZOHEObErNfsvOku7d0
oc9J7X9oBi3UeXpG8/7HpG+BFXXPZTnEWtHutkconUlkvhG84FABtHc9k7rP50Qvk3XNsgfUHs88
SQ+Jb/3LBQUaTW9FIaLAIrpDNCZPwMCO2dmiM8pcfyb226OqxKRkMNjV4CMA5gslc/HuIEXKbbOr
0FphQlzU0U5LPx60clK4Csk+hxnXhfYCghNwdVzPWQpyqtoyMWf55KGYPYHYx41S7TEdfr17cUB0
AvYeKNfZa2n+2hCn2ZgTBj0zsytOKbcOzHAis3cVVRaJT0LQDQwAuEFW9WLBTG3YoFsA3cVZ849p
dlCV5qWr8vp5ka3PzKaCmTOeX1QDIdzMQLX4k5uG4npQWRGuhwb41jQvoWLXOz0ikyDUkACbG1UM
JMtMgjsfDKLQowBUQmzl1jpQnU3Iup6L4UugVfuWJ1Fl07hwlpCD9tAonw2zDe38cXsvSK7aK7tC
3JKSYHQchkVy0E2XkQzUcJ8ScmoWMM1lqutDtiMsDA6kCNjpb16YM58WreWj9gHlnm9V3UR9Pn56
/3gAcAWhNP5GN7VwiAbmjqZrQ1vNYF+7odvpALwFP4Arj7VK0WkrOa8eetLWFzMSZJ54XluvI8CG
tyn0GRHl+xDjSnbLgDa75R9KyKsTdQH6RJM/muyuD6yd2sjFE6Qy6rnflYtxHACmCVpntz13f/PQ
Qpr3yo5w0zYuGyhJLaBOZ+0+0Zyo7er9pPeHvH0C98vBMqrIToaIo8sLZadj79NoIqo2gNUvbP0K
wW+wAjpX4OnD7cis0GYkqktUzKfbcvkSJGNY6qCCWp62h76ObMOmiB0reqMG5AqBjef2yBQ8pH4R
TQO7Hzrz4JDx7DJFolByFDxEGeACgnN8K9M3NkXLGooeauywuKR93KsewAoL4pCGtrC4xQIEM/k9
QMyhy37/w5wB1gCYGuhZ8fK53pVzadERWZ70bDSgSYxnyKEYcVB+bMfD+A9ALxQDXm2tg714I9Ix
gHagBSm3ZN6l1q1XPduTItMt8YQwgXQqhI8QTIi1oclE6SELHDxDx1uj2FflPbjV7Q+eqgglXZcL
O8K0aYOR2sla5rSCx4VCkuDH9rKoxiFMFWTBCejO8P0u33nmsXMjMPLy38H72Y7Wng/8v0LLUNQS
bsZW6zQIQ9V42bheevTn5DOd7E85t1k4zsw+FaDtU1zGsqHhiQPhSVyRWCzB5Kg3PvUmBLCB06QP
/hykcQaftfLRtlHBl2AfjCX5sz2fkgjAw30S6AaqB28117reNnsotsAoBORo9wOlxR9JqrhLpEaQ
QEIqHzE7/rre370BdRawtaZnvf/BAi0spk8gQlJMn2zngS1o7UtD8gvX1rURp5mY28943iRFH04O
DVXvJ+n64EG7skYhTBaDmMb3eg0Aw+xMQm+6zYNbu0Wl5cv740pkWQA2BN80wCLi28IjaMsgRYO3
hf5SdDdZ+/6GIyQDXg2InKdwNva46DXSD+6v3NuldWSVILsJzSqanHh7d0nXBM4ThXaMCKQd12sy
lFUfDCzFi1q70Xa+f9r+vGxfoVUb/h31r7fFLwb9iaFpfe1D64IeZ6bohwFh0N0wJqq2KVk0dGFJ
rHxBSNxiKUEFf23ZW/pHXrMIUrRh5bwf/QkGfKjGoAMYcA3x9cJmPXH5jKvAT6HOBKJ9/zZbjEYR
F8sCggsr4u1ZO1Uw1GvexvOrF9PiD2RwjqbtPKelf0TsGQXlr/cvlYti0pqE8vFkEk5na7K2m91V
noUd6oyFqRlZtmLuZIuELjpkDi1URXQRu+cupATQC/gHc1hCQ3+oDcRTXh/6xm57MDJDqCKgLvJX
sVCMDbhWjcVEYChx6E1C0iTMbO0AStk4Jcs/FMZwba+pDmwK6HoIzjMNXA76A7SNEsOMINTmvZ9Z
dS2zvhpYR3sRfQRoX3C4jub20QF1MwiZ+T+4AVgAr5YNtDkEBISM0ELTRCOpjc7XAtzWehMqNpdk
PQATAJpv1SlCK68wgtRZGPP5imPP5ipkOKLE9CIv5b+7/vv20suesgBVri8jbGdUkIX4vV6Kckhc
1BETntz5HfnttEOUgYIezY7HNF3OvCtuAmrvGOGq57rk7XBpW/RCbjXldkpge0G5xZruauD8Rv2W
aeOucV7aLo+sUeEpJB4cJpFCXlvd1gzs9eaokAMJ0gqp1zYHff18mPQi2p5RiRMHFSP2BtLumFPx
MPXNGExB0qFTz3MiBD2hPTpxFajqpVIzaNZYJTER7Yg5ZNQEp1wvF6S5LPfGGIzI95NjZgeKOFs2
X6heIOO+KmJCxvZ6vgDQcIm2knBa3rFPwfiuiHIknht3HTDQfxNPb54ldctpj12JgkhZR057SPgR
ZGHc9UMC9pjaUTFfSIIeH0lBvM/xnkMjtHB0rbrt9b6xSjxXSTQXJSraIGAxj16WHjtvt70VpIcL
vSJrRzrKcm+YKwlLurYI2vKskzTUIBSWVUGYcQNuaQxNkOAHA/RNfteO6nn0t9ldeCKvuMk12RGg
pioeayQlvaw30UMIrJl3C9BTFWZdZ9+yappCpHvq2LWoj3IUIVGC/CIUJoYy5M443/huDfY5t7lL
8q7oQpZ5xRN4SXo0O7vBriX+78yb6c0w2tOOIn5VBIyyjb1CvVfKNXhZMWJoTH9w/J6WuPXKj8Se
gWWycU0QFZBJlj9Bg9h/hsSgwS0JnUH1VZ5bN5hCouenvs3vPLwkCYR7+REZ0btubOIJchlGSvaa
U516aKxt7xHZAQOKCknxlV8O/WrXB8xt2pSDk6cGawE7jJl2zP6hAAiS3lcL5rUFb6LDMniwUJGw
128HlaqMbMEQASGc9PEfXkXX37e61qpw3OrzUC83XfXRBx1Eav78h2nC88EGqhzcGSI5FjXMsrb8
pD47fGXiiSsVzkXmiMC3/Z8B4c7NW9vKaAkDQKHsh2rYjTPUMXBa/qBuczN2eh3OtZbF28OSVYiR
XUAT5CqmhCKd4I8mYJBbvwgq0MKSyCqCKHVBOlX+dvImZN4NFJUD/sF1q73X/soB9dk2L1u6S+vC
5hsq3jhO4qHhjN4lXbCrrXTv9yqwxRoLi74ILNSoYiDJC3G19VdcBGTAPfpQJUhr5FD60B6aIxRG
T0nWgiekMk8j8gLlWvm2/ZvF5F+a2bz1p+KeDOnv7dHKwirfXzHSa2MoXOP172AQGx7qssFGbdEk
bAcd3WkpozsQog1hllpEcbQlsxvoqKohlEOh9402t9bUFusD0qDM20TA7kW592Twj+8eFNw7Mh6r
tDIct3C6A72pp3nCBdoXABwBpxcyF2qxULAOoQK5bUviq65sCY8eKCI7dZL45dmo93YQlqYidJKc
QQwDLBtrjhVCfEIsag1otHMmtAoW1lNuOLuE3rHqT1vdD/U3yGAqrBmS8PPSnBgLJEMHkHQCc775
aEDHsj0ZYHTNqntHh7z0dJ/PEDn5Tv0hnOdnlj7N0xQ3EN0dv/PkT+PuteDPP8zv6/jFJJ01WAtH
q291nvh+eTT4afvziun964suz6EFMZ5OKytQimhRsDwyH2JJj5w8pcnnSv+2bUxCD4SI8WIwwmbx
GqPnbpDDWo4+8uVrl97S+Zuu/ab+bZ+wUEtuK9KHCTMjUnyo2AnlmbCxFfG+7Axe/op1S1+MuTUQ
vuBqr85a/zzQsErDRUWdIXErGOiaEnLXkrO3TvuFidlzISDbY9VKZ9g5i7Z39OpYBuYHoPeO25Mq
H82rKeGADFCfcvQapvTqti56CNOfmIomSBIhI9kAmCTqVyg4i8lNQMho3jjw1tSH0Jj7LRj9eL6r
oj592R6MzJsgDscHbTTcAbd+PW/l5OFC83H1VcWeQrdqt/152bJcfl5wjJnNWGdaGEdbHPMq1n3Q
ngJ0cNi2IlsRwIVwfetr15VYwcSmCJjFzPJMs1ivTmMHHWbF/akyIeyvKugXSghMkNyOq/SerLH8
P2iTIseEzgEgyNERpYvdb3rrzvZoeHgwhLl3l1b/cHWsmCrcvHgMIfVzvdiaXwxoQ50RbNMhnB5A
Z6N4SEpnCW8GYB/xinzTAGkPfeG0+ohnQ1pD6kiPKn5nuwpvIgvXECOiLRHPblQCxZScbph8blLM
EqX+3WDkJ6IDe+2AuBGs/sijRWarQQ43NcKibZ47t4lMSD9ubznZxgY9AFSOwHDo4vxcT2Vrj4SO
Y11BDmHQ99Auc3YQF6iPZQ2BMuby5vkf7CHqBhATzxNQdVzb43bQ2B2t6nOOGZ2RmTnw7CsKVdtW
DNntBKDBf2bWYV+40bVNwwomUCsUo3c31m7op/VDVWa7xvZuM9C56FkZN0gPZd5yY1HzxBtw1tv8
u8OKF2ZWD0NOd9Ry793WV8RYMnwWOnfQrY1GNPB0itneNUVm6nNSnZH1/em2jCFyRefrAPmQm7QE
5wcv7TJs9RlyN0Zx5/btAaTYXLH7pAt/8SuEu8zQk8WEpCEc5gzh3c+LTiCr2Ye9/UmxFKvnFQJ2
DBfbe22ExaoLhzXD9Uyt1qnO1lzca1pz0CvjYGW4tIuGQvcye3An+6nz5g9l3XxyZ1WgIh/of/ZF
xF2VzeBuSWE/mJ6t6Sm1Qr2DuIhix8k8BgpruOW89SyJrjsnddsyu2wwyjay2EODfmY932/PpcqI
4Lx7G2qJepU3Z+78aNhR4z8XU+FaZRf2yuGKOjFgLW/qrG0/B16auvXZRLldb+9mLYh0dzpq1U3b
uYrxSI/CpTXhWgWT2mS3jVefvewbSjtol8oiJMlDbqHbvMiitAPHcH1j2/dorlWsmMxFXNq2rl0E
bW2q1yZsF4MT1vYzD7IIBLOhi8PXF59Qm1NcKrIEHoCzr3MrHDkPOQA96/z6DHHe/dSDtFN/NqZm
NwyP/toi3u4MG0KLg0p1VrZtHNcMVmohHe3JQk6FdyT1qoUhZ4OmDt+6mavvxqCC6so2DhL+2DPI
3KyMHdfTOVKvp3MKj9su3fPiBLd1Y9ww3UU1a/JOeaLCUkj3zqXBddQXLr4HdTMZwQ5+Hrp93oYg
jF2suPcPeQky1JCbj5V7ZCo86DoK0ZmtV/Va7kQ/vFiAttxlGMEjALC1FpUHYu62D7j088AarNeT
Yb5pxQkqO+1NF21FBGxgNb1v++O2AdlWWJGZf1NTSPYLq1S5LGBLDkwjd544OWn9U1IoIgrZGP56
QRA6GkiQrP74Yl0YYVPhW1C5MJvbmn/xckUEKzu3CFTWu+SvSKUQ6SdTbpKMYwgNyMSI78R00B6R
oEG3w3K2Or6rl/ppe9b+tnCIy35pU/BTRQXWuTYHbBZs7vuqKSOw8BzSVfK3L3clKHhTZLmHuorR
4bQnbbZP3DxGShiJYLx1/ObcVksE5u29z8hdzbI7UJCcGofGGE2UsexXYZe73BxuGWjStLqN/YFB
4T24tRLv1NruTq+XeHtM0p1gwRu4eFmjL0ZYJqC0F/Dtri2F/DSQnUcO9fu5qMEcgewqni3wCEAM
Xe8ERLCF4+cU3b1DjAyP5ipOi9QFXBgQS6cmOq9SDoju2XX80LFOMwhoHVbtXe2x8nZ9/8i0nx3I
zXRfNXvSTfg6NDH7Z5lziyYCIJAHDUT4bdh5H9PpTPtzQlhUqVhHpUfqwpqw/epkdM3UBAq9ZvyZ
ZXPMy1L15JGmWC4nU7gP3QnAxKBGMTNxy2PTuyHvnLB0uzDP7ZMLTr22Wb4C/vDJNtt9UfuPlYNO
I8eKsgncgaP7eXt/qsa8/vuFG+El6kX+Wlv1crBWMtSVFsV9LD0BF7O6/vuFBTIlHN0YONQG9Ivm
5LiwJ0sF7lbtE+GUuUzLTW/AyhWER4n9cQZRXVqd5pLvS/LTCBQxjWrShJu+L5lDvQQHQhtuLUhl
FK0iEScrBeJM49UNPpi/Ve/rSUsL0PouEP0+p5CY593XpPiIZIKePEzGY8MffOdJW/qwLT9x+qWu
2rAiOxvC1bbFwoofSPXVID/YBEVtRWnZWGfyjYu++GGCs8lnr07bGT+sdB84KWIfkPm0O+vzyezn
mFoAtZPzYP5Y6C+9+c7bfZb8KfpTw1+29+3/5xz9vxkCoeP1DKHzvzHyCl6vWoyo1dyHCfC+MDea
vYO4ZGF62IOrJ7W7WJvYYWF9ZOPngnf6aCT6DXidfm3/IOnEQNXKATgP1X3xZcJnaJnRGY3E/TyE
Fjuh1eA4akncO4qLX3qeLgytZ+HiPC3jYC/GhIYc25xvGtSl+6a7HZQSAbIjBawkOshBQgZwjnBs
p0JLsqzC/T87ToTOut4dI+qkIRSdQGmZHqpE1SAt3VuXJoVTvMxZ2i0dvH3V8ygf9oH/bUIemgWP
Za5Hk44+jTKLp/7rlO/RLRSZ2rRzx4eeINwOVBIM0mcEFL4cUCsDZ/UGRWEEmlXRtSepWb7M9ACZ
ybAejwP94PA85PS7zb5O5Xl7E8kcy6VNYQZcM6sMvjoWJ8iPNMyW7LhtQLqqF4MSPFdD+sRYSgzK
GekO7V5RQ18CVwuXnsWG/Tykh217sucKQkiQy1soJr5hKGX9UEzejF3U0fzA2ykeEwcFmvHeXdtG
SlMxPPn8/WdOjFQskxeDbWIHgWuMAlvOFcORnT0PxO4430ALgR/k+uw1JRj/PR1OxwS+1+EHB13A
ebPfnjP5ObiwIoQI2Mv2MADXcKYc1Y/5yXZvm7o8gIFm6p4b/mQXHxLzDsqkoUc/UnDYJv3TxPZ1
fdr+IdLNcvE71tm+8DTgwjC1hOF38OWu/hwUEe9D3dp1/p3rqcasmlnB3fSDbo5FAVtZ9l2rHrnz
C/4zz7+WM4VE4OfWObP54Bbf/PbAPRqujbe2ihlRGuhCXgsrjGQ3QPfCxC+sWTQCcqSz1Tzq7JM+
91HBjkXhhKASjoIEqnKeHbruY6E6lzJgCx71a6MTACXI4wmm/YUuOYjs0IBUje2O2Yb/xPj8rXBo
HaK1/rfrttVOz4xk77isAFC6+JPPZvc85M2PsehVSRTp0mOXo6qwihOLCBdvnECruDatdXa3a1P9
nEHdUsMrLO/KfdWV8cBVrz8JibaBKXi1KRwueOEuoB4a9ADffADQacdLc1c13c7X573GeGzXxYe+
7r9PRXLUSR7DVcaU5XfcMuN/2PkXP0VYDdfnZjOuLwF79kKQa0f5KvjXhW5e7Ub/qNMv2/aku//C
nnDSDI03GjfhJvUefh/95VDP+TN71fdtM6pVFQ6Zz7NRL4Y1bu2OjRXE1fCZMniwpI1SHYU27LVt
g2s0KEaLl0sq3GdO0zIw+8Mf52nznLTNr3qaTllCwmYG6a9N7Who+A6FE8U9ILWLJLhuodsX4YuQ
vPA1a6wgaIL8UTbcG1V/1+j0BQIHu7oqb3WtOeXlEnv8H/oVAzzxTQu5JciAiKgq4gF3aTToLzaD
8pgv5NQCs8eAlaGOo5hZ6Y65MLUu9YVvJplBEjvDYbGqeccN7clYhpgXtQJstC7QmwVEN4vn6Oj0
fFNHqieW260OM2XDwj6/NQGlqHedCuUjvbcvzAj7pJkHk2oBzJgJ+15q9p+CeIqRyLfE60jWSOVy
wqw0qccFHg1Ui/eZld2ZdKhCbXY4AHZoEKy6L0s578gM7dDtQyAbHMaG5iYTLFZA3V1bTsHuycce
MkFOV0YQ7QiTVhGWyCwE9pr6ATgW0reCuxrpUBjcBuDXa07sgRb/4+cF7xR0WoHkBD6v1d/m/Hui
AvVIf/5KtgkcBh4bYnGUjRp+/gJIORrBH/K0e8QRUsQXsuOCWv9/JoQhoK+tsgYDAG/bj3MnqnmU
qWZJtsEuTbxZZsLywRkQtbHkNgCrl0c5NLrnD/U8RIZd/sY1+kFLu2h7d8lOaICCGIqwoFoExd/1
7iLpknZNtiCflCMrt7CdZQ2f7Sp9ALhZMYlvTSFXDkwcuicAKcOfa1MNtDpAHA1VOmxB4B7zby0i
kT7xHgnx3Xh7WJJYbE3MI8y2LPDImmLVXsvrJShWLSXwbUfL8gvwh3CZi1Ajh378ohsUxwi5Hjff
FZrqJSodKPgSXQSCwarecz1Qb2CLaScUwkruiP5R4JgjfaTWARFaZ4Qu+GxUFt/uT4wWxXro2QEQ
aIq1o2kEXpqaeNS3o/YJpNCQwy2R6FGkDqTjWjnSUSdGF4DYnpiMS9JCMgJkZzMkTAen21WGfVMN
wZ05q4jV3h4HjOjClnDiXFdbAqfDXVh6BbjxtduyNmM+B3vaJXFe1zudtY9dzRVtntIh4u5ddww0
i8Rts5QudcH0gAbJwY67ZkK/ajqGQc5uyhb6fdubVLZq0EtzHcCAkX0Xcz5LMlGHNODNMemvYAaK
Eyfd0xSxzFvvCMokpB/+kiDqb3pTzC4x2qxHYsmZlwlJrRaFt1bFByUzYq6w+lXKAntQuB09c5hH
myFgIv4zOi1Cp1ZxDsjm6tKCELCMo1Mm3spVsoAWpyGo3iP6yxNr9/4lgUQZwLsu+IffSLClZoJ2
iAGVwyW5abVT44bTqPC4Utd0aWPdgxehBMi5Ur1jiGpnUoRTAImJz3U3x25xSIYxHM3HhD3MUx8a
9sftwa1zdB2NIYK4GJywSqB1NKrFwrOksLodre0w018yNJzSpUQZk4OAQLUv5Kv2Op3CqmnMSDvu
wCLNnY9D3R1aXsUFKNIUJ0mS87gemnCNZV4PnPcMQ3V9aNOPetFEATka5p8s+9FVZdxWt6P9GQ2E
oW3d1KDktgceWcPJy56351jmQC7mWMSxEEjCQQYN5QpP77JQH50nsxluyq7aD6152ralWM9AuGfy
NvUD1NaR5Q8ejPkO6f1AL8MEOU93efFU7a+qfRuY1/s273lqEwfPvyX4UOa/dbNDQxE2LP05QEEs
acAB0qzY/p/G+Lg9UKVpIULNIW9imuM6q22sky/ASuf09xicuY8bPXmxlnsob4TuWP1v7kCESxho
FSozDUMO2K7mj9Q4TYNibOuh2ziUYrddm/+/Q4mo6HNpm6e0y45FBiHtoYoHT1OcFLmn/u9EBoLz
WYLJSmwfM8mNP+DtDmf+dXutZBf35QEQnIyfaU4RdPCgmuWGmQZmJAaiWp4z0FBkt73mPww2O4/D
P+A0VxeABzRScBifCNibOlJodYXoxPKzQ2lk4WLUh57zaGxItNB9ad5UaR6zel9Yt/6oqGxJlxEM
ASYYKJDtF5HNi2H0zlTDAQX6w5TEblJGZH52tY8zgKHbMyw3tZb3nLWHUoTqNWlBOad4KYwgjjMj
RmKSHjI3dlQ1DKl/AYPl/zUk+jLby/WpWJEBCQhdjM+U8HAFINbpnWn/8cjT9rAkFRMs4IU5wZ21
Tl2UTrPqXQbPVQNcW00gUf7JpTe69av37uviOLaKZ73UXV/YFHxaStDvT5A1Awmtd2j9O7N1wp7d
O4EirpQeuws7ggObrUzPoCeMKraDDODndvq1PXmqpVrtX8QUdoG3cWtiHN3U7QZqhlbr7TwexDNo
ZTqTxFmHmva2TenlfjGm9d8vbKZz4DcNlMbPjnvMoJNeRbUVb5tQ7gnBXTWtPeh5jXlzluVD4+dx
2jiPvZXfgEQwrvGWpLp+QAn8aEyzwrbUkYE6CRX0FXgjvqkatMnq4F6EI2v6yGvuUuCCIBSTPScF
3/vJD/J+iSjsf5TvwIWMEjAa567nE/hnMwN6KQdvhrEndfB9rIsYebrf23O6boU3Fw5qBWsbLBSW
xCIUSPls7jfwVFVBozH4Tj0F9EtlQBgHNQhf3BSXJtPqL9MI5XM3/bE9Bul2vxjD+hMutp6vFWNf
NzDhOHNo5U/+4h9S3oaEPRrFZ3tSxZdSN3FhT9jqRektaU8wZ62J7NLHbNTCMdirBdalU4dUHKic
XdSCxMxBlnCW0wksEMUQQV4p8Q/b8yY9shffF9ydprNihl4lAFF+lI5PUKVSRfyyESDrsgYYKx+C
yADVZ2DIDGYPI8jdHUGBRe/j94/h0oIwhmHWhqycfdxKYK0IMBDbogeUNbetyC5ZtK3q6I3xgxUx
fr3DloF6BWs0XLLg+jC7YTePL1rah4ttRWWvCOTlk/ZqbP0xF9uZ4NVemD2MoQ1/3+UfNF8lOSi1
gDQAWnGRuXkDGGctDbrKdxH2FUFYD0D5deH2hKksCMtC84rV7eTk54/B8qnwPm9/XXYAgQEAuSuK
5wFIDq5nKPHAiZoCE3vuQ6Id5zFCQXVS9SDIvApoIk1kZFB/eZMHX2zuQloevFV5/ZvWcI55HoFu
MSxx4ps0tAoFXEO6x3yUmJBpQDuZeNqDNh1zb4S9GRsrab9Rw44K/ysx7MPsvmxPoHR5kB5fZQ7X
aowQXBEAop2pQRqoNb4y4H1+bX9euj5os0b6HRouEI64Xp82sbSqKvF5d3R2GpvixfZAbp5H7aiw
JFsksCYgxjdXGl4xzG9RtTYHHRGByZ2oH4uo0O4bcku7cS1CPmRZ+Q8bG8pKaOfWbehUiLQaw+zz
FoSXyG01MQ8rPdqeOVM6IKTn/go7/B/Svqy3cV3p9hcJ0Dy8SrIdO7EydZLufhHSk+aBpEiJ/PV3
KfsCJ5YNC90fzgbOQwOukOJQrFrDbLNzOnVBV6dp05XVQym5DnpBja51plAnthz0NqdRxX0BpTm0
Xt8MgNq/ixa6BLmTkk2tYK7dZEJFsLs3diMrx40G8bUQPNwe2iNyvC/cfgxVBg5sGhi/7E52IMr1
fQxxZLCItGBCq9jS41rj/jfRp2plhS/uGxsleFTB8X8owXsAMC9OUTJaQ6o1fEw4KaJWT6j93VZk
ZQYXidpHENRqUf2ePUjhT3Q6gT5ADrwuO5mUVOtxs8EwW1Kd1kBbmOMhHzrtrbLt7MlyG3JrQ5Jl
LRG+tLfQ/XVnJ4sZpr3IDvpy4I4LEeIHLYdVig7/NeyCtTbgYiotqKnpn4MsprKbao2oGssE5x+p
ytBHwXi0/uEi+hxkcRFJjxbQw0AQLWz97bTGnL04UXhPAhCIN+VZY8RqA6j557SCbIjLDjpxYGCi
tHIl/7x0Ftk+pLRmezIP1ejT9WBLameAT4J3qpcHvdbCRrQbEKVC1dsrZ8PFjwLBLpCw0JuFjtRp
KM9n2ejkTvmg2728mdy6gxJv6oW61xc318+Jj1rTMm8HvBF7CfrTLpSTT2NZtedWtWaDAzqAhuQo
7PNm8qx7x27hKZH7ox/6VjsBZZjyDVMpCsgT879iqr/pcmgjXdhdzKC+tPc0YWPtCBXqTm+hChzQ
BHcujS1dg+TPQMevdQHz2IJSeQCXm4ZofFdbu8UTL/C7fJdKXaQQuaL2PamHb7qQ+W0wiSZGicfe
+HUB5qbN/aOPllSkct97aJDfRK7svkI5Y3qieqt2jsW/ohT1LnVZPRkZWJ8lYFW30nerzQAiEoSg
8MyT1Q9dkmw3qHKW5wGirZUKpT5zehY5LeFrzM27yXPScNALJ4RzUQJBcPdm7DwnHMYOp0DdFOEg
6m96IL/nkHyJgCZR27x6baYvvnrsgJaE7soO4mtyW1EOE5hWhXlajvEItBYMT5mAgJOMusyJ0g5u
YZ7h7/qgaWLCwPq0OgscbRvlz86qu4iZg3/wAXuLCDpy27LvyL8cBUADAEQIFvq5+g7vasUrgcev
guKHSZtI2W+dWDm6LyUnn4PM19bnnJTXJquzvASEXI/gmvxq1sFGNbCYGbMtvvjKTroAyJ7d3+Bl
awLvCV7VIl49YKxDPZQPpTmIsC3S8SHItW7fuUF622F5R0Yup42nmcGtwfX8mRF01aJen8YjmLnu
1iJlfZhQLNgNWW2t1IkubXQ0rV28yVDjO9vorgUWjgxI+TAFKqr1Li50UIuql5U9jjldbvEAFUTQ
1mCweKbDULdpX9oUT5vCduuZWjZ+QZL4s/ZVF9LBdu+zhoudgbvmznVbZ+UeXYxxvkfhtI08FMAn
CMssiUDYfMxPx2xIuNvecE8+08CLRggwrXzqS7cAUF3zOFGsxXPwdGX1tV/Zw+DWD4Z8Az8vXZnE
S/nUp59fgnhrAw0YlePnZXEg0wGAYc/Zin5jFT/b4h+WhQ+4vgMiLr7a8lnCpk6HoBJ4+bWbPmRe
dnQhss3rNbTWpRsNvXDgwgCBxq5fXMu87DKDBwPI2TOCvgWr2I7zztlqfOWS+WjULlfg50iLXejC
6RkdUI5IbnZf8lEPuWbuUzixOrKIgI2OK1aHARtvLE9txmBIctN6c/MpsmR/M9RNrI1mPI5rd/pi
bX5kP9BfmMmEyCWRjZ+umdzUWTqmY/1AvZ+2/T3gv50156ZLB97nEIsEq7UMSfpS1tDwfx/Ycxbc
m/02rZ4y6Pdd3+Zrg1lMcg0Z0dwkGIxjyzBo9sM085hXdvPlNYMJm3MgEIEW6QJTBXRcWwbdGBTQ
00lEHmo9hbdHh3Il0iL//v/f5n+RFvm35uq0SDtEArVEjyBdQqOyUNbBTMtim1q4n4oOnrdZj9tR
l+i7Xp/NC98NoGek31CUQel0OVCoU/UQBW+ghuUA1WMK906l5T5tnRtSum+trW2ux7ugIQWJL9SF
IVcFhQqclKdrMbUgNxuIbALWDEZy1XTr5m+aZ2xLlgAWo6XNhuVfSUBDj/wZ7TEq9ENPf/rWM94O
IaYRxOfi3vDXxA3Pzz3khLCmwaN4fhcvO1Aw2NPyLEtl0hpvouo3LvkqCwsQst+K2Yc+eLo+DefT
jumeX3YebsRZ7fl0FibiVppm6zLpi6ex+UGabzUUuBujinXj/Xqo8wV2EspZvJAhnU07VyqZVE0K
LM42KDcVsMa+98KzByJjqPddD3h+Q+GuB3MctSaof6Dxejo2o9bMHF4TKmmsbSnifOXWuPjzSHSh
FYsO3lmdqa+lJaVTq4RmddwZf6z0+frff6FfjgH4s6ITmpEoXCw+Tg3zN1RnNZnw6d4e4L5j7jX5
Rv2kGrbMfmjs3/X4KJ1h5WC7OLD/hf3o5nzKGXsFfEBflSoB4s0NnvJ/QNZBGhvgLGAVAes781QW
hVPnfQkcfzXQyCa3RTGTFncafV2ZwI+b+/QiPI20OKNdV3K8eUpQZVrQlS0gAbbOqP+wMuq/NPAC
hZJB536lvlfum7q395Xt9jGH3OD3NlX0h+cR0I0d/Hn65LHtANobGCiW3DY6e8Wb0UmA2oIWQlG5
GwDcvZcszX5V3HN4VCgn/akCXUKSeWJbvyb8q1V4X0remVHP3HaXObb40hhTOW2yMijuaWeaf4ox
E+zGxXPgFjQU8qIJSqKeu3AAHFP/rmj66Yk0DUVdSBsec197zb0qeISrRrMJ6k7f1XJCmShrqzwZ
M5fu0Pt1qhDuCtbGa6B9FInCF3vBKshSu7mGxyYHjrE2sywUAOXuLFGB5cA1GEtktrXtWcpvm3zq
96Xh0DAjQh1sd8z2dod7oFRDvtOwYCA/D+I8gxjCVtTEjLPBTB8MZPVosICRZNoSWe/AWGRaRRaE
3NH9r2PbaPd5SSUJndERP0Z/rA+62vqU/0kD+m4Dgz0W2o0qrdiD5stTXrr0luniMdcGe9dOhO9L
t5s2eQcQFGgqOl5yREait4fIg7jSfSp6mnC0Bb85ZqH96kBo2RZTKZ7tQNNuVUBUJK3B+07cuVFT
DM29QyXdVa4s8YUNJSNDOvl3yg3/scP9CPGr4peC7uaWKVQQIeNbbJuesI0Z5N5WFU4XBV46HtD/
gUef1aQ3Yx70eMTC3QDAFyAQO3OKDKMq96DuuPiVUUR0Mn/wzm8hPyBVrBw/j5GYDZHWAjcSveiF
EVXaVD3pg9e8qI76T5XZlcccalZhh97Tbetlxr1Ia6hxpLQBIgR2TL2R9W+k4Xwn/dqLaijS77w6
dY6GlYHHAkIEZOlRZZAmg3slTLTBo/eG0HBq71A7rfWuS0v7YwzIo4IScggu6K572lR8Izq93RVc
x2SPDQw0/LHcoFgHTwXZDVtPM0RsOozv3bQzDprF6c7LIF9bpHiNa9IgEWGpiMyyNHeuTZBUNL6z
cu6f50ynm35xbNqp1nuUVuU9CF5bM/hKil0ANfk0+Hn9ePEu3Ggo90N3A/xQexZ9P71gUGbLpqqd
ivvJyt134nhlAwMlhx1Sy+XYAyhYcTv1N54+qBtcJG6oRjOIe5fQg2dUQTg1lQbr7++oNkYO/EiO
Ey2byOTfeluHua03bHgBKv6oBvWQN/r4w2dYMaZbbNkwmhEsU8yI6KN93+KltIOv8LQpR1B0S96w
mNC6Ow7pYD2hY0R2mqnSrUhhFTKZanwouKbFPavfZMDoTeGgMqLZpRcLLqDoCsHoXdn0/Acf6nbb
uMFP2cLvLyOounqqCKIuSK2jJChP0cDfmg5nT7pU48YPfAJUZ+WKZ2JV9Y2Fl+qGVsOfhlnwKaGQ
MLCkznfCbSiyAI3mUVNjQUwQgAHiQcdLJLVE6LFi+DMUhh3qpRh3KYNHUF7BYZXUrLhvDN5HLcvJ
49jKtUr+YvX8936GPzeyUNy7QAycflQN4/cCyYeEBHkf8q67RS64bU3Yn+jUW1GAWqygj2CzjQvq
jrM08jLrDcoqaBR6+YnXOPHkaEfIVj/AqbKJUt+vQDoztzDj+WV22kq6feGOx57VUTsHaQDtl2Vu
VHS15ggjv8cp10GgDdy6FtpkKxsEU7W8fUHDxdlgwpjwrJ1kphlQ81Ll9+YYWwIqmxtVxmj1lzy+
HujiaD4Fmv/9U8aSFqWmcHoikLhP7SJsm5Xc9VIqhhodgBZo8IDev9TWbHNDwrFUy++JpZJc5i81
HwUUv8c/qhgf09xB7dY8gtxxx/Lxd0+ml5URztnxYi5RZMFM2vORg97m6RBhx1TaEGJME091sghz
twl2DDIEL47ZWCGBB0jsDqy+EaUjY8Y9ckebmm3GfoQp6ETKbyDyG0eYUKebGnaOkXL77KUzvCYO
BFYAheXsNk314IamvtrigvgDHg05kqBm+2zIegrMjlFvK4eIp7ZW7mMOhktksFrejTkoqCYoeLFb
eFOM4jZKtSqopm8SX+UxlcJ7hCRp9ielfvcl05FJXZ+cJb7ov22E94sNHww8HZe1qMpInUGaAUvs
4FnXbpCxhQVt41Sr4CEZ59obHTMcOSu11cVT7b+oNjQxAfgBY/espViR2st8ncHepY+RdAg8jiFI
0Goo79ROsOu8Jt9N6Ro2+cKTzZ1Lq8DRz+pSSwIOa3wmgKUq7mvLO3ZpDiOT1HyVHjkEbb3L8vRx
ZXbnl/Bi6bkQgpvNbEBNQX3xdOlVE2naVvdwVvRed+cWw3RHUOHajA43N6p1ygNmQRc4K83g3hrc
4JarXDugwZyuWWvNq/zan2Iu/hQObpMh3Px+loToGnYIrP5JWdNf955gnumhIQQwh4eX3fJ05E7p
icrJ7z3DiHBThcx9IRIt2HHl+X3p4PocaPE+IRXRJAxc83sevJWQNqoBOr3+9S5FcGYDcxjuwZFo
2UaTJOjdzucoVRhTqDk6DIJWTvnFNkDhKABFChvPhmY0DqfFZAUq6FipYz0qDRmkr6Dv14ZU00J0
wWII4EfmmkfGpYhQ0wRoFpwbMHsXZ2EjUZUuWI/PU/veLR7+3p1ydLUxWhIkee/i5tRrlj+rwVwz
ELp0EUCvUUepBLpuc6XqdAXWUlS6nyorMQ0id+VomS8NlL+ePFM1+4AA6+Wi3wKrLLffZiWu1JwU
wdZURvbnrz8smq/AFKGg/KEfefqHGL60xoxLK+nr+lA03WGtinxh5cw2TzMlDRLJKNeeBjBJW1WZ
zLykvTOc+3aNJr3288uPOGpTwSxI9gziUNc36H5en58LR8XJnz/neZ9ygk7YtQG8n5eg/tuKX5B8
Z2vu2+aFSxlIBax6bDCceEvUP0B4tiGbwk16r65SCANoHvSYCljBQStg9MjGgzfB41x/lDtSAOKN
zmx/0FJgHBnNnmDqGYL2aG0r4XWPpWboG4FG2HtFWvmNFEisQqSdKNgbzhoUcjH7/91d2D0BoPY6
GKOL2a+CUo0awd0lJA3zyn0GKOPH9Q+wCDGfCyeTs/gAkBgt6wpUvMTznqo9pX+HxcYIdAD7cAro
qF+ip7cYgd8CHpDa3Eh4Baewkt3hAf92fQSLJTSHcMCkBmwItTfrDKQkrc6QgWy8xM9NHgaDlr/q
eTriASb4SqjFZM2hAOhEIjHbn80G1aerFUoC2oi0SqDEkAVNWOc2/1FoKKz89YhweoGg7ED4Hg/W
xVktTDS88TYUQPIAc9QVERdvufH3T6iPJ8WcE83i6svFVRAUHZxWjkk6WZsaInY837j63cDXqJfz
EvqUDnzMGjp2Nh7gM014Ce806JCOuhrGxDB4u+9hp7zJKRT1mJ9/M7D14r+fvc/hFrNHOg+UYBfh
CClDVATiSWUb2/l1Pcr5mxBzhscZCqPoSJ6xME3eetzU/TER42xE7u58mdj2GJblOwPmM7ApkHLV
9nrQC0sdqR1eoLM3OiwRFomIB3WVqaUTgk40nMwHl5KwsFYS5kuL3AN6FUJiaMCjN326yLHNBosB
ypbYhReq15T9Jb30Yz18DrDYRa4k3MYaHxP9Fbb1ob21jTUTxPkbL5fc5xDzGD9dK7DckXWtECK7
0aEFpv2KVIpC3MrZeWlhA6QIGWF0k2BBtihhtfrgpx1HFCVCLdhNsIbZuv80W3PtClhiwEmtxTfP
PI+zMa9EkrNgi15GKPGWsN3f11fWhccZ8CBwoPPnMgM0ahe7xh18SioDHO+WYWNuC5ANBQqjOSA9
t5UDSbVXuSY4dmmhfQ65GFmhAfdrZZ1I5NHqNmN7c31Iaz+/+DojHuLE9DFxLHsc1D1s0//+94FW
n7WPcUYDLXC6xnq/Mw0QYXnS+0OYzw2JNWnlS9t9tsyygb/Fl1k24im0jTKgvHmSly9m5sa1+N7U
X/9hFHP7bYYiYh0vNqOqPGk7TsUTFiJNj+x+rYZ1cRAuGmTowKFJtrxmhjFl0BTXRdKYKLnvq2A7
tLt/GMOnEIschlPXM0puiGRgByFvhr/LUXFezV09VCzwvxk9vpiiXuiVX1KXJ8HQHfqBHV32BEzd
347BgKE27GWQzKMTurzzJ9AfjHaYpqQfDmjlo7pz/ffPT0T8/ocOOTJgG9IBp6vVGGXFOdCLiQ0l
LuH+4eiR5OqQ2mJT2/VK0/ViMA/XYwByFcoR879/On592NsWetZMSWC0+0YeA4AZpV6E+uCEOvuH
mZt9M3AfIlEGOfk0WA+Ya4CjXibZe2/d+P7KxF04GYEyBtx5tuzBNvEXv28qq60rqk0J+mEPlskh
ruT3EQRCnsDRhqAsDV7sqnrWRHYYrPHl+mc73z0oyBqzSy0aYOiPLw6xSdDM5hbnCTfM17rXv4Aq
89ti6cogz8/KkzBLHJftUgWmz8iTsfH+6BL6SqgUXR/JvAlPr2SEgPER6tngj6Mgd/qZKoOIARYy
PMnU98Hyt6h5QGOExZBTif8hEsodyNVRUzkzXs+YzzTD73lSWfLWIyKLhEOinCIVrCe2wkVeorjm
02HGKrro8esB7oL5C35a62mQ9sTyJpb03dhtEWmM9IbQx9HIvNtgNKcNd/XIru6BBi5D6rfZoXSd
Ht1WWj1LWPJucrMIwr531abjrh2mQgz76zNyYT+e/I3zt/n0N9qqM+pWCJbQWt9UOZR/67E9KKjm
2Eb7Jpt+cz3epW8NTh0KPFAEmsVET+Oh/OcLNGlZkhGzC81MuzGJ2ICeeBzqVfWh+eRaLizoHKHe
PhvoQgL2NBjlTquTrmeJYf5W4+9C++pZL0I+GJDabVFPPuiVtncoqufk12StvG8vzezn4PPG+jSz
1NS0IOeEJaxlaJqZ4zvxxpep0oNIte6NJdYYpUuLpI/15sH2ELVeVJZgHHwacapmlzmLsaTWWza3
H40bYhWwQDZRI2gmXt72tVXecxM6EQV1siiggE451OAR7h5n5UtfOp9QWkGurdtzaXGxqwdSN7XI
1ZDQERwJ1mv3lah/T/ka7u3SivocZ5ErwosZpS8djceWHA1exlqtRWWdR0P7l8ry/80v8nmkKnMT
adlD8rO699OUApmba9kPyMawsKrK/Nf1HXJx3tAZAMbSxVN/CSBzBVOTK40hGQLyIFt54/XTpmD5
iorUEun9MRof3YD50geGbsnXYXSw8tq00HNRQm2CsVWb1AAWKR00K2yR9ccZwBBRZvX1F9HWzUba
noqBZzHAJeidkJgGNIxaJCUN1/8SNjn/cZAwAgADNQEY1C2vBICHp0EWFUtaCIqgRxJa2UEzD8J5
uz7ZF243IJnwsoE8tKWjDnW6ZZiDFnghEEfob1Pz26Dtyt12KUc4ibDIESQo0uVYNwAlTtseLDAP
Rt6iaADefaYGGCPjK97uoWuq6PrILhw/J3EXZ1/ToEPfuIjL+ldiZ5HPoIZxw6qnMn39+0gQwJjl
bpHXnR/padsGbD7onOodLh/5lIj2N8MbXj1dD3TpY30KtKTocTO1oZPJcVeZcMi+WzOMWvv5xVoI
dJaXdopxTICB2IEAFmKt3nVxNXwewmI1oOnRNJY2Xwp9InG3e10K1mC1bYZXZbYxVkpUGeVWeitT
d+FQAaEA2ynAyXWuAGo6qQZv75xBkbeRG97Zw2bWqbjLLHioXP9Kl0JB9sWZIRGwHFq2N0Gcr4PO
QGU6CKo7L7dv8vSOOiuX61qQxTy2zWjCvntkSToo+Mm8Me+9AEHq+kgubaHPI1lsIddjIOn7yI1y
f5/NKAv3xjZfHOuLHcT/t0jz0vyUKxDolw59jeGoPC68CC9t5kQZO5bDyql/aY1/HtI8r58CCUsB
U6srtLxTeatnzpNXWT+uj+XCfQwhvf99//nfP4WYajgVWxpmzcVbKGt/FJYRmQDlrel0XByK56H+
gRI/Ai7yC3MgXk5qbKWqlM4hcx09njTVba6P5tIaQPkOFEYgked20OlomgrEG7eY89W6CZ4ERTeH
VnoHNJblx0PRksMgFH27HvTSFH4Ouljd+VjmU9piCxn1HRAquQXQxZ3WvlyPcmFo4Bl5qFIDkwKD
yUUqTvPKz+D0yJNCdurRVGS60evO3/tQjoqFL4fHMuBr7KZLSaqHvAYICJBPMaeLTSV07CRpYHko
7dFl79Rzb2kxbuAHFYFxtiOuiJ38mOblMU2nmKqV986FgwPC7Gg3QFcal9Vy1XQ8ADC4HGjCrDYc
MxuGa6/mGn/3wswiCP7DrWiDXrUYI9wZdNKQhia5ERyKDBC5nt7xCVZ99aEXqynGvAYXzxxICnyA
zMEDQL/xdI3axTg0VVbShDblo1OnemiWFFah1bvDZmh7VRVhJuyXRtCQunk0NaTcXl9LFzbjXIMA
BwG9L/uMmCfqPKWyCQia2eX3gHwrRr5Gt5zz+LNR/i/Ekn6ABwpkophHksq4QV31WEoXlj3PpirD
3h2ebPsfVgq8M+ZPCJUe2NuezqpVg1Ga2TZJirZ/d/n0Ijh71iakb9en7sJmx97D7yMNn4EYi6/H
J8ekanBJYpQ2XmnHhn/hw6NbfLse5tIXQnUFaS5QD6gYL45lEYAd5GWUJOnj4Bz9NZfhS6PAG29O
/wAhOVvysuUjvgTBbGmbkdwK8c48wMJXTuMLuxdABoDn8KoEQ3JZUQFzvdclYHFJUzsHprFIcbgC
VdNKmAtLbVY3mSFaAMTAb/j00wNKXbWkznQ006bffW5/S4fg18D9u6bR0lCirhMa+Kfo+hc6jzq3
qdE0AhDOO4dpFd4QyKmXeuJAITlWXPkxMbXQzWw4RVRZJFNQoQ25Vn07XxhzWBTgUZMxgIKeMRKf
7ut6UiPR2lpPeiO2X4Sxuz6qj8k63benv7+4QfGwxP3d4/chDFqHEBSGJz0MbWM+1QlcATdVY+/4
OPw0i+4rXjTvlKptr6FIY6g20mqWxspwtpP0E8W1MMhNCI/ZD2Vq3ZT+9NiLAHvFZMdaERHrFn+B
xvOXKcsiM+t3nS82hkmeq7YHcEqAFpdNmxR1uAE4fou7rxQK9XhrF+ilD68tdW+q0YlczYqMwbit
hNjh5lypgC9BJ3jbglQyq3yjNIiTctlXCVrXL91qxIT3eXWvKp8fxo6Zx3YyxE2Wm8YTDEALEYJY
0N0Htv5T0wb6LLMqcEOX71L3qL6POe/rWCv86hikbhu7vf+T9hQ104HLld1wvkA+/sxZ895Dp2ZZ
VtJs3nmAhLpH6YNp8zWLry8QqLefnewuWkCAJqImCy69N1+nn1agRyqZy445x9Z3m4gU/sYp5VfG
VWQZ4wZmLkVokCwmKXqorbUFy/DgUAsakqTdQ9HyHVSHkE0DoMk0fdQ8fz/Z5U3b0j1+Lu5gO6JX
XQQ5BKRucoBSI5SRWr/isZzwAKd+dq8PQ3UAnRAOMbX925T+bdaZ6HCb9IH32V1TB4+ko9nt1NEj
zztUjQuycTvwRspiV1qS/8ksAkR7WrKYwpo67D1IFrfpuJt6/60thxJwoinJp3YMK4NtNKO+Nefk
o7CIFY45THR5oNieFHAda0bbDIVfj5sJ5uJxUVWx6Wl//L6MJtBz/KIFbaeDEaZGQk9AhAaaRkVY
yWLYpqgXkzDN62+T796JdngrnCAeW39v9+TeMdjRKcvYsvKnYcj3U6rv7SG4TSGlX5TsAMniN3Cs
97nt3oA/BLFeHium4mqst4ZrHpuJ3ZQd+eKldK+c7E7l9bZDbUoN37rOiEfmbISnHeExg3N5DDbO
2MMCVN500vtiuOlTnQv0jQOqx5Vy7zKqowpJxnfoWbx11hijXpq4jbkhYwCCS5201ZjvG00Aee5P
GzPHSvDNTV44P2B+ddCzgUdtUGZRq4IsnGSdbzsjK0BJKBJllag4juVTMbHYGuwfWut4WxsuRDGw
+hBsGdvvVubRAynKncth74Z6ltuD/WPJuOK1vXOyZm97DcgdkNqMQNMCGNlP38sip4eaBkbsER0I
Em+MfeC9Q9DO8ohn/fdpgHSYmzoreNYLWxACaAAqQwcNxbolkbBpO2NklXCOthZ8N7ruLRcrm/yj
XXR6TLufQ3xULj5tQrxk6oFN3DnqAdOT1DYziB+O5pvUulZG4KjhbHKs2NC3KQrYMr4X1NzrRalv
aPPH0v1dC51cDbrH029C4gGL6thxhq6oRdyk0Sn4O27cWlJs4P6tYmjGq9eqNNhdBW+ZlTvnPBlB
YdMBQMXCWYvHxqIkXKS5DmiEMR1dt4/YlDD4TNH+2c/ylVk7P7lOAy2eUMBLO95gKSRt6qbTfqMz
lv99peNzCMCkTg9H7oxCwxN6OhYwUCi/9GRLhr8uppyGWNzQfQvOYT9PV9VsFHwnte/6WnroL5CW
uPSwvFAy1/Fgn0kri5kCXaVPAQl2ji71WuCkFd2ZPn9ugek0cisKQEmyAl7FSlfjNjAKc2v2aoip
rv00mdz0Fo/TKm82GfzHlRDQkwnc+XLcC6160tz2K59oDJLauFdTXeOEzfK7coDPtZwGsukZ2I2V
Ii8TXLD3rlZGNNW+6aR/HDUdJPDxqVHWoyZbaMDZd8U4VsfJFA2c2eSTG7Qbwe2diQuA9/bXtKq/
B03+VmeNE4JjZUQGpUgagum9LcV3xxjuTL0/StuIC9EfvbrfZ6OKqjywQh/aNnIovqN5g1TGce4K
NPe2Mss6MDjNuwF60xWzv+jSwV1GIltYkU7p1s4FCl3AjuXCuMXWvClK9WzUlhOOZXCHwuzz9Sv5
/P2KjwUgALzTgAI9q77ntQ8aUyHcozOIDJcZ6cOeyyduFk+droWp6668gc5T3xl6jh6dgzYdSPOL
gkclq64RlTKOgWqhuJLnfnqQ7TQ8j1UAZ1Lwi7GzcjkcWya77fXBuvOPn558OKNdsOhR4LmAqfRN
tC88no7HHKJtd8Si5MVrhmbPB2JFAtWlHTh1+Qt6mtps7OH+qAG8OgDgAxHSTLcOsD+gsxWp/wr+
rnNHi6GCdXVf26Hj5SD5TKToQzDyimfZ1tOmypwfHTWzZy67vorMnmUPU6mLJ7zwnY1TZxBpQAtG
fzV7S//JUigg2mLANYx9AN1iBUQm9P++pbozbIPOC1781MQBJLUWZTYy3nmKpXc268Ut8fPiqGkF
iVFiHm6kATFiwdMBmgRGccvZBN0vs/IemEjllzR1xxfR9jixkQf/NkwGvjRWZlSAL5uGJHe1BmL+
bhaVqaDQFJ2sHXSi12qu8zmw+Bg4IFAXwtkNgZ9l17Aq7RGvZF8cLTZ8pWa+IY6IfGLFLU6JxiFb
NaZPxarC8YUFCLHX+eGqQ9bk7GHpM0/zC7MYjx1APLz40xUv+bCvc7QRQYLonPeVNXc+SjyRsd5Q
UcSDdtlJxHvFFz6XEvfGhvN70ewhhm6vnevnWQNawTMDBgRXnLxLkBjxBOkzv5XHkjzK9v7v4YeA
vDiwq7JhiY7dsyhcjDATH4iOa6MJxgYuxrYWGjx7010Y3/z9dOGKAo0BTW3AqxcXFFRZG2/KrOlo
TM++ucWim7zbcQ2OdiFrAJzuf1EWhxBWhdGP817yrCKES+Kutr4Nc9nfebk+nAtZw0mgxcRpBMK5
nY5AevcHDwjIZur62/8txLw0PmVzk+lPTmUiRBVE2XRkdqSNK9TX80sCn39+ws6g93MG6lDZqTE0
83QxHG/wkszfyRAxIA2Kv0/nQE5yEAelavNM3qk3Jq6GzhDHyvHEr6LR1a6CZdR9UVrmBjIswNtf
n70LK2FmQ6EDjbcTbsJ56J9mr+46avPeFUcodoLeXd3YGFYL5EI6rZmQX5hFgMeA2zZRknYMf/5T
PoXSHWXLBjfdUTDX3CteqF3b9+RXkwfTszXoZeRNI/ii1wd44WQAd2Su1gGihEN2MUArnSpOtFoc
HZuSDZW6vhWe1Fa+24V17gB7CSfUmdJ5pnbsWJRDq7MXR2Ok8oFMskI9JzM2kltr0IwP3NDi3kDH
cTYSR8EOaLJFflnpRgaSTiWOuRLl/yPtvHbkxpZt+0UE6M0rmaY8K2VKar0Qahl67/n1d1D3nL0z
mUQSpdNAo9UQwMjlYsWKmDHnS5equS1BjeO2elm/BsWk/IjHZno2DM1/qaZJ+B4FcYi0sN4DN0uz
f5rJDB88bu194QWTU8s08qW16X+wOovneC55JJKQdVGyabL1VJNbx2/SZJ+ghGEPSQBHxtDARV7m
5WHoEnPXV5P/xIXfOoXViDYXZ38XDPWPplA70I4CZ6bNy/045MdBHHhtdgVUx0oG/SP3tD3qw74K
4PrrzTgkChl8G7yfU0Saf1AHjdpFYlj3odLgeadA3smloN23GWI3eqQmX+gp/iUNjfbLGibdqYum
2Teq1D7IUu/tw6Apj1FWxq6YtfDKtdRKfoGCF54Ts5ETW5EieEb0qu5PTeT12Uaec21bsCWgdtbB
gF7lk4rUlyeR7pJntRG95z7P628x9C5PUpOPG7m2lWiCtDopNoDrBnncxT6fKq9Qgi7un2uhzQ6T
rplu7HWeWwqIRMLUpOy9Jk+eDDnxfvEMDf5ipDMZLdy7YCOoNl0e7riOBZC3Vf9sSuOPqqXPW49Q
mfKTLcD5ihe5ePAuxtlKSaDANTQ8B55Nz67p78zuNEZut6VqveIZdUDnEnNqUeFahmewtZSWkCjd
cz+dKNtB2PmYqV8k4edt/7QWjhEcQTVuQj1Aevpy4sZISMzB8LpnPTccz1dTOx3Tr8YQ/xAhLZw5
ad4mmDk2vOLa4ExKWKaOIgOQ1MUsBklPF1fUTc9NACrDdyftmy/FzpRucVlfGQK0yyPHYGNQX+CB
dTk8wOKWXvZl5KrWE9IqXvM1AwJi/HN7Etes6PSYA7dECQfneGlF8uh8i3UtdLsOjfse9gsJKQMD
4Fa4sc9XLam8ExkNYOTlckVxoVIl8UI30pQH9uJR7XK7TfKHRDfvbg/q6uZi6kyNAsncNkjfw2KN
2k6beh2+H3dMH41DMW0ENVe+ic9bcIYQatJccZVoG+VC9lJwm24lZIfSiD+NZCT1etqAYfwp6l1c
V7MdFOAp+RkyCPXF2gyWSEpiQGPAUtKdUkDqSwr5Yxg/e+0HOsai5mMBuw9lGTsaPkA6tLHTr/zF
H/Ng/mcg9DUw1mzyOG3EJnTL3phz1x+LQfjWohERecXDRKPa7UVbnVVebf9rbhGNQpBSJIEG8Uss
axAVxY6kfQ3e3SaxGNNiSkV16FNt7EI362vbUB6seuM8rYyCXacYkMQjb87KXZ4nPwC3oPaMgs5e
x0olJ1Xf0vz+9lSt7G+MQF0M+NG4Rs0KsRFAX2bS7p/84+lvW1iBlYUHl6VSxaFpDET64viw78SS
sCVyC5FkgEAt8jHz1e47JAP6LkqM6IMFT9nu9phWJw6ZAJGOj7khd7EyfWr6Uy/hHui3dmSzdEbr
PgiS9zshQwQuOgPtuZiWuDNdK4Vi8CfWXwnsVj1lw1tUz5xxGyt0dTdx+WFlBqbyLzSwl9tATQMk
5TUjdps/SD1zEA9NgVAwNE6fEZAu7Z4OSkeNCu14exqX1AWgU7FMt7cpk6mff8KlZaEswXTSlO0q
ZbCXBPVIDfuA0sC3Qa7vu7z4VWnac6xPO7XMnuT2923z16tIKgHJD0CE8P6B7Lu0DqFYYqIClbvi
qR6cpLH9d4NIgOWcWVhWojNZTNVCxwJFXe1DU5bZ9yGWu62NsjqQPwk/XDwp4sVAqsj3lEDyc3cY
DtnPof2lm6fbU3V9iGnWmm8nnnToISwhHV1rJeVUZYWrRlbtRL1a7cSi32qlWNkPmJl1gKGwlMmL
LNMigxzFlVQVrpgkL54oQwwW7HPrTYk+Z5H6ZE7SLpB0GHSoATbpxqG+GiMwEtAk/MPjbgXw0evm
VEbS5NZ1Z93XkVAfqGzX7w3gF1bmX3H2PBZmyuXUnEXHvGM4gn+AgCodzX2Z3ufJUZ0am8vz9uJd
BTOYJMsEjoWMNG1qi+1RIjGFbm4mukY3eE8ZDz43HbxoJ4PP3FlKFW1sllV7Mqkt4hmYEJZpNMvK
6imqvMkdqjR0+kLbG1n6ZBXRjxZOsdtju9r689jObC2m08ozRfGsAAXzYnJNpT521fBBn6T935jh
ikQqg1bxZb5OKHzK8zgiN0Enxp6qxkkGM7PLqt8ILFbmDrIFiNcgUgGvs+yVQGEM+jNvFFxFfpqK
L3H1ojTf6yjYmLZr0CI9tiL3CoTwZIUAUl9uQ6Vs4hKMiuCKufzBUAZ7immZmB4zDW3EFKLlTsp2
VTVoT4Hg1XcdpfO92SG6eXter66e+Wdw8wCuRXLyijlKGMYcIAasm1Mr2aK/9/N9F3rQR33M4g49
6cNtcyu7BXOECtJ86dCFcTnqWNMFOAAYdZg8RCZE0p/bLaraDRPL7kKrDAVN9VqBeORFiL/K+rHe
wvHNe/oi1P4zaf8ZhbLwkgl92GS5esFNkkOfHeJ4I+7YGoJ8OUtmmHNmK2api3MbxCw8I4kt92+3
12Jt6QlqAFeSzyDTtBiFKuapkAqm5zbKj8BMHMl67Zt7SXi0xon3/hbV/dqkkbebVcQtaKeWT+Es
CmTFt2TP7ad/Qviyy2qLL3ypFU0XBLJ0ZybmEZ+59lHoilaOMFGQFn3SU+UtpvOwh/DZFZIivavH
wbLjJq8qW1OmV9nyY8R4x+/KoO0gCHU8T/mQhzpacGZbbBz4tTUlF2vKsmmIxHiL814pUaH6nue5
yfSYQ041UAq2tpI280eWGxN/P98x4DKvxNQQo1bHehRNdyTVcP/Je1S2KHaoYd62YS3QA12Qh2oN
OsOVB1Nyx4QUbNbBaVz0gGZqk2RfOhQ/isiwDp2p9F9zvcz39aAY9x3YCWhjzX/on4cNOfJ/1oSF
O6mGbUYEietopRXtulTrHnJMPMiUwu9KUW7v/awTyFh25CIb2eiOgljnRynlhPtwb7W2Kba6rUKy
dQ8xc7Sj4Bra44xNjnVJQrygKB1ZDUXb08JvRqdL+6HtMrKimr6rQd0kqF1DkGgKOzVU6SB1SokO
MfFDT1XaHLvc8ashQEzdclIxgfI38gV79HPDbiokoWAjlV+UUNXtWJZqu5CUAiG+oXrqIyl9knuj
vxNpKTxGlp4/hY2VOkDGhWchC7+WmQGmNTeH9GvdDeR0hzDJdyS0R/q+x0o4llPR7Dsl0vZNHBSv
kS8pd/RfGl9SP1COlL2V3diGzUNfeeFDlusJ/YpC8yCgo2mLaTg+1oZYu0FgACnoCgCf0NgdoaR6
C0KUVLze8PajbGQP6lRHd7GlVcc2FYu9FdAEEZDd2aHIqoPaqROX3iLPCT0tcYiimc9Ub3aZwEXs
xZ2yr3QlO/Q0xx4aQ0AkzoQheBj8/ilvAvUhVEDN+K0U3w2yV+wpFVCYCFDggf/HgmZ7kJGzVQNn
LIZhN9BkaweDMT4VY9WyQG3/5Jlxag9qrx/FSWw/mcKc7I4Mz62MyDv05KXc2jBCWwv70E6odsCS
A1pCFQXzoGrei+I1yb72YtDq4PQQnBHFz7e96dUzGKjBXPmgCALymvjh0vckulXWoVnp0BBqTuCZ
u9gbj4LhPXUepcwk3mwlWnEoGOSMwxXLRbrEfEpS4w/N1OhuhChTIkyfVEF8Hizt9+1xrZqZE1hk
aKm8LF8EYjFGvEs83ZXVUrAFSf7aykpzzGWtuLttadV5ERcokETNmO/FfZRA7t01nm66SKg6RgA8
uZfSHajot6iVv9y2tXb3QYTNm5eM2XWnT2hqBZGe77nWkJk2rvRRTeJnQR4A/5k5nUXxTkqsje79
Vc9JeZtcI8D8q9CySELEnZLGc+VvJmpX+9tD2vr6ImioFGvKhZyv6zl9L4AytXYjk7myxZkvyBVp
yGAEyy0OljCxJm3wXClNHnwlOCZltMss7RWu29wWQn1jQ6yNiLco6RcqHTT2LJITptFHU0c5ybWm
9BeU9PsqCv9iSFSBaeafCwO0CF+e2pF0VdspveciS+U0qvhk5GgqSD9LrdkHwpZW+MpZQocGflZQ
IbwFlzVSGrC8KM0lCxZy2p7pY4+16JBMW+jqLTOLMCiK+g5OyslyJ8MN5dIW+nuCpo2Hw9pmOB/L
IpJvUqUHboIRKXXz/j4tbGV4KsDc1htA1bWjemboDwzwLKgr2mgaOhNDSnvsjVOff9BT2LUCBdW/
37W2kUbfmLulu5v0RqjCesRaZ31WhOjY6OOjx2V2+7CumkF4FJYiC9TOMp1DDxVxTDJY7jg5efQK
+EgQ7m+bWHOnMzMdDIJQ0l7VROFXKVRzmul3fc/pRM8Gh2XmkUMzwG1D80ovg06qNDBwAOxDpmYe
69kCedA/Z4WBqpIA3LD/HRJnIeNeeXsrJBakGwPA3//N4jz0M4uyV0atF2DRqstDkcOPU5wG7RtC
Wnaf3wVyQVPLVn1jdRuejXI+D2c29Z5YthqxWaqpE2cp4dWbboGyL9JDnZROP6gbr8DVBSQZBpiL
nBxQ+UuLI1V30Q8CD6nXw4T6jq8BM/f+icIft2dz1Q6o4rkOwWZZQpvHrvFjClSoYtU69IXQMBTf
fKs+eM3GSV7z5/PtwW6kdg725nJAktDFgBA9yy0q+gnNfdhuCcZe5y95AdJnBdyP24j6wGIvUrBP
lKobdBf+HTcr1WNq6p/KfmCZtA91NO6B9iT2rBMAJ2twtCLl5+3JXDnYFDyIA02datyVVpMQ974m
hanuSiO8r2nn5844IThplsK0v21qxQNjim5CcNBAoJeFlziuxTYnJ+bqwpdpuPN7XhKxfheiHbJJ
/bA6LBwV8EnaMVGFuly6XizjOh9l3a2jxjY85YAS/KEvt7JRa2agoJuBmkgKUy+/NANsqi5yMwCG
3dZuLcqdrdAweejUYIsOEEZkvrVwW2wUxZipCyA+XW6VGRqOrmivuRW8iqdRMFpYqT3JDv2KDp4X
reschHUEagVBWe1LPaS2haSzLVTFr1Ts8i+00QylLTeVdAdbBYT7WlqBApfUUxn7/SNB5XAQyjzc
6VGKhHXSF5NNbNg4GmJKO37VrzGWwJFIVffR7/JhR89Sdt+XbXEfBolu11alI4jiW09B6ZEU1Lra
Aa4Ec0koZOWLL1jKq+wF9Kz46ejooRGTtpu0oyc3gevlTYyyfePvZXR5iQXzbu+nU4eUtqZ9QGhD
vy8B5dqVqHa7AqkAW9fyDL3Rdnr2o/7fLOUXmKHhP/Rgup2aKxGwtoh8jTrED7QpQykgzTokfmUd
i1JUnpuuRoyo7D75vTgch5w7zdci89EEQXQMfC93aNIYHv0kbgh+ffpAIv9uUg8RMIJcKh81sjMh
bqHN9iHN/jxOTeOhoCB2B2KjO0bgex6lYhLd0VDHU1r11icqLvJj7WviXhDEzI7kWLTVQREfUn0w
fmUeA4orZXoIACbtEpRNHhCo+dN5Yn2KK9Sz6PGpj7M458EEseWgRS/d86fJVuLWd9oibHeJ0mQg
6BXf5jGHVLxZ0yPlKzQKN7OwkNrIuwQt253hTa3D4ckcKY+anUTv4O92MIRj5oW6Iyqh+ZDCcfPc
lZr6gA5L/6IPoIN86LyeygqNAE+NhLu466W3OBAbNpYyDHbYmdLnLKm8DVe8cptRcaT1A2AbKPNl
xbHXzEJNax09pGDaZ8lnof3VDQX9EPDv9P8W9VaR+JqlhOfxucHFla0EiJYJpqbR4+NW6T+D8m/m
vYTBnaacSHfatTg53RZUa82bnNtcXNlEbb7ZCtiklcbvdhW9ePrhtg9eudIg5OXUzZUdIIILE2HU
wkygeQaxT7PreCB7xfG2hbVB0CUJKwV6zPNqXbrE2JdpBmI7u53yU/JQ7JpSkHxbHeN/mNuX3hD1
bmp+c7/kFXHmILdcqmDO3DjThAMqWfldVUCyJbT5v0Pbqo+I+yhfElWPnBHecwfJtGqXVBEQuNgo
doygPkVpY74/HIf4mH43k22Kl15cCFofy+gfML+aaedi55R46cZ33j/FsEIBBIfqQDGXGU2hTYTI
rzvN9cvfnY9I084qf902sbZPzk0s3plFkTTKYGFCe6rNBEWoLfzXvA2W60dlDL5Q0lDX3QZ95LVI
JScahdv8H733JgSth9H2QvFNq2oi8miryXZ1Y8KSJpNvpl68rHkXsZZkQzzvmNL4DQbOf5IVPdor
MRTiG5O35q1mzUYCK9IP1zAZcslxME2m65tRuQt6+rnarvyCQq/siKHxkw6edOeB6N+bZa/Q2xHF
xyaLZlYsGAEnS/Vf9FZLbaocqNyEeXiopEl4CgkUqXlBmtiNMMWmaSzeC2akIO9ZkaRHSI4UpjU4
eZhK93lBzzzZSv3R12v9aIWDv6fHJnsLoS7b64LQHlT4n9NGgz2ILO+uzXL+nxcXadF4APYKIpdk
6kBSclD33CoApEXoz1RaQbkGOu7iGqJts4JF5Pb8bUzfkuZCH2RlTDzJdI1egw/K+9J35S7UZd8G
MHSsxs6RMrRTbhtd3R5QzSk6KjjXsM5cyfWGfmSMduPTWORvQOw+IWpobNhZO1kzYer/2pkHf/Yu
s3yxHDIk8tyerMAYhrY6ban6rjyQIHv9r4lFqkO2EjqkSYK68J7JyWOtscvVjwHh2P9pyv50+Z8N
xaA3KlMrhuKXb60uEZ183hR//xNCLx3F2WCW9e0SdYqE2NN0i5wUYZh9SnTBltX6pa3Dn3Gmf2S0
JSwo6l2shM9RJNpa3uxGrdiIQNb3B/cC+AEFcNr892eDFeoMoUG9Nt1OSByBlseUTndIRva353Q1
8JibovDuaPeQ6r20ow1BFidCb7pi7O08yJWQULU7Sb1TR+WfSlN/NhH95FN/j4bdRgZmbYhEBUQH
Myzzik63ETOlQ4llXk9HgJWVvfnh9ujWLYD3hUcKVMQy/JCrfEpzqzBdPXsR+5Q5/JDV327bWDtg
xB5wNRCE0JK1CEBErxE7glvDRZwv6A6NvzFL16yRhIbnBhYnWBOsokKnkFxl+RIJ/6RmC/XCnWY8
ifGL6e1bMn29dde3qElpz23xPMSN3fY/b49ydZ+c/4rFIS9TuhqHiWGK6QsCqXYUmKgf7uMcoh7T
yYJfkgf/0e/bVjfmVl3UUuNBBmzFLeAaae72if5WJ+aGU1kfGIBtwjfeu1fIsTIN0D8IIsONhtgt
y/HRLAAsqHmBsqn3VQuT7zy7PzaV9yOSzY1Z/YPnWHqbuXIEp/ScwV+e8sAQvVqTcuLjVilFp0ET
xzEmr743W7W908sidHTTzz4n4ei5dcCblb6sDGUQ+C3QCkTHrBB+1J3PCsRdtwt9L7iTOtmAsnzo
d8lopPvCkr+PY6VTR7asfWvpEfpKovjW6RpwFmD/h3hEktvL0Cu3exnw9e01VFYPIYURgIYAeSA/
u/QwmVmDWQoMw5VjHGX7W6+F7KnrdfnOkAvpkEdp7LQ5bA7llBO7N5V5KFI55609WuxnIT0hLCYc
06DtTj2MJBQwJ4NW8jjU9lHdQkk0eqllU6jw7nzCIxyJLj4Mg1cdJbINDsBKwQHPUD7wSFefLMSH
0GDVrFfPa/N9IZTKU6lRSE30sXyzqg338OfCWC4xHPLAEnW6b64gPX7TQOif1CRjM/IRpfVvNUpf
Jw0gc5N/MJqY+qR3Es3GJfVxkoQKUJoCVfvk23IykQZRvqZifN8oUWeXavkUmL+DLgSormydhNXD
RjqVOHymNJMX6wRNRz1VBCBuCKWforV7Xbm7vRXWd8J/Lcy/4OxOCxs1GzWJ14rYhrs0rndCCqtA
9v4yoqVDusmkw0J9BfLQggDCcVM2XLMoP8mofE2GvGFi3Wn818bySVT0klxlrWa4eSs8JK1OzlSf
fpnoEdhD3LmqFO2HQXjIkLOdgi1esbV462yA1uKxpDaqlUYccneA8d5Xvhr6KSezBpf57eXasrNI
ak4lOD8pYZAlEthojzQvebmTtyj9115mfxpAkDVnWa6qpnUAfXSZmW77lk/gX6htl7aiwcy6EQys
7u+50+R/DM3DPdt9oMPRoAIZ706qo7BO5oaj2/r+IhAIKr2GGonvf4VmYMa/bDxT1r4/M7zyyudF
eSV8i8Yo3U1xbrpS5cFZZEFXLcR/EXXStgQuBgQWNdjF1pLUIVD8mBOa1Tsx/eB/bbK/WAVexTPT
21xQ1mcfcbYKQhH4gd4pBply2dZzGD+ETn53sy0h00zdAw853v2qex1ITM1lL2Gky+4mBdaGLaL7
1cWAxnqmsKaWsSQpleMglNPY4png5wel/u755sZyr52LOZ6cYTPz034RcImlCEFQHliuL95Z8r/E
0fsoflCr6S72N9zZml8+M/XH252tSQCbV0yVi2qr/ywZmV23dqN8vO1MVieMKh0o7xmHuCxdlJaI
YHseW64hjq+UXF/Hxjj9hQkDLgkKWwrZxsXmtWp99CWtM91AJDFX2VO4VVhdHcSZBfly88bRZCSV
z2OpSJ06tP8C/WvNmUyqf5Qbr7rug6nt49Qjj0OiZeh+VSFKDcfbc7S6q5AXou2D3qArjIpXSL2k
px4mShrd48Ti3ugTcSeluehUVSsfDRm2z9tGV/eXaeB75/I32NbLaeu0xs+UZO4Ehkqx0x7z7nEw
N54KV5eVQss0pWCJt/KfCtmljWSIVCUQovjki4Jka1P7QaKUgZ76dxU9hneO548tynwzAvL6WWlm
gdGKQhafkCF5Nkb1U6imO0PJft42c7VWCzOLh188mGOq13l80nSelr5MbQquPl/Yx3GG/z/ctna1
SAtrC38jiZkwaCqDKnSaWKBsKygCh/pGOHzbyjW3FvLPaZKn8UnoHk3/IFZuviUQv2Vi4QYQwP0f
E0Z1J/fH+qe8RVYxT/xFSH8xVbTXXe61okqrhhdpfEqU9mkIJN7kJfRq2kmRPNfw+4+1LG/M2/r2
nrHhM8MaQcylST1ACCOyhvhUoU4THOP8EFAB1Te8w5V/mweGIjjCWshnEgRcWlEUvRfMUoxPlvA1
fjXzL7e32Oog8D0QfMxubokm46nbWnlQxKeukGNbQoCMauvd0I5Hs8o20iZbthZrNGSNmepjHZ8M
hbr1HWKQvbYvp42bc/WIno1oMWFlYBZjkjIiw7MiGJuGXVOpT91k3uPIH7txGjeigtVhoaRMfCZr
19mmFJarUaz85BQgARyf0mJ0KkNASmkj9l/dCXOPD3CRlU52hEAbXS7T5GQO91J49+6GwHmjEcLC
xcRTk8zA5UajSX4qk8Cct/N3UfigFD+66O0vNhtVQShzVPk6r+MVRU3JhxE0qTNp91Fid+kd/La3
razOE73JIJ94a5JAvRxI7itJ58/r0aT+L+7QfS5oP26bWF1yOsYJls1Zw36xkwUvtMLYiJJTPDo5
GgWQoUjgvzc21opPmxkDqXUDvICVbTGQJJM9UWi96CS15T2jlcnENJVd9uCCBvPZyIS3MSIpcXts
86Wy8KQXVuexn0WeeZ4kuuH78Qn0xksORh/n4aha+7HOpt/yIHwXivaQB/17nznotaIjCNU0zyl6
uxaDzQoNCKgZxyfTfKyK2K79R73fKjnOH7kam64RwcMGNjOvXI7NHwg8UlOOT6VynKYX0LLhFk3T
yu6D/YEeObYHpc1laq1o2iQrUO89JYlTAxB4/+a++PzilJpZVsSyx+cn2kX8h9J4v5MB6cv8U7oG
ESPO3vVs9ZsuGJNMhUG/UeAJdrIN8PLa7Jx/fhE/tQV05YPO5/10n0SfB6PY2L0rJ1NVQQPAswBt
I83Hl7/fN2VPtiI1PNGVaZs57T1ycDeiNDSU09+YIl6nSxafdtWyGtIzVMqUYE6GGthlBkeW/FuE
oWgAv3z7SK45Arpx53Z3sA5X2kJeHFViFrThqdXyk5Lod2IDleZo1bZaCP+ffrmvN3z12lHhZDM0
cfbXy+hmgt4GmqkiPMlR8jpY8mNfV5975HVvD21tQ/Dux1VjiAza4raW5Lww1TAKT1N58qcX5f3H
BQIJxD1QtiLRu8RGd1MoF1krDye5Opj/hM3+9q+/Bm/SG3j+fflyu6VmXxrAJIcTvFOxph0K9WWQ
oX8zbSl96KxPfvV1op9Z2ZJwXAlyyNjwqoYJzuKyXkxbigRAH8VKf0ohgdX6H4nymAr3SAQXW7Wu
lb0HuSEdl9DnkFNZpp+MtFMy0ff705SfhPZxjIBbTd/gBC/HL2K+hYZd2XVYIzGPhyaaWjbbKilV
lU5QulNqBc9CpL/WmfY5bLZ4nld2HXuapBpv07mTYrFsQ6lNmtA1HU66Qy/6zWo3gtAtA4v1saxG
HsuO6giyim1+UN8Nxodz4HwAs/0zN11DU62p8/fN9F9f2A3i3vB/3t7bKwt/YWLhSSPPTH1j6uch
fBL7cAceCFfzoovJ3swei0zc3ba3sqUv7C3ijsZrgl7Th46HDsRvckZJabT5BYe4ea3MDWPz/CwC
AbhAKa8Tc9DKsOy4Dq22T3Kp6E5R9VE7St2n22NZm7vzzy/eu20rql5q8PmRdoIYIqOdhYC05tTB
sUy/3ra1cmQYCrQy3Hn8Z+mofUuDoa/Mu5PSv0BFuSunN6jlNvzoyrVqAtm2CGpQA0Hk5nK/QaRH
R3Yltyfoy+FYcbiDIcxDBcTsj7eHs7YyPEJ0Qg/c2xWFoWDGEcTRfnsKkHEP1R/Txr228f3lyheZ
0KmDn7Sn5rWWdnG+u/3z11bj7Ocv++x7lOViv+HnK9p9GD1Ow0NdboRoK2sBNmSuXNKUAP3IIkSr
60FsDLpxTqH0wN2SKGBBXtItZM8fErvFEcEMZTtq4XT8LDOEY5ykkpRSADXVzo7oR/DKr5n3rye/
9clnulLfgrtOt43X4JdgOoF+qCVH8+9uz+b1UHnHwZEIPFCG7+dP9/yZmytqC+2oKWhOKr8hUe+j
AJ2F73n+7qiU3n6YLUi4I3LEabrc3fyGPBHoH+G4QgyXk2PbYni43nWXFhbnZ5CL3CpnC0EBCtsu
4o1tt/p9iGgICdB0vkpTC5lR5mIk16fwDQb+If9+ex2udzU/n7n5sxeugwC5TKquEKOGYPBODR26
NdPuveeeR6dEnlicdcR5Ni12dRc1o6dBx/oKULFDiYbq5u0xXE3RbMDigUnhBjTZ0k8Wni+KiRp7
r8kT2iXcL7c/fzVFi8/PW/lsq9Jgno6dxufRGpPa2o6En762kUDbGsJijuo2hMHci7xXr1VQLI7B
hmz4+TULQKY59CQdr+mMLaX2BcVvrdd8/O6Z+zRI/mKazg3MN+fZNOm5ZaSy1YD0qHLxUNWUZCkb
qk8FfOgbs7W2InhJg2Zzak8s/qWpTBGGCHlt61WVniX0S0opcfpxI22xNmFzDxobCg4oyimXRkZY
TFW/LITX0GiDfSt1+WOSCdnG4VgbCulZEHMaI5GWvrhL47jtaf4+me1wUi3/0eiVo1Qnu/fv4Znv
GZ4bjMFXfDmYEFRb2oey90oy8NXq+pdI7G0r21I/vPLqHBUMaBqAkJlndB7t2R4o5MIQ0H/1XpWh
IpbsHa0JXwCIo+yRbVwga8sDiIt2KQn2TxzjpakEdhGviy3/lGWZ+DERffWz5lnvhukwoHMrc0rt
bEDKJI1p3wXBaafWP5T6x+1VWR3DH++LMBR4gsXX1b4ckSqo/FM0ApCwOkPfTX7m7W9bWVsUixQc
PYCIiRJ5XY4BsZExbuCFPlny73r8PhbfCvHbkP37biskTenY4EhCub187iej1kaNmQQn04Camv71
RqZLLN810VZ2Zl7Zi/BlziaeWZpn9WxNoBCPB1GMglON8q5RpadOHiMbhdl/My08RLLxMS3kn38x
OshyYESU6QZctjf2YaTLo8duGyFkCUlvx9pRHJ9DY6u94JqKax7dmaXFvi5gtavlyvBPDdyAO8XS
EyeCsGRfq4L2MRTk3q5HpLJCKZucSAQJnRdTYCdJqezJwFdbXn1l8zBcavzAUVdoD6yI7uJArP1T
bmlOmX0QpsxW1H8U6/ftCV7xgzRZKtAK0oUOm/TiApSaUZYGStcnlLR8R6HJ4ShbtL1lBbpft03N
p+pq/5yZWsxwk5i61RWjf5rG7lUYx8zJpwQJwsazk2qCDtmypwk8Z7dFV7S6cWEbg1kT98jj9HLj
plExyj2dZ6+xRnvAFBa/yZrP6Uwa37Q3cWy/mV6lvv9alphVYC0UGiHhW/iYoYwQk1YL/4QW2zGF
pFFMy50HVPX2pK7uE4uEGS8KEhhL4uwiV1K11AP/lAwjJaCxll5iBFn2bTmOTpyG5sa9ubaIc2GT
mgI9P0CoLucyl5TO01Fpw91Y9UPKs/Og+2P+0rXPwrCPyn0mFdQIy6G7uz3QtY3KlTPr+ABqIjK4
NJx1UyYHieSfFCgbgzGM7VKf9qrqb0zouh1e/X/MgGW9tAPHUE/YjMeRtQPlmqr9t9kaytqaEZj/
x8T892eOdNap0dXYD04lYOTS/1Ebz5b2FFufbs/Yyi3HfP3XzOJoN2QdhKEQWKpAAAmYxN9hrHdu
21idLcAhf1YE4NMiIkxMsVc608Rrms1+Mp6rSdunbbBhZXUkZ1bkywkroT1sR4k1UXIEH+KpSu4z
U91yuVtjWWxt1JWnohs9xuJD6TACRetyHskN1YHbk7Y+HJoZZ9JHhUj3cjhq1/mkS+f1H6xTL5It
C+r3Sq/heKD8oI1TpvXqKrwtKaVC5tV7ryaxoS3VWboP+tE1Bln8i7WBao4a+jyWKxJm3ShQgzIy
HoF+8DFVdZTO5A2fs7YwMqT9IsTps6z4YmGCFn8jNLn3mlajtavV8WevjP6jBfjhvYkgpo3nAM3Q
oB5BhiyOTOyVakarvPdaz2weilxpR8QfHWLRwtETcwsVvDYwIgnkYIAEc9EvBlYNSae0Fc67Gg5N
Wtq6ftdRDbi927aMzLvxzNtMqtAoYznfENAe6i9x9Rx3Gzf7momZSIuaxlwTWl5CygDlxCiF+Exv
r3/34oP26/1jODewCB1G3lZIfvj+qY0z2Uk91P3UQR9src22AM5bY1kcTtRqYs3LGYuIszTgAtZ+
iVtk7Ks2OJdQbUMxe4VPTPtMk/OSgCTgtkaytT7Vf5HYmOOd/5hY3DFFp2jpVOjCqwc3etSSYdrC
067dYucWFmdF9ytJ9gcGMcWHoZeccCr2mZc5yrDhLtdCjnNDi8WfoGmW5ZLFTy0njx+K7sVKHqDa
UE0bbqFwC7Wz5p0hDCAEnPn00P25PC+ZYlJuFhhXauclAP1hKyewZgB4Pm/n2achlHBpQPaEiq6D
GgP5T6n4sVX/XdtceH2LCgYZp6uIsG+1/0falyzHrTPNPhEjOILkls2eNJmSLFn2hmHr2AQHkOA8
PP1N+MZvd7MRjbC+xfFZKILVmAqFqqzMAfhpB7kAroXxYj4U3UuVqohcxaSvg3kooQoiV8hsXxCn
9FjxLk1LxNQlZ0MQFzrZJ66FNqUZjN3TSOd9kQ5jAyYJjyn4AKQTKKAIUPwEP8waEOLketEZpNAi
Gzqci1EFTqbYctI5xMsdtPggh7kINvMMN93Y5FrEXcIep0qPb4qssg6sjQuF75QdI8FshkjZFwQ+
K39DupSXA1+0yAH/7Ki/2QQdbvlXnF/FPSCdNQ85GyArfCD6V9uu7aoFPfHYdhbdukNIVXhh1fdX
56YdFtqwpNMiP7kD65Fbv1y/A1TfX/kbizuIAVxxbMbQH7KAeV+vGzCke/pkhlaOpolbv2uFhdTb
GCww0iB71d6h3/pu/P5v0ELNDppfFkePeQCh+Pj5+i+Qbjuw9qI3Da9UJHPOPQNk12cLkqRw2v0W
OhYQhTNUQksSE0h3QjwA7gFou4uy42JMIBmjXjT3JtgH5028WKDu++/6QMRarLzDmZVVwD6WqKjN
tuZGYOh7ZT7bVVMSpSBO2iRs/GlD4OkD9hB3AGUJDgrs7/OJq3U37hpSeVHsxDu/rw7OkAclclUb
9BkezQ611esGJZsRD2DwUqL7BqR3axJHBxJfJaWNF7nZ+H32WajP9ZfrJmQrBYgIkHsIrAWxzGpM
8OOdt1Ru5Mb3Jn225k9DrShCyZYJN5EIqgWnxjr+bONxmbMy8yOiVVlQFsaDRlvQpNnsiwOVLCSc
suP1QV2yc6Mv5tSkmNiTaLQ1rTqu0xQs4/2410C8lDjVljLvYQTs0qDJTsu8Pc26135oP+nLtB15
8URmiC6bxdGhzXHmqtflZZ+j+E2gH4BwFvR3LkhM2okulp/gfWGNyTPX0seR5dtsYDddDP7igf80
Evy4uhxDi6qo4iQ+B6RtgikOEsG4sFc7F9pCeQxMhR9ZfdHtbRJ3G0jl8T1tEr7tWV3dcZr9yAp/
UOzgS6CVGDW+jA41WEer3flKZEUOqaBY8yOj7O27BUnMw9Qy/T6F4t8dCKqyfQVuqru+mfgTmxp9
2wHbdjRY91OxJaS7EDIA2IeADuEOPP8hE3HTLm1Q5yOp5WyavLWDZOHjHRSSjQMIzYZvrC7yAHw2
/aempc1diQbesKwb+3PcmlWYVFm5iflU78H/lkwBbbT6vqyT/O36D5Uu1cnvXB3I3uCWNaaxHwHP
QTeU8zlALyd56eYx3vCO0P3Y6k7o00q1VjJX4JxYXh0aox6RMejTOOpmK/Qo5M/mUFMVvCWBiHlq
RPyIk5M50TEmxQQjol3Z3FJvVw2bxf1XGJfYddhYAhogchSrXZe7Tq+NYO2MGsve+UOzm1JVSlQ+
W39MrPEoI6AuJWJfLxqX/JUB0o2G0sdxVIbAMjsE0DrUeNCtAhXI8wkrR08jpKN+NCRPSYuk52Tv
kv7n9U0nu2jg/y1whyDYvkBzZqDkKhYD/rLMUACA6u7kP123IFv3UwurzUWWVjfjHBaq5cC9Q01+
sHdLRRQsOzsE9CGCXxQsFGvUqOuXpdMUvhfpEF5sKkA2/G9G/99iMtDMVxs33V4flHRtkCpC2xIE
8cBodr42YCuP42zU/ahAm+CWFANHsNNAHgwtBpvrpn6XD9bBDhDwf2yt/BdDdoo3xuhHk+39dCik
3ltyb/vzfcU48DXOI7TdvpPYBC2tfkDLbjgPZjS55u7675CuI0EywQPPL5pBxN9Pzu9AWw2yDzN2
CmRwGwghWM573qBJG71I7H2B9qriLlcZFH79xGCWNWBZchZsnJfFKoLK/p7qQX24PqrfYc7F7ELj
TTCcYu/oKyRRCRqtPEtzP2p7dzyib+N14aYBNoypuB/yotrqbT6HTU2cFxIX1rFgC9oUl4JvBvQm
RCmFxsOSesOBLqzf27xudq3VDxun9MeND8znbsxpHFZDbd7hcqkgyOFTxSBkN5yA+RFk48EgtY4W
s04D4cfixlFuZXuLHBzn4OjQR0Y3RjGE1ydMtiqntsRJPFkVY0xr9AT4QM1ULn/yjCI+9HNC//No
1W34UKvETWUOykWSGXJJKEMB4nJuT6sGI0OXeBxN4874xlW9+tLPIxODlz4gB2CAP/+8o/GirFoA
dLz8lkRGHl2fLVnZ1wRIDX1aiF5QqV85Cq+djIEzO460NJmfCQhT72bXy9BH54JAoaHfhyUm99rs
uJHnlt6PWdP1BITWxvDossxVBGXS0UKBzwQSHYqGZLXZuyQuIX6GtL1FQ93Z5Jpic8jcMIJ99KTZ
go1tnUlfQETXOTVF4lGrvtXx+FrycttVU9CiITpoGP+VxipgvdQmassQK0bF6QKA7g5m2fEOG3LU
7kBC29tfeM022oB34fdap4oMvszxu6KxA9E8yALX71uOKkfixjhq1hIt5nuGRAG6kxTTKF2mEyMr
j69XREtbx4sjHfSxFWWBKmcvM+ABmkR8ZIUE2Op815fZ2Fl9ilhs3hrW0asUk6T6vPj7iY/ojZ4j
JsKhopP1C/y+n1BRC68fLNk6nI5A/P3ERD2CjJIlMDEbn3znJhn3dq84u6pRrC6833SQoB9GseZB
H54bqvi8agSr6y3prTRz3QSOTddvkjb+tpT6gwvJo/9tolb+msZl68wJzKTlPrbCuN+Ad+wDJuBR
UKExgPxbl2f8FmKDyeD60eyFnnYYPNTQFLGAdC1OTKxGUaKLsmtbmKB4BVlAySiGILvVUFrCBQN5
cPBjr9w0y0k2TcMAJ6Lv4wTZ/12zfKsLBWpZagW0M+iXBO4GkdT5prUy5peuXuMy6Df0E7OD9pl1
qnBR/NR1QAP05B8jqxuthy8cgAuMo6YsH6jNgzq37odpekbs3AW1hxi/F1InyxQmfbspuEqqQRaN
nPyA9SUziURq1+AHsBJJn6S+nUrnbiyt5yKZoMzlfKCuDtIK6MUIgliMe+UKsrydciF7HHVpgC54
bdlYmmJ7SLefBQU7GEL2zxd/P/E2uY+GjSrB07yh7q5w0IEE/bbrh0h2jaFbEAkiXC+AEa124GKm
AFPghRY1YNhFRiKzXlDXNXe62xk3SZ93B2QLIVxWo+H2umWxIS42DHgEQIgAxXXkVc8HZ0E9mVEP
fq4csjdU3R7tzAr5hH6xvNr6EBLfaO4COYNM4ZmkpwGqO9ArF3qwa9nctrMWy+0XVPbBaHIoNMhT
toir9xPkGzdIlje76+OU2kPrHbj/AYhHLfl8nEaHWCxLkYZLrc9J+ov6D0XyueEv163Idj+UZVEF
QYSATvDV8XMRrhbFaHoRUG9bA6HPCNLF6iWrkfA3FFBmha11JmJA+j3TMgtp6f5HkbyMZsCRKaJQ
8Ki/Xh+V7ACcjGq9O81EH8kwwtJghoa3aRROS/V583xp8rEhWodnfZR538f67Z97SpEU8n+3EeCG
QoS48rsaGHpMtGAjY5MHSR4M4/YjsyPaFP7/91drPnSatZgavm+UbzFUW9JMVfySBQt/R4B00PkE
JYaXjCP3vIhUDxbZO/FWj4/XByFN2J7aWPmBZnItvCNFDkVPjlVuhCY0//Bsemkr7cnzx1vDZk9G
PpCw6sw3vVSRJ4hZWvuhU/urTdC0FsquuDmjAdoNhffClr3fuMEwPPCaBnR8HOf/rg/5klZSbAxk
5IXACeA/+ioOjuEN0q4svEjT63TYcyhWIN27pE99E9v/+Xh2fjKyAclhnsb0vnPnZd82cYZ6Sd4H
CadvwzzmB7QA1J8I8tjbgWdQXabxFNKCfqkS5uy1ijTI1IzTv8cSqLE6IOUFrTFujNWeBoGtTebY
xrNxRMKLPWwr/OOq8HeSg4nCsejJEC3LF3k1fc4sY6CGG40Qz3zzim/XF0CyrZGVRy3Sx1BwelYx
8NKQGVQsqBbyhD87afp9dvQWOg3scN2OZBhn6yz+fnJ/N22FHrwl8yKnvxl50MeKq0XqiNGsLtot
Afhf47qG2m/qxE3E9+sdapP7MYZyWLW3WRWC1koRKkhHc2JttfR4QgPiMeRelLObLD+Cx+oDswU+
DKG/J0jOxKqdzBatrNoYitKLat86xk37Mlje+3UTsrsYD88/JsTfT0y05tw0tZt6kR3zQC/ekdja
2PFtN32+bkeywUwfeRc02hGhCrXyzEmfVdQBL2aEYnG2KYij7SEnMYHPVysU/lO6B9BI4AuBBPx/
NWuZhWsAhSMvMnl7z3u2QzLkZijo0zIXx2H6Z5Yp4bo8XeS8Cdo910/4RNOsgkJLE5neY5MdlM8I
4fouvDHSA4L6EcQ/ayobR2t0J+0axKP9nP+cUa7dVC7zi2DSR21vdL55s6AMsgBgjA1Yo7/1UObA
mQR1ZswBbbkGVtVCV0Q80vUEGhiNpQ5+mrM6yIVWtWQgqCgvpg3tsGkHsd9Ge7q+aaTnyxdCJOgm
EDT255tTc5OszdrCj1ywhD90XKWDIvk+bnABkkHaCm2yq03J7G6o9QbBlP4tA+ZHxTQgu8hBbOWh
uI+igRCdPP/9vCrN1lh8XA3G9MnJ6H8WmPVIkYVeqn2mBYDNLmu3pjs81aV1Vy0qKgVZwRvQLUfA
TNDsjA708x9gDtCs4hUBPIN4gWvdW1DEaLvnnAnY87CD7uWGlu5Gdx+vL5zEq5zZXUUQC5RVuVZ4
sOvOP/xqfuOGdwC/7wImzkzVnSo1hrqBgaYlwSezCsnQ+zBVswsMSmd35EizGVyZdIlD2x1f/Skj
CvdiCq++OpBA84GMFWK8gMOvW5WS2uzd3mVwZeiv/uw4NPlUmL3x5DLL+JUuPhgLQLb4pastI1wq
02wCHdHNPYrimPahNZoj71Pv3kshQ51Bc+tYU73fcK0dA97YPdRB9Cnomtzd0LYZ76izGI+T3SRg
/OrajevHPpSk8fRFbrrAFZ0a2+uLJzna0OTVkToWunoXrAi+tSRQe8atlg5hD/0rvdrm7r9fB7CB
nnFA1wFOWp+MCrFgXHu4Drze3ST+tGP1J6f1FPen5CYQ6sLojBDAiwvi3EaP+7GuEW1YSxOM1D7E
if2AFs4dzVMtMFxNEd1ID7zo0APeH+mPi07sxUvt1kx6Uf3Uvg2p9UxSfjvl7HFezDYoGMV9FAd6
o23TzH4q/H/miELkfGp/FZDkZfxb5Q53UdffDHly2zkqlivZaUP7IUJdYIncC47/MemWBlJw6EJu
S/NG883meap6b1+T3DtadLIVcyrz0Yh/UBMXnaIXkPPUHAbboEgqGfqDAxholqhK1ioLq0kr+GBr
Ne74yJp2Jtmqbkrp54VMOABkIAlc35R0gqpQSSugBwCf1eY++HX9uMrK0lgJaJKBwACpsXXabda0
phq9CUirck+Sm/6XW+KFuIVOeDNvxx/xvOXVpnBD7et1w+J2XPtBU0h1obMFJ2wdmJiQm+2qGs/E
Qn9g8avpfLaHChwQYAuv3sblR6/aemIhLgxCvVEwa4ga4eo6hUJzpU8MMUeZsR1KDnemxm4qBrkH
C7JGQZfHzlYDrur6MGXrByTbH6vi7ycRst+UlLWguIgmZnxmc//WcxSPr9uQTiV4yqEnjxrQRda7
hBpgytCpEtmQFczjMUhZFmjLV9Y99vZT32bhPL1fNynz8hAJATUNGrwve5NGNx3cmjrwwOWtne9J
cyyKD1wkJybWWbG6a0c0CutelGTZD783nhvdXwIau4oCjszNI7pB7RgHDJK24u8nK+Sw1OY50N3R
mPJ3y+HHcoDWomuRn0YGOF3MbX1/ffKkOxGiCwir4JqQNj23yJHEwPYfkO9z4wl95d0c+rGXbi2a
sY3edfo2QeAVznZcK+ZUNlZUV5E6FdoWzroPLy7qeDYnmz7Gy7ExNxMNO2ff5Ee3UAT4sm2PVnOk
TjG+yw6pZeh06AI29NH0NqN1azv/jg9DgCHI0dB8ATWV1WEuPadtijmlj3Z1qxWhTxRHSnJPgRgP
AgygXBIppVXoC/oFKxmQC4iGYdongx5MhrMtocym4paVGoJjR8bBcpHNXu0F8dg06mEkUcwhVG5k
R31ajgBaFqpKq2RF0KSAcAntasCvrmcsdWpbr/TOifqMBLwL/FnV+C9+6srBomzo4sFiArYH3r/z
bd0AojsumelEtjNGtZV/HrXmc1f8M2cQuBjgUVHCEfKTF2mNyc77bgHJRZSNtwK1zf7dY4vABPQY
pgCnr3GmaW0w4NJTJxosqOzuq+75n0//2fdXWzdLcm46C76vj9vqG2vzbdtkW89rQGPeB1777yfR
BX01MDFCSftCKaMzSb6ALduObFRE8bZX+LJLRS4sB2pp6LMBZu8yFtegU8R5MtqRsTD9YYoX/6tX
Fm3Q2fVwk1RwMe5ImjuvxJPAYqWOoq/h7ytkZ/de7+HGh4bhvvbJdOePSmo72ZZEJgfNOWgDEkQh
51sSoL5aX9zOjqBT8Iww7eAkVRW6WqxiVpE4VpSbRQ8tXBL6nFfHmBV6xmNS2pGVDwGMBA4aQxs8
gYwUIgJZeH0LyZwGuHRxlFFwA4xv5Z2Wwp85m5kdmVoE7Z3QAt2qZ78s5ge2qoN6COBaKCheqIZ7
XtnaCa2dyPSfqcsCU79f9Jfcvqu0214VEMrWCskg7FUQyF72iHOaV6T2CydyknGABh54EJy0JyGp
3Q80IyMf9tfUKsHgxSB5A+8+XMj0bPMnn6giMul2AI3e7yrwZUyBZN/gjQ0O3QiBxK3tzSkkpfX5
mLkQQxoG6NWJrhDFUZQahbgWHqxgbbvo3CKs6L0JqaQIKccwLpJtjjDe9u4gW0Oz9+s7UBLCIF+J
wB2MFbhUbLFDT4MmJEfLvPWcqDTLXzblm9Itj0NjvNpe930ey89xDSaW6zZlGwTvYhAugoMT1sX4
T2xCNXkefYbdCA7sTc0iwzxYbqk4WrJrUmgIY7vjWQQsybmRMmaQG68dG/ynDxx0aIQrQFXSUdhg
WgWyAwHYGlvXo03ImhLXjrgZ6tWuNoNUpV4heQ+gnvfXxMrrZUbauBBVs6NeQwsa0wItdcOh/TW4
D0MJpGKy96e362vzW290ffmLEyVKcAgC1lxJUD9ve+bjGgAyp/u0TAO9SWlO9rZR26HDUUAnBE0X
S7bom2Ug7W3j9e1DU83mhubZT+7yKcrB5EzorgLwGw/12N3zsQV/BzOhggz2CDCwX//RsgODo4j8
po+74aLcYzuD1bij+M3TVsML0DpAcZaiVKnCNko3FTJDv+tKxkXIYg9ZCfQw/HVSQyySoZJkE6IC
A0pHIwQrUO7BY28d4Jl6ZWpu3dvRon+ZTXgd1w+G+ofZAEVvfIA00EUrEgJWCL8JjZnzY2IWyGHq
42JH+vLJc49Qn7++NLIZA1AArxT0m4GobHXW24KyRDMRJGk8fWny8aHQVd0yskv01MQqXKUUbJ5a
G9tR3phL4A8aVETgLBHCbpOBhdfHI8ulo6MB7PogLbfQ07KaMMvSCshiAR6ctAnZVHMRWlp3S7Ny
O/bWN62w7lNWb80yfe2X8t8ROuAQ0XEngMkTuL7VSPnCNGNsdNiuuiZsmqndAqYBP2ob484p5lpx
OchcHNKlUE1Buwuc9WrxuGN3XcEXF+V4I+gTaz/OJjo5pv31OZXtERwq/3fmHlzS4u8n90FalZbR
ktaNSB3F2n3x+IHPowVWJOoh1bVulJhqy6UFGAgje97XYami95Z1LAAi9vf7q1kyltbN7QzfL5hT
OIHdZCyql5l88jID8uGAKlj7WtP7auPo9lsb6xmeuSwORpdqm1pnxb4wGd25OdACOdp1Q1sfhzfS
NNnj3E8ozVRxflPNlX9IauQOLUj/fq0KqsKbiJ+5dvwogRki+YRdtq6CJdD+SWDUi3qfbfLFCpri
kYO9cvKSGxsNeNcXRXZohWwhHjMAf11CL81MB3XlDKRBdbD91/k2LR5N63DdiGT/oiCE5ziSW7jP
1hkhkDEaBjdRXmDFc1GOgTlgeVSwOZWR1aHUk7wfigyPIpOyvb3s5wFlDF8xEskRAboamxdRIQqU
axQbI6VnthwlRF8fXiBbEDoFVcmWKGys83Rxgl7xZkG1birj56Sb77x8ebm+IJJVxzAAABBYdxAh
reaKpE7S2w3mqqAvZvnaQYK4fE0Vjx3pOMAgLQQsEJmts3IaafoMRB8YxxCY0ElSUC3JPo93KF7L
AMoAn7m6ABLU5RZvaEg0T0E5hxVRxJWSoA9URH+/v3rT1EY1cmQuSDTwale67HZox6epZOFgoTHF
W76jv+ErWlIVZsXUr48/thbevnhMg61E/KwTJ2wmremntPaidtyyMtSP7E2rg7HdxLEi/JdsAkQa
fyyt9xkQkh41itaL/Fp7pDF5jh1+SEBLkJkqQJnK1GqtXCvWaM442vZZBe5GJ1w8HqQLEuvzj+s7
W7Irzga1WjWjhK5PlcF7zk6YcggZK+Io6UjwmkY8iHf1RTV2LocanfRwZX3m3NSg/tTdbd8591Oi
fWQjnFgSv+RkI0zoytYn4TTb7ntZGsHgv3v2FILBLLDa/zJVdUA6cSfmVrenF9MqLW1A/gpiBoUr
HgwK3ylx0JDO/Dt1K6fj6DGb/RlOp8oPM9mZ45dCFQOoBrE6PEk2Zw2eOLhoRqhf/7BtRYSkGMIa
mo0bYXApxSRx/2VyvumpHbiFCsYm6407nag1TITVjde0M1g1rHbC442/2PbylnnN3VAZzxDzfra9
+iePtb3lpFsbLIaVqZIVkQ9U1DTAiXjJkFaMCSTuzMkFANF/yGp3n/jJVz7qitOkMiPW82SPJzm1
bLTPAisC3ZLcN99tw0fR11QcJakZG3k3ATywLniHDX/ipqf1bpQmX6r0G09+FakiKyz1C8CRCKiB
4aOAcj6SjLoloQOQjlS7d8C7Txw0wGWfzeLzdf8mwzQg6/zX0OoU5bzvRmgluVE8N2HdThvPizft
8KnW0sCcvyTssevdoK3K4/zP+hy4axEv6MhOoeaFctv5GAk18p6nACeW8f3Cjqm9yVTsrdIDfGJi
tSGgDkvSqoOJtgmcYU/rfw8aMASkkwXmERt7dRFZBYi5kwQxSRq7X3k2fDEtFf20fIUQkwgrQjpl
NU1OS7lhFSaJEv1rkkBLT+N1t2lLkKaRtAWdB/RW3fkTq7TjsHS7CWwJ1/eIdC8i4Mb4RBixFoEo
zBTPCydzo74OaickbwUAB5UiepCER3ic/DWymsmY66Wr2TAyQuQEXbMD/9Fpdvml6tzxSfP1/nu5
JOM2m9sOuP94UTzBpWUS+CdBNAAFhAsgSgFAlpkx7kbGRG5ole/RYRJ2aOMzzOYz2pr3M53feZL9
Z03tEVQnj1kx3HhsAHv2cMN6lUKw7NWG5jV0yQEXI/ptz8/GOCZLP1QxiRatT4KMdsNdUqUs0rN2
fmqpb+8Tk6uSOlKjwOIItQ94xjWWRQMbrz7pOQCNxU1q3UInFoV22z4sheLqli02fJrgTAQ47KJ/
GaTYZYEfQSIT4RV0ezmavew+yMrhaRkWfTub1S4x+gOdPtA0h4QEWsvQwI/27HWBPfG9VG+WBDdE
+a2z3wEhJoCSE/8wqwJvmes5tbSKHLMlrkk9awTo8b0Vg4ElvH4qZRRMGAqArbgg0La/juz1uFiW
ojdI5Bac8YCBdiw05gZ8BGnLvy+0fsWdnwdmrbfbkerFDYdoxd3otPyxH4fh2GV0PtSpxTezNpNt
XZDH679Qdk2e/MD1g4DQTCNmj1Wereymq5AnKduAkw+44FMrK8dBcyPXQFWCAj1DLTi0VGlb6Shw
ycPDo+0RojvnJ7FobT2mFi576H59a+34JibVWww5qeuTJTt78PDAtfuQebnQkSqAlCQaQYTkg/Sf
tRzERPNDQ+J3oxzfrIar+iCl2/PE3mp7up3vdNqEjpNk0cOYVQ9x/QEYjYvBIDkMTYtLgky8sjsT
9QgCDNImi8O23o1km1eB2dxaqneUdJVObK1eNwMI92anhL/kuReQ6jsx6o2pCtdlFyE0IHDUkFFH
en211ezcQy98ioSmxo9VTIOpbA51pgXWoGpykA4HqELMHbJpF6zzbOnGmTkjENbW9M5nVJAX9xnR
6P76plOYWd/sUDXKprqBGcOeo9pOD8j1by2iCjKlew2EYL+hhCD6FH8/CcvTMp+aFPzikRFPP5Oi
ujMLW9GmJT0+JybESE9M1F2JNtFamEByyNl4+VbT7pppw1Uld8kewOKj4g4wBe4vfwVHhwrsNKI0
RiKSQWcWa9/uUDKu7ZfrKyMZD8wIVD/B9XiBQk8NcFi3HDKPbNSPyB7YATje7o2531m0O1gLV4Ds
ZLeJ2NTQzgQHEmRO1hNIc73XvEq4UfPJNr9w+p7ckWIJa5fQp1hP6E1XUHRb+T2IiJkRMZbvYpKB
9c8u9O99rrMjupxUyUvJDkWNF3sGyWRM+Loj3Gz6mkMwG5ECudXir5MGcQtUAD8w2ejuEfBdQdax
cvE0s6B60oHz3EBvnGin2S968bKU7itW4cZB3fG6PUn4A4nl/7N3wYXEa69aMg7HmOQIIUOvF7pn
m8zdzGCsSYdNsxyvG5QcQLyvwOyOlh4gr9bIL4Yketq5E2IRN7TaoHz63z6/mr+py91S1/F5p3+b
bnT3I59H4QKyJgCfoPh/fra9shoaXcPnmXvrVw8f6fND3vLv98VZPPEdI8KluY3x/eJoGrs63V2f
Hdlqo/segA9R/AVF2/nn59rRMgS1TtQWrAta4oXp0n5Fk+O2HIdtCVU6w8sdMOmoIiOZqzo1vHK7
/gjRssmcgQGB4M2Y95vBgT6l+T56cXh9iLL9BeAKkKSA5ZkX11VejjYBuMXBTf+a6Y++4ppSfH59
TY01K0ezxuczPQdoiwT6v6NV8dYSiV44Prj21RKR1uyGuR+tyHYbb9MCWbp3IPqksCJbD/hX0QUt
SObW+Y6OJnh5cM2KTLYvlt1YH8z2MGeKh7TUCmD7gGYL6ej1WAyvH41iqMyIIzEwWe7RYyakt7U2
RDFL5Z5FdmhVXUDiGm0puAktcb+f7+0MgOgJzexm1M5WgsaAEVIy7pe6r75Cqd4KCuInQYOH8/Xt
JjtRqMyC+RhEwUKl9twqy+0EKNPJAvKc39aAaXocHQNW9h0KyeOmT6s3y0emvi98FQWPbCcCbCea
0VxAQNa3JBrPclCSJFak9/1nyvzbfGGKm1h24yEhB+FvIS8O9PT54Mp0qgvqUSsq2wPUlYJYC3v6
9foEypZNQE1ROveB01o/HcFbA1iAXwHjlCCrEBgje2c+KOXMkpS/TChnHQqQe4ZxBfGU65alo8NV
jv2Ce++idAsOOMfiOs6A0U7DN+4106vHSRFyc1Qp80pN/cZZoR4N5uXVrVQsZDZdrbajOK/uU48d
coPexFWmyNRKt8RfM+scPgr4U8NpAzNsX5ebnCuCE/kwsA/Qi+MDjrY6YkbmttVE8P2lua/nmz7+
7hkvH1gUaLninYamA4CFz7ecp5VpW6G2Gg1V8+rY48FP4//q3vvfzPyG4JzcswvqXPHYEAv3uFWH
lUn93YwbH0kLShTPAemk/R3R75zqiSlK9H6hpWdFHDgLhyLFlAYuUXhaMfNr5we03P9N2++6y4mR
FunrVJ8TIKtTUpsBXqDagbmVvZ3bPt/oDDCe0VIir2RDQ44Oz0K0ZkOqZeUfFkgXCHi6Helsq9kH
mtxnuSKlIjUBKBIs4EIHJup8P/B+Tu2J6YAvL8XbGNcPVsG2DkTB/n3bAfj+x4y4yU7mjxgJo05l
2dGssfpzntpp6DCmfR0Xo1eZEk/z9VqhnxcZHLhU9Cesnu6ToTPLookTQUrUDobUHnZtlrab2nWK
PkiTrLpjyzzvqrKuQq+NyYZzbdq00MjEwZ6Bd867/NBBnnM7JYbTByM0c/dtP1Ubs9LbGw9ibUFG
ujFY3D69IVX9mKE1+5OeNTk0gZz4kKDbaKeDOTScqx7a52gnmYkB996Qd5J6Y4Lidac/IRYpAn8c
+81IzeSnxkwAUCv9m6Pp2hsei+ZWo3N7184T4mDUD9Geb6NHGLlzA6KKuvXsxIkRZClNQ7scumPj
VOlOH2JVvkri9oDbx4yiLgFg0fpNr+VmkicuAIDc2M4hSM6v7w1JFIPPo2sBVFw2XN/KJTWgiwf2
bnKiur3T6WNV3bbNIWWqFmLpKBC4QNYX6ZyLZ3bOa7ByJZYTFdYGOkRcV7z0xElZbTtoBQskMWJ/
AG9XW3yo2yyvx9aJGH9wu5cFHfKpIjiWmkDqB49gwAcumpLnhDNzipkTdfRHPTobcFmHxqIwIlkO
eDp0GQCkiLGs456qTqfW7oCX93U/tCxwbGkNul3BPZH7H7jvTk2tpowm1K79kTpR4oNI5L5BgkFF
sSxz3Mi1AjkI3gR0Ha82V5H5S1a4uFKrobsTqWNexQlU4pxP5eDZu9JRkUNKtpmQVkMBTwe3zwVn
SW93SdtrthUB0/bddecdUF6P1w+MZBucmVhNm58m8TAUFsJGwwhnw3nyJ+PQlNPxuhlZ5Cio0j2Q
OUHD8eL2qfJJK3vXAk0we+0MfrM0y54wG0B8ysMOBHpBkasg+dLpg29DMtT2BcXg+UWxaImZDyni
fcKeoNji9Iq5k3zfR5XtNwk8nhTrYhu0d528J9yKZoJuSC8NmjhV7GrJAcKrQdRvoeXk49Y7H0I1
xb1WTQhIoFD/npid/txbjG8Z1+ytPRpE8dSUjgiVTIAU8Di7kNobu3aY+gF9Va6VbWPTCetB8UyR
DujEgvgFJ5f3qBWLPxaw0NP4qXT8Q6/R26ZfNm5fqkJg6WigqgGuGLxp0R5+bsvXqn4RoXHkDkHt
atvYMXbXt7Xk9ODe/2NhHcRD9g45EhPPkjmLvycEcN9p5F+8CV7uA4bQlg3gNaLti75YqHCNTRHH
VjR2/KcWGzTwFosGzGxUlsSkrK8euOo/llYLxNFrupgzdpz21mVb+1UoG7ibPgtBFb3M/46IAYeR
0DVAuRqVVeFxT3YDNKvRN7MgFLbb7tXO8q3HSqDKPcV16sp2ghC6AdoCwvIXlB+2uTRdSkYz6ia9
CGadAWBsMwfdmW0fpZ3jhGXV64HfLtaTlbb9Z0ef5sBCQN4FpMmmICZujSR2p3l3WpanhywVkiQQ
a9qZTje9Fd5EQNzbencWb9oj8bTqM4gu842RxPwZi5ffsgUO1gZv9Ga2anrohhg8LfHM2M6M7fI2
zlHEC1wO3h2X2uTAmq75BJan4tZPYhrO+WHp+mODBkwvCb0iBB3APoE23f8j7Up7JMWV7S9CArN/
BXKrrTOrq7qn5guqXgYw2GxmMb/+HVrv3sl0okRVV7oaXU1piLQdtsMRJ84ZobynhWMSR9zx7mlS
W4+I2pCFZlUT6eC+eU4hQRmWmt7cG15vn+zWS/5BoOptbJ+224YO07aRXrblfdmij1IfwmpAeNo5
dRYiAHL/kaWbBX5JSUCqTossqx03ZuwVW0Cbs2c315J9YYhiI3p9Wlm4pdPCdmdcARKEumPN18qZ
f1j1RGu0F6GlAcDz5zqJON1Et3fWogn0GngGUq1grpr/fmaijZvUguqWfXTijQsRzgw3BaM/++r9
tp2lfQW6j//aUVzdrZokRe+EfUzpa1pt0nYDwcScDmE2QqG1Ekjnr2XZlk6nc5PK7AEkYZYlaAqO
/rAFRNCZtsma9Ofy7Hk6ulZBQYi80+Xs1TbyTqPfI4rU8TDJaiSnU3M/DfRNs9bomZc28Uz4hdow
7nPA6C5taVUp+76lOGzJHWl+J7xaeZivGVAu22JgpsgrGNCHKL5z5Pa2Byx+Hol8ZD3R5XDVqd87
VsUSUppA0tb/dGb/pSvXyAAWItRZVBJK7vBkePTsEWfOPNXMGP3KIHiuxnvQfVe6uy/5q2xOmr4G
mlxqfYIxaCaAFXRuT1Wmq+wlJFYKhmQJERuExi/g+dmC/G0H2MXe6PovFOrclsOSENiol9tz+Sdg
VK8poK4cBxKqyHCprC+jaHNA9BC3mnXehG1j3YvU2xFcjBRi61Ob24GRV2iT9LQ3MtpOkPrJDu/1
MWAJaB9Wfs3sele/Bl0/6CsBIyMCjst5J2nXpRNuiKOT3zXAV8V2HVTJD98UUQwRMWLkUVo9ZvqP
23aXNrg19wXOMe6cg7s0q5XMNmpDkiPz7sl0SMRd26/c0EtOe25COR6r3qgmexgJuKtexWORrYSD
a59XJm5C0FebPi7mtPvLdP/6eI4Vlct/50c5AO26Mnp05ZIj+WaPInISM7q9AGs/Xzn+TKsrpBQw
wMa9o9cBXhwrZ9LSAWvhjY4wCXqrntocbZS5b2nAwgM30DnBkDFrJ6QB/RpdA5ejJz7B1j4DRsEq
iyeTAW6AS5eqmTs1fCIEZQQ7SieJ7aKHfb65PW9LowKeY1bpQCYIJDyXVliCK7dCXe2YGTxojGfP
e2T87zx/+d/MKMsTy3oaTQkzvQEcL3k23acRL00jSVcOgKVzF3wNs4gMmuavrkEQLnM3zSpypBDd
lTUQZZ0BNS2w9pUTToLY3t0e2JLfodkID0L0sqH7UxlYnpTM8Cv43UjCIaOBhePuf7Lwpy/87CZh
jeZ2UurkaPdfR/EKGPlnvo/yNijjfJCYKH7m2VaG4MHEzuEiGu3sqaV0JZm/hM3F5UTQXWaBG+mK
Ag38o63o6tY4ysyxX+LRTzZuWeqvxdgMUVk5+TfDdp1Ir6zqpddkcuAVkSElXRwxhuRok2bNK691
/xHsjtnr7QlYchkk9tCVhpcpYidlApqpN5OBTsYxNfNd5jMv0kn3SOJmDGjF7kWzWnRdchpclrig
0DVkXVXbkRLOJbClcBq0DG1Ft789oMXPz2o14IeEXJ3aZ+cxMCNoTYo7kAP47/5I87WzcGnKwJyK
3+8g/X+lhMBcX1iZG5OjNh5p+beReGEFWPdk3XXDJ5i10TP4ry1yeUJJ5raVoycYTRpCo2VfsHxl
vpbjpzMTSkWmGfgoAV4nx8abGLKiZfmo1STG3NkE7GFS39qC831JZQX4B7rIDbP8BJc0KMr/G7+r
EAmAmKlEYcA+5roBibRsM/CVM3j2YzU0wg6E+Ble3kBKzYt6dpAQA/u8NCc8QiCiapXPM7IZ0sq3
fe9PuHdlBXh31NjBH4VE46WVdnTrgnngLTAG7nwR3B2CEUQAdkC0qasCe+h+Jn3F91OsTwGTThJm
A73L7cfBtMAFPhRWHDo1s58SXwMnJ+ljK0SqqqmDUhoUhyAzv7SoQW/AaokaTybbTQ6WCRHEBrIX
OCycn1J308OU9rgzpcyzrRwd569KB7duwnwZ2pYsN71Zk+eqp32QkKoZAreMn3yc3VVXhUmy08Su
cPXudyoreiJT9ovYTfIt5Qbf2P3Iw7Iyy8ArZHGP4y4PhqkctmSc+sDHttjrMS1+3J7XpT2NNuOZ
6Q34PgT6l9NqFp0ryip3jlTcef4dsiG3v7/kHOieIHOFGgUP9fu0N4aRW3jfx3isNK0GEKlzoJCR
v21mcRhnZua/n/lgYZSmyGz4oF6HnRX11crLbm0Yylk+kSZPOMH3bfIAPQSbnLo1wtPZgS8d3ADu
AY0duMbQC6d2DBnaKIaiANVIYSbuwe+AU0mB6pQTmAMK4Y332Th0UVMN9ub23F2PDYZBBAKCibkX
WCUyL+zRM0CmbIN+BM8aaMc7dIND97aR6wW6NKIs0FQwIIgLGKHNjrEw8VYWaO37ygJ5WcXMeP6+
/k/ffM3br7d//kKv1fz7kWZGrh75TDUNYjtFjQmkNkr6/a7UrXCotSBuXITorXhgg7kjo6UH4GOH
pnvPf2jTWm3qOqKGZTS5I3HrziUq5ZgFaYfW0cGxjnpTHUw8GaBRz7YNZ1/jWqy4xPVsomkNcTtS
MEh+o6BzuZ2IDuTWVLnW0bG2Vf01Xmt5vx7L5ffJ5ffdchhzywWDSyof8D/kFznZ+ll0e9HWRqGc
bak1WaaYR8GckD93a+Dg630zDwKXK7IBQNC6yiBGAFsB3sQgJhEg/SH4a1qv7JpFE/bMaoUgF5A2
xasZ7fyhhmMd5ZTYQUHGAi1uMtLNdHd7qhYXBMyoAJcBrYn34eWCaBWeMTawc0cfrKnPZmFn236I
6fuUJMlL3UyfIOtCXAxkKCTZ4WNqVAIRgVEw2eA8jV/sR3N4uz2cxZU/+7ziv6Yt9N4b8XnDCIx7
slaJXvw84hCAHOY0n6fEItYk/dK2SvsICL7V7OlaZ9Hy99G/BUVcD8yiiuMSh1eoEOHSlHelBpxk
8vsT0wPG6P98f7Z/dlu2RHJdE/i+ja7yR79cqTEueu3Z5xVnErogQzPf+f13Twa2vivWCISWLIDc
EIcT0tIIX5SzEMFZG08Ttl7lHSpjZ1b5rquqlT2xtArnRpRVprG0E9uEEYff12E+rqSuFscwE0zP
wt/g2lU+jzpQnHpOZR9N7wspH1oSSmvz8XWeESwgR0YJG7Yu11lvK/ChDp6N98cBMW35mRHMWgHQ
eUfWXoXixCBCAui1co46j2T2mpVP0/iJuG6mKMApOzeCq9VxSCfY0rAQnkIFqt9awms2w9CU+9vz
tHT6IfCZAcugAb3CLuANz3Dx+uAsSyAYoFnpI1jwdnrSPQBvG33CFrBzSI4hu4183+WamKOEuh/Q
dUet95oQ3MLsLjPiZjcVPTBixEzN022D124MKDTkAZAmJZD5s5S9MmQ51D8mYR5Fe8i8/dole+3G
M9J69i8M6ZpFChT9qcXS0jqO5hBC2SGiibH1p7XKzZzvUqPjMzNqd1XGdJBWThUiBq0Q7q62Y3Y0
B4N/G1NOjklGcqDmCpEdprKSYMIf09dPTCNK8zqkeABRVgX4Wqal4PkCECBGHoePIW/limcsLtSZ
BSWe6LU+RcbINY/pi8z2BTn8bwNQLpVY/GcAdKLBWIUFX6ORnj3pao3OBjAP8OxaKStAkvXJAQSI
pGFRb40Wj+m99Q6F6A8fC3A6BEXezFM3R6mXlipZ5inv8Vay/R/eITX+vj1VC3lFfB9JGGTlQTd7
XchjKEr/YbSNyUsnvoG5FH31oN8MnISFTEr0Y01BhnI+RWm3N7adkwZP9OMZWvyKP/huUADNTByX
o2TSlnWTovQ6/eQWgsvn26Nc8je0HaHuDiYRtOEqk5j4dcbijtvHUT9q9LvxcXAOqgtzwwKAbbjk
1NsnH1qXtrg8jgPyriAKWfHn+X5UvA2kMcA7294cI6lchWVtQzjVhXpphsxOYf6Y9trf6K4JCguS
WP1a/n/hmAMRNXqS8fJCnkS9iLSG2wXJax9EoHFUxTvuVdsh1j7u15gq1Bfm+xShjXI56LKyQPgF
cQYTBKAoKwwfzwaCUwXQRhzXoFbBQ/LSperUMKuu1NiJ1d9+yvrltkctTNKMBJ3xPoSANFMJaQSg
hmbOJT+Z6BjpI27+7fcrJhac9sLEfE+cnzGM0cQeYMLeargBmhW2j4UjDOD5GUoIz8XrRFkAT3Bw
onsdO3lZf4BiRWgZRxAVIr0f6tP29myt2VLO+2LMIH+p9+ykpZuMYDih9u5C5NL8etvOUu7iYlDK
yW+AKFczhGCnrvyJLRW06GU168dMJncOul+SAjizXlYzvCloe3+NUnthydCtjk0zJxnRGaUeY6ME
jD9p2cm1v1SB260s2fLwzr6veN1oUVZWomEnvd7a8SvxHuwa1Ej7WStPpIfK2tjZo5WsPHIWR4Ue
jz81VEQFiiPicQJEGLoSTulwV23ceuXzi84xw2gJMG14ZM5b7czPfSMzO0I5O1HtsXcmVCheaIc2
fMjtjcmHEQDotMAjHBhDEJKCw/3SVlMadZUUIHRiY6h3emCn3cq5tnAw4BZFPgnhJyD7Kq66aQB9
zUYPGwksRYZ4bJAy0ay3236+ZATP4rk8MMshWcowCr3pB2hvFae0D6kR5lk0rV1payZmpzhblSqz
G0lB+noCA2hEh1doPjQoQdwex/VrBHoPZ+NQlj6vdc5qhnHERWR7AYCZdrtFcH3bypKDnVuZf8XZ
UGqPjXksrQKivl1Y5r/a0UfJ4mdGd463sjCLO/TclnIC6NKvKy2DLW+q0e6ibzQgJaHREsi++p12
ciu87p0kdZT48qgVaFP538aqnBAu+G18izrFSbZZmCNd04iHqtkl9d6iK4f64uJZlud6s74D6lSX
01pk6NEkAxZvtADkNJ8aNxyMre2smFk6fcBF/R8zauzGUPAwUCGAI6Yk8GkdCLJSW190dRtBMOhb
/9RJLweSES1laU0wZ+PfAtw50vtB1rqrFyfrzMb89zMfNJkvcgGU7ImnUeaGFCU10GqtXRALI3F1
qM7g2QYA41XfrNnWJWjBi+LUA0/oQoWWTy9++uFcCELoMyPKyQDGFl1He2yBhqSnPPs1krtyDVi/
UE6+tKEcDBwZTQAZEI5UYue4D7ofIM5qjW0KGK9/77lv7RrV8dLOxbAAwYPsN1gWVFaspjB5k9cV
/AyVUJA4lPGdSO45ipSd88Nx34S+1/RITze3N+y8S5TY/sKsEhrRQqNunMBsC/jTBA9HKXQMiQyG
biMIGtvWwvsFT8RTApHr/HzFDaLcHbnt5wby7PmJFBHOCECv6RQ6awqbC0+WCyuKkwivytpYOvkJ
+XsiD651aIf3xq+iDFxB7fTj9iQu+j3Kujr41ECPoRZxetdp6pJq+YmTfwz91SifhnIlclgzoawT
H0qjsEuYKJttl/2kbKOv6dUtusLZKJSVAVanZYWLjYUnx97gf1v0mw9xjKr/ZfPvBb3j8UrktTYm
ZZFG6fVo0KTFSS/dTVW9t+2B68PKjbRoBHJbQNHMpR2V8UEz+l7G3ojT1b7n8a5H6ZC7nxnImQ1l
IKxo21x0E07XIkTnjSgjaDh93MXwVMXrAtweGIhy23EjzzyAMPLTmD4XHFw1X4eP48+RkEVyAp1R
SARfAW9Bd0Wg69XlJ18DgcOB1Puy/xKPa0j6eTLUEweIIyRDkCadG48vryItT3pgXPr8ZPdh3e+Z
/vyJmTr7vnLV5X41t5LN3x+/9+mbVv72xArSdsmnzoegRFkZYYM9UJnjtRrR7oll0Sf49bEYZ6NQ
AimnhTxEyYb8NLWbxDcCMz+IbO0sXhgHUv2zUhCS7te1QdORBgOapD5xDxRaUo8q774ma4CEJSso
u3gzYQfA5erNxpzOSWK7rU+GuKuNvVUfZLqyARcuFQRof5AVpoMclXJ09VpcQY6gbeC6fWRa+xwt
NE32K5W72761aMdHJRUw/RmGpSx8qg31WHK0AFh+EwjpB17WQfZCBq32121LS5MGtTgAIcA/5kFl
8XKXoK7KaNzpzanmeVTR9wywe8HJyuG4FOiA8fVfM8rE1SMnXioGDMioopRStC6XIKrpw8Tc5LLb
s9QLhtoMZP39fxufcmTKRhsmqU3NqZjycHCemEUCvpaIX5xEEMWBnQy38pXgklvbiVNOWK6mH+/6
bNhN42vcfDwexTsbtblZwhNcLsrJbAlReZYjmlP5TdeRdTnF6Hy6PVkLRyaUHZDXndMGCC8UtwNu
xPRHF+495PLg20WEtreV+GLNhHLeIFoyu8yHCYOBsjsZfxFg726PYmE1UPXzUQrHFQbQqeJrU0Y6
5lVpfZK02DcteyKy3lreWrroTzpauWAu7CiuVRQEaEO8qE5Fkcs7AM1/Nb0L0rWSmQ+5mxkHgFVI
CBSbu5H2EAd57HqPwnJ/m71un+pEt/dVOvSvUwKiTKpx6AbWFt0Mjvtbq2gHlRgIETR61d9bEysO
jZX8ph2SepOlvTh1bYWtSXnYjt63rO9xprrW10mn5k6rXX9f+Vr8MpU6efSStPhmGTwLndYnwWBL
NLhIkoVmBw4bt47jwGj0DAmWzg+5P5X71OHNtk75AHosz9pLVk/oNLTHEIFBsidOZUYoMpSQFcjS
l5Lm7WFiRA/TwbC++VYhNuD4cF+AQ2zxqNG7733NuzB2nG6TpI2Pv/r6lxTM1veeUYGA3DOS776e
OOhSlEMeWGizArh6/r8JtYpNmW3S8g6SY/kd+mlscEz53ZemtPhdXtRg14C8UTC6FEmukWi7Trfb
jdloXSg5AcFfUYN0prO8zW0fWzigsQN9DyUrlA5ApXh5bBq1GMuqTsuTW771+Zd2GoMar6a1UHnN
jHI6jxX4knOWlPPtzFiQ5o8pwO7l9vZg/uTRVE/GMwaxEpCKs4b05WhkmiQavKQ8MWty97GVQ9MP
ZeuQ15wGtjlqu8nOtIjUHODcvs4Cj4wsGDPHuBNOI05UsGxvii57YFBWCbtUn+5HR+SbCZIXz4KZ
NBwr0wozqQPvaHZNRBJRhKXXjq+jsP0dz4YpIHWNlayr90pkv/uO090w+t1G08GbmNReEja+XUe6
DdW6SqIajCqRFxSM8NDAkykwyHCyYiEDzhsvaFmfrqSl51lQZ+n8XJnPnbPchpNwOkH/vT7V9DdP
NhTkLTqoZ6vhkPprEdPCuxKJ1T+SlTiNr8CJidsaek3j6kSAInHkqda+myjygvThQP0H4+PEVqAA
B6AAlCLmArdb5VtThoJfeaINIk0je6JijQFo4eCHCUAyQAaGiPMK+DYVEB108+o01FOP1laqbQWn
XrTiygtrhMfLTLzhYm+qNxhtsjIDELw8NQeaPGCq/rfPK7eXbNOkGjMNn7ffH3z+4/bXl3Y7yioo
RQJVPT9aLh0szQyt0ztwdietgASNW7IAZLdNUMbaA3KQK1O15M4Q9EN7PbhREDko7mzhism0IYW1
kiIjs8+bJBA6ogoaamKtYrRsDDR3qOu6gAkqd7KVcbMtmqI68Rrq9K82gv/ERwNF3QStt6qCMte5
1Z0KTO1/rSk3s+aNiac5sDagHz6NpyDRIuG9efUpcb7W7C3R26Bn77dXb2nLovtufn/Mi6cmZ4x0
APPA4Jcni0Phpz80HQtiSwvFuM/GHXOa8La9pTDn7ApS40EZE3cyZMxP7ZRsNPkwxkBprDUnrxhR
YRkiaUSnjTCStvq9ldDDoBmPdTytNoOoKwYwBNQJISOPFxxCN8X1Admw9dbyK7CKNlHvi5ALsWuQ
Pr49Z1duOJuB3AFevKDkuIqhkQaKPSvPoFHoVEHeffEgWu/fNRJVYffltqmrzQxTwMKi7g8FYJxF
SrjuOiicx1CePoKXIwEKLD/wVAto7x/SYo0Q6Mr1ZlsmVBeRlEacqd7f+PdpldUcw0IHdRUNbJMw
1IO3PQRBs5VbcN47F3vrjy04Odr9IGan5rmkQ+veSvL66IlXveYIDz6xRqAt/q8BZfNOKchZppjW
x7HVIq+/N+ibhbYqyBaZu9tLtOQN55aUExCRb6nHOqbN/poPUYXHaLmNu8M0rrjCoh3AWSBuixcc
DojLc72Oe8kSmdbHxGxQwB70fVbE6Gzmx8ki9/6UrthbdD0XLBKI5sBwq94jmpMWetljXKn5k+s/
Db0MRPfDSH7enr4rr8N7d4ZYEgARkchTb/RaoKcB7drFcTK8BxcyY6ASAWPh1yHudmmh3VPTWzny
AJtRvQ823ZlbGaU4SPiqOGpIJ8ipwviOhI7G1mgcIyxbJGJKxwUlZ584G63gSZh2MT/E0kWMKZvy
u8fi/n6gA400sAvdgV0l21osmaLeytBIkFttaPoF3eItKsJG7/FXvwdJHHcjqy2+58kAsoTU0SBs
5vUg3NNMAPYp+dpXbrJpp1YEXtwMm94a6rvCQZ1hFOCm70Zp7KTTO8EkUv4gJ03bkCzrngRl7luh
F9qGgodMCgHdZTh6lW9bo8B7SEC382s5PhhD/tyU7uF7uplS5+C5dVg8awetGE6ORg5ZT4oNGNKn
TTX1IAg05qzAgFacjtgszPQKhRZsbQi74PeOY0KjbMji0CvASTi2aJ6gldQDQgojTFnZBq7mmTsq
mQz7aXg1NU1EWm06EfPbatv2U4cRoVc+E40d1sDb7AhNXnI+OdtMm7ywFC3IK7p4CHUj+e2KAoJz
khcbrRTIIzNTCxn4o0CKFzdbrQdghYz4g91pNGpTWQbSbMygqhARjJBP35e6/7vMHB7UTFpbc6xQ
GPOs9DBQSMg0SWxB/sMkQR134HQsDAmB6qLZ6pZMg5RkJBxtFNH0Hqhfrc7swONQtqm6KQ5MGyOk
TknC3CmKiOMn/2W7dnrXMWiMN53fbTNIBH9BeiRNgtibvut6RlMIdzvjrvVFg4qI09/70GrC1nLM
gNLJ2lPZtBvU3UCCXBY0O7a1+VOOtv7mCVscagrSmHRAzn40zDWK+T9434sjGWKTBo59NBNhZwAd
fnm+THFRxT1alI5p2zzYYx2AbvVU9W+t7TxAgCSgpXaqHPPepU+VCzpqthOxeJb1TtfBczEUG5aZ
AXMoPCB+ZI0f0RYPQFCp8hQcl1UWTDKPBpoEuaMH3vjWsV+DoQeDNYYTjhd+V/XJpoMwOGKDJH9K
BhsHXBFY8UtS95u4/kJSiLa2uwwvpsqyn42x3d8+iq5O2HkGULNACs5BYlZX3slcFlkz0ZEf2+qX
KUTIer6Jpx9J+qSttt9ehUSKLeV+cgXUQw134EeAyQmwNVBNz+SHW+0VI8rVlGoWGkNLGGnt727x
tXXfbk/Y/COvXOZswuYr5OwtqwsjwzGH7yN/FXTZu792560ZmFfszICTsjYmaBQ9pjiUJjTLRrcH
cHXHKROk+LxtgRjc7TGAsUGQ8FxCq6x5ae0Vv1pbayWIKzjYmDuJndW5cViJKoD2QdRqK+++FSt/
kudnc1XxaXCYhrHkddjWz339LbZWoraV6fqDCjgzYQobacUJJup/DC/Iyweti8hax+aaEWUXem5e
QsEca17EQWZujexL0YTOhwl0Llf+Kr3LODTRho4fkeOzaWiVAYjgbzvXNVpcsaGse+2zzk6pztHb
qlub3NKQZ8UpixvTMzee00J4xiWgJXJ16GyPmg3WNly+JS+KDW/b9zpnP43U+wvJ9LWDYbZ8tXGh
FQT8BoFeuaH4PTekX1hOi4Vk7mvSgGV02IzWG+ILEB2HPk1Dc1hJ2S+6p4+KA3AUyKir4avspoq0
Sc5ntrWObNEtW/xemW/zelQo0wILQ4D9BpxQOS2AjPYEGZ386Mr64Il7kmyH5AG5nJADIVnybdv8
ZTevA31g3b0zdisk2EuHFRi+dLRLzw0vatao9EDr0LeEHWP32JlZ0EP85vYI1ywoy9blI9IQPQQE
CjNqplB8uHIDhz0fgeKwiPNASIjGcogG9tE0aYFR7m6PYGlzn1lQyWVGrxSFMHV2TMhdijpCnYJq
XTcjtOmvHO1L/nZuSXkutdLsRxO1bzQGTZuSOBvLhgglWQNsLA8IKQcXsYNrqN0GVPdqu3dMduza
bd2fEntP0Za/Rhy/aAV5VSDVIO50RQard0yAbNEtjhS09KR8b8bnUv/Vyefbq7PoX0BiQ2QNskYQ
x7q8bqXLB5EDHn2c/tJo2I+fcV8cAHjtQTzFsmbzZ9eHFSdtOwF0eeySr5Q/wRlXDCyt+XkIqxwA
ujUYjR8LhAv+bvDAqr/RmxUHXjQBTi40AoCa8iohg+w3iXlq8OOQhl4ZamNQ6p/wXEhsoE46lx2v
8jDMqrzK9REuJPHTxE6V+daQlSrw0kKfm1AOklHoUsv7OdbPohz1rTVg7eIswVORfQbA8Sq9w8op
7Sw/4UdQLQVDXAWWL3CYfBicM1+wwITgsAX1yxU1hqitLnc1yo9AG22q8WA6fOUO/8O3fnVTnplQ
tkTbJbg9u4wfkXtzorZx5MFrLStoiOgi1F3TnSn568CxX8RUDY8gc2V7Ww5tRGgDrl5JvWAy0r/d
nPvBZCM9VLcpSk9FUoRTZkBKsx6zDfIRzsYdUDodvVhG7gBtU0jt4eFouB9uIlcmbb5Fz3bhiL7M
DNb5sWywNu2Xrv0oQviPAWT1LDxc0cSv3CJunxdj7nrsSO13IUGWWx50UqwszKIHo8P7/42o0W6P
CiFavWFkMnIjcDT04SRW/ykjkGmeFZiwEZXzhDcd4oky5ciI9sEXHX24t8/b+b+/dq5/v69sQxrH
glYtYiK8jhO+G71tHA3dnfF228zyXP1rRlkQ3YyHskswjI79iOmD7f9z+/vXevF/Vvy/BjylY5Dn
5VDLFn1XeVzeo3kwyq1pM5n0mdVGZI/FBtRdd3msuyGZxk3qIA9mlZvbP2LxyAHu5P/XSo0vXbMT
XVyh+7eov0BINpDx62Cv1YQWZxKod9QWUGgA3crl3okTYICkwznoKZDdQyLCtNdYuBfHcWZiDgXO
tqdV5ARHc8OPOpJb49gFsXuHM27F89asKJ7t0rQXVY+BgEckBFdMCIUnsEpvb6/J2nQp/k0Sacck
rTBdU4TAZfiwctnsd2dzpTi2D25v8FmX/MjH77lfIHV655cv+Zr41VL0dWZGJSXhHsPJDoLuY45U
0FiSYEpAvEh+jOYnXhDnhpSYFVUGrR4sjKcxY6xG9lBP2s/bS7Ky8LZyn2UxoChthbE0RrXpc4Sr
TRYx6q2UuJfN/PvAVC4ZBjOMDHhgGuXjhP7ogrwY2en2UJaX5V8bs/ed7RQnH4QZTzU/9sQJqHjU
NDdMCgl1hDUcxbIf/2tpHu2ZpUw4SSVTjCae3qiufRcTcrq3B7NmQtn2ies3UutgopTTEGhN9SxK
d3/bxvKi/PsEV9Y+0aeslQY2fQtNol9psxVrtBxLS0KQPwbCz0X7tcqGFfMxKXMCB86NXQzmdpI9
+XyTQB3h9kiW7cxEQeADR+lIOb4qf0h8h3sYCaomXcdC4fTg63uoPsxSjBOGoG/5P4aUE6y2NNHZ
lYMTTH9o3DbkMvlEjHFuQTnDRolExFDCgm/fQXmgWBP2WFr0s++rL+640QfCwRx0FO5PnXw36/um
X/GreRLUMObchHJskcxgFYpR2B7ltmfIatX+Q4vzvtPe8MoM6+7X7dVf2isEHAIoTs5aY56yVybU
LnoXtblj33+3wY1s8b9vG1iKyxBZgmQBEk+gklDcy++FljGflZDGAW7G3vXpe9rnUef/4EDT3La1
OHmo6QL+B2ZWtFRdni3DAC1XauNBSdx72kZ2Fmjvyc58J2SlDWBx1s4MzX8/O8TMjFYDJTDkNQHi
o3HafGIgDrjnZxDBNTQL1Zl68kuHHUFWGsVmEhbVkfMf0h1Cbdhr6bfb5haHM8vNQR8VxGSuciaj
Zp0bJfeR30G9L3l1i1+3v7/oA2ffV5wsZw60IfgcT6JypYUIkUZ/m9dfqjVG7MUNemZIcTarQ1do
ZmMgZSaDMnnWNR6Ua6jDNSPKOUYyD/qmLow0snmFlsITJIxCA2zitydtPqyuTgK0uIIrDlneK7q4
GMp2Rm0y5O4l3eYos5a/9Ilta7cECz8LW5tvZB6vGF28DM6MKiuVOrRpSD9nln3wBrJIJlFl8sg2
2+j26BYnEX0b0I+FygL+ebmDGt/v4372cGE82S2KgrusW9mki2NBywZyfCBUvkIejpYoRaUb7MhR
GIj9h6YWQca+eN7L7aEs7p4zO4o/+A5FpFRKdqy08HterUzU8tfRcGKDIgudk8re1BMZd17S4eu1
8TBa8kXz5EqovLgW4Fj4jwll0YcMsLU6FXj//0XSr7Z4oM7KUqxZUPal3svanipYyJMTxPL67sGL
V9JwyyYwCoCuQOqi4lA6l2ZWqfXs2Ps/dPptAGJdfP/MQv9rYl6qs1MfyibAfUKu9zgYdzl7r/qV
ZM/SjkcniaU7EGcBXlGJKbVULxwvQdwKKcqD0w6BnPzIN75J+59yADfRk9195tV3blLZhkgha4IS
vJCzpH7oRR45E8gvPOOuGenr7dlbWiBEs4AKYT9eKwInpSHQjDEhOMsALanfzdYMUPO8bWRpt6BB
SwcmCbi7azFds4VCdIkp9IA41ivnkHh8LcpYtIGqGPB2sxC1GtE4SdflRVwXxzwg024Vbbf0eWhH
zMLeKE5cyZEI1hM8klIG3q0Xu/tCVjb70ufnjAuIxA0QkaoYsZ55PZD82CdtEbAxgE74x1fg/PvK
YaKNVUGLBKehXWw9HgAu9LHvo/8fQpsotPqQV4fwprJJEEUabeoM4hEkdYHr/Sj7tcZ49d5QLSh7
wqSgczSqUTzmw16vnhz/tXnI17QnDHUdYAWPLaDusQgEwGgl0B81X/rmkInHejC+kCrZyjh5MUy+
K/J3lnz1Unos/Dlzbdxp2jfbfAPcKw06lq/c+FcJx/mHWIj/8WNQRiKqVkkB9WljdL3uMa79E9P9
d8HjLsiz2Aq6nO504hxGy9qDE2rn1voPM83TwJ6cNRlI9fD78zNQyv4/9r5kOXIcy/ZX0nLVb8Fo
zgCfdZXZI+mDXGNoCCliA5MiFCAIEiQADiC+/h3PzMrKyG6r6tr1oncZKbnLnSSAe889A9x+8Hmw
hf+4uVJbaFB48DEixGsVpDgsNm3qaVuf3NiAuiQx9qdZ35SJR3bbP36mfrFJ+2OthcVwFokXILmm
CPn+s1CVw9Yaqs/ZXHtwlQ9smfsTsQoWOnSriGCHIA8+wb6XXo+bPbE2+2KS5T3l5lvk5qeFg9Ek
CvYQUgGCedyHNyyazN5gPrtj23rfIUuq7uCpD6aer40ILprMl41z+4H4U1L4GxxnFbGs7maBOYVT
hzmfzv8xlelWXGo/DCWSXt4hTL3KlqitIdhrK8rF3o/ZQYBouUiMnqzm+7ANL4oYR0U4P/QxaaqA
dG88muU/uWT/+fFFMYLKChRaZFdBM/7j7Spm5hPqO3NtP/X8lPBfGQ7//tX9X/4+3P167e1f/wP/
/gqzSCN4M/3pn3+9Fl/NYIfv03+cX/b7r/34or9+eVdGqD//yg+vwBv/9ofr1+n1h3/s1CSm7eP8
brb7dzt30y/vjo94/s3/7g9/ev/lXR638f0vP38dZjWd342LQf38248uvv3lZ4y0Q2w1//7Hv/Db
j29ee7zy4VWoKbh+RYii+unf9uZVfX3/P//FO7y/2ukvPwd5/AEWmajVMRcMzyY12EHW919/lHzA
E3NOHoXBGmyzY5SkajBT85efI/oBBRLWDxpy8PMALv38kx3m334Ei1xATWB7EMhNYS33t8/6ww37
+w38SaHuHPCp7V9+/vG4PyMJZ+JGfPbxg1QAmT4/PiDSSTvBvjupNx/Fx0H3adUkPtwlyLr7J0fC
L7jL35fvr38LDBxsYHADwon8p700yRBQ6toiAU3Sr0cCZZ6xso5lk1bJ4Cq+EmjQFt5WJi9UPU4w
/Xc4nQw+CUR4yIL6LkKwDSaJeoumU1+GoqlTo66IDLP9H+7pb9fpj9fll8n8nz4sEpswW0F5ghPg
zwV9TCdiF9y82g7kE5delm6h3RWlzfVQIHBjRLCaHukTclCDmuhjGG7q0DqGnFJLoakMkqUaZwzq
dELfoJx4JAa+PuMENi/259JlcwIiWavr1ge1HGSyd2KZDrwhJ8gSXJkGY7fLsNXW7U08WVUp5Idz
anS1erxR1iOyPIrbEw3bS5O3dSIgp6fsPtGFO7AseKSanTI2/BaR8C8t+dvxXT1M5v19un4d/7ym
f9gEbpd3CF3M+0/4RfvTflbfXicsuD+/5n/gPoAp/h+emPM+88MugPU/fP3jqv/l939b89GHc3wF
whvhK452EODQ72s+Ih8A42E/QEwT+P/QBv6+5pPsA2q9M4krhbYMVIvfl3wcfsBSx1oHR4WC74XD
/19Y8jgysaj/8GwTOF5GKaa7WIvknOPwp1OB+oIHgHVfzZwG/rLfZNzfjCn8MqpezVpfcKFapFXz
CcSMenIgbCC1xeWFDTAIom3WiUMnYpWH1ZxwNW93q5vMyK4kIFNdVCGUqrpMw958793mpStnxen0
2K5JAMHnOCRDyi4g53OI0ewTRWbkdWpUFs/IsB66JK1ZlDXgpyKIykkO3W4QOnDk437hM31MAz6k
C9CVJpzUdZG6eFr2s8+6+cE07dzdbSj9sxeU7F28Gwfkgt7lqA76MoerafF6hjnbU5o1ZIPx7+zy
XdG7gVSScNntBSLgwhOPbcCw4KdQ7+BSbb6zJrDmMKcxEjWyBD5F98W8htPtCMb950APAbkga2zN
MeyXEO4yNOevbb/OGv5JMfQEfa5aJN5y6rA1eGYk/r+J63QKNABQq/SeBt1GwOqnatmrOKbDLVkG
pOzJZWzJvkg3GRzh7Aifs6GFE1VFFz3ndWOmbDyITGdHe45urqZUg23b8BnTAdnJoEGbmMkXS+V2
nbAo5NU6Gfd9zJmdYSMwS3UzMhdGl5Gw/DGwST5UkiYMDP3EtofEiXF9GrMQhRMwx3azcidC6sVr
HzZJekp609F3jVFRC9Jm6s0tGXlhL8MF77Sb7VAgmn4hS3LqN51+XNZupLAUMO6tj/ue71DEyqls
0ZDeB0NGml0aLTCagLF1zHbCKyKrkTcONnUZ/BIroSPDSpQ02ReEsaoH31vEHBrHl8cJS03u+3ah
bQlFJrkjMXNpibPIbruNSpfU+FHXl3wY4u8L9vepkpA5PIhkwNjZE5WFlWxCc2vISmGhLWZQw9od
/JbsqPe56pqxYjIxW9loPShIrze6j0LRFacp1pspZShiu7NWd/56UjQwOw8qalRuLoiyXSNUIW/a
OYJaZYm67Wmcw/G6IT1rT302Og95DBX8llgR8xr9sLDlNObRF0h3NJQwYeS/hwtotAfo/bBgQh0k
+XUHlD2tAUR09/0IXP1iXYMM6H0X406DHrLxQ54KsxedaKGMbYbuviMreOULC8BF5MIEwx6mm95D
PEIg+NwmySDPLs7R0ZmdjDkMmae6UtlIYBIAu2l6BOkg+izOBgu4UQMk0FWcMZ1cWAOT+jpDDj1u
W1wwZ+t5nlu2C9cFIeFoOJsC1XKqBVDSDMO41EAvo9O46Q9BG8uPTTMgUpB6pzVkFKNb4GmQ923Z
kFzxumduFdCtdxD1xgk8XSjVzpRaChjZRQo6/FLSzdLKufFsKzCQ6BHbLX9I1UwALdLZ0F3M2Jo+
ym4IV0CZ2drdiCCcm5oz2fvSQ4IVV3EfhXbfBk3WvCyLWyJ8gVEKPI+BpLV3ffSKq7yud27IU2j4
p9CV6xoHwUOhl+WILx7sZqXoa7TqYbxI1z7NccF7LesWKkpSCaMQMA6ndpfsF5XkBGZuSkiwpCMJ
O9DVOmWgfR0Wuxdkirp9POkOudRjDAi69j2Nxy9xP6hLcPbS5C4eVztAArX1UItAG1SU2gXi1Zss
+9gvBDs5KMIzOQyY6Sdlitzs78Sm8XHBLj8+9/MaNTuK6DJ6EBpV25VEEttUJmsU8cM8x8XLBsHf
Y8otrla7BqO7gm7T+11OloWcJSO03RuXrXjgewAmlVhaDvpGkc9bc7MuYxpfw8aObDB2G/P40zwS
8kpTK+dnG5Bs2ie4NGPNXCPlQ4bkwqQ0QZiI45qLKLtIXe6WPfInguFGuSF8kCTRtsxUm7enJp3C
cC/Qw7+Be5xx2OOtZNhFRsrkNuzhrLELg9EOME+QPYrFDRF02Ja8j+twnuBebrV06bve4Nw/lGsf
+cVUSyQ55pIZL+i4lWEj9YYg63RuScV6K2ZZ5V6wGevTb8TFGPmyYY7hrzEHy4l2hDeXqfRCTJWX
+USuMpjlmzfKOeNJVTBjOmwKnVmTKsh6Pn6LJ0fhKhnaIf2ayyF8shTeqkDfsqVlriqCnmFjWUis
ya3h8wbV3tr1255IPYXQF6VLAxmVshxzAGzoVbu0/Xy3QFi5HYTacD6iSl5mcOu6CFTOGpVJu2wV
6H3xfZ/TearGePVy55yDGSkPXOZvWttE7iJtRYSEN5LOHCmfOM+qsw3Cx5QKsgKU6hPNL0IwhKJD
FjWxLDEDsdkVckqa+YC8HCpf5LD4uC1b3kJ1V3XFAGvxspkbakeQ7vtmehccaYCXFiU8IbuBja5T
e9SvdHpFUqByFGYm06TqCDR9AFVWb7H61HatS+K69zRv0hL6NzledC1CE7rdiFaeuV0xTc12rRwj
bJc1TQ8vGDtberLBtuaHNO4FbpxvoFIAdNC72e1SnHKWVdggaLqD+j9mtsRsBzV8LYpwVoCxkghl
e+lmFS2HLQ7cBmXX3IX+Ao8ux94UbwVcq5ESHeRf9JRt9nqBtnC+XZVZc10mASR8z2OcjNnVBJJn
fB3PJsgvm6CdJGTBclB1oVdCujI3g1/uMIUPtkeNgfbyeRpkiCYkMNpPFeqiTVxs8IklONBEb8x9
xkg+Wljn8eT7YNKWXXZ2DRQ44KZjn1mRDXoHsyjyCBeF4hoXjvjak1S9jZgrwxPHa9cuX9bMdgXk
a4xvlwWy8NKTQDUgH7cG7vuvcpn6N60mNh67YemWK5djGV+wsF3FTsEgab2T/bhk1YIiNz/KeVDN
5caTtD+xAFqBIyihfnrp8aTjKQwFN8+ub7MH08/qMyyzo/gp76MWHn10M+lh9OEojlxm21JBEbVo
bClxF9bxspr5IqKrCB67Dmqve7gHZH2A9auFOULsmHTlMjURPtSk1/smxKa/+6Xa/5faoP8e8vEP
m6X/gY3PP2x7/p/iQ/f6x74Hv/5r1xOnH4BvIKUJgD5CNoE3/a3piaIPcN+CuxeE779iIL/3PEH6
AXU4XLlgWVlgygj/h9+7ngAgSJhAO4PMFgTH4kfJv9L2/OLL8feuh4ZnRguY2cANofgArvKn6daA
dgFRrmRP2ngKD6bzRY/CfJzF3B1o0oV3EDtnD/BFRqXUOj9dAPzNggrUju0bD3IyV6qh/aveMKkp
Zyvdi/HNeotdOvgyiTQeIAlt1mfTkrPF1NSuNykGBPSym1G3VxBG5yhHkTX8dUmRP1IWQVugM+qV
aiuNc7AoTbt1CCORc/HQZm42JYlp6CqaDtuyw5LKkgNbKS+eQxEgdtbDnulxyGSIQko27DuXIe9r
ydFz7aJuXtGI2U582rZWDzsRYOBeEjG2jyRTK8GpkmVDPWD9AIyAFritFxO6tnaZpGkFGdWgKzrq
cKmEiqZP6Sq4O42rVD1KXIJiRfMhA8WduHXl14E03YGEahlcvW50RMbrGsSt2PUjvLa+/6HT/q+w
mR/aV9xIUCCAICHA56zngpH6j5jVOo4+3pCdKUJFbmVI1meGquGfxez8iIzh3bFHodlGS57Ar/A/
udoXnZrmJY5u10UCBQqGVPdHM8y2OS4ch/s/Gb3mafjjt8KIAc8mnkr8QcQtwMfmx2+lei8ZE/Nb
nhemq3UiuxdVkP5VFIUdjh7mOQ2onirWO2JzeDfFeVPoEv01BPQN2rTLgbtEnSXz6+fWYBOsG9w0
bd+7aabR8ML5VqjD2EX8zmFnnsuJTzQ80Anuq5fJFoHqnVu7uTLOGZ497gqTlIlOuq0UxrlTYhys
CljfgUmjULZcF1ETTHfJFMEnIN2ghKbLlKy1x3R8BwJkGlVdoF1Rz/7MSsb5GNFHtiYjKTuTJv3O
E59AeE5HU6ezsOhAEF2Ak8Uk63YiIl/GOoD8HZbh7TB/QzFHXjY8W7LKDG19qbZz3WNFmB9nUJTH
I9TqAT1kWZe9T7TJTms2rk29ylmit5KBgDvKTlvn3QZDrhEAHsze4w1OcG0TZej6tgAqdh87C/NW
379J7X1acj1hWmBdDt/KNBkdORQhRuNOKVucRC6SFZMOXIKyRfX6NvGFqz2cCwStfAxYsoaghmnk
4Q7wHGRwEnuNGr6t1Sz7LarywIi0tE3A+n23SRXfe4/JB5wGGnKGGIf5xiY9Kqoc40YLUf7KTjZj
vCibbpbFpYk7Gle+SOdnWDP0qCENOLuwB8PnPKUjjK+qDKv/yq9N11+0MHd7NMgz5GXAAV3tfSeT
Z7/EliK+cw5QEbYURHUokAlAgHOUFb4VlfAVsHqdTlNwHpwA9nIPI2fwwYOnEzR/qKPDFCYE8OQ+
uCiFZcCKstVWmuq1x6OzcXJKlCRXmLP0qm4S2KJdNJNs0XRBIz8eEDCE1pqo5uylt8LyfzdHbdii
gRPRJ5jR6veVb/K9SemMvjUASI7V6HN9GrnpL0wczBkgC7QWNbY+f5xQSF7RQiyQ4JsQthA+u4nb
WEFtL0wb7WnSyhOqnTSs7OazZ8xH3NMa0PHUh7CrwERxfXcknp8FrmJck9S0YwXiihhqvqJkLuED
APrlCL8cu+sACN3lAFdotXZeKURKb21cRjNdMBUDY+t2ijyqelzj5y4IeHZJx6IQVWwiSatt2xZY
xHEDg5tMz1NWMcFxNzqQl0gdisGMUN2o9QG9QT/vx4RisJbKTcyV4ErVLJxXU3V0E3I/rYReTLnX
3ztsMAreBWpFssAE9aengYt2yJ83j1Ej3XsG/hX8DJPcXmQuCvgBQdawpthwHr7jLkoCm0O+WvRS
QTPu6LYMKRwpcvZx6JqkPbZ+RKZQ0fvAwiWkA3LBc3hb1Es80Dcaz911sG0uuoT8lX53oBjcriFH
uIEfRrODMUam6tB0XYC1ZeCY262I36ryJJFPjcdsj6B5/z7DO+Psc9qzl7FfNBwWVCNozaMR25SP
1vihSO14v2HQN5RYRGenoLkQG8L3RnLLQwkMpeOrIXtEpAVqT7eRf1Uc7S4Go3C6mIifZGWCuCtq
T5NprbKF4fmDvEYcbeIRZDWEQ3HPqAp7FNUixAVbHEa73ZaGulYs1E8MxyMqcpmy99xnsIFACRvn
5VB04Val3UKvpjgZ6PxVOSWnKtC6xeARjyt+Z7U9vWriHPQHC7dCYEpOm2OBbOA5KTn36XBAALqM
/SWL/URhzDJhuoiQVbSYeo5gItkFsQ6AtiC6p8T2QEiZ9gW5lB38UhATb2CBtyE1qUqwDSw1hanj
rSfZOlY5gjSvXSs4PL3ByPoiedjTY7B16l3kPMn2OW+2J6MDlpcRDdTZZMWI4wSBtiqTXLaqHngb
U3NQNhlvim2ZSQ1ltQBkZDZYt3SSjz1SgYd8hGUMaoGaNXLg9coEePHo/cJPq52id8M0/Zb1Ga7q
tPHmFtq64MUtbYyHnAXie8u3xJcMecPzaYVIM8PwVadbqantsYTonM1VPzTzd+ClUYrGVczDnvZp
aDCPdQ73isVO77pU2xlGwDB6KhfPvIWBPpqdMupyQI0Ly9lWLkWB3V9sXj02Iw++mrZIPxd+mm59
3pDnwZjwq2KMoQVpLCZTBONtMJdjwHR1Z6N1qmAFumT1yEMNYArX3VbEsPa5JUGQVnnBM1Gny7IO
VRK2DO4xQ5/pnQB889bkfRyXWbytKOFg8V3qAMgyw/arQO6fUGOlQB/CS4x8sk88nMTDhOfdVAjl
lB8NsHtZjl3Ibt1UdGtdwOf87LkC0LFuZLd+HvmSddUc+Gao0Rp7oCD92J8yh9VV0qJJARu0St6t
rZ1x6JzzXCshm+ku8qgla4wSuq8A6UdTQroZftegpbzIhbNvVIadLUGroy90mXHzIxWEgKRZzyfI
/If8W9dkFlWkGzc06QXckXedRDywN13+OvGZf+4nLLpS2Ql4K1IN9bTPMBlvypj7M9obAAYqweNE
LQPl5vLSK5a/YKrrs33RyIIEvuykdt2lXNdxxfBdgIuPlRwO3/toQ1AVDIriG4dV9mUYSfI1I+uE
iT7O26UkORQNdQsIQ9Z9J8lyNVLSGZzpa2PuLC3alwVNABx4hGyPAIa2roZN0awvyNIoWTm9dHZP
GEhGu0LSxcPoQBK1axiVAIoz3c1lPAofXcEH1JMDfH2CCZ5VUKI8oyVmaQWMLljuEdoIyyS+ruoB
M0MW36yBdfpoAg9GdqnS2Bl0GwMSXl21ZOkEAuuYmyx6U0zzpS3Ds+RIVWAQhSjMcjgHZfNB6hbe
veUM+lU64mOE3D9LgZLyBFi13zDasJSDIKI4fNIxtVvQLpS9NF68CaAlsK5FEparhoGx7Aq8iBwi
cgWeAiAklDhgCAf5to5bFaCMgFNvl2WNKuHmK+HW06NqDZIqx4QoQFjz7OUVnWGqyysXWt98i03W
BftepS25k6bJ8m8Y1OP7UKaESHfdhp3xAv7zYaHKCNB/OFfw3ygAyxYUM8+RxWasB+3wLTJBN7Qy
UiwbOVgya/Fk4QoG/+VW03b+5DdwMp7E3PTxvgPCxB5nRBYlEehUXuR7lCKxOWJc0cION+sNjT+K
BrFdpAQH0+T3wqP54JVoHGpvSLkITtEA0KipHebB8GfBDjnYpw0T0AIGJE0eYn8EGkZ2mLOk9jpo
IKS8UhphTNeWaAJzyDGgEtYW8ANO6AVLjQ5vZ2CuGLyBKbB+HMeFxQ+xHWkOPyHeIQg32RakPHjs
aZFkwJHl1qO8oavvq4i1afK8Nm77biNj+yqUZqFo8pBVc1Q8WV8s4CvgX65YLnW+Cbi7Ssyjyigx
OA3hKR88BqitXalahFXuMCNrISzNphgOoDmxcCpCexFWA0DVQx/BXrsa6Rq/ND4edW3snEZH3aSd
31FEZo8wvoa/wQmgN9S+uhFm2JEEFx/PF4MmesRAHU1rusED0WPiNt/qCXFru4m1i9xtBiV5Lfog
HU9t0nOxa4uRfx8idPRlQ1XRwiXEmvsw64U/bjbr413KQpT2W9RNdw5OnWs8XLZLz1Mc3YSdFbKL
QJuwpiiDNWv6BBFSaXe/Rtn8NQYN4ZtH38tfglCLl240HH6emEZhPrRgJJUn1sClaXHrtzhc4hZC
jxQbdhY3RJd4xOcNX32Yd30e4fRWeLTfDR6JpowCJ47UeI/5m6EZmolwA6QGxrBxF0tD5ieXJtOn
DKcgFJvQcmGksQiMAAZh1490GCyEdg7w46GxSUerAN0udIShym6RKYr5Q1gghzw0ef/Zo1zKywIn
RFC7dkw6eE8HDZZQw/2bJy3lmNo2nS4Hy4AjLKET6UWctfSrZoR/ZLlwrG5HLzfgjbJHXwbhIQ4l
CFtgug2wc/qVVPG/oNnP0T9EzUpYuK2v6gfc7PyK34Cz4gPcg0HngbQnRKkdglP3K0MoKj6cIaus
yGGUDXEOALC/EYQCEAmQKnnmCIGIDG7AWRL0G0MoiPMPBVxcYVAbQyWSgV30rwBnZwvgH7CJLAf6
hAC+NAZlADyHOPkz4kInHpqpH8vMeLdgmALizlvQSCj1UzDmwirNJbc1YdBz3gZbOORFWWSWznfr
2ApRZzrYonqIeNvVHBchvMZKn2VZ8JWz/QJYBAPSPu7mK1QFsjiFk+0oHNMWOz0RB2nyReINfxbz
2QEth9kgu4YernsNV6/7Si1NVJQ9UqRfkwSpmKAGzHfMUcTttthgJLPyBabAKGxXhNNq2cjP6aLQ
hiA5+a0oVpT9Ds0Fjv/2Bp2xeGEO2weJMFzJsCSeAwSefhG2A5iuQS8wnYD9exRNuzR0KL7SDeaU
iWmbO7RKTKCPKlDUbHkQVLhrcizD8+hrnoP0MXajvjU9+v26QxTXR/gC0su+ENnB597dEDUs6Fdb
JD21s8UxghTkGxSXdqkw6sy/hdp+LmIeVUDaphIMgujOcsy74F4IHdqQemhNWIs+IZ21O6DD6Rc4
5rDoFGbztJRjPtBbS5h4i1QIKId0j9moGvirOv5Y8BE8hQB24cckPzuJ4Lh4EkuI15netruMsu+G
jp97jNYqWButJW7tfLIwk67WDaPapCmyiwDV4gHgkHzKk3UfrEONPGy0kolHFPYQdEENj/xsP7BZ
X06j6A+4YUHtE2uf5KSj24ZF12KQTyLJJJoCCk+92AmOk9ywS9SVKNgHtvQIDICNRwAM9xglvYOA
zHbNdb4GEI/HmJ1UpMUQpcFnw6EY5eOttQiYsAR3y3VnWGcYi+ZiZiYoUcFgbpsvTVVYNBFR2srd
qPLhUDSNx4YKCse8hdmJdbBebumy7YEB7LBlF/h79ibn6H/npIFwHSxcTsbowiYbgbVacq0MqF25
LLarQuc3mVbJZdig9Gy7LahgORgfpi7m17B7Gx9BD+lv2DC133zq86nc7NxfIMR7ObhkEzvEfOlP
4CCE917psdIFbb5a2+vawnPgoBRs3CYVtjc6j/AABjGgISfuRELthUXdVsERSJ/UJsXe9P2Vx5QG
BUIEkg6dEQDAVxxcGMDzSst4xE0ARa0EadCWbbbNu9xs6ky3sY9pRqN7HazxocUU+RCL7SkWcG5M
sXGgExiare6ogiFkFl16gAe1iqMva5K2F/Cy5/esLdat5GmXVQNsUmqwQdwtRUA53DiTtg4DjI66
Ijx4H/a3U5CpPVr/5JpFQXFrufI3KtAcySeZvfQiRJsz9kX6beBpUgEhWS8sjEUutWjIPiL2BRR0
vhu0pBhgbuq6jfiE8WX+iYO67i45LzqQYYp2onuHW3/iYQA0q9DbeLHx9BHlNcxCigYQAqoE9zL5
AcwTse1AZMEtbwTrvlD4RlesxcsmA/vlCMP3avAca8tFEuhMBp9kBwxMNmutTMwrxhXgncCY9oKZ
XNc5493zms/JCfTy9BKOaLKKrExOQwTWBDHfIPJ6E9FI7vSGQqoPMlHZccOc26rBfsLwzG8H0uiQ
7TkI7DIscWuPcMTjXJXwT1rnNxvJZjnkER5U1GzcXYK+zTDlLdQNKEwAejXPouO0uOFVgi5SdRMA
SN2m+TVbFgzb2i5EJm4D5s09sQVB3BiuoZE7uZDoymccu0+cWCQ8cgxrm4/OcoxsI2SongkEYEIt
3T4Z5mt3xmqHcDyieoeRubwN/NydORntEQ1MdIhQnkmxgb4NfCOCdT/+xlUoll3ByFt6LgrTZo+k
jn07hXEFFOAYds0Nj3tWLUP3MCWTwxjDV0OHpAMNBkvXHGwU7vuV4d/DsQOlEvPwr6l4CEFwCWj2
WfuocjyEGe5yGJb4msZmj6QCoK/9LulFObT0cmxt2afd5dInl8wNhwEjI+bNwTcISWpH1GgwdTJx
SUxbjUux63myV8zfomzfKYzLi6LB9oHJd5CiP54AVgF4HjGYsSfMXzQqcVSPMgBts3XYHGAmj4MI
9fLV2g11kG53E4gzDgDrIzY4pEwhLY2VOMXSsl1j0QA1lQ6wyIykg6QHuYPNY7KL++ajXgFGLlTd
6iS5AlzzIHu5N505mKAFsa4P42MWdulN12XNtyAGAQiT3jX6GBkctk0gLThsLH/SMUfwiIzkEyGk
ATa/YhPEHBxzhhyWvws2071ZRb/PCrjyTnIEqMZJtsum4nusNBjvyCypvIquVMq/jjm2lHxYAeM2
aIAXdIcXhVvfmIOXAWtCW2HqlVxI3bDbHDlOtSaJqRCxeHK0UJVrpnl3pjHvixbUsw3gYb7qGJx7
uwJSHOtoaI58LG4HYrYK5ihNLQM6YJYC6uzAiN5heoaVPC3fmB+uI+EuCJXzm1fgkA3FbZ/AzZ+t
hcFiGh6ykKEj722F4uV1anNQFQ1G0FmXywqJ4hX20D2K6/3aBjeRC/01ItjhjwuP4QXnYpGppHIK
m0nn+HO7LLx2CznNECZwZj+GPLnSa4xNcumOdEZ4JTVh/wzpmqhRRazHSUt1rdVGXtcUMvmu0OrA
JmYxNyyc2CdneGGd5uhzk7Y42LGJ20TweUf6AqXQAuQVvV98lfd9v8u0kC//n70zSZIbybbsXmqO
FCigUABTwFp3N2/MG7pzAmGLvlP02NFfR22sjjHyZzE8WEGJGn/JnERIkGaGRvXpe/eemwym8Yby
68ROgr8XnSFaLMRb31K+kqpM69i3Q7VlDZwQe4mYBon8GKGT28bmILbOZBZTMLhFtZ8S703MsYNn
IXqcCmRkWcbqx9RVMoEYGdvUuouDiZnHvbKG+jIh2GU2G1ParB8iv5xCJlx3OZqzZnSYna4da6Ct
A+79zTit2VXR6eM4GW8iTXee2Q40ILtdMrdFmHX2g0Nozm2Z2SANmZ6UljBQj62sFJbxvWsmeYrX
6bya+Xlw/IYqRfD8Ntd9oXbGUG/mxM+/ZyZbhrEaCtd2z5EvXfcZad8HAGHuJqFMDfxxURR1vR/0
rbk8d2lbo6ekEGsWYwp6Yb95ovzuRJm1a2GJHJamuVZu44doED6oLHXCeKzp3mcuPOuo1DvyaOwU
bjanzZ2X6OaE7LK4WotZbOCLPlkWJZQq5afIE3PA2G495hzYNu7YhsYozknn3WUZ/pM2asVyoxO3
u+9cV+9ydA5bKmJGhpGh9rmX119jixZbKEzauMLs/SlUOoo/ITPVARp2eqppXGLrQ1xyU89z/1Bz
xQI/la0J3c18QTjpB443IdRfrfW4GCP/PBA/YhxEDiOA8ZHMD1GH8L0farfZptxTMyjacTHBeLdL
2JYluBDI7YSVZVVtP9ApLj4i3OUDrdW7i7Jcn3qH3lQ7zdFtrOb1vm+K1T6UVbtOsMJUderohX40
5wleIjXvMScRid1oHo/0F3jQLJj9VAbeDRAUwo0sxokn18jtPRlWyGlV7l5BEX3Nyn5EmSPQKHWj
FNediOVrt7QUPEWhgrR3WpT3Zbf1kvR+TZjk0Rn9PE+DOOTZPIOk60GUbpAreuOLmD0j2zd95LJo
G2q6WrXu5r05ZvWtXoblehDCoL0v5sUc4xCZC1FO2Vyv4iuiqu5gEPw0n0Qv6JOWtXeOZFpOBz8t
8HDLYdbPdAV4YZy+Ep9Gv01eCnAvY2gUs3PTuKTb0eQfe5oxboyryTZypYIpN7j5i7ASGKqLzOwr
2ImpOtV1XVXXrNXa2LOME0NkpIwhmJYwiCPDWBIktI49/eTAXMyI1AglM3Nn0WN3aEYg5P5QzbTa
z0WCTJMIKz0b57nLGNFK4cu8C2ZmCgMvu1KopGO0fFfrkDbWaz43Qh4a5aVGqNElOZshqbqPyDI9
YOllmepNjkQwIfUVId79KFdcVOW6dNXAYYrzWdCuKhu2K+gFbK5JTD8pyh3nszSj8qm1DD0elWKl
eWxHpHEY0z22abcFj3NTLUOLCtBd8nZkm9XjpwoVkpGwM8r0IUH73VzZieHUx1Xbnj6MINDBdI/p
fJWPeTNcTxHltq1LfhfkQ0aIS0skRNzHG10ZHGSyOv224FI52r3IPxd0bzf0w8aHyOido7dU6j4p
PXpmw5ruuD+g710kqdF4iXs3ah/nymwk97M1Fk9p7G0KvF88lkfPMVaA8ytYH6MzNzD+nqvCuLPL
cWflQh0ju3MPLaM5O+vqO7aNJvArTrNlol+zwmu2amjbbV3y9OSA2N1OtOcBCWIN59e/zaexfK1r
71PUdd5BqvGlmu02LA1XbwZZi3srapPHyFSPRcn31E35jI2x3pYRIumovfLL2A+zYbpH57JBfyF2
NjkFIkeMnRn2U2eJEClpGYiueJlU0+wWhPvb1W9h1NXyYakBOpb+FacEMPokAQZGU++tvP/W12o7
18vLNPm305J9iFA3yqAdsNT5TvbCrX7r2+Q+qRmfGEb7qcC01udHp+q/ZGZ9KNVys66lcxiz7k1l
3IDZD0vcezJxw1FNIoib9pi1zWWSbbxYlXluO3OXjOJu8LVgblZdRf70zfQbhbzdr28to3uko0k3
+0JsldM5X9uTaK057NAwh4w+T3PUXUeudd/PBsx6s//uWzRG2hzc27wgfkyoQkeK+XpGdWNRGLfj
w1oXr4vvfeR0Ph3INzmq1kZ4qDgh8Roqs9lfNkGYvWX7PbtYFVR0X3hsZba9Rb+xu2Q/hZOpPhb9
ep0MBfJmf9wwy5I7I8r2EAE3ceF9RtFKTb4cPct+W7BaVOOUvi1JN2M3QC+4Rm+Fl30Bt2VdC7P6
SP/jSOMVhWXZb8olXreMpV7IKjC3gxyJhHM/GVFSbGg/J4FW6bQbzeky66+ZT0xcsP7WbeRIa9Fa
P/WSxxHjCN97ZPpXDfI4zIzyWlOFg1oB3nZ8Zesy3emqN+wFCFw5uKLiLr5ittzVfWIGNgt6aBHT
NRfmjecatCdFFhhMkqugFCNTIvs8udlzlTsPXTbuW8fRDyhLOfF7XGVPHV2fZFyqW29lbsC/zxvp
InIpHhujO/SI6hu32jO+fDQp3c05vs3y+WVup+i5GMptkUYb11pvbT9/ts0RE5p3lYzmEV36Pl31
wV3VQeu2uHS/g9kttszJK8y30/XYRwcdEWeInDbp8mcU+KHyiq2Q8bHyq0fLQ50ZTcWVgD6GySG9
wft31Tdib9KVtTvjGRFxhWUs/TbLDnZ2uyL1l/1VtCAVt/yzvUTdIVl4wdnn28Cl0duK3Al48cNi
0ffeanh3o2rv6KMcadm8Zl36NaIwXNmiN6hLo9vUlsMNYnzB9L5+08liI/K0qgPcoY1OWDGysRKb
LFmmDWIR/56hVBOMGQGLjdmpLeeoFyTCdngxHQTpNOcbO+rLB/rNFu2C5jrVbL+6RzHEaPCOWfaj
6tqtlxHfo7qTl0ZPTu7s1sn3z8AZ6VuA/QuWxgxn0dLn8PfliMGWLs/V2sgr4cbM8vKtzHvjQIPH
JCDC2lrSeexXnlvZhOxt8aY12uu19eQOXUS5p+3xQFLmFc0tTuF0KA8rY7Q5MmhrjwenKqt9a7o7
aypJ1Kidz6tMXjvDvyJgbUu/iRclZW4oscXYmR1q0z+SN8mMH+hWrMASXoYdpU9R0xwzz8eQVxzk
bBonQ9/qur0ppxbC6MKZ7jLSlMLb5D7hkDL6WqVtYDZegIbIo5roN1nEZEfHDZLf+ENX2zyx3b5j
y645M7qOvGe9DhgebSYn27g9dXzp2sbJcvJzFPm7olLbpce07B516z2bFqEsa3m2uOBk3x4Hi9Na
RY0uKEmtfId8cSBnhkQbt7Z9pt6O5Gy+TjuO4Ajf8/aTl6zbeImf9MRRPC0ytROxwVzMYJzZme1h
rK1vVWkcVowo6AFCFEhpkGlV8E5Hlw+4SMrm8Sl1x1MMK7/qsK3YhTonGIsDL/O2XcWwkdl2G6Ru
+5VwS6b600eEQKdiina9mDeqWD/opngTPmPciDm7bhSNmapmfj3de2TeVk5/vVTtCT311iUorKnl
y7xGfZCL9ENW5nej0KEcuuuqlbdkybsnp2TtcCKaGDoHc+BG8VYtzhsC47vc0bfVAnZGELbNil8Q
YtOLI4XES1N7OxPHPaPXN/ppx1mV+2hIsZgg4j+iJ74x/Y4xl6LVaxkcCefBeo6jetOXREh5/DWB
yudTthIXg0jg0TPLNy+X/iadzV03dUtAkAQMfNu56p2KRB4rJkOmLT8VoowDZ+zIjBkG7yiSjNaq
kG9ypqBsm3jaFZIWN/YgzWGr0VdNKbksSZWEtPc+D9wC9OqTu59Ud6AefMs7wwxForfoKCLcrFUT
jh0Igax4hiDgT68+xyhK2RQP+9ojCkOQg7aqTOtIbWbmltzMg1fGRmE+ll1SFgxBEZgtg4HnXjMT
HC7z8B3KGavZWA1D5B1ZZ9G5S7zFxppRp/W1zJiX7gvmlc9ricCR+4EvGWyhEk9lUySk7sjCSJhA
Ou73VbgjWycrbMeRa4q+1m5Elnqe9853TM7uGWn8dG5NL8/pSiJtCmaqJzfoPGQQBJfKgQ5nY5D8
qWLdvE12LHCRwRqEXU1HhJ2O2O7bVDXMFvzReqZy9iWSeq9LQmtJltfZbRYOjnFkFDuX7B1O9Qnr
BN/RS5+t+TLM7CKkLwFyR1eF8Vyt0SFvW26jP2cVTwRhLbrdV8nqdsRO1koE3HZ73g55N9DQxxy2
n5e6/Ghlsn+YmBbeCYyOSVgJat7wf5Tq/XKx6gsTDe3/26i/h1H9v//r289i9R9/4t8mXfdfaNWB
t2CFRU3se95/xm7Y8f5FGDWme14soB8mmvT/9uVbSNn5z018TCYWWotJ2b+nbhh7GZKR0n6Zu8EF
IuDtH5h03/E+HFde/iaFaJ21x8NucpEn/0Qxyvo5HuwyYWOZ9Ke5GAnnSj1v/JbB3FZoA0t574gO
0XmuzWjYdiV20WvKr+yz4w3lcswZSVabn67fL4TXfwb3/fGdIH9IsD38XylGjj9/p5LDuWnNxWld
luYRH57z1kwMtzdKRvlHn2Hes08/6NVxOAb/8RRjFv81p+DyV/9f8f6/PxqCBdfClERhvrscBfa6
aHSzU9WQf0rz2rlhB2fuY6Xmfb+I5PPf/9JffRxJlKAgLBqKHJL//EuZKdmXceAJwQC+3STR5Zes
TauPkVe3m9Et3a9//3l/Fpv/8fN+/jyeuJ+vrJ0Z5OXwecJa8eLlZsMBoUOcnfGPf/9Jl1Ht+wvJ
b4JVal7mue8p4sgyGnir+Ym4t/6UGTm64GQZf5Oa86sHxWIdR0Jvwbt8/yFGl/mD6tIT4sd6v4yZ
+K5x5tzgDiuOVtS3n7G0ThtkYNZvfh1D9L/+OlwopsOnwsh4dx27fDUrnKCn2LI91CqVtBnXTfHZ
Wx3vXM3DyMECuVXJwZxpVN26wf/H1fUJMxWOdHhP3r0hPo3n3DH5fGx820aTaB9P7e8CTH/xcMIJ
YInxKAMZIb8j2eWO12d9nZzwCztfBnIN9sJcs4c5z5OT1ej+N9YEcXnY3z0yMKhsBqV8HI7ld59n
4U7EkRGfslnX13pujFeygtP7Gsr6g4cN7s1fyo7APhs12pBjnXV5bdzQRAu9+/vL+4vX5NLf5388
wkgm3t1eNICsmlF86gey92gYQgoYEKUOPnPzf/xJNh44UKgXTQZrzp9fSHx5OF0i92a0+vgVF3x2
1D6BfROBdIe//6QfL8O7y4szCfcHwgvU/RcKzM/vftmykiFUuEnNVDz1XMqPbpN7nxs/X9G9urF6
caMEDToytvwT8mF/Dhk9Tb8BwP7izbkISfilHqJT3353aWcndSrs5jdWMywX6zezjIZEixPyoGZb
mut6WkRcMojHSVAWsvsNF/AXz7REsqLIl8VBYMrLnf9puytJL4UScBlV5d4BH2W/yzFBbLJ80bsI
c/fxn190KZhU+hfgLVkHbP4/f96AppSN17oBT9t6THZykh8H169lkLfu8DqN9kyT3cMFYHjiYESV
jbGrH36zXPzqov/8Ld49ZSz0kTswptFz39xZyxLf+lnEZCKz1IPpdOZDlS3jfqn9Zt/bfvKbJ+8X
WwEnUNNRAKJYRX7wen665qrKE+LjxU0/l+tVjlvhQIfF+mcJxT+2NsnWJlxwRWyo8t1W2k86MukY
3hiR2W9JlUD1kJR4L0TV/yZv61362B8fhUgciSYVmkM59ueb6sbraADeImB8zVQ4JouLhy5J+h0w
Hs8NoiTWpx9CgdRarE2FdxVvtgGNp0KM/eROdX3ryNa+nYuJ3ErL0Wi8//65u7zL7951KS9OVpvg
10vu5J+/oUcEmyEdEko5j9xMmj6PqAgfslJMyUjg5/Pq6vhbRMfmdw/85W/+8yczVJA2Uzg2RtRJ
7z7ZT3pjbDEbG5hF7iJwEJs4lWg7RtXtTaegwe8uEkqyS8catMUD36E8Vsqqd67SFfAP05t+UyX8
YuUTJsZOgG6A5Cgp36189gUD7nnO9ajrYhct+XCKy9R/TMvG2ihCRM8AJYaDLxaiucQkdgAbxpe/
vyG/2NxIs6Ff5VLP2phD312XLLkgnCv3msFnd6rF6t5YcRQxU9DGRjtudUaRKvdzlllXswQOUFZ2
dc8Muw1/80X+urf9uBKERXEx8BNd/IE/vY3ZMNujGOQ1iIHsK8fjZhM781HkldoM48UYupQzfKhe
twe7NdPvjR3Zr1L7A4d7ez0mJrOgapT61psW+bs36xdPD03THycli7Lx/ZslSBXjAtrXjoVdP/SH
hJnOsqAmpUtxomsRmWuxpcjC1j2P0XZhxQ3jgWgUJE0EZdb2uKCO/M9Z7v6PJ/dnQNcvDkgC7r5g
DM3Xcknd+fP1iiX993wxr20MvITTumVzD+xf07Kl9riI2c6L3+lwGLpPCZE29Jlr/wjMeHlIdJz8
Lnz7V88yX8fhZMhtpP585y5upi5DeGRfY1WL99qNOPNr7HC0cXS/Xeu+gUWy1OeZKcJGNtWtAQTp
Hy8uXBHknkg0Lyvgjwzon54g/GPS7RAVmGPv7tK0IF1ZDGa+6TGTvg2L0sdJdG85WMffbCQ/Fo93
iwtoJ0t5uFeBYL/fTdNK4v9wxXVG0+8gjT7dQ1vEae0U5kOhffGRwan+5mPh/IHJiY6zXxwRKEvI
JPrSkPH736wtf11oYaRzHUD0grmS75eWojLmiGTb67Su10+mFjyq6xLXNOVQ5od2rzCBQSMoDwrr
4+bvH82/7quOoFhmNeFSwIV/9ygYySRz28+uwZNm535Kln1VWPnnv/+Qd2TSy2bHpxCMDpyUdLm/
gMedtG+sdk2uV3epb8HpjjT9kY+Nekz5fSilCh6HfVZE6SaCcRIAGUIm5yb2DL/SXt/qXiIdqbw2
/s0Z7BeXnq3GROWKmJmOyLsVtYiY3uOMv+bqWIe5FuVtKckNj2YEcF4FiWepIxibQ/SbpfydSJkL
oi4KaooNZSr2lHeXPe/BjtCgvmL07xWbuaYJGzYTiT/bZKgbfFpTFPPATfH8u1Pfu8i0y73grHup
cKjh2WDf/+Te8z25zsm1dp36xsa/FZQwY0lZFS9dnSPCVQL6xjo/4GZV19OknZ1jLN3O4DiBJ0Tn
97rF0lY4Uf/oyvbOF9X6sApHn0qIQiH57F+0OTwNE9P9JYuybdXAWUN7YGwV//ibWuGvtbgLf06y
H1ItULC9q0pdnQI4HeAQtpf3o9Aa6FESMdlxWnBetrXGD3//LP/1hbl8oMcjwwHEU+rdneNxKa1V
KvQafryNB6+l2dv+LtfuF7+Kt9K04N1hzSWt5c/7BVHkzWpkzlVJc/oeKhIDoLYCNrkIaFzBtCbG
49//qr9u6C6Fno9k3iS1jYzJP39glU+aqkNf9UubbvxuHjFmCERIDo7Kv/8kShX+rp8XYHpUlLy0
C7lv/MD3WN62KoY5K9TWWnPZ75B0MvnsGJx8MCu1VKGXjk4TqKhcP1i4uWzCyQ1tEb9nj9VRESh1
siZByesAgDuYU44ODvWNThDGo4DeIi/M7sTUpeUmA223L1x/jo5lt9RfcaaV3xANde3jIq18ZfbS
RAyM2sJ+mXSR34x273/p2m5JNq5Imk9ilm4f9Jbqp63Epj9tp8grvuhmAGXTRAlGNKkEgevcroEz
b9/5O2vA5BjquXS20MaMOKy7ovjSI3O6KUU7XbSKtkbVVHdmxIYLihXZV0EorrkCVlKNPXzh5dff
IbPNzOXBVvHfThjbh2Io0IxVc48vfVHfajfLzpxQze9dNVsPaOHQsSaNJtAjtgSeO2Bc8cZAukY4
98XFmNXKGjGlm9FHieWQaEyijO1NNEHlrHKZPwxFgeLXdaXxRBPASvZRUTTkIadVN1+vmaynUEtL
QAW25nIK4giY9MxIn4tXI9Prm6E+ZgPiRytrjW+aw89zX8skwkKmQPK1zSLGrVsVvdgD8GVoh1rn
gzVg6QNJ30/tLktihCGtjJIVoW7mM3DtMxf7rLqYr8shcr7bUO+uzLFQrxqB0LSx2Si9izaCP1J3
4AVCM10WB/1qjAvU8Ozpujbkmm4Gur1dCHwO92MxRu3GNVSDAt+pkilIqosCoavYCjcd7qwDenW7
RE6H/5Lw27SsUVY60R2qSmZzylNpi1wzte5lVBrJXmfjdNVnelwDsSzIvpWVKhK4G833aSGbxNtI
xQTcwl1o5h1KPCzzKZ72LIDRUe3RsHpfnMxKZYhlj2cLfSQSO7Ae4wsvg4G73ASOgMxEdz2CH7kw
hLfLN8oq5BysP9FnoqwvN6a6jEHLdMkZqrr6haVxBla7zPZTWYnkNUF1rrd5N9tfEejTk3aSVp51
QfzNJuprFFJIm8CJ8XCul35VhbNhmBfncTIlaUGJzccPedIiIFbFdF14beHsx5RTc6D7sc0P8aj9
9CpN/BqbeJ5hHzS6AfFk1LtMvUw3X740Ku3wDZdFhbkPhP8+nXIM9o27MkwsdJz6mxj6G3NAI6mc
oOMRGhjKkRONFAL9eOCDe0HZeYFlApEAixdGuqRcKhHIwzog3LYIi7IcBkAAfVRxG3C5Yx/Nx88q
G10zMKVL4ufq2ISeLsB0dr4e4xs5mevex82WkynUXzBUJXL8uIqLu4aSkJFaXQoVxF4ib+yCYL7N
VDlxexS1Yx9mvSAfjGBPwhNZjBLeL1y86xo6R4u+qkvGbeqZ0Wep4qzZ2jkDwU2sO6wQU1sa/cGq
m/4t8rysv3P7eDo7s4Vcv43A7GJWybOYtoAXvVSg/SaMD3Urg35iRL8pUOVdAJ0D1mDd2hRQxeqh
ak8bprgbPBlDTq1l1nYwdsott2yY/pdmMQXWuzXy3K3fuLj786UxbCIUajwPWSEo+THigzSMGu9z
3Ep0VuAfsi+rm1ugJ1rvyc5k7gd4oTRShzw3yr2IVktvdaugf+R5jJFDDE33qFSKcKvQtAmCXniZ
TbOsYp3GKF9R1jaXMjtNreEZVh3eUjHVMIbKPKMuGUS1ELFrrM94Q1h84tEqD3FWrx6nusn47qbS
WcJJgt7DCTobDxDoOF6phUI7zBaW3yC3uvE0MBSvWH7q+uFilUzhAPnTB1OM05tjacT0UFKsAPxR
9swNGM9x5JqPVlrgDPbKCvpcGVdmjWCtltnWUxkom8ieOz+YwcpUO/SK7qPPmRbHaM0sIezsDDUz
COk3H1kSqly/AH9vj74og9wRq8nMvTHjTZ1OyA7G0YM6sEh2lnCaIvsratb0BIkoA3PBL2wOyO2S
R0vazYcuXYEHmvX8ZWbYq7YqMcpnmGgsRJn2Xwwlp1v82h5YhrIyFDn1phqCTAIBIqcG2Q/qm9Zp
dn06mQ9m4uCi6ouLUcJ3Z0eFukGOgeC2E2tAWW7c157VswH2xXRIfTv7YMlRfKMhi+CLYRpWTHNW
5zpiQQsh0LhM16i0bwrIoRyucWi7e4p7hCQopdkrlQcPZrOaZvt9MqkRkbgkI4IOSwzZtvEKNWzS
vstLCAeNW2+aQef1Vec4jP2nTjnbMR3d4mjSD3ptMz8fN7xXQ39cHKH09eIlxtOCvBZsBx6nPdEq
cQ//xM/8AKBK8ZwLVNOwKyJ1ZxptAWagbJA/ZLPZQ7cpXQ9AgweTFUPaIm4oXWjbZ2RPaCxjaDBD
fOPaCXoDIG4g56n+hvbMrkIHvmEcLkAsAA5qxx+PzZxXV2tGOUHWR36XToxWvjlqHA64u1C2VKZZ
DVdzb1t5mEB0bUMpMLtpWSPZMO2YJR1GoI0Eucyx3SzVWof4sZZ8k2dqfMsRtx0ndGkjuG67wmow
CuNcFSVa0sWy8q8e07IFA8KMttIrIBwFWoKixZtQDmfO3CvgrB5NJPotp/zSKXzDO+nqsTtNi7PY
x7jw1aFqQUVA0KA6ZUErnC/JGsW3/aqaLxPSqTYYqyF/kKVrfEajE480VCpZbjqj0TrAY04PSMhC
9iHC6pYFx88ebdXPtyWrPDMtqnY2haEngxm5dwcEpC3MK5MzyXoVRe5kfAAgMed7M8IfeYympmqD
qtJgDicnMuRJsP5QGS4cK+7JVxjN0AbveiEz+BEGppknCndiVhX2Nm9w4cCw4NHEUJfVAqQj3fNt
4q/Di6ojKouxTRtaaQyltoVy9GvXiizaxK4bAwt1VfIhxcP8VaFLBG0+UvwE85xaX+XgTg8YFrQX
JBasKqxlWj2MkStYAcsYN6VeShMZVcUVDCOPahqg8sR27q0oyYLRjQVlkWc7r4mRJjdLrLxHaFTL
40Lj9ckWicSlWDX4yTl8ofopzahJtx6yGST7yYhRwLzkg7o2HX+gy8s3B88LFOzRdp7mLpmffGRI
aH4sj/VvtSL0/a7ZRHfQi8S088uhj86to+OJZcnpL3UWbNxwstcOoDYSlTGs3MwXu0t5fTKoFZoQ
zchl76n1+OBOS/KxNNp+0/urxJLkdNsGg3uyp6JnTZkmtM6BtE3r1vCncd2RBpLDLebffLTqWs8b
0ALevM1Yfk/OMI5Pq2OWSGBN2UHImhbUek7t7llkUnD1S0NqcUxyaUYgRiKrQELm/oYTpzw3KJO3
jaxAI/SAPDHYwJ2fQlw3cgq71ChVCDG8Ba1lYHvYrWVvJDtZTEJsLTPPVwrdwf8uOhj5IYrZEsoG
xvomgDLUi5OfSyveNb6MFbBHpKMbc1grVP1r5DxWxVg8Nwl/apez5WMUMrr+bUwyvFASQVJ57cGn
XEMSGoBo0Rx1vmZLnUGen8uUxjH3ZIN0vPtMuYv7yO8moFz90tP4GRube1IsXj1ASpHua22kNAUM
tZZPZls6lGkjFfsWGtCSb038eR+adBInxsfrxxk20ovsKxvI65DosLGm5ezDjRgR/HbDXs052C7R
rC3lzzIue0XbNDrYY/c01pm/tw1dCtgqFFt7G27VtqL0sk8zF+fhEoyVHZrU8W7Yb2XCCcV0KbGT
rh+oheAawLNhuFGfm1WPT7ipTKz/ikjwjTfl/edS1uMbCJ/ljEkQyW7l91kVGDPidwSGVa8OLK84
JkhDNfNwzQr8t0kZ4X+l3czdXxrk0Nks568aByAWatnNJ0y7zbptMM++2ZDNkHGK2PoK9jTniZ7t
Zte0S8QFtvvo0VicugjjbslvmUgX3901M6HRuKt8rS2H9B8jFZkVxiQYOlcpzooJutsyTwcN1EBw
vCIkPqhb7YM2b1p0oZgeWpqJ/tyrDaJJLcMLOalEjGEuN9KUcFlLZIz5jshCsEJrganaabMYhFXr
jiF7r+o3RW/Mr0png9y7kxnBxhqto4OUls4X69HbZShxmyCbTvHJ5tOW9b2KtwlunBdf82p3RUcU
XVwMcaiRgE035BUXj7g2Xf/gtt6cbGy4jqc1BycYUvt1Uzi2Cxka+RB/TnQHhVs2taU2foKgI+hk
7HShD50xBIeaDYGySuN+wH7X48PkVLPhkDN9X3NQbTu9CKMgPjwBtdsCVXmr+DenZWq7czcW4r4g
eIaWv5WXKOZV5L92A4vErul6VwT4ObEqNgRUGeEaD8YreiWIMEnLwHs32Wb5HViN8dRmHkwXRIop
FhKSd/iboPtfilAyOkPfibMZgFSxFjiqqdW25TQN484onerK0Uxod9oZqJixrS0YJalKLzUfKeFh
VyXOeNKNk01bVc8rZPoh8T9KQsy6Lb2XJmdbMeq7WKO6D1GwplOQ4eG7XVnjDRi7KWfKejaWt17b
rY0tdfbq3YQn84kAFa138Ibj5x9tlP/BU/wvmx7tf4Yrf8mywFhHMEf6s1Du8gf+0MnZ5r8INeb/
F56E5RIk9N90Csu/xFx4itxjE5wvmoz/yOQM61/IJvgTprAsxvqI2P6jkwP5ChuWxhgDZ17THxq6
fyCU+6HT+7n3xdCBL4ZQ7xKxA+jrfbsy0wMId7t5WUhyecC8tC19zAm0EsyrGbdLshTyKlF9FuBH
xm/2Znv7su5D25p3Q59vlfM42o+47HH3MytBz4YWdIGqyB/AuOsZ5359ZKXambq8qsvrto9u6mHk
3Z1j8YFIJds6C+NTwRJr9RGdBJadYRiNl1p8bUaxwbDRWofKtUOn+2y0Gi5emR8rLQsaYsS51JnZ
78CvgCvot66XhQDJNrbyvkW6YpGaAm/o0ksmQ02gVJRhqaKt0sZ3WWH7W6DWx4Ll2i+dUGW3TFnO
znpO7ZTDv4ofE2zgMX2UdjSuaLYFhuEjqW9pEuS1EZR9v2kHjIAmjEKsiiY273EfMWA0+mGvrXLj
dsU+cczrtsuDaPw4uqMGgtitgJ8uJIf4a116OFiyE67LGl92pY82CTg6pjosLv76FSl+N/L9u2Gb
JeSvwvFPJqwjsNQTw9hNF7tzV4SmtWyn/jucpY1Xfh8SeytX3Nb62fO/JrAFwD2iq1/98yjFbS8Y
2XdwIP8Pe2eSHDeSdtut/FZzpKFzBzANICIY7MSeEicwURLRNw7A0e3oX8fb2DvITHslMbMkS3vT
qoEGpaTAQKBx/+695x578kk5snEh5OM6S3nmWHijWQElB+JDJKTEToC/d3T6Le0ZLFrE7sSEBuXl
T6AmD4o8CPzdMx9kLXMLHkqG7akrM8vaXZYn50Z1abufiVh/lJLAGwnTT5BB4fZGGMuBTpNSLZy9
g+QInsl+jVnDHEsz0xfScftrvTasU8WTtkYodoLUMF+yIHGP1yRNhPmgJhl5Sfxk1WVkZcLep+JZ
kkVt+um60iORYwS980WsNwH968fMv6gbYrRGcCoT0H9lIi54YzOjYtp65YzunuTwwZ1c1urzPl3V
RWNpwj36m4pLruimO59lvTfpJGDfEKm0e7NyGAd+dXSpqsXefrCAbu5atjag6ed5l6zssWP/SpY5
Xn3Iey3xmLhwy5A31NEAiVy5lC8EZnK02NMbiwJD4Z952tzzLbPVayERs3XoZjYIRjT5ebSy1gkq
iXN7oZC5Cn1/ORotxQxu9gEbFH0b46EarVv25qHp37u8F8xuYuEACsQgROI6J4xlIWglwAGKHIxx
no1umDtRaWSHuv/SNw+gU1LzKWbCYrvzaYnLPcva4MYK+voE6xfX/Qp707hoaefQOfkM/bIxGGV9
q8FY2Sk0v9rcA4pvCeB18B/T5Ww2pzs9i6O1Nh/c1goFRC6Hao2dUTMf8c27qXmOM+PcIuOfl4IE
GhPYrOoP5nydDwQgTLIU3Ep9PjN3fzNWNkAfmbrvyjZWtxPr47ZJh52pp4NtXNbzaRB3RY8nvKpc
fRj0rcVywTQruiAwIkz3WuWntb9lfLLLRjRUmdeX+VydZekC2eWDPSb7jLSdRnQDdABqCjotWKd0
kmMYz+Ays3YP0/0Y5/LkMNZtC0YTxSeZ2m9xwhLZTXd6fJhjaDiCu4GtKFfVa80k3IN031J43YFc
WObXAdYj3Czg8txpwvJBfxF0sh+riTUNt3kLDmNRUziv32LjrS6a3Qj/oxV3o8QKlN/mOVDb8XoU
WXCxOtZHwVJElDUtDMmrhSdkV/aPjYRVrTxzTxrlshLDjpA4vCAgfGnFhjA9993ppttadbhcqmEi
opxCyPbS/Gx0UUKXCQKmY86HNOYBuG4iAXiZLVBR3A7rc+B/Dpjxsrah7aE+NJa557oj3WOSMFNN
zC+PSgbAkyJnrxrfvG49X33jcp3vzRSW7dHUrn/LMOmhH1iyJ92nFuk1TYyzwoL30lS1PJWQSKAg
J8F66VudG9luet0h4l4PYt3WZVn52ov0xmB4vvMCdUOQ/2XkriXxcMtkEZyGND/1vGuY0c8vMBfy
0KgD6zIp+j364DFwmmSHdVuxkUw/VJW4tYGD1UIAzJym7KLLi+surpaXIDdDk4gYPpOraZVRywb7
0DLVvG6adtxZzZSfF7Y+qHUwz5Rr6T3VcsVuTfo7VaVWCO6Oc2cyNVITFnoi+aO4dNiuPaMo9Eew
Kt2jU1uhQ844NKXRfxunwH62zL4462YAEDiOAIw3doHcAFgGGuU5Q945Suo4GuLS3Y99Hx/7qWKs
w0aZjc2Zq/wvVWslF7QwJSfpmy2k4CAjfar1eTl6+jHGFBsRpABMDqMnbDJBDGYYuOBH/zmFi52l
hKeBOz0RvgmFxcs/2CYNZcAdmV6p2XqMjXiPTZPwf5N4Nd6Jp2Dh3HXuXZ/J5Eiw5WZc/elUUh7C
fvoZYDGTcAXT6TAP8GTaN9dkSuw1Zv1qqdY7T8CurTtfags2ZABZhAuL8WkDDXfnp9ajLWJCx/pi
cdOzOVifadsh0jl/yQYwb3wC90DPQ7gIeWKceLIGP4t6+N87ck8R3Lg9Cm4ROsIYQjmU2SFJNVaP
FMlv+tgI+7m1KYwrGM029XhKK3VTtd3BaPpn5KwjS+g0krgvIhv58pDU6qxJQIgCpuLd31MOwetl
15rsrKRQUxq6hnHGiAmHGEzMLGO+vpoJPFV9MczSf6v8oLso27qPzGaon1r6Hg7LEs+REr2ztzSS
RRiUAbmabMic4ejKfrgdDKeNKtKOH2BnxOuhyFJyvuYQaza4DWVQQGpfpKtSwVO26ywcqXhodswt
oYiwamgJTbHJWXhot5k3RaJdvFBiqLypY5cFUZb3V/VUeEfUHffW7wr41RDx9FPcSjc9ycFtb0GW
NQviUM7LfxlpnSl6lPtiqo/IDEiEdpl4qAarT71QncVsqmNi3Oee0bKi9KDsl+hNRXVeMPSRxLEN
74K7uv9Q0J/6yV0MtJW+Gi5RB2fEE68XL7WZNh6cJGCbQeBDhlCG3vbI8X7UsAYixqlWctDB1jDY
8X49h6teXrra9VgrFsxmCy327pgsh2JNN0UNWcAHQX3E/rFeDE6S3GJySMPBWuorY2BMXbhfuuCB
4cSFYHnxpOtiOQ3uREy7YMLWpNK5dOZ4ujeYb31y+e2v2TeCZ8KLGjHr9fZ+38vbZl38K3Ts5pZf
JT6xh7/zyniMaPDgKZV3T8ViBcSdILeJSkME4hdYv2g4NcfS8k5tDJczqPz4hpcxGTiEL2oWnJj1
oHnBbNa41swGXsEI10+p1zSXYhoktx44bb34HI+JH/P9vtVVCNUNqFT6SBHBdJm16hhYbQSqbV8Y
ZQVrxDN21E+rc8IAXWSI4jEpu2e20/ExiBPJLYmGnHf7HoMGZuu1OQe1me27WiwPxlo0nys7EE+Z
28f7pqFeuDdZKZdW2iPfLfHBXnz56NVBugHO7LNAxlao1GTQUlaxtlp8JmEBFepBbond6uv4yu2U
vsAEl9+5pfxCsu68q4fnaczIx92uqv+UJg+qWae9GY/FFRzJ04Q4xxLO8s5iMZ3iJE4/DHFAGHYi
Ycn4a6e6XnOPBumlO7sPxgDCejXVlRFPbIBiPwstEeMHzLJvCkJNiKWTdDUUdlvN9x1tm+62IGFt
SCcLJ7eFH3qZJSzYy+xLkkEXaHP50dLeUz6aAul9OIy5uIlhuZ3L0b3Mi7eS7zJayowcRT/cmDlv
4hhZeyvOLfY5wFlh2M+1mFna0v7DtEkx5AE2kYzBXemj4ZvJBYlDkvbOdCuF+VyPw83gQEYaes3u
AIhTYtX2MVD94zK6n5pt32KzSUm84tyyFaIKGDUpp+JqlGRqCVmzYQrcmRmox4Uig3O/90BDFT6L
4s5a4c9VC2XaWhwAfz8l2Yy9JnMB3wxpkN94Qd9GK9ftt5ypbOSkcXzqYIvsJzLphP6XGqADLTon
XrKCpgC4AQdu+v6qKLW+LrIsP+qxorapUk3BnVFtWU9VI0l6uqdoY+NrqgQ9VqabpSegVqwaqBSL
KBWxL5d1aGzOSd99HafZmMKybcyo4vqOcAKkr/2gONtOeg5/pu8vhxFzAOpAokGJd2e4OWL48HQo
ZReypzx0PROAt2GbUuukDPhfi/UthzLQaeWBmWiGXWvJT2yKt3D9/JnSF/ACsA//cBL9d6Lyr83G
/p8nKg9f0s9fv5+nbP/5n7RPZ2N6EjcUgpwDMxDscX/SPp3fXFw8eOWZnTAb4Uf+TB3a/A1Fv/zY
5qSnk/bf0xTvN6QY7G78fwGGLcYx/yR1yI/+YCTa0lqsCHETgnDZZny///13HlJ6FbSrLHmujUIZ
LFOsuJq4DdKgPfkxqz+/YGIJ68cfquLBCZr0Nos3oC8gcTYMsUJ+A44cPARWItwzKftW0qmJ0Hax
aii5FyjRCofNClEG2T4IDrmLCQRNcTUGutaKKmsPfVfb3WNq6WAIgbqzVuOhkWdOlLSJ4NEEyglh
hhc9yWKRd1NPj8FUkKbOoYSCwpUmK8YsiV0Kx1RBT3BLEcou9Zv6Js1asPVA9rF/uOaxz8B1HGmq
qUEMMWbQbr1AbIT4YlU8n67nzqjNa+zHVjzt+K3My1oaxcd1bILqrMB0Iz/6FEN+ToZ2jYx5wKxi
qtoGe0U3RLB0QdNdt+hvRN3iR7T5Bd2WsE/Xs6BZhWU8O/wTEbCXxbmbdLV212wSGuNj18kYxFgS
JHd5BTKwC/lF0UDDetCqvDTx5osUmmDlfKi71E/vTGMh8b/Licq0X+dM5N8ULkRezP5YuHM0mjwq
7pM0YFMpjM6tocJ3zXJYWECErTNPX1kEWg4Emq55TZW3vAFxcBF3cIqi/hLJlx/cpTTP+rjFJiZp
7MsOfS/0FWL+mn/Azk5titHb9gfVZzGQAFT0NMqT2loefboWv+W2VbS3ZSxTpN5kmOiIsVkyPyiK
Rc87A2KmyVv1zHTH7LZep+JswtgECIkmiV2f9+TBEaic+2WqehPvFfa9GYuzl2z45BZ3phtSrVQF
V0CTgm24P1EgQbFRbfcw+9NyrmAe0a1suryGA2bYILGAxYfLQHWntYMe3bH3CdY2YGhgGs6wDpFX
xy3nN6kESzxBom0/u43tX+AlSa2ISMO8nBKCHih0zSSNC51RBnskHu6D0xmkPl9JDaTnMm4VimQ8
6DHatHXyTL6nyzMPxbc+4cEQT3LC35TxII6aZu6P4xAg7tCJ6I17s5Xt5QJO6xoDTH/A4o0nBnZN
dU31LrsnmIcG6DxAPoexdFA5aQ7s9o1YurPZasbbBPrCB2DeIrKLZTau/V7pW/wglhfOvV2joYBq
fLIMoz6zoexwrmpuiX2/VMbRHXXr4lfpynsbEwa3EC/xU6ts93a2vfYzPh75KebSQrLxMLeEfTlB
2lkIi8HxxDa1oMo0TovgUrOc9OFgsi5zAngiWY+/5TLXxfAsY5E+zLTDXhMzpEFitFXcs8q1U/im
jwOe12z+ioM/j6m/iwfIPjS9qcHgbppAoE9qGL/wVHAdvY8XpfCGzLnD4jKJWt71XJ+7ySyCkoVE
R5ugdXRMNcwMiKwpWV9sy0a9v0h71xzuAcGPxApZU9FsTAtEbq/7eO7WpjoVjI5089Z2OCZzwO9F
zGwhopSF9ScSZc7iFhSFP3Y1PXgDTklkcTbH1UVMe6uFEV+quVJMoOfBPcAKNTEWzM7kIoHCti/D
2ePk091kFg9xwi7SunKmXkzTUxVvGAVWa51nURLRpqVJpyNFzMwSWjdRoRzt2Nn1HhDkx4a6CKBz
tU2HwWc3SPr6iTqIWn5aS7cpHny7nJh5W7rpEGCHrLuiBXjN9kGRdlbJQkLX+qZLSeXA9cgbPAfF
VAEutdg5x52QnzWTS+wAJOTOgBZTyI6xYtc0ZvWS8uXuRDDTwcfZj0Dwg9kaS+MeItZMb1oJT5Mm
VzAh0K+ihSFHsUMmVlerUN25X0j/Lq0VTRQjHPoucyAqz76vjSNuH2oD56n/5DhMAavOxk1jOKuO
6BKuSASNgb8D5WMd5yoon9JFUP8yLDVTw8YM9jauu8gZEnT+1HNPwJaMD1q2Uzh1Ngg7WRO7ahP6
Blr6zXZqmcXLuLD6HCbaQmlGXSMwH/R+4am5DHico0ypdXkoOvqp2c+KYc/uB7/nWEFHRDW0j3bd
475yFzs4uEChj5nNTl8UFURCuieapNLnrTbfpGtYD15LHgnZgVkb21vnFKRt/USHpqwuwJiJY+x4
r1DGVPeSIkE65xgwRvU1Lp2+uWqzhjoC7IB84dLzgMHaKORh0fCy/ZRR6wlJErwSYWh2Y258NXel
m3wtsj7/jDJK0YqcdZFcMk2q/UOc50YccYPYkTNxyex6vGZjGCTZ5Idu1te3s7fQM92ZGJQaLetr
WayzGbm1C0SYnDJJ38zFWbej+cC/KrO1p7Gz4FmqqmU45nYPE7CDiTInAZsRFVSQTQWk471TazMA
M1LkAZF3iHxgwxbfQWJsKminSAZrMKpj6bT+i9CrGanJpU/U5O68rXrlXYISlHdDt3oi7Isg2Yay
9fyKz4yNIZafzyymqTDQzFQOsTEt7R4+VoHc429YqjgdPo/S5Ls/q1NeM7ucAdL6paf5N72O6fT0
DkvFyvsYZ9lyAczGvqxaITz6TLG4UCabvuFSSpZjv9YdNz2AUl39Eb/+7xr6X7YT/HQR/bleP9fZ
t+/X0b//yB8Laddk6SscYUrkRA8bDZ74PxbSCJMOC9lNYbRYLWOr/n8racP8LfCBHbOUBuDgsf71
+R3+JHgYFFV6JJBJ1hDdJ/xAaugfKJM/phrI5WDTR1UnYgzQPmAB/6P/f8wooRqMEj9yEjP0B+tm
ntFBNCfH787K3yThfswZbMfh0U/QCb2VHApr0R+PswQSRGGs0QHyFjkndyaa3de1ecbIPkU/P9Zf
P5PHisbe0gaSaoH3QZfC5hmIoZUbkGKJSFeaaEisy8ufH+XHNMMfn8gjqQF1ieh98Hv077tNCMUX
QcUWiU+Ey/RW9AowZADu+EPhrymbkh4b7s+P+JdziHa8RcG3i8W1yOL/eA4L1uu+6hgB5m6PClNm
GVME/HBYPPNkPvv/O9i7gJQyl3VaHCRVZfnLfCztxnksEsfMIjUn6vDzg/3lGwtsqlWJYiHS+4Lr
5MdPltKPXWswaoDHFG5e6HcouKL7xVH+5vyRdrN8z/fZhNI48eNRrGqRg53S6OATQrigagicaOHR
iSRs9xdhl7/7QM52LOgMkHvek2CsrHQ0viHYTwOwfcGHCbmhp1/cVH93lC0cz8PC4QnzPl1aVlqU
1PMx0mtd61hojMRWLPJf5Gp/z+X8O7fDlc63I4itSUgp7N+9d9+ObYCSMc0CrFiSwjrt+lluxRdt
i6hUCebBO4rqcJG2o1CfE9jdy2Wha8VqR7XUPeH87DpaJbjbQwopFc3ZuMdwqo91ebXUls8LmWk6
dqCG+vFwwDAkjqgGM8N41XR4rj2TNU03Wckbi1aGsYMDqhKPQB58lqVHlxlw7GwNa1H1dyhHSp2y
bF2ZtunG+5S4AoH559fr9onfnxEuVMLGbDiZa7yPaTE42DLyyNJL4TNJXqSJk7opbxt0pzs5MtpF
obAOPfGNjU6XBb9Ijv7NN+9sjhXXxI+8XWA/XsqUbUjfmghpgPXzd/aEdm06k/GLq/hvbhgHLs7m
j8ELwzbjx6MkzDuITdCfopVeQnu0xYUzAJw0VSG//PyM/uVpyiPNFMCM+FgMidx3j5ucQqcMo3VJ
c2RXf/Xmrd6oFg4RJtk52X0tYltc//yQf3MOXZO703EYJJFmf3cOjXYmWrIpJtZmMNBkwtms+8sv
XhPvj2KbRJVd23N9QXYKfMiP5zBzanYKFpVNXWsAQNUiY/SJuDX60T/7ODbDD5u3wvZCYmDnvnu6
wQ3sG0raMbZbMj23mNzsPPyR9//8KH8sGDYeARv5Hz9OM9dbNIrZkx/Mzk7rNo8cnzDvPz7KVp3M
F8NRwD+9W5VU9EwMtQ05EXtDddE0mExWNmp/LFr/I65rO/Xf38WIhqC6hC02CBN/vDtjeZCBYc5Q
UYN+bW8zq6oiQ9vLV6v6auuNHJ3+ivzESOn9MVmz+SQ8g98PK99HvuuZOBjQQ3bZVWeQGNnEn11K
ZkPv/dbK6hM1dPKZEsY4juAdYx/gSTPUoRS2Oq5Vq6nnNku7PCNAQNHAaFq9HymZ+Phe0W+qfeY6
FOP0Uz6MYQdj7bUP2BozeLLp9y6arnhb1QSTaJRDZ0d+Q3PsQdK+Oe9wyEImoB8uKc9F4aZt5LTk
26h/WLGgzLltfLCBDrdhvXqbv5+97j27afcl6fmCDnpJkX3LhEwW+RgHz6xdE+Jshg6Wfs3sv9uX
2EK/LVY74c2abLkQX5rYwS+t55QYTuEA469nSIoXm8QkQcsy/UjUTK57K2jznAEDWR5KiawOlpyf
VjPAZAthdNmkxB1V0BaluTqhVBzwqPRe4NYjPjej39KxMc6CQcSaUvWWxZ155dMB/eqiVKjHwNSQ
V/JhchPaKQBtNLg9rTrH/ZbUUq/nZrBQWKQEM81nO01lym+4+YW8tc7aEIO3oGWjVlg6knKesLNX
FN25laS1SY70WZY7OHc+xlnt+0YUt52ZR00wzt5Z0jspxYht7XxxuAjAGPujfMX1nE5PRlPFn71m
xHeLb93IN7kQL3cpja9zYZFR11WlHkadu8Zri8v6AWYHjcdDr/zqDJ7jdJ/4Agh4m0/sU5Eiq3UP
MVcZj4o+G7HzGVt/HGSfvhikEpqwDez2k2JaiR0Efy7DqXyavOJAZLZNSaJ4PUMlu5qINlKt4B9k
npYpOEqllYNHgJzYwdXG+DLUo9m+eEU1uHtjJNR5IPUbiCNdu85yMORm21H96BgHgy08zOR+pd3U
yKfcPrqpGu1dYBrei9FY8ItrSW0CkFxiCVFQOM5daaYZfvxcquGrmxn2ctFXsWOcfAIZJGPMkgYd
IzCHEuGrWG847xb5JV5y5hcG3OXwuHRN358x8Srz0G4NYMJLvHgfIWTCEk3GNr+v4M84J3oxOLEM
vtR4oo6yoM6kGqliEWSPqThYCnqOwRe33puszAozeI/c+wU1jwnm2Jgg+eyMCOm5H6ghv1RaJzB7
UxrDX3ujr3A0151eFZhbmaKEcce3X5XZZkRFkqmTEfVV82ZssLL2dgmmtN7HgANo2ZNMpnajSIWO
CuphcX5plEPcOciCJB+ZR8JpdRW6a1vVF8E8+oBxgtVL9sKBDsrwMmEN3Lg0W11J9lH9VZplRVUT
W/amxD0SMJ2kiHo2tAb1mlljco0HYzkv+6wRbh1xpoviPMCOB5+HrV4fJhQPvSxwmU5V7s36hkdO
2h/ssbMwetVpK8Dp+nksuk+95+Af+NZlmo2MRQo3J+mxJyZMfOMs7epsLZ6wuFoUcU5z9oF2H8RK
EBU4Lc2dh0ibBPS2Fwp75kg4xRouVlkl1Opg/wYcT8sF0cJOz/u2tRF4Et6aNGdoaArTMqin2R8Z
ak4VzSBk9pwSH9VUjiSxXYkxCyMD+HSXbUKwcw2HAhmCPaxUt4KldddbhjmhLbFdwHsaCKj0jIL0
12ntSPk4Iy7Vi6FglLarWaWaxwUYLqo6ahAhN2qD8JMpM62ibK0odvBH7DlnVLab2d4ce0rd5oZX
tnAoO93nQ4JdBNirV4eq8TGv2ZMT3DAcW9tIDchWvOUtntltn1f3w0xy8M6UCdsYjGC0qm1xHuC8
tjvwnG4LNYeybc1b6LhrfN7WU0ynhdkmN7ksqw/syA3ibLTC3fNvUEE0aZpiUFmYf180pc+z2aLB
Gv/g1rkWTjm2IFx9TJQPFuPke84Ug17HmKD306Meh1Yjy28DU246JycbIxyBU+rEeejU2Tld0/Gr
4XuLjlp2Es7OyT0KCNrRaF8Nm4TJbqClngwUIDM6L0ZlngYLxycZW2O8MqYYtX3os4TmyoQ2Vm4W
RqoHMt3l0+ANlGCQjLIf6MRgD9laIxmVTiVsJfoKRg9ju1V+bnl1tmSq7MzE32s3LzitcV3j61On
QGUNw0JKpKjDNDRPa8+y1ifDYzWOqzFNpzCDCnDBzYEOkZt1e+WSVEdq1yaGUrJWvQhTJufUZ7e+
A3K521pMnEEkjzon0wibacJQbc4E5L9lDffII78mVQ9dRciRCwj8w8c1XSQhr8r09EXW02lI9aqn
yv3mka9DXdspUX5+TEdklzbbVY9QEMLAWEmzSI2taEQGIQuraN6917Mr8KJUiU8lYGdT7yzisjCv
+sLw+igbQdCGjW8Q3yXTYjcEh+oGMmKrdLFvbIw/qBJBYx5W+sRoWkEQHS+xSDrAY3jwZPvZdpec
7qJgES+wlwrX3BWjKKZTRVDGOWAUXLInbboq3iukrHhP9FnE1ygfAx3FToHScBkQmSI8FNS44W9J
V7fda5w2snvD36OHY+3AvjtLeDts9IKlzc7W3lp8mOCtbZP2R1M8C5DVHrsiIcmWGnLCS9z7cQMt
PzdcWM4BOZUsWZigIzwsuDOXQTNNd9HDaKLuRH+el3Dmd95gB4DGNNrsTtSy5oXK2sl5yExHO6E9
44zaES+0rbPaBRnDq3lcnbCyhbZP+WT6nF2DKgucy9N09BuHZ2im2A3ua9zZfsQmuWENkzV0iAnS
8vjUZhZlC3Ufa0hRxyR2ivnfdZcRrt2PLFvo1lp5bx110eRZmM9e87bwmPUBZqTJo2cB3w0znhTx
he942CS59wscEybpd5xIfXCVYGLFRcqgiESUVcUUCC4yf0xNi/ac1ekFLqgSUXvfMtDn/JbKeKqq
lXvELzEU7XK6kNcD74a1C8vMEEe3G9QlJcJxtQ/gsjr7hqCVDkcyS0+6H40PvVK+jFBB5JvPl2bu
hEJk2w80Rph72oNjXJExQ4P5jdZm8Sk2TImNN51ng+An68/QQFCi8DwRXbenwjF/po5CfMmE2daX
Rat5ysNQBYQvHQTOc4ciBzt0IfUfGzmBeK8E8hPJoC0fJCj4nkIS6cFj3lGFguc/JXnQz1ibc+0R
NvB4lbL+nAkTHDBKUysYx41z71aV050S1/GQGjqrwg6HS8Y6eFXp0G03roJUcO8h7TSG5k4XTSoe
SgoGX3GeTflRJfHKhIknKk0rxTq4O18Y0tvDY5r9W69mrnOQydh714JixT1tfHO5BxRWgNgubXW+
ZrgAd43TWA8SxQzGx1rUn8Fm1ZyfYQ5+fxF3RlhgM7L5PJACdx3+YkjxPTR3lgjK+apV59l4Akty
k1ZaWahwcIY+dlNBPyAkeyQvjLMBFl4flWVnyRXbkEVCnFYS3rMe8T+/v9UOF3lkj3oxoSOlVr71
yZOGBzLQIPjhlX1CL6J+hdUaPXTsbfyD6Fvq1geaN9i9EL26/fkW0Xk/MWAjZdkOm0OJ12QjBf+4
EzUJbU3WinHCGFj0nLvcHGmILTOmvinpYhwd6WAEKGexu0ZYlBR9YsW63KzWAGgN12RT0ADDwyRK
63IVR3+uMDC7sh2amxJwY33njv3ohyRIxHrwN6X1hMPD/jQ0Rj3uISll8S1bbXzoFbYrcA2NxK1k
+qn3AKHPOVGQJOnY1G3yhBo0P+WrEwcfMKNZ5pFqqUQejTg2gh2DJGDtVYfg/+nn5+ivpwgSLqRS
XlaMVcTm4vme1peqtKXMEa+2X1vWI/nR+AyLr40IWuXmY+ku+uHnB3w/MGJOaJN9YtiPMmUDCPzx
gOOSe2axUGCAsFx+WQ0aith0sE5uVrL2//hYLjMjFBIXZKfnvhtOFdLBcepmFFF1Ji0jCoUQg05y
WmVR739+qL9u2gVeqG0IKuAwUjTy48cK6jijyxtDdOy3H4OsWK4WP+t+ce7+ehDsUe7vOtGm+njb
33+nJ+TojSA0ZhYmqc7fqtxOb7qqnU7/9KNws9iE4bZ7Rnrv5zeV37G1YZNDtKUcz6yswINp1tXx
50d5BzllEGVv/z4jFY/AG66wdxeCAKZCtXIH0IAvqdkDfjdnloiWbELZd8IIfW326ibOrNV+pFHU
GO9ztnLrni07DfRQZl37kjeTkqdFW4t3ou+u8MLYq+Yg+vnv+nfn3bcAWsJtF/zx7rw7QWsA4d3O
uzfcOa1lnHqj8X6hpvztQWwPcrKDrsdM8Mcv1xrpcBi2wgbZsw1hXdvCK1va1v8Vu/Uvd6DDPJqr
FJENwe0vnOai9kY07ESRFh9Ayk4pOYhM+eRr3Uk1//QWZEBHFAlDHhKECXvzx0+VrprBlVg7vFZr
t19Low9L7T91Nq7Qn39JfxnV8fxyPSZ1prvR894/WGy38zIkKb3j4t3615qJ0pEq/5ClDd3EkjAw
6Anzn97220MTYBlT9k3CEcRNv78jE7/Tdu8jHsB6jSN4O83Bdrmaf/9o/5XO/7UN8f+z/fTu//xv
q1/LTOlv//NV/0+Iy6P5XkXffvoPEd3yf0MQgFDH//jTEVxnf7pRrd8s8HTw67Y5MS3zPGf+tKM6
v3nbRQnxMHB5HCGV/FtCpznDRbsJwBt7Pi75f9Q8z06P6+C7ObLJpBoVBJYG/ySLEWe7J797ctuG
tCSNgwfq/ubISdgEXwU249FLbDiqvhw7w0RzXPui3E/Bms7nM5GWj6mrs54FLFArqEaG74brQrtc
NMVaM1dZwZJijW9kE+l8WYKwCJrqfqkw7O7mJVcNNC+2VXZJuiMsk4rpTGNPjBecIo3f4HeZ3WEB
1fvQo555O516+mpwmrjBge/QYal9iPJHz22WcU8lNIvE3FsTYpBBMj+pzAuqkx7ZYz37XqeWc2uh
5DcajSaRkcos98y2GqKzo5hlFlJ3YWGVWjt2pbjF22ii/S3Z5W3FG2BdgcTtzG3Ds5tFhQMfuld2
FcBiqEELaGJ9KxkMg8WkUbxWvLxe2A1QTDY7ggdm3vnB05rl2UfF5nc5JHMwXBd+3TKPCErrrSE/
RXbP6+BEBW4jT9M80dTI2Kqkkc/yYUG2duOHTpuQnlhdo1n2yWQNJnS9LJ4J2vntAzGRruMjZYtL
RaxCUnOHYr2fsgyTXY34RB8Y27b91PFhIliMIJbg7Wv/aAIrwuvmDC99NpYVtIvau8EXS2eTBgYX
0ZFqMA/XXdCSEZwKHbomY8VdRlr1M9vj7o7ZeUa2Jxt4N3blNC5UrXrOZe0QWzqa65i4oUYYsCML
0jugg5pOwENnQhg52jSpQ1SDTJXfzd1IEoXR0pSdZSMTJV6cQE9OvaYThASsXaT7JLD0Gi11SXaw
CuDv7OyWMrWwb/uiw2xqiC4cwdy0RyI47rIXzPVI0IrMHC6LMtDDZSZzozqkUrZzBHzJ9CNa/Gp1
3heYtVTpGfmrv+Ck2qf8HirSBnP7nW1JZe3pgaNeO8kdlUfV7CZ+WCt0XJoD8R6GFchSTffG/2Xv
TLbrRtIk/S65RxzA4Zi2d+QsThKHDY4oSo55cgAO4I36OfrF+gMVlSUyoxUnal21yDoZkRJIXFyH
u/1mnyWRANziIou2U4ERCiFg6k6s0mAEDsYMyXBsxpTmrqVvlXVfY2r1Dspp8mINy+rsrMthCKUl
9slDkgYekXEfHxT5G3attwx89PDZK0SW7Kamn81TmWaoK0kx9uk95U4mu8yrWJ9NJhjLc6opxXil
aOMwn2jZ7Q1pQvSJQ7NUA/CgIXfjR9SCXP7g57bqYzSnoQNHsLW8g55nB0JPLermxlsBr1tlzyI9
JPj3kExmg3zbJKpPT50MgW9DfoLPhq7ItrjyOqhUn4qqA6CXVJPlnrmL4jRvEUF0joSSvR8B7ZJm
J3MOb3vbK23S6Tm9w9gSy6I+tGjK+O48DIInEyPbjORlkdRbgGPkSVSM1XoLmqwpr8RE/dQhVk4v
XuusWrdBNPX0KLgctrdABKvk4LV2pvY9Irm/6ut1tU0ouutPa6v3we9U678Vbp2nJ+wX2vISB6fO
TiB9aaoqHVae1eVbJKdam6I5KfqK4mHBc4SnmpRJeKyWxoDcYrcntxywu3iXM4wjO+4meJhrLZFA
CkCT8k5ixq02TSon9OlpDr/IKOfH4dPnDzGfCM/iqRpb0ip19pSLAJrmDDtyzieiVxUo0Adi2Vwd
SY5/YCVjNzNBj236wXBmy20I9y5mfbP5t4gmLDcJnjw+CdlG+xZQW3GQOOg/IWpi/MaJHVwl42K/
NpLMzUk55w1NeHGWdJvaBOl3AkDBVQ71B9GBjumHxK+7Hz0Fd/GJlrL7gdfZ+4HpvIoodKgzD5KC
lnxZk6J+CDnECzQFXb/GNRwzuLvUlrEY2ZjYB0ZIjIM4q+PoXeanyNhQwdDL7JmaywmQcjaprNil
3tIQWHAZO0FBt43ENOR16WkHcHA4LFU8fTE2otqFU6b5PSffJD/iuzHW6dilU73lhWExBoyl+8jg
OXetEyWgHgb08zoWtD4MFhfDnANS6Omtgaua8bAhf5bj59IJ3e8pkGkbNtww346BJg0VT7aC5xcP
9n2SeN6pHwuqjVVtxdGJdHR8OQrpvtIyZGj/dSC6bjqnpzylx5w272I5MIZDtu8vwHp51dah1KU6
JDqsrwYzQFT14Jjd4zCm+m90BTJ+JRjOIw2VHabIOKWjzy3nm07QL3Ls02hA5W3jnLVontxg50yA
1c7bOEryTTHZ4r7l8sBZy8pLDsswi/NYTYxEKz8CFzGonICTbZXLPaNbfRMWk/+QQQdNNi5gHjrU
07KHGDgmj3nluCxm3aSeBWs5nzdWV6jKcABpWI3ahTZVty/uF7vLL3w4i9nB6rLuCVy0guFgnIoy
2zi/aue2emj60jxQvCuITiEDbciQlNcD6B74o3UEa3BqhzhAZ1NjuxdpV352+jZDhHZyl3dMWKL6
5rGVnHYZ7UJY6GfLtuRWMpEoNiJoqUgdGzGrfUNrrbPLfZo+ti21BK8irtCBJ+OPN2NQ6fsmo4/l
rVpwTYw1q/kgNOEnNgF9d2IDv2R8XbW83pqQbj3KCx1ITA4q/9Ww6t/k3NLuthdx/YJ5ya2gdUwh
L2bXJaKDo3blTpc1jEEk9mna9E7qPEhTdd8KTuSUBncyveZAjeyn+pqJ61inxD1dab8IhN7PMIJS
/MVhCpoHs0cDqy5ahHt0I6e+qhHxLo1uyUs20ImgAZCNfQ5TO3pZsFXdC1V7504yuV+AiIJxklNR
v3qBKO1NWcA5xUk/uUwK+Ivbgx8VOJSKzpMPLetwuwsrtX7IvuOc1J2NSDeEQpc7sb44tpkz6m8p
dmhmp1PNZIQpQjRtiiz05QnNN+2MUspBA2ZbP91ZKbL01i0gFO4smY3XrQAXsOd5Ut89b1DzWTGP
yVOlyOZsLNw11L+zk2IjOKNS7DwGvChfyFLf9AgCaZN0lrzuzWTz6KsaD3oEMoBqRHcC2kbna0Yg
XhU62xORgg2y8DI6qxuyF5vJNJiqHLvO90THY3kSF0QSAZgK+h5bvrJbe32dbuzKa6bt4lfmKfUK
/3zIhEsyKbIIinfLnIXHzrQ0o1pBnU2HHImbaoRYtcHB62DQ71zwlJeWqhDoHNjDtzKqKLGd8zy+
LhFvCS1Vi0JNrfFRsAtJoUvwrlWPlqXcH52dTOXOtsFM8GBm/DiTgpXJxs98qtgWMKbN+/kyaujW
3PQziN8N2QTkUniFbrltx6UqDrqh5BFbxqxA1HSm+gq2sC1P5eBCfx2BJZtNS3T6uYkn+SWrM7Ah
dgJ0EMt1XQ27iagOynhVF2tyJQdF12tk4o7GdarxBrgpIAFAcvrpfFt7hf4GVrbqQc5P42NQa14f
6AhYP+YoxXzFppl9akoOvt1MaN/1LtB+ed1pK/0WytJ7Aq46mQ0aSyh3OQss+2xlQ5udCK3oDY+/
FOc1e80bVZb5wvSzJXw0YFOR28Jt/RscJsGToKqcTZftJ692Qvhu12bj8hkluP68aAWuhXAFqSo7
0ba3seOuec1TEkJ7NlG8hKKxxh84FSokKjAPLmQ4wt7PWRkU1SYJCcrzbgP1sfdot71VA6+1jbLt
URIKsfMr/CJ+xsVRLNmvJQVAgrlkQx8rJb81k4ekD0V5fOxb7cabOXOAUfY4SjY02eIN6npRY23g
BUdNujXA9MACAbh3npiAAwmeWdFw81kPtexj/5aBR/LSReX4jMdVXYf9nC83iNjluCHVZcC+0HJs
7fD8D2zXkXGZv/e0phZpBVMlsTt4fRQ7xBcd8rG7EYNvn2mPENsxrqbO4tYu1DVgPFI3a2eiR0tn
jdfAMSb7ljaT/T0RcwGoB+awgtqrpoveGlhXdG4muCizay57YO0Fvpxc32X+nH5LK/K9GyAx5ovP
ePthcrL2RYwIZ8TpJGvU0AmGiqCi7nRdxMs2qnhVbNx2zB+ypeJAZGU8OtuBjeqNrCJxNQdu+ETF
3ETRBL5j7yj6cHyCv5abzVS3EMRhmKdI/C0bl7ZdyPWRBEleopozAwMzgH/wpVeA0ejJ/mup0/TF
wo38wsSpfwTpQOCysNYBzBB42QUlyJwI+cfVbRnmzTPHG9K8VWiGT14n9WOUZZRRk4/mq/E4jKnq
eQ1wfGPsi3t0Y8kyRyeM/M/07FovdjS6zTbUKaNSgTTPAVjw2M9TuGQHBk7DLeo+bqKK7Q4wurL8
sZhpemAgv7wEky5gaAS2/k5DTGsOPFjlWVBV1Lm3xZiRg8pi8KRKr9Qgo+3xsaBS4JkGTi/YBuz8
sHw7yRAeQqccGS97wNJ5k/G63TOg8T/3wu0MHVmBDwCkKaLwbCBDrXf4gLwfxsLKsrdTy3lNYTkV
wKeUzG6SJbWCrahHb13AyvGQkFj0gNX5/IPKhIqjJ6TRqwlgecmGoa8fpDewW2+cmDoCDT32m85H
pztiDc8/sSkW4grKJ/cYYpLt7uO8r5c7iVG020SqbyFlYwDjCRGzFjvBsg2uKF344iZ+A221qQMH
GgBT8328ciU2KV5aGrppgICiI5Y6viQWz2Sb7KoMb/HJYshilJnYT5PogRvAQRosZ8QaUhQLSaaw
BjuGPi8eUm9KrxXSJzaWziP6+tNx+b+C2r/Ql36nqN3Vw+vX6lcN7e0P/BTR3PAPSndIXkjaZPFw
rx77P5Mozh9rGw/jIVZZOopWnfO/Mt3iD0HSBGV3lbeQr/lXf+ZQoj9kyP+tqVX6RPC5i38SQ/kZ
XvhvES1AvmOQyqwKsQ7t2o0+jPOw9uXkWf1H3S2Df48LrGXCrdgC2t1FWJUq+K5s03Fu76tFNx1C
E4lopBxMUfMJr3HHZm9RxwegsVGOSaYsQyeBEBUlS3TUEmTElqSs24srd2rnShziNOQQD+8Nm9+2
9HyhT/Ky5RADnTurOGuzccouhxr6607Hkyuusin1+asHK4XXwtsaXS0/tH7pJEeFLOC/AMDI5vwQ
1nOl+4MJXY9q9yDvXNwAuoDHXPhu4u8t1RIFrqaF5TWNmsiu8QnQ1rW1M5rhcVJ6c6E6iJh4IYG9
EZ87owpUrS/bGCLvrgMppuG9r5/lmdU2HmjZigHpZe1BuoRoM6cOsypQuekBe1dJKcISgmtvqd9o
0GE7QpqcSVnGFznQcBDUnHJ2DU8IUfaw6S/bWoF7Cj3DaQN3XpY3P9wasuaOE2eZ1BwoVdC+ZMOS
tFe+UnWHDYcXe4WC2eX4F2gCHjpe+J7LXLMNm2UTSJKSp73G2vVjrmWFzyIVKhrObeKp+Z45BWCo
WRS46BgvAiljSMs7u7OAAsUVBkh2NKx2XVG010M7hj4WUznc8XF5wwpY6d3zFj8+9LesGtzLqQwH
tLd8gR4t2ik+zwalOcMMlUVno1oMPx5e1jHYrIUH3bGoKvHq9QEh1ybsugLpxKYoHIAup5Z+nPsK
+L1WwE6Afbwq9osBjP4a30www0DZ0B+hhjPPN/ZDaI9YziRTVpZDz2l66sWXMripE3J8hBgi7CZV
TbphZFgdcjMrXvpYkHsGyhsHcYjg+Fgt0YNTgNVhFe2DhrJdd/SwUVnCm3aV4u1Tw0drE4L6BRvn
TVvLYiQW3WAw/eRjNvOwNoYWLUok9dNX4PKJOQY+qWn7dHS8yf2qTN66j3hEqMDiHW81lMwAcwY8
W9Gm4WbHMTcxanDfMeAfigXT0KQaV+wGlZI3jyZsPN0S1mqLJ48faklrXma19NAyRBoX3XYu2WMf
c+DXAvtmllwPjqdBZ3fsA5YsxIGjojBGtnMbIC9m9hmhOwB8r/nGTl94armNhtAsOew5wzdlhab/
1CVIPVuRrLa+bIy7aF+PM+Ur0eA2T5iOW72vBxEfjTWWcqeyrn+uSt++A9wknxfbBF+atis7yLNu
dUHnRO2cUKGszMWQJAPt7A0N6xtNSsnsksFHR1kkpzLS+4U0DJoJq0GxJH6ya+2QvgsMZ2G6CY1f
n0qvqDmi2tN4G6KtPiLXsPlu5gRpqwlmfmr4czwqAQ7Qp1ayxHC8m+HrNzbjrItuebPYeEX4zDu0
RzHX0o2nTyDMwx6bqiJIvhFs3TlFT6Guzno/9YcDS9Xs7rJaeP0duyVRXFYchedNbgiERzTMVbjm
NsLPUM6AepXZyhVDCYXjlUdWcouPsZ+ANbYmnjhFMYGdBirhZCsvFRlVFBUtOjpT3FigIo9L46mj
iDgvEC4YczbwO9oznO504naUOzPid92n1N1Q4ags2Z/mpPX15TwkIeiBdkyCMyNr2Mc7E7UT/EY4
ZP7WEjbOtS37z4qSlcIfa/WNKWAyPk9R3DHgZyRCW09Uw6Ko8E0KanqKpsO4xgkPJVUDgg4a52VN
MC1QSzNLCeCNysVmfRKZzFefF1t7n1JVdlidVCA/Gxuz3YXSuHuOwh+77thQTmT75aNoV602Gi3A
+xAwnWVO7DsoIIkXynOBdXzZ5isRIHuDA4yDaIbbKvWd5jRJNDZmny9Mclcmo9vxQiqqcjfR6cJG
6w1OEBC+jQ6FckWyR56y3VsFKwI0VhT3N+yhvBTTPlnFDQCTbEJQbsgBtJkpr+KxFSSamGt9DW36
cw6kKSeIIOwWr/QbcKHwF3xfCp4LolTqQeqJ0NzarTZUvlyy0804LIBj64HKuzlhgKTIr0bXWXiZ
auI3wGJJLXzq2R7PxxZGlTlSiBRfx3VKlU8WURFySlwAo7jt9+13zRDg0a+WZT5EbHYvx3ZuLhXv
pvXRsO2z8o1JYRBUspMlj5kSJ0Yv9mnqMwaB5+VlYhfjI28wb675AUZGPhOlrBlntLa5H7/if29e
VUSzMwXzzDoO2UClGACnyNfblU3DMMA3hkcGiB3nsFjaZwa1tdulIF+hpyDrANbQroWzCUQiR/Ae
qid0JxOCcAuh8J8zaphTslueeSYigvl1glxLz2fVdNGG1zfG5WQsFKJm2KT5dhZxfiYDJaFKLgsx
GPSN8STvwbcfKHjxnic0fZz6RR407T4MnB5yfm11C2pY0S+3iHSJD4vcdY8jKI76jAdqRa5xFAQV
3xn/LrRbUP+UUyT0DhRtCFC8n89EEVd4B9Et64PbNGN3NVRxd0blx23RLjV/ZWmKK4yZGApCa66+
loNu7o2l/XA/jT6OQEZtjKkuW0/xjKVvzBOOxXAOmjcWSqyF+IQ7BXFZt5mTfSqSfKHVieM9lg1L
JTesJO6TWw/I/LgC0u8enzI3tMxc8Tj2Qg6fqzCKhqOFA46zhBUlAiicHO3j6kloT+g3WliD6FfU
bAdaz0HkAh9i3Uxe4/avnHB9AW+HSSSnLjtaLuMuFXBeJnXXurJeoGVi4Y+nJC63yDE49uq6LYf9
zL2+FZwHAW+YjiObCJPu3jeO/drJYeCAliiyEhNTz2/FxON+CLyyzDg9FqLfJEEVwM51Q7FhH4fZ
kd5I99zuPWx0s55R1S12MWYvENZOvZIbAYEVKwDlWHK8TJSDiNd1jf0ZVhoY5IBUBwTHrGefaC2o
wigUCiW1Ai/MctzDf0f+W9qXslMB2rBNth81sj8j5ZY8WGNV3zoJBv99MOcSl11Tj5eY7uku4lFk
mwUvAzhu2veUL3ASjE51BiV9JDl3oYM+/qGn0X6EGCAbGu1dYpQFZefrwc60G9KVHRwxa7S/YzXz
ifR4bfzFTo3+keBEjR/aLnNz3mwYc/fRmCfiaSpEOd7ja4PDTvHEUAVH9GTH3lkFZwX3b+wk7+1q
6xEAzQF7DF4c4eNd+WAnQfD1UotfiiiDILAShU0BFBcm5w0yGEY/3RIo+KfXJCDOqWNtwZQ0eq+m
g3eze05MIzoCGFYnL8+l24THJbemPVTIZZ8Xo/4bTwmnrF+8AvyOXC9YTTNEKjnnfLyeZ00ZLwUH
d/isbnzet1vu8bB3sgWSq8VIr5+ckZxQFVEWNY3/KDb6dvUALI+LnQ3HhPMRnEVuYu4TJ2f3zKho
H2ER2k6iev3l0Hn988z2a+ntand4d5IDw441k4OmTbEPh873tzTrmwo8S+FvyP7422b26Q3Rri3g
fI711//JtXwoBqsxCMD7+2vFTqYVKhxQLDZdux6l96E1NBENXUaC7/fXcv7j+eQXk1yIAL50PUxB
7y9mkUlbiqlZqUesPv4ckPg3tM6fdG3LBJuypH3DrpuAfNaeBaUbrjkHf5+4DL7GBrwL7x35ME1t
/7WhBONsoTPn7/xf741m6yfMzxgAdSD/y6H9Y7/oqBSDWMPNz2qsDwhpBVW3WXx4uxX/K7H8S/5W
Ydl+Lb939fBOY1n/xJ8+Jf8PJ+SdTtGtx0eAmPJfEkv4B+0EQD58ppc4ckkb/1ticdw/bF4pLHf2
mhRm3fu3xOL84XuUshJNw8OE90nIfySxfPha2iw5nkueG6IfK92bZfMXl1Kdayd2m2I32kNFobCG
+O+acZ9ZbOB+/0X5+D35eSUuxN0QEQat998T3oMZyZxiV1ShSGBkegxhpJ3mhzKwX/zIxoD8+wuu
RrxfV5z1gqtDzF9tWLwMPxj1liE2iYyyXZLk6RHiN36SrJ/mHzOFarhuUkBNPoNlPB8Mob78/tof
V7u3axPtDigeYdsWfFgUYuOksGkZM9qpXex0I7v5yCS7r2AM56r4m1v7V1fD1cYDxHLnAWZ4f2vZ
/PQVXS27xgkr8UAlWZVCyggbjsoN56u/CUj/1X0NQx5LTk70U3/0jyNQJ6YugKgHGfR9AQa0z4NH
mWfeaVwHYPGbzL3OBf/x+3v63u0ZuNxTziG8JoE8OT7//f1vOfpe3uRhjQWDHODCEQaV2N9mvvsN
zJvezha5yN9f8S9+U7CWNo8RDBJBmPr9FQXh3C7Ere64Vbgg79OcQ7lmcwkeRO8KL3cuoGKTgGDI
evn7K/ty/W3ePb2SiTTgA460ToCP8cMTFLheLadcHMbewukww3LD2iEFDggCfO6rCUR8mbw5JII3
t4TTJz6qGBYKKm1xU5g3Z0Xr+fMtJJqCIcpqvXD6ZfzsvfkxmpSC0i1TrrXwYrVswK9V+TZ3huqF
HbMfbRjqyGsr8rvpOAntlJ9lgVWA2ICh70jrCeULUjGGC3+Kx4BoajV/QsIYb5O+7qcdbhJaCXgs
qG7s6IfeF6ppzkjWgcPMKfd2OI8GjIALCddqP3U6FlQsBGR2LGQjCq9ap67PQwXWKjtM3dyvBQLs
afFPlRHA5m09Z9lIlEP6eATc0qY5acrAxXAg9Kk2I3Dy2hfd9Jh1VuofU2ztNIxIcNAUCnoHIzsQ
t03i5xKO87ICN6sITcNd+eQ4JQQCwpyOEGpFARq/gpb5JWQojgejCJbnsfZIlrAzIDxjssYF8quz
Gkq/VZChZtD0rHyS3pTt8YCtPVbOZ9M4sjpGmuMXHS8cvw9ZWLTuXovR44m2VX/lzcTmtoyS5am9
+D3VH2PP3D+MslfmXszuAAxmyx4QkH/me2hdJ1ktR/nFpS6F6e2k8uoUfGSTMPE0en7KiNhQqTiP
nvMYuYlGusETEZRXXq70jPBoOXPNuZLOoy+ciwGHbnhfoC5MfaOaG+pebOt8bmmFmAi/ESuNCfHJ
vH203ghjpAmhjY21sMiOEpJqc3PFxEy2n3KQbt2Gai+ZHZK+TD3mpCE0M6eeCOEd5Rs7bUbrzG8h
/6YJSqqZ5WUCrY5MrRtia0UoJYpIrZOdlQovUuNZjwzBIORt7Il4DyPkn6y4kKT9/ETvZjFf4EsV
xYVpXW1oaFiZc9SC4Drcwna11cIcuR9B6iPnSv/KgfumvtkDmfI7GU6xS0FiisVxA28I7CSq9mQe
FxtXEVFpu2t3gqlk/MT3i+FjPpCi3M0cwJCz+zr4MRRrhQGHvDzazs5i+DpGIe1bdk8xyFb54K/L
oIWkZysX1IPLNDPBDCLnx2SMzP08TeizuiljeiqaBRU3jSuLsL4xj42btreD5E29dRadONgmxoYh
fpHHlwXpPjrO6B0oF4fKVACxGGRni5rPzVRG8spu9AD2tkZuha7cWf2m9Gs/uVDhVPPty2bnLvGd
5XPpFvM3y5mcrxH9WE8uq8i3VkRIfzC6TL+n7ae4VlQHvHSabpt8jkHUidhDsi66oT9MYcsptwAz
jkW59K0bv6V6fVMDyvqmggDBF6OQvMPrglxjJxH3c8ky8yWe1nUHJwxOiRj97AcymNcwpAm9r0HP
JHyrPNj/OJHsuXxuUwzALhPXGCbF6Sir7MkBdsjfSHjmFb8WgZwWOkCyzylzpLxM5mqbVxgiFrhB
AAsoLI6IAmYx6YfJbr40tudA5O35f5tEM1fYmbQpv+SqpmHHYOrF29EiteK59Cti42qhEsWS8WID
c2xiBsMi54OLSuFoDohufWawbfDhOE56T8cj5hhK8SgER5r0HhtS7FCBwHz7u47aBh72Ngpu+xTQ
AGpSG/O8S1k+6zHT0d7OnbQ8yKwm3uAHidUT1l+QGUpdlfV5TIlheYl7KS43xkrocukcNV+Sd/ex
94lA3WpEyYXokE5Ow6Bpkk8pXdVmX+ooqXPwZxhnmLhU83yNfQAHoOtgvD6bykEsaNxTYAjQ0XJ8
1MJE/oGyhDre1WMTESm0GN0xRSnopu3zOL6PTIRWTWtWUbK6M8i/A1COEa5qMQTzP58LnjujXbWT
meko3Gl9go20Jsh+bwor1NgzMB2q75QHqOizagKlLhIb4wEJ4yUqjkFQezQ2ZMWCt6yZiuTVkXrs
LroWV8gmSENqsJ22bUAyujTNXedN38hz1twg5YtI7Jr3NPU9J9BbdfMNDTW/sFjXrH3MftAw/7bA
jVFo0ZTykt9rWR71EE42yjCNjbxOULf625zcsfg0Bp7S+zDVTNbZqXTjua+FPZ8lNu2Eh9YCIQP9
wLitevErAS2dhUCCydDDDBF/NCMVNNjoaXykoTG9q0Mb633D0kcGbxSfFRGAH0mTJLe0n6TnfUBj
7GaoLetVt4M+cUJsBXib6iQ7ZhMi95bg7vrNg3ZZbEYkJKhMPpc6UONJnRitn1RPh9iBYRpRWrzR
Cx7gLaXnAHtxsNQdDU4y+DbCUWmZ50T66KS95e0pre+fcOfKL6lfxQl0li78hvpVs/5Q2v3CeC6l
tyDSrbuRylFEse0QSKyBmfHFL+Z41FBDwcgeiGtPj1ALMVM4GPPO3WwI18+bk/NpYyeN/jQvBcU0
eZA2OBf9OJxoBeqGiwhP0HLJWMRx7twpCb9onP6MAJsgXPYMHEINd8aMgs6tjF4o46Wmvhux4YSn
iwSJtAOVz/SwBYxSno2BHMtLAMIwrGGU9uVD2qnFf2TxBn2RWzWcYKeJQVabKQpelRN6j+3SR1+9
3reuiAdUfJI9KWy3ksUj6qk/n1Dx3RCe6NyKI73n1+6hVzVWo8mfEImXnGjdroqtNN3WvJiWrWtB
cdnkNmyYE8kqD9qZr4+BNjyvt9UKmQBqv0XtVPWonqUXzJdE1Rc+2JHNz8b1EutZNL641AUwhE3r
JajOfY23A7ecv7zKpdQXdZ6U4hL2YGq2MHsC6+B7/VRuLdL+3YNBPLYOOtWu/zKFc1QdoXjHxUnc
8uEcewraI4Jiuu3PdJhP+dlkhSycbDDa+JDks6Z9HJYx9fJAi71z2hz8+j71yCFcEDMek3M7nVhm
NhJ8tLsvB4XOniVsJbYK6L/ekpTlaMTYirjrzmlT+Qgoi1g9wX8KrdxcagodbYyke8PQIWGjphXq
OvLStgcz+xIwfQm2KhAzG9JovlzmMez2HflxPFVzmUcHx8wMg8o+ZxlmPJ86hOUHd7Z2DUQ5/9X4
6YqOyBlbiC21gSr+kbn12DHzWVtY7TRJs4cyQjtG+OX2hd8iEg7FvuAR+4KXon6xcDjx6+COY2Js
BzW8Ak7yX2vM/MsZU/4g3WUJdVTjVKRXvXGmJ0CQcHRRVF1zm5YpeRFhRczidJVyfupN7x0w1c/H
hb566yTIdHJVpXn2TLCoevCcoAu2MJwGf0e7JG/tcFTp8zxOJPhjWSQS25zb0KEXhj98KHg3kUX4
4QDDvXtqxZxJoubGtja+7GV5sYhs/pTQ8DxTLeRhZgQWqKiTbia+7lriWxIOc5t9iom7P45dXVE1
F7XkU4pai6/EbpaHwqdEmNa0IH0N8QTiPK1awWdoe+aSimdN4Uvehl8pzmzvItla3oaP3j6BqJGR
+MeLdp2WFajwWHf2yWLXiAFppExP3ZBjvSTGa0/HhoEywBeUSyrdAvpI+TmLr4MeomsJQQRzMq5t
ptRH3uXJKVTKlaX05ma235zNzmpyhsVk2n3EjjHY+xwuKJ1580RjYCmv4zendBZr97Fe7dPNaqSW
q6WaHRnuajaiBAlXy/UcDFF2wFCSX3irJdt/c2c70ngz8IXVtS0AJfE2pYrimeUKX3e0WrxN7OD2
hnkQnKVvHnAtYv+BQjR9o82y3PdvbnHSZXT7krHCRT6vhnLvzVve4MAAFpkl7n3z5j5vmJBU51ky
4QHw3xzqDBBwqzMExLke8yK/oZNtNUFL3ozlm8t9+Ol4f3O/y9UI37954nGEN1cQrHDKQ2bhEFe9
Gej9sKKl6M1X/3ai/V9x8F8oe78c7v+jovT6//4fxMFf/Vdvf+CnOGj5pBhRbNYpItDBwHbRxX8a
sKzQWVnA4AHR+wT/YpUA/nRgwQJmKkHCkRB/ABBvNYz+WyDEPvmH6yEMMlhbccGr3et/zAKm7XEN
akuAoow7187UDyJI4sXKUh1hntZeEhyA3nL0Hc4dv9yTvxgPvJda/rwKwx3UMnoQ+ZWQQ37RIbvG
kHjMldrPXXNrYQZvovRrMgWXlGnRRpOP15Zb//j9Nd8LSj+vydzFC3zQr2su+v01q7ABs5doyh3j
2dvbVmzdKiqPLjy9fJ3GEcMQfsm/mSytss1/yzo/r4mwy6fNoMVxVoz0r7+n6XM118BQdo2VPjhR
0p8VmmMpqcu/EwX/6o7CXlpHICEqpL/qsb/cUQd9IlBhb+3mSZsvdWVbpFDt4sqokWRkBRrHtU1/
YAEoTn9/X//jd+R6UCAZNADUjWz7w2cZLRkWN87C+zELR3uHvdq5K2sov+RLIO3+zR19P9vgjvLd
YXLGjokNJHL5h9/TI0CktCO7fcAZc9ukmhJOJ0hOfv87/eVVuBIyMtF2/yN7sp8x6/D+7/ZDMcWX
a3MKQTFa6v7ZVSAjMCFjK4PciPHx4yTOrRqXqNfKROyr+Ro6gHUgJln9zR37+PmsVwHAwMiBuicW
ng9CauMkkrM2J5ihXzifl465q9k7njWtEx//8S/EhkX+zMrDIFgf0l8ewtz1es+iBmZPVhk7AmMo
ZmOcVf7xVULBuJYPGH4zjsT3V+nmCcBA2tBmYhzMcfbQsxFc1D//cBhcADRgTOuuSNX3VykILuai
wUtmLMxfQOXcDRDxP4P//1/86McHjYWBtZ4lcMWzOAxl3l9lxnjalh3Q9bbFIpPFzeQc495q5d/M
DNavxa8LkQ/tGhWfxQFPDAPHD/NYPoRuHKLW3mN5n/Yl+cETQSIdMHIYY17LZXX9+w/JWf/Gd1dk
XMWUm8kVzywR/I8vkpIQDMFOe0+RQ71B+LR3g2PRqyHs7AzCzlcly+i4MIrez4mnz6EqpBfwpf5u
EAUb4L24Dr6QlkwAOPwYzC8kBOv3NxkPPy7PsRz3RjGa35I7YSMPzCiowGKWTZPvvAa8AHSHTIqD
yYmFULxIjuWGAwSdCVZh1PfZ5qSCB4djNCWcxiyPnmCtoyOQE/pZpK2ERhlKeFneB4iZQLqM6G6t
Kc/Sneh80GwcxpfupMhMc60d6GCHyjQdFUkjwbPJTSYYg6KBesf3qzxJfB2II6LhkG4nIsXJbix9
0UMFHAAK2cgFa5tqGhE1NmZ+1Wxbl/3YY3F8VE6rcZAmfpme26qV+a3xLA0iM1fT+ZB5JkI960tE
yiox3Y6up2W+cnD65Na5cPM+vAjknHs7pazhggw9sXyiSSEmMtinn7GDgyxIbc2Wl1A8bdmUX55n
1dxlO84V+b1J6QbfGGSUi7h37ea1CssyoBx8/cr6BIay7f9j78x240bWbP0qG/ueheAYJHD6XOSk
TE2pWbZuCGviPAXH4NP3R7vqbMtV2+5qoIG+OCigAMFSMjnF8P9rfStHtSnWMzGK7Q40F8yqKgew
tupAIVpbYgHkYyuVU28sq1P+1oCe5awqM7bBbCNTuyLXGaO8xMR25jDT+bhg6TxshEs5oiIbMlqX
EWXFTRFAMqX0CpcNKaVRubRFrHnaWu0kb0Qh8Vu1mHWcM5ERSL6l/KzJO0b8tRFOQizv0IbtS9rR
8l8nEHmAZwrMm7HZBje+XdtPeMUhB5sptqnV5BCvh7ZuFOOJyCzE10lqjtN1W9fj5zaqp/fZKZmZ
eyf61DeO+pIIQX2tSBDmrkNKfi2bocn75KTaB0kXBk68rp1WnnsqoAJnGb5xhEFRv2QDFpx9Spj9
vOu8BTtZ1Z7E5Jmm7WmE0IlgXWwnwBIrHuuVzKBw2pqU1jXsbvKGIykuFWW6hxa2tntik96N50kl
NbSFNAxOBpokJK1bpD1vkDcveUETERGbgVLGySJEf+qipP5ERKH3ONqU5oorcLWpX10Hgo7yRY+W
qe+3aLjKk4SYY3OdxFZwwy2zHGx9o5FsM5ZFGGiDKXjwsr6mRGmAUmM3NVnwBA0yA09oSc3lLlNZ
7xHE6jflmrprY5Jr2ZbwJyPSc5wM1xOGSwCwK0draz6P4ig1LxAIZV34mQgGdYzQz/fcm8h7na28
vqvhZNLNmjtKfX5A5MoKW/fwZIw9pUGcXfIa7SC9txDWjEOS/Fje0v4k4ZGQxfpYVdAfV3VHdszK
Wnowa9OMhzvZp1Q4lJ8SXRqPuXsAhJddxpBEcd4Ujt3s8rxsMpKSfOezMQ+kbCFtN8UZ6tuJdGQF
RmsbGl1K0MsMERsYWexeWEVhvlEho6LcA5M7HT3LglAXS613rqk6Y02ue45yNlNeG10g2DNBKiVz
P6/M0JSkc0PZ3LALBYzjleUAhw2pX7tGFmqfyYzxatuiYmC3HBNRtUoNX2M2EqVugEsa3fuIXD9Z
awaZdIubMxhOY+R+58OwoECsIKB8aY2GghVoqehVB34zqq2phHPhUnt+rpjK9KpE3o6Izp3ct55y
3IONzys6ganjfNakCT2hsU8eoLHZn/N5auRJGNUuyc1R4aULGWG6zYMBSV2TGjktsrYyT0BLsLYA
JZKXWxdvpgv3Qzqf89HWz3gVqhs/zlKA5CKkIgeTUA7EqWGSXzftQGSzXVnhHS6YxDqvjEDjk42z
gJhtghVeKgep7LaPCl6enLdiXIWR6+LKTlrvnQ0aaeClGhpKZ46GKVq4OCAO7tDb+yGXLHOGIm4e
81ZikZQSvizYVad6U0lvnM1Z7psrWwfmZ3eW86eC2hmJ1KwwakqReB4wklPMZPzQvI2Sshg1/Hpw
TniWpbMeUEp/QbremmsEixRoXE1F+ay3hb7xy8x/x+pXOwzFC8Yzj5ewzmjI62eXMeDVSKmBr2zH
8K6tBgbpGkM+GusoCBCpDsxBgBustgfsO8QwHywkhuEk0epSZkyDFfXr+LnvcJrC3sZNzbvR9+PW
SAOT/LbQzG5DnvkISa5Ffic6C1oyPRrR4owGKDa0wUpcArg8+Cs6zjGwhLFq3s04wRHjOlG1kxTQ
aDTiobauhPTda7y/42VeiuKlm4b6KjWUn0H01ehaMZeoL2MpCIse+9S4G6dZfwKRiIitCS0e/cKq
7deIOUgfcqFFiTWywORS64IKOeV+Ew2+TdDIyuw7xkt8II4C9xmnV0NeQh3Hemhei7mOwXR5uKJ3
qEJJrOVK1Df01Jp2UVu7zhqXZ/5OVSjQiEsws9DNMfR5i+tV7jCeV9dWN+CGtcIAPWkMr9ndk+Rc
P/ogFTBXgpIkcsrokgdQGhZGd1lJomS1rd+dVtnuhoSzSp3DLAitPVzbgIjrGQXKhvYKhGsP11Fz
1rJzufFztMkrrTx5ak6Gh3Mk1uWRShLp14UuKA7avestyjTbu2jyJXGYZlYarifwFWdFH5DKreM4
vJ6Y4jBcdr24UOCW6ExlYXvPmJPZYHaz4BKwqU0iuxy8t0ZY4wny+/YN6hc5Z7mmsXgSVWF/O2AU
kQQZdnF2IQkppCmgwipASDsaT8op5k+9kHO91k7f3oTAqI9OM2UuLEXFzEIUw0HP4FHBK5iWwTtm
qiftadFvcGKQkk5gofPoWZX1AkGj2tOF7Rf2h2U9YLgCQzST6nusK018u0zs+M1hCX9kGSCeHRtI
5qrgs0EzWDwOG+zr4hnahnlVJ4jZWds5GFIit7s3wgbPch+K9sKK6lbRk/dDDB9DNxerZnbsa9JK
jDujMAvzEFhjjdhQzvm6H+PheS58HOI9tGZmGry0h7Dp/HQzyY6FX+bjVO9wXACXaMz+UEbE4jHb
htkNG0xYL15aO7cGFAm1DsMZS/OoRMbyyTP0vEJZ5qJiqElxA9VvNePKG4P00Co4rkQVUt9Y+VPK
8ypD378CxQPUk1WWR5gYlJS71HT5kpnp5M/0L6lUTmFrXsVjM0MQhUzpAwYYZ1z1aZpQ4rR1KTbz
2Lb3XVP4F8rJdYMpoAnzrVO0ZnPXz6HVrtOFFrM3WDckW24VdWanCAdvE2atBUp/MPKYhWxdTltn
CGCNdrEfE45MfHmxgW0SzFvHMUgKV72HksEtqzjCCqWchoWHgfFlitvpIbIljIFphYy9iMGdQgxY
VcG4hELYpfu58ztxBEAe0IkdUxZiule8AFx9jMKiRn1qTGNx35O8eU0a6lc+hrlkwHvWcCWLyMSV
TtlpWA1AjXcK7vrSY0jydIeONa52IptpyoKkqA12nEtTd8TufuE73kQSnW+ql0bFNmOG1SArb11t
MKOOEp2JoQBQ0MIKitdGDlgLh9pxXquEVtS6aUwXcqzPMmrbeqOUtH2NoVo5k5WZO6eze7HRcwsM
0cZYQIx608gb1nO9WIfoVu4HdgfNtvJb+0DnNpzIhl18ZCUW5Be1dEsNXEzVJnUl6jfaVfGbR7fu
OFSq/SRsNd1z1Yq3JqkbGB3EVtYrR9JyQXOgbqIgDL11GMesg5O8DJ7ALFkUi7Win1ZqO7hk94NZ
MPCqMqaJnsKcICRK6pXlTAUB5FBgzE2Keet+GHRxJyR1N6D+jXwICz9/ncLFn9NXEbztAYb0KoOP
nR8icnQYNvOR80gYmy6sXgEbcOJM3tbEjpirGucKgasgMeivIZp4MpVD/CHWnaYGB+Iit2nNPHjO
hYBHDOHSYu+Q9tM97xcMttQop3dYTyx9s2Buv3h2PkIGY/fGEJuRVr1rcMmc22pJ7wyzSceLukJ/
qfuRkKJxTvvPc+OrT5J82AywGVkhEcKCDm6zb16UZibOYKHrOzetQe0AzLGqs64zgPuWQ+S/+llT
nNqknrXMRlb/hM+zdBnVovDcAA53jLRr3zlBPR4BbPXe2pRpcwUiignOtgyiQzv2ofvYcYv3IDIw
7hvDgmV3VTU9xlWAAoP4eQfShl3G/aoeWvsFGjMItiSB4IjdzIq+JFFmHA2StF9VzCIAbGLJgnaA
B8tuMkqJZe8SAshhlKNTgYV8N6TLm1mkpAj6bFdvJ7PP49NWR4BMxoiOHcYsH9WU7qrC2mizIM+k
xIFynTqiCLfSryZY/hHsgzUQr+BQNmH5nPl6gC7teZiFCAAgwSoThMLSk63gKkHgKvU6NmT54iJr
MOlxK58VE8qNaU2XkXUIbFH9JYQfAujaj4JPNgTvlolz1s5WuYUkTpm4NG5iUgenepQsIlIyoc5o
egwJ7dPQfxnzUCgc/yasoNTMxalbq05sZKirT24OIvwsrX0HRVtAKMw2g+BZrtRg8iB4dYcEq/Z9
876ec+8aAIgG/cF3yjaVso3PtRzbt6Cx8RfTMeyPzChTvWOgLo5xo/TnuQ2Ke2lXqBksEDjvoSLW
bQsouXuxuy5664cpa7kMgBs20A0Scqa8sXmnuwd7fBg8iQA0JN+kU5ZzS8+RmGVVVtHeKmw8z77U
wxOqvvixR6OBI0xFVNnbMiAZm669h/kXu1my8/qWCHrcVPY5olKqFh7LbZNOXzPDo7NJID7tahOS
i4+BhumBxm8HoN2jZKG6yqm3HpO73mZeEbMVq6oFAZj3Um3Q90xyo3Q73FLnxHjYmAbT8ziZbOLs
pob9MYDJ50XmYcj2AImicbdgGeaHzIiidjMTqJEjq8Dzwg7Dl2+SHc61kMn0Zhh1CmXUnRZlb4ZE
imc+ImzZyh2A1gPgt3zdDJ6Trl10lE9hI+QXJ/2qW/B6usOt5afeRrDwB19RFwMGExvqyLpnB8PX
QoUEOCdtIl2fJ0FrX3hQo+6dNBxL2mlmE3rWvYxAeG2w0AQKGUE/+bF/N3duoq6pQcT2JkjLLt1K
/vVRNhje8BBHETOHap7nzJnMDQ3kNjofEmQhK7/IGxc/U9LtRTVC1Ztic4rXg/YpbdYKZeipk9Ze
svW8ziASK4qhSxVySl88K81zJmDPB949p/huk7jk/xiQ8AUGySQuYB02D4ZAVkfPUlcPYpqd27Qt
fHeN94oXVUxh8jiRrBtQF6z0+ZCq6d0KDOu1o7Mp4PDm7IEQzLWKqAm2+rQo0zxjPeP2MM0Qeg+Q
3Jo+WBdeNl51dnzVGabDmruI1VWubcDWUd8H8QlufOfT1BsuuLoJxy0PDNXiJdxIYWxWOna2DAMB
82zS5+UhkrnXfKJ56hMNMMOL3FZOoRkBW7pXWy1N7tTKUsT8qGV+JYFj5VgosHdUTUaGFjJyUps9
Yein50VahoPazH4x+IcBW6kiks0Hg38CAGCaNFP2mFtwVyL/vUSGEGMssysEF2nsn471GKi7KcFx
fYnWqfI3bj4tmSTCiNruNJx9t79T8TihZpnsKS0QtlIBREXYOf11OSHZOqsJTu7OY10AVduIXPbu
ZZDPPJSrqsabF66C2qmNB4VBrr22sc/gRWw9L7+M6rEbwh3SO1uSjIN0HrlEZInTWrrIvUmoIgMD
lmQJEhAIb17OyXXddr44MfNOBrsenw4by05jDER7EMbouhC01aIpzs16HhBnCS8IJwxHTdBiG/aG
LqCyYbUUtPJV3WvpR2tXUFd4WRCWS/hNwnrCWgm8nGgonbnO2UDbiGgwSxoq3gU5uFGmmjx/M/Ap
XwwlAc8mO67RcF9iixyXE91XrBYnUKQZU4JNMdJFlMSOmxOAswauONFQ5IaKrcE9Y2Aqo7UxO7rL
Trqsx1i7VjUDKP61JRTi1R+HRFLs1Ej26EFUxVsxzMsoQu2sBOFV4uo/E1aTLg4y3O7Uz1quAQCu
1rTXpYAmafFA49E9n/yoGe9cBL9eTwmNuv9Vj+NWUiizkDWvK9OMbILYq9RARjQaABZuF1xk9gDw
zLNw1JIvRd6w26T32gisinDkxm/OMuW6yc0Ewo4r4U12wI6cBMSzqcJvzSay71s0Mzqk9k8csqgs
9LoWLFN7YRBVJcHsTWfKPYB5wz4Qwom11y2QIX4qQhXe0OKpbGs7tXaQJyeRq9JsOmizncx52w3e
FPknSW/i+yO0IIlsasWZjcmYGjK7JElyjWg70SxRa4ywEKbqXJ2PUtnMxIPhNoQdRzz+7YyoAoVg
8K1F9T+hFhjeVNert39cfKnbf+z68vVLB2Dp/yyHeqngdSVR3P3fjz+2336O3qqlW//hh23JTdHX
/ZvSN29tn/On31o3y2/+V//xH29fP+VO12//8c8XnEHd8mkRX+t7GcDSpvr3IOQ15Az11v74B99k
A47zGzxFG0kruiJXYur6QzXg2L/RRKcVxj5lodMvPrs/RANkBNMP/ioJoEdGi4kOVlv1Xfwf/zRM
6zeGwgDJAB0uBAU4Vv4489+791y0f9/E+th8XuIvbY8OmQmAn+/HEPSxwaKalnE3o2pcR73yGBZd
jfbHn2/6ORE3pJq7u5AKq7l1zGZ4ESXL8DCri1siyAkmT5WYD1VZfqZKCrDNYa2CEsvpaXmIEmBp
PHtomUfAdVfoh9j9BW4sWWkT0LGefa+bWAlG/d3ouuED0xF51wOanadalcU5oJOqxzFvrKBrqXkT
SWe6AAEfzJu0xttBBM78SZO4ftvnmYM7r6021EHuKRhUj8ZoVwq5c037QKCWI5cEpOa6Ilsv88cQ
iFFVvkyBIrrou3v/+wX+3j1pfexYLRfUtckI5P75xATaP4YNxIxsOqdEsYKdZ97NkL1OXceHH4bk
3r+udGu+Enmfbz2Sydv12I3Ei+AVaG7Q+WSPzKEjCX/5vJ9DVm+rIiyIY3Dm5Fax1Bw3VekMp+S2
ufYeRkT0iy//sdX49bs7LsRFFAGLZ+1HKwsxMVEOXAfxIiTZ7Ri44Ulp6WnrGYm/bdLkV1h486Ow
488H/EESYGOgjiUlSITuzGypOBb4FkwWmHbvXGsn2ylmSvbU/qnoyWuPgX7M+WWeW6cq1I9WOFAH
V+spG/+WiODb96Ll6C8KFxJgvkbqftcNt1Q7jTzwxHRNzO/Ir6tTI0NO8PNn5WMH+fejYPN0F7UJ
csTl6nx3lNpokd/JmkfFcLtzpSjKsukYfnFTv3pG/9XO/XoYD2sdpkE8WcL90Y5l29kMYzHwVjL1
gVknlQNTBPBYdMZePXyI+xigUGI1+lFQonxgGw4ssvcEgGt7bt5jgSMo4Qj2Gjg61cy0Y5YMYBEC
yM1bFMVzSDJXPwET7skWpQEXV8NeBODSQ5ueUtRfmfZUpNuU+vIt+MXyE8HC3qkGDQfOhJJUlFjk
SKKChQUys/1AK2zmQEmYtmnRTfPBLm0YgF+v/v/EzFW/lbedenvrmLo+TlD/K+crgF7fPYh/0rnd
Jm9U2v9x/laVb9/PWl//7He1myl+QxUkSbwNFhcohr4/5i0Dxytub0HKLyQyH88bL+3vE1fwG7PS
ghTzLcdCPPevacv7bYEQ+ot8zkYuQVL935m1FgHHv55opAmLq1Z8fW3c5fv9MGzgMKO4PvuHPg/M
LxrvEsScru+eTZ68X0ikPr6jXw9lBu7itpcWA+OP4QAtMX1N00wH5VIqGf2A9qrb+X9LFvPHQVBh
MQH7aPd+OB+rprlDXNShJr9pQwTb0qIhFvu7m/wXM9NfXDRkiCTHoEJYhII/HARdtQ/xZDxwcbtX
j3iCfQXX9Xoi1+1vJTOj00M94qKdQICDqA3N5MdxzSvFGIcj9BE0QEvXOsfYU2dVu/n5Cf14a74d
Bje/ZQpfMON+PExH/RzvCTmLaBXu+liFa3wh3S9mguVDvn/UuF5U5sWi7XQ4lx/H6DRgYNOjs3cL
zHCgSalf2q3X5Rt0AuIA/Kr5RVz7n8/KQ5TH0pAwCvLnf9Q6Wm2gFBu/PVlrxRpxmViDGfC3P790
f3VWvNpyEbChLPtRhyW7ioDPguZn4mRrC47ISoxUHh3SLDe+yn51p35+OG/BEH4/0eUs34bZMMkB
CNwdlDzqF3XRHfFaOcjm/Ob652dnMdz9eNNYB2J6JnUExdSPkqnZa72eqOt9rsfyqWpE8lz3M4Q0
J8OJsYZOr2lawjG9mjwkFAQ1K2ZHgy3yvYj8iIgFx0VmFJW5/FyznPPIAQgbY0/Q2lhgAKm8+7Zo
qKPVbdzu+yoTwxdQ4q5xrSbL4rBtS2DCz8/px7fXFfiWXEADnodXHqXUx0sI+Cgk/6/fx7p1T2Qw
qosCNSnkxDD5ReL5n28WXlhSyBmKGI8AIXw8UujBGsx1u4dEJrYGqMB1r/TwRoIyMpRurqe/OS4t
Z8ZhFq0ZwmpICh+Px4LTbOtI7Ut29LSsBn3i+9O4z8WU3f38Gv751eJIQEbYM7Hoopvw8UhT2sIS
65u9N88zfo7KAHGQ/Gq59RcHWUZwJj9mDOaDH24UAQdg72lv2pMEzQ4bC21MYe5+fiZ/8TS4JtcL
3S4pbQBDPp6JZQOg7WWxHwgWXGcT/ACSdcdV2rjN2X/jSByAZApAFihEPx7JBfJHBGa1T32VnKeU
IXZVVdZbCuz234LbLLMGt4WAIP7jQWfA/XikRgtrMo1iry3yPiMCmdeJjPtfTOd/deHYauNkFazr
TfeH08Go3IhWZvsRl/hqBBp9Enew3xIymK9+fuH+6jkgTI/8SwycDqDVj6czFpFuQp3v8Rjqk2q0
kw0ddLn++UE+7p++XTMWYzbCSFTClLI+HoTQ8Mqxu3RfSbxvda4vatnXF2NheTfYGfUr5f/66b9x
SIeZHUEKzNk/iUNF5FrkHO2zmbJ7GsXlThBKukfNVu617hDFGAZQ0p8flKUWZ/JxHmYtyqaa9Sgz
lvl1yP9uryRl30WOyk9amBL+Fm6ceGmrhE1By8s20rAeSEDqdEf4eF93eKJV+oxGi4wibVeoAFjJ
issaXv5Rj8RIYl2s1KlHq/6TWPAHsDAiJVYx3596hdOGuyGHurqNs5Y+PLLSRK0htfryuo0tB1O+
VP1VOlRDsjMRn7Q3XlL6yLQaKDEwwWmwrAK6pOiY3GyIv7ipWYobK3GMJamTt2yNczA8WspM3xM3
aNrTUHO56VsbFVgIo653g9UKwqbZ2oq5syisw5W8EFYv5LZtuBhraRbjqW3NslmZfl9AkaZ1vzUD
1DgHNln+ZWWm4WfP1tDiC3Mhg05Z+N44buucTFmnP+W9I7sN/QB/4Ouk0ZtRAs4NaVFHiDdgdu2i
yByyTRIL7PpVh+3RkuGAaJGwEKLWiwksXEDmMLvJBj49hDG58CZk5pugfzWDOIYzPW4yquwuNnFg
q+tUeolFXLE7xlsiZJ1PVPRNfoVwg/e41dkl6ipIpLSgw9uG9BexjpKwBoobZc2a/q/56gAZRdba
wuEUEWXwrelYEybLDnVGGZT61dDYsVYh4FtAC3ERGiuR5s1Zp01BlXaskEXSgu+8fUQpu9xUAc0S
ep5unG9ge2ns+15PJEvWPeNchx8CQhj/WzOr4S7VsrohlRNoIYWbgipMMxE2v+msETXhqklc/3yQ
KDD2mpLw9ezQiriY49HYEuhjVifKn3KTaAVJhkLd3Hl0csM9zVR9UjddLXaNO3rj0vrtT2KEXAOx
HSMyMerWam13pX0KhiF70K4/P5EZZl740xRhTgmmbAsmKmu3rPBdqs99WdxFdJzslTs38lOhfUpp
khmd1BPdsZOpUeBC6SALWvBAdu2zDiM5LN2rPKGB5iUYAlP3te0S8B0BgmDCYeqqLs7SIuMVL1wg
ICs0svk7GhuGtZaajNxQo4+/zOBGTDyBbpjcU+Lgas+wTSDcdF2WbJxcpbcEG9nd2mAv2bFxsyWx
LgwpLd5I9GFLv9LQ+GXFfIF3lF5TU2j2RiSRTJse5OS0CRxlnLAeiqD8D7HxYC8yEPSl0svW1dTQ
4IhUp0l9hXbxBLMBtUoien0SM6aRbYWdI18BkBDmNaULQ5A35KlHsriqau9NaJ42Wuf+Q94UaLHx
es7OLnDmPt56QxY86F5MhOo0CRwkfKQEYbgiyjrAJnlxX0v+Ckyl2aarVPYO7oA4Ll7QIiS3eTK7
+CtGXvTLWhJDvJFe4bzjJ8Z3O7clBMS5WJBiCHebCiCCybl7hY+he0DbDWzaLcMX4kAiD9lXipZs
Ac3muxpPOx1cK8eaKb146DZOZU0vqW8TolUnEniMAg0LmjSMUBM0Me3xh2kg9CjY0EIlEAhVd5eG
50QXSOQ39Ci9lcITFV9A1e6+zcD/v+zyT5fFxr9vE3yfl/hC20F9eVfJy5fkYw1m+YxvJRhL/uaw
1hcQ1U2PvWTAAuOb39B0fsNHsFi3qO0BAVxqEr8XYGgcLKAxSe12QcXD0/p/jYMFBQ+ljAoAhi/8
JBRNfugT/KxvAKfm49qDtS0hJqxsFhePx0b+x00WjBkYKczIwFoLhK/d6EJq3dP+bLeGsSThKPHk
tXZ9Iuqgf3JA+G6a0euONciYR1MO01FFS+QQ6JhyF4Vm8JA5ybPdLO/fzBC48QZgQOxQzA1Uk6Rc
J6iJ3qSd6lOXRtbm6ydOTTJtjD5/1uzHN7rtYNkoRCuPpMiQzaadsj6IvkaE5tbdeQML9MYZlXvu
mRrYro/SeWOkRGHNwDOPVT179zSQNW9HKtddD+9am3xi61rEn7mp3NcdbsPRi+01jPZpI/RUboMw
Ly9yFGktMe/HOCmyY+L2r2nayUuZFwASiJs/pLUQeztvX4soJOGuZP+Lk1miXZG0KyYylXB4lydU
UIdDoRMilrq6fceK/DwUi2mavzRGPlFg1bojJOW1oQR+NtQBHGSfrzyOHJwEdve9MRK5TxLY9cRp
PMuICzgjSz4CaZ5tuuWcBsowD44F1+nrt/RZEx3pscrLUdevCMKeZcbEBzDc3CRtzxQ4ud6+FFhW
IqNz352UFkvQO4rIewusN+lrYk8qS3Z0gzA+WOQubZZu+CI0eOeuwk82FSchDKPFt9GY5klOdf/e
FlzmtIjFzuuGcYfdXl5CkZL7DjPLUdMd3faNzo4j4ChkLzxxl7NncSYGX9+VtTij9bpM6l4Ot17F
1LSGOJ+2pckfQGOXI+Tr2HqFUS/3I3F/9spzDYI5vt48YJrwTpDjniwXF7WAt5+ngjmzXkLnUpk/
N1QALmd7fMXnBUvHsNZW41aH5bISGSn3GD2yY4mcgemgeJ4jYvkGg4PKOvLefV+rd1TSycGuuCE5
rap9arev9hR6l46b6UttKOcJPSxX0R8us84dr6j3APwA5bHiVx+Itrsy87AaQGxV1kH6iRFhUWry
W9V0cpviYTkaSZOdIWlNTujBL8SN3vQfkDkqPJxKHN1O+9sae/x5gQF0G3lBRfKdPVY7CrsIInlt
L5tC9FtRw9mnVWiToAgLXCLe+5xkE0hfhwVlQCzpmm3bsIllN5FqgPbodS6Uuy9lOYUULatwLwkB
e7XFkgzW6aq2WId01ZYmt7uxq7m96KKa1JfK797S0c3Xcggi5E1oLND+GflK+n57xGPy7FcSmHlA
6N+qmBH7SSfzrhsx2o917483qSOrrYqsuFnlto6/RAMvwjx76szPXRO0iR5vdCTTS576/lHFhrkt
qXIOgL+bYUM5KLpkF1GfynkUOxMXz8prK/oYkemhyLRG6xINVXgToDXg0eqCq54OKRTvzF17orEu
Mh3MaDsm4otCC+tZNnQgg4Qgr2hIF5zwUIEKDoZ9LMQI77pcOvj2jKYIlvll5/X2UZTheIuHKN41
JGmvZ1dGp3ldoPYy/Mm7GPvMfi447A7DpHsg5OGFtU17YzJUwh0YJvc0J0kWF1dw6SW2QabAEszW
tHdkEdrjdsxKtcVGYW/tsG74hqXaYRZCVCsCl7QYyzkYVhxiFmELMRjOQ0VCzlXcm+Zl6lXJfUZA
1KlVGs5zCxExWmWWgDrusVKHndplp0VroUsOSIs6mLV53woveUQ54j72tUfWpQt3vxvjO5mUFb1D
yuWBTV9oNon6AGVMKuBY4qd2yjZ8cC0jXidsR/YhLLqr3ov7vSp87Kdh4c6rkYXPGmpbdkZuj3Hh
KRneIOgN1iKsh2atRO+gjh2JUW1hr+wo8wFwqf0kf63rED0CeYOxMe3tGLup9mij9nAY9r1RU1eF
/YYKKVvwqmICQGLFynts09I6mPQXyLyZELdNMfutXqhLrn+/6jESEtdLcjXEuXLnow65j9Bgr7zJ
dE9jqGxX2JaMNZxHf0PLYPpMLGFyFs8htTNwGFuMfGLlTo1YgQzMt/GiA+8VKDxUI4oetoy+zDhs
EIUCn6En123EbHzK5hD/76Qqg1dlqrLTmSTQi9kl5clSlnXoywlIVYJCRpUllryRwPItq9dg6/Zk
tjo1r3fYDS+D01+o1Mf303G+RDuc5YRNboI2Hw7C08G+DvOp4xV1q7O8KIgj7bW6yBr0VCsS2jBe
1QDnz2Ia52faihdOkbJ4oEy3uYlFHe9ZlIzrQiDK0kE4HpQYvEc1iGJrjP74YiDRYg1Q37VDmRwU
24n7FvHXA54e/0wTEbK8EvaljCPWs7WjrdMOWIm78tjKJMjlDfc6SVpQPrOBUYtQXVas1by38TZt
LSvMN1hpS/JdCE+0ZjO/JFsmWvlx25yAHCS3JfAZW0XFCwHG8aAGedrOjX3qDWFwxIXabScyaVHt
MVMx36UHKybaCUXjDQoffRm5Y3CWdHP22o8mMZYhGy0cIHewuRifTeDnNd6Et8jUJbJDAgFbvTj5
UgdRej9XZN+1txSFsHRVXih3BTChN1tF8LJ9AqHR4tttuw/CwjrzS5hsAh8V2iyjlqceB0TeMDTH
oM7EK4kW8qx1/PgBDM5nQ7eYIPXgIszAULEL3KS4ZndcneuIQc2rmoVFOI88jkl1QzHJidbKpC5i
EZJ37KqGDhCptFYdX9AKaWB1AyhqQuKfkIlae5fP3+EMv+qNqdwkQzncQpVcyGHGeBLGxbGO3YdM
y+nKEOGwURgA2V1HwzpGUwYHj+6wXVzwrmpKAjzEre+cjpK+L+bd4ihVc4XuafFoWnck8G28Yn5m
BUtWKJq9XRW4T0Fo8ph2vr2tlcAlpxLycHICtdlq3dqJJEwZZdu2cicyCzSeMtY3xloEXfvANl2e
MdKUW3O0zR3+TShnCMWf52GqnrJ0JE4x9BN1nF1zOhhU2I9taYCsc6bgBuUxwUMVFsSARJN36hun
ahTDrem24bGxEuPSJcxi6zRWtBsiW2+KhnnOIzXoJG0wm7tJo/YW2QFbXBT2Nsbktksp8uzqsXde
7MQvt3ksdbPV9oSEsmvvPSa3iyJFC4+Y0TQOjtXDB6RMbY28NTRN/MJr2JqW4t6fCu9Fm1O+K1n4
rl3qLts2+E/qzmTJbaXrrk8EB/oEpgQIdsXqO2mCqFJJABJ9k4nm6b34/Q7b4QgPPPT0SleiWCTy
5D57r+138UrI8sAVv0+KQCyJ0y5TEuhARMAG61iXyzkPvQk0KV/ps+NN13ybnYjgj78fMUScpWzq
A11BV5qXKF0AwngI9djcGwbPCThq/psDjUsO9rzfqMclKuoaJ7+eqJz2FlwEuCT3QYW+JSsKNEjs
pDvfYMlIPW5Ccq9AC3CXyMpEGRs9jzhaOrdji+E82dzawjc70eLbDHzRcl1cdE8Op3dndQysCdII
ZT0Hw+3NnzUv/YNEmtuZxHSgtnkpADG1XTzQXY8Y/78aAhd/Mr+uyRsOv8fQAXPlrvJpY145OOHi
3rWryzSsg/vOyx+MjdkN5y4a+tiYL6tpPVCOnO8aO+ujVq0YsLEFDwQWbb3XoTH+CTHj/sKnOv1J
8xVfPIm/Yteam3VqKHyzEjMlQnhzVTpXuGEGwDKQCAROtJovYdAOJ+FWziPf2O5kba53DboBxGpv
TcWnKUbgRVQ30hqSTik0JW951aAFvoiUAiSx2/wYUu75qFhPA+rU8lpX83YJgnoDLdgVPri6kfJP
pa3+2XOH5qkODeOX5eRkt9mrU7DjjLrdc6qIMnLhCj7qrDeeFV9R+t1JDn97bZkemQnHdy81S3SI
cVtPRjG6b5jn6GIBPp+k0usPni8kwqesMHNJTPWPbGXNozDMiiRDM/VPOqf/c+f4t4aasdHqtNWi
+3b8WvxwUGwnr9Dajic/yx99bW+HqeWTlyNpHqp+Fu/zIuc98FKMsKZurWsWVvWpSWkuLXCn48DX
I7GCInDkNS+9q4WLNfbFuJ1zynZyrjvCwfhConzhqvRs0JRlTQxWvnLxxHf1Vym7LK7HUV+CBZ4s
Vl8MRX447zJNtHHNvM9lLNYI/upbfYto0obxM/Cf9lltMjO2rBIV5/SdSkt3vxjcTuqNtHwvgq+p
w6zZQ284ZkOu75ARqzudTV+lwv3aW8pIFhTkXWYwrKd8aH/0xDo2q/Wz2LoDcRPuMJP5vq6CzqS5
PGfKn/daASML8t5Iwlq1u0V7VxZbxRW+8/xd+kN5X+Wr+88KO+tpzqhOD20wBlQ/MJStRbZfHLM+
Mv48iWb9vVpywLKts+vC9xXKJ+lQeg79s7C87Nz0k4HZ1LXjQuGurUkPmVxKKTBz20Nn5Nt9N6jy
uAptvaeegYVZrHCejYY+MXu60+X6w7MTVavJg2MtCPjT/7Q3wzqpjPA9HepXdLGXevJq0vBjGcli
fW1QZM1hBEyq57eFTlTq5KX7q5vz7YKjVzyiZzdvBv1ViNHO+6b0r7TemkflCQpDfSuNMDVtV2R8
TnP1U3Reuy9r63up6WRaVKhjRep2Zw6+iuYaCKR0Nta+dNXc0Xwwnlrm3aTf5AsSw4n9U7lzy7n8
rAoZaZxIDygITrwUw/damN/NbZYqDOd1WDglwxQ0G5PtGY0UPKNX/jZK3NiT5RGzNf5BjYuXrX1o
zeVXO7c68Zf5sfag6NJ8DnAh9Y2zPwVpsmEcrhwqzLc055/fkL1SlvFhaTITTIB3swLSUGqSha3Z
y304lvbVkdQjk25sicUyTU5mR7VcGSBYuF11CDJ5z1hKWMd0idViatubiPr7zsc+Qbge6O6k7hyc
03+WluqSXalMTSLG2mLoETqewmV5hT4QXIJNh7/RbcdYB162p1rnTKCU237o/DE5uc5zFexYicHn
ba/Yuz0CnI0+SGbhCBno3zoJdZpXB9ABySxM2htNfmnI51iBS/OJqrn6ZRsIc2L7uBZFeNGF/jd7
6o+T+QlJ/DObXb2zmCmKyQsxiaaXghTeFSXnPg/TQ4UMZDjyIkmmRkSYaozVlO5gJX6ncvtihPJt
LLr56nar8dylMqDPuv3nA4tWAx1yxnZi45nHGAXyiBaZe6W6W5dYRyHamOv9ZFlURIcfBfNtNNn9
UeNR70qOuQCjG8mc8VylECuqkvF9NvwXzSFZ8oHYMVrCNUBQHiAVUjg4f1L6HtcwwnZktO4zH7Kp
ITOu1grfuSseWoNkNmU4uDFlreLqFm0J7HmJ+qCYuNJv//iAU6sjV1jDrXlI6+W9y7z6CfcVNT5h
cw5ADSIAVG+mlR3qypB7SK8xx/Y7vWF3HYCks22qv+hzWEy79VfVuKMBWtd5BRP9UTvG9tRJ8xfr
Mx5X8/hpGf1T61l/a5eajjAkn5H9ky4bDxghmaO4jYf/ssoi/c7cbVc2MjzZ5Whx8+dNTV95288X
UHp82jpHJX41njIoGJ+dQTIGQ2pJW5rjMCua6Z2oW7n3DHpIq4xS+zQHNVmCodgZQx8eOfG6XTjW
4KnBO4WwRcwe3ySM2IPu6jNW+gPRm3NNeAH6hn/ss+2n2RbSZxPFvWW/XWTa/+LNfJma/Ii/+76B
dbAnWpgop+JYVaciG0heY2fct+VQHSu6EpOK4r+HRt3qagU2yNl6wYOSoTPpBLhos9uIqybtrShI
dM8ls3nmOxGaJ9emSjzCUjy0YX0mhnOi84S4hGK2nGsM0z4o35w8OSlOY81HaEXZly8dDhHTYeqb
D4hN6ZuYqOjGJIIhGzii1qI7Msc/GZtx5ftw4E959jf5QMMPe6DNu3dTeZqWYY7WoPqQ2fisCYMV
aXvBv2BEYa9ieBlE4LKV8mzgllmJmjG6+VPNubUryvXdXvKzWaUPGLrpcnbMQ1XmOgrL8JRnZQqx
QmFT6rJXpwlpHWdrRi/FhfswtcNNzY4T7sux41F2AH+Z4pYRfHpzsraHtjOx1W6V+BoGmzt4KcNo
ErCFQWLY3fPY6TdEQuswUkF8zrPKjEjFuIeyGXsgBI0c3zejGRzWey0CRtgYXH5geOw6wVMR+vJ2
bXHcn1RrTokuaAacm17ENiryQh5X8NBkx3z2yyn8W9nEilI4wXFNWPl7aslgkaFsz2446iuTavND
l1P1sYXZcBqtrThPAmUYjWAh7TosdfMihjz/k4619QuJzT3C6LcfbT8Y34ZRwpUZoPDQqUvuGJnu
XIlyPWetG6tw/M9Lat+ZTGgmptIztnqueyODary209/NMqoLX1sv0fBuInOFsJQG/vIYKNg1PCfG
Z9hFN9Fo8rnK5daQAChmByyG7aHcuvS6Apbc25SuP+Y9N2W3s8LPUpFNLUyfunCd9+9C583rSJfc
V7aW/WFh0ZvkFaeSM0/22Rxm40kXWLN5W1VxsC1FKZZDiO+XHPI0xsJPNnOg14xRmsrr0OUaZqoJ
xMAAcYTbOoLDeNs68YUDTYrq0GlylQW5jNgrvPRFgOOMw7m3IsFC+Th6fZVQNOixO67dp2Dd/q7k
m6/8k9KTBMiXEOxh0sCGUNI3aRYnsKHTmRNlvDRV0B9aoVjM3fIvn76c9ZVLR7PPOXwJ7SIRzIaN
TOJkZPbDdX3J2zY7CdFXP0pN4hma1afjefYYC2Vcay6DcVMwxlPSuZ27xn4iM5lHjVrbGB8CX+4e
RWPgBX1RR7u+dN5oJt1U1zukruXAGEPiGN3gAkFjjRq7Ho5uPxiRmgIGV2GNlyEzqjcorNyHLZ7Y
XQPuPW8rGpA4/+5G33BjbHzOOSvXkwwlyo3yxlPQdOpUDkMQUchrPOSm/D27A9OqX7xsDteWuusf
psrM7jqzY5ERNK+FO9nPOpQ2WjMx/Z2aaqIaFReGxDS9KU7tOdt5rmxOVR2Cuy638m7wAcXIeaqO
oib6iXuL8H2dN/rEH9v+2UqtLlCpV24MygC+cvvBDo2k125Qmr0K7wOfTDp+fes6jx2t5u78krH6
3Stp9pzmC72Ea+2dGlHLuAgBzmbjWtFROoARCIDHFLVqYnfR2bmQlfW1wGzg1B3kPrs9VezJ767L
wt/KpXKOrCAjqc2bQf2fmg5FaA/nAAp7lC2e91Ct+lV16/o8OcRMWNwuJ7ATmmm5lZGo0qeJtXri
0YAb1RTKn3uy+zGtifVeFqz7e1j9B+xe857SigX0DGGWTebFM5/c6aepsNAThyYXKdmZsLARcWEP
ViIq9UL7pX6Z6IzdbyxvYLzMzUcZSkUmdBFnJflpIFm3MZ6Sjq4WbAgaPsQBrYW1iW949xa95ixv
Zf9k0EZxTRcvTXg91xYGPzqi71yJNtZ3dlD+doc5T6bVrU6KxslDZwoEFO5ctVeVPB1D98z3137U
1qwedEkNrt2xWM69uST1Q3Gil6lfyqfTYy794I4WgOZYkOE+FOvyrQcTqDxVqLfy3y27TPSX3E+6
1D+ZHDFf1NQanFe4S+zZzeHckpi9soqSCQNqgsa1p+RhSmxXWczbDW0sFKnFoCyChLJRbw9SjarC
NDUPCyrEBdHS3ANALBLplX9JBjsg5fPl5CxApzJTWt/m0gSkxWnJzbORQmYPQMwAbyUCVB4kmJ2X
M2TiMvJnOEwTz4Zk6TZC4EbPcz1XwRUNRrxpx62uWdrZMZZYwITsgqiAGJ+HDrJPT0LhtZzltA+n
3ogav+cbiBXuvEJRoCayVhUu5+qLZWN16Ctzvmp+N5G8yqCZSdjHsTS912LDoEePepq0vneX19DR
OJ/hSeBpKXc6cxfsSPTdusIY+UcSf96FA7Egzie4PxifobR0dJ1G3YSNADbNeGhrb95VIiwOsOIs
UhNt1zyJ0mUT5Tj+m6XZmlnwOY7GFk5/zEl19723zX/Jwucny9Ai3C0ULx5TNoZXKHL9YYQGlsDV
CR+3okGtEMJA+S34DliNc/Lbzfm0tpu8Olb1e+DpGt3Vrd59bj4xXk0/5mWGj2vBlmtxdHWuBdvC
LdT6Tff6pyjq7L4emWXQ9f35vdPGct/Bp45w2PyE+X+2uPwhym+M2FYCH3Lra/dz4yv+aK4i5XFn
DZ+ABsNHx3BrO0pNjx6FlKcMo7lTmh89iMB46bEFYdWe+6hriZVFygXf15kSjI2teG1ZHvxbGIrQ
WwteeVA3Szxa3XSmNnZ5l8M0Usdbt7/p4DA+Oj1NxybIprPyA+xGS1hDjxEeWyuXVhLaBv/NDQav
ncEu/hcZ6fEqQu0+iM4yz1apMoLEVDzt7NDk+SaQOQa2kNchm9oPTbj/neXcv3Bg4zusa8p1kwWn
u/AOUDgCyWw12Ops5O5/XBpiWc0s4Km8TH738M+eeqeZT4Ckkb8M1zz09spG2THH+BbceCyHOT0R
/KQaA4i5+kf2cpQxFG4/7peQ8QrGW0WdkNFgV7vRJPjo2AFbd0+oKo06i4v1sPIfolXzFi35CqSv
Hvm/ZZMdy3wCbQHo80GHbnqyBHqq4pl8wnfnfvb2UO755vHOblDmuPrw7yXX3n5slho+m5SlKKXU
t9fWVlB9F2xM/W5GEL5uds01efU2KDl6qL71NMuYnVB6w5vUUQf4wmv5sFDDzcunkLCj41R053Y2
zEi6KjtmonYeeKiGj43HazFFSkLZHob2e/U6ikqV/5/WUv6a6WJ7A8/yrDCDdxJKftyytMZp52xi
OtzeFfxwGcFFnl0YZfj1Qjsou1O1bo/uHLCTc777jfj9jchAdepamqMX0ShGXMALgI4CS8jjbQks
4u/syk2n+qb52rr1TzvL/JMi7UZhg+cMLSe0ml+s2QfvuTC7bLkSjhcd47r7j+A5Cf1b9WN/V05T
gduxyvlLU2udh/tw6eRfSBP1knhy7KqHyhsAJQetsC5yLTZ3v3GTzJ/tStgPXWo6I0k707JijAot
+bmm8kZOE5oRS4Akwt2SjcjDe4qKkr4MEAJUDKLjWRaBLTg3e9Nv43o2OJHsdfixLatjI8s3iIpW
VW/DvZJ5iVFwHHFW1hm3X5Tv6n3j1sNpOm7GR51ts/hoYDzUSYkvYWbW1eWlam2mjbXufD6I4eRD
6BAy/JyhsAxX1jRvyuZXthlL11dNKH27dzWJo8PSBuocFC1UJkoDTOsdSpcBh65szP5EyiJb47mS
Q+TxY3nbaCaBsUft/F50Sn6a3uh9aU9P98asDedYF5ndsY4toQ4Bdqng5+g2R4fom6cgo0aYXZOV
soKFr2kfBZ+oS4ZNJ7a4n2b0aLH2jG+aHjn66Tj2wONMP93NFSX1Sa64F7GCxJWYU1lzWKs6eETc
5hnh4RbkLgNzOlqZM4Kz6wJn/JihSpYHdy7NOqK0W8r9zPqjUgekj4aFaDv1d3aP9RLV2q8o+C4X
exzY3EGJinMtqe8KcC3MkINzWBUDVFd6m1Q/Mf+6TXqHVgKjyct9/y+2zhH5HsLLxDWa5rvIJHf/
XXmNu0atbfc/EAR958Eu24waMTvv/nlbZj0YvemmO8Ff9hyuPndkR2wbmzAqKJ5NBiUTwyAkpwvb
085H6emKBxhKmbtXswGWsOFVc92ioYMk/8TgCskIoT5s8ydXYyjMXT7udG/Dx47qzDEqKrh4MJu7
ccC4qMUmsPdkczWf6j6sDbYlJTjRqOnwFibjwqrj39KGEvYf+2rhzfBczQA/Y7rGBrz/k0NRdUKf
jP+AIjIejHZq7kBgyoS+rIz0TX7Y8m56ZUp2eNMm+ZfrCQi/ZQSeGop1z2jn58wW1Tsz2nVDNxic
Etm48NeTay1DbJCJi9rN11HbL80T7yb11eP6CdojuLFqnkSrcWBWSOiMIHgilfOHfSTjbzt99JzE
dy4L8Ry+RiJ947dqN+yUk/WEXa//GRQPi45H5xS69cGaR4wLkpsJ6vVlQQSJ9eynd53vvNTDQOsy
XStuRndb6XFD8iAVAIm3dyUtNPmG6pG38dJCimE0jnMaUVektKHkkp3h6mVUSbZOhfQrNFQ+WWYY
bS63a35+zuvm3Ri5PhyVzO3xqqCotxm1WAaPMfZTe7HoaW9mTfBB1JZ69t7iRigX04qkAt3UUpgM
fAdIWlvzRGwKVKCh3Zr7ohiKD5qbeD/sbqzuur7pXz3t1dd8zd7qnuFQrN17iEI7p2TLZ0OQ8eH9
3XWSdOl9kAoYe+iRfodCRNvsbV8NtXEMaXErW2/vttbyiGigz1vLKpLxpzhMk7fPM4hcnlVdhJqf
qJuOO+k9ult3RDE+UT/U7nuXro7RNB4Rx6ihaZkv6np4SlN6k4JSmPQfT0sb0cwxR9UQPjcV29wx
mJPJAc7PwvTOhMYbUYr9oEz0XMA8XVK6RLqbzUZuc8tvECMiaZaleTF1CVGtW+wIEJd9YN1nRijB
Fyrvy0MjMdHRP7pBNpoYHfsRf2iQb0zkXIHMOFtzm59hJh/7EMkzH6YDxB35VFf+JesBDtGOcsqs
am+gDp5aGlVct47nqQdIxADSJfCUq3OInfRGXmzf2ZXOXzZs4QuC+YBCWXwYkDgvjVP+Ji6QP9OI
/GshvR9NI2TWcCbau87mePCHbO+EOun6zT6tgefv7JbTyUyfB5zEe5OA/HF09XagllL9DUX6Y5U5
ilRTr3FfsxisnO69ZIF8mkcvuMeViAhHMc8dBnzjtnDElTtmp8pwllu9lR3bHhtGqJjbD08mkCV4
lr78vrXusC+bCbRPIhkhruO+8PFnL58pB5UCGXfnGhVKR/bFPeozHScJiA8biufOb55n9YjlGHO3
VRu7Eejlg1uwcJ7c9StYuDQ7jc8FQLp/Hbu2M55dzUNgAekLAlh0/Fj9fTpiLNHLYu22QH6JGrwP
61h2XtRG7+hMg4zDfBeJwH1hbfRTGQNDxbIEiIxyisW6XXMKL0/dKt4MVywc+DcDtumziiCv8Qv2
ObQZhy0G4ErUDwNLtPtb6hGU32BwffhXNvbd0IR/AoVVxbchF448pXd11gyvUrFUohDtGFrG3hqy
RJkTqrdxXmv/0Q75qY92AOgRZMn9CnqytvW3lC+tLx9K2of2fehClGsupinvXWfS8SqNR0CMxrGe
Vgw0Tv0NgSZeu+w6Qj/77HT7QTn4fi3A0fYz6/aeBMU4pOkfLVVS6Gp9HTybfeT6PAQBslYgztYw
3Of21u4bipwNUf7mIhwHXf7PnKS1CwWyDUUL+3lAfgtKIynS+bxWjsew5YQHwvhM6H77IOnxS3Cn
rGerzlrkzCzdjzL4XNyOKkpaaAtgroDgpFvvTHe5WwaT16jDBBQf/TfCzrB6297V41JSq2V+sP3i
gWTtW5AFp1y6RWx09WlDkOIaorlr6e9QQmML6zzct4a89ypM77YY3topP1NPSIyl+3IY/sreGHfT
2PwZPeugMxrZKipn2Pc0+UM60YBpy/dM9Ac69HARTuCb28toNQ+imI9bQA2HrI5OMd1L+NKX0RxL
d4fFhMlHN4oLXRVnTXF2a4x6bcP6H7NsLAYkjKZt3/JgOtCblT4N1Vzv29VIttE9T6r8K7V9X7b9
hSuOtSuDRsbSoL/TbPjUVyDrqgB2UCuXb2spmRqQs/e07Hm/nRLnkM7zggokkiw4kABfyVZwvbb9
277OTgYYj8h5Yn4OVeac9GyhjZM2u6nrNaYhLYBn9rZ756vJuh8xuGPXsreUxsGU7EBkTf/pG52J
hteJ+K8mUvWfWlKwGXwkKFIgub2GLmVwzcnK04cBk83DXJF19TCIhCUvrJrZa3UcMVBMn2mNfQ8Y
96Mcr+6RthFqM2lnoqUIgJx8creeQjvwvtw5bqdKZURWLjE1NikaKrk19pf6wR0cN3K4Sj8qVREc
bmY2e2UXCeX1d00dBHeV7McoL+enwk0PG6tw7hK0bZmlcg9IOMEZaHZ5mMflMjnDfWF57xxtF6DO
An4Ws1JRmS4mVss/liR0LuPs1k+TMzuPva49YjR4R4MyvZOZte9VceRywmoSZahMuwMwO3i23Tfi
NLsGOcGXg/TrbnSgF95wmsR8Z0wDKlB2pffu1E7VOycRfrUldur2ratmHL5qRrVpmbN3K1i+Hzfo
qShS/mSrPVYZ7+/sOsVVgqW6YzsZXjPWoee86B34xcyEcao998d3mOOKvv5XhhyXOE/quG4KJncx
Bk9UhiJHrWUa48sNyZh0wf3MyuyuDtr6v3Jm/0/hhIf/z2gPlocz//+eO7h+VcX/Tnn4z2//r4iB
+9/s/4BBWJ14DsE6GwTRf0UMDChDtmuClbw1tmCxD8jK/o+Mge3dMgYkXAnjkRyHafQ/MwZQIyxX
BKTlA7IGQBr+nygPgX+L/v6v0N8to8ArI4JEO42LT+P/RBYEljFlqhwTd1xM7wgtckStWMxi+nRm
XtnAhDngoyrqcAuiAsPwHFN32/OEAvoYYk3pO/2MYGgLfFWTkNwVsEH+y3u7HS9ATfU+xIuiTmNl
l+PJlsohidD71XJyg4wHtbWZeZp0Hhudd7DrI18dZ5utI1mwFukS5Tn8hMKFjxfHVtHML0FPsStI
s+UmBZMAzmEVNnV9c5eXxUPtsAmJkffn4mcZ+dYhV2JeO8nVnV2CA0Ox37g88/XhyBFPRb4tOZC4
rZLx6OUW8HMBze6gWrXExWq8TnP4B5DuVaNxxM5QPqWucTc4hZPSXlixIg08F9tUzSOTIndzwt9w
DdoQe7g5/FYYRLLTgkXPjGyfAr3NFG9ukX+4/RSeN4Byzb7zFoyDhoS9x8NIscPYOoeWzCYT445u
QCd4d1v6K3YpGWE3qbpuyi5zWPZnrOr5+O6SraCEipR8BN5Cz+9bOWzMTvwLhuZULq3DllukdyoQ
YkwosVhOcAUzCNIWB+dosyKmf36wXsfRpWGOzmHkXB7FQXpC1AhbULqu9ezUPFgii3t/ANW/zZdv
bBnFkrRpuiAmY/PKHjfQx0jvWTh+26OV3jup3MQTxOQ8q6NsgJZXl6v9y+7V+sWIOTzNBaO0rPLr
nHp+PJYOVRVF0PvPoaGpqpuYYAvL+VuNVr4dKE2cCXx1C5YxJnbbcf+4i+IG6VKQIQ/4GRd17SR4
QRYiof4s/CDgRsKt/1Dm1VD9lkQk1gO1jimBzGmAB79OMx70vJbBwzJZpnRiS2el+FsosFJ/y034
y0uJz28+QfUNh/tqgf9v7zTrVqoGTebVmmMcBzyVny1ry9I5jqwYu20nbFmabHCWwv7ji1T04PlI
HdAUwE4o/+gmKPe/hLmaxWM9cLr+LQxDTv4uwD0GohN3O4YOeoXZ/PgEXgOXhsTKya5qs1MxJPDd
8TyujR1Kin2Z8b5xAqsM2P7SixeaC4fijRLk0WS7I4uqJ7GwtePMINVP4+NohkV1PwUVOboY/3xl
HVNrQEATTuCRZoSEF2qLI1VCTmRwcWphI07P7aWUfnAo4TYc7BnDYoAeQG+Ac809jehfKrm+TFsm
fndln1HIa9lJhpPkN3H9MaLip/xGNWaC7ksqPCYiQ/Q3I2TwysIEia85GmVZH2SYNhWYEeSM3VqS
HsXt1KFFw7K/sEeulp1Ym/I1EHYrWG1RDJKzbiUyqIYLzzh59KfNPzeSTt8U0Jek+vl+6dLXarCC
5xZQNet2wfsOWhmfggoxPOiZ78Pgh/5D3S3Oa0DOEmtJM7gHkyfheQ688oY7l3OyGnpNMmvx30zg
qU9ht2JGMSbIUuugsa8MZHbDgN7QisaaiF2W/mAExDeEzTLUN2TzECTzNty0ZFSpidDIxQwU6zXc
u81BkhM+bnBIf9mYaCNNmnkfaLdLRB6ADHULmO8dIHL8dRziU8cV2LRH44S9yLgqPT5SfM/7RWAn
yRqGhq3fMMWnpe/jbPeDyAY+/QruS0FgndRlGbCvV1zsd+QG2IXo9bouxvLtaWNGXu2H52lciiPE
EkYW1wKTou2F7RK+BMM1rItLrPW85nP+yV5bREY7izg1/SERi0pPgGZf2Lelie9L/PKBnx02j0RH
Vil5X+DKuqO6YHgujI4wNWrOr5rlF6YkxzBe+5yRyQuHpFhm9ZkFQj0RhFu4Y7cO4+pa8Y7MB5se
COY0ae+DGrEkNWp9opv0K9s05g+L33z7yONn3Gp+S0CPMzSCImadaSd1N65kYtoSz7oTHsljzie1
CPu6IPV/2tL2L26guxNA0u48pdVF2+CTN3+itXczvX1LAPjojkyzvafnq/Iz54xRML1mbZ4eHMOz
j0vXDl8U/9L7MTr9iZE2jUe7VhhLp2/BjxADs20/93Qd1XWV35WZbI6WvzoXcF/Br8r0iauadSgS
tzSKOnLTqY1g2piPHVLHK40n7i+7KBZ2DEGfHSayqyfiFs6jla9tZFA2bJ4CTEM03GVz8+5W3hM3
Ik5Ew7SfDQz6MWVAfeKbHVKdTReCFuaLHjxxdGrp/x5QsCOiO05CnRGqaenAenUb5yNc6YOXNina
zFv+GJXi0VI4A84WY0qpTqAYwvEpPaDfBfeX82KW2HNsFP6bkmGq54lvLpI1tfE8ugK4zJba96z/
+QB1BgmmgAsq0EOcn0M73UNO4xR3Ta+hdFmm1ZA0WGqf+sxHmS0X+Q9GnzPeKZO4Lo3vKRTwAi6n
oMCY72Oyzp2F8+4wc3NwsBn4FFz7dAzRA21lj8UwK1i4mAOwBiJJwYRCkMbfz24HN2I1pFSuk28Q
IkXUdgKZU9TFDxxQ9YtpW/bIintWfqoiXZq5uqeHYKz/EvT00y/bpzKWHp3Mm35Po9We+o1MitU3
YbJULYycevpNknmNQM1QbjZ6xWOA1yTy/bx6LT2cFgej2BwzMYXDYjukzDrB9yzrSAV1+zwZ/BSa
MrWY/P1pPwxe5wMVXqi/mcYNdoTCieFo+kzoBolWQd2GSz4Gy13gDCerUPpkkKu/o4e3fm/Ugn+u
6kT7B5Qug5XXYuxdiraN06YRidNXb43nA1B2DXF2yKNGg1fKqyEy+dX1tfNmYOIz9gh7KhlK3CLs
NkrWxN1GKj0I149xDNtj3ZZ1ssyb91euK+YluzAO2Sa+5rRjiiNF+RToKjxjwp+ehWp5bPAH8rGR
CktjKIucKqMAc7lqye+Mpf/SjQG4YSkx2lAqEPyxFxZe4TSLt96rP9Ggp5eGuSbDNS/hStjaQU3l
oWUat1RQp9IqqYjnTZcOBx5l6dlgv8xuWvccOlUjD7QngNfrt/z3soQvVp0Hjx3Tb8K6LNxZJMQf
6d6ZPSzCY9qRoe2qHrCjYp82+PXvRbt4KP87e+exZLeSZdl/qXHjGdyhBz25WoTW5AQWESShtXAA
f1DfVT/WC3yvOyMumRHGtp6UWU9y8JIkLgCHi3P2Xju25Y6mSHluQIRfOlYVbXElpLsi7JHvObXb
3bmRPZxFgQMmX5sk5gvN6vdu3NEGgi7LgjG9aF5oLVo8MFSVzfypdTCbQ4rwyoWR0NOC6VdwvM85
vQIXbUhEg9vuGdf25OpPnVGRH0UDqeuZQfELKbcyX6dMb+5ZGft82Q5kahOaQyxTjqzCHwyxj+1Y
3IWjK88tTQUPWeHHL0k9BsMqAPx030u92jlDNi/lGaCJfNTk+RikzXloD/p5JjL/kPBPeEtTK/Wz
KZvsu1y01dEcjYh4Duol6CQn9jG0ZsJ7OtnBudlEA70xQ2tvUU/IbUurDmfcRGFuyV7Db74GGJYr
uGCFqb4jC3Nv+KWPteYTDVT49H2XKPOFfHGhAVvngFfrEYsrqWSPVcJ57JL0mt51FzCep2Hh6USp
3RECH5Xnmlb4cmHCqGtQOlAPYEbjBGN62I+SuD94CN0HIE14f89FTz8dabqBKzZLy0EczICgs43T
ewlCUyQiwY7mPfhR8r4WmgBBjpbd39U0Q1wDlDmtxnIJ2/qR+yrXgaIBXJd8UaHGAki1oSr3maGq
M01p41F11ktC0ML5OFnedUNN/JglNAsyupkYwhWhGuiy4Z3j+UhFyp5CaAGJffExtEZF2ygtdy19
yL3tBPaevKYviBuuO9lXq9Rk0YeE/8WnyoazCiHCkKQQlSAS7W1UDN/4QI3bgKl7abZKfoHHEd6L
yksOniIdM3Iq+5zJ1GbLjY55oxl69NzYVXoc/N541kvTaS+UXgyvQ2M7SONqlJcclQYFu2LkOLgS
qV3HF+zi7a8WLvzpoHqRaUsTp0NFSE8Xp48ZshgMXyZLH7x2N90hGu+rfZj6/LK8RP9R9cqhM06E
9towfc/fmFnU6Xs6wQNtbs+09qrEBX/UqKe7yykTRDrpauwJ2sNhRXoBnJpqR1mXgHbXKaKOs1fI
EKZq7Hb7LmaXcZCDpZrL0R0JmqK15st12HX+a2TXNK1w3qg5DoClB+mdk7lnHYbl8NlpM1M7R2Du
ZNcaGsB71FMBkSBJZzCdW5TDDxNBYSSRCx2gfYFZzEGJVaLctowucK5T3xeU8dB1BZRoUsc/J8m6
tFZN74fTMpsiZa01bup7b5MLc+Fy9KMtkWiTten6qfF3SZy65mrSNN625oQmujce30JASeSw2kjs
U5UAJY4adiSjJu4erIgYR980vbUxdv4mij0d+1lB7Mfkmzvpx/UrrJzwa0fs1YJMH/uRYLZpXU4i
3/r0jbdxnrNgOhSwF5V0UD2H2QA6gH4b6BjDSHemnmK/G3Lck7r9lNbIXJah7mSHkD7qIVByWFtJ
NmEaTaCd5LN9Oa+Kl15mGWZktgWvWdTb1UKiuVzPEU5zeH1a7zSrbr+N6VQcdGX5LyUVFOZA9Aje
CoqxuRlFmRP/5OrY5HLwqtMa0yahYAi4t5o+jRu4ZQkcG8gqWxnI9jrzhX8cRdBvHUDlV6RlkTZU
TAjOgvbBKciZg8AvcH0m9bEvGr68iaK/SzPuPCAHECdOWbtPgFGQCku9fTEKrTumOgT4QWIJyhJX
ftPKtj7iitdvAlqB1MEr2lf+6EDLIYUHCaHVgTUeQiQU0jQ4v/PBb6yMzn0w6S5P2L82RtJrssHw
j8oczRXH6wSVi9G0a9wy3lnboirxLd+6LeD73LdBkOzzhgeyytjT7C0fCGbRSbEfxyqeY2L8Iz4g
tZJSzHq1n2qYtlyXfdSe6yk5Tzvfr8ovcdSiKOZAkHfepd6keXtoNc2y2EhawXDQLKN0Lkmk8ciR
EbSAOBOnNL7/5pn9US3xPHqtyST90Z5SY98xz/+7VRxt+VHBcRVHL0XXvis6zn/jn5qjAbwEMb9u
mrBLLEoh/7vmaIq/HEcY4LaAm/9kpf+fkiPVSJg8Bhx005Y6UEegev/w0Ck5QgRzYBy5FsBMT5h/
gjV5D21z5rhvD2yfY/EvmZ75E+79+nxDBknzP/9D/A/mu6CjUCgXlVDBjhIo5Rgn87ZvnsfV3wXM
t4zw316F9GB7RruYrj6TVd5cBZD25CmchPSmzPGMrIPwgRgb+QlXUcyM3jflU+ql3A91WJPnwxfh
ejMM78110p6gPkl+HZWE1iSiNaxHscIX7yIg79wGvZJjrih41KhITekQqIL4ELhS316Vnt2whPdd
fpePHErWGQz54pyZUhqHKtE58BtBPdCfRsKj1hj9I2xCrc+3hMxkoC9gyW5vxsKPdtM0dFsB6wtl
K+X/scPfitCAn9I3JW6vzrduItgdFVoaCgjULmMaG7NM5NrHa5jv9K4HVAZNgBkNG6HxyifbuDuT
wtjW8QlD4IyZc+Ij1SG+9AuaLlis1XBUjmHdWE7kRpcs9PrDiEk8Wbic+O/7HhzGOhhYmUwIJumm
DSrM06gJh2ZbtT6+IdXNLXWExciSas9y1SKhWeGu4kmndcV/0EsONqEwATMNumnvBj/0H3IiP5Bl
Sx9pUpm4RbmOUs+Pt11m1ymomCjvjxpHuLlzyAq0zPMx2GOnndozZWWm+WwWFvgNG/Vx/kCVpzyS
DmxWO1gF45Uf6WjfRc3RaZF6I6Z4B64T5BNWoWeg+N5zU3rDfe7W5Y8+M9j7IDVMvwYo878CwLJe
MVMZP1hArfwLddcJkWQ6UM8FTifdHWGihLlYhGNEOzEJpdatq8p4V0qtRt5jt9hH8Nf2zO+V21RH
PR5qF7TcQAqzKdiTfW1rMjVWwKcIuWllawZrU6SD3OpehWh3pNIfLwhj83As68Rp7GvbB6CHrFx3
YIvHLeECSSDUk9u5rUCVnOTlrippLaM16v/GnP7/6fk/mL7ezEe/4r9hTuHb7Jr2+TX8/rY19PMv
/j1Na7b8i92nB5NzTmtnKqEB9E9vyDZoABmAv01pEW6B1OdfE7Xzl8V/JNDCFqalQ87+10Q986xw
FtFRkpbruJ74k4lanvAgrbn75EITty3sXawKrAhv57Ys0gA45cgYy8p3qCD4gDGegyFAr+thBYNy
tIpwhaAfoosNfBArHov/SnKsWGGApDaszCehXMwCk/MSQNPb1ik1SqUv2g4yLJvtW3J79K0Rq+uC
FOk2jsf/193G97uE/7b5KfaHDcr/+s9gLNt3A3H+C3+PQ8P+i82AC+AbiAj0Y533/PcwlOZfNvsB
VDAGkF2hz+S0fzqUhviLluUssaV/KflT/9ouSAGi3hSG61Dm+tna/JNROAOD/9WfBAjPv8EwNE0a
pAZblpOF3NXGgv2jTRnLJXlzQD9apAc2losYhoOZoquN7t58qp9vHf6+osfOiasadGbpvb4d9iVF
HrowJColmHFBLW0zP/p7VP7bSBjxvuv6z13BO7eQIoNLPgUyIwgitcojOapcxfupQ2yysn/4h2gX
LS6HxXfulHSI13pxKJfe/uPbE+/TU35e20UrzzuzXMqm80bv7f2NqSjxl/jB0q9fw+aSg/QitMtj
iYCPTPuVqV9kssCg8+NPr+vCmGEQsSdzbAdc7/vrRgBeQqhHqO9aA3BWsdVqcYGG8Wgba8vANR+X
1zK1tq79RzhdbpjJi/3s3NymUipOH3brakVAADrcSpMsyKHHXIMYYp32/V1hGKDEBOigj2/2l1HL
JefEIR4xu0LIfif3yiYmCzDJLZtyfGmGoT8QDNIuwk676ukB1+yMb5qM+uYfX5ZtPe1817LY+M5i
g7evVh/6igIGtuoCFLvADCmpHXXNGo3znjbPyvAOpnK014+verIHnp8vV/VMRF3sp355sZVwtSrB
QcgKgAQIIV+bPgL3RC3/8XXer0c/3yMDSNoQuQXIi58hLG/22nZAtaipsPv7DcWFQnCOBg+q50dM
0p88SCa297MOEREC7LdOoDb879MhQ7o5gPNKomoGXxVNFwOSVnP65CK/Prf5ImTGUFYE9uydTG0E
Y6aFoPELdTHCPc/62qihX3/80H57J5YtpWF7nsFe4v2QyIYsxilo0PUJC3+j9UO5GCYUcLEerv78
SiaxJMQUEk0BAPz9lQK8k5JvnGEQAv6Cwgw5lWaD9skN/e6pIYphqTIl42BeeN6OcRrsrilLDIXQ
6ehl1rdVWn5yCQ60v75+1It8u2RecCg+uRUNaRzNe95M36A8TnxDXqV+Vez6uridQEbTXPUSklyx
YBqaB8KMcMGlzDv9RtaU6AkPJ7hrgJz1yQ/7zcskmYABIx1U3LZ+8n1DMqCtHyDBmCwcT5hLG5h+
Jo20j9/kr8sTjX4WcNZd6gT0vU+uA9pC0EPAKoGF5qX2oBwFbXxH3JCFag7BsdQLxMOF/cXKAqyN
hR3VCwpPzSGy9OSsQu27M1F+7ivIvbRujB9tZ4Dyoym+mvRO//bxz53fxrstAr9WInuGzw5cj8/1
/YigsG2mnunwVMbbdPjm+BfpUl6Pxv3Hl/m5MP5yHU5K1BQcl9yLkwVMeIA5EhIVl1ZvHzCcqo0C
AHfh0hnBt1g3MyyvwdS3GOWg7IUx1LsOzeO6hm+2HbWksNd6Wn0yKf660rBnozsy78awB51O+bSx
pY4IgsVNCyB3jcEV1rPnpN111p7GDIkalfgsgO03w5BCkccY5KgxA29PHjixpEz3Au+m6azJe0tJ
vs0PftH+UU7LPOHzkbP/BH3rSrLeTj7DIYLAoaNZJ309hwbRwqjdZIXr33z8Yk+/dqBbrNFMkayc
nLRON0Sx0KToMsZPiefo0gsNf9Up2XxyM6er1+lV5l/xZvXCC+EbOOK4maKSkKwJ/QABYKNpMao1
8S3dJwPj9CWdXm/+/99cL0TlEwCwmFN+z01xnKoH8dmD++0lDL45sh5c4o5Ox0Ghd3XrcQkAuXY+
LTIXeg5C7o9fj5hnm7ffHXdimjqH0Z95eawv7+9EJrijY1IRl5YVqLPG0Oxt6pfDlx5P1AU6u+a5
Qeu0iSbiXrPhqhFMjlPREXz88Q85nWd+/g6B8mj+3IxfbndIR5E31PfnSN4tUBpydX0iZkPUIK3U
+zVO9k/GzM8R/sutsxFhMvZ0ST3g/a27ljIsPe/B7DjdsDXLDDdAR3axTy77AilzfOs34EZR7lJl
hByLeEZuSCu+SkRQLvEHTHm1Qy1BkbS6az9NofrNAMCE67JMcDyjknEyxqzJ5GyEeQ5pimpeNddI
4Ak2LIXIAu1Pnv5n15q/rzfjuYJXasmY2XfEhTfqxjdgmhsUCp8Ea81j9pcn/uaWTp64btPMVhM7
d4WQ64wO4wGz2VLZ5uXoRTcQOSnyFt2zUxfp6uPh9ZtpiLLgfHJmr8be/eTKE4RWaDywEQgH7Ga9
VnKsJVqFj6/y69fE6iU9HTyzM9/mafYQa7DeEgbItiYLEeNlpMFw7EPwoS9RkGzqOLgvKMyjwjsA
m9gCNvlkYvrlAMrWXdq6rUtyHx2IwyczYaBl9TC5Jgy4IPjmtOZFaqRgSXUMy1l4Ker2Tu/kqokM
5Pf+/uPb/2UUnVz7ZMS2Re/pBGFAMTBeFRxNCTVwQBLw8VXmyNn3o+jkMieDVZQKEBNlBEpg45pg
FWB90XNLiWVhy/JgkySS9OO+Sru94RDFgzE+XImm3378M+YR824sz78C8bhrsZQa1ukBI3GqRo8a
XnWbIFQJ+wMy07Um4lsj9dcwXv54guR68zyAOp250iaA8N0n6mK2TCBt1svQToiodbYY67BKbmrb
mjF8/zcPma4Ld+dRu+Ig9f5yUNz7pgl4l5VCwFdGh9DqrxsvOuQwVkXsnZc2HkgxOWd01uWiRMuy
GOvP5ujTDdg8msn81Plfh3Lt6QYsiRxFZh2WtSnMze6ubSRz1AS8+1LD4lw/5EanytvUNArgGGlf
Wjcfv+TTEU1HbXZE83bJbGS3dLI6tmFP+o7iKeTZJXoRD0yHjVTo44vM4/XtSJovwiv1CDygrkxJ
4/2jRseUc+SYDznRPiNixNLRowF9HOJPCie/u5DHC+WNYpgAo/b+QmVK9VjOS4g5VOtA89ETJPVF
0uXVTQRr64/vymKq5e0JwaHxdEMfD5qJTgEYpdnrG2pgS8fYNAVMVcP45Pn9MuvyAC2+CKroc2YE
W+f396U7MWBmodfL/sm7zNHE1vd+ti5xdOW4yYdo41p7W3yW6fTLkkKRxKUOS2GXGo3pnJyM8mbQ
prblXJJM6owvMFj0dvj144f4m0mGTgO1YYdiF6Xik/FXxDAO5MCdYaf/YlkdLc7wym29G1svnlr/
n4L+vy2d/vaW3lxOvn+QCrsqhgJgA7EWdYsJH8TQd7cf39LpIJxrS29v6eSxDa4ZUoiaGBdOBxpb
1SuVO+veZ6ZmvfjzEe+6AGYEG2lqzqeDMIKsHOgI8JdpE+arsKn0xwFS1DJPUsSXRax9MuhPHyAj
kVM9pXTbMilMzk2nt/uo0FCyTkc+ZQ+9McYAvQG5/lmU4u8vggsexhtDfm5fvb2IpWdOoyJVk6AF
ALqtEuIJQvOzuNXT98St0D1jI8FJ1J735e+v0vGOGqjTTH3uZdbf5OobGMQ6ffh4NPyc3E4mPy7j
EVzEwkYn4mRZAy9BIBPMaGyUxqaLk4cmUs8pYk1lpwcjjq/YMm7gERWLFAsjgk50V/aZdLqlp9x7
OUuYtAbGgwcwxYGK88nP4xjAfb79gYQUsrxL9nLUuDksnfxAuLBumGaIY2u70hEbIiVaWfBM6x/d
ZI/kO6cafkNIZ4kPZMkvbnGr0IYmJgG/Rzn5JViAtIktxGNuXF66gd+Fj2HgWulFBJrIOZSo5WLE
9EBjbklDGy5SJbQnKNnO0Zj0CXNwU/kwgVuzuFQFBZFFVPowt8Y4hrogGrfbJXVVX7kO8JHvuRvJ
S1/v6+TeExAu2JJ0IFcBgjtx7K4bR3Pu0Wll10qGyj2LZKPc3ag86Mpe1BTbRjXFda0XxlKIBvaH
PfXDg65kz3FncsdLEyTpfpiz3nQEUj8iNu1PdB/Lc1kI5yLG/7DQkrbcmUnyw7Kaydw3yQDgo+yF
AKEeTkEFpcFGKV2berIe0yCwt6OkykVmNsLhrZ8bFHmAjD4T7IZHAdvfIaevBDnY0kMaK2BMn0B+
SoJYfAj6ECzdheWWU33o28i4Stp4k8o2PCJU8w+VSPpNmpjYlKvaftS1ZKp3FklqZ7rIzWtvyAwc
3tOtjfv0oqLxvMdS1YCYwEqCnnvjgwuCD9QAOPTBVq/VnPywQ9BaqJfGSkcibrtCbfrObFcZNPfL
um/lVYsPultnVsaQ5o2uxKhN3W3g5/LeagcU/eYUITUckARl+97Np6NISh2wp8x4cNm6Rc0WLUCF
Qnts9PBKYfFWJtGvU45839UJBCgT58mGPvSj1ltjPfb1uWgCuXTKCdvRWF0R/YVy1KWEOaTDD9eG
n1KECTp0Pcw1f1FlW6TB4FOVRiCsaX8rMwTXSxt9YRJP6UqLlL2e8SQN2rjAIGJFJlfC0fRr3hc5
PVGki3Ovml5IOZsWOi8NGXiQ8pzN3EY0yGnd8PIfRk+Ugh67V8Vcsy60dhnEMA1UYYLJqHTzMWmm
F8eI7C8YCECXNArLdT7/wCjBHlLY2GoLZxJLO8CIU8ofpWFCE0hUWGF4i9aAhhYdLDAtTe7jIUix
NhNv0xO/FnbmjR9+98aGoEw9GLWnwSoux4J3zMIGoGIE+2HUxVJNI1Eq5Igt+UO4/J1RHer5MKHh
EwGNKxaWX3YSYjhYjgla4JIkNZz70D82segvbXbRy8YexU5llCdTxY6jWk+pfpeiDG+gFdOJBHpF
Sb0nYc8Yoq95w8GosbJuOfjVq0HU47qK0vLcE2I6cCxLLlO+sG9qQMGzJDjePPj1V1yUR4r+Qi29
Ng+8J2cYyW/JLtN2us+sp9JH8CPUfcHwyK/B7g7F2lVIgvIUymnYeBLiZpInt0qjGbzQRSVvO/2H
CT15hRQXRpW3gjXyZZLyOdAYZgMbqgVAN33Fq2/xTLjWsYmb9L4huG4lqthe038Lk0PL1Fb1MAk7
rdp0CDNem0izN1HVeHuwBMJBpoSVKhHnsy9wZgHgakoXgUcYFoz8JrUOeRhs1Fiup7bhA4JDjmpz
yKAzW22ACWvql4ZAw+22xUPQp+XKxh2CQwC3kIpr7LMNfKEUufekpq0ZhjvTbdb5BOU1Mxem7n21
8CSNcbpq2WCkU7TpTYKO4u5xAOOvxxGXQ50pUuBakJkKCiC7Rtjr1izX9tDtyo7cowH+fbFQuP4Q
CK9YCBZ9Uah215e2AbpNDCuSS56Yx8CXpXp/AHYKSbmsqWBNP2wwRWZE7iAc3QdkSD0sNKaFwIbE
BoBrKDdzmPaL0JViEykvNcbFwazN6Rzgok0WQszGgu0ERZkeAf1rE1evWF+uJz1Ndy6hwKix8FWA
Jmr9da/FgrzQ3L01At50Y5kh2vyJIF8Xr8Omq/3qhvzMifdtlOkCeI1+JWchPQpXoC0TrLp+9L+5
DbgZgtHsBz0P0h1YzvOZudQSV5hb5lOMMb90QWAHIPNtIx/WTmOQSDlVVwDlqptKg1tPsCPTa64p
GJbVUDGeEE+JvQU/JzvU42BeZx49DjH4dbgIvQrKg8P6MKX+Y5sX+BJdVOrrLK/UcEB8nm+9Ptj6
A5+3P2ndDzObGYvxGI3hXU7U+BWugWGraZl2Ftipb2+nJnOObZ6E2mp00adHTWaSDDFjYePgzHXR
ydQ1OoGGXloInFTNXNNJiNemGx71frDLA81KYE+98l/hJQ2kIQ36hNXOukqNrKQamCUrlZQXkVGM
W47MK414R2oRMHTGA6ewRVqX6xZkkIwACvdjuOzKZthFDqJlIIm+RQejA9Jgs/d4jAE0mzgokc3d
NIFhfK/FnB5Tqm7N+XgN8/3c0MNzyq/bxkf4TFYNBiq/uoj6i6ihK4HqEY5MWOzT1CSiRFHTJVXW
rm5wUHaHNKxx0+hGBN5VufGTG4RjemjCYRQL08KXhJo8XtQEV6V80Hyi6Jdlva+tfRwY9QMhndbB
cggN6HDqVsRc5Kl3HAJrWlZUP0kmi3Vo8Q0iuHykSkyrx16E4bQLVTDduX1HWFtaVu39VCscM1nN
1ZYNiTdrL8DA4AcdsGwlXgPdgBtSTDg3ClE+MVM900cr6VC0JnDAwRuvA4mHcgKEd5FqJN0RXIcb
eNmQ/3ihGWmGPTGYDXEBYKV0NROcFkOMlHExCj+hJKUV54Mz6iuSI+N7LakLtciA4+9Sr3OWBUVK
9KRYUKOdrBwssHXgBRfxVLlfq7pUW6hck8eSYg3IsSAiNUgBcNmt+sjDfwJ87NFDUR7H9lMDpWVl
pCSqkfIwnLVS21tldQtPr/gaORaMPigcxF9qwuHpzXrFSKmLzM7GqxCkLDgc79GI2+q8dLQdUk8F
gB9D2dYpyUzhTwWXYigKrErM1BqqU/AoZAlAJZrKDbb9e0RkdFIrVeqrsfLi8zbDuUnQdvAUyIIN
ysz8xZ5QkQqYhzGYqemLOY4XOcR5nL6BsQvdckmCOpYilwPuVavc9gy7TPyajQbC15wtOOXoAd++
v3X64iistropwiBajRQCV21oJrusC8Oz3FX7NtQN8rfcALh39qWOu73K0zpcVwluAPcuL/Pm0vOd
x0yLAmwJxmayyoauwwAGpKbxoRFUlj0FE0/lmDZ9si1ZH5bMaf4FfidnZ079JWSaWzexsHaNHftD
2K4wwnI7uzFE30eLhG9pUbAF1hZeat7ElUyJBdP0gzkW9RH2U/OUjsMNDPhrwx8etdHYKidtg12a
MuWk7doyEArzLwb2c6Imo1/7tWEQAamL+MqIWGxaf19PZn8VtXAFSCDQfG8mzdQvKsyrx9Z365uS
je9l1QDEVs1U3nVTecT5nNWrQpU3JAb0K9lifU9aZ1UUZfJjCnXgBfXwVGJ/IWUOOTD2M/MhtOKB
WpF8drroO+za4SyUQ0CsGVTqQ+10mOOk2oqBmyhySQ0miR4MA9NhnXTwsYaZOU7+AXl86TGwCusy
SGPYXFbS4WVkO96M0UWg62dtLdfeRGClx7HzFrtehYJ+mDP0SjwkRfRs1/gq+9L5UTs2hci2DC6z
zj3YERBN195Q3Fja6GRMZIlb+EbOOq2M4kwJI9/1BTwtm4irnS0AYYSuW688DXP8QjENgB+a5u9x
WYT21TjA+05kdY4xJKUbnVTxwoJbu/US6iOqTFm4JbKS/miQA4G/sva35GPDGhJA9OKCZpI+4lpb
oKQGW2C0IxHUHEpeMQOBOLSUXJpVqL4CyPYgewcvtoRY1PkBqQhhc4OX6GtejeG613E8n1U16Bnm
kLHlAwiTfd2J7rwq2WSFbTtcenUORs0qh2KDgXTARgZ4hjBsPaDHTy+CcG3CGEphQ9Sik433vFo6
Q10D6Jj8/Ic0Qm1fg1Vf93EVmyybxLqsY4NZNfNqit5wbdcyyUhhm9p4LaLmJR85qpOiCJnZJ/pC
saMao4pJHOJ9uUnrDoOREyQrmqQE7xbJ8JDPCUlmoZGskfwoZFdfx3abpxtDeellFLFM7lqm0RAG
nGIfKmC9IqRTVRGs+HDy50l5XnXg1OwHx36SZX425HKcCjb2BsShBKrUDeFXyL84YuJs7AT+U4Cg
bZbsPIXdDwoCPDwcwayZ7TmOXWKDlv7gtStiwvhto/AS+6amMmxs6Ob2ZHmOurcfBiOVh5J8Nf0K
2XaOXz7MG7WjjuoiJY9bjYxHlPZdOhrjY1RTqIGypPgBsQYtjd4wyL7WdRZJS1DkIrB1w3+URdZH
W90MVbUV4c9Umc4pnyvbB+UdJwnUBPTC6f3Y9E66VsM43tM7TIxtVY7e90CSobjqTac862MjvHJI
87718Dx96aTl5+tgGsPhrIx7deBPCu2rClwEu3FYuw9hNvVYiIt0MF4iQruuOHYUzMpA5IxLNiSO
egg7ma/9ABrewkc37D70WpD7lyH+A2iH5eBEZ2AJ7OCiMEbdggAVwAjUs3LBktSelUUodkOtblRe
THuNQDrupf5etwlEEisnSK/MOGgt0NXUxiFL8sp7BJHRdUdaXWm+1HB5bZPE8rYR+7F2N0wRrhKN
c5QsrSBZs3j7NqPRuxgxMp6j73lWIj7mc1SRn1eywXE7R08xsyWvqg7q+0io8Kysx5QjF7QY1XSA
vKyiNYd79P2W6rcgJTTvNorqQ2QXHMRjZpVpWdo+1ShAEcFl2YcXuKgXcOqioLqtSefyD5Ry5BlH
8+DAatqvApNTrL4V+rWVcCwmn49o1aw2nGwXTivYykGkOLBpDdHboYTJb3U6DIEIbvg4ufDdW7Hu
AbDns9HjIo38oxFZ61Ifj0b9aDpfxwmGZC2ijW+MBbmvtZFe17W0/R02ctUtJwDZ1gUkzuK6zK2V
M11xweJJSVFuAEDNAW6kNE2Co9b55D/W7kqjTG4Ox7Hp/FUYW1R447raQGJ7oeChLVU/zglwdX5W
NtFZWOntecupznYXpcZTslUL4dCvoTIOLW6PSN/2w6R/b+hIdovImhCaU7+s71LOAlbChzfS7O7r
I/U548aQonpQsrovjzOx+wyLeMpqWfKv18Tec97WWvNMGm1JmkVBWjD5UWtCiy/sKg5ypnPIBJs5
WV5sUj3xLyMb446MunDFiR1CIJu9UHuRdriw8wESRQtPmEk2n0iYgMgJ7xZ3rVirPreZ3VPQwX20
JE99XnsWjpEKOJtmtre8iQiNCAc4Xtoy8pjgApLqQJuH16NO5ssG7kTYnmeWdgil/OpN4/DqBGmC
rUMD+RAow4V1kLccbpzcJmcNOsMunwkuNb2+/MxNorbeaEMariHoRqvek0Dh9HRsLmCI+hR0DB8x
Yajzg9m4peuucsy7dhyO8LJDdwFe9MsAoAY4h2ILZ+LIXRcBIx64qSAWvgvvKgSs5Vo55vfGNLZU
cx/bilPYLsva0KFkBXXJQQpxIfLcWOSszeuE7+SOPWlw03p4FAmoC9a4day9FJSgyIE1Lt0RZPEm
1fC2LEjz7Yc70y7MBaWviqxn11erxmnWetDeDXZe2i+dIKYGJopDBSSylgYr81JOs+FtkTXMd/km
hAWn7TsLjnrSED8Y1gdiny56nEpU3rwD2Y7lRaeb67zQya7GkZXAopt66KkdnmWigApl0ITJNCs5
o9w8tas2gOYLxN46L6u6o5XZl8/wiOMBBwQKNyfPJPWEBDUvxQTgjmGfDpdAk5gV3WjiHOYUP9KU
yJDrnOL6rQe0o1+KZsIgCrL+ETt5eDZojp5fgk8e2eW1g7/v3KqW5MrJrtIWjk+Y5aEn6OLMQL7p
rn2/aHJ2CyGjLA2mFcFUQ7xJqF4UC29K8rsw8dR+Cu3wsQiNOD9rQlmAw0zSShJHLBOFC74PwBnI
0YHESJwM26cRcKiGKQr/1WD+0JMxU+sm4XzYazJedRRM914uyd4zbXXXsOh/w7yaEP/jatk1uTJE
HGq9L1YJuB9ODw0GdKaaDEE+KE7KJenWs8bgFRiEfvREHOz8CY/Z0k/aYsaDIObb0xgR69HFxOhu
ILEOVb6hdl1m1k3ZOqE/sGmaPNY7HKolp9EvKsJFk79q5tCQ+ykahzl+oXcBQkaxCf2JfwJNSKJp
3XYCyjFsw7KkMGDlUXjFHsq8pyZ+ZTRTvkvo8R1HvbEuh4yDkehI+GUNVfEBN1d6FxOPklOXEAWp
IXrvmpzPsthay2qkCr8bUr1U+NySWk6V9qwUAkANSnNKZtBA7jJ5bFU67j4u9P+m2/FTlInDx0T6
6Zy0u/EmTiFZPPWyaetVRPlrZA63vTt/+KSjPHeA3rYTGOcGggGbzo3uzn2P920VOVQtBkXaX3QV
2iXBfiXJKfFjEtqPHFrVikY3pNbe/NNu5c/rWnhR6EphfrJOO1OYTYhqoTPVg8PZ6nWQXGRkXH8i
gDntV85X+V/knVmOHEmXnbfyQ+9OuPnsgLofYh4yIueJL44kM9Pn0dx8ErQALaXX0RvT5zW0yCz+
pErSgyAB9VJgkpERYW5m995zzmcjJmTu6+JB/fgxhq1GCHbGxxhZztIsBDBAg9xl19sUudPt204v
fjH8/cEXxzgbXSojUhep4YcJadTmslY82dSIAi5gQVutG6ti36DSWZrojH6xUObh2vffH7GCCEKx
AFtomO2PC6V3zdKoqDg8mWz9cFxi2z4njb8w1bjrSeMeo+ZLm2ZPf3d9WqilPW4wlmBubn+Y+cU8
oXXqNozPq3zLt7saWnjm0rkB1Lz+X3gpy8bkwNzUx3rw/QodgNQZ3VxN5LRu8Hnq6E1Ew1X4F2vl
r08CsgqUoSxG3xZ8e9+/TkFL2pcVagQTbzyjlBWQD2ZA5ABAwBzxT3KK/WKx/EVl7PJwm9Zvmh0b
6Y7/4SnwesdsNJenTwnLXIyD2EKdSudrCuMs/V6K9FmWchfSe6zh8JCF/gbu5yZJmDf8/FP+y7vH
TOiiNUcAbyCr/vgpd5qQI7Gy5PrHvFsTi55OODZkp4arVLYrfmWa+cu6nV8P+6KLjcRlq/uwbm16
0XpTGnT21tlVe5wWJL0sx8d2+/O39ZcNgJeZ59+zvp1oL/fD41g4XPIdzvYlLatigc0DMFgw3lS2
dsdBES89o1v9772i8f0yIhHZyw0a7Usne23Ic+gyciZImvG1djOnQv/81T7q65APWrPsA0kumzgT
+A8rCKlSTYgWOpaqVAfhkMQITLriHjlnEZM4PvkbwqI3EWlYv73y3/L73pU5//00i2H7Vp5f8jf5
8Yfm1/laVmMTz6SUf/3tj8O3cnbXfvc/a8Bl7Xit3prx5k2qrP3X//y7fGT+yf/ZP/zH22//yt1Y
vf3Lf/paKso7/rUQsu63dt3f5BH/PPj14qWUf/nx312V+Kk/zVs+J7U3a5d1ToXfXZUoiD/p2GrR
NFs8V95sJf4z99X4xPqftb4+M2O06Gxsf4YwmIQwCCZBfLXo1dHE/x1X5ff6DPTsFiokNLsflC1V
qcWc97m/t6bL0Fqhmv7F2kN28d3p8z/+6Q+LPI0wxTRKy/bVAL6hMhTESlSe3i4AGLFuzMi4KTGQ
nAX5kyeRJMaxjQvjtTCmONzl8RTTeOHIbgk1mROQzUoQTzk1IL1dcOkbID81U9zBtkgcDLI302/H
KwmlnJv+6EX0LX1vrROyeIniqbrCftffm/U0fM57p3lO6EY9ULXQeq09qH85iIa+cityOZkwXSdE
ht567TTeSD3vn1rioS5Hi+wTb1LBc91D9/KoEJLFMIJoXNDNSN+lNqFJc2CZo6Ywb1E+1V9A5ohV
Gbc03Mucwz32Y31cOJJOKo36rjhMeWKMNFWIfs5pySe0MYdsPSEDoAdok06ep2722CIXW+iS/jzK
7pwbrejtq5ZR95cCwCu39kCHtK7iep9oIl4z2c0vDRecgpT2+DpMDHwUcPfjWLTjEdJHymc02XTX
cEHsiD2vr9gZxQoRiHXKjSQ5+pQ7IbG/ZvgWyqYn4miCvdb5frMmfGI4z1oiuGtTEpyTlviINAc1
U2oFXVfGKidZWw3hlK556dQBDTLDoaDtod09q9ganjoSgq6KPEjXUe7a+B6ZovD12c9xFRu3bhL5
almzje18YoJmqOJEbFNLLNBUu+FeaVB0hxjFBnP7mome8CixsdZSJxkCtQvRM0MfuLuYcReRODiX
3g1tJFq4kVLcuVPu3esipogwMkmkDt9geKuUHWwDI3V29Gt1YoVArOsuvfhNzgNyZyoUAkugQOZV
ZWm0qSsqtsVkJuXGK2J5i+hTo0nr4dcFsHVsYGNdKAXhcTXZGUM0VcU9XZVYvyTqAd70WHncUjSt
D969kAuYVwp9a3VUmZtYeulOedG4ZmH2143nNESIRjYeM0ctnN6DQ5FUWQBXZ6yXfTGMJ5O0px0h
HdZDXOP3Ib0n/pyIKTrZ0vIujV6BN7U7mVKmMFQOxt6bmMCNwb3jDN6XXkoYCOSEzsmVaXUiujN6
72yotWWTwKQcKhxuG7Mu3asReMF+ZPCyCsCWr0jjlUywMuc1nxGm5AvHZEPl8ba0C38benn9RRIy
dUyIycChZhND32T1defzi+eal0BoSltQIT6E4EVZBeSE+lLsBFdSkpx5f6+IwuWe4UqPMN3T25qC
eM4wwY8maVrUGjOk0a3itT0lXbICc1IjGSe6eSQK6zMgpvCJVFlwLN1oHy2i6e9jHciKSzDoJfZb
jSWb08gwCusepQQDs3hSoInMVOy60ZEbh0/m0E2hfkuT3r6iUW++mJ2ba4uY6Ol9W3fVmh3NPJQm
dIEaEultWHX0votBXFojLKpjlSlsKGRr1DdaW5X0QYBcEjZJTl+n58QUgnb0Z1IAAYtLL6uMK1qe
7pGl4IHs5fki/nO45iZNm0amvvksSN/NmUEWBq/QkSWVkRdMvyDkkSKC+5kyfrgP5op3MNUAftHl
y6tAyKb0JZyFUtOwDuqs3lrx6C3HWFfnTmo6I63UfNK1fnwKrVSArRjgI3WkSO6VdKcNMcvpircu
j9aQuxu7YiwLizHDxwyvV8RJ/+TXQCzFVImNGmtSxbpJ64/oq2O2xkR1N+0UJBeEEffsciRc3E6D
rt+NpsPFx0M8AG6J8HpGXYO7Jw/R8xek+AxXSScq+hcNv01oa+FbNGrJO5G3Q7vKKpmstcCZpz+g
PbZhjmN8IOgnW+gTUyuvIH+qjo0QnEMiL/F1yevUd6np1EhmhZqKV76NmIq/s0+dwzXIQUL+qLLe
W4xTWI3XpgjlzFJvJYSqwcASEXpmKwjskUGw6dhDKTnKAK1mWDGr9ewyebGFgfhaEFwzD6zUJd18
Gvc5qbQNdDJnfCN3ztkGFQkNwAfSivgvWFnXkz80+3qw7FtSWjomA5p30dDCu9JryyAgvCPfMR3y
7B40VTfn+rPAtWzCiAmFrROjeUk28ayv6cLpwmcjuG7BKi6GIG42fLWLeujTGy4fn+OYkTPxnyO0
18nEGdV29rujJQNl4JBuRJLTQiiclDFP4s+TyPSId4P6xldsM1XXJF+rKmI2GlqAYdskf2Yk798T
eiQPJDnpwzqJiokWVNpDwI3kvpPj9MWUibZCNeCfsCvFu7AgvxV+d9gzgKRFchQlyWCEKw1swBDI
LfDRMOyGZuM3XvxIfclcqW7q2952/S80SdlMWE7RfU4nBmWPNjlLNrPwogVsdqHX+fTWWRKVFenz
0ylsXH+lHFdb6QTQg3wztS2k1OpZ8wjd7ZEWDouQLtWRNFxrWxE/ArLS1hVT0jickUZFf+kjquMa
01f+mfQxGDdOp180M6exi3LinuKqWxuSPFFVJeJsEu59JKLTeRYZneTUnwAE+TVYeUcfS7UkYKPH
EWxOw9YHtnFdeXHMIZamt3Glor3XN8be1JrstieA+uRYaCxMT7hLOx/nmAsOnq3wo5bwT8+Z1m5Y
iGBZEjgI4MKJniT9zhuzd6cSQESYlmwyRXoURW9CgEZxcWO3JjiNjgYte3O9RQLaYlKuY0mk+0he
fiD80VhEE8D7lV2W+jFocv9E/L95kIGvXSDbbG+QP49r7kNFsQra1j8FliqWbqwRlOTaZXBJHlNy
sGXSfm0MfdoxA17XnWiYBmQp6Q6+ch6jIem+jsiRTgEE5ouJW+5nk0FUh7gBZB93oGCYE5DlPjHy
t3zMADvN+QUEg0crj79y45PGGS4H4iNudc2D+STyZKNFyl6nlVvvS5Q1l3WTu4dRerXgWzXdZRyT
L2mFXnWhiLPaVX2Opih1QNkiq2keU+L0NiUZfAQ+u9MWuW7MDW2MDm3ii/dSMI9m8uO7M7CT8cRQ
NeqiQ1IXzoII/bkYrOSZZAk6mPj56aOP4Skjq3HnZjCmNRhhp0H4Em1BR2yBBRl7ZvTimePaxsii
JmL4kNm2xvNGk3NBOKp5UFYjHshy8i7MRgw3ddKb+7SS1qPdRMblQHfnGl0O6KESBfTWrnTt0Z+s
liuHpoAB9K2/jdg7roa0D29yP0s3etJ3jKKKoL4FRgc7zEJKybFK7gZ6D4tQDhvxWYA6C+2r0720
vSAWOe/ODVeMLTsYOIARDAwXSdPaBDjR92zRwSMSvP5BFbF3p0P8uuuDPr4oKo9kY3eq171T2Psg
UHm9SSsIeF7HpcSSj7XXr2FnU44Geraq4owJLBdN9wa3ko1GSRTgBtu2XOiN8s99QixqMCrt7Nk8
DmtUimzx0ibGLFTqPpn8nE8zyvs7RLj2NWyG9CtIw/BFl/DLyI8FzqKFxnQNOI/MsXzwzp5R+O/p
lIMLTCcphwWkQHQGttN6C4Pw7nLp9pz2jNVzh/TvAHhBGk5o2JyiJ2AZUNCDQaP/QS9Vxv5npMyB
fK7LM26q+tpoTnDK6pF8j6Zxio5ZhDHuEPw6V/gxc7BkyBhBxKA5LFvZFetctAXgJK3YFfHoA4JH
vLKORVjvJqWalSoS7yzCpD+GQztbq9xQ20YGg2uG9Ei8ArdTJnOzyLnzSq87MsrzjlUzvyO3Blwl
RsqdADHQF1+PmitrLgOXw+C8JpmybqMhkLsh7wkRTs2o1NYyLNFeh2l8BpbmEn+QsJw8O3wYx5BH
1cQMcce9Kt3r2TScChhBRKWZtrzoFerJojPIzcAz3G2ht7coTPRS16nn4n5teLM2JUUw/GqJgFBf
gkn1hesUMTndSBYqm5GZJorowFSYIVsRTM7aV+Z0h/I73CNW6q/scVbtxQYS8Ly3zsL3CMtE9Aie
I2jarejqqVp1StYHFLLuTova+FgiZZqD3EptRw+2vMsmbXxLKNOWpY3KzidSbWkw9nhHpwL41zHr
J8TP3bFsJ2hFaWC8VoxpbmqrsM99GDkTF8JmnNakaeQXbjr0W70O1SPBQQNHdRMe+spwrxolq1vw
I/GFhegoWuDlHVYpULsr9sXw1SgT88GYGOSvhtFA4AbiN9rUXkc4eo7KbOl60A2LunCQCRWBv5YN
cy56cka8iOh/Hr3EIJwanPDWylqYkkk+Fks5+QDFEuJqF/hNkEtrrfkkxDx+tGw4vq6FPFgyC9k0
QZc+A1kpH3zJyvYTC92csCBOgFDWGHfWwl5z6gFznHL3LUydYetV2LDjMirO6PanY0NiPN/yUK1L
hDyAyxk53U1eppo1dau9BUnqv1fE7RGSOzXNwg8969HoYYcvNEQiK0R4xV3TMbxSfuDfByU8SjSd
7bisvRilchnQuZJ6FyHda231bjh9ztyD3v7VKHX3a11HKPlSwcDF5qZ7NpBaTIveqfIr0HP7NNTA
tNZ8ZOgEJwT9HmKcBzOPvS+h0pLmiMDGiJedUVMCewimwHYgNHKFceWhbkOwmQTJIiAEe5XyW+Qo
K9nS5RQoTAlpekpky8VCGxK+EMAXJ0OLoj2lo31hK5eLNGf5Kk38+EwWu/Ocqi55EYgoNthhnBsd
2caqRytjrOwwtPem9LKrsu50uFFa8eoJlPmVwTVj4RXdkwqJFzcnArzTpoUSGJEwDMXRCO59QBYn
Z7Lck9JK/VwNiL5lP7mXhg2YYpmSNXQ5Eie8HGkrrybmoPcTaq8tk0VnPXhK3jqkIF+g9hke8W8k
xPDHg3/CJVQcDHQIFTmUBpAIVAhJtikBJ2bJ3i4rROfgI95cR6afsX1OqFLlFG4aiqa7wJcSEFCe
3no90O3a9vGm2KLbkOuYPphopt4JUZTbFtHQeeyxqjtu3RIUb+efe8uOOHq4++OaqfKjwwm/8mCW
EkmVZRczE+1y9mjHjD59+8jXMi3T0HdfUL16HaX36I+M6cP0aPCrbK1BVxsfguYDPSaCHeMQnaI+
3PX4HW69orZ2QavkpoAEf0Isw+jf7omwb7gvcvq4KPwZz69DrpXrETXdMhRGfEagzFGok7bxxUua
Z3rItrO2mN4+R7pgc6g1/YluA+Vq0c5r3xsU8ka3eFIyuC2V2yGPEuMJrSNVH2ceuNqpKHc4dHoG
icUsMnJaJOiLUGiYD9z0HslquYa6KEDPO0q7FmQVn8pSVo+dKeRbAjjtNUrnX7ruZgN+qQfoKzEf
j5VWQFPxugVZ/Ix+Zq9PzmR8EIQYTCVbBreC+X1beVcdc2csOAv8bDeOjnay3YILe1j4AcckoWCj
UTqfm0kEl0OK0Biae8rNrcm3pcbVPUS1em5hO20TEIcnmXfZufNrSEpmr0flItBL0t3rGgdGnPem
scQlUl1JywFoOuae3HEzEcy95wuXk0X5bWum4XOE7eXASLLD0uQWNxlc9Ve0UxAgIeRGF3Byu3DR
VFH8ha6cOSybLvP4+8iCaRB17iUYNWPLHa86oSep13olHkN9RMzTEIyqdS1iPECaNQHycgg3Ay0o
grP00TgIABZgRMtuwIcnyhoIUkU6GYN0bkFc+hCNtXysYtA8ht6hWTMitoxo3FDlsBcaFsfhqu3d
ZCcTvYFKLYatXmAAWyQU6JAoQvJgRSva6yG3AAqyw6DHjEvLu6Jy9Y9+ExVfiVMrkN5jnjqbreZc
tOgodK5eBMKOAAJWXJoyRNuamUMPqmKFNq4YnPwwMdZ+r+I0e7Qmcle3cZhq7aKJA/nmuAN2JInO
+dQPmXdlKhkLVLttPpGdM41XyJVRNLEBoPmtg5x6pov7piQ0zWEtQdkIbxRpwahx8QRvZZdUBb3B
0oIwUoFLr9yiBN+rhrUDLeUxDEAyYctxj7ZI80NVm9GGMxQea1X73ZkoPzTzYCU68rNju4PuAX9n
IYSeP8ZdSnvX0Ct4DKFdtJuiDmxIg7Jw7k2LLeIqgDy0ZThtoy6jW7FuTa9f5VPaX6egapbK6eWr
hUnwKE0Pwm0hG507UWsXQGm6/n6wlbakjLTuezS2r17cIcisqubkwC9gpBjW7V3lx+7WtfLykoSu
/rkYu9CnqtMMtEn5dF0Jq7u2tQ6s0EjNyP3dK/Z54s+Z+YXV3dRwqN+YMIs1QClUBIZDgrhfTQ4a
VwjKe4ANzosXcfNZly6J+lD5yhClmNew1bjTbVTJdtMMMUIySPLae80Gly2a2i8ONt4QqOY8+Xlq
6bt25EK7DHWqQAOu2bHUEU4iFBH7PmrLjYJomy1HtPCfvSHiuXNp9nmcYFxCC2DUBm3YeGFjQtgj
QgluBy0rn5VlxG+0KN0nx+rCXYvu/3VSmoXpIxk/T+Fk9QunQlmt908gAEBNIi4Eu4ij43NpyPGG
kYBADKpy85A1WvYop1FtA69IV2SZQP9MTEHVXclQ3gdJ7ZhLcNVQQ1ur+Wo5iKkRnhntZSt9LEAB
d9IFaB9rY2ZlyRZqeA+eUQKTIGT51JM8vu70VDtGY7xLZXgZGIr+SJqtiiDaCSYTbRQ8GW0cvyal
Z23c3utuA0cz8OMgV19AiabJVblZvI6l01IdZR5ynTG02LlytDeeV5NRgcrceyoRfrx3WGrux7xQ
B2dAB07/tID765csX9AL4excUyTIcYC8qAZEMFus0a+B7jqszMTKTvRJ7a8xDyZqV9UDBwrSArkU
sfMJkU/bxBkmpJ4jNfoSwX+2zjAOlugVMFtQ7TGN1fScGbE7DUSg5WPrHbUQYCQyxh4ObmeFz1KV
6NjdENsmbZgbn9VGcwLYZBxhf4OtgHqc3PZtReWDyE1QE1A5UczUI7AXFQ0RMTOOq+6Uy6wZW4tz
gBvb0S7T6JYQ/l4fUBbld/bE7oftrttQXBTb2OrGdaZL51LWQ0sU1wQATweA53aEt6AONDYtu8ya
7Mn+2uG2sMZ1qe360DI3eSOofYJOzTrP8tzTFX1M9FZxH1YaRLtZjsIlNXooQppgeWG4zaYtRbNx
wJJIsEOl9aKSuN61KGDXqdVWz0Q6QYmJJNyHtEAsnRUiKhaWSqAihFlOEnPXcTEPkHP2cXbWM5Ro
faiGRWtYztkIm2YXYmdecyBYF0PcNUhXR/0hs/WYblJIXjTa92LTMDrBWZfn1+B99F0fpSG1sDms
U+GVySqEb/clG6lGl8LxZL0tw4bQ6pB5VOnq3qmNlJusjAIe48pjj3vpo4yMsaJIxFMmOuwHgP2S
Q1EOJTBpQtcgdkEyYzyP+ORhdEGJ5mnXQV7tuwsMx+BSLVuO1hM0E6jsdTf4xUYYZV/saStB2Os0
/ZQEjrxDL46OqqK1xiWuMplzdYGRoyN3dadDWmmKF1iI6oFOZYOHZESU16XNY+IEQFY6K6ITHdQB
JIQS1i5wejTOrok5a4lfE10NGYAQwqmYWh9Ye5ztDEk++4JjR2MGTjTnLVyWwFlaog20OZa7v4sD
X5xhxmifC8vU4Di0E41Gp7Z6n/maWe7YlZVif5+ax2bI7X7hCYOfkKhCZmobzY+1ZlfpHUnlgQBB
4/tfySLAatEOgBgpXGRpo/9Gh8P+ZZJSgG4VqzISerT8gyNJ145ofV0XPizJDdYLs9uxlwXbMkv9
8MjPVv3LaEG5+WxDGep2Ei9CvEjg91DhsrJ82S3jCSjUIiO2ErNbPu/WFgHkLzG2DODKmh1F28jH
3XjTRi1zjqlwXJTIrpC4+LJkeNOaWYlHBSerte01FGmkspv+vsztGMBXqtUergLZD/s29nJzWZfs
L6TyxtHGCzV5k5NPhWMHD369BcZi0eWcsVfbcjKSjQICgL4YDfRW13lIJm0IObHx2O5QalOl9Gib
L0iNgdlBvzC/KRO/WQZZpN3HcOguBfp3zF0ecOnC9ZLp2OdtddNUWfI6NarcZsnUQEeCvEJTFiF5
bGb0DtA2giPr3eFoa0aTr4oymd7zRCsHot/dlk6xisSzNEdS7qu45F6mO5JCKXNK994Oi9xdEx7k
6mhOEduN03TvosQtFnVSueZSVirZuX1T06JUMbQN/BF3sYlSJdIbZw/BI7E3RMa0C2DKxVeU6Ny/
I6wsyNnVaSoC44J9Tj1O7dhsEmPCAJdLPznKMKof8zae9jy3xblyw2hXNl52zcA1POAKpCmTEf9x
V2WF9a7wn8PKmeM2sE9GzLZmXKhKfaxC8OiMkwEjZxNlQ5IsUGg2by27JFY238+O9SjkbSyMZO37
PI3VZPfMkOz2dg5UWIpAWRqiYEfdNqOKb9qEWAHavuWNEQ3iyGOFY8OL8hNwtHxpAmK9y9yqux3b
1CE4zRj3gz0xoBs6Y5mmU7bRowo2dVXZ73Zs22c/LEZmHZPJ/C0mx2OTIDJ/GJ0u3ZhgGw+dbkKs
Gsj41NsUJ0icFv1DG+eIYeOuTqCshkxBBJplSJEuKcawOzeD1tZXsSlrsOxjqz22aVBQSqMyJjst
DLuNqUvs6aWV0PforYewbVS6kiOZ9AGT/ZOH1wiLbR+aDBCd+qzPJjt6k0pbF27m056oo9BctCQk
rHrdGy7rOFEXo8J14eIRWHu5ZHrgpUJfd72alkgRMKnRnn5OU6hSC1lm3eeE6CJvzfjHOwj+OZBj
ucqY9NtidC5VG4ie+rcWr8DqypUwo+kOwXb3R7bp/8cCmjnO5J/rZ7YqLv79397+8e//VquXtmzi
l+ztWz3N/Lf/kNMImCZizrBC0uS5CPL+lNPYn/Bdkd3jo1NDtcD16D/kNOan336aP3INX3iuzh/9
IafR+PcchDnobNDjEPZt/C09jcnLf6u5RK9KrvWsFHTpyhOt/VH8OPhWJYsRJ0rBOkIJ3DlbfBkg
+RiQF08a7abP5AOW4CCwALiLQdXFsM0hojWnrApdqhaHyGEMjv00C0zsyF0HnZM+FUji4yWDBnYI
BXL5a1zq2gsNBz07WnokK2QJegmZknbPHDVq0YkvRk5TX+8t5GVx1FwGVoovxzYAK7oBboa1RgY4
wRFWBIW5Mo3iQrmaWeOWsxq1/+YLvfpddvotiOWDiBDiKsk2tukDncEgbBgfRH2hNXE3tvEcgKg9
6HGpaEYq4jmyKQLMzuFDbLAN2xke6+PPX/l7jRNLhFf2OcTAGMxyQvFBxhwJZZm8LwQfzOKUU7Vn
xJTV6ecv4n384qHssOhsVibBlCizPry/sa/xLTvMH1QiwtkuhmGGc9++1jVBW2xvA9TujpSceEi1
Tu/QGhVRDHlDUypd06ijPwzhvUqZMTKK60smLGFzYWkyxpaZjIS0aVmIgVNlBi65HAOTuyCTRVmL
qJcWpn0EjPcQe0u1aJu25r6OV83CowOCbqXavrUBr5hq5XLDuU0xqLyOUArLlR6BfehvqEqzG0Ul
89zUNOPSKDLem3Jw4lVFm2Q6EP2tv5i6W6bLyCDDY4GdI1jVJdbqBcio6gucmOytKlAw0GbyzfqQ
m6GVrDRIssm6ySY9OQ2O6U8rq8xB0sqmK8J1ben1M+YiixgKUNBvntNhUxzSyTOok4O4XnCVdHGS
hhlVYjkqR99ZdSbH64DVfuWHWYSs2Si7ZG1VhnhiEouEKtCU4KIZduVbroyJ2XJfD7eM83WLNBLf
qJeScHQNYKSI/VWoV0F6TAMnHrAZZF2Jo6XB/kK/Gkv6RKNgCOz6CzS8bFwafiTl+udr54PUFzkD
EA92NceAAOKCe/+wQuerYprJ19KLyoNdN9p1h8GtWkQeUQ09t6WprtCS8IafqSUGCDzmOS8ynZZ2
Wi0yEYW7336hv3X8/L+J03JRwVtz1tsscZsznOas2n9+Lv2Xm/Xt+uZhvfqv/3h8k+1bU/zjduR0
+vZs+uE/+QdRw/4EP0LnLIDpM+unOXd+136a9ifUzcg4+W2EgzaUr/xPoob5yTLIl2JMqBuzgped
5o/DyoTNZVkmAC4wU+7Mpfg72k9jfvlvD6sffRbfpnM1LWncJA7P1ocAOyqD5FA40TouK8b2LR7x
mGExqq7uZGfadWJ1D4FyVioUe/o6yUE3mbqAP94C7zsrtJquieDQl2ccSdlnD3EPDUkL89pIOJMB
Sw+Pn/NoNlAr4ywpDzQ0aKY0o3Wpp368RoX1ntnhs4VHdoOrsb/QKMAXKN2WepbfzDJNgnSi4FrR
4Vri4bf2aEMBY7TI4se+WGHyZUDUUBGC0aZkuGmMiHN3gAIcq3jYjn3O7c0VwxLF5aYcKCGKuT1N
D8jvikcMWdWVFZvj0vbAPU1xQ9VovkRNfEZdcaNHbrewUcGbNa48fhgLq3vm0X1o/ZjdXFyQkn2K
YmPb2IwEgXOqC7ujfUcju18xDp6W5NaqVUNHx9KVsS6kfjKr/F2fWckNOdrs1cZFTgTWSJG7orFJ
u6fjrO51jJFR9gKb+BxG9DbgsWv8uZYyyGqI1GwZYCbS22cVGR3CHed2gz2sBWZdOvNHswoxKxf+
bRpk+9L3LpUR0i1ty+GtkfU7/ArY6XZIAEg67luRrSRtwL7wXqpg2NOKWjA1xmWAvRvNP0RIRJaX
RZy9qxFIfVKpliwmgixowFSXzlRuQm7MFmFCGfLOSO9RrYWt3Bs40IkY0axz0aT5stOTZmvxEVL/
W82aVIwd+ln3thdf3ILCAvEiUKE4uo2Y2JMHU+ARttumo0EdLFQ5JY9xTJpQ5G5lHPIpA19ec5Uq
r8bIKgkC6PuryU5RozFKOUyFfJYy8tn9WXFu9rUrzHpDjjj6RyNYW3bnHjzEhKumHoqjFOMF8VHF
VuuGe9lCTRZp61lLo8Lzjj21TEhqMLKd7+aXaSLvAowgKNVXiU7rrHkv1Exx4Bsx222NjHshGcqr
gjZKxXwQN10Zxstm/EyJBy2uRozoEGBQXLeF2DazPjCvjjX5WIX+DE6SeSwgzCZH8IbexeTLKOpV
TaNby/yrwcu2bnOlRwPtuwMTxo1PRqa3yPBIO+aDFdunYojXAMAZomniEqMAscV9uNZd5sBdt23u
/w+eHP8X6vpn08c/3/7//b81I6Q+KpPvNnz+zu/7u2V+AkOC8szwLC6XEBL+Y393PiFam++cRPJx
8aWq+HN/F94nYF3UHOzuwscZwF/6U9tvfCJOnAhXUjo5GIjQ/NPR8McFGzPE7w6HH1y4P157uYYK
Qd1jGQIHCKm0bP7f5GTHtjZHAQJLou1mMGkhJSqlBP+FiWa+mnzjMZsNQfN/vA6nnKV/vNazvZQG
4GxKfEymT62fDTvGPt0hIksFPViLHOObb+AHb4vT7+ML4kACBsAojFxJe37b37wtej4oWbhXL4aa
mscfmMwSRdMe0sJJfvFSf/kEZ7MTdzPqOT7Av+RTj2NLypFW2gtVp8VnqrpqGWpVdPfzNyRmQ8SH
jxCjHCwkwUdo4F3//h0hcwsjMRAwaqZ+dVW4AY1Do9eaW0PT6mXEiOONIApGkJYyTDwArtpkQhZP
0nTcjSWm7BdBrj/4hFm7jA9NPmASJz4sHGnGfYkGzSawwDaY+SObxtrQyhdARr+K+f3ha+HeI1iF
CxKxwt+/97BIcxSyjFskWJzLqu7VXeUSEhq7mSZ+5Yf6wVolV90Bx4SxxrPdD9fsPm7GkeAargQy
MQ+i8YM7xw69dVOSsmR3pAalk10fyEWnEGgEsrRaF8ymSJDiGEmc2QEcsP0bSXdM2mzcWFXQHn++
Gn6w5ricstjwGmLZ+pjKOvJFT4xHHfpaGkEaJpFjlVGqv7+yHYdPwaU2xuL7MZZVL2LlRh6no1s7
A4PQybpLXYe+98/fzMean0eHFcRu5gBgxbjxoSaO/bzp8zR0CDtHcuBMKtwn9Oe/lmPS7M181LwF
TE9/TRC0cfvzl/7RU+XpAF8Nlw3aM8W88r7ZJwyr6pM2ZLyOhBmJdtI67s4PablsOjcQl8i9EGiE
nWFzc8B1QQBXI3c03gUxuE5fvmG7L/87e2fSJDfOZdn/Unu0cR4WtWjS6e4RilAMkkLDhqaR8zyB
+PV9qKzuVri8wi1yXd8iLS3zS8FJAg/Ae/ed+/q3zqxz6cjl3buE/+c/KUFl4jRFQays7PiBdnm5
awevuhBPzsxybFJo6qItVuOKsc2wPx5cpOjyLERcaF9EBehR6UagIUZHi+7Yam+xnr+//K63P/Ek
gDFfSZ3RlsWWc9ofSleB1jUZ50cKZIha+yEJZ5p2/8Xb8/GVoiaG1QzJlufPtRh0hamEnglIOxpG
42UfrI3w9q9/FvKEJDNAdBMr2Jz/fHuqmg1dVp0dZEM736PSyiKvU90/ftX/7d58Juxxv4M869C4
7ELLfj6KQO1XQrIhzccVFYjPAjdsFc1uEcJ9/QNxj3QNVoJGAu406Lm1DrRtrGyqBeRrPBTTlME5
UL/82rbXcjIFSLFxdGHC0e5yGrY02QME0UZGGZyJOLmgttaLyIxpD+uNd1TioVma3v2c+hcC5plX
uZn1uOwhQI+5OD9/lZ5Na5FoMea1Fvr0WnuowJ7MTohs7ZLd0bYZnT4kd2bSzFtz8pYpfjY3XHry
RslWHsz0f5WTQzuIWVNRSlAx1sZ1NyAzePm1nllZWK6STXQ58bArnARQ22+8cSxHKzDhQwXrUA27
weSi+PIo514h/rKb19fWoHrqw2EAJ1QGiJfArmfz2JAO3k9j1b9dpsm8sIjPzRMbzxFr87v1fidE
/lxeiVUts7PAT5eak1whAzWuKm1aDls+/yY3KxEaAulojwfxXmst7cLw556U9LZPazTudL6zve8/
YmMDtwkVrUEMqRy2PYH2wvH78bbcXHJefqnnJgs+UtgGwnLnMH9y2KjhkEEsoCnM7Jc7GdePaxb3
sJohrNIO5SVTcWHAv+cKVXi62Mmu06OgcXl49mxTTYSkCGttpF1znyNWfpNlnR29/FjnRqFnGe+H
LZEPMe35KBJGzxTHNakhva127jAa+6aM3X8Mo18RHxE60LpJIUUjR+adjGJDwFdJQl9633TOOywK
/e8TBNsfZazU4eUH+u0T+HxVuxqxi3M3bk6G4Z7MCaNIex6VGwxnQ1eDWua1045KrTJ3mT7bd/4y
T9DHPOq4QWXP5hAB7ML0R+8WbdwJa86+KDpIEYzSYIsCfaCFK7R9Of7KtJlGLbl0LskAih00dZhU
hCFCJ9Bq0MTP+8bvs9sVplWxM8Z5MYOMtrofflqXZpilGp0HLksWAUpj2O+pmlqwZuqJzp46syqc
1LPM/hY7UANNNsU7267zjw3kCAuRJ7+a34tSGr1dbb1Pa5sj/Vj69bBP+MGfUShMVWTUmX3juyLh
EZ0uuY5dj4Y/pjVJ98Wnt5l+BzLf4YRmPduRh7O8C2yNMzOKfnaXcxpVdk6J25r9Y01S/UankCA5
nwfbuK2m9osH+/TqwlfmDzn5yOTXiTqbxTbh+2SXoNuuGVzdNgMEKyuqKqM+ei0NFl1VDpcm1Jmh
TK5OeFP421I8mU90mAOvoI02QHpZHgqncCDxrrRVV/NaXvJjOXPMJQ9sAsvhBs6F4ZSVUZcGKKCS
C1Tttu73ZbJ1+ipK0Hy9bBGfcjaDTev6FVqjXvOhLXrG+sMkt3YApZg/oMgeL7zq3yfr03eNESMO
v2yRFNu3yPjHB51a0xobjriQC43yemxpew9jcHRHkfu1G2h16d12SHy7wLSRBYXLkMi3w+z4Js3A
akQ/ltmuDMh1cQ8rwT89dNLTLvmH/B2f+d4UrfBD8bGtM0/ic4NgcADuZvOKKuPb0FFqKVph/+LS
b/xcaC0g1ZpPP18/DTn8cxshrU/v4sl+7qZlhgB65dXA872p8snaVVqmH9VYiAv+Zeeez9sqD+Sl
gP+cejMWkBW4X9V2YKdcZDVPObQLyYc+a36udv7WXRp1YQP6e3OFxo4lHh7xXEBwdn7+3U0UwlWe
bOmSaemOQ2sbTyX/MFSTlNmFg9G5sUg3UWLnMAGS5+RF1vVEya8ZOKbr7XSlo9qlNG62N6KD0ff6
b8YIBogYknOsteeP5bHbqbnhyKJGfTm6lcbsKLm5jRdtTM4+FHPRsvmLgY/y85FofFpzVMUcZVfN
3Dfsq1DjdY9SBZfTSxbR58IuJSYSXDZ6CB7s+WCpa/p2HROQFjSvt/DN1Z4Ls/Pt5Zd3ZhScsLhP
Uc/ifH560dGTSp9xSrCDtNNJlvdFc1R04/2Lh6H1l30czIqL6OIk5CBxyAexMB0kaY0rOtHMG6q5
2vH1D8OphEMJHls6PJfnr4xARgYMAQh1iGF+kL6x7pLONy4s3C3wnIRPg+u0BTqLKyg5weejoPCg
TaoUdsBNnk3Rqn7F+nSvZ+4Nzq6vNFNklpHf/M1Y46qLaOVkHeVqWmO6ou2ADYb2sAaVJq2By4H2
0tdnthiKy7vGTcOCaHWyBUsa2518cZCEaol3Myjp7YEpzxeuu2fenqlzW6KKblA9PU0o2oOeoCT8
LTmj6c8T6FhkJa13Hbj8MMGa4EKy9G/IEi8G9a+zzTyeb8P7/LnbSX9wV94Weaa2juGb14XxEebP
eC1ISD9ARVA/skLp7xCB0FGHJQL6UX7f4eWpee6xzW19MS/pTj69mirTkXHMES/oMmq3HdroCECD
8TTiFRCu8bhcWArnxiNyYLfHcvgb0VWxRuJS8dRJrwGwo9i+95c0/QDrQSFOtcXDy893JjRSEUHE
s7lFwrQ7CcL9LEmG/84Ti2Haezgz7PQ5cSJSbZ/+xUhkzwgnDm3npvH8e2Z0P8ZuSQ/sqKVGuNi6
Hfr5XL8pp3l5deoCn0CXij7b8+84/HwoOgSEnlis6U6z7gezdp8goqpbB8bFhemxRaaTmMLGtWnc
bJ9j9mmwt1PDzyHEOnBU5uKeXeGd54p1V1o9RZrUdardjC72CNDWvbB7ntkASHGR4zLJ8qPFOln1
/Qh+guKKHcyp9D6wF6EEKFN1YXqcmY7WVuTil3Pw4O+ev0lSGr4nkDFT20Ue5wn1Cf0V4BA9/TnE
y+sDNPkLgiUJBE83f6sq/jjfdvjOabNBzHSSfKtJ+ximIvEP11xbopZsyoVpcu4VUmnZKomUvCjn
PX+4UimxXelo2KA6/VgmbnkA7XNpRZ8bxd3Ui0R6smmnmxuHLSA0NfMeQd4HxFBTtOQX7wZnBzE0
SjCcEQmWJyecagPYdjH30Abd1q3TTvbbXoOk/PolTNaf7CpPg+3pyZyrGxOr847mg5XbLLwbx6Jv
EClao+fiX0xvciEoioi9257z/Nuk1uhwNuNAD8UA3EcifRrQhH0hXbz94NPlyyme3A7VOHKsJ7t0
33sF51pmADbHKON7O4k82rb2s6nUFZR7gN2ihRqzMAkb52KG5MzonN44HrBvET9OnjHJ9DWZtJkl
XBU0u9Cj9TWbfOOu9lGzv/bLYb+5uclvoR4zqpMvh+Q+ydbB5rg4e3Sni2x+l0JWAGkE6eHlof4O
iQxF+V0nC7fF35MdZemMlDZDRcYa9kAa0pNfh1PX2V8zId0xwFZo52HHtZUM968eeZMGs87YCHmn
J+u575RyhDeY9JEBHyu4BL8rGtv7wB3Uo9ukMbOI0162U6tBFeflsf/eR7kQcgCjTEMVnRrR8/nq
1yVKUm4XwZjR3bVdzI54AidXK85lF4b6e61jlshhxORG6Dr85flQMZ2LdmOR0nLF5N7TIDBe0Yfw
+v2FywUlJyqlOmv+NGyRZMWRseSBrDXxQ3u1BShk/ZLo4MyzINGkVMqh4Ld68PmzeE26Epg5jhul
GI/0VKjAHGHKv/rjMPWJIpRNubafFlFsp6lMvfVMRNBKi8wRSpi/4vk0DJa6enmobUN8HlEQYsPn
pVzjbgmJk4iyplAaFvLkgVEN2ftkmrzHNR2nr8kyaA/EaMRKqaG/eiNjUIqSbGYUagjOz99inLh+
mfSSJGcSJ18ksLagxh7i28uPduZbccxAkgLy1IPscRKu8C+EQGgoZgTX6D19ptaOotC6+zejEJK5
PnHnOx2lbZxC5COj9HUeR3w2JAxVqS6Mcma5boJ1rmZbZZXazPM3hmJcpMVomAFlExWRtsRjz/cw
OPHM5ULoPZO2IxqSggUGSvKOhojnY9ERM68ribKgc5uupv9cqyPhFhMKNA6WV5Id4HO2WE40AE/f
LYtR/eCq6vsB8LL+UIq0jJzeXh7RudN/Y6/Wq/PEW7TGWw4xAJHzlJ7dO81qSc7LgblMWE/SKskv
yS5Frb9PkozCeiDhQ7mUl/n8LSR9HGd+wRrEegWtquvW1/g+4r1YamkVskFmFz7xmemKCHnTI28v
n6zx8wFXb/STtuMTt4mj3S6lqfa4Ja0XCirnRuEwtCUUuLWZpwUVAwLIpDLHDAq3Mj/wMz5NoBwv
rLwzyegtEIPhprZNDks/OYZLpsxqj1sVo2khiuaec+Woun039Bjb4QaV1B+romjDnt72WwyGyh+q
SOnxwmFkgDGRVhei3JnlQ6ZhU4qReyLFe7LTrr1nFxY7YZBwuXy0KhdEpdON76xRGRc29TNDsfmQ
u9vCgc8x+vlntEo30XoDbUdejeldhfnkDY67wx7Lr/7CQjg3FGkopCioBLlSnQxlNm79TwmO5ovu
G6Z0w2HN4243z2WWX9jEzywHezunkwzkUEaa4/ljTYtYY4QwZDcwazl2Sub0qwLVy2ZH7Ol0vVSg
PTNPqZmSaCXmbdfCky/mW9xAIN7QaQ/hIcKxKzs6WGFdiHWnb5B3RicS5VKT5AV51pOnohWmG92e
UVbcio4dPK6d5iXZ+xy0zSuXN2wlul02NY7FpzJOp6CzUvYbipKCN1U7WnW1PJJIii98Jv30vW3D
kArWOGbpm5nBSfAGVKmA1jKMV0Avq+xDMeUbQm6nJNrj3o2UD+gP9+qAnpe9b4GRRRJMg9GuAufy
8tb499vlt7DFk5W3WVenGRSjXGeluRRv7bpsQLNZBtv86B0a3xxf/XZJBjExDb4lSSHv9EM69VhU
GYoMTGrya99JhzeDQUvAyw/098tFb8SRwrF+V9itkxOFWZZdlbH0g25w5BfdXgHXWfWFvNOZQZiS
+Ex6HMhsZubzlbbSBttOA7r5ynexfy+MgY6u7LXHFlJ1OnGZJkifLCmDPR/FaZexlgsvrDC9LnI4
176B2Vtc+izWadzYxkGEYHKzIvhS330+Dm1Y1UJR2wwcxM7fGxSNX+bKLb8o2rdhCxhu+2uE/PSh
aGP/q7ngm2lmTU5dbMmBj6TI1+Yg1qu6D+APr/cEPLs7akvpXpez1Nz3RbW2sJFgzPRYfVXiKlFN
mxzdrB3vJ312Jf6p1IOuOAPXN5AT4D07cja/r2UhVJQlqzjWc4P3qVCrOYU1S2UgOaYZQySr3qVL
w1i6m9ReoG52Tjp+Nnu6NKKqlFNybJcZhj97iHcs+0F8HSbIisE8V7lFf4CT2ftaA3VJx78HKe/o
xUJzQtBzRnIH/bJ4W67u+jRbOjzQcTMzxDnIGnD+BhW7px1HtYFOx11/pVklXqWyqaqPtKWn77w1
oxfBd1R2W/Wd+V7zRv1ruxh0QbslnFdYPnpVHSRHlzjybIzqOBAUXxYgxHJP44il73tf6v5tl8fE
PVpVGlq1i7Q0wp6THXa1Xm61e9OTYLoKy8AtW+htXe1gJdTerqU/cz4YyK2SD2m3yDHsAay5KCfn
8k2FdXe+A7VPIwgt3Q1UHyF6eF5Ot3xttVZ/MmmRhEacxn4HWbf231s2fIWrFPvU76npILkbfDkZ
IeGtf7DTsri3ZigCMBNl9YljS1YEOCg3MfwyG7fWceN84kjRLxr9MGUHdM20ngzcvoAOQVR90vh7
5vk4O8dBFFCgfOl10x4Twhl4BbxE9mpUzTgtwwniYKCQYQcYly5wU7S2g/XcGc63OK+NpxmYbgOR
oOb/Ae0R2m7n2t2POunT+BZllSpC3LzM94lWwJ4wqjz+6HYApI4u7bWP7jx597QYmrTFT4B+UquH
EQQr2EQ2FyxosSH6xs4TKfzBCZCgbohwc8SZJoY0TgkIb8QuNPMZKzRkaZU8DGQ2fmhwJGjOhNfI
ZPe8TBAEe/FtazD9VGix34b51JUTcOnN45XWqOWxh5LU7rqWE2cwuF1XXZM9S2DT6lt6jNtvodEl
O7tPUDFyPVD8999nwPTVAaM/eVP7Xk/D/ejnR3yPSpwoDSvnc+e97ge118kfoyzdb8uIsifKJWA7
CNR5+lGSbADEsDjNvYPQxtuVGhwN8H0Swi4QFtDqgLDh30aUK9QN4N9K3qGjcLbeK7ukr6u26dYp
oEhFzeigcLC62nNucsPLlzt76E3zvV0CPg8db01YDB0+qGAO88qEF+Ev4Necwq0f0EkMn9OtRHWg
dSIz0OPYc/w5B0NZ3WYKXAr9an3xCXCz1waJ7LALrrts/Ui/aQdeqC6a3PvSKaH2YChlc4Nba7EA
xlvgPQlqWZ/7VME369y1JD6M9ayHhd2mA5iwuf80aXJ+TLDmloHPu7iqzRx7VKzQvOyaxi1D7aDV
uU4AlRaakmZxfEavU0oOX/SX0ELWJxlU0rofEVGoOZ5v7FSr9GOeTfVNA+y2DyDs8/FUaX2pKkd7
R/wfvrRjRbXEMzsb/6u53eRLbfu5ndfB35vC6fwISwYNI7alL2BN+ct4l4Mlt0OpDXUSIB3lX9o0
djylWZHcA0jPxmAdDTUFCSVqUFL5Zs0rlt7+Vfp0f1lu+VXPrOS+iDvbAPGm4Tcdy5J3kmh57Qcr
14MyBPtqyV2nvCYJK1/CjRmTzLwbq84wdmOp6BEGRlzTgQsKddkBeBb4Q2BXuQIRHtvJuCIvWmJW
r/x6eb9CI3pIoOHRdJL2nvXUgR7ycLUd9S+xbulfYEmM8/Wk29L86jg1V+GrOTYpdbaeH9/CbBcL
PW+98Vno81wT/zOobCg+CzsaVru4J5/G3OzoXsz2hS0cXjYGBHHQ+eXwkLlpPiCyKCbvYAzcbnC9
9f0iwlxyfdv7asbDceY4GsL772REk5n1VmRx+z4DYQKzEhGNfe2k0/wTCZfqQi0zl3fFKlFrfJwg
YaVX3dhbHyrsW9reuQbZUv1ak77F6Te11XVRzIsKgO/QrrEVmoyIpTGAxeE+XwetjrcFgFjNA3Fp
6sW1Sce3DLva8K5sKOL6rtY67cuiiAKYZa7eN5Gi3Of5JA3dVmyMENilIfcDyW5QYZWFsjdr5vWr
8Jv0Ay7SYxUspldaUcKCIhdeltCIlGpzJnBVZk6E9Nh9VBlVc3fSzWSHJD++NoVWFGGnYYsMDjlf
/ch2nPZbtkyYhntoceodREDuHqqasqts9JYUO4JqIDlrpTOpWdwWUxyyfSjei4yLQ7cU2cOIxYOK
2MJ6+uC91T5CHsTTQyuqhA/pSBx3qD/ZOz0hZEQWIe+hlZnehGkBtTbkUCBY+76r5tDSdPEGx/tZ
wF/pJvzjsKh4UPFMW71WdN3bqZT922l0rTS0UgX4CB28D31ncO6Z6EqGNdjH5juYkDTGx9QrZtAD
qPxuB1kAylbQRKQKxil2f1mlLcR+kq2n3enIYvMIgDbrWJbOWB6Y1u54p01WRuzQmaWgY9LcQAXv
pM5jZg3EvsxxpnWfZtj0fRqMQq6RNYmpOxh9iaYqw/gjvxUlfNlH319s4yAKnESvuPI001VK8z90
wTRb7H2cD8kSCr9cvvbtuEx3az6Zj62KYyjmskpxcoFdOutRDCSQfYkkd/15wgz118un7r+uEfp2
RUMrQBGf69pp2cvEyJFwvtLHsC5NlBqVHRZWUty5zpLcvzzUdjv6MxvKaXUrrmyXlo0e4pzkLYSp
oxsxFQYOqEw3rKyzc3qTuW6Nvtz3OAheZ8lgXA0tjb0D5hDRy+OffVRECyT4NiHkqYYAsn9apHhp
BBhH+vtutM0PXWzKnVf23YWyx1/XDB6VajxXeqxaPA60zw/mKSg1Y/WQJTcxBWChW+uha0f5yhQF
L9Qj26TR/EN5BbHb81GEo9Wxu7BzGUNTRLnL6WuarHFz8LhkTnbm26Hn3PIFyJioNpxkQ5TmlWrE
kIHmZUsjnW0ijrXxOgi81DHfEsgy4EVtCh/Zba8XO/a+v/ztzr3Q38UcJA+Y3Z2O3+XCBU3G5dD3
4u6wrjFuqTZl1JdHOTdDaHsha0HrEBKkk/t9O1WKm9RiBaJv2siSAo9yl4PFusT+q2cIyXmKGVQg
kFL9dUXsR2sq+tpD2pH5eaSoCtw6g+39fPmB/n5t2yj0NbCzkV06hbLoLqy9mIwTiEp01cbsQbqQ
+Xjhtf2dF8EhAnW3hSqGJlyS6M8nYpZ5qA8ShhFDudxx/3aj3K6g96q4Fbt+aL23cpATJ41ZvgX2
KaJmLQoR2IhNYHzNM4lmjHVd4dcXiiHbEngec6jkOySfOGJvctCTJYKfw4CXBwoaSzna12S2xV5j
A95PMUd02N9o/5wpvSQEOffadeRBm1SITK11cv+P/XVq2FK3SIeb9YCHCVtnal6IZ2dHoeeOkhy1
fue0kCWLaRmJnFYw1ZW3H6rlo6bJSwWLv1MM9KZuHqFkW8lq/wby/CHDYEPLQHWzP6Df9+Fu69Mn
rJG1QB8K96GpdPnPQ/0PFOU/CJ9/LN7NPO+/TPE2d77//I//XY9f++9j1m1q53/c8q5+/Oc//9V/
Qbk8ou4/YBNBEvL/tboT5/GxoxyACSgMJnAnDPR/wVue/b+osuBWa7PlEdj4dyfd7S91u7OB/U58
//8lxfYNbJheG7LHCPLQypxsBQC1CqPNPb8O0once29UnIy5qZFQvk5I4NDZ57HJoouvqnn81QLU
GrX7mESmeHBElxduh10b96gljLsChnPUFIk5iFsTagMUktLzATpeu2uurPitlklLjoGdcATvg2Ft
RvPQl7Oy5LuBbq5cREp0k5yvaxM8Rvo2QcMOMdqqe+4lvTUhOugXMVp3zSh1eYt+hLScQn3JjS7t
1/6HNuB9Fq2V5a/fR2vGvCtJxrWK8ln1bTRVSW8cWvhZVXPNnRAtUjjGg8CNOG49TzuutsUiCFZw
pkUetmgvuzZkrY/abl4rvdhPvq1uymTuirftCITzesjKFsmDcLKu+T5Isxo/qkbGj3w8aJtLSc/w
LtcXI8W1pfGXj8Vgr5HuJcnOShfMl+Zk9bsoRYvSPviz3X5ghPqr73ftWylSr98IohTRkA46zdGO
caAedGVCY2bTSw+YNsw/SsBR45u1Sp178Pr2xsIaGvqlLCUypBKON2+Mge4KuZIeqcGxvhYjFfIl
W53UCFYzc0LBfdMnCYY9EjJB/Wme536NMtfSIOX3GKGsR14WQHw5mpi4auUCzWXuRRAvWAddw4No
Pi5Vunm8rqLYxXgevCFtJ+1QKFdR0cHuBC8IrAgRM8UarEDAn8fcHkZ1kALVmPGOtFBXPA0It/Jf
AxZdqQyFEGYZyCRz74CgymTXaYL8VU9l2bhyABXmfGkz8d+gpeyKbxz1qwPpPWOnZVV1pHEkeTMb
8NET6fjv5kkrfRijK4DztM7cHdxJcTctdrYbDHSuAxDYwFsFYdFfinu1Lj0JBY6YX7xuxneKDnYr
1JNUC/CTovNNEzZ8UlkY7rAzZa+CMhbxvnBXEz7b1H80hq6pQ+VAbiW5p+G+5A3LPf2t0FvtVmXv
VS/nCeZdP8pfNJy2YwS8fZkfatstQoDxy3DXrSafMxIGqRQK5vUSp1GdDusRAzbD2404nGP7g8nW
jd5XIkpVRWfUXJVgWJ0cvcSbuuCPeJP1bo/sMxWJkFx+4UF7QSFKbwR8nE38yp7zxBNKinr+Wuml
CdkSD6J4We0UE/hUJ6OD74TxkxVcRUkt42vsvAdxk8aNNRytVc0Wc2KIvUAaef9Uufgq3UuoWzsM
esxocM1hP5SjaqOuteafi92YWO5k1dHgKv1phuUWhwb9tTH54Ka8JU1SvvNbS4Ux1qP6LvandN8g
gWdyTgY8Uxds2l2Bfpgvn9bWEhpTDJ81mTiUB4I0Y06pHVUW7icLrBiwfYkKVZI3My1ggxnhduEd
1bK0eJBkDmt/Mgvv1mr1RHvQtAl3hNGmNvkdi9L+Y2mCq33jNZ0nj4nAGXC/ClcU0ZRmZrojd6WO
i1E3mCnGwohvpJWVtzOpxUfuqc3Hbk6aD+NqLB/XYvV3eD/a2o4gAe2OyicmLUmTYjQCd9mrorqx
+0gnD3mtuC7jwr6ljkrXwK1tGpwkzD2SR4AG8TmYcizPmlbmtwbtVCPkcL+/HWZ//ugtDf8LlnYs
xp2bzsXONTG/YEKs7lvXSgBQ90C08cCc3dshxelpZ1VYyxxmw+ymYFpdCFSTAh7rTb2Hi0yZvN0y
AeWuaCzQ01giGF96S82kHla6iCMdVrofzoNo7+ZZjVY41K6KRCXpnimSpSDcs5nu/Axo9S3pbPsp
hhgrScqpedjl64orhuyM4RaaLs1WUsbS/mz0TX6v2sSfdnHh6OClGqlD+6D/Dz8istvvGpyubvI+
lu8a1y/25SAwDNFKW3/ESM26q0USP9Vx1Ylfqhq9YifrxiEH11WJUxNvuZSC5CvjnR3T9YkXNkX4
kp0so1ixo8yh4qehgtsaWquvdfcdSlP8pvJ+AO6/GOPyQCk/d45GvczAlDL7i2rctA0ZA7T45t6B
QV6Vd8c6le1OrxM+H37pGHHZ4L1qbuWCA1hmzD2JcVZ89uiMUrxRJgjMz4jSs2sRVygo/LihLtNC
h35w7HatQtrnRoTHK4ojD5BOWE629UAvIpHca9fks2vXy3YRNrDcqrtS/RwG3f6UEpe6YDCkxmcu
8YffFlNS+JgvDCxPrpteapCxHJkkYB+G/K61y1aLYpmnt8lkTTM73LzgK2e4Y4tSRdXm0e/KRjsO
DcAaLuE9XDP+y7H51jnDNsRYsfsaCOWORtG3+nGYNVqaGnMyQEXz71qdDnAbq8bOIOOHqYJtUYsJ
8kRmuOr53WQFUPo2f4retUruO6MDf2nAfSrkp/VxdVig+6lr17WXOw83ENLlpcDwQTr2wC+aiPEU
uyCDB2utQTGL0w1eq6ejCTVXU/RrEyIg3ul7t7JA4obgixt9j6PjfO0NgwS9Zgg6rhFykqAeDcRr
3xaSkUW3qys26I3nHK979nj9XlaaKNl3gZGCztdXwl+O5FiNvK2kzDjz5FwtvoKpsrwD8kzQ2Uqv
fKoTEkT50az7rA5nv+DdUO3pagAqeAh88EuyvBGOKNMQjkuchxZdCv4e5UbxVixVCYSsXTuHh6qx
J+pjmMIgzPOES73LSziw5S5XojObKtSFZUXsSXwmFGUJpmCj7TVhYYB2v+7gyI9Xrb1xLzpbWt/x
ae+TI+Kzvm3CHEb341RUS3lL3b6AWE7YC+gHbeWx1ky61xpsJx6wFGnt0J58Ijfds/lHg3Wuh4PF
TvshLlbtvdbiDwrg2/I/aL1i9rplWT+maeZ9WfD1pqqQ+e1tPM92f5cSqsLSGkGCtlWeezhcUHKK
DMOY7zvavtiMiwWDOs8t3OwjlcPkW7Xl8UIsaeo+XIs4sW4mYUz1G08JnQRoTw2M2oTmTHgpCfMH
f5IfKFp060evsTt5kNQAsRoju/apWXpNwy9IGzGvb7WlLiMkxor00mjCexM4MmJ0oGDqpVuf5OYa
0FL58xW1J5Nd7ksLj54SIW2aYr9oQlaPszkmZeBUnlzeKaNffigyLp9WvSZC1sArp32hd4oO+xIO
StC3vvMwi26xD0Oqt3gl5CNpksFWPtO3Vbm/B3TjlPt86X1a+MwR5p3Ak7dnUT0o0RpfpdO2cZQB
59DCYmp6cKdoovl9YsLXwQZWh7HQZGEq4IIo9cPMsmYn8lJUV5xzt9RP78iqxo3K85s3vdaZojug
noa6Ck13icGUt8Yy7NzcoZYwWcUPcLuDCGknELthGGYRlnWK8g5RccsRfBm9d7MxCv0a2z/KcIWm
1eix65yqtA78FqdNFXM0KYe0w6AItOltg3KfTduf4+F2xF4LL4jC4QzC46fhqhvJN1j6yXhv12SL
r+F/aocV27THntljA2Gs3PZrN2JeRCfx5KHNQ0vWPUpnUt1DqRxFkFSyEHo4G17nOwEFR/tDp+iu
DQ3sAt9AKKfZdnbKtTqYvpS0uvcVgNXU9ZZvcS1s/ZqWNoAWbVevoOub2f8wpljL7rHhM6g1icTE
+jWB9+oo0eSRDhxy2Im8c/AjBirnBQ5bUrHHxMoqolVq2XGdS19elxmEh9i0W9qy3Bg3h7CTs3oc
ybzkQS2Ud9XVukZmmx4EDpSOlml7BBZdyeeY7Zu4zHVwd52x4E06Z+2vjCK+GyyrY79vth0VgWKL
ie80mdlnRygdVatVG5ISeJsa90VLu9U+8ZYuvXapeXyrxrLpqBHH8bVbUrMPun5ssT/cYLc4BOTp
FwyFF/GGbdds2fZ7d7j3Ms382XNFrDf803SLm0XaX7nIiKY3mhLJV9m06Rs1984DEHuR7euGGgUK
7yW75doJ7Zk/fQyaZjBYFmvDReCqVFhM3xiLV+tv1rxqzd00NOJHa6STee1NFJO/WWVfzz/wMq0g
C7a9iflOky2cOBen+rbmy3pIO4rvc29m1zglpRzUkuQbNasOwvxQ2R9N6Y1WlGsifRKuwsQhb/H0
c+bMfeKZtT5AEVKXQdb6HcDbapi7wKLopeP304wfZm00MDCkxcWNiErZBP+sr8xb3Rc2duyZLLun
xXRQEBeTOac7cpd68Si1teqvK83Jml3bJNz5Qrx8ivJKJpAsb/EayqaolTRTBlXcbR5PbGafsDYd
koPlWOt7q1YahB9dLOTAei+f3xrSib9MBi85mhEmjzBFJ+r1+OgaWOmJxsUkYcG8wP6Aq4MxHCol
9V0+2vMhWztciqiyPek0XX7Ar3yCOJKp9snCPHbXOwbaDvYn7yHvIWIHs2cvzGlqxLspxzESFYrX
5aE3Nll/aBZKM1eJa6IOqD2qRaSnqjvpJMXRJWV6gLk3R+BT3EMP3P5Wx4Q31OJCf8KfpWJWDrEN
0KHuhi0dPuP/NHOE29lu5ePwzfXt3lGOXkd9pswRU2HLVIcuo3swwnJPK4OuGDSsGXLXv+WsO33m
GJom0KrK5qh163ozjpyCgrqu7P/D0Zkt16ljYfiJqAIhptsNe/Rsx4mdGyonA2IWIDE9fX/um67q
VE7Z2Ruktf4xKbi7RISHuC+9dIjHMEpzaxRlyxzGzqlLgr75oXgWugcdeKwUtD6r7ZK0O8MFAHT1
rc3baTs1WkLG2iWcIXpkdc67aaWYO65/E+vDcpwX7dsK2O8+Vog5jlGZhE/oi4YHSZMlC8RK66Tz
f8NBGLlt/iv2GjYX0RXTUx9SbahsXFJg1Mv1cfH61X72/lbcgioebujIInVHNul8Z5tp/7P7TRQd
zea1jw0VxOcVFUNF2SHa0TTuwH0yepX21w4h/4yprUw2nACreaP5SCcHUelKUFSzE2RqlJr+7IEa
33M/mr+abHolU127w8L6GCXvYS6KN6t8qhNqtpfDvkvUcjlm0uJsZbf9CpzNe3MW6X2nD6VIixFN
wLHpgWvJFZjpBlrUwmg70F5MCeb+OK0d3+geU2gINUe7F05rybzWFEzBY7jYgxioxD0TCb48beSL
n5N5JJo6Ko1z4geS7WrU6h+THezg3gpa61MivahPjAOiR1KWCI8OpXFG7OeVTerqCSR0UrlTfwQV
GbxnN9Yj7YUls/+LNzDFPrNUx/nfbq6Kj2IJ2DlXnlI0dLJ/xStoYdy5/LuMOdB0Tz0ykeKA0yIR
R2Fc97a3vjuemQX07y9zefRhnBnarLIEYlCy2uivVVU8gATb9ZUbLfg5+JV7jbeZ6mmJTOijI9xo
u40UA6eiDJKXWMgRCw4e8bd4F5REwH/3JBJPDmFS9Lrbu2DLFR/20ofympMy+bEjuyQfjzaz52K3
a0Ss8MTGk3CRMCFz41/2ZI7f14SX6zgtcmvuahWZ+UppIh2IlXDmX3A1/oMfOvmZdhT/URJ5/HuX
UjfnHkzpWCDPPkflXPwoNO1PByuWTaT0g6/3xewFFzP2BCk06xa8tYsYCS4sVhTzttTTIyNxRLIw
FTbIjmETOViL9oRcjQayIZDr+OJShjpkux2d8q2pOp4czzgLLTbbQLEhS1oYQM5OnXlSFjSBfHlf
0QqCtsfjEfN/FcqMd+VckuoaVETP3bxui998l9mHt6U6i6Cor1QN5zSTxfEzPoZiydbetuHli3zP
TOAltySoOg1wIHpa7/r63dlVe2kJYlEIRFl6T3aJSJ9CkDz8bPO48b6TpbeIO3oO+pHDQpJXWfjY
eyxHVZuWSDcWnWqqz/hRhCyeuSuTN1XtznhwqwaGtbbN/pJjTf7p0F7MbwTc8ED/Mct/IvvGnBw0
Rvzl0JkvxEFVfFxL7HwyUnXtNQyT7o/mMsuazuriMAtih2fEZjclxeoQkwUKyeSQIDEYOvwhdAoq
70FV+RwcBworF9qXPQrM3iPTaPtUk5O//+v7ZX2OuZW2x2rfQMPCDnhuaX0aTnNHzT+qykV8RwG6
zLbIdYbjGDRlXWV7Gy7jUY2cUY9R5ZsmG8BRH7QJ2u7dV6UcDqG/0oxMhLEON0biaYtTXTohmK8I
RyLzW/enSsZYnfRII/lJycmbaNKta4HaYPIwFjp5IqNnRPXGZC127lNRs+RCHang+1aG0SP0eYAX
BZEJwb+l03VpvE3dfdjSApN6i6UiGZTyTwXKUmdxxP57wvDhVmQZJ8k9Q76+hILSl1MJSv3Eq7y9
Y9ZcXk1egASgDlSQ0zqas9JVW3PyqA84b12sJFBcXZIzQ/Hdsep8+bFGYX1fl/brFAwnkpO8jQfk
uCSqji9aL5Y4fXCo9SpKXrWsVEvzQdoxkRAzrezPvtjMu2oW6mWTPZb1NfY3jaZC5uW3Vs3oz9bN
zkk27t62ZuPYhvN9qTpz0LPr/mymupRHg+DTXrZpm5f3zYvtz1nH7cfSuyZtlT8VB9kgaYLh326O
SxFOikbRvqvNcGZapDDb0R/i+IJvtO4yqmeT7cxx2vUvOU19pG9vKqpfZJMAvznopexhTYb4V6WA
Ww59YcriK75UP4laL2f6Jruf+9AV906ICYnWAXtMDGU7dagS8CXS0FD4uehUSkJg8W+ChROqTgjq
H0swzQkwTVGhNDjnmN7H+84a2gw6G1zD0Que5j5xf9YjPV/8u/ST8oVzmVG33FU9fWjnTnmOPYeb
E/zt4p52pGY228VuoT5vfl58FfrJd6ylnSImul/pp162/EfVNt0LfVAVjaimY7km0fHmTbRpp4Vw
KKZw6RinLHBaopHxvQRQ8Bth0M+uKv7tN7v8b6id6eoDz16HEDcRnV9ldfLrrfpeDnLvREqolqlO
HmnhPwVgPK9R1HtfXeaqvAFp9vJW+jGFk4RdResx6UovzlpTTReaNr0hS+KtpkmO0iz/ZARZ3OdG
fmVl50ZMaP4cRR1S2GMYOgyeJHIw3/zwRxfSXJ8SdLIA/YnKubeVP0R/ARpbAorWOClTR7j5fGpr
C/Q8cprhxlyS87Iy8/rOqh+LoUFpABxbLKdhCw14guPvUAf0EUG1OAOvnA2Ll7my5qsXvpvpN6f8
hUymwgjg9lg0z7RY2I98E8W3clBhybGlICKCcYnDLPA2YZ+lslTdzgx9a7pr2YKuNaosn2dviZDG
cl88St2SsDROm3L/ce7lH3tgw/4WRlX8MFeDeAZh5ysgUe8yFr0cMpJGwq+edSluQakr/UkYUfzL
kvP1kDd9dAwoQfpItK4nBHUxE+ruzPHF89uFVHQGz/Y0L1+wpTstS3fhoHHutxqp28EjpmY7TEbV
hL/HzUuzqq274b9GYFuGOv7l83p7xybwc24ZTbJ9iRj2RDxSnEE07VzgkyOjdC47byJkh0TaQ13X
MXdLJ+nF7beFdlkkr/H6ZqKiPrfIMG4bJSC/9n3j5ZW1jxRRhE6cJcrxL5QMJ3MWh05JCV/etxkc
xvRTmTjrh+WIya04zZMYPZr+THWNqfUVB87w7YT10vlriVr8I+aOg5QGAEAZ1mw7HLrWoGxm3t/+
ixly7kt3IqB4dfT65CHf/l0IS7TN4NhXzhW0DLJp81M+O/l9IOhLPkaQN+o8VYOkmIWS4eoY0FGW
1s2mq9d96ShBnP1lEqdhdIEJdtTU6Rq7zTtdc1PWTn7yz62M+0q+Uv+jKXYquao50T9K46G461un
rY/u2gYvE2nfPQeI5/4bZbg9AJ37/c2f6UjhedzMymnYyP4yJAUp/Cw6Ow0KtAEPL0Aj6JHRuBXP
kVb1dNdsybTeqWlW6sosY578xBHUD2KEHZ4DT9PpXvBH4TN62eQM3OHH562MBlb7PljuDD7QGW12
HhXnuJhpjJUlIwBJ112QjdAuaJPNmBdnE/OycAjn0F1hHQQnF8W0/6kQhVINKVoEv9UuZp31Hhpv
4s28yqPRJjDk6gNVhHdj6VL+DMI30S8IkEl7g9x0QBcoM/LvnO6y8rEZ56Wn5SjyXYL6nZiWl44H
kSOvVj8SOVC0OzqzfUOxPHuHrnHwBBnN1kUlbc/zvUEMhXNdvSHVWrxscGqPmbeK5yz0R3qc4S2J
6A7A5PYsbvsATNrxK/Svk21yXINruFUJupJkKeeUAmsadENU9OeFt/8NFZNrqAKaAae3uRupZzeo
XQNA1P8Sv/Sqw6iG6IP/1r6qGl/DSr7CGW7J/tqFET/cZNq+xdUXTSXzAcFm7RfGpkIjamNCWtfu
VoXD3nxvlmRx7uOoU8NLIAtYT1FaEULUhf03p9bhSzj2M57HSrZdtu9TdL/Ng2TxJ5Zc04IYO9FF
52JyznmrZ9QjpY7sZz7lov8pi2lv/+7Tum8cRBHrv/TKqjvRUlM3L36yxPQEqsQrufVrs9Chlug5
pUVdxsdltQRsrzB4sJkBVAepNUn+G5wKuIyBBROBQcRHR4RtDpial4c8qM1XaXjoYN6HZmCDVlRR
tP7UecfY24LmM5wGutwNDd9HfA/1pXfy8b9+g0M5yMpq8uNNX+/VdQQmL67s4f7NVsKWeBAEJEcn
xipbaxM9NGG3KnrHbTCxTc/9E3yD6519DSryjYsmGkF5wghRs/FLRhRQDfuO8iDfb+7ct+cAeRGB
clheoCkrEdB16+9Gzw9ClGFy9UAYp1NcT1/YOrjHe1kLnlJCUO2/VYtd3Ka569WNL1XeQTZ4M/Hg
o2Mp6jC7zJImaL1vazj3623ph+HrVt76zxxmHpz0/4D712+6IwIQ1hBIudjlretbcUSzsX3otmYx
2kp/UjeaZf35ug7l4l3pp1HXcHC2ELYOnMKPKZ/9D3DdOdpEizVLei3kmbrV+mEPfKSpVuglqxHE
fn0L7PIjoO0dPRXe6xbSQhrXirc6joL5gotEHi2qoCum0I2uq5UVIddDNH0jImaLj7bpSudhdLyl
uXqhs6bBl+R0aTz3DkZW/6DJMOLtXWda3jOvHrwHbxm915ousDnrWR+Yg7Ezh5lDYUrmjnKpU3ft
mnezuo67H2Bog6yBHSJQsw6Kj7WvhztGcYgz7MwV1cqxDpt3EW/7L9eqnfcHxcJ37j3S9BIYira8
X3tJ/sCF4cZd3EMowaI/aKNU5alt/CF82tmu2Oyjqd9OVT/a8o1NNRIHHTH6XfICTKc9hAmJ7z8n
uhaDjTbCVpf3hV1be2SOqBLc1qh0g4JaGCwAlFyNenam044GOKQYuA+T/DOKZspvAqeejPxvJcze
R6brg8EY0M75xVXcE3tW2KktruiOSxWBVhpNpdfoyYnTv5CBvcOEZOL+2Bco6rqr4s1cPuqgLMRz
389R+RGWOf2a6T6xgrakK1dhl9If6jqPQrBZZ1M4zOa89QF+krasave8o3UH8IanST7FZJOenpiS
LaqkPt7Vy9GhKggFSzlFCTQuwPRpkZaiq5522eltgIBBzM+rqapvHgXwec4CPYHZ33qlnXpN+yCQ
ZstmutIKN8X1UDoqEyPz3nBOAKUVOGtAZF+wOUx4j13lR/1/xGTmTPnbuvfHkhHBMBRHAiyJx0UG
y32DUcFCMEGWsSKAYQ/P7Rqo9XmuVdUO6TA0eZGpBVlOlK3oeWd78CdsCNVhRZofXRx21/7gbW5j
63NRNh5DMqUVwHAxzcz2gvKd393KuS7vatEP6omTwzBPQ+1CB7bEcXg6rdupJxScj3EiVt3xaHQ9
iGVpJn1KOrP09S1vVt07aVmSqfG3l9EYvXtx6Rf3LLJDe1y6UBVZXRE/lZZA2PsduTsN16Obx57h
/QNf/t47uJWJkvGb7gjZz+HWBUhHrnoovPoRIM1fT4mhSue6q9h8dd7mSfJ3RLRDEDUKpqDvL1jB
ez+TW7AltKvi3kUO1BeKtf4IebVEt3CtW8rac1KfYa5KUSQMEoRBsamvW1NV/kURADvdISAz6IRD
lmJGZ/Qj5Z+xghv7Gta7CVfXHuetCM7NSmPd8jrVmgT/t8Qd/eCMlAYunknJSPesQGMoLt2QmIwo
+QeSXWg4QO2S4pyu5tTE0ti71RkURaM58q3oCnth+kuUFOt2NmHv+sexbmbMCWNRA0f1lD3EZ3cs
wzE/czYs7nQZXV6ibHIG6GB6k5zlLxRMM1LZHlunOPHvC0Z09WhJXmhdXt1/FT5AsG3eCv3fUFBE
7NC1OhgYYNl1EhKLYXlPyKgTOCHbQ6TJFQc+DrhB6aYH33D+jutAKUG8+F19btCXjCdHbYROhTT/
zJBy4HrECGyNffQbCtzPSoxqvRGlEzqP1UQAXbpSLpE8J37ScY0qXdONnE6YLvu3Iar65J8zheV2
UaN2+/umbJlQg9zsXwXYpRKUubYuZFcImuXdFfXkCKjUYIz+TYTL08FVut1XonASTHVW70JYbDCI
QR9Ipe6+uYJlOR17L2n+q1aXJvrNbBj0pwO4ewOWdEBmU3j9dV9RInyzPvVM5lhTj1w91oD14kRO
j6+OFiuge3b6XidHtGG2+OhJojNXqZzV+fnFEYTXiQs7+uR41CaNl0bX33OHmL7HadARPfctKYEz
xjhd7He4R6alA5IWvT5ZbC0Rt4WlGfdrmYjFKd6LUvfHXMRqPyVT4cqsGZvN4arc1forJhRSfBrA
0OAeIIrh+ZC4XAFvjQyd5tyxPDgrdjM97UEa7lO1N5xYEUQyrGBCfyEvpOwaCybm0kxiw7al2MDp
8HZ2p2j3imY4Wsbe5AaW05srzTfB/qEle+1tcHLrEBTTjUOSaSqs1ys6HTE8zFYG8T/+d2PRcuXS
m0diPzgWrkAjLGcrSVjLsRUbTySrD7bP61K1nXMqwcLyE+LEunl1exdjlqWhheWYcZgOLu7hma3C
b5aYJSbno3nsoK+SH2HXD1tCkwaustsSFX57m5Au5GfhcVY/ryH/5xK5NAhUh8qdNsxSOHtiZqxE
oSB4pq7SH9JdjsUIqLOJMb/i8ujbU7N4TfumO935r5wfiCrO8Ox7+1rVrWqybS4Nx/nUtO12Xzjx
7DJ7z2VLY1dLSsJ32RiHKo+WjP6/oR5s/cqJ3MNEaTnlGfZVIe5HaonlCaCyNt9ZweLishPSmPyK
xpxR5VQLsKknHvJleN9XnTSnYlvkuL5aCqPlfeMhdT4yYsKfbThzqaLDnr+1H5jcYFG3vtqK/bZb
GgpO0oja+yejVeNeck38EsAEhBqO5SkqZjEhMakCfkn8d20up5SZFafYtcVAup4wP7pjdwQOHOZf
s/YMEjNmGJvzPFlP1xCnGzXrd8AgaqanLMcv8LTtMd/TYUdpUqrfNfaSeX6abb82v0UesRQCQ5W9
CVNqasfev/fiOliZXkCt0nIY7JgKEguWg2ej0DnWc2HhooRXo5NvqlaaV6maXYvz8kXPv4m6j/VF
WW5StDgY/ihP7xICcj7DGb29PsYUNY3FAZ3GvK+n2oXnWVM+3sF/KALPyke2qLYZ0Mog3Hju0fV5
yD6QbtVkZhq8wC13ePGRC7Et9VGbdiug9OcpZFid5yjGoiYtPzRBUPdSzZb2v6gULhxLiLJuxfD6
TukWtWvjPvl/1KLGz7mc5EvrqHA5+Mox93bQIYFBMpy6tBvdKnl0fOUj2G0JIKTnITF7i086iPfj
GLc+q3YLAmiOoTu6lPraelavufBHQhZysgn+mhnY7wktl1g+hV1Ewv0zFDIqMOCy5x2SPQ/bM5JJ
y0O719hSWWldud176ygf17YvT2M+bAuMkYOos6wRzJHFMbNXOqUDMuzJ8bmjof6SxwMc+mgGddm7
fXxc0YW1B4qFTQp82GdmqYvi0FTL/iqrQj6pCdoKKmaoPse6Cs84uMJb4IclWRXJ6F89DGmfYUiz
bJU7IDzhnhfftU2irAyV+4txU56nOvDuPL6N1J11sKUrN9HJ9pB+YRfI2+ji3nX2aofXmUr/uZvb
+UkpxxGkDFo3OeBBCyEWt+CxWMcuE4TuPyRb4UIcg0Ff+3hu39x1FWm4dtGrEMo5zHvSNylQrRhY
ujcEfpwQ3zs2YxJPd/sRISPGbF9256jVRaYHXI9Lvkw3h1JNg5xt1G8sTUSlslwoSNmky+9bb3CS
VAsdpQCOzUdVddDKUbf+c4kB2p6gdgomtLGRF4Vt7s80LY1JA57xr9NSid+N3Ees+bipz0O4mfHE
30fcWaiItyIoH2PrVz/bwqJs8cYpeEcwiy5DbiHTwWz964jBPm1zld+TWALESNLvyMBXtnzDo/RS
zleN2LK3SGhyU1B3iHwvU7pqjzZoxKX6vzYXWD0B+F8bnM08vI/+ytp5WOo8elaihEbr62X85poA
3S6/sHrw63URh6TkQSzGpn2oa3CZq4eaJI39vPMhRSPiCETviCWNx3HPEmfbHkMzo5SIgvYsClcd
vc4gxeFSETwaw+ofVN5VKUKfWF66ZQjP9RYXsG0Rcu5kAk+EFQbqrhp4+VT5dcmmviKHJ15AorsF
NDmPoZKfQFn0zU/VevbjPT7BkgEWWumBEyxVeV3RZDxtUdfdtkQxrVdzuINPomI192QXtKBtdfvW
OJD2IAYxns9oCJo7s5VsuxjID0qxMlL5C1vII92i8Qpra9lqashZNe4rQoLY6fZTTptUlAYF6RAw
hUH3CCLp3y1CwlLU2xBnjtCxk7HME7iCtfha+vV0md16pGEAcPaac/ZcrRn1heo6c1UDqGTTtfau
5A8/EM92b5i4m/d4l342k0cDebLH6lK2/vL0ZWu9z2OVPLh7viD7wln86M0LGLQbhtGrahMkZX7g
yEtPUDkVDqv8zwXhqTlewkjL60bQg3vyETi8Y/trvrm16d9FtyU3sY7i2EwexKi37WRVOAGsRj6r
QN0bG3+PmoUhc68w6Bpvv9dAJ/eWsO0e+sbz7pdS6YcSOctHPAyROI5t7R+7ltjU9MvgEF+k+Uou
V01Q37AP8BZSg9E+fTlS70lz0amSPO6HdvXU/YicpTwZqu2ydY6tvUkULymDX9lREruaxxpG76Pz
EfOvUdBfWIy707jtPQQqlc4inU33yfNc35X5VGxpxbRxHJ2kfiCqgPpv6IPw0XA5oe2E5+SWgJO6
hDFeDYBRk38Dit7vLRv6hyF54warPR4x/DPR+T3oYEFxVqoodH9OdLxnTeUH6QRMewr8KnqUjKj3
CVbETO7NXtF+xOD8PC1mGLEQDNUb0drLc8T3kHJri+Lkceb83dCy6qPY2a0GpHK/mL+S7dKJzs36
qnBeO4wdlziOWG5p75rwug9r+aPinv0sG8pRuW8czdzkwraRkriwVDchPR3zgtc9CcPgtybQ7E3p
UYKVMLiAtExEll98WA+c+3qa1yNQiOyyCG7rmcVpYR8I2vcJrTDFsX7yzcbCBNcJLOtsI1z5T8Rm
An0viVzfi7xzHwtsLhAUOnnxwJCuhFos1x4iQeNOnGLvtOHzOxfgzX8RYAbB80oA0hsI5OScCkxH
SWaZXRfe0QL4ct8qWWT51MzZOLTd3wCf4FWFgXPj/q/Gb2PV+kk2lzitr9WEUPeoIx1/i9BhClJl
V481olSKnzoHBDxA54WPDQkpdEsIb/pvxrD6/qWIiDHG7Ora56olDqbu2rM7JGo7FyJ394/W6KgC
k1z57y988I2fgZ9J+6dYlYBWa0p4QJh91D7uSoWcU0VueTUbWumjI0kEWOA7enzyGDCmqnsyeTUv
AJRJVb/kLtzD14bv5WF0COzGGpm7ReLfcd3h8ExKOgZgVDe7MBw56FUmxN0N5StSC2TI7V4SQ5/2
CfJ3JsbVgJn5W1DSKbQqpAjwhAuEMX+b3AqHPJi8toO9YwJL8oO2of8crLntX3B4S/fk0HUeX3sg
LskCyVl44xZc0zWgxCHLI2wE2VDECdOTs6zol20Bsu0UtG59Vw4ViQjrkM+fDIcOVTHGkt6Dq3RC
i5gk0ydJjCyKce8HJ6cim+fPzFKYEkgymBtnl/PLZdQYsi2w/OudnuFnQvjJyzVwiBzqYa4tIs5i
o+eywu96yddlvwH2ly9F+2UY2SvXyE9thmH4ERNPUWf7Qh5AqkZHAI46MYQs9xQjcARIW95Z9JkV
gSXyS3m4inwY7spimaJvuNrH+ByIPRn+tfNcO0gH+PyZVQeO/UtipiH6CVa7nAAzEL22UZQorhLd
1N+njfCdc7LA0mam6IJTgcZ3+I2nRhtu6y30XvUISHgP+WI7UIaVKpqsXfuov1I/i6np6FqDeZT4
0jEIrqCQ4zeWUqEwfdTdjUzEWqFNd73pWa2dSbyDzpeebKWB+/+7qdrIz/SGU+F34I3AlYTl8IUQ
SpNsIGiFJG5sFGVyYQZxNBPUxAmVuUtfghRHIpf64ETgkR3+ihy/m6Yn1l/yJ9hR5xSYsf6NF75B
ru667a9in9lZsV5K+Io6yEd8VB0RN0TMfNWlhulSd1NyUV7Zn6x16/XeAXyllVvVVOlhNpuW3zjG
1yYlT6m906usopcc+c1fBMhLdQ1NO6wwdlzQX/Y4zBd9UfzGGz/xj9trYDyawy5Y6au/lTMtN8i1
MLyQwb3do/79605RzEFVRaXffe7riIcO+Ctol1OITpX+VrlH/M4RrBcH3+Ao9xGJVa9SxQdY/B52
GUxn60STbzP65CSGNyx308XfVB42KVHLDvpzVrrEvVjJKpuGeBvcU9vK3EEGI+aVPRgLFdKsOk6a
8rlb4JvPbbKb9sMxeoOFG0iuqE/zGpXbz5J0s+hQM7brtG2/0tnRPg08d1Fv/u5RMkx42ju54vpb
EOSAne8IdtTmcPz4FixmDajXWfNx7H5r11PrHbroCH9HUpjAecfrkYiWYWaZkz8a8nF/0LVB7jMu
JRqWDQlY/aA6VXaZOxd1BWS5m6k/uxIU5oi5Nw+ZRacmgYdGeb9eyrFNEpNuU9D9N+wGMO+2rGgy
82wJRTvdAqdN8j2dKpeAToQBey3b4K0pNrttd2HkkJBzYuyyu8iGHOQbccrSdOujmnBr9SkEoRwi
JDxGSgw84OCdTQN80bgISrfJwnLffoTTpKc33xZNdQyJC+QxZnoJSw3vMY/Nta6N/L3zSTX8KNct
6M8eaIL47EZkB4dgh6Ifkfz7iJrGiOyaq1WRr8fTtOjOHNXstAuvRCu37skjwZgfawWxeQ/G6tV5
cXtVhfIdsKoKj2480ipeSsB1NiRpRtTRW0D3fBorDGX3BSplk2cNDtL2n6kV5adeouAxj92A4Ned
6YXy0bO/DE1b+DcWX/oGRASw8yImjR61x6i/3K0lH8/bCBi+HiXKV3vI81pegxoJ1MHtv/CpYVnd
kzcCkKKOX1sIy0b3VwfP1R1nUpHGM9zUDZ0+KkJdzL9rWMWsRovkZ4KBCU/TUt0oW1pcQsI6SdJK
5N33yNrnX8SAcAYdaR4k0SlQdvGS0yrlxCWKKy34Aj42tVy1VqQvC36/Gl+EE/7Zqx47zh6M1c+I
ANIzITVbeRZ+G32VrgJk8JBucOvNqMIvp6rjeWlBOAUlaIs96caMK2gPX8AxkNY8jA22Rw6FvntB
ApvfhA76tw1pbM42OWLfxzv6Ycj6WmmrJzZmtgVOXohavTz5zohKdhtDD/kTClh7RW+x39W+j6kE
LW6jMIpxTQIRgxDMRJ0nfXUe3HHkj+rdXMdGVU91MrGEmVWUz6D7YX8n+3zmyXeX8oXmMUUbQORu
D2JAk8ISDW3qQ4nOKeDf5D51FiL1i/pEsV6zBb9qb44xuzajn+5o8ii+amKSpBKMee7VV72Ijy3G
mOHUhfDzaZQrnelIlD98r2rSJbGxxw5Tw6Q1iM2dx3CnzKyxqNiOssx7N0tWFPBIYJImLWOwlsMU
T4U+ddJT9mGfqK5LsbpNO3KFGioKIxFRCACrOvlclaO/kcgaU/2GO4dzcMin/doS8OOduUyWX+Qx
IS3uFSod3czqXSSb26eucTpUZXiQxrsZBRdG0D3Jhnou50w3q7wC9vrqlFN4n/qOgm6roMG/h0vp
xpiL7fZXBTh274YomV9bilGnaxTs8zdvIbohdB1bnQOSo/oTZWgk4LeRkZeprMTK+kxu6NMEkvLc
1eVwG+QyBI9DZMZb1eAUDBRTNbWW69Xdm+S6mCm8BmET/KYOYQGfUMDjUtb6me2Yrystc9uOxxBn
x+/IFtWlxY154VVRR7aVhQFsAnS7lfTnDFeSWgVGTdodkwc9IhK8DA6KmJPrb8xv1LDDkzooW5HL
5AvEepuo4BwNajy6JXMql+Y8/DXFymrLDh+C/O3LTsPg/zg6s+1WdSWKfhFj0AtebdwmTuL0yQsj
2ftsQLRCgICvv9P39TbnxDZIVbXWmlV0d5K5PG9zN1hfcY5s8+LUeJ2SdNIMPHwibeQ3cmRj7mmX
pqEZDt0gCgNTVyP1DllH1TSV8ITcAAsB04J4PLVgsFjyRznw0seSqY6nUuZftRgpL7sa5iEKXfzY
Gp1SXhO03EyFF14XB/7edp6XZlc1mb1sWgBDT6kl5X4trfq8TGm/M/6E72gclmtN+HFr9TC/yAT1
wwPsRXItvHaKjrMSJnEm2SeBovBALxZqvwRu/ah45rYeA84Eek1RnvvKTRMHX6+Fz9/CuxkyNM8R
jAfvbeRgArs1sE4njyzsTQVc2pv8no1MgL0KVxGDntY+9dEgrSS0VIytYEy7A6uo7bOFNYfaeyQA
vMcNg8F5FZLXtyjbdlsTSSS6JF1Mgbk9oCe7YxgsxwKDOHlrA+lLCtePEwcF4TjYxtmXXsmcLHdS
6y9B8fwQV2H+HfR4cjdransnd9QYYho2N4gNC0qxv3he+u2TK3r3y3q0tj2uqTMJs3afB6Pa2X4T
y68BTvVL4AbFikMAleJdWc580sp3vH2DWkRnWLjxsOHpAAsQFHn11xrH8Emlq1UdayLANnxLCzNw
V5o/tSI36BN6vLLOvkxq3MyssNUzvobOqrutQqE9wTlVT7Jc+qdh8Kr0uUAVfexG9BfsDCG9VInh
iEF+4+Ubd9JZsGto/9pN4WCf1cD9zMk0tfcnNM2S/jRNm96jJvCWNY0HjbkbMxhmtxHXcZC41mq2
EYC9Gut2kITesUJYy4xkyGkgX3NlN/I4pna4c9CEKH5GN0FMnhmXYY6Wtkhf/MChAR6IZmEEq+fi
n+n1YIPkY9a/qbyMQ5XwipVEIyHDXHlw4V18Ay9LumCuZaBmH3rdRxnHZlvT5BC0+MMSGeJg9hRt
laP0oy0dOGYZS0j5pqTVMAWh5GB1Z9r1CRPM9GGmdnk3yuYDhkOQ8wWlZsAuzYQLZt/G64cq2Jqw
nJ5pevPoIoYhO9WAEO8jt5+h15KlAP7Uot1vwqkjnWT7tas+kEkkBSoqXX+avX5u9gSHamy8yKuR
TLCtYlYgEWBfUp4PdcR5MP7gI6jutFiCWx5kGsl2g8hO3HRqp32oCsGcQPoPeD2qbJP7imlaNrf6
aAbZ/LQeVMMNY/PlxH/tPXgwNYE0NAwBz4IBtHPpiKs9mNjJz5an66M1iO6T3rUZ7hcVz8vJdFPA
hLvjFiVNInxDWkuojCk5fIfzcGtW61aR9YLXMsmTns3A5Nku/xUQB6tNNwf9P7isKQhhhweWjGNM
UmtjVZN7Th3KilcjBptCwY+zNtzVXVqQCyhRtupJ4YXAOgmiMurLJ8tv4ZrW9S1taRxDjMohWafe
dM72AWCXQ33DSdaLE3R/CU2pOwgfetkSw8QyqbUdwkLAsgra3pupRmx3GtSBBFsnNiAHSorBemRt
fDXGZGqAhSTc2uaR4rXvP8mMkDzHoOa1p4jaKTqu/pSd18Wav0PNuHjp7BqXUJx+VguJn+ttiGw+
lQghHAaovO12ZLHsl1yYX2xoX9c3B0cNTzQaL+7FlH7swc1rx05K4gyY5EKvOPa1cKO93w7THR8R
+gIdQv+PhTzpm7s6mnmywvEnq8L1EXocmASYMMt165fuIA4CTSSFdFl0GTkNrDMZMUT8RVN6s6vl
Zv3icCzQcOjKvQxpgvQsgjuK5zGbSUwf4iA1eeI1E+a7aLWhTejK97SfqJEgxGF1i/7XDcfuOuBJ
WDdL5TN05FFA+a8wmV7LyAmfm0qnW4KCYzI0i7Ozuqnbcb7IZHEjvLoDTrL5NZiwYwSrHNg90MTq
OWrsLL/LRZ53B48LQDJ1LRf24wQgPHbZQuY3QV5y73WNSmWRjTm1Xg6PzBftwtAXxuoYM/71NB8M
usT4mGK1O2cMxv9YIGQ++xwQAZfWlBJUjnDZ1GSN9vZk347NHJYDDYffovgU1h5ilg6Ps/SnHWkp
Th1juX2dLMtKnAQEDPkYbRcjvt+R764lLrHwz+W9D/jQLfJCMmZjVFcbuKsAk2cumsgiO0/FdMCv
sfyIVJtjryagApSz8G38Ww6qxfTwHy9ik5Pez4YH2ko2C4yRXz3H+CL/GmcOeJ4YtLK3opoOazsN
FxwtiLvapOuORED3uDKDOQWLOx3UvFYYc0FG3Qy2iJc7vhfrZRgCMtP5iltVRij+jHaGdjcNId9r
RSews0knfNoZ7+a/xe60/W0tWCbdAfZu4iwge4nR+uwcE5N6JHQUnbRjM0QqpyGmi8pYh86KkFjj
jl1nZjaN2Q54uV96epoju0kmupm8kYeCiTBm/mDBFNr1vWUdK+FQV6iAvP7eIgY3JKtiJk68OuSX
DXQUUD6VK08Z/zHpFm34+qq4fuinRl/YoFfe4xsiYFalTsBz1xMozpeacJrKiJqIaKjPtJv+jkhI
9FePAYnUXvvsah6mPt0ZbaOSAtyISQFqg4GTpMErOHave5dd7iMpRcJsSiYrwCRFRxC3zHXFuRAR
lEcsbsJeboRXZPvO8QEI0NYYFicgAFSvTj8E7Adq+PWQ4lEZjpMndLRzRONU23Hw8vhYM0pudxV4
FqwvAlWdLOwUxsrBzm1y8kEuJBXE5qDKDp2lbOeJnOk4XUbyJI91XtL3RoYh/5MtNA5+TJI+rgZ0
tYNjZQXDPn55OMPEVxX8D9bzSinXx2w2mn9ESJCHQPXHjFj2Sp2JmdH3c9ahYWsuzL09LiUGPTO6
8lB3QxTt2yiw9H3hdLFz36/ABFErXUz36dCqY8Dw5gOzqvye43Lq8BZGmGO5i7q33qKPsrm72f6x
4svTB9NYOeQDJziQkWX4GKCQkn3tZoyJrrwrx7T8KqCH//UiP7xWWRy4l9WpTXFHP4CRkdt9rpOc
WQKDV2bPDw2smT+RVxWPmp/zioV9IOQtKhmhibnzMm3D0WdLNegX17sKvMjeznOHHj4DM/EBygwh
hm1o8LwgXlTIQjYdmdpMlN6u2CA3TDgMM0rTuU8tinU4kyn/wP+q+sbDa7CwZzuRFSO9QO8QZZT5
EEf7paDiI/WCxeRdzNjVD1GK4WXHZtT4tIwyOnh+3j22oypGvhrgIgl/zUCkCHPeSTeGVQpmWccP
U67dvzBSc5tUS0iUuQmp0DaiHJfHrMVUsJ3tFVwCWOHsHmpeMD3M2cpKvdRrcZyKtkdRjnLBIBss
aCcva5RVV0t0lbhYq4eTJeChFQfL5PrsrtYCV88Jz5UXpX/sGbMDp3CoxV3QYlm7wLyq12QBnyoS
7LtVe86rwX6siqZPkCzTa9vO+rXEUqw3QYrl666lvoggJq0+El2J1S9ce/JS27i2xmazljVzs4yZ
tvkeR76g6hbkTLG4B8quj6jw5jGTaTqSBKrb3ZKV3TEYG3lpZ9c+Ql1a3E/E+ghfdUnlkEt8yRR1
gxqeLTp6f0vXH0UnKMnrEVVrIQWnJv9l8cc0fsQcQUfXtcR8LzH5i5VRv+Wx/Zs8gp5jtHDXwVl3
Npbt76XlYqraWinMzq/KmT352je6mdFFGwBExLFil/q45fOilrMJnCCXyp1X0jwcDFgcXPfOGePo
oYRKm+hCjzUz+hAVhFhe+ILFPx6vuPMFTbqTcwxETPFQKuCfqSvLXFZ1R160hAeas7tl4Ffpy382
pZ3/5tWdFePHCwMTb4bJju6MyeD7tHmLo4JI/qA5aVmPvMPbYpq/jj/pvYgqO7hYasClQhZKB2QE
YFciY22YEdkRC0pJJmG3ij272CgxLhdeFLULAg2jqJrjpHJj7O+FPY6H1WKiuKkVGznPjReX6R63
RnCWC/U4W0LD+5pgB6GKxcuu5HY7/AUORUJI33mpUjf8MZFUjU+9QE7lybUIlRwBRpEYAH1AELjd
jNj6WRfh1G01XUoRN+5OkIOCD8+cHeSDs5jifqSDyA+1NzDylhPjr01besV08FqLPLAclLgv+9Y2
38RkbuRW8lc/KuAPzfu6kftu5BAkBK0hrCnj3C4cEe5wu49izxzXXk8+8yKos0M1nFmqQNrRwKS7
H70MeyWgHR+do5mX4HucTegcs0HQcON1QuHIdci9AWt4XP4uUdm99AhcC/goozETbhu2EKDyNWUp
/lVD08oPBAg7O+JskPX/hW+8IiqcfYz6gez3UefR7YIs9/1EV2MdIa8LdfKpKFCk3U7X677H0MWr
75NsiWxTx3c0wevEZ43Wn5BW9r4di/4jRZUqnoQJxAPDobVM+qmPeng8qF/dljyG9V9t+t7BnyP6
MyImJxnaoHVfiXXeYfGsCIwKHM6OHI69LsMEmFAL+wMDO5TQovXdN2us8X5Nfi1+ABTcGjcjZSa/
dOzMiJIL3rZxnimoQ16NLG3RceDLcIS4Ljnmdzy1OL/AdHE07+E+4RJVjG/FLrbNOh7nwIUjVTFY
/vBKOM4HBoslA6LApFic6vW+ZPID1kvhokr48C053DRmLjNKxO++5+UjcvFcxrI46CmrOwBshrFE
x7Ly9jRpPucmUNkUw8Ehkvo4Nos7XC1HpJgkw7DANar5n4SFczO+DPrKqzxfYTE5ZznV1VNgjFg3
rZ0Gf5jwRxe84kNSzdG6kEKhsgTdhr37hvLS4aerxttEBFA05oyVyNqZuXDx5XWxYNHt4ngPXYBe
zuhkrsvgF4Efk1SKtraRrV8+enUrCK24/vwNhSS+ZCX+SdCw5WyT0rSXw+xTNRzm2kp9IC2dCnbV
Iu13jZ+egaLPHotThg94OPKiCeBwXV7UeJMwTdTnNTD6Xslqeu0j7MMkSjJTHWDgmDIJZA2IHHJT
87zSL7PjPa8eeoTvGQx2FGxTjCHgIvCmCUyDhwGzzs6i1f+P159UlKVdqi+HNCjAqjFKT908ztFx
LBUqO8Gv9a1bJzMfwtq3/Oeyl2h3GebVastuOZvCuZxCxvERGIUv4uUrL6zOwviqJVOsLY159xHx
h8/ALmxOuJqS4hyGeUo2NrcYgPqzdtgpEOn1C1P9wDqDrNzYaligw6XsXkTOYYSYYVfbrzSAL05e
rswLEBbs/UDATO5qZNQb2Qg7ebr3HBtznHQwlSKs5HjGuTiD/cAB1V27TBQ4z+xQ7puoUZfZ4fq7
EmGa3EvsVP7Zr/3aphtHKzthde+9O8sJ4S2xUtf9llAqIoe8dtMRSbCCutvnQkX5Q4VPWn7GXhue
VIDxE4LVqAUEhsIxz9Pg1G9RS81Xxdm4Q9cpuzsI06tMRAjHZgEu5dsfJm/n37RureOsWzffrmZZ
ntlwLgbEZt3+C262262p+t59IljgVXuKUgtPYCUgPPl5kS+7LGXDaUUtc4GcgGYQe74GPj5hkTxF
9ZjuRMrAqtrTg1JyDZGpu0M/0ExiyF99prVWbF/ZEXFL5y5e1eGjMrN/dIh6nllrqhP4ZV1B8zGv
pykNQ2+f4kjEJlXzrOPRjcf2lDVzfPTauHgKArxHYLmc5rXFkv0n9tJo6+J9ui863f83B6Xn4LWd
YGxktn3hIp2QL1X8YRO1nDe5wo7E0+Wby4Rx/dwysdyCHNEEOFksaD+h1ZAQdAya3DnOmU++Ln5T
4G5y4Z7U38tq2ft0JhFJiQ7Xf+vaIJV2udshb9APYeikaG+7+zmz4ZYWhnyPYsbh7qIwXj+qcqz/
louxznZjI3Ao5Qc4zHpK0tjKFjZzWCZ+KRAn7ru2K9+KacRAzJcP5SzghZjC1L4tjnJs8Sq1hQja
mdAjrxhgZbzlLzAODIM4NajR6qpwy+OTFX31FzYCcYncnxmGera4HZQL6hi0uu53jfv2yqqH9Tef
hP9mxZYl7mE1NtaFsUnBy4IayMKesvHMLrDx2LyZwo+4nJit3LBo03yHcC86Aj1ciqe6ENMpYwIY
7hepVoulI9V44GLNM054OT5yFSuU7Cyu91FVO8um7Bx5EGM1yr1U0r4PppL7waIOAunIE2WBWIyb
X0bEEEdjghcYIfRtBpYP+riuMaNEe4IeQd6yOvFiDvjGPHXqcXtCJ4+X1N2lDYYk0FU9VyF8M6Iy
WTW0YaIhbeToMp78Y9uGPSjrLO48fADU0X6Mt7d3M/xw/RAmba0Ix/EwCMSyNCbUHQFKPXcNKwsI
6nZrQ+CWUA2FG1oaMpFDUmpPWoRtBH7E9NLMxfQiG5WTYutI51yrfKA0T5dF7u2RlHs42qP7CIZh
dQ9OX+v8tMLOx9cZh/lrxzQaNI7Tq/xCrZFdppxQCzhSigiO+9Xe+F0cN09Ixmv/CF8R5xVEPB3d
z71A32uWWnnnFlWdZxf0IhYulp6zq2CYWnW3Lktd4MexGrJtXkxgPkXrWrZZ6JGkHhTgW/JUOAsT
vMODtwWZgUMytjO3+ccmkQaEdxl8e1JHz7PlT0ffMpxL7Bjst47tzg3ib4tM72Psf5BtpVh2NJjo
cQic5n0NZMn+7kmZF+aJIn9mbzBn6rZuCnv6ylYnboGLRTHaQ+goJhvDSGR98pk7/IuKrPa/fVqN
f6ZaiKX2chZfomXHboaBhI03Vi+Ql6rRu3pN0Ad8ajOvr9TJ3u3GYmJTJVmoV3GsaLC6t3BK2/5v
NbGV7pcOoyDeoNesPEdrT+gcYYibV6D3rRhlq8jfV1HWgAsRdfSvM0H8HmQ5AA2Ubq593BY8F6is
enplGMibuRtIQTwE1uSkj1gOMSJuantBNF6KKPgIo8q/zpZTtsdJVcvJ8xsMEO7SvvjFhLHK9mPi
i9pAj1Jx2g0bu+iXs+yC6LtTAKj+NCQxfpueYxQxM2z6Pyao4+4hxWfhnWAZBg3OMpYfA6jhZiJs
i8e8+6atU8tfIlRtmRBLdv9TjhvUT+JG+YDqPXr4IZt0aA49biEi4hEN5cYTaXSWnLyXwCw6hAMi
3J/JZeeTF3uYTETXRDsvDXnK9dg1W1sI4+Dc8PodgAEasHaOCc0AwVhPElfU/KlGP1Rf8DZcSZ3D
NqRv7SpjuJWL8AOvgdHPPClO/w5E8LYgaI6HIdrOTAEJcLflE2cEAJje5Fg/NCN7FfYsHmG7952i
Dh8AoLEOhAaS+cGxLtmnccqlm/3D0s7aN05q94nCdTzH7Spuc+94+C1V3X2y5ZjQhcwydSThMTxr
QAGHLuq7nwno04PCN6HZcpIVuFcsN76EgzurDX+FjdiMHxJYFVWP/GUWb5x0P0qMKgRpvajhH1Ms
wQ51NEjBtmL541fz6sD8TdfCA1rcYhMck1iC1/7i5OZfuVIwpcx+Uv9B5XROC5WTe+59RBXMT6uN
6mJsh+WQAbzp9xLGR8nwTYKuIGwixJav0fmi2BOQWPJKSVhiRIp5omdrzBMBUtjsZYZP5ZMQg8QE
aE3+dLVZjUaV5ZKs6e5HQoBd0rCY6bsOhlwfYikmBmYtnqGE+GHBRi+jCWL50dQ4T0ExVRTkAxPB
tg9oG9aiiiwytroPALfqzm1Ptrc2Ad7Xjj1WDeX4vcwjBsBTL7P7mRzED4thlZ+x5CYa8ajZrMtK
PHCmM/CJFHCartb8Sp+OE0r3bKEo9DxfUw94ttmSa7KPDFBRUBqiAD9t1GfrS9H4NdxXfB0HTyE9
oeFx8EByS+3EuGpRx5xLF+MyT3Q9fDdlE14kUZQG0bAtgv8mJWubCzUtadswlfLM3KCQKr0Swmqr
t7qA4rjrqdLkfnHLbFe58In3Wdotctf0Mm5AUJRp/ccmvOd8eCHbtLlwIBS+jeQWyo8IDwKyKJ7Z
ND/DrHRfEP0k0xZ2F+1KW8TdpuXo2vl+ii7BsrP20Hgcth09fX0vzEzEusDpeq0dLfRWGCt4Yvqd
FrvSgWH7Z3DzkQcEkmg4HChtyJtAXKTpndxTSmHjJshOOPaiuc+txItHYgq4jQheBgVLsEh5Hhr2
h52oKq31uLqRZb02AxjvQzTmWXHT7J3sfvUsEHtePfvqThvm+5eBp0cdSq1j6kCf8WySZcVwz/O7
vgPa0hV3UIcZWQ04TtrQdpBEnEL95nM/lhvlNbIkxpFLXovI96aDHQCv2i2jY2CgyYVwhUenDrmo
WU7tbMsZTplb7WKM3wzPCHWcHC+AmC6iES2ldolQbionbXe912b3iCLypQ46HCHS8+v3uAJiQofT
5j+oWdkvVE8bComZsGbj4eS3hUWyxRV5W1ljBVld42Fbg0p/l90STkc50+2XrGnwdwLczj5DsyAD
WwnoBnEA3u/9hjmT1M68zbueWifeeB5aKM9U6/Y7bKFTQuYLChk5C7hLDJhuYjzESCBfbbNunCmM
mkcG8QT8i6phHB3h/MIXFNgFUxSXdFbDrCAg+Albc+OVq7qt5JiYqKThYuvd6jK35LnqFydNIrma
6KvjQALb2jHLeIEoaBXPYcHw4gUhkYogdsCzH6k6lvxt5RzMdm6WE4yiaTrV6InQZ9LpEOQtWnrp
L2es+IDfoIweFzK/LHX0JaJGxapIgjO3N9m2odUfuAyLgIWC+A8Ug/ceJgvGkdn8RnyHyz1D2BVk
m+OQaMNt32hU1oGn4WXlsS1PA34EUnADaVn8smH0FlWF+YGP4nUf7OCig9MNf0bGUOfMnj9xL5nQ
/KOzTHEp9rpCjx8a753tjKl3ZLot2UDZ5fSnpddnT5hTXJwSi0Gczkx2YV6EXiYzhN2AHNiG8bXP
gG/y/evQWKAiA2cmbeQzF99xYgWfOGas57Z0cYb62oe0C3bkMo+QT3Jwrmjkpmt/WhBdd7rp9Z62
i7SSb9fuccLf8JrnoPEvEfnmBHSEZUMn8ws2YXlL9Zirnt3kEwco4qljkP7RvrwdKu/S7viA08tC
c/uKET60DyGRR74mU3aMxecS9H8gyrMOlLD2bZeKx3AaBKLmkuFBxF7gDu/s8Wn/GIcJNBljVuBs
LDtM7wqxgFNBfnDfPIT05jTXq+lvFB9dHCEepJdMc/mRhrvNzzasJGnE7W3TzmcrIBv+UIX68eOA
ZbR/mbOxFHcRvMr1NYr7Qn/1IEP3TRcDpY2dtvQTd6WuelyZ+CaR0y+frku28yZ+/YNxiDHJVoBp
mxCLVTr23bdfL9QZXTPqYFt0sryHkhyOV2/2mJi0FDcgrwIbT6Ud9EeCtZnLSjtKjTFi1Q+DUv6H
m8pa+u/OWudPyyJ4DtJKkUYapgNQkSDkaVDNabLchnFewJ+ICrdE6kFEE36bVVXy4kRQaJ4hYbjs
qnNC98idsdYZhlc8LDsGDuGXDdLiSl6zBHbSxoySVu3SL2KxTmrqBbg5VjEewBXQ14N7Lv/LY2tG
Up7K7IF9svX8o2SEyW4Ow0VAuhn1wXfGatpPFUjg7Ygp39tS79ZfKnRhrHYtiXFTBZG3YVbnP3JD
iJeK7hXjiZeT+Wii8hdArboA9J416W3tPUExlkldcE7fNqOtL75gbe3SC6s5eKT5d42fEipNnaUk
YwKJhYPJPtgU22+5Ia6+ycLJ/xoW8t80wvxMM3194lj0e/SOVvFus5nghWRD90Qa5gdPqvmFZp8f
Z2gzDO/L6lxhlTl6wAQZwftsUh61CU5CCEA/xS3CvInswe7ZILeaO0cXsbcbrFIw6qkz++r7Ufij
FYc1zp+8P1Z1I4BfjO6HyzCBIdGoXI6HIQ2PoRsgbPs3jA82Bf5KRsX5v7Xwy1dSqssvmEkLukWQ
emh8hFdcGzs1nskifpyN3bxo/uwv2LX9ExUqpZgPLohUml1cq8kEP1K6HQEBMcWX2J7C5S7z8lAc
CNoSW5mtOTyYgt4PhxKcLEEq58F3GpovKoWdn+Ol39oK/C7MVZyj07JeXCz3VJoQn5HSsZhNcV4j
W9nZmvi2N4UJnqLio81V/l7R9XPI6/gh7yr90nUF2CzqmfJjFMNn0VcBX1eJoUFrr7k4aep/tYBc
3nKP7bZSDJJ14DOa/uovf7s8MgeZrcG16npZHiNevJ3HrTds+sAVj6rpsd2EhO7uR5tGfGeGcCS5
FarTothBKEU3fFJ/LLueZMzebbN4/g362g73FsyVfQszQG4yVSCPYvvGJWthktP8WiwyiVnuas1N
7CbWYL9EsW8e7FuThW+E5zc3YCgxGMd3t12wzzaThA2XVJX4qF5oG2wwOevOK05M6XeLX5p9nQvq
LCLmvUTq66LzNKkRpIl/neYcAJy/tGdrLLL3ZQpfiFpZexc+38XG9XxsGid6EoTJD2vVLtPJaYEE
cBZ19AtYpZvE8Tz3XPD7QDBCPXA2vmd8lJjRoczwq+Z94Rg+g7vjt0VpytF4+iL6aNEx16OPTePq
c1kdZZ7aH9gfWF2B6RlRVYD9CPt1LBPj+RHb1IvhB2umfo1lixWoCuUHRkz31AQwiKvRnTxc+KAh
sXjnf1CK8l3RDP2mAJO5CTV/VzPDspKjg2+apippPQ8KVilMCIDXMA52A7t8JNgwJlMexc85YhMt
/VRk2MKsEMVe+lXOnh7oXRgqavuIJ8v8neZu/vGkU1PODt/4DVnRW5kZr2qdxu9WlOJWy6zrevuk
mCDbhVUYvCM3Agyxi1qECAsguAH10sGO+AGGfjqWrNjZgqtz77BT0IhGYh5vmqe0N9XcFmdB0IY/
dYWWWxfYOGyXUgfs6ZbN2D0zEuiNDhs0nhCogEUz95EzBVPvlh7HYdazEUF3J9AHmj0v46Cf4mw9
8l3Hu06t2AGFhfxHpPbHxRqQ9M5knefCnIlUM63swkH+ixzWw1mDy+Wn+VZX6Mrly7rEUZSMIesy
zxAPNFEmtaX9rLjQAHJ9ZvS7t4Jt7PubJER5iEvqiT0a0Zelg0seqOkOXEDmnuPM4VB1QFg/2CM2
/gHq05Z0PARTXDUXiqXqEsy38HmI1eI37diwSRqYBFJcRuGeTSG9A32DJ9pyrP+kAg/mFgugRXIG
e+YuE5IjVrBKeaLZAhDlIo5E/VK2ooRzWVbuKWLa/BUJ1d7NYiSCTjn8S+Xe/Knr9rG6JSx5dVPB
/5llRxtWeTrfpqseW62yzwiO+WZAEX1Mo7DeQ0Znk6jJwLpuZRBPNgGblku98H8by6muXFjzOaDS
6jYGLM9m7Nntc1Qe9TPFLSQ5T4ALYe3O7QqtuLHevcwGoMssl28wHo5MKWwGkPyZq2J2oZZiOePs
wW2dS9ILmEJUkleC6QG17YaSPv5Qc0aUYGzFERsQAA5ZEbGVlXrVlabZZCEQ+3vt4IZMXU2xa8OA
Bdnw925vRD1VfxGn4mbnL5nzoKY1cwk0MDMasgHavGLZemKK5hfiyuBtePxuhlc15G9lmroP7HGR
zz6yeVLpOYI8Tv3PvljcIWLnsWpUJlU95rSsWYc8C7Nhg8Lf3yqL/M+cusMLvf5Xl3rpQUuwxyTq
qRCQSFlBUKtvhHhTUPh16m7SMvK3OSo2bAAGdN8LlB22OAddM93ZbIu11dj/ZTqcJjryDDCreeye
i9COoE7Fxc14XuMAEvKGFh1BvpMOd18Dz7BkJ+i76ltJJz+suO+3svcZbMM2aw8LJLOnrJ+6Z7oU
zpJw6qa/bPSYNt24YiWYmppRSxcE+ZZzQbBuB8DPTq+sgd/f7ApbukqznSxgQe2i0sSqLfwdc0YU
0S3pffCyNqgZoX12U2a7PWGtBDOx3rVToQg01ERVbcn+73Ae2Qgh20gNu2LtKGVb3FVs5OqSEWAl
x8nyDmwO/6NnrGGrTUy01Xx0eRag499AHbidYN9kn5MhVwpFLybki1M5n+cJnjk6e8hxRqbCsV7d
BdnG86by3hae+8mMJv+ahN2d4iEOp4NTlQcIkTf7UcnvQzzczZ/ShmHYXrjwF3tFcmfLtjGsMWnP
Hh5DAFsW6gTWzToVCI/twRoYD/qTCF8qUtkvwgvyJCb/xl6uGAaa0O5HpbT9aYFrsw5VYcvfcfKx
3HBr1X/KQJtLgRsrBu7Omq6ty7z/lhen2L/t8ubkGIuHZgirO99E/VZNEaN+uA8EOoDvpENIu9wS
Fyrwxvs3Hzuk0mLsjoWMCAoUSF01qyBx+s3/ZTPGKNKSZ2kTLG+pjnFUyU8GL/zLxvhaDyincVmf
CQnEmy4y+kNCoyejMi+M1tcy029Tubxm6a1GkLxpB4OXGyOwHyQLTKFdOETVieBZ9qSQHL5k6t22
btSCsfZNa3Bn9r1ijwKwMwNdPyAyMNWI7Jr9Onb30EeQP+VSqlcDn2JblpPXbzEmODefYv568/q9
E3lY6nPK0INqKstbFgKBeL1fwajvWISifwlgxxNiVtZwwMUFTrBAeAu9m2t5u26Y5z+tkmiXI5/i
T2AKnqyiTrdW5wD6d8jqfHdTae7q/3F0XsvNImsUfSKqaEIDtxJC0UnOvqFsz29ybprw9Gfp3E6d
MyNL0P2FvddmOmPvKYF88NxswvGi8YAjuM0qg4kuuhK43L/QJ+Z35ifmnrx5tyPoarCfRr/p02Mh
WGdHw+o4GHkwwumNwKb1ZwmHq2hGTBqOqan+4/EV9b5iY/9q5dlUf5nkcD+s/do+ejAfHidkJ/R2
XSBw9vtTccP0g7A5omZzSJUKTGC9OSzOKRygsWPlkVYvqyuNo9Mz7Wi5wRG55tbBs+sbRS+uprOe
pzn4GunzPIRSA+4NVEvG84rsdvmvy3gFVs+DNMu0CZnIuKaADVed1+ds8bl5+QHzvHryplED4Vjb
4pRZXgozr8l+FisV3Kpoq90III1bPuIBsKbdBE7snTQ6ai2NAS5KZV0f6A7RSOdj7T2ICfSer5yc
xrZc/ec0KVyAchqx37PJ6Dfj2IBnQzUx2nrcIXuod7ESRnBBAWPJrSord5flrrmbOvpu9ILwC4uM
yL+IxjVlVIdExg5aKJuuJELN4TpEhd8ElzWta3Ov9Oz8Y2/anApbZXSABHsIFNTWdOEtvCGPCSGI
oJYMvxlyzQemOGT5VIHjoBeObbSZEB1YQPoYi3Soe80EyIRVwFgHm/92JMJ5iVzfWz/R3LiktZN/
+qpJda/DxKxl9zApzKOE1PWocdWmVC64QLfP8hsZzqLTS0Osrh1phQse1DsbMF79wiLLIIOeuZER
fJk0sc1H6qAuQGLQskzBV0Hfz/+8tbCdurNRUXKR4DRsrYGpVIeSNxmWI70CHxNzVP4MzYR51JZd
h+DTsQ/F5ZU6hYQjBWp1i9+njp/spEiTPERclc4dpS0D6OzA0WAkggmpndjXAE0FlmH0kekrHMU8
fourUQefEyZ5ddITcn78K42hEWpraHTNxG1ETqG1Rx2gpkPKu5oT+m6k2gDO0cRmdmfFsW0Cp4br
BM3NJwOiOBZJ5s0kWq2rqchY6vq5IjJLZSUlHP8oR3UuBXZ2yo0kxgZGG6KzP7aRpvw3lXBQJkAL
We606DlKOXXXtIy7GH0F/XHhgsOD/dJHjJbBgHPxrFdkIcHNv0IS5jXITWM4dDHoIEJUuE42NGEC
y11rBmElO1KREnQOG4yyzMXSOWGAjEh6+CyS+baXKi19R4cbg1SHfEEFhsOE1O/e7YrDWE2rinTg
VJ+EaZjV0ShIKhD4gcbQys0iP9BNk50ol2nN7+Hc5d5+6TzbP85w1mIknTU1J0AZ66TtkR4FSg+L
J5fu9Rk0D+THjeG0Sp0rFTPBQZvf1DC2/Gy+4mtCOVxrSQttcbOP94WaPfdQ9XUwRb6RrR0Gu0Z/
WtYIn3dDwTQ7F7qX6TDgjkSOX/Ze/9zfaB2NuEU1onkVNM43JTDBi3GGSR5Vw7DF55GoSMDy+mqy
EXGIA96au6ZyrUcvdZcbM0shbxokySlHxGH+cuxbW6aRsKayuvCflB2Roh2CXI4DSaSpod56Y/Ge
EEDp6YWMouFBetrhjyKGBlCJbXf7eqhsoHYBExlhdTT8LvIyCtrSnDjb0+aVYqEef0eYP78E1OGG
sliO+9jJMPDfIVHo39sybUHbMmx/qo1R/QUO/pADnlckrSWS0nvmiHb+4HQWhY/tzzseu/Qbd4U3
HA2mqxvZJvlDznFQ7vVUpkVUE333IyU5OWGGB5GYC0aXyaGA65ZiA834nPCHqzPAMElUlWFlTrgW
rbX8MY8fr33SNeM+WHr/B2KciaeaBEXGjLaihpbANcwwTWRzbJy8+W8ALsJcyTTIphvWyTybbNm+
8JPO12VujTdeW9KfUAuRcOaP+egdBzcW9xNdixPVQhfnVMH+pTprOer55XMncrqCDXHPwADLBrZ/
FhhdHtyVkNiMMMGWQavICSTOU7k2bzh0JEN/GiVU1cLKcLTMnqBvs6RNk0RCW39PEkLuEeHUIhwp
pdV9x4RwXFxXxqfRxUrOhT0VcG9Eg51QDuwtQ6825MuaYOvg34ELhKjQpAGvNArvQp4CXilpQA68
OXRSzQivlFWIus0t3iq46NOhGsfqxyhnxGkjs1me2WwW2IcAFP04OR5VfPQi9l5gmBfP/KI1O4G+
HE7EfngfwqWHOzAEtNAgDRrxcVb7Y9TXLRHXPj1ws19thuwhzhS6T9t0nDnqkcBpfK4mBr8Bz/dn
tk5xey5d6MAnRLBp8l/fp1W+M9Skkp0xdV15jIEzZpBiCWHDajGLZ0DnsLclu75bnieF2ogJ8Mnr
x46BiIhFsS1LSsLNxJcJKrQFM84tN6mnHP3W2YS4me0Ft+I3EYr0zOxv5ZWqBKCpLm+fWI0m84ra
qInDcfMSV/w0BmwvfJPKwS7zGW1xJTi39dpa3h6fC+RmTkrcxQMn7xNOgupDNC6Ztzy9GAoSDSMp
JCkMEhtXIvEQHQfRUSdZlrz0C6Pn3Qg+a9wyPrAfM8BhTdjxN7wk5IUb4Ww7yRZ0rLgzVGbiTUnW
4tKomtJrYOhaffau0fevjFPri6HWKcG/NbXZibbP2XU4NdSeyRrPHuuwegYBCifSQY5/YSJnnkTC
qSHSWH+Lyi8x0pQrs0+Bh45t0AL/8vbMJfWxY1+IeoZ4M4GEEndvHtaT1b8CDJPLf1ZcEQiyqQQj
vO/c1sgUKD1teaAg1HIz9KZAMw2LOb2qoubbKBYxkX7kyDmAxhMwSZrnJhh2y4SjfyOgnk7b0qj0
sjcnI873OvN9e68MxmFWx7OzaadO/fiC/XYky3a6CEQ57XfLPLlA0JD06sh03EguLYGicm/rXEoq
qBKIzMRw4VrOto+6qafkxlqaQ+WTuIYINmHrBuuEmazgq5Y6mcwDawGVfbHhHbs7R+I3P1iW07jX
nGGzuTH7sV0PZTOQMWY3U+0eFrPP/SO3xcRAPLtBTVVCPwyLxmJfapsg1bdm23ovNbZI8qaAQiXf
So91e0q4/f8IamFPw4/dPxs96s1wgBKy3jtJbf6hTJ4fxmQCKt1mkF0wPgjzcemgGYTzBDXm1DeW
94eOgS2ddMzM23rIHv0TaSOr99VBDw1HHwmUgmJI9VCV2b3XO9rcaW5ig74IM5xA1rtdytQ7rX5A
FjKlFfOGvE+B+sF8DyviJTkMiEgWUW6y73y2Aa4dS5A4lA9T/Tt7iKI3uldoSLQLz3knkprRgHJG
AIl12amHHm4IFWWlKYmzLnNf+Jvi59k1wcJxZwcmmLmYMKfc95vxKUMqeMxXtvw3iJp5j/09vTSd
+DA7Vr2hgt/4sE4z3BWy8LqNC8Rl1zXmih3fsE8+kMGEg1qidK/9WLzjR1X50zKaLoAq5uBbi3OX
NYhhPXjQhUycz5VkENYYjwIN+iVnnlpsKwZ9UWvkBBLech/6GtHWrmRMfkQukUIamatgj2yMvb4d
5NXHWmn8rZVNZNR+0rNRXPrFRqikBcQw1QV8FzqOV7GDlta17LnitSxQxq7YkZrc+ld0eKLSauZG
apr6Vk35nzdWzD2fobsH0cYu1WbT2iJ1Kgtrk00NLLO6Wr6kXfWAd1ecKibmlJNj2S8Jo+5dXPk3
apUWJ5RTUBuaKviAH/MfrCMHDKueHtEb8v7n48pLwNzWfZhpoq5gg2cOPCaqEaLH5E0ZytkXPo9h
MS0pORdVJmDop7QBbmuXd1AM0DotgfrXuqo41a0pWbsWSDV3QVZUl8CKi8NQ5vKt8UvuQBbZ+I56
SMGbqcMxjlrQT/MNd4K3y1xkyYCH4mDTqcACmoaBaJ+OJFKjBMc3p9aeGPBiary7TOBxBqmBeE1j
lmGTAqXEdtadGzvcpMAM7rMilQ8pwreLL4gaYjoNvchjZIrWsu1+RqqNMaRuW170aoNBohIPnO+G
8apNycsftp1ti9FUw2XBoKzdlzwCZoRyPW749jrujmXoIPDUbTH3O2WN2XxknWvGoS4rBXiWygIf
DO/GM681cYuMlos20l46mqHndG3xXSyaPYJrzBy5OeAtgAIVEYUvGcoo9Dathk2GNlqmwDsIfANB
gHrsCKTXZUg9m43TRULw+oU0H9XyMZhtWm/FOvj9w2wkarowa8HYIXHsOTz7AcqGTRJjSd0nxo1z
yUkAtaplkGJvS2tCEcDQJ0BGaTrB3ml1eWPYkvLD9ZK499Apbms0lf4LEhxlsAPa5RYAxAlCCiKi
ebAfVkwaScT6nKBb9BIVoLKAHDR67pEj2a5NTVoeQzPS7IYKjYxepMcfL+g+b3Nk5ErbLK26hduo
EiPjK4hnKMwRTIe1lXjP0LTYpPGfz9+7uuE4W/yg/bJj1nxbuEcBNwge3vY64LPl552J5tzNaHfx
e2FHxpaKXxZ0iO8NY4Tc0nmGRhawmkO5kaDzy9tsnxaUPDvObFaUuUoDH2JujLLe4z7iNSePGapn
qidYjCnooNCpLWc54A2a9LavZ2Xv8ahawd4GcXRsAgAvCDtSrRmddF1+wR3RdXtVsGPZiaEljSKQ
QwsmxTeGB2e85WP4pM+/VUaLkk9hG7l2TgFbFqQgsuBc+9nCSdKa5p4YGSaJPElkzmYkEtvnnmxF
CytX3ae/oDrAMNf+En+ZYMyQm6gu68I8KEu2T3bcv5iEEv6uywBAm1wn7nsEuw0NvueI22fTvve2
JgrvD1VniaOuh4J76pYhI0WQAD47apaVvCBaEYeOyaJy43Uljy4CNKnWEEUsLSLyZMpA0n31GsLt
tuDz2fk0H1rAFn8WP+xXzdjXv6uX3JjPHJrYo0mFczDc0WA98XrjZ/Xm3mdnFRD3QkUQZAZBNfLG
B0C58BSgdYY+F7PX4Xkyi+PUgcPa6mEJPo3YMqytl988QyhZaxe26dJbrBqG9hN5KaA2KgQzGmkp
CMKxUCMQbd0HKnLQOCH4tP2lQYExDj7zJvqZnWoceE1WCSpqM/olDA3dWWlxHhiOuAy+Gzc7sHEz
zKNrSRR8Om4roIZa+/5ubhWPEDwSOW5ZcTU2e5tquLo5Evmbe3QygeVx+HGm2IiK67ymvRXU+H7I
OosTpxSCEJ0En6OEP00e7o7voSkg08Stc0S8YifPjo+07oFV+0DAhtu486cr7KaLgH1a474ofSvY
Ih6RLntZ5FiEb/nDd8pFMoSgArzbyJWgvW2K7vh5zkqCIfHwKXefSGNydxThvf2agec3XwQtlwEh
2ssCzAs8nyFClLK4jMgAwSFRCJ8KafS/s61uKPNqrvcUgsnz6GEY2bWNwFcOmWb2L6YUmV/BpNYl
nAZX18tOzg28WQ89IMt5dVOpUpHKP5jDLPOoHFz/tFRW/De7Y04mVWlnv0sq2ktFeDWjFCgv/O6r
U8bkhyKnRBIUoAXq2aqyZIEz9okMrxkY41owj7C6IldLE8OAlOFl38wMtGZS26JTijt5qhKkWRgq
2uWZf+Y9BQhv291qo6SLUgbR1hZT/fDDInY2QkqVzg1HIx3GB8a2RcomXdVAWMXk0k0OqJLurMSv
3A8jxsRzXIqcAY/TawLeoUGOxXaO8/GiJxz+4YLspN4xYmq7bYLT74omgu437yH0GanrvJWLu5x7
NPoDGNnWe4TUTDQN2RudOi7Uphy0PcsWUFrICqFOjumBtILhzxyb/McYMmrhaUBGebQwGIuDy239
soCu/ANTFHePtYVRdtNa1Xo/UsQ89EPu3tdJyzoi5jAFZjM1xlOytI1xqYau/E5Jhv/nqIQAsK5F
HMtgoCWWgfxPJ4TfL5Hk6YFAyaA3oKpp0/65iQd5XY0sv5csFP+DayR+0ajXj36yIE7LMfvtLe9G
rTUTmwQxFlaQ4HqyRvD+ZTewVuDJkTWaXVCvOUJQzOICtd8JblH5ltLZeSo7AOe7opYo1lrDYbXZ
tyC+nmFnWm3YIzb8aU36coIozPZNEDrmbQnHyIao9weWOXnPFOimOQuu+LBJ63JFnmAVx68KhSRD
W4dZWJte6C1pyloVN4Jqq+A77rKeGQpcpdVeKOk6PmHHqibKWinvpTE4rzAyr0WzvABifCyzfH40
5oXwhn4WF7RlsH76NHnAL7vc9zxSGWjruTiWCHGP0tJILlArp8dBDzLilikOiLG7ZxJ+livb/HVH
h0dM5ewZXwgYzTMhvZzP1ih37UBmVw54KhL+sLwnUr1MtTOhW8jzrZ3a3nnGOnQn6wHdc+Ebp9qf
zdAc3M+VB2UXu+q5A1gT1oD30CaQbIeSp2Y5y+SRfWyHiSbwUv2BUeGdhb3/W2J1ejIUpALq++yQ
oqQk97kMvloJKikRmsVZy/B2Ezdlyak6DtESOPLLBar0bqT1jV41WtVjLTzzzp7SeIuc6yv2CacB
F+m1SFZbCBCMQroLdqeXlRt/o3AHQNcy+hCzRk6q4Zz9NiZ0uWUZjVNBXMpTlUNoMMt+eUQ8SDpG
b5Ao5Pv9GR12dS6KMf9p2wT4R17lh55MwAdDj+u75KUMaWM9HELu+kXLvhy5P7E2pGBH3+cM5yJz
ffef15rqDFPpBrvs49+cSj5M/LU/B53fXSzcSBjmh/qAiGt8G5GIsdgduoeg8+iue2iRhumpl56o
ODAaOE5A6yz8XfVPnnrBVvWV9Woimtz6rrSOMLjtg6OV/Rbnifw34nHb9xbpQEgQxKMlhuLVdfPu
w3Z9+nurwX1sscRue6N8Jies26+diaEBl/TOAIki2y7fi6r9R/hKvQMjwRCvZCRx1houeNygjHa1
7TDtRcK1j+EmYH9xBuJ5iDfaLyXiWEoVtGE2MrRQF4W4KzudvcEEKhFLUziiKRmjUUh1cGU93YF0
hek7SgYAZBExSAyYLuLuY3fB2OQI/WBB+JJPPiue2d9QLgeP3Cyygmu9ePeT4z+POEvuinTtJKfy
MB0t0yi/0eNe8Y+0n/aIDydIR2SyzXwknyl+a4ogMhiifbq0Q+dlqKx9gyACgynTWvxzw4EH6BG3
8Ec2cDmL0hj/sAHiWaVnLJ15eOSM+/TqNXsvXGcKgdMyirJgQNVELEJpHpiuM+N6mzPI9WmN+4fq
391bTse5AGEQt6o9ePY2Jj3pWoKR0oA0qp1ogvIAOrh7JHsMJ2g1eccVb1BUCnXEbGeiGmmDPCT1
m6ZNDe7rgibkk59iInHBeG6x5n0aBS0D4on6QjAcKTUOmhogfiNmopqo50Nrpc7BBcVGvDekQpbM
NWObZFp/K5EuSP+VjlbRYaOaxndhmKjGSZOVbGMTyAjxNDKnpBHgepuy5VkSDU4ErpG8y76LtwuR
fS+FTgkEXd3O+4GCMj0UNlvITd2vWBTwxDGRRydq/STD4IYSnpPYuK3Kof0ndvu1ttVT2rpgBQZ5
6YCNIrWpSMjg31HgGevMLQGt6j1Pa/3MbyI33NfeXuB6Z8Ds6v9Mxww+vAkhZDpDu+86t3J2a4KY
P4EiBvcX0UxYr4l4sZcOE4drYfK0amJPCcK+irxBhZ3DkFsRcnr5Kz1Iu/etag7LtYSNh9C8PcoE
YHnZolZwGiawEhVDBxzzoXRN1qFDs36aMzkgc4wgn2WhdWY9q3bORCqhsBBceNDWj10cfEwuUH9F
93TNEj/7Y+iJfqLN6P/NoskjL5NeiMMArwc1YczMtVU/lsfQmoqXfBsm8yT4dB6ov8ZGajRQqGIO
EBhFyRdCBNGu8Hu77uSn6G4KGdD7Mfne9nHQHZKp+n9DiieDnug9G039gc2P2p2FVXPiNE6/ykRa
577X/0yNOgE+2lfmCPvcWURjTwQDRDHQua1QlobwUSf3rLCwgtrszEPUWvj6S3OJTKXqe7wq4CeK
nkXKkOIXbXJZd1ilWc2B1+u+VZ47d7mv4wfhzjkSQSPdmqP7Bgo2eWMAwwoaxduDYZTZ58Ro4WkW
PU7CCkZ8B4vyjtiBB1IL7MdSe2LfL3P2aBtCv1slYlxVCHXDkt5Qr0brnzs/7/dBALSXQtDG7wVS
4h5jCc5fOeotM57mpXFM1LDF1O2aILa2cJ10xLxNPma8E1TLKTGISLZxz63e8FfEQMCQ+Uz2le1M
jJFci0PHYDC0ShVf19IH1ZCQjodOMb7THvHCtNOkIyH0sr/xgGGrmeeBMtEZOa1wZ56hrEC9QaUx
v4FSa5JQBnScG9dk1aYS27ksS9be4V5kly8SK1wZut8bSSsuUCaH8zz73QkvRffu9TSQUnjdjknw
8tUn6ROQSJS0if8IHvfLdNwWHSrDuk1lYdGRaW1dY7AXkXKX4WxbLbcP12Ak5WgfxVJeb+bgHUFW
EOoLy2B3oqb9EvCFTF45dtt2SujMfHcINhoF2EOGnfKk0Tc8e64Sr0r1Emq8CeJwF+P2VJta0gCf
Ze7Kgz/U5pHSXRzmpe/IyaC9P9IzmZQdjfUpVzs+Fjj9T91K6xOwZgj7WOrdiKBDIFPu+6elqdSh
zub5Hcd+ffBVDdSNL9aDMMhC9Hnu2vUu6Fmpm7ORnvugsV9yy+fT+kMeMFbiB74BNcYHoy+MbWGk
L3MG65DYAMCgEl6Ss51MAiK0hjE7Y9hC9uonLPUdRpGgWZ30uxviJhRTHH9oU92DD3OfrOzGMau8
OD7bg0wfymasXnGtIYMtgZkGI/mzrGzH5qvOGdKwbTR/C4twlVo1Y9h7XQkRuiHnwhjjK5EebBSh
Hv8Qu+18Q3TZTzSuuHjgbVyEqJZ9DaeERhGJdM3scbTDYSHG7ZQP7KluyP0wizM7DdkfEd2IVBMB
o9EsyLBjy8nYQlfrzixVso9nBqE8Ofm2zoW9oLvkVok76gJ7lc1vmmq1d2flvalZZ7/Ig9FXgPQK
XYzkf0stkAFwZvQbRVzwPvPsdzVhbt0EiztNIW7z8sqYpIAX7prGs4UT5XOstUYh4RpxJBs3vs8m
maLzpk3YEW78lqpOEZkhnUf0TZDHOMELKr65JiXAwYuRE7GBLYcNzUdMkMILLSlaOFslIepEP+or
19gnlRB/QT6B+bgB10kCSKnNY/fFId4dE5DVPSNf7qELxgtACxK5s2pWpAGT0cPasBypXKf+illm
fQKmZtDdLx6TvbLUxwzyEBXd4pHl0PohyYIxCs5k/Hbtyowau62vTSaDjBvETMNECBa/iU/cQRM3
lAd9lkJlDuSRmOvgvstV/624ii5T6XmvWLDGcEkUSwEab5eEJ5sHoevXItgwTG62MdPr76IlPZ5V
1HwRDJMPGf6Sa56SkRjatll/5qxVf3FVphEBmKzZClM9Di0YBqtIs9/WslFBGeMtPCt2zsj18vs1
mAmtXAznrUb7GjaqGqMkEN5N/tf67wg6+ldWk/HRtqv4benG+6ZZ1UnlQPxrQm9+EhrnHU4Pjo1l
sDYp0IwbKEWA2vFJgRaFoU5II4d/3qDHiP9f/GL4Ju1w5xI7N8LWP8FYdiOLXh93l7dcZCzmY51w
b08VaxtGkJa6z6iLWsJjbzQuXf03LfV4X0Pwu3Nd3GOIPaGqmzMWw7LKf9n4c7pnqXHj6Orue5wJ
kWWgd5qBZW1APif/mGQVD7QB7ecya5JpOi3q11Vbb5jpmF4MZA9uW0WxHbTe+BBAOy5uzvCa4ZDj
vmsDnR2mfG8iasGVp35ltqlj7tl6rJKr1eruPu+UBlA/d9WG/LXpCYSijnhFTYIXDP/EZD1Qe49J
E2KG//vZOmsdrrOf6JMCOTKcSEkcD+TLVHc9HNCNnGizNoBxFRSysjY4d7Pks3BHApExoslNmcxl
lE0JHSYj4Td36GsMtDl7Wiit1wJ0557IMR8ylEn+KKaQGfEp3CON3QLPyMYCPff/7AmcHLYmBxdp
K34yKgeacvRDVRrHB1SGwXwl72SUFyRERUiqRPwMZUNQ6UNMasDw33LJ+m0JVDrqpd0TC+HfAln8
nDxoYQ3/AeHMHsjJcrMvvfg8bjN9Au//62BlfKTeVh+sQ4qw5Msqt87qy13uci0mjJnffcCmBITO
SbOZDEmpq5B1M1aanJaZgrAPs6zb/RyI4SflUv//7sT/QiPoEKAOPJIjZNytmFyq42p0fca0NmBp
xX6G+Efqm7bY9ewbn2KcRr9xDwu16GIJE69y/hJ37BnIMBK/cOoExsblzcGxMnRHD4+9jPrZ+wJb
Cmm+WWzChkDKHGzi9XiiUso2dg2Y49rFNFbQqpAmJTDkf8BTWnGXt5gntgCA+vNKVs7zpMBC4DdL
z0E2d//Svh+ucVAXWHK7/jPjVDrhptVhQlDrM/Ef+THA1Hthhar2hqQeyioXIebiGPXOt1R2KM2+
r3aB0/ZXYcj1zagSeV4Kw/UR5qEcRNxQoc5jlCL5SQYzghOfhmp2s5NtVejL5lldUYWax4BJ9EfR
5dYOM13BZLse3PsyNxTCTioz+djaRveRsajk0GKE0sbOgp1kbbPDjPTyc0iS5Uda5frY+ap4WNrV
5Uwg18LvTPEgBklOtK7qd4c41VDFzn/wrQZyKUCaDtVgfBsT4TezrbODB0vsJtqvP4fZYn5/y6iI
q1QyunLTnwLhB5uA2jpLAh03k7YzvPg4zuB1JB5IM/AVj3GKYmoDNlIeEy1tcD51/nQDcG10SqyU
nHiyc9GC18BmNVBrWqX/iH9avWBX7u9qejzyPIuonZDxjvYBLIy9X9E6MDRyljsSKPX3OuQG7IiV
aX8eaCwX6E3reqCUYsiYYDSf/fpocpnh9w/i1L4bWyRRJsN/ZJylfNN0TcEGnNo7pgjc1AZuk884
bvU9fuXpaU0Tday52mrcsISGOBJXuQ1LA4UvWAeWLpO/I59hjcZKlvssiKdXICrqTOh1dRW3/BFQ
HA6SV5a7bBIBSTFTG0RwNVzUHXCbkSbmuASuboVbmYgZOm/s1jpXEZGn7heF1DRH9ajICkSPLM4S
vbeILIN1O3wDSumeRd5+bKEkc2c7H4xqcwzQmZ5AgvoLoROO5V+WafYAacyZy/R9yMZfABrCQhom
U753tHi7vslQ8QSzJADj5iGJHFRS7/WNdv/EwFnIHXg464TejB0QY+jKJfbPdc1gl1EivbBrZPKk
Ko/tX5YT1vaDaXF6YgKeiChtpq7dTqhP5rOdDmh6iaxL8keUNxYJSvQ3v7YUpr2tShYpd2j+hwbw
cJp/MolE80QYabpusPsgaBbF7FbbquXLYOAmy0ed9VgulryyMa0VEzxEBuNI8HmP0SUTMYROOaA5
VOts3OnyhpdBJYvArOdmI4fJK56LwFFMs0RWsZspdJ6SyZOiY6iCPnmaUCNdYSghkEgLAys0fJYd
5ECKfs+260OLtIMKpaz9AX2e6FnvBWCSjpUhbvxML1j/YVzAN+Svajr1ehXrCZZl+wKIGSBcz7Ia
eEJzq8RyT8T+I5BXNr+4qLgtnRTWEJCywuDXdif8kwHdFbOvGi/j2cLoysuQqYoIIz9R5UEDBQN/
PwMFwwHagn2D0G7uJzlgUMnr4mNCpEpZiGlO3jTJZMLppg3Oa9bzq2SmtQLpg/u7hcRnMTpje4+C
lhbYqwJ2ntpJIX10BmyL3bz45r9iMIhCwStlnjOQAPSaTQuckj8Sp82QLQI+XuW6p2kaPe8ep07L
e98KgpRNwzPOi9BVvLOkqKuwB43SnisReAci2czuOBUlFDxvzsT3jW5K9av75s92Jy+qJFEYm5z9
wgur12EligZqQtQRoTadM2E6f6YeaV3K1G/vgEA4D2S0eO8JhzktLHPQlyGmSdoJpMfE+gIr27tV
A8wm4HaF3Gl8Ajs1j/BpNYNWq2r8CNGl8HdexUI1ZOyFIoOco/3UldOzxbz111DFKzHB4FuSgFkq
XnYcDQ7kFL18gxY+IbpFkx0X1oKstpufIa34Z1oaCo+E1vwd8TwBDsSjMlUDMx8XehcA49yUlv1O
58iAQVfGnko7eMv6+W+x8ywiO4VmT47M1p0qOHTI7CklsDkw/VbpE7oLoldRIKT/7BFdBy8D4Gr5
s3BcvwN1OrnYSDczUduNPT2S6LCtXRziwOEeMUle/ZtdMaCIxHf7LgcX7eI89WSaw8XdVeisQjFK
bHswD4lbTKwIBRUmV9nmB2sYSiQh/ri3CEUESym7ezwt3mOrGMFvY1K5QBcsU4TP5AOB43TH3No8
50nrHU3XFx+OUvEJTh4JV74RNJ9r2wV3hb5ppWLnpRwRto9mkP230NjvTTzW+GpBjTQIbMqAhbSj
N1bhX/zZmu8ExMFt2ZgScigONjQN6UvHwszdOAp9KAzEK+Nl8cZA0L9jXtf8JrHQj35zK1LiO7BD
ACxRcPhnrxTtAxWA399KqfWgbkr9gqp0toT/lEJ/BRMFN6ESHtKVvq2w1a8OtIoS2BWQ6PfK7/8C
9uoRYJv4awGj9C8mi5vOWDuPLlDDqIjbeWP7xoFtGGPvyufCNjHnXEYpsJzJgYsnq5vXxHCfRkrM
o4CtEvXkRN4DdShYp3JEsec6JAWukiGIjai20naTM7Duwxmo/F2t3epMM8sMzr+yI8zQVnTyDCU4
xgybmil14fQs1nJxNn4Pv7icCDKtOXF2TJTZOaDU2yMwoV1kd8W8Y0SRuLifPa6IjRrtN5/d0o61
TrXBvv7gtUF8b8zWXY5pbjPiuY4AJfFVDaUKl9XT0TIHbcgkuN6tBhzR0R3aHxB+KkLOqqLBcd7T
BTskoexb6njAkuCLqWBZLASm51/QlsqTq5Ef94IIrT5Gb6d7XM+WDl7KBGYcMcIQYeTPiv0RqKOu
7bP3P4rOazlSZNGiX0QELkl4Le+kkkqmNf1CtNrgTQKZmK+fxcs9N+LE6emRqiBzm7UJUp/rNA1+
YIlfxUJQ3OmyjIVkgaaqnf/m2fxxVfHUw0DolXE9JFRbXb24yo+eDM6kVf1dEIoGTSdOT0STy33S
paiIjZgPzdC5L0j+4VVk8xWoHlpzPL4D1PE5Cy17k/rzlZzlz9TRktpNBxybtPKBzNMvIJAYbAl7
ksQ4wUUw8rXGCxOKoYubjC/aRkspmXznKWFfWOMg1TO1ctdNvkPHzpt9tZFprf5zyBwfRtVAB1Yj
qeErM50y2BrJu4FvBlBWx9lMIRFeDB5xhInkvqo128DxlePsXPr73gCeGFdOHo8nUtRdEzwrsp/k
0Z10Z7OHi6zGTjmn1Z1DC5o0vDucKIsRTRsds0lN+bfy+PgM4WI9Ok6Bl9Du+hMwl3HbhVlzi73h
I8J7fEs6D6kpJ+Jo2B3tY+/YSm/6dmzBdcIPbxIFjDsYyCAQF90B5hpQLcp6J6hHxXMPNebYDta3
AV68YVZrICRM1yIMgp6lDB5FJ5l18pt5QVIiRTk2TNFTe7UN/lMZOeaZANkThWV2xoWNixPOdbP3
/Dk+l9LitsvJObuktUbeABBwHKXtYGFQYqgYAYAcmSv2a1kq8OnZMp2dO8wdWsF/tLqHgWBaKeBp
SEdzGSeOuYHtNVAgdbJnBXHoAFhK7VTUZh+pY30Da9fjJcws0Jm0o/8RN7bBycCtPpL5b8hNZ4x8
W/UkDkvHeC3C6TidOVfzHmw8fYVmY51yqdsXtljy/7jQk4/KlM/PEr0ta+fmhSkIeXM9c4jm336T
+WhEHf3YFTAGiGKhe9hQUwwCNzibCN0it3XxEpae2EShaz143RBcGX8pgjf5cUIg/M/3huCP0SHZ
GSeZ563Jk949Y/9yrc/+070f3wPeSld0xQNhgvCJlsNNeJKt1bz2E73DM/hRG4L4vGHBUw1cEzI2
f6qpJIbdaCqkfPYxyf5kvSRRHqlix/8TXex0aeers9TJj8xitzqMXblFoAvZBQp+zd78V43GvKqU
GXMfGAmSQflthzG5j3S5hSwY3FVL1stOqpuqVIcr6haElwt7XzHXs11IfpQbIcL2MI86/MAWps1R
aq6UmgWTY+52vJWUjG7harLrDPWRdSWgHEliO9d26ngBtqJ6x19hc5av9eTbDdyOtPjgesUDCceN
KhuPf79BDsgFHhPY0aCSdzz8e7IeG8HDlU/FotXFqwf3QCi/eWOaO2bomlmmnWsz3h4kFCwrjms/
yVOxVq6Hj84iFFfVYcC2XwMvqZWcpWxcZhWttBHc58fkmIutpx+hSg7RQMSqplyzTN4Ed71ucaHd
6k/izW3LtocFcUVyJETFfhqyXH4WC8Mt05zfbRHwylKduNRjfCi74ru3ShA3UP4jUILBzC+TlhnF
puRPby36SqMH7tLI8xqui3n2o8hDps+645wO69+hT+6Bm64vv8ATNytM+mPiZP07r9J5b48NIBC/
GsovGQTBb3ty8t/kyyCqpFmzZ6Ou+RfL+CXLKMPstR6+em+5myBHXJhwsbYDwwDpEvSPwG2PeoBb
IrvvhCzyFqsqpzA12adR1OaGObYOSK9AlwK7ZkzNXhBl3PIK+eYEdwFJOp2bhQeNTy377HYznZFp
SLJN3zHCpk1b7ZFg66PQdkiPTK9+R/uBC/QWdEVMIyTpr4VdFx/9gg+jpWHAE5XU4Bw2xUfj8VyV
VkLVFfLvSYfRERz7X7TuBZR1vy9hjl2zgnxlBtz7zNfEf2qs9DjNtL9Gr47zXY8IvutqF6J1pkcL
GxhfQ7QfHVmcDb45WBWHQ+9kV0A6Bbs9hb9uqZeLeKZhN9pcm6FCx/1/UWtOYDgq3JWqATUTvRQ5
dSwZk8CgzMMul5yzM8t5+ZXjV3KcCE3cTP1FlIcYtn63mCoLoIu0tI6IKKCiL7BNjolsQg7edW9Y
aoMwakHcO+qRuGE9Fie7V85BSb96NfQF9022aoV5xQJUX3IYroJ74ucnhwIf1dKp/0V+Xx0935oP
rP1x+HYlrD6t2yezpI8QOg1HEojOFTzndpXBXUc033SUs9990b/xBXJY7Syn99on8I7LKn5zTWeh
waNW/Sjasnty6SKyMop07Ib6ZycEZZeNcbJHOrqkqIMoWdVNDlEFwE3o2gg1QdbeosHcyRC+tg6h
55nVwg3Mku/I1M0VDE2zH+aU06JZV8cLjONrZ7XqPARZtJsSGoiy5tyWJd9z1fFy9Cf/QFDjPXXq
e9t2vEqRRicgHIk8jRyHHho3k57QRAoZH6ocs/DYG2m9UXdcxVt8apeA7vrddz69FU+XRxxziGiW
J0ukrwv2DkmcotklZKdfrXh4KQsouxwq7D1ajb1vQ5X/sckR8JjhizuIqDhOCFh7niAdxCYiSntm
LgUL9JZ+zbQ2zPzQ2tgQ+s0TkkTraF8WZF+toLPChNc66q2uyYyVCQbgYPh7tq0vDxRKuOklYHi5
AAPf3nWZX5+6PIXgFMOYCcJ/cZ/efLLUkE/xZ4rwF9eB4LxAHzm6oyeeJI/2o5XTAJ74XNQxL0cI
Js6ezC5XWsTSYTy0cTi+hyJpdpkI83e2Dy4KN+fJk8r7S68Gq07n8ZdHVXdF7cGAa3W4x1P7TEJb
07LlUhTSvZkn0jrNgqIejfOI/UUaeGevh46dFXNqpZjPlHYSJRcQxM+R5Y+o7LBgCo+phMtCL/qp
hJ9/kQvoRD65rfwZVbJ/dJb33EIzwOJCmj+T+CefmEZDdk1DiPwuB44Nmfb8vhT4JlqzKpDz7fiI
uyrbTq3Tfy1YdMgfDHBDpckumU6S4FwJUqoNeghneTQx8NGA+mD3cN10y9Q70qwqd3zXmiOgg45G
C1w/n6k58MySsDLnThaTgJDyQ5km6w7Djp+MKK0vTqHA8KmObYlJPq/USJxYt7q0ZCJpl8y8Gq+u
nKo3f0qGD6OEem6KxD706TK+O6wBoN8hF136AJ1CVPO1NAzqNG7F2ZB94H9ArCOOk+PaqZIMO+2I
BQLAqpJMlwd2ltpn1fbeQffOryKqLyIcxt+GO9yVAqDDs5fyy4Tb5fX/Un7Q5bGo/IBcoVJwAbJ8
iYcj6w4j7mocvxDf1tfEJEH+KBFr/MMoUIPOgdPz2G+5MlPwRIXYpG3fO1gzjfxUtCf2PnPRLzJD
kLaWgaQ3gcfa5x1Q9K9Shr8dnaVoVZ13LOFp7adgJpNcuJGAyxxMe5+r12HhIHFsQr43lZYQlCZK
RAnbP+TX1erX2RMwHFq3BNb9Yvljhkz9miv5Z6774Fiartjjf6cFOcKK7zJq22kBHfOai8r6GbZN
zITU2l8nPkzFNHTZ44V2rLiYlnoDXPYP7F76lS5vm5Wuti1Y4DxycRq2amBMhr88NIx0vddzl28u
fZO0dOsplvsJG21EqAd3u0T5WdQZYTnVGSKxs7rxyIRFQFqcKLat5x+9dhsAQ7SoeFgyc1m+aw+r
8iLHMSe20dV8TKFbEVYcUjxBBAb2YTJ+IgcCO4E8Qg7oz2VNRGgbECA7klzrsDWzqvtkFYZqL0wZ
X1wqyAfN+CyJZ+H5Wtqk63mM4ISh8tpkBPFsfVuILwNeCaTYL1X8H6ft5eHTo7Y3lNTdExKVOWvw
Cu+UliVwEUKBn0oaOP1EEauHbcbxWKQRkcuB/7lt98k/+JN6HzGFeaES/5PmRn1aCLCvYToWYat1
l92aoYkeIKioeu/Jxn9weh+uxQR5jPAVAl5knOQeB12wzyI+l0TdCWi0I1qtm3+xE9NfUoOBzwW3
A1sqscMo2euLDW8UMx0dEuMfewGnPCWGyBwfaxlY2N90yOjKemnobkBNMZfFdmNIiwVxDcVkg+ZQ
HDEevHxfOgQ3CPOnzodbmM98rpEh5xnGDbV/j9CeUP/6tALzCaQU1d3dj3K+F+zsbnRKzIjvz26q
dfhM1iZ46kjqAjEG0qh8jN9ZsKnE++BP5mnnEFdzigM2fiauB8oVzhwkGe5wZ7UsmghIW8SockaO
F7bpl022mHKl/TjOVdupfOo5CJ+ohnhs80AmBVfPlI4CAEZ4bbxMTkZPCzNoXzLMvnjNgopwshUu
QB2l6WkIFW3rDMK3X/bRrkOHIWbKk/cnpyvC7PHgf8Sp+4Of6qqAk83dJFZ+W2K5/Kh9+IVNPxJp
61zmNJesfnEK2+xDM5OnztWDHVJM+xis87p44fxL0D9gAa52DvqeQzEeEgX/kNVgQDTnTQXUEyaL
5OnLp2fudmFHhKe1G05KOXtlLL5FrPOp+soKiWaUMg4xlvpin68n0RhaIdMYU4jSQsx+RzN203g5
p8hoZDUKUvi9zeW/eQn/DhT5KdRAJhksNq9IKJWkLQefEOjCPPt+ENLl7iTIfsInhMWZ5c3BDes1
ObPU/IGL+KCDxox7IIPsP14kr5Q82VdwKLEDK+fAz6jXgo/B+nT8mGGC0FiYh+mZ9696nWhmzmcq
5x5VKv5jJmMw89RAAxyYjPFfcte5DCRfT4iq1SnPByZCXEb6cPCiHf5Ag83pENV1k/w6Ec94hNG0
S+EKH6XtYX+X9veSWEejOlYsSyiLaizRt1I3ep1HdhXkxOhIObfnsGWLihCY9ZUw5gvysbNjvk3B
AjlQOT/rXqftgXVRsCEjpNA6EMORQ2h3qRaiXkxjtvewm91Tl40rxYGxuMg11Ai8CI8nz6+4U9FL
HlmP0XObnQ8Fl3yshYZbju7EAJAi5t6NPfiYgUXNcMWtzj9bdtdA7jNgfx0qaCtrJSL82XhGzPsp
n5fqasM8f5NItc2FsAB6hen6s6maEZhpF8bPZuBre8fQbcr91BSQHtK50uNBBAu12B2+X91Tu6nc
69StD29l1NtUTI/ctcXOVeabUtHUbmdD2hJ9iJNfu7ADCfScUmyXwNwhI5UQZBOgB3YTN8NTlUX8
Aidb/JmGqL3E6HTEGpH+urD8sCyah8mMjm4TB0tBp286Cu8JldwJR3uaErTJknBPYRfELewSNlFM
HRi1pnPKa7iw7yrmcrwVfgn1zZGJ2pZtWPG2zUfb3RJWYIx7Ht1PHuvNX04By4+Wy+W07xY5vaG1
mjd/gT6eU8M+OSiSl9KyP1dC9p55iX6f2G70Tvx5oOqTjoTDvaHHorTbS2Cr8MxhAuRFMck9cXME
O5eRlheICnNJJ1nl9KGT+CZ4KxV3yzPOeMUDni+QVQKiW2E7nIhZjBFWBwGmnHvqSZoxfnKcBar0
IIuvuSqDXy1jQg9/Kb1Pll1xBVRlwo0LGppvkWE6aItZldARidnBrpAEIgAHwCZbv/vI+YN/qLJp
D9r4e9QK1hIXiroH/oouxzIjKEHzFI+XSyDj7JEBY3saQyBmaGKQtEBE5tMhmycKK9Uoiu0sTf8n
bHDle6mQn3hSHcKAS3bDZ9eqsjndg5sA/K7oo51A2Ck+g1zx2K0l0cysbJ7tgEcRhc7CeWdTEzll
VSSfm6X4D7p4sl+oE1ONk+qSBt1z1S/vDagq12AZAWVinsZaur9DgnoYyYYsdjBC+w58ib9YldYm
CCoFEiIVev1nvcd1Vv6uiILsI6UVOawsWiixWsVBd7F/suE7k9ksmx9LkB/9rHoJ0uxfEfAQoIBP
G3vIKSdgQ/D+ake1zmIIyUR4ZuXbJIWZlGuwuwk80H3dI6BR8OurTzMEBV4Z+G10WB6wHVmmg8W1
/2wbr3haDG37HvUZ5QajqI2jU0+E7FRwS5A03OY3zdr7C7PJDR+aGRVYK3PIokFckW+4OstKHxva
zLcEwNDfDKYAMGGgT8jJEdeP0m3ucp6jE660SwKLEvoyKXnoZfhXMvh9ZQSIIweE9SOPHAitIueH
wNf4ICfOCCRaF1pgQfPV4iSEzJAuzM8MRmxFp51TE7ofTjSVDZ2WUv03Ec+hvwtJKj2UmXRfSZa/
MuLgXfoVlxC74XPYWuKZjCBuJsYyO7VOAbQ+jV9TXModw5au3JGkH1gC0V60hwU5fyg9ON9JQAjY
DelH6bxx7q12ON8oqM72qY66YCe6prpXUT7tPJpND4CGIjrM/Nf1pvc8AyebkNMVk7P99IRU3cGY
dHwrTOk+L3nMx9XL8hPNyPLCWRCHJHApiAOvXH11DrdYR+w7jxaZhECVg3mMUrS/hi7x/+McM1yK
ZLaOrXHya5QOQ4DeYflHIFvOb0T89K89OwTeEcnLua+f5FQ+jb65NxhJVOkjKuNjmZWPpdbFgT2P
dWuF0tM2GgMPFq/FeDVjVeeKGy//x6/BTrMkjavAMEej/mYZOCC347GOEMsLj7o8LmGNnLNZ6hpI
7Og8OjXxh/CdZb29/HLyXh1Gbiv51rbZuhe+jA/jVDMjxoIHbI6IZUOcz3OqYIGiXjXLDMsIQ/pU
T04SU+kYPOts8TSnA9ao8dG7yprQYJz4plTt6lM+8Lt4WwAXgeUsAm7GPsBpBnsYzTSwNnZsj5JQ
iSWOuw9N5iiARx6dPia2uwieC2qEXyYYJUMVNzRDWQ0OnN8pruUdQAJj3y0/in+pXMqzLkdp4e3w
uKtt9kH2I024e0iK7AqtKjrwCSxf5kr8MbT+9rEDCzkVYAxpFXSbkW9bPlKengPDojr4ifJvJCiT
0RnBhh/QkP7lbYIgPjjleOyFdXJFVVLfq1897hYk4ak0IOgw2JC0KZkXUGFYAg4miBNY7tFrFT8U
mlNvoNbp7LIZhDraTqCoMDYPRPYAaUw1Ce/ABNPTQl8XLUiJGAEXyY9QIoqpF0aQsuqgOSUN9gG5
aS9a3sXQp8G+62T/07R2VbLVUM3ZLp4IwW5pxPGlIxyhzScwJcI2fqPtm2RF+xLlhRW9scYW7KWj
wLHW4FP27EW7/xzKwK+Bn8RmMxFd2hmCBV9pD3NvU6S+96TieWB5jdD3IY+yJT6ScK87NKDKrJuD
uPTFNKCfTG4/ZG9cACdvDxYTObtWYbXrrSn/EqlbHDxuEcFP7uOjPlumHfODb/dMkcLTIqEW8NS+
unOmXpsOPBX041j+hH8vq5cUAdN/64WPrwTkoUlfDS+DZh/FUVvfgW0Lrn3sSOv2Yih/Tgcjckus
Ilp66zOmHNsxy703fE2qLZ6dhP0GEgobhFvuIckhiyksI9MwJI0w5jIQ3S7ljZ6ox5h1bYWc8Scx
mxExg4FfnCoEjHPlywLFg1Qk8d7GQNHK2GQOW99QyS65g21ku0zddQ5cp3ybQLdYxyGTox1vHKMa
9BBSWuxkLb+6inW6qw+86BcVVfdQ1iJZ7uQu827fxX0yf3BUo8CPzp7Vv0O/F68c+ip5LP0wptqo
EZD6SvTPVmkXDkvvxRh80Wtu2rvXOmI5YgeQbtksDtrgdk5hrbQbxCYN+bAA/RlbMWWwzPV54zWs
gLVba/LLia/fgFTNdcvm7EVgN2LdvPHOVBXFL9/PmTUnxiZ2vCLYfY1zRz9nGInlLQFXS5KGYNh5
ybvKf3YacLxPbCXUDy5/hThxARp57BYTveHYATO6SVP+7psihFsFOUbDfhx5XczICbwto6gq+bb6
LjMDWjats+Opk31xPPSYVLTb6mPuCq1+ALiTOb9B4vFgCcyxi3OMd8X4bHxhQ8x2zlU6JNMNo30W
7P1y3doC109/NFXXyN0Yayoshh/8rcqEP17InNU9JDkvPBEB691P6r1smvpMhx4Dzsa/cxY6PjFD
lPidTX52G8XACVXgoe6BtxQXGDbDvRyd+mSvZZLGZo1qY7VI7AgawRrtB5LziaJWMERZyyT+2XBi
HV8D0sc8w1iX9irLZ8ql6ev1ultpOkxBH2fjv4nCc7OrRSrVgQDONHyXlomS75yV8/Fiu6Nb3MpB
6rMJUExZEurKtYs+dmSSrSS+tCSO7AfR7OlBIREYYNcb9rGDagFqzxBOyu3nmfCSS/wt43ExeRnx
r0X4OrvVdODyZ7ty2W9MZje/eETGW+g0qY9Lxl3ZlAiIbDicajsn6OuopCAl4yWPxEQsE4iyo2+v
q5KVyCGfbxYh7gHDWWQ/rKVGafdr1pHvyostArAeEK2AtW/5lE9L+ENrssMba2I0PkaC/1RtK3b1
FNuPsGnrs8iC4VfiRoGEb+IKh3AlvbBrtECZzTL4tlDvZlNrFl1RPNCL8yY7IooxzzeaxE6PrkfB
gQc7dQOeOCy7DF1MZps8c/PTCxLtcVLIDaW/Ca/+3Cb2+JuBKP21FCiaKZW3Uk97yOHooV0C92aN
XThxe4575RLpKvuFRLit7OaSg+UAsFokGrGNoZdqwnaBKQ0yiKq8t7jLt6PFMH6yPpH0h3xq8jXm
kWZseKgpC/NjN9r+U8dVfHl4DjG4AsKRrDf0bgS9f3Z5mDYyrXpJZ7YYyJEx2rdxtMXyT10jAu0N
Xi0aLNr+cO2tQfsImokMn22o/DFgicz9r+EyA2kRnp1zTFnWuig07YmMqWt9AFWDRcBYhw7hva48
5XTbOdjVXON6F4jsJSwI6SskpJxB7TJPiBXYcbOOWzs1HDwPZjAxBV7d09Cp90LBVxBrwPez1Z0X
/TOUg/WdvmkDT14Yyi4W5iZRmGdn7m3kzMaWpbiEbLkempjU5LbT0Ktu2ahdw6aCV6fnNuSEcNL4
/HsSi8OH12WA0dqk4fK6Bm3O0ofYQGIXwA9DVvI3x/9+z/YboaIEuOZL5GJdXluH6N5jCNaE4TA3
LlzSDmuTbB9LQM/aKUM61xkNcNaymJpiQ2CqXK+hfWci0stlrc7GWYOB9pqkOeRtlP5jIcMJn5Er
g+qZuKVPCjRyQkUZ2EF5R4rMhaTMlY+8emRqD87Bw/OUdy9KUpwV7Iqdt8Ba3XFILebbNPCCfbGb
DtWLoJG6ympsPul3TByVaqv/Udqu2hdZ1TpfnNuqc8bpBOdZJAHQF8La/UdLtTzFePGCnd3hSB7d
JIbCFaThOa+6+I8E1Y+GrtsrmOz4wmjzeJOZU0HK4W/gs2jcex3xzoHaR46/BylUECfouYhhdvEf
QPG8tIQXIA3xeK6O6YEwfT/t/FQABiRD5RMf83wMWNqK6T5xKApf6ypK18WLQS/hNfBdGFyjprsy
8Fmg/NYIXR576AOYRLW0P8J6BTcDwUJadJes2he4lNU2UjO4fBqX3ONKnirb3ChZslbXeduUs/Nn
pmV0518TX4/krl5jpnN6l5hb7sbV3pAeOXj3hIgZ3RD3jpzu2QoxZimaT2QOQZ6SdUuUsLEsvPnT
c/zg002N81roAtt8XBcJnsLO64Ynm62T+mlAgol/Vzh8PDlcyfMUHh3DVieumCiOaE2sNCUyK61s
F1GjTEpeE3x+T9aYebxyCKW8J1Mlb1IOo5VvGK+xyqfZ5s4DnSoFDD/x3G83fWXJL06mjvVq29ik
XzZE0SNRp/JTU6gbfxPKhXzG+9xLv+TA8eRIjr0dH3U+p8y/TJIsTzC3865rGQNh9Vb6dHRk8+oB
qp1pVnN33QUs6PBra6hXXJcqN+S/VmbrD211+Z5LcfvgMxGbG009953tERbIbS4N5wx3VeJpi+SL
2tQw70jIRXy1+JXH1xiOJE3OVu3BgGiGkUZLbr1+qn1cJlekwbMwXJAuYBgrsWzAqczkoVSSrQAJ
j+7/B8JGQlzbQ4+f44gCrJ1WfwIn5I91CUHu8bNGj8wXR+hTPLvRGfT9gMXP12Rvz1olV2/iPr0t
yNlX91wFsB+Qsjj7lqMKwB0OLjaeaxdwPhoZ9BYJLyEknbrQpYMrezK50C+jYM+OQzD9jMCTPlsO
vz13h3I8fup6sLx6x/JV/wUrm81w1XIQ8ehU9NdkUPKCQJDmW5IQq1gQ+Hzg/NzvaCQ6MCfDjRP6
bnYWfuBE5zrPZLF1Ld4YGzRY4oipDMY99a7lhgS8fCW9Y3dHPasA6aWbGQPSC1NWdNPGLeE9/1YD
zIPzJ9I63xXshi4UeOPe+iTtGZ9D2UkehmCrvEfj1mp6zeh7Nvm2hE5ET6xQSSgOzuC03WuVziPW
BSRUSgSCCCofAmXAkHjmjB5rbgSyXCaTZ9gilhA3Cf8l2hFVFhAq8qZ3firQ8sFOd5yatzlskpm4
ipNFJQgqWY8XJ1o9qiZ1Rat2DXSRiGu0HMWsd/nIZxL3i93pkhVuvg7cvw6UApNdMmnxndO6fwr5
lJ4Y5pYDw35LMz18y0YPVmMMCH2ggQJQuMx96vUdgnzgRVO3EzNcubJTZGpJVY/fmERp+jts2Rt+
oiVdUjx1WQc8uAiZMSnMvC+G19TXmOneENblEfaPIx5o5NDrR+nVx1TFFpqAiiuqcUzYtYay/Cmw
aZfu8yZvrgQIyr1RtjwlE7HTXdWgP+lJwJySdSpX5mTCj3npnhgi5iydiLHv9wTrvANS+kjmCidQ
wcXJdfU+TGFR3Ao7HBsC7ov9J0qV8wehBqJvY3mRw/8c+OBPxRdG7JYOkE0yDeDCN1lQYS0Ppf9B
k9PfUZnQ4MRq62pTeOZQhzbYWLu2DJ0aJlxZQgKJQS6Q43Hr+Ncy9ePeQOnQPjiyZIHcOdSWe1GJ
b689RfxtTR3tIyitNvhl92n3RCB8AbrUNkfiCayfYCPlHrmfWR+gjE2Y/Y1Gt4EW6Kf8PHJX70EM
dtxq2n44CEVEHdUyHB+c4PLmA3YbqQPeskbSHRw41bRi5i2gTBiE29onuzk3E7lyiP/JtmE9kwxz
a83FK8PRS3g0mqPauR/8WJzCJnHa93JtFiG9g5D5NZl5gglYQ5rK1+R0214WEGXUwaXtau4ES5K9
kgrv/FcAWiN9MN+EXMaj1IJVw6B1O44XuIppxzpfzbHnHXYc96idG6wgzCayxF4EmcZrXXg79lxr
2jx9CQdGCDfakCUsiFgXDb05GwuKqRAmKft9K8fhr1+uPniOPHPpZAjnhisps1fuoD6aLImOmXA8
dUhcJw0Jcgn/vZr66G3QxfDudFH6dwKqYP8UwBlW1Hvo/CF2OJIyL4R54dCegiRJJwIJhVAjL/IU
vE/Hn9JHDcKpNSTpu6Vn6z9EovkRJbkfMzQRwrcF2wf56xbDk3uNuaz/VXaEWMSzIHgHh80aUlmM
er6XgNGf2mjgXx5ogsfiqm+qZO+3ynfZQlXsP+kgbbp95VAM3fpOOV+tHHuRFVLHvE9pl/6KSGA5
BzLuafUStjaFkjiilbVHO+apZk+cIxLSx+/gKS1xmf1QT5x7SsDccK1EU4P6LhhIwfnAq7N1FD3R
dWlbhl0Vo0FVgFR2rYjglkyrMrNJ6yT1nb1mt+PqthjQANzY2MbL4723Jw4YTy+UgqIvmiDlB5b0
aPYd7vVZVgGMf4BAj8XFerlwJQ2qS4Lz+Z3anfkMbRM+0WiwZiSMcGYL2wUSGiXOOPxk1VKN7XVR
aEINISreVc+ZwfljLdhqzX+M3BBQIcSzYJmBGYypXEY24TEwtwsCGY91COchgRi/sdR1Yj232WLM
YwWluh/xBRmqYs5XhEEHbZh83vRsnMjcjRrks5s11VsAyzC+W1PBPq0bm4nV5FYOkbOrnbbn3Be3
UbN3oV6moPZVdsp0Kz5Tn626Mya97N97Ti+Uzks3dXYRGzKSq3QLPXdDD3IEMWOB6neYFjzFnZ99
i9RRH8LvANzkxv5d5mV0IQaj/g2ZPdzyLPSvbZkk5dGNDANJEeUI5Lqxyv5Uc79iW70lMQzuWMGz
jDG3nvs0TiPuhhyJr7OwO/dG5rlXJ8/wb0xiC7JRlNaUtJopzBQ0ZDfwfvpmsM6U7Pvxk05aZCO7
cyEF4t7ROv7bhLz875VfofXiSixN9Ef4vZ8/laPOUZhc8F4MCfBKIWgXexPvF4d3/65mPtjZRIDH
TsYsmXni2kGamn48V4Qpz0EYMmTaLgwHL5w0z0GQk4kd5zZi53w2yaOjaKb3enYKUOJL6nl3wi6W
JpLKkf8yMZnBP2POKcvEXjg+G14Pr65c5jvzwUH7wt5Q+V9dJ0iqY5QEEB+yNqOAtv7uANSSVKpp
Mu966i/Ww3cBXtQnJ2E4BLT73EXtq+VHYJCtXADO2xieOW6zzgLn4OdFGoH0kLFoSKXKkVvCBuN0
tKB3tGKC7cXf9xJDOmW+QbS6Mj8sHMHU24qhpR6GHJVNyQmtGVy06y2r8+szcnqzFU8fIowIcshI
c/qZAJVraZc3S7fDV6cDjpQyyQ+fSTSI4ERH8psf9XLI4AUCnWk3vLKi7iawnH4E8QTKY4ARUaKU
NAmX/GpmJjWH6QA2YvIbOs4A4LlZClGwFjJQx3R+VFU3gG2ZTZrYT1wjB6J7JW1NTHSv8Qs6EhRH
iMqF/mKhxtOMxbdCGzpz3p344fVNcKqcmqZG0k0Wg3ihOHuBLHrwIZxKoMECPgne1tpx+xdUbnVM
RtEePcWV+68U64dEM9BxlpGLM2narPo95Z6bc7l3lp1h6lzu2PHm0zhqhdCaaubXvpeRBuupbLh+
PGeWbJu761paHTqiYcnWMbVfnq1+sgPq134tnoqkIDDJGh/FEzZ7ThOff7CY3hjYf30i+eWRJhuP
zZyr/TUYEyi6WVGqO9hqXuVx0U5PDY6BHW26/zk7jya5kTRN/5W2Pi9sIRxwYGx6D6ETkckkUzBJ
XmAsCmit8ev3AeeSgQiLME5PTU3blPBwh4tPvKLxS+slgXApnmEvpIm/AvykbIG2ASMsULIC8Of0
b3QC0WIIHRWYPBUjHyxHoegPCaH3q0YMkn6aoix8tqjYkrtRN/6BUQehnS386pNWV1G+wVvBPmac
66/QHSc0k+HvbknIKBbRy9SGeGWSegwoqeepdQxzn7+Ayj3agrgu2Ah11kpVfKC9FqJ9GkxGaX22
NDkekCYQsGUzTAop5hmrVkYo/GZxeVcbRaw81uRAQDg0wxwec+5TOqK0FNJpM9TSt0C9OMZLiBQg
iKjQyRI3pHe+dgAmt8WmTyO9egBNG6ZfswD07DdhWV2LiSGg97Xl1U2/jkNV8T4GCgQhOuuCCAE+
bK5bX3IkPaSy8tEf098gAdEkA9TlxHeAj4oHfRCI2tBrML87OMR5UJJwPsbkh9vI2isTxYuULIfi
/YOiebH3y8mpW6FVxqWMrO63gi9qHThWVYNzQapq5YNR44T8uTMpgO+iVi80SJiqlFvaUTDn/Kaf
trAQ8B6W9KGQe2nEJO/tEeUD5Ckm+ZDhsSJpA42UPpxtQj2H/g3Cli/UuwLwa/RBCUJsKPkwoQyS
qBwShIxbN7KBDN1xoU3WE3bepY84iuLVxMwFfcQE2z7jMZmMbF14GpBGAsYgs19rqlRk6kUqh5+U
z4GxknmOoBYoNxYxZUgssYbul+Eww7UmQmoUztDWL3ESZGKdUg36MnIX0w5VrCAlAhuHl5rg+mMy
dQonKyjf0NERh7LQ2um+NDvS0hC5152F7IL/KjR1oJgxabH1kxxDQF6jvaU/J0Fpv01YRPj+Ttcn
RDwGbn9kP6QWo4slvOgly3Pfe2zh6O+wzEAwvY6n51ZDfW/2aO789lUMiRZsnW5EOxXLsjJrPvHs
RACe0zTL3/TS53jCggm+csXYX+qxlxRckgkrWnzIxUdNMR0VMkLZdVTUkgnARCrEp5H8QL1rsMb4
ltutHb4BMELBbDCrGAdp2zOeutzT4QmVMSlR0IsvOkb1LjxkOLXEq6b/0qDXZX/CnJRsi5PjfB+7
ods7hgZJeSjSY6XNkHuKpMkbAex4oPwLi9I2rGaLWTNSiQj7NyiBARsYH1JzrN4gSoTDc2wn/Vit
8k7n75wrpBQdCW1/NPSyZ+S+hesVGjUoJ7UFxLosreR2ImOG8OKTC66nxjHCXx6Ck/fDiFOjq0VO
Tq8ubqxir7cTASiqfMU+CNuIpkxVou+iE7RCo6XrhY/vYIl11tf2B+yhCblhgNDZjfPU/krLufjU
Cr1DYQOjsrrbsvyKep85sq++auj7KK89JHFlPcH4Whdc0uJOk1qF/lculQ4/BqMLfkri0+Su6tCL
0PHDkPcUs7vqYEBQ7jaIzKVgo5w6Lh5tx+5hw5FpKeZv6k8mxG4FpYXiKQEznW81KeEjIouJQjb0
4p72qqkk/kdDQd1NDQe8HrbKVJf2kx9VUEqJYbw1LU6EP5DuQrYqhDOnbPl9sngoejUHf2xzM+On
gDph7pHWb7zJtH9MtJSwauYUvPrIboCziNFdhk+hYJxJVKgn63pKe2dDTqQb/zgZBN412sl0idH9
UUeCYbD59JpQMEBcCCYg5QJaZM9Go2BTUdIFRffRok3Z6+nWRKarpackyQMQ4wJzogezRq1UG6go
VHb9XW9A0u4QMDXWBt24FzDyaryLiE7mDrk62t8zBGeRtQr0MtvRlPYgsGIF6w59nr2mTVXR8Ija
0QdZOct2kt2C6NsFBKgwfFtEVZDU85NvLTfY8GjHjh4ftagNm3qnjoVU3gpkt+TXonXQZWx83h0X
1S3QeaXGf6eIR/n0BYWDhMCY4PlRH1o1nlbCAMb1S1WtiHXjYnEQJEaXbToA529shFj4xF8KBLCn
N9gClo+STpQG7XOOa+AzvdvBx0LB9n8jsN3Gn8rSFsh7g1TYJwprSFQswTth5mk63/B70vAgMMLx
+9jgbxwkPl1WaKHGyh59MNhS9UkhaFDMukm+Hz0UrZ//SjzboQCgmfwZuoG1s+yOWtPc/h5d4N1m
9VaFg/eLFp6df+95KDCNBNdNeKR4VfWSIc2Acjw1wCfPLCkNxAgE8X7o9vQ9VoICUhyBHcQ+PMnx
rCm4dMwWWOqDNaj9IZnU4lgFvde8APYZjKdZJKDaN3qDZMGmaMsRN5HW4x4RAYz5Z+yK0uCZFpPO
mGoM59RQcKvZY1Zh/cKZiEQ0spuA1lLU7krHlo+l6OI7XcblttQi9R8JrQ8uPch84Gj42pT31qTj
U0VZDIDWxJHcwVNQVUBU4bTX8owkqOVs2IOhUN4RHiUVCk4Iaqjm9KlSgFltRGr2XzI/HZx9jHHl
iHaT5+CZYERUI9ZIsmdYEXJ5IM+Air+nD9OXjCYYQFEtm6IRGgRv+5qelDWLXxJhrDrdtIsXGnT2
dOdDAI1JekYbyTXuxfIQmF1F62gsHmhHZhWUHDMzfrSBVbzaSqsJhHvG3pwA3ij8g002dh+trGrv
AfHIA445CtydWAdwkfVIEYyOdOaSf4bEq5N105vRFCEiVurQv6nwoU0qTNBD1S5lC4esqzgQLPmY
EmbOMw0m1jhV7EjhInNM6J34cplwctNIy599p0gx3OOKAyrZ5sTXHtooLghUqos+CtnJlnBrAofh
iMJYx6Bws33e0gX1wSAL9NHBFx5SazBjzn1XmV9BV+ZRQ7UhKqkLTBPASeMgoBswQjSqgf0JBGz4
MNVpkiNsYHfKx26yewzNSsdSH4dSa1SXuwwSIVlY9a3C++ZjrCqF91kWrWLOkhN6dRd4ur4rIWK4
WOyOH4QY6ckqofUwklrVXzqLHuyaSpz+kypLHr7ixjC9lookaiMXlOvcZlk/4Y4YvtZ0cdbgYAvz
J72HqXDxznSOaYuvzhrNU4c+VIQREVRinA2OSO7HH3kXoCaREhjKNpSlQ/c6SuE17upUTlBY+pAj
OrglknmIAAsqvzjf4YmKk7RmYe6AFKrTR2stIXrQAbp0MCgPcaNaMtr4nE9C3dRs5XPUk1lu6nbq
ye6NUflY2KMCzzidC9r3E3Byf99HMHWwUXLM7puG7GL8MtZD7CNBp9aUJczegSYD0Ypqso/W1LBT
Orw21bWBnUGqrFpR0IcpbbxAELMvdG/sniAD+FP5W6pV20Fb7IoRGiW0qGagbpmDW8vGTVcGWaM+
o5cb4f/tKbT265fQQCrvc2Pn3fAAUEcp/J8OwXbk7eifccDAfA/A5fd2C94Yh7UUSu8Hcr0JGw4h
VcdPELJACOKAnwjUB3Mk+/xATd+eNm2u59/CSsu7fSSUkgaSVhqi3Uc8ZC10vQGCULaWKRBO40C7
KAi+Bp3gxjqMeIeOxU7LwMeZze9//+v//r///jH8l/8r/5gnI1ZG/0L+6iMgkKb+z7817d//4lqf
/993P//zb9IQVCpNiaILUZtjUuHir//4/hTi8cbf/X+M2E8b2FfFd89qynJD5tPvEzXR3iydfAK2
HzxtiPOYcteqM5K9VDad+yGmrxUCT7r+a+Tpj9ElRW68Ihw4nZYzd1BPfwzdu9Hqefe/xhpwj40m
CueLBqel2epdOqZ7jFSgA5dxQEjxlyNDyjdNXZWGZaDab4jTkXVBD0gJlP6NWDHeV+mILYsFOE5K
y7+HHPlD8xC4uj6m5pxO10BwzrA1Qc0cDTiJufvpoMCmKCVJ8N4YgPT1g220FsKRjTDTFf1YWk+r
nmPD1VzUpvbR1OGdIoRvOgmvsyEpCxV0Uze4vubqwaJMG1HEqlqCAgw2Z3yigt11PERF99xrrWe7
fkpic399EotPZqiOgaSwbTpCFyCtHPt0DjoLNJl+pz6NUuuAJxXDN9Tzum2tq0h1GQQ1X0Zd9++u
jzr/W9/tWkPTVQ2DFaqYbBRTE/Oufrdr86mOA9Oz8mekHjGxKDI7ve9imIXQiKdmTTlY0l/GcfYu
sHHnuLFNzQujG0IKdqvO/1H109FbsLJVXav5s5f3zVOcGuazX88wXfQRbww17/jlRA3b1A2AeZYj
xLyF3k201g2FhoDIn+uGzDID+LGGTFTt2tgZdpVU7dfrC7v8nJou2JDgDW2Tfamri89pIthTDtAf
nnCdhLcQOHObhToGwnJhdqDgT9/IIjy+Pur5gjKqSQFfaDpBuKmezpIaBxOl+faUx4Toq0mx/glq
Kth0zZTpx1+PxTalMmabGrqnyzuGvVmqlNi8J1rnxiuBIrol0NHCuRoFm+76YBeWUxhCk7auCRqt
crFTBCRwi9L1bAw00/lRr/s+zmwcpIB0+Gsk69hKJqE2bq+Pq53vG8HAtsVX5B51jPmHvds3pgJ4
VHcS7wn0lVsoRpXsKgMtXp9aCxbbNRL1YT9V31NLexOzR886rht8BjwUKypuWwviQ08+56D/8hHJ
khfH6cSNQ3zhN1oknFShLYqOqrr4jWVQ+H2NeMXTKHAmWQWpRVkOvrQ4ZjW+j2GSl2/Xl2V54bK7
pc49xT5jSbhCTlclIFue7EARTzpnG2Ag/IGGogD4aAsFZwMVqYOwFLr30E+aXYhB7vr6D7iw0bkv
NX4H1S3NMhYbPe40aCKtL5+sdtDvElFTSSoSDzBu194Yavmyc0eKGRLEPQugDbkM43SyfjR4rZ0W
1hOCds6mgFe7A35PTkg7f59FxbEg8lvBfzU2muahspHngAOqKT1cn/P5XW06mmPyY1RmrpqLV67B
zAUc/2A+Kb2jo3c72NpdkSRfYNMT6edIsXaJOm7gyIY3Rj7/3DxLNoPaNk86y3C6As7UV45ZCPEE
5IMOqGIOcjNQf9rZU2ze05R6TMAa7bzWmsEhdnG8PvHzj23yPPE0ahohBWiL0+F5oWw4A7X2pEdE
slrU5wOiT8G0McK6++f6WOdnyZJSxahO6Bx7Wm2nY2E4je9GbXtPKnDGnVo7c0IXmHsg0s06U4do
f3087eyrSrCVhuSSgZGsIiV1OmAK4qKz1ZQun69oxRFzw8g4dHQ8KQ2HnlntrKZX71JsbhCRGn1s
7uRkGXcjpnbTxxrJyX9ywPbGKhO1cW9Ocf8lNHnFkTSqIJ4XRRB9cALTebz+sxfLZFmA2jkQ0lL5
s6E5i73Y1WOLaqyWHfUpmw6IhlWHXEm1DR255MkP1FuH8Hw8Q9UtvgvavQ5l28V4KrgjPNHjkhal
g01t1sNeR0nUQ+yfrgUS4/bu+gT/XGHvAgZmCGhJtSWSXjZXgLO4VDtAEzkopvJIM7l5dYSS7oXQ
s7UVqMNdaEzGF6UXMWZwA5iQIm3i/UT7eqOSxGxNXR9uvOzLW+h/fo8kbGBXIm7oLM6gliCq0upo
KgGaydIAY8/K+NlHhRf89gr6cHdVMMxCP2oS7TNQMygNI4/6LHApsl0Dy9PXGwu0SHj+/CBwSLZh
cCfSWlmcSvp1GpjJhk/ip0m3RhUapILArIkdakbqIx6SIImpzqJohF3jaOzMVlF/J4UeBpsuFbQb
r/+iC3tEk47jmLaq2/N2OT1Jjqr0RP5DAyLASnZOpI3PCEyNe4oPxi9Vo2p0fbzFyZ0XgEdBcywL
uLOu6os9Gbd44LTUOo4lstFoByPl1D/osUWHuzQA5h/ssrKGDxXl7RcsNrvqxhbV56thsUUJZnn6
WX+NQGwRvNdtgm1MHdTHYEjGuwafOtRB1eGzE1YfiPgFWlrB42xe+zOdGzbkwAaPU0nN3MI99YBf
EgrjNHeGlQQIhTKwZv/2O1SWfKuPVl5ghc+jIeUhNBLgICllRnCz368v4vKj2eTNfDAUIQVvDPXV
049WCwQNSd2Tu4KfjuWNZaJgI8NH3kC51vAseLo+3uItsWzbEo4JP1rV6Yg72uJYB3oVSATBlTvb
djoVpicV6IFmY+lDeFsl6cgLfmNfzv/K95/JtklJebcN5qmpmrU4uRYEBQr+duOKRi0OkrI3vh8j
okWNqNeWWQ5bBBfzG5tj8WQzT1uaJAOapZuznONic2KZN6ZgPjElsKVN+zCFomY+Wgk9k0OpFtW4
Q/VLUe6GWisauvaAG9ZRS/vnxuSN8x/iqOiO6Dyopk3osPjAmQq+p4L45WLvo/b3NNuC5ikFU57y
fFtt/UW0mgW3t6XqtzF8lHpSxNaaYXyRXWjW9w1dV/Uz5V2TKglSwmr4tTdmyxwQvchufohA+sVP
JbIc3kalueb8qAXqm1sN3D4XT9BW6lOBcmtAGluCl0PVAiV7sNFNQJhWjCFu0WFfaOpdjT4Q7j6p
GGicjlGuzIloqIZu36Zth4ljCMR+DVlK8V+MHnXm1wiAffKR+BpNwqEfhlZfYSKBNvf1PXt2RkjQ
HdMw0Kshp9OteYnf5SA6mD08EcApWXVGhzT2emtFixFJHH0qflJYsW98tHlznO5YBuSEaPxh8+Xm
i+fdgHENfxs/stRV+6H5hGBu8Ywxqn9jlLMnjSPGMOTWOoeCl3YxrwIJlwjQeeoC2MDLmcrhXSUM
3FpEZ2D5XOh3SorQIibgAdwnPEuSIq3XMhjjGwHm8ibnh5BXmmBkNEowjlhcCkNsIHqJRYDrO6J/
FWUS7jK8qd0MN74OlflZBzLMC5eUt7yxCBeOh05pyqJcIEkulkutoc6XF6GGbwj0wrWVZeFjipbR
tp934QCx4w7Mj8QsEhPihJLMx+tb68KXJqkx2FeE9cL488S8+9JBWuvTmIKm9DMN2CuY0PSnEqbh
3+9gHWCbyjMJjle1FrFC1+etxI2cLz1BT0TedLAeDNsbzZ0f9f4bcH4cAK7P7MKh4YtKtBKJmRCP
WWyuqA6GIkiDwK0Ftjiiq48wCIHVt6DLTB1PjOvDXdrMaDBrKihw/mA7n56ZSo3HhpZY4PZWwjM6
xBX3m8flMQzxDqkHrFKSAp2NMSrufY8WwWg32qNalT+u/5CzqIDNTImcupO05jLwMizpxACCoPJT
FxlVHX/1QQ62C1lniL8IDEunVYlvlfFtqEHurcmg9HBj5VSMV5NtKv7PWA5q8ei1OpKryLVUk6Ws
aG+YxqbSHF83VjmxZORG4dQXHyZgSd1jqUno/o6K0FG9Tr3WMQ55JipQOMBqEei8PsGzF5zH1KDU
TuhJKGyIReqPUiQm0jrVGBvE+q9ZMXbfdB0Sr4CHMAC8Ptiy/sM7ymryhwmOmMrKMvEA2ZDZIY8E
ynmJke0CtIV+wPNEKju2R+vApSZJSTHhnHY62IFydufqXgoseZJ7/tHsWQcQ462lXYcPuGZrxQ4j
X/1HRAyr3diCF3Y8ORl1d8kJsygDLnbgmKsQe+vQRQ9zMgBr41crfFm/mpNu5w8NnY3f11fnwr1p
sSosCymgoS/3/GBFOvV2JXb70ek2eAuZwGJl6EZcY7vC0Ov72vDxOiz86PX6yGebAFNwAy1Vrm0e
KDovp3OtEw1npjJkH1pYzULl0f0U9GcbHlOg3g/XB7twSRLgmyRf0PwMyqungxkmjACtKLHSM+zh
roFkudbG+H/xCHFP0T6SQrdIrBbRfI/LQxfCenbrKaakCcoZAKmqKRh5IqyEmkKL69AIGM5L0u31
CV76joRmqqVyX84V69MJToBznEbkkYujUEINT8/3DbrDm8Bm+LSGuQpHSqx9fer310c+j43pO8z3
NBuW90FbHGaA7EbfOnHsNrbI5WOgUAPa4owSPOu+Tmd3wK4Rf4t88P5+686x1Pzek+VD3jmdclUI
Y6wUL3ILPF62cV8oqxFI+/0wRNavAR867DD8HGILBdfixpt/tnnnajkVepVuIVU1Y/4c7x5d8ON+
aLeT7low6dY5f9enSffQA4zU9EZ6dba+ZDi0JDV6gUySI3o6lAmwI6NIpLt4OuvQ8DB2kuDOV75V
D9sR/T36vmr6txcRizqPyisEyJ+49XTQKgGzP6qGdBMEPI6kWUhZYQy0yqYm3Dc0QG6s5/nby5NA
omPZFNFUi6fhdEBdphjoxKnJkwd/AHokDuJR9Lu08CLAwmRcZWHK7IsMBfcAugd0R32XDwjX/OVu
np8mTVJ7oFPAtlpsKmFFsfB8T7h1Uzr7ugHeiTZFthGVNFbAddWXDJLajdmfHd55UN6p+fwwpLNY
7dBDF3NQPcNN6sgKQPC2E4iZnnh95RC6u6gcIkktzVQeKvCrfxvZMTr9SiINnfCHu/h06YWqVdzu
kYnsEt34t0riIIAESJ5/AJgVI5Th1xAO/n6ZaQJZ3JF08qjPnY45Kfg4pn5HMId1GKyUMtp6Su48
2jie7P1Z7w1UbBrd2NUXTq0zR5K0u4Su8XUXo2p0OXq/Ee6opoaKJFVdo+7ke1RktQAw7fU5zlvl
JAWb1xVNSI4QjznPz+loaSLbSFEy4YqCm6EJZLamc6/twmD8bqBo6F4f7tLkyAMIFwk8eNAXO7eF
zhaiAGWgGjGm60YPMctTAbVkSBTcSDku7de5tmrohMtEyovAvNTKfhJ0WdykxSpCNVrnoCDZvctk
Ztw14N5fm1DTNpQvUUe8Pkvt4jRtbidyLhLOZSOjQv8AEdnAcQ3U11MbiPNU5GvkcYZqVcIt8bZO
CBZti9+GisEuBr4CqwjfGR3qX41hIdTvQdtf8c9GCGWitTequylDeOIViIWn38AEXNoEEjEFbjdq
rFzjp5vAazzPr0IYwZMNErEDAYpchkwPWURKMwaxcmN9zgIdNt0Mn2DDkTY5cpHDTCDxi3L0URhP
m+Ynpo7VHlZq+uH6V7j0EWxL1WwLrCI7YbG1RWMPpapWwm3ysnnGZSk9Ng0ST2E9iRt34/lQVC80
gyIlITwBzmJC2BOYCtIUkgC1U9de0OjbthQIPoedceMinLft6YGdCyUq1GNbs86BL7Fv1hWUQAl+
3wZz5aOFLPWw+QxKvNt5ROBb4PTeZjQKSDIqyizXF/X8oWd4SYMc7BHQ5D87/11MYaC4hPBE5rhj
YE/3SSEe4gK1W0psHnb0YA/1ABmB62Oen2TGBF4k2aNExvYibESREVPAcRatoFT3pE4DWmayNzBp
lNkHM8drue47WNi58uP6wOf7dI6d2DlzR3IGG52ei9rui7IEEuRaUWqJh0LUqKSjmVzGn68PdGn/
zNn8nFRRRljiKTrF7MrR4L4IEIlw8e8u7kMreK1Ulvb6SJe2D8so5qotH3CZZ8ZBo4aj7ttuEVQK
MDarwZIyrKKj1vfoxsVZ2X2KE5l+7Vs1+mXyNn66/gMurekcRFCgsXSSgMULQO5aKEo6Wi7yUdOj
h0Ygbkbk+39/x5CvER7anBS6NUvEURdJoUiEE1wziKIOedOmtPcx5cW/vmUYh/cTTB5FZ5okp3uE
8u1kT4XE3RKs6TcppuwIn6gih1N/Xl+5C8eAYNe2dNB/83/mTfTu6EkRCEDUjukOxahsPVVLd9S4
h3XXlThsA0AjxsZ62aRVeuObXRqZ0I8rx5IGH2/+6+9Gps8zY8S5c+CNp1/RTYo2TtZA9eA9Rbc2
kukebb92A7DsVvPpwsmgNkn7i4YkCIzlycjDDlJp0Eo3cDK4WArdrbFJ4k3b2+H++vqev4KEWw5M
Ty4blYLK4r0IIqX7Q750IRDTxvLGsD+kgqIKdWIEVxTsAq8PeOEuZVo2DSLeXf5nuawKylRFEXG9
aD6Cyp1515oOAiehgY1in1cbifbH9SEvzVFyyWhsVXaRaZx+SfKGvkSczXCdDqFtHxTtUegQGFSZ
C4RmYufGdXPp84FzoExpkYOCoTkdD1nsSR2N0nANoQMx4BehRDbhStLbf39X05Ul2TWoSJ2XNcJm
HMpC7Qx3yk3nTeuCbmObQ37jtF86Ceh9mBSFuFLkssem1xpKgEiwuEWJhHLppMpnDAGyjd/lINzN
Wq/XyDF+C6X3l7hNLhbqEIa0bcB+ArjfIkZDwz7GpY9AXQP8m63gwlqf69x50zWA1mKAHFHNadlf
bxedcBDNzDlJMKz5Mn9/8PNGBkUXUwOlYLVv/NjfCCf3XlqUSTYlBM3wRmR4YX/qSCJSuXf4kICP
TgdEogAWd0+S2TW1wOQ67O70TPfucCei1W7Wr9fnd4a+mFcVtVcSStSAgfwtzoMaVaMZOq3houzT
rE0/QucGvOEm7Hu4CQOxwaoLDVQ3OiFJFbrqIZ+ZPj29X/Qdgrq/seAXnmedAgNNIh4vjufiKw+4
LY651RsuvrY1XXMbg/cVmBR4qhbmkIeqd4pdDZnhUALHerKtKNldX5ILJ5acc0aiIJ4Dqm7+Qu8+
ufAm2wvbSscPp/f2Id10dyirehuUuX9jshfuP0MDvUrL0Qb4oi+eTjQEDVRKW92NUls9wjRBFrVt
rc95NIW/RhmND43RqTdu+QsrDHIcAAAZwXzrLi7dxjFlJwdTuJmKmi+y4k47YQ6BkMsqKbGVXXXo
Cn7wG7Rv1gi0y6MUfdDemPl8bhZBPO8pOB6TfhhnefGZ0Z+MUO4jARqxXPwa1r33aeoCffr70wRu
xqTcOrfpUZo5/ZZ50iPDl2uGq3mSvkuLqGle1Dr0fGh5Rkan9+/3jsPtC1KFr8lVdToeNsU9DrJ0
vypFS38OirBcTOSVDzn8gxtv54VtOjf69Tm7J5RcIkOR8POVSiTCVancrlF8HXCvbBBR9vUAAfPr
87pwKxF8AMGZUxAQ9PPnfHcmnDiaOqPg1UxBq784HVndChIgVksGRg54vTq2d2PIC/Njc5JjcQh5
05bbFFpMxHNm6y4ELvW+ys2CYl+NhJ+Fxun12V04EZQyTarT/9N6WOySOsTZzYs8vJ60GaNjIr/R
r3yswTfQ5+B5G93wVTF6a9cjbECKOZpP13/AhXsAopxNs43TAARzcQmPYSKz0CvgVwb9pMCRN2bo
G8o3aG/og4ZIEcideA07yy5vnJALJV1uW3hOIK9JishoTz8tROayLvMgIQwy5QhX0ENtTrWwYJow
0MbBS7ER6QuD+EOva9G6s/HztqfA/iUaaW2vr8OFW4FWKikuUGc29h/6ybttFg+KSlatxsdJibVf
7Ix0XSSR+ffB/PtRlpXUDjmiFon8+GiqkbfRnUHg/YE0dGOn+WdpOk9TWFRuG2a3wNyXPjMPi+Qk
0eGCC3K61CIDyOnAXD/28MLEcazQcnhxfFN7pmmZfGsGFS1AqSVyuBG0XThLc/OHcgmJPIJbi3cm
ahTdQp0yOqIDUR3srNb3UaRhXOGHt97vP42kxc1u238iXVvCEVoGME3PXzOwuzjKKhE4qoBqxbon
TFNMLtqibYo7LPxab+fjFYm575CB9T6UJazjCf9oaEU3nvPzqwvcJN2fuWavc00unnOCnnjyxjQ9
RsT9JT6h1RiuVWK+T2Nh9o9tk92i+pyv9gzd5rKErTHj2RfXCdQo31SVCF/aYEj3WaKG29JM643U
xa1Y5XxHGaZDeWYmY4GjdhYfFp/WBqshuG2RVdbfAy3MkPPkiCLrkzUQzwM93aijg3Ti9YN6YYoz
kJAXHDwP9JnFpdFZRRthJuu5A6p0FS9plT60YZDl6yKOadlfH+0856BSQzuYvavBrl2OZkBcxXsE
dC3qtvaHBD20rVe0GMbg9I2E7ti2zVovZrA65W7vx/XBz/cP7byZkcB8JdWFxd2cQ++QPSaUrhmm
VPiSdlxVZtFBtLecVeKH5Y0Q4vwOnLMbOv2UGHkNzuiNRoqGHc48buOVFFHNRN/3oFi212d1/gF5
Wi0Kw3McCINpcSp6qaPji5G5OxJUf8xre/qgQCR3kyZzbqU0l8biWVMp21DqJrI/vfZkKJMCvNPo
IjQ0AztStKiRAIesHN8qzl4YisRphsxzmMB6LeKvCDv7pkdU3B1bGX7HcCv5mEVKslGmKbqxKS8P
haQenUBwp8t7DluOQkXxqoOHkQ8fkRXJDnousi3a4rfwzxe2IDyJGXJCEDs3PU8X0K47DPuctHc7
JL/2doWEdhr2YD5yVAKnvmlvTO0PFeL0Djdpm8+AHEnTHunH0wGhE6tBb3mdi6lgiuOmbYZ3YzB4
z7koza9q5Wl7Pxi7aFWllE4sn3dsU6R6f9ATHGe4ygv8aHHevb5nzy87kwuHzAUwEjW4ZSUsrTCI
0yNsrxA8QFpDH/2tbL3YDRCUQY1j2CMQ+peML4oOEAhBL1Monq/zZUDfpqLPEtQ5XQMV3y8KiObP
Qxkgn4kkxE6rcay7PscLu2oODQAQwPWyuHYWK+8M6OukYevWiEW7GaLId9T4p4OUtbb/XwwFIQbg
Ark2XbrToUKtHbog0RoXsa6EdNv37gzFF7uAxOxGe+3SrLhmxFxGmWuLi/2EDXeL+lXUuEMX1h9t
RXP2BLzaC4UO+8YCXtgkkkI0hRNyImkum54hShuFWsrGVcsB2Xmlcg69xFZVBlH/UJUjglVT/vcp
NQU3vhYxNCgXMs7TpfSdurJlqlZu3k/ATTZonnhA0RK8G1M8qgMUl3FBG4I9rXsEsXLHSLyfqLMU
9Y2W74WbgtiLd1kDlEhlYhEPtG2C13GVgwFH5Xf81OB5ENxlVYkiHUmOghBqK7xk/dcbyTa4mGZQ
E+Mun2dZjxQaJlG70kiH/Yj31i5ECeYgFNSTrg91aX7zEpOGOkSXzuLZwppriDGPIjqfVXc81fmZ
TaG3BXc3omOgdLvrw50HHiZdL15HmlJ00JdoWr3tSBsDs3IdTj6S/NDcR0wzDkWWf8JkKDzUs18X
Gj/1jbN5cZ6EASTAFBHOgBcoFmajgkOvO9Rm+IK8R/Klt0x/gwTDrK1YVNvrE12MB8TzT7UL3sAc
eJzFkRN2q8NQdsaxRG3wa6ZExQ9Jvvo06tl3FEiLG/nIIsZhOAO+KgBlk247lfHFLZfFtYXTvJiO
pim6Y49exEPfWOWNr3c+KQPkIqIPM6eY7HZxweVtAV84LnArG80YiOyohjhBmM3HIRwRZeHT//Uq
MiCVVMIcCmyALk6vgWhE6cCZ9O4o+mkkkys0rG/wAtkDXPB3WZVbt3AWi9tuXki+HEAZaluo2y0v
nmHMphw39eEoAzr9a7SphxUqmCHG1mkzPqpo7W260YlvrOziPp+HnUn3IK/4hlQtFvedgpKk7kOE
Ptbm1CGVhQotzd3fzeTcQudcGMlihlTuOO+CUvXpkjZs/zhL8A81PUpQaFE6+sYUSRQj6xJUN07d
n3rru7hnnhf/C28JZDAfcEkRVYt2sJrEb45epHibVp9QKFXQydK+tIZsqpUO17hZ2f0YfO0a0eWr
xmmFQ3Nc95CUMmgBvfhJWnYHjL+6ciNaMwY8rStvEmOqfJs2ZosvcgN9zNLQHStWVaWJe4mEjbXC
2AEfTxSd2n9EZqnxmlJI/olGNIZDqhhH9NOggqZ7T6LOe+M8nq8y0ZTN20xwScAjF2GzqmqDqZWV
ekT7rtnj2WyvOoxnPhC09zdiy/NDSXcKDh91FGJnEvPTD1rVnWaO2Tgcc9n9xm48vvd6X/wJcqKV
iRfoj+s32/nU6CXMxJc/+T9X2+l4nlp0vRX09PYSXfzGzanY4h5ZDrtRYnx2Y3Lzv+x0/zAYbTFe
KChhbKbTweRoeCE6o+JogrjZoAhI9MaxP5oIcIKF7MZoB8e6gqGgJ9PewHPrRvJ4vrpINtDI+ZP9
gLWdV+NdAS0NURgZEU84Ct9GJLttRYGKkj79tK3KfBR4Lng3pnxpfSG2kSpQf7BJG05HdBBITpDZ
sY5e2eIqCinhzqc1jdh6ON24dc4vO3hDwAyoOMDMB0FxOpRvdiigauiZGl6MpQG920MrhmhdFqQf
KqSEb7aCNMD1/fOHp/j+mwKQm1mnoBE5HCggzEv+bknRyPV8GyX8I0hHvLnLXmLB0YG3mbaVoUzF
PZV3+SVAoxNn4//P2XnuuJEk7fqKCihv/tKT3Wy1Wi1ppD8FzWhU3vu6+u/J1uCsmCRY6LPAzuxC
gIKVNjLiNYVfzfsSmUhzDeQKY5doMkvUkufCNZ7QkHR2pUpWtEq93tF3ON1G6j7FuKPf3v/V8joQ
P5pEFNq4BdQb+uzlj9YzMkFsfOqHKEeo/COKzS4Kx1Xm/l2GYVk+Dyjtpgsr4TomGFRy7zeAhMPj
5TLm7I5W39tT9RDhTfg30HY80xQsC85eHHfNzvP76ft7v1IovvB1KqeJQBpeRnRGfAomDAseapw+
znozqwdQIzVWrGpHI81YesZI6aAQD6AExZkFZAGsqIzcYT57vUDm7AGRzQkJLmyG203gGpmPgQCM
pJVNp/azPZfKekBl8+u7v5YclGyQbpmoxUt7G0sxNa0GrXpIB+Q5tz3yae7a6zDgOaPoqG5jNAj9
47tjQoOndExWo4vmz+UIC/GRzHcsKF1TWnyJRr0CG9WCjrS0JvsYuUrzcj+gfJxwRzrUwIFG0U+n
uCgt3Abner/UlemhrozmkKbevKu9INhgYjvv74e6Xq+QIXixcJIgjMR74vLbMCzVG95s4wOcVGNb
mWaxLoSBfJAH/8w4ey1QH299GSkM0YAuAiOSLr7CaEDsodv/kNN8xF+qVHLh1We2360yem/jE3Ua
kW6gqcBKYSANabH03hRhqofBljBOBR+ZfR3Uutygv14+Jn1nLhB33qrof56SxAOsQIIDrIYrSK6S
uqQLgxIM1b7QhjBHz8vwsqe2c7121eUp8ripHpX7sYTZi7dRbuCpODbYaI3k/b+6UAUDB/oCTszQ
jMWzqyXu10qp6dT6NJ8/qY2n5Os8U8YaO6RRddfIdqRbFF0VDYsupdsGuYENT9zXebieAnob69DB
T+/+ipGv97ePBCMhsDwGwFrphCOlgzvfV/V+QAb7KWji8NCparUzNBPfYxf6w4jS1EFDYnzveP60
cMBehudVL/pzJKg2MnP0NFTp/su1FIcenOx302gnB1/P9NOkDPHWqIeiRRBEKamFR/ke+4XyW5Co
S2gtqVX4+wcAvKVdj4QYDAhpCTtW5QUJxfKdQXVql+uTu461WX0JgVpukKOYz6PuWh9aPeuPtdYE
2wq3hU2MvPnCpXx5EP/+IZAg3pDawI4dKenAqbFTvNlVkWzx30yJMlp4AQCGDgPMk19q1XPVOcFO
CVRz4dQQf/X/FjpHBcc+lw3qAuSw1LKlMZhRQUEvNtT3CXTw18Sf/UchQbkw1ZeHxVsUyilcbpR8
BRBPOgbTqJjVzpyNvUsv+AHCsPaiTXq98WI/2t1f1JfH4H+hoK8KdC+NMk9a1L6XG4WDPeo+cjr9
A35dXF61Nn7zgxEXjdlfSqiuPo2KMg8NQZdyYAzLnBJX6Vtcj11tH+W9s3fVCM5SlSrIGZM03f80
6VTi2+i2CnyNAwKEtoCcMeLebtsQNXXA9W37PHf4vmiK667siQq22sY/kywsj7yPx8/wT2csg0L3
rLpR8mojwopudNnsWYfhKTQKd4N+qX2abGRndCeOnqIwU15mPLK30QCaBqiyve8DNzvFbxzfwR23
ud1VC81rqTb/3zcZHAYcROJRLJ0CmtXglGN2+h615OwTt3O8dmdnPhgJjnV1jC2raub9Qe9rBcFj
POHT3K53mq5gsmxM/RbPlfpdr47fP0moKgkNA94A8jBj4KEBU9L0vWsk1gcAMB/xwpoOdU5nvSjm
X/dnVd78YlLJD7jU3nBiprT5C+RcQVMZxh6WmveaeNSRWQPwgdVG3ZezidLyMJjfYnx5t++ODJuF
BJCGAHVz+ZmchORnwQQOsGRrnkK0X/GMDP2V45TTJxWvu4ewmfWjryCe9d7IVHMphKDfwnkH6f0y
VzEsv/aiYAoOKcDBjdZ2/c6IYVIWJn6UnlsX2zTNkE3ojCVszNXxAE7e43MFmsniUSGNdl8ip+xM
3DczVhursnAK9GiN8Jy45GfURpWFMZbi0bgT8FWRt9Dj4fST4qUjvktmUI6HzijdttwN2D2rlCRa
QJPgTsaZbnPmUmK5P8DXYYWeI/k9S4ckRkbB1E4EuMWutUPmGwokXAhTaNf8NKth3EV46yzkS9JV
zlcSjgIIn4p+JNXCy/mcEiT1TJA9B9hg9abxHGE+3xsI/EXhd0vx2kMy4kXKSKurjNleSOulLfQW
npK9+1svhv9xGd6Go9OhMKwfUu7zU5c4yKlEyOhWZfwhylp1m0bJN5dVsbs/yiKl/uPyFHF5wVMX
sQW+HEzeZdwgVyOvCUztkFZ+9NWFnbs2kyF4LqtW388G2R0wyWxhrG8GpTRK/0mwLeTTSY9oSLhe
ph9GONA7JcMkDdWV+WA2IQIZPOQ2VastEb1vTDBgE7YL71MI+zI6L5hCnFgzUz+EcxPsYYf6q1jT
qr0R47do86xae37XHLC5szaU//Vf9wf6ejlTWEcqjOiwDMHXXw70QMtdj2bHOoDBGbdpZ2Eg6gzx
3sVSaDWr4fsom5TxqAEDJoDKRqcEsQBpYqdIN5KhSuxD7I7u2saG4ykcsgpb9Yq+38K1fuvjXI8V
RM0SnI1ckWmwLFHmvrMPCWv4gKxG/aQPFm5Tgzl8ydg4Cynf22hdLltOPqHvBKiZO0V+TFXFPKIo
HDmHuZzAvMfGjBH7kH3SC1/UhDVjX4d2vtdTE4Idnkn7iTtwFfNm3fcZfpWxr/cvTYy4DW+E4hlx
2uy5dSbtUGpauIYPlUXrWiUlwnkBg7X7S0HKt8TU8DLjSca/wTfK0E2Kq/gn+zEKGtqQPVvInK8N
DVxEVSOuej/U9bHCsS1A5MBt6dTLbZ25R6ewcXr7gA9LfPD0FL+lEFXxARuHfZRmyhrZVncX4d/w
//GRiBZyRaHCLZQCLte73XBDhm7hHACwW3/NHj8AabjKwVVP017vf+WN5Wf+GUvaWyVNc1RfWgef
JA3FFgfHkcnp7JNt9tq6NnvncD+eBNFnc9Ew/80VJukwKFVcflw0l53tty6S82jTv2CA94w3SLLR
m7B9RS80/Fl58YPeldaxTzsP1Uok50lUgk2bKEuq41erCWYCwDbydm5L5PjE4PxRDXV6hDnUUnEP
ePaiY1b31gktyXOI4+6n+599HYkkV3TwAXzAC5SREHZMxqmQ3ZKeezXua7OyHUpHP0aJbi+sW3lG
hV4cO5uDGrlqbmXpozrsZIsq97SjblfZQ96GPxS3/BmlY/aiZeqS0rH8YaJNRworYDVUS8EqXQ4h
PIvKCXB/PFYFLjt148WPmEyQb/TZEqFLvvoIxSOBK0/wVOkSSsdyX081UH8WRqQ2+CxOrS3WxLzO
Wl/bhpPxN+KJzsID5cZgMoqgD0TpWRBZLj/PEnpuSKRaR2zPMH1qCm0DtxsfbbuOMPOiynZ/nciH
jvhGhAJI27jx4FdJCWODeUec8yo5Bm5TbToN0wx1bPCJxd7d/qdXQAXiiunN67Tu2ar3g4u//M+b
4XdwYuti6cDpvvxY1c+drh8t61hllfrNKEt10/k17KT7YW7NI1UHHh3g2viPdOTgEmJ1+CBZRwhz
ys6eps+GMqZbaIfBEYuz4FwFTrW/H/PWPNL3ENwMsVJlWqcNAqFsk8g+xoYbPADi6z/GNqYsDE+x
1rNB/ft+vBvbgqf0/4sn1yHMvNTthErSsRiLz2o99I8T/qf/9pHj5gtL5lYonhkEEycYy+Zy1lBZ
Hys8LbGaxAjkmLZF9uRwUWG93LgLp9itUfRoKPM64b1KI+kyVKwOue8CATi6fp8g9SkkBKsoTcgb
AHisenToFtLdWx/HXQ/YikIVNR3pKsyCxjRSNbSPgHLrPQeNcu503zommqu9OxSqIKLvAnGC571M
X5omo7NiZD6PaEz+TFNjelJjKEylX44Lw3j9UfQERF5BI07Ivkkf1fWD2xRO5xzpHoQfMJowgIyj
PRna4GHur8PrvUYo6k/i1n0Dsl/OWNLFxeQHwsBJ7052KlQr3KFdm4OLpoDTqQcjtJckfq9XCX0d
lJmgYwkch8x7mLoZcqg7+8c2qHVMNIPopNZatVX1xtyXeCQt7O3rY8sDyAywiccJhTG5F5H5/Ygz
chCcuEvtzZTXwbNjJsZCWUgSAaFcQI+f3hGpM91TSjbS9WNoQWpN5hjA2PSyvZOmDRZpaf8SKdO0
GuKsfyorWgZO7IcvFQ5Ia1LUIVyDIsPFlH+smqbXDz0oNnqXeu8szPSbPNLl6c3vI0EGTAqO5gqo
b/ZjatWpphxjG5u+BoDAT2g4/WPdDV/SQmmOSmrjPd7SVDba0sH8Ovf2lpU3whVZP/Vodh7yMTEP
yKUbR21Onqtxrh45XAJAjq6xpjdZ/2XBGl1DZuTgTntjqyh2sLWt2P6ZxIN9LnH93KL4PpwVc3CO
+ZiNh75svI1Vo3gyxItioDe2Es16pGpFRYltK16uf2RwhZ01JOqdcqz9YTylIZ4tU5xbp5ZX4sIA
3w4lOAI0BWh9SVczxoKNaRWTcsSMy33S2xrjUbA8p6DP64VQV7vWFqgHmpQQNxB3kE1d0hmfPVwc
o5PTN+EmihX9iK+zunLCRjlis1lvTVzPFjLzq+8jKKAkmm0EFJSPy6HsFLrqujHGJ99omn3UWc3e
cKN+n+NYvbBjb4Wi5OkKFL1Id6RQjjJlemijoqa0BYSA0R7Pg47h1thk+QJY9+ow4qv+DCXdjl3a
Y1o6uvEpwapwVYdavp1CA8tL1fk7CGhg3j9vJeFHTgkRD/0yyIzAdSlJXY6iN2WQPipE//qusNa5
UuCOmoTlFlM4qBZOHjwOFigPK3ec3aQY3SH1lHkz1UW702Mt/+Bh2/k6BX156HHMPRQYZb83peUX
orzI21LYTjEJl7/Qd/JSi400OXH8Zx/izvo66lrwDS+zcueZabEg+S9RqH6PiJCx5k1CQZJK6GU8
gPbBMJnEC7I+38X5XD/FWO5tmxwzNd0rKgWbJdSUZ1K3fDWaTfxgw8hbWHK3fgYcdEBacHzA+8ko
P92tVNw/1eSER1uwLRQ1xF2rHGfzadaTCPJLWns/7KaPWio+2fwP7kU0WDxrGJe0e2+sfq4rNHAs
qt8c2dKSNKJAt+LSTU6dCt5wDlRs1PMq21ns7oXcUC7csRppNJNGoNTL61NGWdRt0ccFdMhTmaT6
E4L7zgpRg3gbas5wHv3KXiOqVD2HuBM8+AF8q/u74cbmE+5QXJo8rwWS5nLqR1+jl4sT+SnX+nHn
Nmp4KmK12ZaodH2yaGouxLs5yRSIuBLQtYfpIO2+cZj9ucz69NTbo8ECx3Zv0Oe2Wg2ejV3vgKXF
eu7SMFjPaaevixG9PTblEg311rAjCy16HKRAV8KCfll7PSyM9OSgovtpBAS2C2Cvncy0+8KfDF8N
xUvX9oSck91CkFi4Pm4tMMGCJfETjH+ZDtXOVTD55ZyezC71KRrhfNvYJVapM17F751hljAvfyql
oGipo1zOcNlXcdmPSH5jqTetisEZKA/jsjTG2aveRUmx8GlX5SPI/gJkDS6RZAy6o3R6FZoKalbz
mtNYOO5axcZ+1yASum1m3OaxqnNWc2bER7Xz0m1vGN2+MSr3I+1H66vTm0s92asFR+pBPZIlxybj
JpOHGv9FO52UcTwkToryWwVE5JDSVF+z1MpVoM7ZU8Q4HKeyN7/R5q/2UbQkayXvMkqhok4JIZbh
QPBGv5wDt8ahciiamSaTN4IJxzDQcorwAQXW8WF0qqXyuJydUBrn8qBCwOXBs0xOFBCUINnKLe3k
4Ti/MUG/bwy97jCCQHq9dbEOToLcXji/pcIIEBWqEgw0iudvdSDpI83KbwuA7wqu5IVxykcnfFZa
Fb1bq6Mt2/YWVvfudEIEfalAfzMyWgGgw+m/8565HN5xDCgPTYPyqCWWeioCz93D1GyOfdHnD7Ve
4rGuaiEPGxiU9zeX9LDhmyFqCvUFMPGcoHKxO67QL+np5pwbcFGbpNf8XTzU7+xRiihsKnCAPEd5
JsqWD1bjNK2Xz9l5hK11CNXWwLl1DM91o85rnFSV4/2vkk6nt3jUKxCNpFmo8qi6HM8MvM8QWFN2
Tl3sSm2rDg712CLHMutL7d4boeDaUhOB6QoQT8YYVRmCM1nqZmdeucxTWfiOs8qGxDt6FTpN979L
PgvEh11Ek5YoAOlZaTK4wzRCDGeNypbQtbJT2vjFJxJ545kbunotzdo7I51srFDU0BbyT+ks+P0b
OI55/qHrBzjvcnCHLDGTNHSyc1GbWbDJkmxa4+djfKoN8wEzomyRXSm+6o9n5++IAjXBNS/KGdJ0
Ti2f7EyMsRXM00NiTWf4Pt6vvFOqUweP8SPiTt2hjL2vref46jqwqHTUw5Dz4xC2X5gD6Wz6/Wt4
ovMeRGCcK+Ly+zshr4r0RH5OZkuh81un9rqvGqR1bXybxzZmNjI92OuDk60VH1frlTb51RlIMQbm
oRlvCrQPj0Hp2l+6IqwenHbEKcpHQ3W78FPFI0ceOJzoRA2UzUAx6PKntoNG21xR83PfQyRO2lhb
xWZgrxHFVx8jhUylBR/3vXIb83NTxMY2cHu3Xzhibo2XeGLCCxMlL9nuIBXZsosY+hmZqhlExGD1
NM/tcm9VfbLy0VpYOXryzn7y2yxxW8G1AXzIU0lapb6SOb2bMUtBYjhPAFf/yke9AOQyzdseJOm6
MMN/iwp3zbnu54V9eutQ+DO42EJ/lAwGvxrdIGjyc0kj76kttGxTJ7N9ivTy2/0pvrUZSb8wPUSJ
hIK6dHO4peKHRTnl56ny8+8AkpMttkkDNSAuaqxY5iV1veurCt0EkHb0tDQBrpE+rbbjsqPwk5/r
qCo/YLsebDCA6fbD1D57ih9tmZDxtWemF870W8sIrAvUQpXHFR2ayzFVjWFq1NjLz4oSR/tIrTCd
GxL07jMnfFCdJMC6CFTI/eG9GRQAMsbOgKtRnboMWicJPRCcls8h2tWfYtspH40APqhTZ9bON4P6
Y1Ta2f5+UBk2+rZ2eV/wiBSK99ybl1GLVPWDZCxZPmFq4iZqqwdurmnbVHHz0mjWL9jt9pPbKF8r
BM7OUefVFJFt431iGeRgQsNNMGNFYiR6cJe/w8fkxW3tKj9nqaftzMnufuKlTmd6SKPvo2f5jyhJ
DAvz/DaR0qElSlJAOQmOcqQ00YAS3GSaKPPr9RSc0LVRPlWdNTcbNx4/G5OqtuugUucfOHNbO4BH
4d6JvIkpKYqj7xfljmZv+MjELdV5biwGzB4p/3LR8xKRE/HSprHa2Vl4ppeDPVbnThvHqhHTrX1j
PWmuv5+m9H02BMyBuGRIR9luIEWump8+BuVoLMbRuelDZNN9INUrtSvQTScZyJ76oYv+JsGxF2bh
6lsJ+2agQWrIZpd9F8rAVKwYIaNz2mrarxQljyNwleSU5rg4ikPNGKelXFSKCQwBSSeqJyw2Wiuw
wi+XWzk2iTHgN/+hNPoo2te+O7jpClRtYRVr2nlO+6z6bYeqn95O9vtKVgQXtV2ks8A9wdSVVW/i
GYetNHG6D0U1Fw+8475Q4YK9hAvZKouTceFSlM5toJA8LmkCgfsQXDDZJbYre9sqTKt94b/7uoMf
OVhJu6lSWz+AXTSe7x8pHkP3x54iHFB8gJiCh0OiL1s01oVj5p4xmC/qqEN11XnBZPGsbu3MmEkU
p3E7qDXKN2GaPybFoHy6H166NP4Lz5LiJS+uKWlLgyEwzNaIzJfGmOMtQqI9/lm1Chxy8jbxqL9a
g2uvR6rOm/uBxV98/d3/CyxlAUYTGG0YlOaLGyfFphnc9mOs6+7r/Sjywv09unBi2Cioqcjlx2C2
J7MqG/Ml9hLlr7qHyqjw0txNGJMfiir1HrLa6Bc+7XoFMaUIoVOhQB8LlO3lbqm9JgnUYDZf5rYY
dtic2hu7BdGM2aK1yjx/CfMh30pvk8jRB7CLfpvwzLsMmEZOlNuzbb5Ufdmtc82u1m6GDK1qFNMG
ulCws+M63qVd6b7iYCF0vdX6Y5W+Uzqdb+YyZqsKY0+Nmq+8mpLGnbQkiq2X0A7yrdVV0Ulv4HFj
7eAtVPtuDDLqMfBXhJYJyYd0E9tBWoEGG6yXse+eK6fXTkZgWd/TPgEp5YzVEtn3xkqi8UMZlVcr
iFcZt5DrjefPdWe9oFgcHPKs835xASibofHCrY8NwDozzCXuxI3diSaiC/0RGSABDLmc2Bh3gzjR
O/vFbTMApV7cHr2xg3BUtOZ59uFTJEXxYqrjorS4fNeLqaRaTxopikoCbXcZ2h/wJOwwUHwpJyiw
qV3RwjXzEKEK3d1NvjpsiiSItpYTdRta5d2uAAOEgXDif/Db2N6GeakemqBeAq5fzgMr/M3VWXDc
xAuPh8nl79LiJAyp1dg/BVHCe6DYmeoPOC7WlbfxDQPAb49fSv8l67B31xcWnfjL/3dovQUnLKxo
cE/QTGT4WjgYVFe72Pk5lk60S6LaPzGI4SaxnSX68+W98DvUm4EDpXPq93KdzYzJWFxjdH9OwNT2
qaPVu0FPp4Nnd0gvKA7Mfi9R1c9unySruB7Sd926lEQJLvSJ0DUFWwJD6nKcrVQbO8rb8b/FCGHk
4LltoD43VdjbX5Mq1AYf166+WNJFkiq8IizFRayAqNpy66MQdRlWj6p8apFG/xdZXAWGnBfayRYl
crs6Omld9s0GAJHafTKgG7rPwEDV+GlqsrBZmboP5B0BCX/b+rygF9Kuy/OGX4R0Jw1ZUhAerVRY
pBSIjAvInh2p/4KShF5jJom2i32E0zdWk1V/uXj1LlHw5dUGLBirXoEREbjrK7Ak/uV+0ePK/Ity
R7MNpnH4jPHhuNKyLPz5nnuSkrkIJRIRJp0rS04qw7Zjw6Eo9AuyXmQ8xl4H1g16k5u+anrsPE99
6Pkr9ppjveuyJDLpJGRk8Mg8HjlhpXOG2jY6id4YY1fQO91D5ObGfmoGCmSRYysHJAfy5p27WNCN
DLGNoR8LULs0lb2f60rmhUXANqLNrgSttS4DTvVOLYL9/YG9PMH5PMRoxNFNrYOuH5vqcj0rnGGO
0lZ1sIot28fiMKOvnxbDaiq16MMwO+YHBV+4FRJj2eF+6KvlA8RWlOWE6QUFZDl0PffUCTFEClaz
6U5PGNL424w3ywe9ogn4zlgCno8rGwkIVzHF7svPbCKlA9SSo+YWd3783a7C0l6BFuses7nxmoUU
/erL8H6jWgoxCikz/iklWIkWUzTHtR7JTd7qDigjPNWbOPW81cAltRDtagp5/dDbQTKJo8ng/r/8
NnU2gznQUztcqYGpDkRraNrVVuib9D9SKxFgXlgJnjUVZ2My3b/uj61UWmYNMbK/lRuoFtLTNS9/
wEDlNjV6AzlruiC6ismcEU+bcsjc9FSMXpxu6iKIp62m1u7P0HX9bJW0nvpX2zbtkmWpfAzyyoaN
DVWPFiNgI7nWE5Itz443OOGqc4xo3+lp+9AWZc+UO/lezeclKYar0ae7SDULbBPELc4HaQPpfReM
FCYhK+RD27zQSe12KG4rKzNN/WOIAe7HwDaGDQK488IGklMNbI0QW4LmI3B61EelRV14o4Mvc09o
pOyzb1jevlRVYHwucpXusaNPxySM0oUD400G6I8cQ+dgQrIVtqxKeRTcnnQD9n7EJVQYargyyeGb
T6owG9/UYzbla/6/+WrY4VgcxnTUv9ltFn1EZbPLf9hYBj02KHkOK6tIps+WiirdanSyCfuZODf/
ArRnnTUUd57rLoS0HgXWoOxRy3TG75yGw2OrQjletyRv9bOjB8mSpbn0TBF2KpyCouvD99ExlrUf
Y/Q/YUeV/cmqTR9nyDhJ13jKz856GlozXDV1V3DNRe6T42fziJJxFvyd1EryfdSSZuE+vzxDxI8h
PSRXpf3F4/Aqjwyn1NAbiLII4ldUSsOgn5+8PqmmvdpocNDv7+HLVfxftLfLFXCpEH273MJ9WMeg
YCr1pJElt6s4ifph086N8XnKvebVs/2IY3qMk03dJeUCtvVyHb8FB+pD/5SuEG8yR1rHrG5tspxQ
PYHGrtZOE5fftaGO/i1ypVphmNBhbtzG7o/7n3xjgNmxkAJF4sSMSxs3jisu4EGZT4HmNwczbt0P
eaZTK0Rta2HP3AoFJI+CLEUUKtFi9P8o6ruNVYVchONpKBLje+6M09EHaLGKVbVY6B+Isfrf7vw9
lpSFyFjE44PJvAwVIF7ZdjO95mAeyh1+R9YO9QvrkGLLeZi6AMeuRsGcLi7HlV2V+fbdg0qvjbCw
IEDRy4eDi+hGFihaeULLtNgDj3ZWQ6I3q86Nlnp7NwYVWz9sSlBo4fiVO1SNqhhqiVfiqcSleqt5
U/qJ/mKxstN6ibd/Y4FSfOKApyfEIpXRWTW67AV6ZXwV7Hl8txHDOWFGnTX7YOynr1nJRn6o2S7F
QvHt8jZ7m803wTnAZUALrtBwGNdGExzd4mRUY4SvYOBMDqq30I42rVHM/5QeD6sFSNytmHCuBO0d
jCer9nIFtUaKEtA45qfMG8psP1eql+0q3hTOY2Z3Oe9q7BgWDrtbAwwOjAYN3yhYq5cxEewHF+Ji
ETEnmbbyK+tHNGBF6HaOc9Dt8meuoEV3f6Xe/EzQ9NRohMSlbHGjjZOpD56fnerKaM723JS7lgon
dfIq2w9KswTUkOOJHA28OfxSEm2AddIhp3UB+dvomkeoFmT2xmxMKP7PRRh0T3Grph1KLixydWEF
yeeBCEsaJPysBMJO7jyoRZGHVPiMY96bTX8op9pIqATV9riGl+xs8kBTN0ZmuZsQissWJYVh4Ui4
ulZZ/FTleZghDcmRIL9Ma3ISb84C/ZircYseVzXmw2ttYSy48+aoUp9Hc57tna94vr8rR11RH8y0
TILzUGJ+Ae+Art0C7lZKWUVngk4kvwkFNwELuHpPBnaAu2w5HdOyslZFgHzXmKCxAka9xOMsVE5U
tDTUHhofcf0k2Jcail4Lifv1khDuvqitk71B9ZOxrho3vBK1fX8cePBuHUqia6PKx5PjtP+o1NYW
npXyHS++mVSdhywvPgA7UsM3pAvn9JneH0N7GOvnJPPSJFiFoJ3tXcMyiZ3V2DiJka6bNoomvIjS
ulpYjvKhzW8QWiQky+SPcD+k6ymmHaVw1PbHOdf1X/Y8pV/SOkyf6gbA6/0NLl4df96EhAIWJfpB
9C4o+kqvkllLB7UZLDTyODDXkGWard11+u5+lBtzCIhUwKmFPTQtvsuTy8usHIusoT/2fTmd67Qu
VtboJAcX6aSVG/lLEMMbk0hfVQBaRF2ZuosUL9ZTJdfm7mgwe8NrnxQI5XaZMY3Z2s8yO0USJdD9
ra9lc7sK0tZUFwpv8lkNTplsiVTGo2NBe1taRnaZOJltBM2RRRYP1PbMfEp3rj/h8p5UDhyHXKGv
7K8yI5ph4N8f77eOyOW0Ui1ASIynh5BLk3OpLkfOL6/H+VjH2Ph6h75GcTtZuaUw7aogPrgPLqY8
6ufcHLwYnwuULbwBGQK1d791ZhxpT8NMRXtPvyxSvildHJU7uoYeGjRqXab7ptJw7lgHI1yef0K/
jtNnjZJqaq8KQK3md9ebGv0FZrw7r8MoHJeMqq5nmCYJ1wTYDKHgIKdQZuRFGPEGmNJE1WsedtN2
bOGyNEqKzXkPqq9z9BYdrOh9TCVxJiJiyFHkCiapkNe+XFqJYVTRiFzPUVWxeI3hzK1De8q+3J/A
G59HFCQEUYgQq0f8+R+5cE05uNDNzj8qga8jUNZ0XrMezX5Azr+zSnfv2rg2b50x0VEyM7Lg03vj
A4kVGCyKw1T2rk5Bp8hHq1C844yM2rrnpKpXXY8ZzBwm/g8nb4JNEsDtXtcj6OeFM+n6tEDVUJQU
WWBkUXIxcUzD0puH2TuOvZZvBtXKHuPKzZ57bdTWlUvU+x97Ix7YCyCaQmyFYpv48z8G2ysULC3j
0Tk2SQXMpTCojqyAfCSnplR4ADRBtZA93rhZ0Zki4YBPDgbj6lKzbZ8EvMqdYwBPCKzB3IRzwfMD
yaZ65VS+UcWrKixwGMHlLopInic6NPWghdk5abw0f2eeR7+RZU2znEVNDi3ThmtoZwruWQyBnurU
UsdXHwWjrd+ryTkrlWgh27kx4pT0KDQKSDAprbSJhjx22rxVoEgDMl+FLY7tRTDZWy3QxtWkYvtx
f4av8zvR++KwoNDItS57Co4mY+lnSXDqCprxqxmOm7+iXKf9sAs/f6x6y5429WT2nyEvK/0KoBXu
Gfd/w/WNwG1AfICCqK9cHRyZjcMTtCyME0etOHRNNq+SKEw3VkqRJA8K9ZBy3L1PR5npFCJ9QIP5
t3huStd7hvsMRYIBXqU3epuMIj2SsE6+yyKr2N3/vuukhVDieSLeJ5SRpTlFqrZhe4EossNI0Xfo
EQfF1lILJd72aYNiwrvDgdkWD3gYbcJg5XLTaiXI05QWAELN8CKLOFBWeWYn38AKLBUmbu1WhHoo
L1HvYsXKXdTSN4Y61jrvGFlwFYwkxbLeDuZVqcHfBwdrruMxSLEjg9CXqJmxSjovfP/3cuPwrOaB
wItT7gP4KdKBZe95x7brit0wWB/daY4ffazh3n8WCC4udC/eYfgnSCMbpZ41WykA657x2LtZriIL
bvR+vc77tF6nQYZC3nsnk84Dl+ob7ICOoZQfRrCNs2xQtGM5avpZHU1rAw22OmRB3y6gq29MpuiO
UWaiBy02o7ROdQRttGBOtSNaetQJqqpR/0WXVPvL7hMbhNAweSdzakekgqZOPc+mEn8NR8dcOJKu
j0C4PQJXCsdIPG+kl25ZzK3R9l51HBEvwUGh9fG2TJKzW9S1YO4uLeI3Gs9lSkg8UhYeUmgM8Mq+
3DBF2xghTIfy6MHmQjnNRv6mODkF9evXuTVnPtjws+LH4LituW89s1JeRsUpq0drUJPql1/hWnCy
o0mxX4YpzU1rVTeZ8cOJOzuo0E01QsSz/C7KjqM+ld3O04ZcW1tRXfrUSnW91Xb60GeKSSE+iWDM
TUHgGV9Dzxmmcq/VVRPuLDPpMdLG5Fz/psam9o+WzoOzcWslcrbpEAfJs5sXIOAjv86XWBTXJ7RA
vlAlowAgOrbSqwHZSXhmJr8/akp/743zyzy06L6pYbZrJox21dEfF3KP61OThFK0pal5ClyKFFNR
zIaLLymOYddmG6AIPe0Xy16pGMJv72+y68+D+EJaRcGMlx44qssFkMdTloc0oY5jNelfTEiqQpDH
bca17+jduC/7EfPgueY8XYh8nc1itgWtljYwexvFtMvImRdkdQ0Z+mhrPeECPVCxhUOdd51QDEkA
V0UOmV0PVn/mjFs4OW98t0C/sOm5BQkuRQ8Uo6q5tsaj1WfGOmPBb6kkjNueys45T935Yx4O78OY
iGcCu0z0ndBmxKpJ9jLq8DDGDMvpjo4+hhVEYN8PDqpehPvYbN5/F3pvwDGqkUjP0OO/HN8oKHNt
0pr+qFaqtbWbodmS4HirOTaW6lRXg8ktCGsMaQjIgkJb7TKUg9LFNBZheywxQT0gQC80IbrhaQxU
7ZTHUIRzL1kye73aJASl2AqWBUwouYzUu3V4V5pDETXH1g8AL1EOs57AOXjlinJz8Pn+NhHL4eKc
xKHl/6j7kuTIkSzLq6TEHlGYh5KKXCgAG0kjzTg5fQOhO+lQqALQATNu0Ju+VF2sHhiRnU5jCNm+
6EUvYhFCJzGr/v/+G1CRQzRhLhP/cw/3YmJs1lM/bmEVHKUj5luHapARyXmZpdMc8ARmiRlQ15on
o6PcT3bf9/vT0ngtXkwLZI+x6dn+xAvkFVKfqa1woGxVRhCt3XooIbaeNb0C/bSMJ8ydXJyBV+qk
Knplk5L9cuo0ivOFT4oaAIgYRFFnpSOPMDkdQ0tvq9lhiOHrvI1V+nlHyslltx/f83eb4XKsCPlY
jg+2EDq/t29V59mZP4lWb73JQcQsnLgHRup25t4KK4q3cqnKrE9W3r87JhRWCycHBStGam+PmbvQ
b2k/U1vVeJJuZGXR8c7XYAjF0JPMpyDg/a8OfpZ7CtcdFyvRkuHkntU5WVCOBu88BWCvEy9+7/ux
P+f+3QRL8k9KqveAMo6F4gIvMmorVN5n91QyRG94Vae3Bp4w6zCdlTX870rdNoBsjQxufygIoioN
pYzuUKhLL6W8sJuTwbI2Y6RxFBwNfvlBo7CEXgrOBQvKenZSEYd3SV1F1ZYFvHlAVmj/Ff09hW+s
p/s1cKn8M5rQ3zxmgNhoNDG3xbjt3DVK1rMXGMKpth1ycBpMp0erSCjos/PXzOXuvdNCX/dJjXnm
z4jVH8eDdg+gKr4fwJ3LgvYTomDywSk8wGTbGYlrFfTM+HAKGXuz5U4gfiwwmU1LeDfuHEfm89H3
azaslGdq7zApGCrErTcN4rtl15A+SM9qc5iz2Ri3GLTzgYLAe9eMunSgUSTyGFyRwSMUBAt6ayI3
S2/U7Mt2/cvPbvFURg0BNw5MaM8wKboEBtSwkkFcrig2teHZG27oMbWldydDyj6ZPizry9t1GK0H
2LKLIh3D53OgTVaVsGTBmq2J+d6Oj22zrwN4o358Ua9an7PDII4LAQjY0rBTn2Ptmkaekc9q2Na1
2QdbdLj1CNF31XkrFQYYcmcGQrb9ZDS6wbhVHnLedjlqtYYETlnzRz4zxa4r7Q3ZPeCZiF4x15bW
lHjwMbdT2+jyiGiOShkqfjVKSUq3b/0tTCmwpocM5tInManSSREslbVrxF8XxiaqWyBuNTwl9MoH
5cDeFBJujglXICkRPpdTcDRVZhpkyhBJ8bUVTZeRYZpr9q02LJOmVWa78kDhElqkpes5Q1w0LeLv
ylDN433punMRF7bd/7AMhCod5tpqu30Jl1iHksmhs4X6nNa1sdORggqdWHYOBIWA1+FFh7ooshB4
5OSwT1gO77d6DD5QK+KhL5kG58RghMzhHNAEQIQe6HHTSBu2clUOhk6MLPvm5eOn/64whZELKAeo
hUFqwWtwVljQoc+nCEPr7eiXgaJJF1auug416h6EFowFf2kh4O6sJKwNE7bqo/CG08en8DcXvLDt
Id0Gi++9q50x6BI5wZMCtjDWDw6yzh903dqXLVKbfxUMQvWPPcdbhPDwlD7f8aK6Cia/qPW2NeBw
8zAjyXx4NOC1PP4YNevc48dX9r5UxK1d9KgYk+O/8/Vi6OArASKAvy0Hq7msdPiInAJzW1q6u2Rd
VRLEenqfrLx/c8wFOEZbj3UX1PGz4gkpH6YPQQSM9PSENBO7a23Qjw23uutzOLNkgnc3NJL588eX
+u4hYnsFrLgAUeg0cLlv13uUNT4Gx4GPhMnavQzyyN4VmFbvihFhEB8f6t1+9nooWLF4CDZBKXz2
ympGs8YzZn/TUEM9uU0EJ6kGxk/XdtU6W8iNPnMG/9sDYtG3IFIDGH+eX+osHoShY/gb352/ZfYg
Lodq8TYO5+fKNou7jy/vffkLh3Us+CDa4hmCCrBsCz9tnbqa5gqwpbsRpsGPVueZj26HYiJlvPaR
e1DXMLm32dBmW9sIWouY2diGCUyO7fTjU3nXCMAFClSkxQIG3uDYyt+eiRlmDRw8A3sz9CUVL8ZE
pyZIqzAcWHshR49BpNflpXmYGUgusa+Qxrli3KmGh49P5P3bBU73wupeZl1LGNHbE4m6BgPMIpg2
A6y7Se5Qc217Tb3uwaXZ/vKh0D5isGbhdTYhh3x7KNs2QquWctqMQJIEYBtaOv6NrXN/fECZFka3
Hx/v3QIMCAwjYbA9wDZG1XR2jxlmxtNoGt3aZ/6QNpVPv01tOCeAfvSaupLFLiQLe9eVRfLxkd+P
SPEJwSQVVAs4LMH7fllKfnrRynoOddv67ZoGjSBRr6ZT0dfu3nAymeIWyaRU0bzpraBFArEVpAyY
3UXTmMXW7wQjltt3CYgJVTKOrCVBJcW25LC9IWGkKCn6zjt6csi3JlRxSZlp++BaLPhkwXv3dS5X
AWoz7LBCtGvngqYCdJXcrWi3xn3y91QptUUgD0P4z8xXVVh9phI/S/tAaQsvIsAZYCbgUt4vdSgG
/HqQDKQu16VyNdWCYoTuZDCMgBHWrOz8ZhS12+10kPH8qkMEdolKAXSeC0j2TfM2GmlorAWLALUR
I8u1+1ln97qzvKnpcI5YPkC7RZtlIgr97aM16nn24Pmg16B4GzurmWzkWlJNGlWImA4GFL2V7aTm
PDiXo8jQZNpTkbSKuXElGVtbnRkmlpvXyUwpO46cuqvG81TSzIJvTYR9XtRlY6SWy/K7qJX2KtKF
F5dYHLeSNj7x+nxegTJibMaqnj55c9+tS8vVYftG6BEmiCiX3l4dRC4FJCWGXld5UCeyY+VFGBYO
EVLbSca79nIMPZmYbddeYBj2mYTm3Wq0HB5wE5SRywD+fAPi2qotY6TNuhITKKeqCNdUqznufeez
Pur96gByKaYCoOu/epCddRxWGbUjZPcMZsZmpPvE4izIVoOnR7ZyZpGJA3TGzPma5bSen2YN+M/8
5Ga/KygQqYSvC0KTRUUHjtbbm114fDARvYZT4Ai1pblo4tJQzaWHMAEYkuBDN9r51yjr+MaWg6L3
AdVgWfDPdRhDOzQ69HO+jbTd9rDih51HFcM2An7yiNyb5+/ctiGajmvu6ib8BBh594ADsIEW+0hA
YCDQnGvWpkFLGx5d2cYYVHvTeQH43T18L4Az8U/u7vtDAUnEDA8gDqxEsN2+vbuw4vf8opqijWj8
cgMI0T723A3i2SzG9OP1/t1CiU1mseNfGDmvhgtvD5VPlmGaQRZtRl7kK7OCl2nY2/4evg/3mtv8
V8c7OBywZszQUBy9F/PyUbi+QZH1XgJMTU1DO3FZwN/LoBlWPRl8xpJ7VVD8tOZhhg5GwSKWfL08
jPLfXh9wTDNzHVhcuaCJVGCHCjVcVIUu+Ip2fagAH1ZBXhHAabmGi6Up6y+WGAZzzWuGCNNwcM02
oTAaEmv42PjmCnV0Nz9KNKU/0FJOCLObPXCWZ7SvLHV97k9rD9QAGEcgPYRfjAM3/ZU1Sk5JVKhM
IY5yHKeK9HM2Gocoyr1ruGm43YbBrceOi6zAxMPNwGzYBEx6YzJLlcH8os2CCi14Zc3OZ0yPswUF
Horgd+ANAKMQ3QHa/bc3qfeC3Afyk1+YpZOttdb3fev5t042BnHgdj7y+gLweab+M9zrbBnBgRc7
f0zH4c0VQch+dmALXewrrnxR+HmTUNN6sphhpIq39tai7rAxus5fffzG/80xkVmJNRqeLmArnUe2
0Y4W0kNg9MWYh/4mL7qR1J0MEcnlTjEcLHkC+t1nliavVfGb9xACOSwekHWBArDswW9vcd5je/e0
N+8B4LiQ8fbhbH8xhrYUmKFZE30WcJ77ouBn5SaBaEo3Dj1MFHNeW/YuZCbLYqX8piET4m0PrlK1
XmUVDYLLXObhvTdrO38QrDLKFisxyHzI2Sqp0xCjopO6FoilwFwgyjOtD3DwblnST20Q3prKCutE
maKVRyeUs3WPkMK+ukAQdsgBqWQTvG7qEhzqitRz1OFNzEeuc3hs6yb3cvhtg3V6ArJnWFVsKl+C
ohPIaFQJ9Dy1Trqq5fsGzpztCvsIf+ilmhyCufmw5VMLL4gC2+bV2I39M4dNx0tkQ41KoDvPfm2l
W/LCoaRf2EwYuWGpO9uyBFRA0Yygtn0VWTrBN/s0TVlxcKHO2UwFcz6pQN+9ZjgcikIUA+jx0ZKe
HU6DB5eNoDTu29Zj+ybrXQxns3yXAbZazZ33jMBf95M25WwxXy4RdAx8SuC8gzRw7uMcYR7UjDAs
2ctOTycP5mxfWrvTe9/BvDbSnw4wl5f2zUsNhwJoa1EBQEWGLfF8cTVbAK4oDQ+KetPa6DW7mGFW
uQbp+bMQ2HeHwn6PhcKHTSIKD9AU3n4/M89ULdw6u1Dot29MPU6E+7R9LMfxM8HGmdHx8pZghIei
CK8JICiQ7d4eiyO2zEJr2eyxVgr0YDARqXaePRhfHYO5koDiCR48VLwRbFS8oYsNaPbgtiqEeUKs
0tysCm3IYtOGQLKhgLIQfT111kM7tdZfvOz/+D7+Z/4irv+8280//wv//x2GWrrIaXv2v/+8LL5r
0Ygf7X8tv/Z//tnbX/rnVf+i206//OPySTb/WHX181NbiPr8d978CRzprzNJntqnN/+T1m3RTsfu
BW/SS9OV7evhcM7Lv/y//eE/Xl7/yu0kX/747bvo6nb5azlO67e/frR9/uO3RSf/Hz//+b9+dniq
8Gv//b9aWghZvJz/ystT0/7xmxv8vvSy+PCBfeGbWCqA4WX5iWP/DiUt8D4AnQtrdRlH1EK39I/f
LPf3hR0MjhiQJGhnFv53I7rlR87vYAQuczHYFgAfBhj7279O7c3T+vfT+0fdVdeiqNvmj9+Ap7/5
huAWiYoSgt9FAgpIH+f49mVjCMY2W3+kGKRaItj1gMyvMTpQ4INQO9c7zVoMF8OyhiE84SZQjiDp
+Ww8NtinG4Jdy9ZfFNUueEiRn9vIqeo7G4HiQckenSHqAQ6N4KAkwagLP0HVHvIUIRp+uEVnhxEC
dIlQNtOKWe6agdf6GHgyu24EuDaxDSMAmRjepHoy21b13Mqaf+UVt4K44Y3O16y05ptC2WoCSwPD
zJjXXPaJH8oAG9E4QMGpnPY6y0tMszw/98a1CV9MEeOPIIgbEwbJE9ZKvbcRQ+PtGEbJJSlzjHzW
qvakddcUbJBbxQyoCsopKhUuv87zLXzFoyzpXZ3nq7Eyc75zTBWZV7U7LU0g/CjzFc9qCoOW3A4B
RAW6joBPGLrqbTKMmONfMdHOTkUGpJv6cZMpDAMJIBc2kKFtNdycfWSwyQSO5pSlntASAtSgttwR
Bk3Mw5x96ng+3wRM5A3o9OB5zNtCwO06/AYMcBy7fT3Cy7U79kFDYViseoOy6NANJtgIJ9uAUZ6K
q4aKDuygfvSaeSZF51YKHBuf2VCp9rgoWRKOrbSHtsQphihu4P5hEbPWUbDiomq61LcEh/2nrxy5
lx6r2n3RlfyrZSjBOuhkqQqvh4laJWSYdOoI2sa6v0HmiGmmLgu6RXdgW/VJKOXwS6dpG44YiH4Y
YqdEdnPi1+FME0t1dktCDZMfAq4YEvGcAjPN7dwCE/PjjEMqHotBRcVm8uxu29Td2CRdm0UzYbUo
+gR+vvaQwr9uDJCOg8QzPBvQ6Xb2RE1xKaah8NMRDO5bgPIwwIIytr3Oewh5EsvBO0dmHrgJyOxB
s27zObyGJ+ZoJc0AlRbBxBiJENJHMqLHa7mJEBdlEe4U45cgYOBqEREOy3vrZ32x8s2Rjdu+ERlK
br+zGAkRSzSkA+snez16rZfjzhSY+owlEt2Tpbu2v9pwO0B9WMB3mgin79Q+Gu2eEZiE2j78NrNc
6qMV6eAUQddRbMbebDyi5ixDyHSvkRVyZyD6tVrbtBjgIod3Xa54aQgITUpEVWyzqEQ2GGHN7LFL
bwqWgT+GSq7/xbRyUecx9NHMTlnrhvRLz/ugvYJPX1uiN2lL92sLy3VZEK/0DGNVtJERFHE7cpFd
zWMPVMfDx98fqKryLBZ162GUCtf6MVY59a9N1ddRjBlXlnZoN2ls+5U+WFypg6EssDmt3gqPalZd
uSnHxRHEFQ2iVKNg7uNBOIjJKXgn3RhyQ0vEnsfNo53DawV9Hp08aGP5CM9Nk1d5GsxZeAMnO28D
Ai4MljurGOZ0Kj16zEGDW+OoaHaA4lvQ4rsUShAX47aW+J3bU7Sp8J0OXCVcAlaIXyds6JaN2vfl
NwTLTVFaIDNjRoBiBDTAYEa0CzvLyZMa78gRKoXgRFlB/RSraeGT3mqojl3Be4/kgcfdtPJEWxGQ
APM7JvrpqQEMwtOwqsBuHYrGGlfKzfAtaF6U2M6iShNuTOG3cbbAfBHgG331W8O0EoVEya1LvWiM
B8fiuyxDanGsEG7skH7ynJq006i6OGtoaKciQgAhKXk/zMSGcf1uzrXEi2M61Y/AqEvIRLV719el
olv4b8OC84FHarjxoSNS8WRF/QuQrcDbFU5jcZKzTN4WdHIP0jLVmPo9RlKxM1jdnMBjcTpAUojN
wO7MSuD19xtAVljoGoC0vj7OuqrA56EtqPfa0U2xwk5G5wuONe+65gH3Ugfj0QC8NQhLEhdejY++
AXtlQITddNQeDKTSacozl8W5tLvwajLwJSvEEWS5IkDQ8pDMfhO1IpaROaLThX4Mj0BXsHRPzRKR
Z0kf+kP0IKFokSRrsXiRwDZAybRa6HQImzQ0tLEaIozNXKqXhD/D948Fi4rWWbl+iaabw/41JGXD
zAdtlEa78ydWQOlrI6QdXuZhhWDe2rWebVMbsPVCEEm9k+XI4IgBaSLg7lqrMnXbAL72MGeynhG1
MOu1raMuILDLRM1FJl5kkNWMpfbjyqizveQzrPdhYtEVSc25c6nsmsKmt5Gu6FND+ZlDVKGd7m6I
3O4mAxvDR7BNqa7xCeBaUeFPLcQWRr+t0EcAOnAs8TDbeDfgTLi4u1hN1fGU2XnU7f1u5nZNPBDA
+I+aFkG4XexZZwJPNocTiZH6cpKTRkcXRZgVxaDhlPfgmiD+su9ol9/ClNeQB2h3XPWNwfAUd9cW
ohIJzzxmugiE0xwp8l2oRJHA14CZK0nb3E6bUEI9Btm9YSZwaFgEojMSekk5BPCxMGWm2xTEOGsC
elVO1xw3j5MK2hIY1GStlcVeH1GecoOXT/h3033Qt9FpYgYCqmyw6m4H8A8OQ4OkXwKKrvriWcg9
ABdqDJzdPNihADdzgF9Zw2aob3hXHyJzKG6iyW2v7SiTIakhIX2I2sz9ilPtH5mh58uC56IngS7k
EeYn+tbp5bwMkUberSoX2yPpikhj0oP8Ek5qu4BncEVF5JMxLAaHIEgxQu4Rmj+UMo4YxtiLgIIS
ZBG6NB2qcb7IGuQOxVZd5RvsqO0Qz6BSr/xC5dWaogXfwWh+aOIAZq8nwxvRRxSOKS4ibiMmGmiB
uG/CQR96SJ2ggZ8lg5ugbJ6HpvFOnGeVm1imtPJ0ClmmCChbqP1aamRr8BqiNu7roV7P1YCwIjC/
PRDUBmn5pBiRjrQynVKA3FTInaFzrRO7GeRzO1PPITDg0F9QoSFEoo6o8x0L7Iit2PUoJ2rk7UQw
AtRXNJA1jaO5V2OM96SsiBXBNTTG2zRs2jorqhjzbX4xOdJGwRlK8ztgYY4gzgJZmER7kZGTcJpM
Rirl17ezmTv1fqxyKElZFaLmwUgThu2dr/1mHdFwMgjVvf9owi5DgIsh/PqC4gOVZIo0tHqz0WmK
EGbLlelsckikwA7Nw6QJWmhK0Bn3j53tsi/MsRT+LGARLHqIheexiQKmIfiQqi7pDStv4y6YjWcN
3wGTMIS+cgK3NL8kupiyNqkg83KJ307h3XJ8zOfGjJYF9GaqRTokjILaANlqwNuwY6jOIUNu0Ahr
nKOsjciHsVpxOftXYwaiWdLaoyMJdFZcEyoqhMAFQltopkevWEMcg9ocqVN+k+QUzNKxzgAsiqYK
U1HCqXRVVcZwGjLQpdeTh2LRwIrt4o6R1p4hxq1Z570IXJJ5M4xNl8hFQH0vXGsuI5KB7Byte/D9
wNqJQEI4WaAqB7dIg4qKxBe8uchE2RuIoQQ6ZLRWVOHyBv0AJ4O6dNZFBLuL1TSD7VTD0EoYXkT8
QRbjpRpsWQqCTD0UgOCFzrwl2LNnb8VDFR31HIVXua7xjsDxZjxlfiMFCioJmRMMHi2TmCgj4dFl
C7ijEvApdIblv0K1oNyqT9yqibpVDtHsfZiXhdzX3LDA7aED+IJ+5SNDkwmZP6Enm/B6TKVAaRJm
5doGGusnwNQ6lsgK4bB/shD+X3Tj8qW+afXLS4t2/P+DHvyVFvNBE/6/y5cGyAKk1k9l+XMn/vqL
f7biVmAtvThUJv/quP/VigM3/31J84NtGfpqRDhh4P3vVhxyQBeTF5C4fRhioX//qxV3f4d4DR6Z
r5kASDL1/F9pxd+CZyE4vYt5DQbfIL8uAtazmftgVSUMlovqpEdTx5ayUD6GN/3gY7Ef1WehTW8h
9z+PtuBMGFlCwY+R8du232dYB0pDVqegaDCRPtpzfjU4DB9BeynQrhPEshebn3CRv8CHn8GGvznm
kuKw6F3AqorM5ec/jfYrxPfZXTXyUz8FV2MRwWephb6hKVKzF8G6sPm+iD6bOv/NbX3lx4DrBK/F
d7e19/vFbq8sT/bsgTbQAnYYEZhghPuy8D9NHnilpv0bksR9tQHbQdUA4gTuq33uRQRwrw5Zafqn
6MrrV+HSoiYhfzZhLDgiOpA9F76HneVLl99YDBFhh7C9cuqNx4nOYJGS2C3Sup6WhjVLOvoc5s+h
uBvVA+2uTbDv+h/IAw5Z2rVJS1clu3WbK5/uS4SFemnRxwGNdbUOm8cZ8Qt1LskIP9pbsI0Rdude
sKOg6eQ8T+LW7W9ofSjp1Rygal7Pch2G68w7OUEi7aPpnkIEwDewt1M2wAp5bE1jzcHECzbFerQ3
Rk4TIwxi5xRmW2cd7MCXBYZDRHAV3c9PPk0qD6FzoFo9ug/8my1jblzP3vfSqC6RgRCjSVQCed+Q
JlUvofk4hTde+KRYRqYeGnx5tNU3BcMmpDMQab/02dfWy0gNun+3QoQiYh0IK0riqC/ZfMzqBBol
E62q1/W4Yi82pi8BK4nlPBjFXo8738cOPKOstfamRGIXaa7rIrYz4iNqPM/jPFrhXcgl4gr2bpYE
AwKFYt9dw4K2ENtPzSzO2FR/viVA3BYxwWJ3ez7LVSyHAw+Cs05DgUEJZMcucZsJMw0TTl06y1wk
esEpsh4U6J6GuoUj7WcOE+++C3wMi5DAhz0PKAvvwkWCtuV88t1TGz4BGEbpNjRz7MshIpif/pph
zesFLzxKLGuANfERnqGMnmG30Phq/wRx+l1GJfoov5NQLrKLEW1T8osLDWhZMJlYXJw8Bwvq2eKW
DUFvdOiGbkdMKYiDWRDap7tAIjd1qPZ+VNxN4A58wgC03iKpuMaFDAbVK6QE2GCAqL5d3hAGW5su
+tJbPXmPiH2nVR+ChpKZ2Pu5Si2AKkhJ9Me04cMGk2K8y5LeFhUQgaHGyKkLQRRsuQACBQBzZKeP
b8qru+ubpQloMqYXyIXERggiw9nyW9ieUXH0aze1vAyQ3jXHgYMglI1nJ5ETg1jsIm+Bb6zVCG5U
KoFtBiCvp8YLx0sYEbMjaI7dm3bDjJitqku9t3Zq6+2CNfIXO50gaDC69JckyHjpogFJFMQaEkC3
FnL/CAopY+evloqWKJjsPhsXzU5sgGL6h+ZbfkN3sKH6Wu7yFV1nqUrtABmPxA6IxZLs5D1+fDde
F+L3dyN4Hf0i4OJ8A8wlDOMnxaOb8G7A3PU7tJLMJgKfAOpgN85+BHtxV7bEvi73uBEjZvdmIvVK
RQRwpb5X8OhVsbqRl8MePr7fcB0Bcpo/e6teSVEfnefy1v20aercHIYZBrE3bCsvXMThhjHd6pXY
iw0MXLGM/rBwb7/ww7zKjv0X66q+mHZdGpAsO3B7ndE4u6TbaAPEzT45W0dAprQqBOBJVPCJoRI4
c0iazPwCNKtwvGtpUqNlUEj0IV6DKTAwEMJTCuB5E+wRh3BtHccTmqGlyQB0rZLRIwVNVAdTEjhD
XbnjHnV2k11G4nrKnkzx2LanWsWOJu6X8pARsXI3cs2O8lJc2cgJv9GXbG2sPn6+r7r28/u2aKUX
b3oMTN7ptTD6B0DVhzfFPYwBr6ArvmIXzaE6RMTbGA/ufUOqY6fwtgLDA6YBlz7YPcSQORpWzNp4
+FqNaVnHoYibcauHa4Rklwb832PdxPi9Uq+7MIVR9eytqUprmUChBDOIia1DL86AzdexcjHpiJsL
tvd4Un/FvhOEqUF3SuKjW5Vf1Y2x67bhAzxdH6zL/lCtjGtsPI4i7MjGGJ5NAxaPm85E/3cTwfvI
S/A9KLHBkN4QK4OthzmJ+rTkKcwqKko+o/2fqZOxpmHNwMgTI0ncS0gYzyh7E0ONU6Hmuckus8vi
vts5W3qXxUClLhSNzRG2M0SIFcV4o44xoq8u/W23Kvf1vlirJDqKLYQoK3dl1sR+AKJUXopPikrr
1Xfk5ye9aNThoYAlDWMsuDOdrbtAtEYg3Go6luG6qNbC2rEIU4KVj+8xL22s/3suM4C5ECxskWUt
i20ZHP3+yOqtGe38Yd/IRze6C9td06RBDtw7Nh1EN28YoNLvMkSnB3PYXftjuqJZYmjiHGtgryax
LeI+c0Wip/xa/rD9tBN3+fQl1FfWmOLnDmT5aAUpRF5x2AHbi4eBCGulRVLYNzOSGVQyDQjuPDhV
qkskCq1LuiryTRtA9Y0bbOGzi5yrUux68y6AxdbEDjO/lGpN2bLIovorgFfM9QGsTaAGUWLXd74D
Vk+CD7PvXnDyql0HZgrwBiDONww1QBzm3Z7ZK8GPvbH2J1B7c+LXmxqdfYecWBU4Ke9Qh6CdLl1c
Ik7GFRq3FJUgg1ETMbBGOh7cFWKAimTxhm1DcA4TWLKQgVqgMV1U4wk5gn132YTFqg/vi+DWhoKn
YrhbQ/zxt35eysDeGjLi5VNHYAxaqLPOKYPxpY+5v3mq3VZjssa2kC06qQJuFc8q+GTneHc0SIej
Ra+PbhAfyHlxYVbM9UUBzCwPw+dGo3RzOGfEVLDtpdL+RG716vT15u1GfCASmOAxgvZwkUq/Xf/b
AqM60ARypDBVCnMKNSdFXX+HmnGp83eUuWZcIA8cs7mLXKmEw2/VBW6/iWSw08LJPrnZf3NCmEzC
uh4nBVMeRAa8PSFjYG5h0hFgTZg96IF6KxSOsNj2L3KnKwnNs3XrYFM1qiNiQQ6FCo4eYn/RjZjH
AD6t648f/nlTiQoPZQ28xBZpEprxs8oSa9OYV6Y9nzI9rN25i0HbwpxGKfjzWUYyVyIjuMW/GFm+
+H1ADIHyAZpJH54VZ2zfsXDAXhKdeeoK2aQmYOW4B+EIucd48371CoE4WdA8w3AKNz44e72NvHRB
cK26U6uQGSfgwD8GDfHAgUZn+dVxGBAly/1k/0SpjOf49sUD0wW8chghYd1/x0IZtS0dLaUNrHcn
QuTmbKn7HJVOzMVhLmOXbbroEORPddWDThURyLOJYx5C89KDpZkUj566ddtTJu9ruCSOmETfTPJ+
ar4piG/oeEPLi6H9Vvh7t71AtczrPZ834bSp1eU0b6QBJn/KMP+0QCIr3Cr+UgVJW/Ux2wZqw22B
xQ8dXngFoU0xbzQjozwGBb7667q79PxNZT4iLA17sHFQ88ZFeKLxQ6DnmG0vbuyCZMYqwNbrfvHz
UxedAnGvAnRCmwAnEl4Z+cp2vpfi3ptSMR5grDVAalPHfXAszW3k7REbZNU/ooChHrjwo6swwEVX
iVGuzaInyEnGyj8baWQ8hOzOng82PaHDDnzkaECFgLto7Gz3JevWXv9kiUPtHOGYVqK99dsds9Z0
kGDIbTFVJQY2Wp0ExkXRAkAF8qrDLHG8y0msuu9UGHFYP1kYrVPvawOvjwiArb8urRixDaI51hOa
nY0uYuFtZZja7hb9sx/c9t0tMs0wMfVj7dw0E2KI7rtoZTmp7WyAURQZGudlrW5k6rD94H3CxD3v
lqCTwq4NkjFkPBBKnNvZqKIeMOvM3BMt8hINO5jUUoZL+grg6MlDPEVhyeCTHu1dNQ2OsYdvFmo7
E4XN/7B3Xstta+mef5e5RxdyuEUiRYoSRSr6BmXZFnLOeKPzHPNi84P7TB2Lckm1e26ny73dbXt7
AQsrfOEfiBbeH17REo79VIgK8IafxWDnzeKUiyfWtALKPWoqrXBDo16duEzDO6XbhcouKPBdPqj1
Y5f7HCjt9CKYfmYc8ukgrxbEop1qdyapgHY3S2DeHRU7VOoJBI3Nbsy8kNKOvpuTY4sFppIws/Ou
Lv3BcoedbFwXSA0+ENUtxyDAkePOGnoPefJRcbXQHxRfDlxRcFpzt8oRVuKuEHdT+yssfFXzuswr
fwb6RmTuxJ0FSPtwsyhIH91GyTOevjTiG9p8tEb660W9q4ySjtMjfatwwEP1NlN8g4J3/AXy8N/S
He+PDtwOAQOumvKrTMFFzgKQoQpnaLanWNmlGHE39nCdXWnHwMuc8W0Y7PKwDHbzTINVovc82yHW
BjON8OBORDO8rG0/JyWdDJwArzP1df0/YRLbcf6IvxMF+AwVoMqVIVdMjkXEfp5vymWXGIeoONyW
1NpoqqBJq6nqlcrdrMy/pqHzUuW5p11nlPx0XU5XubSKJ9pW9s2Kv8/JwaLmY0FG3MzxOYo9edoK
r9URkqQhACbdh4Nb6I/B/DD0g2OuLeT5e6jeKdVAonRQl42gY+FmK8QBIlhUzHDtqrmd5+9mf22V
IgnTCW1J8ujrwS1XGPZJFKjZlY7Q7wpTprnlhhqwbLfRN5Fi5+F9q5Ve0L+CTXATgSZQcy9a8zpl
M/lgn25FroHmAP8AHR+XdqAeOjWWbTqOv4/SdS8famUj46kg3qjxqfk+uqF0hPZTLQC6hEOmqzYS
elpwEySjGw8brfmpcLZFB7mftlConGDUrovm2GqPUhhsU7S85Oq27rzvWho5Wv9aTtp138VXkcJf
OOHFOL0mkpsbv0T8HOq8srEO96VyU9DgWWofZVgpdow84Fz3FaNcU6Gg2eDx6OkNZyb9aUG9z6td
MF9NKRQa6np9fwyVGWjRa5X91JR7KEODK0wbLd30MTEzqHWXPr7aEub7pWk/8DE3xbdH+VWo/GjZ
5AGwXzc5CQ+96Eo/w8Q3VwaZjwILdH4r9ZrpkEYb7oPhrruZFlJgf2CXu1w02Sa6mhM/MDYlskhl
Di58N2du9QCimLKqnwFn8iZ0kypbgU/mXiPAOTpgkgt2/epP6UXAjLaW23qcD9ELgrXlt3Bv+eVN
+l04QlJBL3o4TV5/NW7RiW9vUUbd6Fc4KUen6FtYYGNsi9v6HCc83QywRXXiq2qfPKnQKx0wDnhk
PBVfUL0v4KcmR7EBtlCnNgm2dmVKvD8jgWqv1ouFfMLWzPSGuBLtqR4cEsTIBosau70E7VMsZDYo
dS30Jl1ESfaZTmEnrvWbSAU0JxjXrfgVe2ONdd+dK9QPYSXCDpQQqUCp+/2TWXUDcSygYQf/scfu
WAYeUAzxP40oeXXYrpKxCtnpH0QglS4OajOZxVMSE1VUWv8oRuJRFQeS/OV7Jy7HMbG+ODPxA/z4
boAzV8jnOvP0EN6/G2huQU6SWToBJYkXB5RlLm4pRMWgKEK/Llzq35MC0m5byDeJsIlYp8tjxhlL
Fb66Mn+hn/HK8VN1a8miz/aGdAqT0pmEF6NGB2y4iTXOjP0c/er14zL+kvJno92L2etq8ZYcy+Sx
GN4WE5QNVSxHahxjsWvBptOQJm6vOcScElV4ZDB91kAS+cXsNLNjTV5JJJXs4uaqMNxpdOUeTo3D
jhljTl6bzkOU7UzKyr7mqFt5T0FjSyBy13okkw71QpfS1UbyZ6f2Bh8vphvzLvhWvgUP6Vv1jFih
W+7po/Dn6Br5tad7w0v6lL9KL/VeupK/zXcCP2vHMXDol5ur0rw9li4/inC7SH66nAZhOxdXigEb
5q7YmAqyMq9D+gOn9Enei4MvDAcxue3GK6EF20P3K662g3ZO6muxfM7dosb+9mqR/bjeSeneoogT
XmWIbSi+lW6myebCLkJbHBCMZEOL9/VLWtmYmlDmLmGw2DTzwNMuVI0m23iJXz9PEEh0Py4eBClE
BS34VTzvMhuBm0sGmfXLKZJcpd5O+jZJrlUV2o8fWB5BJb+u6q4cg8uRAcU4LGz1m1W7jeoN1X1h
vPblDbV4czl0BNazrUqbAc/qyIsWX4th/djUy8PKaU/Zi/Bc5U550zoE11QI6Hifu8AbJTfJPfk2
OM/Peuaks1+C6rxTn4dH6S06FY/Y+ih34TXASC/c1YfIT/kLrG/Z6E6NXV4Ht71veDzjVfFYfdce
h03pp4UtaE565rh/0xBgZcE1tqS7seT2dNR5wG10a2wzrGG/F61rbPWrCrCYdK/f6n61i74VpZMh
xOshUfVGJZCLU7LbF+2Q8mgH4Iie5Qhevkk3utv64bVuc5k4ot94ZDDC94QCDRsqcZRv1FrEc3Ad
3Isj9Q6qPuJP+Qr0MTWexDERhT2Uu/FG2Q5b/WfLae2VvvwqPyX7GTTkXUHp874ebXYcyKHKSxaA
Qt447zRqqJKHpqlIz2r4WRl383A1K+eoWjbadI1aZdI6/B7KjuulUNjGSXwpntKD/tKPds8nOeQP
dW3zw4AdXXlN4OLrpZc+YjRSZ7e6E6VOXTojw41bq90Pwt4cDuUoUq17bucd9oMG5/vrsF01JZ1u
VT9Fv2YTK+5wlwIfehh/ar+GA2DD2LQb/iYTjIuzrNAvts0WwBnqRcHgV+mm1ZAKukmzg2j64GT5
wyVcSHDkvyLVBo6mJ86UuNgHi70faLvAAo+7VyRfk/xAuZIk3yx30XiXUmINt3r/psbEU2dllcDb
xvWmVQ9l4Cjt7Uhqknhd5/KLYODMalOWLvgmbsuF5QK0NHNpImIDZtG+oxP5RRbxsQQCwXrt9CBD
sPJcLjnqqtbk5uqic8p7o7eNkR0exBMo6YF+R5Qauy49Sc21LvfHovRMLZddgf84uYgUgQDC+fP9
/6EixeNwbcAFQIAUpcSLCxtw5FSOfSSdpGersGZP1Co6rCVtjcn84p6i1ffhqAHCSWQAoZFW3odq
hJgFygAofzlNbr6td/3NdD0+ggj2LW88sjXi2l4kJ492/XRfpU4j45xllw/yUb2fATkfqZInwxFY
bELFHDhuQybsx5bdFo4cb0x8M34sD7NoO9r3PHcUDaAToB87K11qmS1r+whxM+9us9YZB89AP75z
+8SbSrchLets8Zi8rRv9dn7ph62S3IfqzTx4CsfzcT5We/ml2YZX+XXnYZ6ziTfWKd0IXrefj6qb
bqitPvHnbjneH4vv43V1I/sj55JyowKYTG4MlmQAztDTFjtodnO86dLD0h0n9JhVnsNVjxMs/8hR
6/U4DBTaX55g3ElcOZKjQjnVnPEoPKxn40E88vjhN1DE4YN4pL8mPitvAmdktqdObIR28IJXCn0Y
EiLOGP2onDC7dfF+tzV/uSa+9VWb+9aV/eWtyUDV28JD8WolTtU6PG/6MLLvTLv+xUSvR8122enP
0Qn4Wnxf3pMKCTvghzUbdCjWW9P6aR1HwYH5L4xYXdjt68ChRSsJoXzZ7t9KrzjUt/EzZZOdedPv
rK1+Sn6F3M/jrrnO7rUf804+pK+WQuHYNo4UhflZmHbJg4I6iOWqPSm03Ul7TVm36qJfZ8MdLhVm
ezNargCbYJcN23m6noa7vjvG6iFUITP5UEAFxa0kPzY5dDge3EzYWMDyFFfot0u8iSN/BFo/O2rl
6N8oWOstB7eL/oeWsFrs9MkqQJqi7m/r3twdq/4gy9u59+X5JKtodwOtdRBgE4procf8+1ZA+DXV
Dlb8WMGZA5/2RV33L3uWTgW0H3iZKDeIF40Vs4cxhEIKPIslr24FJS72Qw78LBgm1cP4aP7HZwT0
OEmiRaLSK2Hzvg8vkxLU8TgK6Qk3V93pYpMTs6l3pZj+nPHC/KpIvEbi7yN1hqMxg2aihJbfpUGN
lVSwEyIzPSVtULnLnL9qctEfFSNtnBmDEHxy4pksKepKD+tE14imwsmKgitV57pCNYbaU0urfhY2
UO0j0It951th++OfHZ3MPNWgtbouQu37wDyupx5blySPT9VilbR2epapjtwwyY4DuLe/+ny43wYB
f87LOt7q3IJ4DTAIqOjvP0NaWflStVl8MuNl3Gf1fD0loCjTNmrdOF5+1DoZ1ZwoMajahUZLZBo+
pWFkWdWs2Q8NOSPv09jwAIOtbgk9Zb3KuK6AiH7+pNblAgXzBn4CFAW3CnOjXfQdMIitg7RRlrP8
Dey2INkZzIB74VbdaOdgY+5yr7yjXxqdw135S3niqKcpGn/L4Dvk1GvBquKLfVRL0Mw25RoESaX+
JqfgEvsC7r6pS0iiBa5M6UeKuf/PvXqjDlvrlCf7UNoXALPrPVFenTkJkmszDSffMp1h8TRzsKPs
Sur8viGI8Gl9YkcmqG6dHwqZ4u2dEJxGwv3Ei2uPmgCByLznfyqCHb+W3nxX5zS57AHkQWtTyRgA
HdNEIVwiluM+euo4/cBYGU6cOFHiNgSBmJh+ZXr9G/TybjEwxfip0dZZ/Y0Q87xYDIiIUH7NxPNS
NdeQ+FJXMSb0SiIuShwOZECk+veh4P6sUqKrXLxVpeANs/USRLV6/OKDX+xYHSg+thKYSqGEubpb
vH8YUuFIZ8sWZ1mOJbo42a2qjsMmiH9Ick/U+jAP5TYZp6+4/5d14N/jqib1Qhq4K5P3/biFUuWW
3sbFebAEv5MAdVUTaGq0VOxcjqFVGfpXuscflzatK5SWSZjocHwQXBNUqWslpc7PSZkMXmPsZ0UP
SPKI5pM89T+f178Mtm4kiLj00k3e9v37TSE46krTmNekfo4RRIESZgKJ7h/mLP4qMr0MzvjrKSIA
bVg5pasg0PvBoDqKFLfDEUJHSsmtaIm1ZVo2n7/S78vi/cLVNEzrwMSaeNlA+X4/TKIqUyvV+nA2
DxTdKL3a032U2CP62Avbn6DPMUl6Y4yEjhrIcRHuoq0BaC0eIE6VxT6JToJ1W02QBb0k2JSW5miZ
n2menLtV5/WTO9Y3SnNftW4WulK7mQTXUrdt6naxrwX7TvLg/RXWPlS9WfWaZWsFnqXRonYlRPNI
X+2JUKlz9NCN7/N76dHAMgy+VexUN8Re/H72mA7AvO068vBtDIk+B6fvkL92l+ymVLwO9lx+kxg+
Rrgk8QtynoIzAL2p/VrxQmOT7Lt8KwabdNwMh2LzlaHnZV+TT7ni5ZCo43hYNaTez7EqIpwQZ2J/
FtPFsfThlh6fvVjy5Axd89xrJQyIr/yZPuASV2EKjT4zy2hdrJeSZoWxIthRMznTvUlIAyd3zo3I
g74BtmtoVRceGiWhYUJntAu9uqy+ai9/fG00x9CpwFsZJ2kUDN6/togbcDQiuXjOBPUxi3NUdtQo
cJK6qL0OtXo3Kd9gKPwz+T4TEWuOYPCY6CKuejfiRRe57ee0iYeqOc960+46cyOAxdMizcGU4Cur
or/MMuIzyqoShbCpAc7s/TuuhNxgbEoGG81zLUrbtshwWqnfovFYCkXFbdtnzmLRQsqq8otA8C+j
gzxFCITwg9AMu833o5fc91ERz81ZKESLnsXiDkV4UHp0tLQ4PszXY50kNAHDRzpzz5+fHB8PQ3jr
v23BEZ0nX70YW1bjKhzMojm3ebuvW5m8BoNGp+mhNVntl+cUb/L+mGI0ymIqiHog55eFbGsUGyB+
WnsGWtFtKWSN3dUkQLPqZf1RkSMYpgX0RjhjX8n+fMCCAgFfnRnXJpgMKkW5iPMi3sYQKjpgeT4D
cmvE+wg8dNGf+07YF43CLpZpSU+dIdgWF4IDQtT0VDTsrBAIZpWJPtokvjGq+rmlz/75Z/g9z+9m
hvI+eo7c9jT2VyWa92tgFQAFjBuKp7nuTNzC5rdoqFtfL6vWlpGxBUdOE0mJaWVaKWI0OLEhgBw9
dTH8UE3NVb8zsRPGsS11KuUka1nvNTmIN7Q4Pn/UDysGuOqqu47m7Kpsd/mkQ7GM+lTo1dmqwG8v
LR0Tq6olJ5DTH1ENouzz4T5coCsmG7Fz1CUltKnli3PAavtWKkKjPM/GpAApB7eSoaH3xR7U1gvy
/fzjM0toDV0TNSo+xfv5h8ytlFg6xecasFps55b8okjTCbepqwgxvGsdAVHMmheawGpd7XWN57CE
DFm8Xr8NxNA6loGV+sECvGeCbzvo6XhTabGyh6WeQ0V/Vk34y0WT6LcWgqTQ93rJX+QfJkBetK5e
rTASrngMqqUUheVsurFqjWp3YalIkc+gDUQClU4VdkIalCcrh+OsdHyAZVE3lSG2dz3V0aAzh7sF
B5BAtk7ACmatK49G3c03XfxFePoxc5JNFRjiKgxJGotqxfspa2PESfs2S84LtlROiHyGM4h16RoZ
XG9xoeQXJ12w6yEHc5jfI7cx2p1o/RI78ZDiKaigv/WELq6zNNQBGhnnI6yA1S9Co9/CjpdflrQO
OA1xGAYyFxsfmm3YW2YRnzX0DDfKOCi3UlcKXjh0sj1D6s76oARNUBU2DXKgp12/beuIBa3CQ24o
BBzD4iWvMuxkrfg6h416lar9Js7a9loVwn0XSPL280X/4c5lCcIEWOWhCMTZa++nVumLBvrtOKyI
LmujsCiu6a2htg103bTG0s7MqXf/+ZgckGu8YQAy+j2Pf8CaR1lLUQUbmhPCTD+WrP2VR9lTFqRX
uRlwCdL3EsSvvJqkC/F9rnmQe9y6/MZaKOVEef+muAQ2sp5106mIXaU46OrZsHqYOY9FYYfIAITS
s5Yf4CF19S7XweyAzYxtZoUcNXTGuvZieMMhfJ4ZsSk4GbGJzBqZWguZ0wgWO1yAYsivRgf891Wf
VlLhvqHgB/dHHm4HOaUgtk0Ke85P8nQzgO6p0m0wH7vMNWYP6wqwOIP12Ga1M1QPufQ6ohBH+67X
rlTLt6I3YL9ZRGVQ3wRU1HP1QS+35lOhu2PxrCj7EaKNZIOSao+a6fUznTAAP7RJdfxDHStJ7H56
E6pTSnU8r91iukqNg6rfGs1DQP1Of1Iz1TPT25AHbk4zNbPSr0KnmajE3syVO5u28MKpS8Mr1q4C
wzdWmCl/lZcWkCu4zgFCbqTqi2P54y1gkYCaEGUouxOjXZyXmTiPc6/LnJCKAnJioriJdFYIrLYc
h6/UDzmDWQbvNzHDsRMsboPVL+ZimSAYnItxrY6nXvVH+a7U7WC5bVs+nlg7WutpGYUC7dkwv1vV
IeAjlsE56p6jftcqL4r6S1J/TSMlruoYVr8y4RAFaHB4avq09Bswb325D0R6MA+S+TCjhqImT+Eg
O11vYeCs+zFtMiFxOhweJ0AVA5iRMb0K+tMYHUp5E5rPPVJqc/VTbhtnUahf8IXaPnYkPbG7Gn2o
6ckKdnPU2BpsnlHXnBl7FpNKytR2V/gDe8pYOLMDqd1Wx57SyUhRjsJy2rnzsCoOtHT04TMk5SoP
AfEBujH9vz6HM6/8krSfsVBBlD1azxPJVAPvSwDIX1AtCJ/rMt8grubM1LNRpLJlKExjIFJffQQV
Y4uo6Igtt0lKg3t40b5BHRipxTd28jgAVsoc2bxrqlOS/lRpHqeyRT3gyowytOPurfAubl5K/SSC
mImeIdBb+r62yHQhFAF0y5NTwMOo1pVVbvrqBfgUMObJzRTQE6zYfiMgAwIunUp0fWXiYP1Ycuc5
AfoGlkOdhT5a/yC/SedVRQISpgq4K72WYSqojsEDR14PEfmOruDwqkAWd6jPx5uycNQGzr1DJUoF
xkG9BvSa7JYg+bgkRTc1X0f5UbC8MvToBeWRO4wu6gmh4qBur/cbI9lmxcYiNw52KAIY4zerpSR5
JRtX9ewnDeKqsPHmBkDIdfL7l6f5tmsAocOPa6cnMZrpx7305ctEHxcU7ojd6uP4czFc2nm9uYFc
SIO2ke8tNECgZcu7sHsOzats+WYM3xdWpgl5xSTcWHvVfeQhvlSxTuiKWpuy9xTTNac9eHiOQn4U
KN0I5xRkVHpFTjbJuxQXXeU675FjvtEBihTta7r2kyekg64K6U7l4YXq5yDdDdk5mM4JzcZW8yCL
mM2Vzo1epg9FdCiCG0XayOEmyndquAmS67TfJdmu7tf0Xlm2oCOL5VYq9rrkFqqfa6d5fILIpwwP
feZjJ1LezuZmUv0qvm9SqIEnqT/2NP6DJzRpkR+60izPMq8BskPnloutRYsUGNROpyFZep9fcup6
218cJAYoOHK81bQI4uv7+2ZAQaBExWw4LTQAY7ClWYIkNaxwf5bEM+ZA49VS6+Ot2tWq3ebhdTHJ
sRtYQbSJRKooCB5RF04ni40AYq5eDeaNQekcQ8/BMeQBLRS7t4Z7Mynuu2Dt38qllxki6IcVCFYA
1uryaNrUU0gFZqhEf2i5pjJLTB0tQpRCkezKyLH0A7ygkILodefEmQ7ecyk36QA06/Mp+Zh+EhPB
OFzzQIR7IQW+nxKh0lDpiITsLAfieNSjwa2VwpXVAC2mQeIyHiCzmOHr1LetjUZLv/niAT58Ex5g
5Qeu3Mc1+74oXmm9NBiLpmVnkjf1OqyOVANmv+rUN6zBJrvreqQqGorDzTyNSPkuPyGN03OqWOif
P8qH0uf6JAg0yrR/LAPQz/upGJcssrJkyM9LJr6E2sLdPZNxlYS6G12+0TBE+Mfh6TqkjioIEH6N
9O8iAS+QM2gXWaX02Y6da5bF6HSp8UOpLPOYqyHEiV6+0psiBw/bYsStNrfoTt0rXIa72kTMoNXz
h1Bu+NfMuSEEKgana1Lbkn8ZE5cW7Ofpi1n6jep6t4kQUcfxEgQ6uaokXobU8RLE6RzXKTA41gfe
w9FmmETZGYMeXa4x7rwqwxlYDkmXdNC6iZWHxw6IRUi7EQenwVdDS9rMothv5F5FG7tFM6UPJT8M
Wt3XitLamMbKgUGDzlsQH9u0UqVv5xLUVRTFP+bCaK9nKd+Ms/yVkPUauVy+HJRMPgmu5GtC/n4N
tHM1BaW6pGcZUoU9mu09iiTbz9fZhfA6YS8z+OcgF189CDWEqdMAIE0r0uhYjNyPpaYCR8M/UPJC
YC6UfV3PKMVmeuzprfVc97fFhDpYYoiNn5FxI3tzOyF2ZY8DkC+6To4IlMFdkhmcKyjfAINoP9dV
yH2Cua3UEFpCJRi+5fJ1Ff/zV5I+7uK1mC5TxTLxydJ+Z9h/5A9VbOqRFi3CSe8ANpVGtHi1OFAc
MMPxKqpIWnTigj681qa1vBuGDbRaUwegNZpfLNDfJfyLb0jnQgcsubYwyFLff8POUoOZNEk49XW2
0Tpl2NQdsygs6lWpyZAU5Gr2F1B5aqo5sjQrt8hDESTAk/BCjSBMy+m0JMZXQMa/Ppi0Sjwg9CAq
0iXavahwdM6aRjjV1rw4XTielKW+Ij7IXM42yL9F9zL0gTuhsgt9UNiL1BEcYwYlNQhT6yhCdC7z
6fnzb/cxR6btQmrMTua7kcxf5JtNP8TJjGzwOQvM4mYhn9WVfhNk5rhfiuBKD6zGrVIzdCZ1Eh2V
P+Ug0KLv8aXyEmE/ldcKXVJVLIRt2HaIGeX6G1JBs1/PhehM8CJ+P/D/V1X5X9gw/PHtVuXUd9Km
N2U//MqyX4LzPfvf//WzLN6LnP7+t/+vtIr8LxERb/QMKH1CDeOb/lvlVNLMf8mU1CimcddywPE7
/y2tIkjmvxTuPvCKiKPC3FMIBv5bW0WQ5X8hng71yFBYKCrSLP9EXGUtqf+xRbllqQCv9TZtlZpn
p77fopiLdqEaVsEpr17HxNXFp6j8AtFxcZv/ewjekydeWyiXnQuwA6tF1hSclBi6ZfXcWbGnWt+l
8L4bvjJmvixk/B5MllZLHpSfaPhdtBCC2EI5TpGE0zjb0Eup3nlTvTGJDmMnV7fFBkbJH1/++O+5
+lO85W+vx4YldFiZf6Z+ETYBk5Bg2qoccm/lt/JBPVOF+HKQNfi7/Ey0LjnZwUnQEL4YRKuS0VQK
LThViWkPIKDyEGFELfGXMP7n70N5V2ZRrBVYjGHfr4iAdnhIiyI4dSSAgvpQZc96VQFSam2dBvjn
k3dxy6+fyxIxkMBQmLBXuuzLGgD0qrLuoJWYA1yHWwVIwucjXC5wtDxY3TQdaC3xj8uweuzSqEBa
NTxXgXhtyjdiqAGN+spmdo1G/vw+l6Osi+SPW1etKdnNtOjOweAFQKmUpwCk7WCCzf1vYWkEov+u
THw5ZetQv6u9SKKv7gnrUvljKKkN+8CkTH1uqwFMRooNIzWGzyftkupAiYdBsCOjBwIXjPLg+0G4
A5UiqfLo3Pw0MZCdnLnym+Jqei2v5NcIYBy+NJMtP9EDXqOzryyQL5f77+GBWsBcp4VKp+P98BAs
Czzlyug8ZA+zWp+jsdyWUvpjrKt/mHb9+03/GOriwGg7eOLSWEdnizyLjvZJ9PPb2pevp0P+BUb0
r1/uj6EuvlzbDJqRxwwl6cNVEy1OSOn78w93eRgxcQZB34pxAM7G+fd+4kQEc3sra3gbUIuouO61
OPLWkkInSduo+Ors+7i51u8DWI+DFtGsS4/2FgI2tF4ZC6VI9lKLw7VDMsX9/J3+Ngj7loIjtyFn
7EVU1EcLNFwsZc5llL4J8hYF3ocYBeTPR/n4cYgFwYeYTBzAjcvYKzELKhWRHJ3BGCb3qgQ8PDIC
IfriA/11GMS+iAh+Q2wu1oA4zY1SmVp0xurKnpfadCQDrt7n7/K3GbM01L2AYTPKJTG6XZPnAQdX
9k3j9dkNIojHIUo2n4/yl1dR6ReAYqRiQBxycVGgha1TLkDRU8pQIF7B6arwlZO2/PEkQJXnj0Eu
Pn4HWQ7jBAZxD7f3ylam7/o03Cqu6oTb19NxcQDyuECgd+rKyi3P8n627/6D9yTSohZBm4TY6/2e
Shu9jCKhjc9KiDImOkQ3YdF5/29jXOzbCOSjFcDKPkdqBtcbkYzxC1rxX7/WH2+hvH+LOZmFLuqq
+Dx2ZuNFWg/MtUnc/+Q1gKlg46Jz0l2s7rEdytFET/JcpM0qErJExRcp+99f439GuLhouykh75oH
RuCAa8XQiYovJup3iPj+Ll+lx/5niPWu/+OCNYzeSsZ4is+Nj+C4r28oZdv3uWO68S/ka4xT/HD8
YWxG92a259dRtIOT6ahftPf/+p6/C6SERtiAXVQmtGgEzSQuUMJSJMiX1A2Fr0BNXwzxuyD5x3uG
cV0KUQylF46+GW/a4iupocvyCncrMwmagrImnHK4ie9nkmaukQSjwuZ9hXiyybeV327KQ3rQboJ7
w/vxstsaLt8R9bND6svb0sdE0Zvtn//BqvzjMS5WJQ4KbRinUnw29XPRr2Gs5n4+wmXm/uFNL5Zl
JknLiPR2fJ6dYEOL6VeberXuLJ2NpLqz0qcKL/OqDZRQuFvoF5W3oZ98cez/9YOuXizEAGvkdvGe
S4cVwzRq8TnU683Y1/l3Qa6DX5+/6l8PZFy1V8cXFc+k9SH+WDVd1ePRLOrxOS5vAjhembCfe8Up
6Yt+PtBf3+aPgS4Wj4SzEYZHTKk5xw4OSHb+5RB/XaAyzVNV5b9gvy4OxSkqskXhZjwfXvNd5kt7
6QnBKyhfXu0ujuLAcHQwcvb6PcQKGJm9fTduo5243/4Hd4yskZmyS6gEXqatfYFNdbTkyRnl/hsl
yW8m6auey2/hiPfnGrUlZGlQZwHQTJTz/svpJTq/q439OSwG41e7CANKmxjL04pXWujZ6ji9DLW2
vFXTmD3PWFJ+b1Mle6jUITnoNPNPeHBhS6LMQNObWUAjH5hw8AOCe83puJQA2vOkqw99kIhvUyjN
PwadfrGtV1l0GEUt6Il4JGVxGpNzYRWNBhGfya16n9UyYt5ZJhR3eqGJMPdxPobCv+Co1uar7kGa
VSYy1+KsrsIG7dTi2SYVN0EzIXDdKYt6Wuo8OpitoAOnnUwYwVOnQWc0swbQgTwOyDPFjTzGrppG
NV3TfoI43KkBbAKKqeXzbIrAEsA/GSvaWVg5WVNrvn2+qD/UJ8CSW+ApVeBNMkJJl/WW2dCxmhtG
675vrdByOz0p20OLGjqa5Vk/3APRwdqzjtqKnlxP7gp7oDXVzTI2mI4Ec9A/fv5EHzIGSaR5gEDQ
b56HLl4cGnmhVrijJ8NZRu9grk6lqr1ZSLSM0Q3tu396qwGgJT2RVnlgogPz4phc4jiNxikUGUy0
DXiYQvPF8XTZWTTh4FFOUFjp5AoqCkjvV7lYqXKYl2p8b2YKK2busupFN0flZ4lEOLJ9aiGeBAX9
fpxVlEay9UxDDiqJkjfkxMNjb9UEeXKH1jucqDlrHvpwgP4QT6rxGHQBua8om4iLmHIOemWq3rpe
h/PaLv03DFSBFQQBZjB2p00tQnW9WdX4tvZgV4tES096bWm1LZWKBP8b4ds9eKL8zkyt6cGMTCAL
RoIAjK1FClIJQlBgHtCkVXFAkxs0RZZLqbaZYhJzG8gXpO7P18Jl84DJoxaJ3xIivVSZqDG+nzwD
p9Coq4f4XjCrGbZqhZ6C1DdovmQgFuIx677pRivszKAUwWGEyikswh/hiD9LZOnl5vPHuWxw/X4c
EG1rqgSoHmrlxeNUpdXXdZnep2Ja+TWQYyrygbkVZrHyyg7pEdnA10CSDOWMIpNh96jPPyhiQqt+
UvsWhJA53Pwf9s4jSW4lzfNXeVZ7cKCFWfcsQqTOSMEIqg2MEhoOwB3yBn2UPkddbH5IsvoxkGkZ
w5ltmbWVNR+TCThcfeIvGiccYKpV+hownAZeMoohzGQlhcHeexuG+ZnWj+LWCs32TB9q4ywfnfGK
MxKWc99Ot12OfFzc44ljp+qUhtUS8cgY50b4zHijhYdW9mK99kqPmkAZ+h6TuPlYErb60fkd4jiV
MNAEAPIF6q2bLi2jgXwoQJw+9NaYwjDWVXkXkX7vS1qOn1t3Gu+nrIzfcdMZexpoGCiNkeGO61H0
1b0qCu7pkSDF6tZVJwxop3394CQ4aOIG3cKd1hvETqcaL5R1i0L/dyQHhw9xIxtvRUEm+d6JGKq7
6yN4vwY8Wed3mpt1NeoCGiRf9kD0vQpF8F7L0gALoNadNfA6U626wss+mF1Sfx0HLexXRlXp72pq
qm97LVXgylrajx20rU2Y4yR0qqS57K1DuCP85CygNcZpx5+OFxKt/bzC9TrYYwKqzsCNyW3d4qmJ
UmmAsH/j2XdEStp1EafTrbS4BypZBO9fX87PAhowdhZ1jJlSR1PbWR5+mV2FuORke9mmwQXXlbNR
GFjdv/6UJQebBYX6HvRr+geUMp7lYHpkJJqTFOU+DCtjVfetexOmWrepIv0iY9DrAr3HMQInZyZI
YkxquOuLsFwn6CwnKzgG92j+nyrovTD2J1ErRj53tsxFrUCoKHYKwFX7svf9s0YJZwu/czpxfj2P
5+ia2OiEgGWkmsyTjue5yKQRu0Yl9nnRyOvY1cOdr0XuhT8n7dWYvVWiLm6MyLO3fa5xw2qJhfil
U6xbe8i2Y6uGVY15DgLdQPBBZxUXBs1cxPIyZCJNkF6YRFwgS+1ctLKMLzqtq66VAw7RT6HKTpjH
b4k0EizL8Hh4fWLnNXoUvs1j45YGfEHXiKPieGyRHzm1J2ux7+so2khkUdbS1ikwY9d24uCdz9Xl
o/h4lPRYRfQ0Fueumlimdj3BhHZVeh2EqYuEAiTqIbUoauelh9RUnu0DI8Q9A2/Ey9dH+myxMFKU
z+hGOfRCaaocj5R2uwhHV1V7AlNtPbhDuNPjpD3RlnqCRyxHSXtjjkZmTtFT6em3TKaqEl1Wgar3
yD7F617FCEVlk5q2We0ifFQk6mzGQj5GBbZqYWjcNlZqIGZoaxdmno9XRTsWYPAy4wrgLJC5LPF+
JBok82yqgZgTRcfc2BB1fB0QwVCVpwAg84wvBoBGuUGND5KOaZiLFaHhUqeVGDdhUd9Oa8Np7Jk1
EgHEdN6qChM/XNFOfLRnfQ6S+VkW/emxPhyS46mJrTDmrp7qfaY5MIITI7zwcepD5GTgG2mIThDJ
ku5myOy9viheGiwobNTDcaGgDLeIU5UZdGZUTw1APbBePgh7lGunCQOoBonhTLfbt8JHTv/1p76w
FPm2MyQLQhJR5eLi0Bs8gaFENvtUCrUehyRc22N8ip34fGuTTpN+oshuEbkuceZGG9mqYnHtoyFN
8YOMvyg1R/59Fm5eH8/zrwhZhDmced3kgUvychvJrgIfYu2jkq0VBGm45X6fzketcJHb98yNo1nR
iUWz5PMyKpYohSC637DeAdwcrxoz8lvdBQeyT5NBbG3NuZSY24DplVAR+ysV+NdG3O4bsz5ToY/C
duc84gqFs1gWb1//AM8nlOyaorj5tI6hIh2/SmNJO7HcQdvHisaWkXo/hqQVJ77yvBaPNyacC4s1
AwjHp/4+v8RvJwvujVjixWl0aLw62LqmaFfCjEDWC7/YdilWza8P6nncTnzzBAkgukFZcGmM64+2
r+mO8vYycT8JxO2wk0aawo4fhhDCBbYOVJ1KEM1JCQo+RmM7y+oTW+X5oKG+skFtJA4pCy0DWcpS
pJkgbvZWCWu1NMfpClSYR1dAjOep8PQTt8SLqTQMiTnLAwQBeu/4Kxcl1xe3pb+PE300NvFkmh9L
sBT30pxSVBRp6Tza4wSPIbcGB/6tKfr4LExy+5vi3v/jciq3MvbhCIKjtwt8c7HIizofOs+pgr2L
g8tKj5C1mXLjx+sz7czr83hp0cyGIkj5DcMe7ubjQY9YVebYThaHJKw6svSuYF35qbqomsmYIAtD
i9ExFLXPld0CX8foeoYwyVLQS02wf0Ohp/uiV8hTrO04HqKNb/cY6FWJSa+LdPVOz4WDFk+TfZgK
Dyat01bUuGPDQeUwckP/noSsfF/FTQ+EuXEbFLXNATMpZ8juUxKRO3MqG32j8rEl6dWS7tJsUyRX
8yzU3pE2m+U6TWTwMbE1CxFvA7sytBrcWSI2q7VHu5nMgwgmIPVNUEKqlTFesas2rFpsIvXUkWcS
+88RaF0Q3I1mjdg2exCljrgSj/AQ9G+vf/IX1hnSqFCATEyBsLJY2kPEVufKrlbVIQqcFpsDVMKC
ydKQlWEnIvcLT9MJc3HhpemV043dWZRW2aEO1am23vOzy6fkwhanTwl7c4Yo/X6siLoqvMqo0oPu
5dH16EbIe9luc+owmX/N8RLjMeQoNjEFpLJlXKQ7UjeaLEwP6NCmF3Wi+9cRsGrqNYgTOXYIL8dP
5DZptRgMee+tWGjyj09Qn8uGEjbQJIBwSx6gCNHgnISbHDDEDW5pZg+Hfmj0XSGCvTUOMLFen+Tn
hxcFMJhPMA65omCXH3/aCmB0JqYhOeCgrG20OOouJnO+iRx9OHNgXp9oMj0HWHAPz5wdAl26wbTq
jx9IWg+OMGEuB1Goi1EiKtpKO9rOvPe1LOFbjBNYTSeAYzO4QX4mQh9Nn7AzV7YvYsiNKENgYygv
4wjLoZSk4cQrPg/15jfkHCeTsikOLj5Jie5FSzUsPfgGU+A0AXAqHg9dYrAvVIY57dC19aFMTpbl
X1jndFkBwc/JMsi5xcGuQ7hMrQl1aMpU8UVPkHlGNfFUw/+FS3NmIlIHJwMg7lp2p7Bxhfnou4AJ
PEpXrq5QWkzH8cyhKHsetYl1VnUeYlGZ29yMTptd4WDrbcoYC4Qe5MaJFT9P+GLXURcGvEH5H8zN
Eu9cG0ONzWmZHZIiuBuy8Yfri70bRh9DL91J0X15fcE/DzmJA1FOh8dFSftZ896nEOIlAm5JPznw
aLXIedT86QNlS+PEwJ4nk8AfSV19uAVk5fY8278FQyoKYY1Jszw4U/Api3R1H/Revkt7G9VCQ/Zb
I7R6/H0MCB0+NtN/PE4yBmoBfmDAJ3YXa8lH1zjJ6HQevMnTr4qGsl+luzX6aM4p7CE0yWdziJca
/gfASOZOu7cILt3KFOkUhM2hYotWF3qHWKDuw2CxRCqLbWVrWYW9s9V/mpzR0s9DjTLkqoYx/LkU
edpee2Geg6ZPulnuY6qKbGVWwnlr+HV0Pxow9Leuhdqm5QpMHE38Ove9qYltp7extdXsMt+5CTOx
MRtX/2x0vf0jzalVdEbV2Fdu1MafhyyErZzoHjmtV1ANW5Vei6bQ0BERbKLGTz4Goh1hXvVg/3qy
4i8+3ACaIW2ChFs72l/KKAuS9cgGhecOKXat8J68saoSsSECjRGqGT+36kjxH4MytfY5aUaLmnRY
H2Skj6uS7biJZxzblV6hl7FyGJpc1bYDY9JyKizLuz733krh1Lee0zr+GebHMQ5mrRlat25dFsi2
UYK4GCumYTW3FahcUcG79NoWBhfVzb2otfAHCTC47QQxKxyBa637MBktPafJyXIsSVpEWbLMg62W
lIL/ogOZ6VcVSjFo4rX4Zpyj5wdxNBIqbtdQLQloJjXGBJii984DjWYTs0BLIDWycbprokz7WPtK
R9DANjocF7zawhVpcEYf3lFq0l1xrBrJVkvGJtzQ3NY3lKCyrVuG1fvJCV1zO3YkmMhB5qF7j0s8
PZJKIu+BxZuOh5sfVBniz1aMLk8Wu6imhl1TYoLXKrFpzQFBQL8zNJx9qUX5K9XX43WIze6XhCLu
l7Czi1ucn+OZvtwId+toEWRZvS8mDLtLM0TC2HaSyyRoNWCmhZ0cuCPMAtV+Hz5dAMNqFxBcIreZ
C3JTFkb5MZ/a9EwJKtT6MMgtR4BzFTVasp8CQ6FFnAwbc7IRfx7icBo3Zj/s2Hx6dedKZLRWSBvY
JWqUswDaVDTJY0BL762px6lCVXyKruKpLG6BOo2f0ymz3bU5DYV/kTrtpK9QU8aaMWpH4wx5Agzz
nCLE74Ca+r4JwoBp9KP4QbHxPrZZ6H2ssEm+19SYf2/B+t80tgvrMo5scT3oNTJ8GkYt2DDI6D0t
S83d+BUWDeDwcZKSMjnYvY0Del7DqW8soHxr8q7inSfs9rp2x/jcr6sY1qrZx7iWTVhWrmuJFarA
Ra7kE2UTlgKxDV02MkuU74ORPs5AXPM+lVX9KDJT/1TLJsARekqax7ppPLlqJEH6ago75zZQSaPW
qY92eGW7eGLjNr9tRpUdRtPu8BJPem2llZGq7hIDr2ekDQUO1YPbJ59KzXfvoqmMvpSJi6qIp7kW
VgxZMk90cNeVvvshpBsOk9LRMBbztGn4RBeVnH3yh2rVu5GF4FeeuwGlLEPUm1DLOhd/KDF+q/1A
XXdDal74EolUH0WMdSYzrCG6RL/Jet39Fjc+VPJYtNZ73Zr6O6aDlRdRdHO2g9bJeCUiYb1L+Ds4
trpA0Qy2XbufBsL8fdZPBoYLKpi+DUZm3LV+kH+LzEBoq9yt0MCIcm+vh3L64jmDTZfNNBxIHF1+
PkZetI1sC58tZmf60TnYeRcamr5wYfVivMjsUH5z6VVs7AIdchM0wPvIztx6zcLGTMNSvnWrRWQ2
4MdD2O+ZDUVFj5KGJp9vQG8fopl4aPqj/sPscNkgWuvfRqE2viuMerwKSqL1ldaHLuEk9TnKSOhz
fE/9AIpiVLc28tUOp34lzEFbewb6K6shzFGKi0Rd46WE4eTsXMPa44xLzGjFOZk+lH6W3GDtKKB7
Qj7yUaFV9vvGcMLxRPnmeSA4qyBwiVJ2e2IkLC7wVGlGnY31ATfg4iqSjrkWvp9vmLpwleZasGn7
bkSnHSXi1y/vp2rMcVAEPJxeOTUN8gB7CVFqBtfKojFvDxnJNaLYXLtIf5cRNkym02904fnYz0E0
z1bDOHKlVX0K912zigrRRCnvZKhnt5hLQzbqHUpNeuZNn7nr5OXoSa87K3sjslfUVhtxnuPMeRdw
THsbPkgLrKBvkkMeKfS80apk/SFLB2kpDHJYqP7gaqxvidCLOVBFXqE/ET20bu6eMqR8Dkjjq1Oe
JiMC0Dvb9B5PgI1Tgxm0RnMwTey62nR0H3plf8b8oYELWetb0cC0tuoyOU8t2ItNUQzrvvDyLfEI
+8D1MM6ulXVj9x3XZz7mF5X0ghU8AnMHl6U7rwDOn3dtam57e5qNYKPqkbpNdGVTXz4RDz6PPOda
Dbq8TK2HnNaiuZByyw1j4DSHbuJrZqMI8JpGr7Et4OO/vn7m0HKxfH571LMgNzAFmm+a1xzGNo7Q
OOudTTBNwYlV+sKALHrUtCqo99FOWAS4A9ak0Kuc8oDL+uceV907DLCw9dM050T154XxABCCxUCP
D6DysgVUAYtvo8QVhwanoxX6NnA2s5PGUS88hQh2TogIZqn5LkpMSZj6tdtF1SEeuOJUHhI7ucaf
0hjc2UkBuAkVCk4wdvjxoh51LaRD3dXvMm6KtWixaasUoIvXV8CS6Ue/lxyST0bBjI4SfYPjx0xC
OWo0w+6dWH3aINy7mlYIz6+r1Y94i7Tv/+/jFt/OdaskHFwep6+dlbkmVFvDd9xylvOsdHuFa+HZ
6yOcE5jf1/g8QAr6wLBn5VQOy+MBEgiApbGj/p1bBXfKIjK3qvRLnrXfNSlOlFyXK2P5LPP4WWEa
5NK0te5dV9zYztck3b8+lif002uDWdQcTAOFu2zg810HK/zwVihYb7vN5Re0l1b+ylg/xutzjjZ0
nTGn3OirEwSNZUmA7E2n1TMrFPE99Wf4JKggwi1NazhkdakjPZSJkTLfiLvtuspMicdBBaSsKlOl
bzORmJCEsxFbG2fQkYchZ3Ducl1O5Ykkdqm78vRenC/EwjQq0WtbZLF6k8ShJurxEBbJ8KE1VIu3
EqmspyGM1dZ2uMYdKnz0RGLRxQnUpRJIP0Sa7O/GsnLP2qBp7uq6e+gNmd+osUHPpMZUO7Gz7PH1
OVyskadXxXhu7jBBSQd6c7xGJvJLojp3OAQT7kDtiMrJNJBavv6UxapnK0Nx5hIhqYfth2HW8VOk
3Vla0bXeYSTWfkgKTV9nlWzXKMZ5F6Hb/9LZ+TfT9R/zWvpf//s/ftLPnhFdzz8XX465rfPP/6S2
aob1BrV7m6scJip4/7lQ95Pbqhnum7lJzH+H+I0vzdyn+EVu5V9BS+Go4ji2MKCdu52/uK38FXgV
Wv6z7C8BDxDWf73Z/c9jQi7+/Dsxk0Y4q+Dv48QBpEyzEUAI/VvORviMx6ukkoMxDnn+YA4JKwJI
p/+pLBrnwSI2wiDYScOyQjo4UcHeIyakCiLrYK83DgIxVT5KlL789Gqq/KIHnenn761RR8ZBq0ge
cims90A9TP3cqnV7E8TJ9CjcCX0YMIg9XraNhjVd7RXIFiDSlBxapdefGqP3u/PJHHp15jShrG8T
LdZ1jERyjJYbvBWpyOjdg5uFLfoxde1/CtAkR28qAWaHoWVlKWoxojNWaTfhDWcnPWLubmGNPclL
j9FoFof2Fi/vEnRPozVgvmZe+WokZwq3Fc0Z9MITH7XHalbFXTU1krS+0MOvcsqxPevNjNhwonlI
4lQaIqS4PAswjT6m98Fgo33ljnWBIY2rUMwJMY7DyiOjRUKHrfeqteq6tNxq2dDtKx19RNV6lBfq
ekJpH161jdKcHcRI9CD2R2vKqAesu1StpZcWkdRW032qUpYKivdZqjwUbwu7ft9XGXK9BuhMVBiG
AXWNqkkTVCkqMy8pqHQ41Xl+4+0SbbLAooUViHEdBM9wMXppZuI0GzuzPF6TDRdaLmKA+l1grjt7
Mr85RmxHZ4FdDfmGxA5lp9oSWUyALFId6mOvzdJWmYmMV6F7s5dYm+To/mjTXlEy1o130owTa9VW
Wce/orykLozGNrE1d7vUWPVem9/kPWDrM9wxsmhNPaoqtnlRD49kyNEV9RAj3+S0ObDei4PJ3wI3
MEmiUYQBdS56sr6nbfzvA+0foFdfO9H++V/qs/rr2/e/8s9/IV3+z//+61v717vPKvn6ueRkKxWy
Q5ff/vPnr/nF4Tff2DSGZqoyXByayv9zzhn8DZkxNstwLoFwcNn9OuVs4w3pDZV8zLJmxcwZqvbr
lHv6K0DC/LxPR5yy+J+cck/U778POXp0dJCQYwNv4BLkPsP7qUozo35AriiAidu0D4n9EKrPYViv
IGPK8mLUz73hre6uAB3enRXVY5DcIWK7xfBo47ABtVl7PnJXWoDobLMv63dW9c4ZD3F/0KddXN+3
CsuO86AuV+lw7mKv5j+44qvv7aLhxsOA3nj750tzLwr+7z/m5fxVgCBLMDx4Ovr//tNt8rURUvxQ
y586+kdcGL/2xHy3Hf1h+zTXD+33Znz8Ltv85wMgYc8/+X/7l79WzH6svv/nP76KtlTzb4sScbSY
nkQPXrll26T8539/R2Vfys/t76vw6R/+fd3S+4daR5MIXB5x6u/X7ZPhLrx8AlhuT7bAv65b8w0X
KYxWVChobf6+EA39DQUTVi9wGNAjf3TZzmHd36uQqxaKlwm/hO1BqYYL/viqHepw7IwwvYt0DcCx
K5WlrRqzpMfBP9pWg9Yc9LzB4+S3vfvrzj+644+b1T+fO1cT5vII2feyiVeUnai7KrnjsrINcds5
chUXilutv3GT4rudm1sJ5GMVWNmHP380HWoqMwCqyL6efIJ/a2yNoVfnfd3c0eVprou0wtAmDcrp
LOBeUvjceHF060+JQKOhBceATAGkZX7WjM5OvMmcFi0+/mzayss84cfm2f+9xUZQH7l0De6SMqKv
AEHCzDeS5gLM/ClCGsqXk9FscrdENlM00oPfUoc1t2lOPyqy/PjaTDWFOTRqMvWJGXphYdhIvLFe
YYoHFBCP363E6todpmAXp63Rr+wckeuN3TXFYRzUMG4NUPHiGow4IL7Xv8px3/FpZYA6e0IR4EhF
p/f4wfRc7CIW0Z3OGvginFZ8GUSAyzDB4FVuFMb7rnC8e0498U5301OCYsdFoV9Pn1VcGbFFNLso
bxS6LV1HBrs0auJ3iTuoL2huxGf0jU+Bv54Fue5MEJ29qFmKIEMWCZcFiKeeNLxKY0unVy/rC6No
jfPXP+ZLwwFiNisyI41Ni/P4Y3bCiUQUWrsIVN4mt4FjwOLRtxhvq8PrT3ppOD77GOtxhHEw5Tl+
Ut6Zjkqs7K41qP7X0q3vvCCtTxQyXhrOLMqDMJVH99tbfLOW5NmEP3NXGsGISZwTF5e6XduPqVDj
iZrCS+NBVx7KHccE4cBib4q+Dw102u7ANVHLUDG6LUXUtn+GDfq53gDFwuOadW+QbTn+bCroR09l
CR8rm/ZpUUU3WIeUJ/byAgr19BSQbSYYQ1DonDcEQkcHTSVA0fvxnUh0U9vUXt2VZ2UokQi1veZD
aRXqbW9Ojo5+rjI5eVGe8NcIBBoegYMxWCfe54Vv68ylPWDqXD/2ctBT7gqnyP2dVGVzmUWTDiA/
G7avL8h5TIvDlaMVDBKoKKK/ZwW2IreasDZ2ptlVq7Slk90KOq559mUImhOYmxcGRFBIHZlAzvFQ
Qj/+vp5yChRfhl0fZhG97BBxAytyTl0X829ZjIgiEMsE4CTI92WJJgXCEui5SSu3M68KiXJd0VTI
rXoosdXgndd1aNr0DkasS8wwdT44LobtjZ1aN1OrhZdmkof7ulYp1i0RCQ+YRGSQtTR9dNqgPHHy
zFtx+bKz6jxINCSWCFSOP4ndmlUNhXfnmo12N4mu+uJGzqxBaQcraCz6hQ6z9PH1KX/h6uDe+PuZ
izNIgQxq6a3u6LtbyAKSuKF2MxTXlY+cYmxVWPCUufK6teHk440rXe3h9Rd4aR14Fp0eTLgQU1hC
8NpKBgmHys4DRLjttEbeDugtnlhsC1j2025m21C2Mai5kKbMb/FbACOFURul0nfEFZa1bQdhthsT
6CjQkinoEPyW8UetkvJtG4xENBMalsBqXb/c2qmuRRs0M11MT7QCC+7Xx78gMf18NTYdRRuwSQSu
i41Ayz2tgtresY79TdgIkIYqyb+ImBbVhCPJuxoy0caQEhgv9/jwYSjRwIuTLuH/C4J7qvDGj7zA
+/LEi71wc6DiNrNT2D/kd4ulQW4f9DLQdy2am1deLEwY8FnXXclO2hfCQTWibaT46JaDuG6aPnlv
SYVcV1JLtANzw8PRO2rMS9gg2RUwlmr/+vu9tHBm9itKJXNYsIS3u1Ur6bvoO61xShQdgBKkmd+e
cGl44UT0ZtL87IHGHC1vz2g0kFOIOkzLkH3Z1MqODxS5XNyZQ2WflelQnLiuX7p3KAiiCUtAR9lw
aQxTTV1Pd1juBr1V1wbk3LXMUvtT4/bmfd+UyAAPCPbAO9F749ZOjOEC65MOsyfL+H+4c9iS0GQN
5EMhQC4Cu0ykwor9ZpdHmrudkvaHDurmRMzw4nghhBLNQTkhB5xX4W87U9GDgPogd0VjYovpp/l6
ZmGetyK2HnGo6bl6Y1kTSIQigfQaKLDmgEy2ZdOcgtm/cFmghkt+R5cJrczl9deoxmsSrdn1MblC
YRofq6n93vv6F4iea3eazqV3UsP0hVUMz4eyMVufCu7T5/lt+Fnlu9IR1c7qAZ5pVVOvwtR21iBV
sfy0jUsbAU+GjUZXPr3X5nPSah+cEUlnAx/5Oeb4412F4RIrjyUPZHKpnDBZft0FqtwFU9RcsrzL
TTA63olr+fmgwdnCMiKKJwKAQnA85+B2GryP6l0xmPEh0RO5N2Jxyn/yhYdAwplFGH1yBoR1jx8i
jJGio9PvitZuvlq9m11RrKxOjOT5GTkLIUL3MWlTg95YRNcIdwjNcfud0nvzbaUmdRlOII/WaQcS
9NRN8fwwIimBOkV9gyIdCInjEY2uDpI0bnZU9PFChEwePcQ4y72z5DBM2x4liLVZpdZBD4v2ciBz
+Tzi83QF2OU2krlTbTSvC8I1FD4J41ON+E9LS1b95vUltKAgE8z5XGYetE3qI5zQz84NB2AOFPOd
SIfQAlrSGtNGD7oE8VY3Kde+hLO7puFV4LnYS43/VeOIjKtwThFJl2tgfhPyBHbYTBSGAHn8xTJr
yH0QSDsXLAwe2h5SxfpJKYHlGpgzUhqAs84I5xjjPn4ILdMII7R215cNXsd92sMuH1Y0D075IC16
tk8f1qcL+FRopUG9JKu2DbxixQIokDJ5mDQXxAseQ95V0gfWWSLpfOij6503ffzQlF18X2JA810F
dXBVefW0PzHN8wb6PVx9Gvffb7NUz0y8KILvpXaJLSUCCkZ5X5t9e6/r/W2t2e62jsb4gJT0Om8h
SFWR6M5GfzAuPDcy87UwteyUhNoymF2+0WKDDGAJ0yZsdlOv6TXFIeNbmMv8oe9dCb/OwxnDsJ1t
hjAHtPz6T0+1+emmQ/uNSiMM1WWjdha2aRNHAvkEwOfXyoRnjtf36199mSM8PYSjZrbWnWFF8xnx
230Rdlrd5BlLAATJo1BueAbu9dZshnOWd7MZ+3I4gYl7dkPPj6TiznHtzUWEpVg+SjUgvVW9k9LX
FSBO07wp5Di99QMhQBHSocc4URcR4YGfPKZDkxgbkmYbrwZDGKcgSC9uAmgMbGlSYbqdiyPXSkvl
GLkkY4mC66krKOYlne1Wa6j/Hzjf0Dkh1bgMShsd6MAtNm3i62ckBuW9KKr68+vzsWC3/NyTxC0W
Yo2zBvmTFNFvE6K6wheupXaqGzVtg5Cn/Ggk0vPXE1Flum6Bit8CZ5CI81IKSlahV7nfq2jEXUir
kgBXSdvvnJUWtu15mozWsNJy3eiu7KLOvp9413n9L3csBzNHIochYc7ipOLW0AUknF3nldG0tYAY
xzC2J5/56mEGw1tTGkWMSMZYPUroC60Ted/BqZL5MpOFe+KmeOF49ue0DBKlA0d3eXs2eTtEblft
DK2ewES1en/uGkgDnbo450xlOe4AyvGMKCHsWDIjcvSEUzOZx22VZHyc5jDXAysnqMpKH+xLIS7L
WlgTwhztVKPllxmwEmor3yVhhOJTCKH0T8umbCvIImR+4PZnYf7FTvZVE5mTH9xK/NhuotLOHzoj
jj8lU9W/fX3eX/jM9M1wF6BoOus6LuJ4jyZ5FmJBJEZvuLSLwt0OMAROHBPL4ORpOFByEeLgYAUG
cXwweQTltPH926pp7YswxCyspFz8kGVVg7NOV+YXrw/qhSgjwEGERg8BGByiZXxXghMvmr67lYkp
P+hNpez1VPaoD/U+WH24lNOgn0mQ+aD50y7POY368VvZhSpZv/4qnDvLBTYzuMAMg1ulD0qP5Hjw
ZE/wQNrq1ortiVZ2T4t+a9Fn+DA0U/DBsVR/INWmGxFnRF9fbbvr9TWqMkreD5SurFUU2bFzmxYh
NvNF4IEXn8I4aC+LAEHEc0D5k/Ze16QH0bjO9SuttSSmka3i27YN/IBVDou0W5uuGnbGVGVv69Sp
v9IPsNWahjsYYTn5UAm9qbSLjT1ocbd1Ck/70pZt9tAlTYbQMXfiV4XQ5E70w/jVgSBgb0WdS7r6
Se5dDGgFWZdRkQ3yVrnd0J/VrVN8HZWVa2tFMRT/UqtoH6VtYDUU5GQYKwMaC1JDHryFNaTl7JtX
msAXeogbj/XUgeXtTFliwkvwcpmlov9YldaYbaDoTgI/oCyvN1AxrE+GFZm4EyH3kmOwNvl3CbTm
GssqC0Vooetle4XoDbYtwWC1F6qkWwX7O43Bd4y1W1DoGQyOtPMAOnC17f1RiARZUGhYX1Wml8Ma
3cTO3sSNzX1i9uNYnmEJisirCBq/OC86kQXAULo4c7A192ece0nWDIpds1r/AnqF6dyGGFJMqzEY
kuEsbLVguA/Kzj+3QsmPB3Yz+/xZofGjTBO93ygLfTAgFBl+0AhM9fVKn4/nlV/1MIJDv5l2hVVn
XK7KrbOVQiPJ3zQQYZjADObyKkT+JT+otEdqMQU6vTc7p2k3mPSiSyFCUeabsCfxxHjMdbA+VxFK
b51kdjZTEDUPWmFxbWKGZz64fW4aO1sOHmdgiJbdunCkkW8n2bbNhcHkfsyQlvTXQDUkiWpcQKRK
TUX7UctbKM8eGnXfpUYtN5y04ZNozXy6KnUxaueRHTZfhZvJaVcnY1msjclT+TqLlHir8khAqLb9
1EbaLoWpjfC6cz8qM3uMppoVpI95jYlHXfklrlODF6xFE4hoQyuUVY2anNTXlvQhkPaOlWJFPZaA
d4rGgj4aV5RS192AyzZyNsaIn2YQFkjCFppt3Zh5m7abSqTRZ1vFSj+LrNJ7K9xxgHdrusWZnaRx
d0bDa2aWpAOGkqjkcT/qWRKvyVq7e0zOugdDQO/FT1bExTYZAvObm0EbOWvA3GyLKemuodFX51aO
RXYOiv5CRFZsXYYOv2ZdY/a26nvIsa6Hu8wqbJt4n9SlcQOlUYNqE8UwkKSBXHfhV617iTew2qsW
YMOgQlmukjipe8QCW/VO6X5pgdDHUGjbwqHgDIlqGW0QNRzan1fqvzE1/5iTqlfgC/Hnkgjx+/9g
Z+Yf/wWdeYOLPDBAKM7wDgloiEJ+QQStN1DpydwopM0a1U/I5X9hFow3BncGgH00rNAnnFUQ/gWe
ecPRT2MQYCm/DezhH6EWfgpr/h4FUcDEBYjfRqqKFcaS3E/xo8Ns6jPaAX7K1tDtceUK11ynhpVo
h6Y2NeJ6kD6rIR7w9C6lTgtgxBM2Wo2jqC6L2IKIomovhc1a6dZHM6MRcoH1n11fGVOTaus0dgmw
QMLiIqjCRFj3ITUYSsbaFCD7WKTtYIB3S9LyWqbDkN2M0YyaLess665hXOfJpnJbtUliQckNi0N+
G7Fbql/mrhd0V3SI5Hrgv6i9Rn3kIY4JvTdS6d9NuFHRjTaqFixzPaAAHgyqBlZntfoKd2FPXZux
wGhzSivpfM7/D3vnsRw7km3Zf+lxow3agSmAUIyg1pzAyEvSoYVD4+vfipv1uvLerJdlNWyzthqV
yAIDwv34OXuvvayLfrW2q9nsPX/UIOVK1pNoNqyhZmEzxm9P6aLdoHAY9QMJoJ21H3B7NpGoadEE
pVO4+YFaJyG5PinGSPjqnIo7jsPGY30jVL6oVLfHzImHxymKxgwaY0g5lsrRPaHStLrAGWPnqwL/
Smekck2WUmtx6YxkfNJCX51HryttcEtEUV3Ubpv57A2jX++dvJ31zTgk7duK9ONdz8wRditeBmgo
GhQQRxIu6q8THre0IPw3IJUkf2R9zb5sWco60uomvWx0r7wVohmQD3JaKfDKOok6zavU2q2slvhr
QDuhhQVTn0ctZqDL/5vH0Oycqs17YxbC2SV1mzqhjhV4B480NxiS+nG7IZKp/7AzG74eK6y41+Gv
4lFMzRjwnSTNOfRrcyw35FCJeD8uNJMCq/R60ge7yiZC0VYffWkB1MMb3OA587X8dQG8+tagBCcG
z+oRmrCfEAEMm3JCSZogtCQrJKmDqvLxO2nGdIjnbFoi4kTsgQy9Srs2HbUC2kpTjKEGb9ZxymWK
ZQrqVnLIG4g5gTtyLAkyrePukVKnmdiW67GgS9XlNJ/zCqsImJ/kBn9N9mGNadodJAfnr5GCH0q7
Y/YfbrxUL8pyATNqPrtlNOlJnG/mpJ2OTbfWHyV6S2vTV2l9q6deJkJtcdKvwW1cZlRKFhtOIDOb
c2nPK4GcnhojW8nyU+sFes5xEWbHwyjnPLSsSTwKSvwZqizuQo4zXl8fHaCRzwA/i6vatlZCPA17
rjjbUe9RGwz5faM6Z2T/IPB7Zw3x0UVQ9GGRGZiEEqfgi57JCVto7y4ru19zzr7tlfWt6x3ZtZ6e
CIT5q413b6a/neGbyYZkN+mp+kz9Meev89U4B91SxGzBed+LcIw7STKpO8hv9lCtCOVI8i+51CUP
FEJZe4pjZ9V30vLX5DClpJWFUODoIbrSH5fIJwnU2dVqVPdrXQ+Ig5PO9LZYfSHvErfV5+SrrjGJ
oX76WWQVIA9l5xOo7b7xKDiUPW1UWwPUBVynXRj2VH3HMo3HUMMR/BljsCVgLhHTtxDp9J20+s+K
XaunCGEiqLuh8owXL7fFi4MPkKjm3PCeVKpGZzMBKnkjpaa+cWtFvbBORvadMsNLSeg2/Xcgb6Bd
RFkhckUp7l+6MpZfIJqa+S5uTO6LyytZ4Odzyouy1dd1M8hZAzTGYzlAjWSxYXSNXHhyfO1t1Rzt
tsEEtDzJ0vZe1FLoY7SOyg3B3CYZ5X7shgJH6Dniq0exvSt85rr7qmxcdUfV7C6vxRjn7QV+JXFg
1YCI6NRidEOnri2o3WstnkVsesWVJRDxbjUyuL7zrufHVUPvQKWBhnZpYKsddxg0/Q/DnLxqK91k
4cBHg//aaHwie5SfVds4aXLM6CMuaF5HlFtrxcUYo9Vksi7w+m+8FcZqKJz17BnGyNQTzzcvVaQ7
uTfvO8IYp4jy1H1watLywrFv5XVK/eWF1hyru0orFhGsCqjzJmu1mljWorBvm+w8MRtT+vdh0pNB
EUDVqQT4BWTJ+CYLlMfxZJZlmCEWf8g8kfshI5ncDpbOkFeFE08/n3t9GlyvS3mVyvaTzUBg5IYT
BA+nzvKFBVcBRTRZaNYtjeJl2DQui1rQN0IyyFlU4ka+Vsd80VZqQAgyuky8mJ7WskoKW+svlzKf
koPk/ZwOUClXPre6zKwz1chF4la19hPYTrPZDBmy9SNIifFZmBx2wmTUC2+bGwYBuYXeZD8wQcua
6GGTz+00xnNnPM15mZnhXNapE/RFYq23jQJdHdVsMG1UpGP/TIjfPO1Kv14nMPW+o804pydSACxd
jieJTQi4gyWTt6xMBvLAjca8lf20fM9eXpLQlJQtYoER2OebzApzbxgqHa4qQzPyl5k/y3ooYB/k
vBWQpaLKAZxAFq5nfbXN7ARictwd4rHs1l3PGnpvcoYu4ls7lc9VbwFIE5UxPHRiYVHhZDanWNoN
0UR+0VIinxl5Pj2qdf6OC4s/3c4mTuLMFqG1DpRZ/sHrMjT8RhUnz7Uui48OyYeO9f1NeEt1cx7+
NfuWqLx7wMeNdtLwmPMMSKd7aREdcxpdRolxODLibpi+M3NdXn0IB58lDOZqN7W2S2I6vYGgrDAk
cFEV/wMM+P+r7v8Fhenvyu77L/WbN+fnP/BH4W1ipdGRptINOosQmfj9d+FNtpxnkDOIhIHSHIrY
/5UK2y7VOkoQpjU+RDVIZv8su02y6hhP+vTwDcoOGnO/OXH+1pnDtPGX5hCqdRrnFgIym8EqFqHf
R7yUB6kv+LBDV2XjRZrk2mbk+H6hCVm/W7UxPJtqKoIlc5OAqO03i5limJi9uva6OD6lU2p/xBj6
iW5PSWtmeX2G3cs6M6z2qc+ytAwSFBwvBnz1XVOAEDvicK9ufLMvTlPdpd+TtPVbrSCt3V977cqJ
c3WHYa69MrJsCvL0PLUx7P5ydofmCVq+DKspyTZ8gk5kzkLb5D0ULOWb2iPQeztqoE4cemMpabal
CqMpLOlbz1nse1s1684CivyBX30IRJJOBwvK7H5uyv52Wqb1OPeus5/7xDytibFu6m4tt8CP8lPd
TZcYPG8kZFk5i7sCMSFNI+M+BolxBp9ZIM7nc4K9Fb/7XpIGem1s5niIAzsFJLI27OEkcFeTTDdp
MYRNAe68FO0Ok8o2M1ZagG5yYVrFtSsf4WDfaU6h9ol0ppthictt6U/yjLObpudKjcupqjzJXz/0
X97U2LsUYM3eWDnrFyXV/DmP/sPIEv3eHsr2oC32Q00D8jWPfdIUpK3tMNxHU2IxqbCdHbLk6jYu
a/Nyrb3mcar0ZSPcwd2LWhsfZNpRrLiNHAJTL6YL6kSXVN5ueOoB+qXhlBQzbIfWv/aH5Ad5Fxsj
K2t6AgZd+7i0Qs2DDlKJPv4xJGOyK6mPby0ifVFvSW0HjRkqcmNfO1psM6Tob0TXv2gjlO2ktUIy
bSnhZ/tQlWDH2RAmJxmu2mF+ko1LA40ETpkPH8JK75zcSmkf55d6bDYX3oJpqC+hdFh2VpMIux77
cT62WhJqpRMWjfpITFWBLZH5pirHx9H0iKSHh5OcALCTIN+z1uI4M+hbAQqpI5F7B68Vw9OAlQlU
JnmgscfdCeS0BgQP4wtbSmur0/2JZKaiLK02U/tpttARBk48ARFd80G0F7HN/Ecy3960c63t0M9Q
y67c3iSOL2rSzTFW5ZfKn4Yw9T3iIDtv58EWCxqpeT8MkEDbGrepSSNZeNFoGMPNMnEwceUOWZgf
LmLZpfoCnWcpxjADEWsobaPb47agB2j1JscL9rGBenPfmml7YY7+l1LGQZu9AfY94h4nm4PZQiwl
8X5dJuPcbJQjt6Ppys04ZUjFBwbWg8MHZ9GvhYpxtJrUuBjZ8kiB17eOMrqwtyrrkDaWBTqruepG
z76dtaIPctH+6PAiiHGqr5Gf3Vamziy2b0gKQEfGPbfXjRDa+9yo/NS5aXan9GwIssXSI2HXoWnP
KXRoMA+BcBcv1O1aBXwI6n3tbfeoErIa8oV+wehoYU4H87rv+UVNlryaRanvxsKYngbXsrdD3Q73
YCwue0/jXiVaVDXVhSCJo6is76xMD8pOUkri2X6iG2pGTXHdd34bkYeSBcqzk8iaph+cSFMwIrr1
5MxlGw0QnI645LZWio2tt7UXH4Lflik8cgPaaPGqYK6m9a5ayr1ASkU9UafilKZp82QvFnDGWv0o
kuzWqZzhJu3sIPHtS80yDunSP9HVI0ZDZryTfUNRkH5Wi3gXQ3vljEVzJdIkIVGBuUJZx3tixyAi
MoPgVXfVQUMo99RqZXmJkUQLEqFVCA2ZOFOO5D+s0VenVJZ6MKHq+VZZnTMsKaYNwcvyCFu52w05
SY+EPoGQyqosDhtQzBd9YxQQIec5yNDkbqq2mULbrNadWjywlVPmbGn+sRqSHR8tbiJ25QIiJF+l
u9FL64OeoEsLMjbDxq5m+rKmd1wstR5pgCR3C2qgt5RMjDwSSW9c0QRWQEXSC1vmt7HZNsT6FH66
lfZ6WTC6j33ajUFluMmnq+Xu3hj97AUG0nIlEHB9wS52vmYe20W++rfGmNk0KKb5w8k0731pmDcQ
VnDkh6wiKqQZyVYeOEZMG3JZjIPyZHFfivSz7w0R2XBeI603qqe6X8e7xiyLp26BqW666yHhLMn8
xKxutXo0ABVlPmfjbHVftJkDbuWXm76Z3xYBtYI5QDRlq0abNImvxpaYxUTPgi7t4Rdpooj0pJDA
/0RrvjdJ2jXhoJndU+olLv1+I6ZpkFrS2s55IdLAhF14V60uU4AOxrq36xbNPnjarL1aY1OdKD9y
jwDsSjzYuuY5IGmb4VXQUdj7q1Pd9NowHnw/r09mXWtRZ2fnPI60JAnDkqM6WXTcp9CIlfnYIOW4
GVOTZSAth/Fj0L3JC2KmWXsjb5snRHzOA66gnvz4JsHw2hWV6+/7Otbe2yEd7kbTVPeaBSfWbJLu
nlLEY8xBGwbyUAcmSMaMEyzwXjqLVo0w+9p1BIEQbTdcMLRqdk685o8o0p7o9/CKDWV99JvZukhX
NYNaKxI2YLetv5a1ofe1JMM30evlwtmisx7FAjkoyKTJCjnKLGWttG7yasdQ2cOJXI135uBsWs9R
dL/0NJKxf58Btu0y/apV8Z2WC3biOg6Hfsqw+BePLn2F71RN7naxtH3XLbvC+fS8KtJ0AQ92jPJ0
/dDN7Rgj+kFQjLou9+PlOgW4fvLyoQ/HbDqALnv36B+VQclCEZqphuaacvFo1YN/U8quB2S0xmSp
nNsd8VC/t3QOokXSMuP1vXTaYecLvtEpZf/y+3EHuM55tI1hiigjrEtOZvatns9yW8FOQHy8bgj/
6G6xyrqPis+pZPGf2/sMifSGIQhZErLq3lM1OGGKdiCMofPTzUfwWWaZd0gcl3ASi+pP9o3a4oVw
v1zRfSyFWB+Ldpi4OaXaNfpgfzqLk2yovTp2UAX2X1Gkda1BZ2gt7h1ocNs0blUEeWg31SsYvMT4
EJn+5Fv9ENEcqq6Yfdl7mbWs6nU8vxZxuteXdmfyXTpadZJevTNjwSrpV3Owmrb+lPKMSZNZTHlk
E6q+xgxqVLlOiv+6kTs9pu8JSCmTn22XvwvNg6FbkujNEfBkWXl1R6Z8HsC1Tm4MHPevrRrHY6WN
9aN0C+t6GvpuD9UH2Ig7A6qYZnvXFn32Y6z8eDN253ZhblngXIuaUqBqvW8LUwOfqkNv1GwoZ9Gs
0GMsw8SAyOOO14uElAQWuyp3zgT5yLTdPRT8lJTxpLiRtUou1tpU+7nrvcDvMlxW3jgw6VnLZiPM
QYsMGQ8b1CHOoTLT22FdxLNjJf7VRHsZww3eAgQqBlhG+grMNMuOjrSTLD4WC5zUEFPgzWVw+Bxc
qlr2Ni353gJrJ4z43i9O2Ndb5sOzy1dBA2M3ZN6YkbrrxYesGI3vHPXVnpScI2En/YWSqXUsGonT
R6UQv5KlPCjVDId1EOZz6xllOFIIpwGEaFDITurmHFiJXQqw76WbQahiCTkbdXDwnPgkB8THlPeZ
9DdmGhsXyobDurFX24oDMYqcr9SmeS7NRXbBz/c8rZfmTc2ptmmcfifBDb5MfWHzfizY9yNefBnp
ek9UllcZSchdNiJGwPGx5EPj2EyXTufkAeRRzRXITHOa/DJoha89+Epb1gONf3kmlcAByxBn7puu
7aeg6CC32Qh2nyfVVmHrWWgMIQYvtBbSQX+A5GiaXCgdJwz/hWVExaTH3DjdezJo7G4SGtmbuLHE
A7RhfQ57X+Z3pECUO82LBe3wtY6I5Gqh1bqaxZMvcdQ3UJGbJW2boKvz5aGYBHwCMs2uWf8JvZMU
ch3Zhpu1KNPrWGtT7MeOejcZJuJCzvIabGO3vud4zoJeutOW/K+HsasVI3JaaAgaKDTsnmrOzAwz
NOPWutKSvbMu7ql02JOsXJVXthrURVY1xYPJMYCFiUMdG4gdMt+VpH9I+427MxxadONRMhZuWHfa
tG0a4ZxoZrw2SEeiwuu1PPRRsO0dA8LhUMYseZXuVtcQHcz9nNBwtRrph73KKFUsbbww2JwvaLyu
u0Ir9chTtXacNE+G2uSu2wG92DFm59uUsbIOVZa0sAxtbZNkbaWFjRjKF6J7nEPWeGs0eHirVtdY
okbAquM/YkNF1sHBq5ty49mdmJRDsc/u9Nb/KHl/AxM+gz+Sft73pdxofVuErsk5uZQtx6Jk1ll6
enu5Tjw6i0kNMdDNNe04ulHT3a+JdTeBCqUt5Gx617jhwPA2+J/WLA9m1oEIm/xDWqbUuCQFMa+/
qznxBaM1+Rd+YjEli+30wPuR01+d+hf+0Nd4rJww6+tnbYKLnrdZ/+7m9teUJccRFiEtSYSHJbZZ
OHtzS3c3i5sy6ETybeEEDDS9cUNcQBwYfFrKIiufZ68RJ/KdnvxOI3Z4aNARlPGlKsSALKAortQZ
KWnIwtuvy+zFEedi51JPXBE0/Lsqd+bHfiFULvYyGdS6xks8i5jq0ArmCrGMRtXbrdid7KHapcyi
ji3iTJDo25kW7b1aS22rxfW6aw3ndYwT74WFMIdUnL/ZbmXJsNYajx+dGtqTXi3rBjCss+PR19hP
O2ffx/kD5PY1YWlj+JWd9fs5B/oAi1l1V8cxvTpjjeH2YywsdtLXs2zT6qMIpQ6Pw4gBFPMPtpvV
n+/TbP2xeLKPEg0nBjFj6B7GJr5phcN5pxVPVlr5JDw5cXaw/Wz4yEYDOpXRO0XAp7Oxmnkr/Qwd
CfzBK4Ea+o6sDU5FKvYuWw5G3tBfpnlZXDt0bY5Wm7rbdhncLdOsjeMoD7xFy5DQ4nRkdctlvAjs
1g4FZttfIbP9kQ2eS/GDoKUsOmCP5tFKWzMCsehHi9c+Do52r7RahSbgZ7ag7rXv3WnPoZL31eFx
tL5fBO3ojvvWlh6/kA1pklexYdgXowN41ZiLt9XWx1BYo9ifRYcwZgdCrMqOyjm9MjUlDzPnZdHw
/4Egc4fLMQmMRdF6Zma9yWRJn9WIGmeh4AFuRAHC1ZGFvKe9GlhYzTe0Q96movGdrZaKmnE4y3li
IJx+b1ERF7Rn0V1uGDgySyrWW2Oo7lujPbQNS5LmLH5kZQ6LsG00W6CDJ/ZbBhnxfW5+wE0Zdzi8
l22HUPRjZpCGZzu+KEbxJrrxCAtl0xpGsZsUm3GdG/fsFd31UAzNBTMz2hSVyRlrso9xbK4HEVd7
EhQJgrHj7aj6m7byN0uvgnLy4TTmI5G1E0kAhsGCI6vqkNDvC9veGXeGXji3yrWZjMTxsvWnZonc
rHueQN9fEyKhBwh6X3ybVaWqsx2QmjXM8vgypx7fN3Gh4ALL89Cye5zKbGup7FSX6rPBvrzRa5Se
kt+1I0cFHUzXvlhGpW7LTjz0QKIDp6ipYye/31XIP68K+gXh6mj7wW67A0d0Ii1EvUQxM78QD7K7
rTO3J2GsXzZDad76KhWspZrxwfHtAzcj9OSpNA9NwVTZ7NYoJ9kM0A5GEsroTZk3fE9ISUJrRJqe
to6Dy8+HYsP2HIxSP6COrYM60dOjWcrrvGFK78uFXIKS5l+aSvRFrn7ZFGUMSAOSO/5oHcDx3mMC
zpdHi8cHzntBn2BmClUmP1I9rwaCKXrnXVqpHxLveN+Y83tvwQYtS9xa5zkq57Y1D9JmJigwo4uh
enVo3VnBHaOd3yESM932QrY+x03XRuhlyT3803an52YaZQ3V6zK3e7euF4ZG+qvBxnNtl94lQFr+
oiXKeqMNidQ7TlX1PCgj22uunm5dR6Ung6x45sKIwWR/Zcauo5/fk2pvzbzlSRn7u6X3bik89I2L
LZClfwhLA0rPWVA/LxbLSM0Bc+ADDSgBv9EieF/ekvywUkj2Y76UwQSEJ2CJgsQH6gcsmbVvCRTg
JOSnu3aoNMii/Z0zKuxFQwd03unvSoK5/LR4sUy84Ot5NFUmHs5T46RrDZmh7k5ZmvvtxdTJabzL
m/VVTZQTKSJdby1ti2wuuNecec4Tefuld0z55vujDMUah5ZZnJox+SHYFIPB4r4JSrIXo+TGj50M
yYgMV2Mcb+s5O5p9t7WbQhHM6AxhPxO2cmYXJmd2kKiqBzsvk91sz8dOdh4bxzJt18V6b3P3ooz7
kxG/ifGs4JjTr4LRU6id30CbcavXNxtDNdToCB/6ozO4IlKelR/XxL2dRx6XT5x73CWUTmW5i3vG
oYlo2GrzTHLkrDZmvE3d8iF1/YORFybLEOe+osiaBibywpme0aj16CbWNwlqxilZDLhMiWNttQTG
/TDU2snr3vR2fNHsPvJlZkWOaj9FW43bpkOeNnAW3KBpLMlDbPwkYFj8wT6bUdHn4WRZap9X8+u8
MoJK+rmKVPsFBmljuPMVTWiiyoofQze/mBkU3t6Fz+yin9lnSmaX6ZSsJ6M1nYdVsrhrNoGAuf2s
Ddk7mghr74+XQ7kO+7aRP/K6XDcA7ObTtHRzNGRzsaX/TdlCLKwYT0aqH6eBzWTuFhIP8Y+tSAjQ
+F4mzNf8JF+5e02CZMNct/iA9VeiLYl7NZ3N0MTd3lrKcNa+unrT8f638w1S5c1kqJ2Zfy/r06C/
jrUZpeyNaw59qrTyr8Wptl5TUED2VXbjrh2B17mOgqYvR1pYyXMHKfeAZ3DlfTwJVvMHXbPXgBim
4jMZTDciz0a/EKZiCpkaVoRQtg4S0l5o4WvVBeVofJr4slKtuic996rX3Gk3mm16WQjZhLDOHqeY
Ct1JjiRCsPYPKO9BVCmGkvGLaZf7Yc06uOBacgQoW1xy++etNjh7Qgn5Q+ukelBMwyNu1fAyaC8O
chHznERfCDfQrXIEMhZnyBINdW+XNNMmD9S6sR5yvsQdJckPFzYXxvXjWQczDONnFddXJK3HW45H
nz5zGBNWC3oM/ajVktG75I6tQORJ7cLQutEKk8wio44Al6wX7uogQk8Lawu4fzfMsXHE1zVsaqOx
n5ezF7/1JiI5pxIwb9KRYrzq6yWGSG8/E/a55ThVUGg33a05ZtohZWLQgh+p6N7CLQuJHPnqsFYt
dFeMef6BfEluRWPPrzkfOweQLFyn+0U6ezflJUQqUuyGND8YWbohvTAkEyRIAYrnfcB2tBWDO1zI
KVkuVyZF22Y0NiP0/j4Vob7QUaEtblL/8r4PNwOGycXP7tWQrZGqZPnW9ekxizV6X9MdKoI2suKJ
XVl1jxVVExHtfqBUOyI/FeJiHhlbVJ6i3Z+KH3MBEt2llFj0TttlonWOymWnogmmjtitNnIazpI2
Ggit4EPAVH1sacxa7HrkPwS6WF2dnbGqbehz1eQE7mouMA5gnxnn9l9zOa9KHXN0b/RNJhaVke5c
EMvukgbpd91UKtTiloXXoPLbIMvqrvtRdzdMkZFY2WyT6OPlfkHbH1GsPYhBs/a9VrZ7TWOajACM
ugcX4RTNyQSDRtXI/1t0XJCOyT3JKidhZT2PqVviuh7FzD49DT6SV8qpwygydLkriX1JVJJkcBkb
SM8C9iC50dve22ULR+czvzricv5NRu/9AyMUOouRsOhQx/6yFe1Ej3+t9Xe7Hk4alg4m3OnBh7P/
DI7EjEYE1LtxboftaLfZwZxxDMYzl1iM8b5nX/7i4babsfKmDAzdiNY2z/Rnrej0z4TahiSzuEi+
6jZJOU3SEfMQxocrN/KH09n6KSmE/q7S1d25VT+91GKenwCLirCorXrb501xkbg099s0BNlPr+vV
xCp9SUvI2WWKQnNgIbyOffJr1j4+wUyvbpEBuR8jAiIV+JwTIhQyTURUe/LUZ7WTBzn8wKuqLfPL
ou/zrYH/EdWjk14u5By8wOzzLyatjAnMmjqq2qKPrC42LyvCd6Jyrd5lq27slPkBgSiEVzutdkAF
La54IYat4TNP4IHp9T1lX3Mc0tJ5hShRjpT0wGpnn7CkobQN+kyxfb00A66pHAndBVIL++jkxno/
Z9QjbmEAXyirfmGrNeW1KKiHi1q6u77wvEATynue7Fl9oggaojL2apJy3GUzKX3djlAMA8SLbIvT
GqFJMO7s3KsPptl0L5XpLCc0pvWxxrj+qUxaJ/SAKhJz6SMqm7e6rD4nQSPbToVFHkf3CAldZ7nR
5Po5pHUZaGTT7GiVWsd6fspQwr0LFMicjNx+b5b6cItbgIStdWYmV6XFbs6zLHQ7Xx27uJvZwigu
8g7aR2C0Sx4iXQs79KX12QhgxlAMxmmvQ1c6GnIQxA86FRWCKH7AYXEv1orRKy0GcqbEWPfMJ4G5
Kk74m/9t8yET9EX3ds1GEZSjXx3jtXPoa5IhYknpRYUmE5YYW9381CD8R3KM6+aruu/V11d/+d78
jmf7Ben2/xTE7ZxP/T+roI9f1fKLCto4/+//UGP8RP5hg0E5QTqcgW3sv9UYlgUnkNbGWSRtmCiI
sAj9QwXt/B/IqWC9oB5goCX1EjXIP1TQmo0MmoQu/nNCktBQ2P5/pMc4+5D+qYJGNX8mWhDbh1uH
xELs/r9adeJEY4AMHcyZq9gwX2Yjo7UaWAlNnBd/Lhrnzo/7STtoMOK//GWh01PR3tZOcU2cM6Eh
NKb8Hbj3YeGFjo1+ef3Trbz540/5M+ftVzvxH38ggLezl4gI3J9a8T87PE0p6ibOh885cY16YzGw
55hSFmBAjXloxO7vr/arOAWnG8Yz6MLW2eEJJcr7jT4y8r0qe6DJm0oaszZc1CdyXpvb//wqIKF0
XH4YD0mh/fWmJ8mSI/qryC9ZWu5amXUHonXHq7+/yq/8hj9+C8qdM+hPYDz/PZPII0pDClLy2Gc5
kCMY1K982pb7ynUYqyaav9GT5svu5PJvft6vj+wfF4b5hsjHRMf/UwH0Jw9oS7uum85t/IXBw24x
lumg8MJs6br8h9GTP58X7zA4Esc2YCP+difXam6cFq09QUIZsakQB4Jkbd8nbf2mcDX+sHn8QUD+
t+8iPwz5FN+2b9mYzX2szb8+N79MCyPTDQjki3zubfIXPLv7WlziF//+0Z3/7H9+lT8vhBMUUBOK
KwMX4fkO/+kOZnpO35+SgSEkoXQmmqZNRQTNpnWrCQPbVB19xfTu7y/6l3cfS4aOZ/fsC7VZD85L
xZ8uGtuwguciJQqZZhNS9KkZvg0CHP8d4udfXsflQgJ7uQBP+et18AEBqci4zmon9YsTA/KR5OF9
/P2v+c2J/PMeIoCzfv4Lu73x22WcLFvMHn0N2sd+CBJowbRbR3RLMn8gFOsSq1VUZLTTcee1rdrz
uuyZgB1Wvb5cfEJADFVfWe76xy75P75D/+rXn7PnkNii08L099uvT52qTtDAM5KniEX0gj57jP/d
C/SXT5BnSR4Z8Wf8cotX9der6BzUvdHmHpeTYjKuG/VMYkSHkjbEVJH/w//0P/6oXw2ff9xr06ZX
iHKQ7cT67XIoLHLNy+KEIY7UtpPtvRmjd+w88qAcDnx//2T/9cWYO/tMgf9KiEIobQi75WKTXVb7
ctX7WwOhhhvkGlNjpBntv3uV/vo5mnyFEHvZKImk+Z0CEzsUpJPB5zj6qAQzuv6d4VGvTqhJLI7I
6w5va0pPbO7MaI2bNbJQhIiRdPiiZx5oS/5aABhPCc3uf7Mm/fV9Mi2eNJEaPG6blL1fnzRwVJw/
nsWZSQ4c0SactKZVLoe/v+d/fZ+4CjweS1CXnGlAv14F6WHicaUkaDvdXY5zk8j5v9g7k+W6jW5L
v0vN4UDfTAGcc9hIFHuRnCAoWULfJRLIBN7oPke9WH2g/de1aF8pPKtBOTywHTJBdInce6/1LYaX
Taaw2JQ4cX5+uHeQhf2B4ni+b3F7WQ248D8ezwHfPXYecvnBFEQPLQvR8EmPEf27K3qXPhk72aeK
WMYqMQRGzMPohFiCi4oIPJGp/hfcq3+6yI4N1t5lM4ane38k/7I0gnSALSQ4/baO5umM2dusMQBj
wv3Fif/qQO++Zz2mEU8VHKhDe33Ws004IBz/1erwt50BV3dX4O52Oh/Y0rtnxpaKsf7C1aXJwLxZ
0H9CMZY5/qPS1VyeSQIG6V3ISpAyN/Z4NH5+e//pacLtDksLtzqL07u721tNsJaSNbAODOw8rIfH
NodZHQ2LcfbzQ6GC4N788C3dvwLcM8ACHJN/+fHemZMDscNB3d7lCkRqYy2AHF0RoTBtVZebOxAj
ukfd15Jj30+w/WwN54yvE77B363MCgnmzEhRiwHPLRIbNXYEFHboVMP+C/v7sfsqCqq0qwhlwW4b
KQqwFey3aM7V1TZmz3JYZ+uCngA2hMGsVYZAytb1jaGsZleiNKt5W+iSDw9G7UnsIhiG//u4l8RJ
BieqRlaxeptMs34ncw86d5O54ndKDEwkUP3teZSHhf7WkipBx6INI1Koh7kqf8+NPCJQj9LVR8cD
yCpF9iALfgVZ16cp2mMFZNvRo7ed1Vlw8vaZSKWpZXsSUSjGC95z74UNkdN+qEUj7FPrIyKInZGu
FOAlh8hGomobUmMxX9AfpE9R4CJTDGYnDB/NTWEsq4gugaK4onquBizJQayaol4woxTUqO7ZGlm4
8JNCiJDIxNDIxXwe9ODMXaS710PblDcBw1+ZTFPbL2klADMnY+kypaobWgZ1VI8IaqqB3PEZxN7L
Itv2dyGMYUEVUFtDOpEGgNxDZdF1vQXZc9lWZGVPc5/R+edtKy9sDNLhudWIsD6EjOP8tNROUaau
ipbiws+c8nlhXiIuGQWHiDVWuTqYudgHiicTg/E+yGiM58lpsDym6FIaLFcL1hEucIEpNFN5Z7hx
kBnuNROPDrFAK/DDNFg5qnQedOWnVZg1p21teuQwtD6wm2D1Z4QAYibO3Kxt4r42rOJA7l05XBYL
IYOu14bzMRvddknpliJRGkvBuMvpwTTGVq9GXvG6tcx4cAZLxwxlaf9VxaxvC9GhCzGsNfxE9FN0
A2tBe8etNje6mwpk1pQKZQ9EjgZqKPVHUnIMj4iIzUCNwnYqzCcOjG+IJy5Q4nM+g0VJOikH1IfN
YiSrw3hhmtyoTNkPWcF958ChuGVCiE6+deYiOg0uChxSJmS+dI9a08sZrFyad5hafHEIbYyLmFcx
vJJJ5uL3Di+7xZ+MXWxgklhJRdMhUTIEqDxVzMTp6So0rwPDrL5gOpPFx17jvUuJBISVgM0uvGLQ
jPIgoEhgUtV3YGlY+plrTqQkDgiYVQavfZ2Kb2iZs5ZUjUlHh11AGMZae5OZVshPGmY1LolifbQg
/mF92HM5GeJ7CUYDcz4WI8ad2O86Te83D/cfCTFLxRUYMHQ9oyUzXjimRSl8A12f+aG00aJPzAgq
AqIRDcKDLdLFjTxmzls0faKW66PDjq4CqNZjtqOva/FAgKhoPvgtBJBYdjmU5mxohhqPFEAFisvS
YlpYoEFLiKcPjbgt5fZqobj83DAFUpgwl+a8zB30QEs3VIhKGKw9F0qp6LlGszV9drOqKVJpZ/XX
sQkt3oJN+PbJz90uuuwFyaYX5G8MwcEKglYcBX4xZMpN67xAF2msI2YNvjVOpEfMrlDbvhYEkiyo
cQvzzKbqIJh3HwRxOrXvxVwlPGqTqMbxyC4gIN6dxgqia17oNaEoQUAWEqqL1MgvwTBZvfvURHP1
fcc/hYma5m1O8nEMnLhorfapjsyN0SOzhgIFUMcqAW9gKg5YFlGO1bBZ6oSJSytPPTSL23zuUAQ1
xA96TCGHCqkWUYvYaglPbS6Bv47rHfqY2raSsMX9cbLtohsGfkQhyCKtQeIe5qWpADAoXX4ytsDK
k5z3bKsfFZOXsD5j088m9jCWsxi4iwKGoZTfGO144rktBg+VpbUIq8BHt0IfOs7s5edrms72OfKo
/kXlFUJ3nXkdaZ0eZvGLovfQvYRLA1cdD61JB1aQJmDoRDit8r2UQgTXyymyV7P+E6n9r/p+/2M3
74ee30+7g/vx/m/Gw/8b4Q32XjT+z32/u//9X4Q35K/NXwkIb//Pf3IbrN9oFfAlsj3CQsD5sff4
T0xS8BvpdODoXB/0lPkGOvgPA8H/jcQ6NmegoGl7vZUbf3b/SB156+js3CILAxf78H9hxvqxrPEg
e9I2ITaEiQHGLzZIP+6M+owE97XNbvzSsJ584TQPqI2V3BtrTIlcGeovPeqoX5RvP25x/zgq3AW4
2lwAk4rxx6MGYY5CsItuFpeSLVzb8m5c8/IXHNV/PAittR3vFdKoeXdqtNBHZAzhTZ277tOKAv++
zkkb+sU+9sdK9I9ToQ9rclk4jBm8O5U5RDBMB/SmnQtm7qGduzduWC5gVRR06i54+cvT9cv205+H
A4rBI4OFzt6bzH+tQogEUgHC1RuwAuOlqZ27XFneh2kO1S/O65+uHo2Z/xzofUKj37GfNFVwo8jt
SPH7UOIK1JA/P5t/evpo7zp0JplY/Q337+cTwhj0DUxuolv+EKMzrbbtomHqvU9JmyZBCFakPz/q
u7bQnxcxoKjkjUSB8lYu/KWUa6oNc1wT3vABEalyReHhlXfdNNvVEFsf1XczAdIHonvRLYeTf/Sc
Nv9S5n6QxU42Y1GqhvYyENF4gQvNytKma7vyFzfgH69NuOd6AAGm5H7/YAkxj1EV3PTzOAFeAiyQ
oIYPEuS55XdU89H1AEL3F6XSP9z1cMe1cDw282/Alr8+XiSlFm6h7BuNSugCD2aUbriD//2LGVJC
7xha1kT6Uz8+w6SSLcU6mzdRuxCfm9GeQ9wfHn5+k2nK8GP+u+jb73LgBhyCpReOnvN+aaM9UQkx
lMA7lsDDRuYxzajCpr+AXoUWk4oP/z3N3GBOF5vd9wF32tLHFBvWTG6SOX6nFZTl6UbMDH68wB0Q
O3bckpPYpqCl/iiyD/4IsI54d21USblF/m2t1mZFauNk1xu7d4AcaGFkHEXl8BD47fAg3NZHNKtH
8b1YJtqSXh6aS+wZDlSxfNPsBmxjcD7rRSxdrG1Z3UvINOw0YB/vOaDykJuzVVOklbSaGGVsKKrh
I8W8sfpDbijnZkD3aqddX9avNMVLnbjBVllJH/gWMeWO8wAEC7H4akTOrXBGRx+nbiANSliivakM
XsFTzX+w6d4LeGqT8tSLbw2wshqiMdHqjwP+9nEiGy/p15I/MspMfnOLDjZKbUnjK40ojY2rwvzT
yaBKPeV5y55IV9xxHSOG6F2LTmlrIzfhFcsvMcr07TnOAHlvOrVdIS+X2XlnskVH3mKjmZq8AoYc
qZyEjHe9tfRpzi7zO0rmFqmbYdn5oRzlhnVIlQ6wDZYwdNAMnNHUTcL4JvQCRk2wJpxFfl0FF0hf
VHjU5O2+dNgbNJg5TO2pOxo09ERYYMjyZBfdOaU3XsOIGa/6liMgeQya+67ysQT0oRE+8FHJT/x0
EnfCwVfPoaHmD8zMQycdUaNfb8vkXY5mlL8WUdDibKiKzjr5QtdPXTl11bGsPSATk6tnvA3TUh8Q
uCD9KeAeZifTzOsBdUOkcO0gyUzx17pLPOCxMo6E3lHZIXvvXkuLdkPsGCUYPIvG/Zd2ygL8QqvX
X9HUklXi1OAusIQWzi74BztH0nydf/UW2C8xVO2gTvJOrF9NNc7gfKagPDi6tj+Dw4EZuhWVRt7g
hjSq+1E5Yyp6K7vqa7hmH0elAoIkPAUYJKxDdSfLWn4gR8/5TvfJX69rz1KXdl4rEMjOiEJltlc3
RfC4jXGzFrhUia1p2rjbohoFKE4LiBmEpxjHytsI+I4YfZg7boXg9aVde51scjZvR6vteMVMoebE
WpSdIdbolzlecx1uBDgWwXcIHOaMgDj0j8Zk8t5Mo4e+2fXLkDn4uIurM2fWX0ttuQ923UwvSo7l
XaACdOxL5YMfsoELvqpxbR7coPVuamcrv0SaHTkRqtHEdD/q6/Ne8zSfR22hr0bNq4d03O3xDPTs
wDnX4QvdEG7QFnrtF9PM8md+g+lztwQSCU+3BReLDd+UxkwfvUSNk3l4UhHzJEMkW0KTtnl9zjq5
FQeba7t7I6IaW6JhmlgPTfFSkhFvJZ1uK9RoisFbZnXLPUkK/Vck/tlz2IV4MvYswZcBn+sjim3w
UzUkkk9VlyMKNslqYrDU9zDYbNCLDsKqSl+HENaN2OiC8jkziuKjPVHrkPeRIeILAEr4R6TwQh0V
/uo87TtnwHCWBx7GuGW5N8mPXmLA/Y96wsqXrBON5dgqqQZjTF4rfuTNVY8Wqck34zo09Wks0UPF
mzXXJeSNyJkwry/FR1QmEIsDLIMrhI7FhV2T0ZBNwEpa1bH2Suu7ErNXADhEBJGuNISjlA9YyTDQ
ttW1HOhBqX7FFF8iEv7gs1Wnzl+kYx5mzx7p2xsRVndMgrXiMi3NTc1zT7WPrq87COl615NqsUmi
Dd8ekHB3yM8rVZ8TChGEH7EAzMNLOwsa1DhQy8w4RnQtWIHGnkiKINnDasoPoaCYi22W407Gg/Ja
OJVzIJRz57UiFGAbJ/sK+YkEMGY4QJJoMEb2hUEbYPpI2nyFT1h2vLneYA9REvDP2WF/KyCTRCEV
fxBt4/6xywXLJtDGNFQErZMiEtiXQM2C7x02PvfQ6Go7bY4acuQtYw99xR2HBAbQ0px54L0u6Zfa
OjaJBnwWe8yJO+DxYsrhL4xYHd/4famN6RFcTuQhW183eSAss3yZ27a+Nrtm+WYUnvWN/TcqR92V
3Hqgp4U6n7O8qGBtTZj3jREn4GAXRXdweptU4UeEwOb9uNKJS4cV/CTSYJ3Lw+aVNdCst1ROo9gT
OouhXZtU6gZzeNBUzu+MZ/DJIAgi4JM5MWGf+i34c3sLAXVohhgHf08IxRWV4xIIm8o6rM7Y0+x8
ixVd3iJGF9gvn6sK83lq7xmkGRplSRJoRfJEFvH4pAZyjjpmEsuT5fqjRwcSflBAC7TI/LTXMBad
rvNfNQrkjkmUCobErSfyUSPEeLB/3nJTvXXPUNVui18HfSStZsevB6ygb8Gr7jzDGJhM7WuATk32
lR4RMEjVENhaZIJ3xxJ8iI5sPQh1JeCczja7GcJeYU4S/OpWXoEZ7S0V1ntLiK2XDaFcBLTLQj9m
YwoEiEOirCp56g/BW9wsBSqMn+ItihYPGp95/y2i1nyLq53eomuzqedL5TdQDs7KrPOND2bT0xjV
fAoiYAd1pc/bPRsXOUJ47hcT/Ui0qvRG32J0pbnmWeLVQUhXC4QBSD0jE9F9y3yCMN6NDhzjyj2k
d0NW/mKPCqVnFo1YIzowHUloAcDiI4SDkR2TqkdscCMIBNJpKBlQx6/gzBCNrRD1nQrFp7OL+B3c
NlzOHYp1zGeJ4Y+v0VwlqM3x34jAhTY60SgjQ7bKLZWKHUiqZ2eez+w3Tqm27PBkrxhzrqGrQdSk
ZIdoYPR6MM5oMLZ3vuHsyNNVBQYd6TcW6rTT3C4EScjFQ7ZmdRS73hbt/XQr35KZj0h3bLCX7Myu
QgE0MCVftemNv7r8AWMtMKZDZn2jtI5LPoJsjcYdtWdv+Lfr44xxtv60VoBCdN1dLDnziHO9uQIi
SNS2sHpy+Es8DvkAiDTDQeFCs/PI4QU1lZQGmAOWeq+xEmderQ/z4GMw9tmpzAl7YLCBkigxGFXG
SCEm5eZ/qrC0YyHLtuYBD3sVxYXeGG5Sa0H90wb7bB0Wxr3GYSMuW39Z5DlxyTUcLmgAT3O5BM0f
U8n/33n6X5Dl/1Ly7LGkf0I2r15b4kYfavFadt9+6Dvt/8efmjPzN6q4kAE5gikaEzvY/I+2k23/
xggXZQlTehfFzF79/kdzRmuJEgA5BmIh031LE/yz6+S6vzEtZLxLMAtod4ef9y+6Tj+WmfRjdiD2
LqJB/oDcKnjXxYCWNVb2TJIN2czRRR5U7kXNHv0XFfQ/HgX9DKdIEWi9T2EMStYcdhoqNbISU5hZ
1RLKTrt++ctl/4eWzI915n4y+/ySDggRjLSB3kdQSK8dmD0WCxFqPRvNwuyTrM2Ns0gE5QWi5OnB
6KbtEuMWMuOfH/ot4PS/a9w/jh2i7wD8T90evleStNk4NfsKnPY5BfKXZuwxLUOQ2ZEyxsLu+iBX
vESnyvYancKLyh+lJaznjr1mlhbtvtdic9voJGeHkB9aYfbdFRPbAo3wz3/Xv98NGp20FDiIvUO/
3g183XBZan8GyWcVjry1N6vKz31Qxs4v5vQ/9k32S+LROPWQCyKq4zDvnq1qskOF11anEnY/ebCO
rb1PNow69THslY+fb5iRBj8VkPik/29PEhVlaJPBsP9NHue7QTM9/MoanSpMg8nwKZnWAMukFMef
X8r9Uv1w10McOiRkWkh7dhXau6OMzlplOfFtaRVU0/PihyPAmT23udyefn6kH7ubXEzCYgKUYFhc
GNVb9rubhm9xaMlfJA1htDSKBJ+yBN4Dk02tjcumxsr/768gbDITXUAAbSx4r4ss5xm7r797j0Bg
nxX+orBsYE36+Xn97SFhQTRDlEqkFZN/8D5hDrqNS6IhR3HMIbut/Lw+gi9hqqdL59w2ScHu1+YX
qq9fHfPdg9lSD64uvuLUDkfmfnxEU0AlX4fW9z/LsHbiMMfg8W/PkyWJc41oTJus6e80O0GuhZyq
BZt/aGTUK5sEIrHpi9rogdviimfGy1BUZYefH/fvzw0yXQYLLE08oOS//Njiyzs879WId2LUY3O7
eKJ4bcBvstfFphHD0al/IVz82yvBCshfFknUBKehrPvxgH0dslPDxJlaMhw+WdGAKXk2W6bpY4gB
6OdnR7TKu0WfcUnIB4z+O9nGu8z13YW1+nEAicPGZvIz5pgzhnFsWti2ts+VFE1xyjnJ7Ji3m92d
sKX7DWGaK7y1JgJC41m0bV51oxFaxTmkZ3ExDU2YX6wiWI3jIAAj4excscJrwgKxOqJS7FH/e5l/
IPS6W04sa5aK12DSUJjnALvOIogsIcpjLgmZFZDoPiGbwk6xLoHVXVCqO85nzAjBmMqcQffmnEfA
r60DokfUMCP5J/ZZVcCI/kJJCCNyDVfVQ8vzR/9sMefIuqj8zPhKi1CZaYkX8Knv7MA7Z9OI5JYK
NQgoqGcKxEz2xBjgVvcsQL0Yb+NFRAu0OAE4N4NdXMdUZHP9sWKrOcV0wHP7lBteda3GCFvXFtjh
cm1A/3SOox0MT8MKpeBYbZU3YCcb3fCDGxh2GTfCDIfEEmbxiYRYyzmDUzE9ZozUAmqFvKYxGXTD
So/Lwdzl4sQHywHeNJtoYFJ/27WaYrEF7gNaFxIyhn7duISY+LBhyIwQW5Ja7DzZSH5/XIl+y0+k
ZttWrPsGpk+OPx8liGmHZzZhF3BL6iAL481xs5tokMo8masVvWRhQHMA5Oky+pemQlkr8KLp0LpT
fC6sG3f0qmkHU7X2aRtdSZeIqIcefgO9MHWmt2izj4VeFuODKrRP1oDRLvZ90LeoCMCi0uzkM5FD
oJDSNw6OVTWQeWzp19e2ReF0vjDdIGPAbPjnDH83QhOVBxq6TmdR7RphTSpC7V1OE/e9iJ2N3M8P
WVVG94TyoFfCfzWD+BuW8THE6g1YCxh8lGgHxPKVN1TDekRtlp1nLh/AOCqKpknhLvl3QsAHjzOn
HvtL1nU2Gy0A3DUFA263iS8671UAVSd4NgwxzNWIU8KnUUr3G8jGck3adVuso2nACklw1IzGHjow
PtK1Me5te6QEclB20a9pMmuI15oMDbzbFWznllZjhfvTML7z5GO0hem8GDEmpuyxnhdaYZAdBRAR
BBEDrkeb14Jgm/Ki3xDfJXpBvtLNVt4djLnJRvowiLR5raLZOQVdn3/uYZnzQ2qD2jufbPpUBpD3
L0BGrOiqrHp0BS2NzyCBBYtaoZppLSCaAaWc7KHQv0fGDIGIXvhKK3NG/51wHPnVa+3NTCgg+RhN
ruJlmA2x9mmrnJ37huN7PSsLJlvHyemMAdRTSB8Iidg2fxrYWClIZc3gHmAWBMN9a6g8v+UjWJXH
2V8QZ/F9G6/WDDETXTjZPs+5MqEejtUnBJmei8tRQ4bIcTNBoAO7iPE6MuzwATGhecGraz5LhQzi
IAbDvutQy0QvtQ2A4jgWrod4qw4tEb3AxG2La2cyM494DeYq/JzWrOkGxEPmjcVpXNxWglJBL2S5
rZiuASqL6RJt/Xy3AIQpzs1e2Ch0ZpnhlEgwt5vjMVwbG+iV3QCjwUtfVB+Ghl3eUdjrZF+PeRlM
tyqglTQm+A2NBWHwiDvN68pa/F6hANP3AGeq7ox3s2ugB05u+C33tzI7NuxN0QDBszfjeTU0tEal
wKL33TB1tzje/cMqWrc5ajx6SCoCmBFbGZgvyGncLlktv+Z39qb6hu6/LaB0DPUtm2jzsdhcCcAh
hLRE919UqakaENO+ZT73raW/+XOzfu/YBTgnT4zFJ2Y35XDdmu34pTK64cXrHXVj10M0JW4+hg8m
HtFHU0jPisH+mAcC0rcqsYwgvK2ayPh9wEP3NCmnH9OVErE6DJKYnQtoVePJYvGEy2+ygSS3mbQb
FGJ5ddauuAvOHCRDVzR6IRFvsHxpoVRqOYp16mmG1YwuYsK5Ji6hhoAdw1IZPtRRIe6DOmfFWkZW
RqJmNpfxVAFgwvC89lGZDJriJkDLeJKtHey8QaghwB4WckSjcrISG4bRYz7W9nVnYA6NbXtu8nQS
jv0NwxzGaiRPjrxAyb+chXkxo9TLsQHvfONdHVtm4nyapf+qyKYpYFnqGWX2biZuXaOS6VCt+moG
g3TTTCSZJnORBwA+wKsacC0dczu0ILgs0JSNDYqqq/pvbeNVr05drUBuwFtN6VgM/OaN5zYqWTZb
mKfGnJ382BtVeONYzSjulSmjPLFmB3oat/Zrwz6FDZZUvslMhjMF8g629rR69fxRBaYmN6YB1dUu
HQO9Hqzdtem2fHyqbi2eVo/zT0MkTt2Br7AJtlkLqCkFPT6V5FlXX2/GBqlMTnINzxbYP1A9AHPw
BQ8Y06VyK40vossUTV2jj6x0KVThH2oQjy/SDrLoagW7OKcIBnV3b66LiygsWhrEp7NFlHIXDofO
xFV/Fkxd+a1o/KGiVxfgWAToPXxlthZNx3quMH5NXNHvVVgJlF3rSvecV8TljjqCQCVf5tlJN/Bd
+fiunzIg1vo00qX2Y5xkDN771m8+25o0iT0mwVtS8OI92JkatRTgILbMuCQsrzhanhp2naLKaABG
fXmtBQzQBLKE9Qp3AySDRZCljvFBMl+1YSW9Nk2XPfWmDG38LD1G88zVzgNzEmPlzlourl8JwM4w
OnjiDMPdOtbCXpgaltoGTyAm/RLaTZYfRVSK27wKgPZQuwxzEtZI/0+dCsnaGYaBfrHn2fS0a+Q+
zJlsCWsXaciFPzGdPCDkQj/psuX5Qoc7uw35OEMOIAWIbKGQLMaj6JAYxpLdFzm2zIgqchZ6jAIl
PWvnOLk4HM4Xkg6QCkMAf27CZXLSet4y8gRyu5oPU7ZGUZwxa+QDPszmBm/Bns50LcX9GhbkhWRd
M+9oQVbPNCJTzbxSOdSpnWTAXSWOoLgN2JcaKY5UuBLaFiuE3LkcDo7ALnTcGm/5AmoNPFrel7lM
SNukTe3LiG57VvoGncaCDmeytvPCtkrU+VWFvU6dSbqtANs913GQVA/ARLvBZg851DiiiwxoRFO4
UPyKltiDM+UH8jZjwCIRe5oeXyAiXh+HxWFTFmp3yCC1Fc6ncZg792QqPwcY7LSVPNDxZQNcWlP5
WRGF9ipsVQHtsejHpkgMg+9ZWw0+rd4MMiOgX/v74jHe9Zs5ujAVzc9UT4N4XByzfpR2Ds0EJCbP
c0Ez+iQjaBBJHwWoQfPeZzDnzqt4VGOHN1cH8/BF90V/15XL8jCBfGY0BakLlLHkpJEheD5d53CH
2EBU3kEKRJuDJqn5JNd+d9PppZqS0RkKGY+tNX6eEJIy5tFmd9HDjYBSRrd3b+oMwaNBGjOS5hWU
ygHhcwQSrl34jaj22Jt6tDdMfMb2OBxcQWeKNy0CrBB0vprjHM0ZRBsKpLjwLefjVhten9LfEkG8
adz4CT3aYM8oKJghSGmCpA29ZYgu1mxdlgP4Kf+uC7Rbn/Dudx895sFPgh1exbC4ZZtoThEbOrus
mNc626jOA1l0n+mAG+yI+ra94naOdrxUoQS1EBQkbclpfSm2TnS7Qre9k0tl3tmgzB74ArUycZTM
vi2lHiUmsXW+jjKNmnMMa2Zca7uGV2EmJ51EQuePjL/KEelnQ1gOW2z9FW15d+UCsKHm4MYyNtjK
CTAUSnM2wDlQCfaKMJUpTc3ufAhLSQHgkezOhN2A/klAoP3ZcOGJxLMn8Kk7xOUs/Pp9d+5VPq9O
xob1ZmOFhPg/L0CM0Hpkd6sLu4TGGjFn6+pCrCytefhu8Z/LpM/1+IV4tIVue+GIT6rKKAkI8moJ
Jps2KAJSRsOdZe90gh5eXNzMZNsSpTUhWCpQRpdJqVEa5Lk3bHHUjd5HQ7G2p5gu+7tqzg0W56F0
qTPQg4h4zMi4ucicncujWYoeFpDEX8KoG/QZACP3U7dsTXHJEtk+T6vT9iepdHjXZHzGYkP384sU
wORjI1fOSU3aI2+t77PHkAehPnftvv0cmQscS5lVFlAmyMMfhhHkJYhOFd02LdVryrx7JCShND3q
QfbT7JrAJPDC6hxQt/KRs/CJ8cikFU2OGBGux7nXBCz3xSB6mWA7KGEuUCx+qwgxCWK88WAmdW5G
+lBZrT+dbVY/sKdhXnECmyD7dDEoZZnfla2Ofe3itLAC3ZrwgGDjuA1rbtJPJCfAlPCC4iRyY8ni
Dg/UvQXaeWPGFHrP7FtcO0WxO3zqM/yMsVikBEAZ4OqPbXYClySvmXytpowcmFJZU3YzD43ZJsqf
1fPiRN19TbHUsLJW3RXMJX+8oi0YscAIk72H2PG98aB7nywLStSK2zZBymTkgtgszPvxpbR3gllu
RKpkmZSAbBg+SwHoJWzvrXxw783ZNLw4lKFzV9R5HYKPWiih0EAS8RF5U+THhHCUrwUKayZjUbO9
tltEeYYaiiV99njS4zKL0KTPmV1997VXcOfKuSBOJq9fRubC3wYkRh1I5ZJPE/fD8E6amEJAUIxc
M7gbNU5RJU3/u1+Za/+pWx2XCfiykfvRu3MTYF5pdYB4frXb436m3wqjWvB8QD0+WYgPigvG+uZh
ooPkJA31RZ2U7lp9Kw2G9+RIsAWOW8vesNblbk2ey8TePmbQ3XxwpNs/zXPjfMgnkzlcaw4UnEXo
26+21RofFqHlM2Sv0ogDwXIS904lb6GEeMDbBnxjYMax9qa15zVcyBVbACyHIfvC9oA8Xzb7DJ4z
w+f3qPp8rXdBZK5i3wpCwHl1cGd4nfEwB834Cu9j48vulPn93O7VTJX1s8Kmlvl3mk0U8CGURNnH
tmsi5xQtjIbpStd0LVaKkt/tyS2eBs8cHrLARpsjmzKTZ+A6QzOW02YNe/00OUc79Dd5TpHK9lLY
gultWLPrOA1Ktvc1N5oMl9bzzuq8x3qCjaDoE1Pm8pIR8gy5Q3eXDCU8oE6rWSqG7fWmkhG1q5Hk
9uDckhA/WodSNgvZL5033ta1atnOk57EmuK1AJMJnsy3NJjfrN5jzgbUwLd802XgTRKKNli3mWQd
PhiAxoe4NRYvP83eNHxygT4/R1La8PwGg80j6zKsvHCeaS8N9FA+wEoGU58FwQwL0y0sgEtuB0UO
F54rzsjUKsPXjjmXnZKXtJpIR3v38yJ6fDN+pEDKK8ssSOp0vOqTnkPyHmlibc1hjKQu0hHk2k41
j3zMb+syp0Gjl0e0arRqXLlYrzP7U0bO5DpjrBx4Ni86VLf52RKVCCbsBTf7rHnwQMatESKhupXD
ZatWwZ8gIJEi3jGflB5yeEFltzjnnkCpf4D5VLyOW81huprB9KVgUmyciV4XLU4SnwfLXWaOoNYh
5M3oCsIhnGzj0s5r1LWxIyJZHqkIp48lRvT2XEUTOb3T3PKNk5Uk4QC81QqBexzVdhSlxDLi5kjJ
0zZCo5Nz+5ZjhcytAfHPs3IgaS8cniCrI6UhjomVWRsatq9uPfCbyAVAawajNZ2savJ9JsRVlbFo
kYSU2q3SD7zBm3d0JnomRT97BOBRQvnHDsgp7CJvgJoiPF9/q63eeaLYWFeWCrl9daXvXdjwwbCx
TLn/5LmAgkVli68kOEWor1yCG2NTK+8b3eOG7YiblyKlExOsx0DZM4AWDSeWjfr4HHW+9SlE54Pc
qszDB75aYH7cmuf0tCxLf8OMwww+hsIdHqQDjA2BxRhdN0FXP9HXyHYxVSHZSI8T/iNARgXE4GD/
7hNPIFARjJYg2mAoO7K+qC6+YvKlJVMVjDGnoYJlmul+BadMEshwXMLc/eJUZnY3hQRYJkS6md7H
LZx6oEaZtb4Ezkq2lSUbuk2GgKF6BuGwKa8Br89DKrZC9KkTTIF9VsqRVAifZTaVCnnV/2HvTJbr
VrKr/SqOmkMBJBLdwJOD07IXG1HSBEFRFPo20T+EX+p/sf8D760yeSiToRpXhMPhsureFA6AxM69
1/qWhb24SJhv8f5eiVnwRnSpXaHsUV2/xwxPFcEnNYv9viTCzYdf3ud3BJCUd1PNLIeIqXbE/g4v
FCkP+c/r1uIQuu+d1oHtjVDTWY8onBEVKLZzOeB49uueCQN9PyIFV7ZVCyogup9nncwILRNdVAXr
UANdyVk/jmFI0jlfyS6c+1VrBOkDIhYBPomXcNpqsYXqZsRnd6+juASNi5SJzLMy7Fm4TCZKApXb
l9PsunKfSTofPERReO9pNHf8bioB3dLTo+WmYkf+ZNaARB0SN12JpKkkPq8yS77FsBMoMFWC1sSA
aZKsSjGn7p6tuf/q5oUdbnW4bdTfOq2nhQwZGKtsLMhOsciWuS8RpD4R1mfcJIXbBhu7iwZuJu0r
vxOqvmPH7C8E0uKWk3yGJCthg/5lZir9ISazpBDIRi3cTTnHng3RVMbXwApH4s+7xlV4EOMOVrqr
h36cerW9GdKldaJByeTfx9By4u8lg+BAUMuzhavUwn08QbL3EYaFX01cTFcejOEGe88QfJ5SQoLJ
Kx6TK29MhKRtV4h9aGKvBK/V5xca8EW1TTR0OnC5AvfOSYaJt1iZtesrulfAqtuM7LjSBjKIlMeY
qWicbnK3nKqCs4g8YagrYdiqkySvyq8BbVbw0IGIfiFtFdm2EOgDV6OXVbfYtyxuGjjO70FrBQUg
TwnKqqL1h9poQHS9MkvyeOo5cR8Hz+wNH/hifq/b2hSsq95I7+K+bIh0EQXzIjX2ueO3sebc9WNa
LyluhABuQVanjwybaSIRmBFqftNk1nxGRLI188SI4nsBrIYaKdbN+kdfyTnYkNVJo5md0guvyt7S
swMQ5OHJtLr2p1HLMV3xpWm6kxhjLOJZbdC8bYnG/1KaDmr11BiUvrG6Mh3Xde2hohF0Lc4b9glQ
ynU37R3Zme2Z5Pt8D/IHRaWkXDmYQ9e3bB6NfMzM0K39ug7o22oQv+/RzcElDvTFgGkD24GQIh51
WmH0k0byqCNVclICoxG7OxBCsDDxC1S/VMRYFKxZHl6MfDDMlaVMUhTCOKtORG27p+GEc4CGe0WV
2tK6ffK8WWN/6rT8TNMqJ/BzlVklB/g5/REOTYL6KC6BvJJlxkBnCbF0cOzFVNpDYi6Rp5SIPRpc
2FvEGAk4ng1q1XZfosQ/0eys/plYhEayjzI7YNckpWmTu9ylrZxS4LcFLXPCPgkBi09BkZFw0c/I
Sg235mHhxDaUPkU8b7ETqPZSWmL6PkJB4qhH/ieHx7iL5xVdfFXvNIa1yJz1qbmNKiGfiPyIcQTD
QbzIatNAqRiYA+Im8la9VY1b9tqMOqqLQM4qXWtTBPvTDHksfJONo9/0jDMnJJf2nByYslmXg9n2
iqMqdFhydugsbuzGpUNg0rIRG2qHylr1gu8mf5VoCH29m73bAc1VgKOBxv3Kpma0Tyu7ia01KTyh
cWhhYVwMZaVfoV2n9x9SHRnruq0MWrKZSeM5ZCg8MBqqrDNiUCCWloTnaZemlgtiC0wbGPyQTrzR
WVMKuHYaaY+UA1rg7qKIMeXW64KA7akY02FTqYzWuEeaILMst2ySXZDQ0zizeWUpIwWfx/OUvqiG
aDGJAaQh7fyWu6jKkRwD+F4HHDY/U49o5YZyk+qLoLmMRAXOBZtkIjGLAzUm8I3Bm1Lu1Dw72dUA
knLYuDnKI7SI46yvJgDy5irIaO1sEX0oTOtuFdp+EjaEuODvlWSg8qJgDkU+JvyimDuGHgMtL5Ie
cu+X5022u2sdLWcMWjYEM5JzCvqPs+m5UcZYVgM0RuxeFaJfPxe9maEfXz4DvRf0p10K0fLQRkK7
pHeS01GL4H6TWG0SmUg6TvQk5yZX65iRYLZ1G87VW06eNuE+0dgYvlEm+DhR2E63vLewfw3Z8lHu
ZnaFbeXoAfkZprzQQfX96BkGzP5Iz8ZBdLcgg5uAHBCS6CmFfCNLSHOyeOcCbBTMpLZEdWsTe9wU
XFtZ4DU7Dx79sotjNl05ocnRVe89fU81PDpbShlO0XqmzdoJZbBj7Io+1qNbnYZ2C12YcmxbmVPE
842fSqO/w6rpJYxGu9lR7NOkL+l65qcEvDD9tIR0EbKKrCTgaeJYtq0G1Zy6bdTf881sBQOBmu8t
lHZdbZnmZ8neLLPu0rCtjigsLr2+1tOI4xAkZvpqYej0X5EE0EWeGYOhdRU4hacVEaJxtM74Sstt
zMzB3cxlh88qVuRV2HqWEwNcaO01qqX4uypjsAJQ4UsyZms1sJvHVKud5eU3eet52M+TKTwnDLfC
FOGZkbZVTAWibW4UNiZeXIWo/zHXEDhlzYRFjRzhIAYAkwzYjIT0VkbW9+MecXVgb0dzzr8Rn4Ch
m3x2jSH63KN4rvoOBTKR9GSiiNKrfD3J4TCzcvbN6zX9tK8V89kq1ZNf3lSS5hijq1tVc9Y9wsqu
mp+cYhBjbcFHW/JbyW6V16tB0ECu/RITc7bJbI9PxJxJLVzb2WgQ3I6hezqhN1Z2m8buGCAGTpEB
kfVQFKwceCuMEjKmiavGjN3+V411js1NNTReyQkJg1tGEVHLmWpoHga5EI+1yKlDghIgRe+GiLkM
BGjPRaLqBTNZZIgK9qHWhQadZC92N3qDeGkDnFneFC7ZBOTQat1h9JyCYGY9yb7MUaeKNXq4Up26
DPzNjYdml8x2PhDzzRQb5riTkctrHwQGfFM5a/pEz96uopOyYRZJBDbsVHq3NljPRqv1dJtmnakd
0MJ7Vy7FXr5xNGUATbAjzNB7+jJI/H0RUmI9eF7bzV+q0IibQ2lHFaBsDvX8ULUjKo7vgZtfxnUC
t0l3eDeWNnWG+wdOFh3XfoaDRL1TmIL3tisxBpg2nxVYTNq8NUj8i5YWkz2cDEM3orKA87INiFYO
mBMtgnwYzhwaxjYiUDjTvLIUzAjn7sD/Indq5WajA/TboinCDzcBnlypSJbLNt1jaeTnqrBPgTXg
RAMUk5Z5wbBgVVW2+tnymbrR0KpzJtTMCa5dNFbSzyZpHWQwtM6GKIeO/mIRjPnaoNfb0MjVhcVA
G9zeKgXhSsOjHJmhWkVDQpxGkHbpQ1MnfNDooPMQR14RtDeRwuYkDo586DJ25NtpXns7keS68GXd
AbOJo2wCVoEI/kR2jYh3qMSgYNKqLue7KkzjZB+VthmtO6OGduKHPJfjoU4z+7F0Su/RqNthXg1o
FgbIHo5W2uecHRaGLtoFELSV7uR3Fj3+6CpMoQv+cgvZ7OBgJvkFPJA8P/T0S0neHpkJbFrpRJe0
mBSuN2uhihga/bpwhaCmK75MHF9LmuSzcg4AehTBwWLEkwHgpZU7vua6vY0b5AOb0UBl7bedxWRX
xuRgnhmhSSk/09/SdyYTxegS3If0NpEk0OCr4KNYXJka3gDfGpF++LQu6AJiQ6n/0oX9R8H8D0Mi
m/q/vfNn8Y/p6aV++fm//5d+WVifDHR5KGtRWnmLRO+f+mXvE/9P3UHSJmz+SFis8bd+GZymgaAP
C9FiizcWteI/TfPeJ+l5nutaC+vyT03zR+o2gR0foRnTKriG8M7sRer6wj+8dMhV1LD7cC7hiWb4
QMJ9ocVXcB6aG6exxw+kg0fqNnTFhkDJisQYdwlHpeXPXyxIPrMFli4iSm/MknVD8t1aCe1HXzTB
9sUd+I2YGb45/64X4lLYAotMF78xZDq4BMeGdl1ijXHbxYNV0cA3NlllI4q4qTyTnSn3zbovCj9y
BApvTO6jniwzUcQdDXtK3tgzckL2kDaNDZ9vAOhnuyWr1OHg9NPE4kjaE8yVPb4M3TkDsUGajxYI
P0CpEq8VHeSbjo6sts3c0WzXWkfG1Zk3xll9iDJvwBRpVB1OEy03ysfRaIpxa5WDQwIlKGvuiNDJ
C9pjq8QYVCRAXtZ5mgbtOpPu1Pkqx0V7QYpPrq6Y4cVi02poy84TukaPXUXACRjmynnIk7GU5+4c
OlfE9wXnaP3iR2Y5fewXlpHDHhOqItchYJANgRsCv2qtFdbFrLzMaPqcl/h4OXnETkqOVEQff0nS
CBp85KvBmEr3jDoIu46myDhEEK3ZEc5Atkd+GB7vxxAVUfatoB9l+g0c5qQ+Hacuq9ejDiuCujWY
cuPUjeqxAhAylkyh6XQZMyrDUNgKj5yecNQxN7PB7jrushIiNcmiMXGCybruiBn4WkfJUJ9boUZq
gUtzHclGgTaj91YJYTP6F2cYUwD6FYAalflOHJiet3EHa5hhTelWCVveHjUiwinxsaoxpMYV6pkb
uPfNLOkRaFHlXLZtbefqcwzxmyzByrL0jsPSEOS0snMpJ2qzMrKc+cppa6NI13GbmE5+OXcErF8H
CkL1fZigcFGbqYpESGNYG9RDVmhlvfCC3Gn6zAUIFA5VojoOmWkuFYhRq4qoVf1ajxDHrgBpTPU1
jBWVX+WxJi/pSjAiU0bc5+uRA8B9HU48ROQ9TPm2agQna+4jM3oz7jxrlWBxRt9PpU/6aGsn+b5P
G/I/R8NBHIBTtHlkKqhQ24Pb6nezXpnhF/RdJWYb/m06g76pb7vwUht1IrR7AVwagQxemjUIWPSd
teNSq3aMl2t4QQPwf+pC19uhiIj35qDmfK3XIXiEInfNSyftFXfTTPjBCjvuzJ9AIIbqZFD5s9kX
5/FZhsM8O42nPjIRXZHKCoteztF4k5gt8WhBTQzbhZGNjN4Eb4W4ILGSUDPGg7BiNhLn+xLSk6b6
PpkqbPFx6NjVk15mMt1bJaTfUwWOCRy2MJofqutQjeHCHA9xW0n9pNIIoq9WGbjWcD5p6i5bOqtN
qhpjRSw5RzxyPzGG5dvSGhmNt3TC+x3aemcpEaPK2ClFntmKXig5emY0VXs0XjZjCLtK83UQWySx
RCJietsRkADJ3qpVus37DpMwfadij2vCxu7V4ohFtzR4+sbU6PpcpR79xH3V5cMtzXwRnge8yO6O
lmZn3ISMtXVFFkEmky8MOEd7b7ZjRc1AppRVJ9/GQtOy5YBMgXFO84bhpI4DKt5PimYXUwrC9Fa6
Heu0zZNIq86KJNGjAwq6rN41QxD9LCBuzFi7EfqRlZpSPAsvCi+msMlMup/6fBNzQIm2ll2RAly7
RX2azgxQVsM8WDQqcgriNelwjGA5pHfjDU/l4KyR0kTybtAof0iPail76dySZ8OZHptQlae7pvJk
Mn+bPHxH10FkzO4aeNw4ld+jokcp9s3QitDjuaSWB44UrnNa3Y1YLQ6i0kZbOrvd8BPFCNE9iBvo
TZbqB8mkAfGfPjWrJoefo8DxV989f5L+Ux9RH6GL/7/ro/OHnw/hg3p8aF4XSfxDfxVJlv4JexN2
E0ZyoHSoeP5ZJEkqIeZL0oHoY/wd5v53kaQZxif+u5RDgMN1vhdLkfZ3maRRdkHlNXjP8DO5Ntam
f9/mRY1ElcZsnL+hK6hhnkX0L8oWl4xtGHkRg5woGw+zy7sheSPXL36U35Qsr30VrsG/n4tB3c0k
F0yoXP785SqS6gl3eeH3Vn0a6fUdGvR7Cv0NcY5kkko+Yu8v+NrJtCxoUoiBBue3tei1LhXUiwVH
FF200saaQERbv2RvCkg8JUrvD1fBbkMNZnOK4+5CL369SpKGzBKTCcyGHqn1pCuxY+YrP6gsX/sY
uBZhOIsNzyIs3qE5c+RjSLTUzaiiFN/NUfpz06wIDtymMl5IFLdjkjx2I9K69y/tdYm5LIpvQvDk
opugmpVH9TMhYWE7KA1BKxXP2ujsdotqUdtYmpjOqAurD56Q1+Xzsp5pengdKdjxyeFJeP1TOtOk
B64NuUMzna9OUDprliuR06btByu9eTQgqeoL9ZzIEtPWnaMrCyYas0kytpSJ0XgyzQR0iYpe0vu/
3+9WEZbBWngOTePYvdQjbYdeQWBvVEd1ijS2DjQexpo0pPcXevNqLVRh3mHd5mZZ4vhJJ3y3D2fy
uGgVUbZ1A7BQryf/xmXT31ZaKX6pts337y/6m7vFUUd4IBjwroI0fn23dCewaRBSvAFDLDa2pMRv
pNRoWDDZfn+p4x+SoyAvmOuCjaccwMV5tJRnIdCBh+Mn8PR2Zemah4Da9INVjn5FHj52KJ51nR0Q
a+0z6PjFftGgiildojr9dGn0WnQmgrA/q4Z4Mxb6wWMU9cFtO3q/lgWfYyakw+EUP9TRjmjNOsKu
scqYSkyn5O5ai8TEOckIoqRRE2Uf3LDfLQd72uZp5OUCKfz6V6RLK90aeosvbNtSWGYKJk59RPnZ
w/80fIbEwGH+6M5xiQIZ9XIupmdr0h94vaZZ2IniMJP6zmDTPZTeDYN+9ccXRg4Ejz6ofwzPb25c
ZIS1soix9Z1xUIdQz+WBQjbZRAGymHFAi/fnF7VsT7bDTrWwzV9flHSXTT+HJMVLj2HDqWgTeziJ
31/l7e3ie7wsssCiePSPvHkFyoCpMlwIGWlJCGiBDASvxbT0pRXyoNTYvL/e0Uu23Cq+YzyK3C9r
KTteX5UjNWTKnM39Gf2tz9aZIlqtxj/7KLMKt4gig/9ZqgH3aBW68FlvTYwA6gpoL8O7hqa2Krfv
X8vR3rSs4kCqA1poGTDJj5sjLcwn0qfR/LjgnvHazRNStRm9pmkGH1zQ75aymHiRNOEZPOtHF9QK
AMnz4GT+iLbUjzo53ijDG1aemJKHP78qfjkHSyM+LdzTr+9QNzPuAC+bkSgZ3sKvHk/7WOCTJgvq
j5+FBTBA34xvCs/eca2GmqKNO8xBfB9DQsl6u9OwJJXOv3FB7O1Imqh0l8t6fUGRWTpDq1B72omm
zhlCzMaF6OogvNALr/rAY/v2+abOXT72fO7B2T031F5s70NCpnqzaO10Ar+Y0MT9OZRr9wPP6W9W
wThigy9nozUopl9fUq7pA/G0LZrSpmo2iZq/SRLuP3i8f7sIL9LCZDTJVDmqOclkTyLye7BZQMDd
cPyTl2GLcf6PHzeQpv+7ytHdEcsQociZgMfBEO3hK+EKYLyxycTg3PzpUpIiQiCMXDj31GavfzVr
0Map7s3Utwh7TFd8CtN1KqzkPnO7j1zBb19YutRscEioILNCgni9FjiuVAxST5HLJ/I0dZzirKWp
+cBZQn6wN7y9T9KWy7dJ6MgbOYC/XgosjFZOJUuV7Ksbq4FugStVfbDK2w+FtC30YoYpLE5ySwLV
y3NOkaDUQeGd+lFYhf256Mrya4ayuD1F3WYCtheQtD94At+uySHE5sQIwGGhth7dsIHDlRhK/MmV
scgGIJutNQS560zR9pQm7aP3HxBjuSv/2+5muzOtZScC2OAhE5DiaMGSu4PTBvJ32HmB8h0Tgyoy
m0oBKPMm94s22F66o1XcNUsPT02bKcEFSf9XfW0NFxpSgN5e+FWB7oNZbdRdys7LEafYTLd2QNaU
tu2kZp/O0gz/iAb711+egYa7HH0hnBzH6DTYxkLD5HM0zHmFMBf3T8WhYEazjHbf+uB5ePuA8y5x
xkbQzHbHT/b6eVBNVuG5os4bEqedtnlqCWiW4C38BhVu9MFqv3kSDF3CNGEaAVf3uGwQRIrEXc73
T5qpWo0yshOGshmGi3FEr7vqq7L5/P7DsHxSj54FA+SFbrFZkNXmmK8vUMcKGmkpKSNYWLZxZz9N
MyL+VI/WcU3cq5TDzfsL/u4aeXsZllCwwCk9WrDTpVJazecwHkYNX6N5z6jjHAhW4BNE+hFR9jf3
jx+TTpHjLtlx5rKrvPhQmVlvOogwUB5xVkGg1arqVpvq9JDI2PwjHsPzk+ksn0O668+jsqO1cLs2
wzRkxQL3HDeLVO00x5l9kuV0yd//EX9z1xyYK/x6wiVLaumpvbysIipCG/oDIkMPTUhdp86dYCCy
KUE4bDhCJptsQjLy/qJv7xxYC2eBdnPcX96914uWrujmOEbBO9gKMt+cBxtLH4yDFyeAWBlqbt9f
7+1FLlFgFO3LwVi6x/uiJrSwXpD5HMLHYef2JdJjQA/dWRYN+kkSpOOVJmpr/f6qb58YZq/4HmHq
gIrXj2EsCvdl6XSs2gwzkRQ1H7Ia6BqJRgz53l/K5Qd7/e6xfwHRlpQ4zA6Pf1Az8ZyM7AEcC6JA
ADZPMr9CXwDxzizm4ktG1vJNiikGWPBEVvUHm83bn5d2A8+rzsUuXaLlz1+8GiTimhI7YuE7TdOe
lxkx8bWkc0l46pBcaFaW3AYWCuEPln3zHUejoYMo5v2HRsPO83rZtK+nqShJrag8zAijS4gDkib3
g5/2d6uwh4LZZjiITPtol5mxLE96HXM+R8+/dtKmgUVIXMj7N/DNs0Ljixdh+QU9y+Bb+vpa2nZs
esOidjSaKdosBdnKmFpuV4QJ4d9YasnyWSbUuLyWl/Pl3ZohN+QWcmTcB/Ze2O1IavSUQ0/Uxt37
S/3mt6PAsvgKEaeLemD58xdL5Yt5NBbIP0D9EaWqs9usgyYr/7Cn/Nw2FBgplsefntdxGTII1SXE
d3AwUkA5ka9G2XfbBSmxfv963jzoy12idcIOjYCBKuv19aDRbxiNW7Aga4EfBz17j8el8ho/HQ3t
MJaaUNtWTNWfP+kcZemkWDDk6AMdbdKpmWCWLNAPNBbU9AYz6IOVmiL+t5ZxOaVzuPR4EI8ur5mT
xrGH3OcA0lm0eZGR+xrtsA8ei+ee3avtit/R1A1eJsdlWPLmepy0LLuZ+4XHMnSnjR2FtxmejVVu
ISnXzX0FdTUrBiIBarfbOajxP3gJfvdkvvgbOEd7h5eNyulsYJZDp9mgtTu7uO/kbF2//8B8tMzR
h85W5EMwiiU1yRzH89xz77CH9h+0pH6/yLJ9kESxVP+vbxtGWMb6wVJrTUB7trgiCFPJNU//4Lb9
7umn+WAjlufxp6/yep2iifu0qwU+hqS2V4McjWslcYn7JhWfXJVOHZwZwLn/fANehnPMcByqPTrO
r5edOqvEE82yco4xnERzMt9nYWd+UL7+bgdGcs3BiFa9QXzn62XsftLoWFLfYTXyFpaR3E54ehYL
jxn8GaeN7UMu+ixe5KWDzsH66KMi4k72g8U1aTjISE+PqhgWQwNp50+fP9ahiOQQb9JFf3OCJ64K
cyEbljm7oF9VL8OdhVLvg3ru7W/Hyd0m/JQ9EanV8UnKIRuzEjLseRKmDuKEmkBmQFrF4JB/cEXL
w/x666CkEjx9TBDpIsqjXy6bRhLEOEr60QAhLCm1eleB67rEjl/uIaKrD/pTzymnrxZ0OL0jVDOo
4JYW39Hei8HTmkCYj36SiDS5rDJcHw8ZJ2MEpabXtJ8jLHr3hdN65SatnEx8QWPdOQdqBq26ef92
vvmdYZJSpzPQpFXCMOToVWgKkZCd18PvcWptGzt6vtNpZnyOTJgD7y/FY3L0S7u8buRLsEdbfFfl
cdEcoFUI2iB2/KyExQ2YotB679KZpFRfAZWjaF7Dqq87ezVLDZ0t5nB3ni+Jp3DbneTTkfgZbdjb
Oh3T+CGZFISCOA/xZhLBZF1knLSuLSaL1kk66iOGp2owyHVvHPMr8v/WPh3rHFxuDYQBU2Iz1uGd
xvfpeToSE7236mfKPXMjWtkjMJZjKUx3lduFzq3xRtENFxitq+Y68EYJwL8l2i34kuuZt1d5tJiV
QrT1wQ/M3BD6N3yl3KEC0o1TCBJOCaqYEGu8QuaPQEy5M/kT0qXiMxYBzUGHTmYC8nLDxa1pIpJ2
VA6kNOQh6FrDThrS+ULTPEd8G2gY7vDjd5vaREh0Rm5HEGYbz2tyks0SyyqII3OTuUt+jpYWjCeO
5WaBn2BJGx9NjF0xHb6oHhBSwbnA8B4qcrHWBaFcyb1Jvp7EdxhPgX1NlL3nHZoAMtgVjmnP2daT
bapDyw0WfjuBstnYlSTBCv1zgQh5KL2k3mFst72LdM4mzx9UP1ZnQVrX0+UwN5l2p4W5UKdB3zb9
LWBlE0hgbOjgkqPCwqY0z8UTYUHTU1J2mjgzOzzOvhvFmJpqB670OdCtpDmIBjbOIQxJRtwAt5DO
Vy+oCQhjG8Qs4oRB+FNSVLkIJ8MUZENSyyI8NcFKx+GaZmAUg5GIArIc2ZTLVS8lUQsY5Jnpr0wD
hPd33rYUI1htFcENDnLXPjGsynUIFBOj+JaPRgxjoyiaBS4eAXOjBRLn4MfQdBOMkRbKXYLqmlG/
DjGyBkjIGmVfFikY7Q0kLJ3rIb/kVwPX8KkpMzUgk7fzcG92epRREFZOhA3RCeQ2LHXtUnEgTVeV
GuLx1uxwbeHHl8iOxATP8amOA/2baUbKQYvN3201iwr4G/iNot42aTGc6ROYRyBogz7fA+OC3uE0
cYdgKhjIcDRyipeV0aTxVwHpi6hlxJ9ypaygq9dY4QHojFGIySKThc6zPaeAqVCam4+4GVEpWZjZ
CjDXIdCnAsujy3NYJpcKot6jLsCXrct+mqFVpNp46wWF2xzQHg5qE2EDHv1IqlL6KToqe51nVW1t
i0oXTyHquGTtYm1FxcdB3IIpPo/DFjxe+43sSFOeh5PLwtNso55HCAIgowi1qdw0aWncVqBqgPHK
0htOnMrizNXAaklP3GDSp60ka/RxKDmmAGxZyNyFYbffiWax2juo7HHnA6AYOPEivGu2NIDrG4VO
djoHsSVaXBbRGNF7nVskiU1PVN5FVeoB4CQrtaZVlruRDvGC+M1z/LguUQUwsnBrIuuXfhgn5i2w
lzm6n4lG4WYkCeAGqKTM15OW7As2/ui+8sbgmr1bpJsCr3cCu7gq2G7cWp/3A3vmr0aX7Terz5vx
lKZBgh9GxfnppA9dugpUbY9ravBAW+tdmj/pIjDuop5BNa5C2SKcDUWv7WiiY+oYxqC0v/clLqbP
Iyw0dZ9Xk34NVqG9NGaD5hHuSzmfsg8Vl8QsdNlBgx9Y7i1Q5rNPL6i+qdo+JRU419xfPVi78jC1
Y1fvvKQT8VkVGfo3SPYgB4BiZdoOZVD4ZA6GUa06V3nDIfdqq1vDe6w0cDhI0TGC4G4/Az8B71IO
unVvR7qCZoa072uic2CHeQDivOZlB9R2MoW6e2qAbpzPqi4qirWyCOdEJ0v0po9weugXsW5kD6uh
VOZVToYGbpt6IeHpRDq5eJKGofsRoNKpz1VeOu2KRMwex7BXOwMOoBw+oNIS8GUzLbXvja70764d
hClwnCI1TjNAw0Sn4rpBRRpamKK9zmiFT4CGRpqGVfRim7sK8iU63dk2sGnHk+UrYD3h18wY0x9V
X4t7G0RXgFNYI1MxMTPQonrMN6DZjN3Q1/RjzLC+DoivzW+z1Gy8+xC+TLhzMl5XaJgcRYD7mOLa
BF8ofRxHMjnFagxAh1MRJmUdzS9JhTUk2DXZql0AA7IkeyQs+iq7t0kPFbvUIzT1zAmRjd1FbVUG
q6Gq+EqmpFOidmRM6PIgJk3rg50bolXbJ5q+ayae8m9a1kWYCtu+O0E5Ow4H4lB0a+O5MXpOZDlp
gCO6nNJ9kZPx86th2k9IQNfnD0QtO081WVXNI7ZJAwEUxFJrE2sAu3F0wZJZp9D5rC9sG5nZAEfJ
dO8zuxUqWtJVw/Gk4h01fVASCXLQDo7QuMKv1AT32HBJktHcTjd42F17WgMoc5vdMufvr1NDVtFN
XgWtPBgQ7Xikc7eT+caFjZPfujpJZGQvRS7ZWPmcxOV5Ew1DegKjysv2YfhMSJhdiYs75jzT3GOi
S9rU91pSlfpVOptG/731mOo/WG2owusY/6MiS8IdeYViws4u6jx0n2QZ9Hzsda+1TmJkG0RCk6Ux
HyYbes4mKNmWd4GNHxrFAAmlfecXxKnWX6iMCLFYIb/tnf1I6oK8hU6pG5cNEbL6vd2lKrwZ+aW7
HeTTIbts5FwbW8aLUb9Lwgl4m2t22f1gCzldTz08SwS0aN1/MG1tQ99LgSUdrFjU+kHXXNAkJawt
1K2TY55YinTWrxU6Wgy3JDCAFGQafwrrYHD3xLnSPB8NwEh+onqDBN400/t9M/XCXBtubFSXasKP
5g/VwD33lWx5MVeR3hXadyJMtGFnEDY1bDWdFc6kgKy75VyZGeeIbovRH9slKrru9URsF0092Ufg
c8erUGmp+NLbpnZRN13pnPWMc9vHaqEjXchwKum2OKk01E0k0I+scjWIdttqTmVcOWiF3Z3eSu9B
a3VdfXGCYYCpZlcedqix0zprw+eJjqimJaUkaCuwJx1f1RC5+kMVToP2tS7DmE8pVKy752L6PyLc
fxgWB7D3RLhM1dunVwrc5Z/4O2bB+oQ+Do3B0teivaVz2PsrZkFan/Sly7awU55PrpzG/6XAFZ+Y
3T4r6xj8oHDjz/6pwDXEJ0w+NmcjhCz8KZz8PwhaeHPWRBxMP535BHMfrnRpiLxoX2q1wROfju4K
g2G0S1D+nnV2lG7pvT2ybX4k3XvTx6G5wSLmMlBF62Yvp78Xy8kxHqjfFgCNwtOTItZfBRY46hc3
4Oqvk+t/QZO4KgmrUf/9j7cH2mUZC3kCM1v2Anm0TIQFGnhNi5WXfXvjYBA9SQOKOgJszNMJDscu
UArPqoZ9cdUMbn/B8V6s3/9bPK/y6ljN3wJB0/O0mss97kxwnNM7TNUeiIWm/JFkevh5TnczH4Ff
JZvmT2gskoyYTJ3ktihWsxFB3cEw02yKJq2ubPiM3y0IqCsjZ+i9S+AQPDV9nn2GM9ffdhZtqbls
0zMGyJh49TIzTg2N4TnMK/iYkRe48IcaeQixM2MT0jitEj4RpJtE5wBDCkH7iCsDs74dO6zPoGpb
hqJD7l8M3+dmupJeFVzYFfEvbhaVW8/FEwFWuwAmC6Y279185kQ8QK/5z17SToef//0Pz7EcxG4v
HqQ3sS3/73+yJ/VfN09F+pB2L3eVf/2zf+0sjDc+Wc86kqWXx/CGgdlfOwu6309LA5MHnxk1DR0e
/793FuT7Hto0hxECf7J0Av+1sfBHjsHOouPORtpvYFr8g31FPk9V//fp1wTaLcaQzxvey1fcmnGW
x31inieH+LQ+URdwFfbmqsJ/tXLPiSrjP8oL94L3slr1WxQV++nEuGnMlXEZfI4vMP5sivPpftoH
m3Gbb5LLYRefCL9Zc1I5Sx+yw5LYhGVrWlUHeNSnySZcj1vbN7YMxdcEXm7sk/6Qbvo9KAn+b+DE
u2qdXgcncDl24ymAHL/e16dqI31t059yajxo+8knbWEf75vDtGm3+k6e1Lt0B4dzo23LvX1S3YQn
lAbr9ELtQMN15xjKDtW22lrb/CK8wABlbM11u5dr7RzLMUWSe5aeO/v6Qpw4l/YOqPZ59P8pO68c
y7ksO0+loXcC9AaQ9EDP68JHZuQLERmG3nsOSdPQxPQxq4T6q7qFViPLZEZcQx6es/fabi1Xj1QX
9dpbFs1h61fhEJQ+pD7hdDJPzUN8L9woYp6sW3Otwu40hmQSHEBmlDqQvV+1wHDiCCpKmJaqa3oH
zQp0IPC9Fy/x/QSnyPq7Oo2R6nHE+Vgm7uyvyBvc2H9myN1BUtLNPNmLv3WHdfXbUP9zGaonhXyC
2wWKu4dkuaPB98T7+LKesqAJCg+mMO5sCmo39Re/i3ZPCfrz5EpBH0KGcB7cylcc3VVOxcXwFt8I
ikgKlvs6nHnX8lg9pP4eWA8wPgyR6acPkJA7RVCdJtUugtnRnDognepkTmznp/SUn0xf+ZZOxX3x
KX9Yv2CQ4ToGF2z97IDJXIJTB+7g03BZfP2uiVQfxkgPwtFQ9Cs3DaeL8RDfbZfN7VzRF13Fqe3O
RZ3qUbxUn/trJ9vNbJPMlSGRmJ3+Jrq9p92Um3UdouKpfam9Llq/RX90tMhwma3zs3si6wD65ECL
cm/0JK/w86t6pfMoiJUondxWtbMn496Ier7NcrJAcQp/L+7rU+Zqbh5krvhDDeHeOS8/hKhyN5fA
yzU9qDn4OxOZofpYnZVoCi1SNtjcm/oo3bMTg9jLfFjpOCciP/uczuWLdJ/95vzwyvzBiLYA7kf9
xES7n90VT/k1v8in8qJfmzOk31eDE9Bf8ig91Sf1PPwnar1/m/j9j476v7jZBUaMRm866bo5izen
nELotN3YGcLJhgyca+jd7+8xyHyDU1lGbQTjgyd6m8Pg7rMSKfbgVe/p/eLQiW4L7uhDVOuITmG/
Zi79zTbMf45MjGZnoeT2ESfML0IpJAbOPzLP8NhFDkR9juQqvuEXnsnzVtjl41lNTlUARzF/Rjtz
TLcK1rB50M5SiM6fmwRJgADnF9PZpUGs4Axf++/qZQ7HcxEUL2ZuryFc3HdtaLH7i8aZz48Ac0d4
Vd2en41h/Jb6elSe1ahwYrd5Md+SqxxJt+TQcPS0q37HhoySSH7eH7VHwxv8+WRcKyNMovmUXMrz
fov9wVfvtEBp7k1eHduJA6vzdQ00B54Rbz3Og0/hzoa+yv6e7NJ5fyvtjxqrgAadzWCvSzP9aXQV
+/MbkVJ7cTmTvBbaHAdtA7ty+SQPktTTcslDYioMq3nrwtGHjdqfI6afJHfxJl6c+TWzk6HFfhTO
yQ92nNs672h6R5mzO7p9XNwnNvwCT4gjX4Vzfdn92Z08gi5vOkOT50Bj5BW33R990zMfVdJ+gcV2
kAM5oNDqZm7hUvH06Pix60i4207H95bX7XdyB/FSUtsM7zq5ByeKxxGIurDx1CAJRW91yTI6stvf
RidzS0f3EOV2VEc6Fx4UwnbmFz7pE7v3t2DC1TCfaSNja38neARmIT0SEC5kvK7lJhCcRDmv6kLx
sQtzx3g23hKX9IOd/ez5dM1VIgEPBFU5V9d4JG7d+NGIJhvi+UAIWz4kPbUviTv9Z6CVMfp/Kkf8
w2UeP/8LKl6MrKDYYorXztOvO66scYZAsEe3C48xYJ5J78LT6JoOd8BSQrZ4SXkSNb5qZSksV3Cf
ChzQ5Gn8NWM1XpEm9jevsj9JIjqTDXe2EwczK2m4bVCetnA6M0DDkZv948hOfNvq/oJALJh9XLMt
2CgsewNecfB6H6GFY9scTpJfuInHFeJcZ96tB5LfR+YpxlBRmcWUxx7iq7b4azqV0fGBQ6izx0Sn
uq0+FJtOitHsvIE/8NisZzOYPLSNnONH7KD3Yz8PoeY2/Ft0+qh4VPmgzmtCiy3BkFuQR4uzcrPH
h3eeFOVsltH9243kAAU44jEGsA64pQszqJdHvOtqOotj2N3rxN3BZeLo3Axb68ai4cQVH+vFnXM2
/OY9f+bzWVfZ7h2Y/TwxQEyT9ZTcysv4ozugihOfx3Kzp4T78iX2TK/jktBqiJiKdzmAyPjayVPM
IPLLcO7YO2qwu+g4O6UrOHqENLaDrjK2c/VrHqfFNrX8lDPrkiFz4LTi2W7HRndFb3Y3Dg5cOTyZ
43fHmk02ByxI/ATfUXqHY9TYyIsNxS6nkUMXMe7uH1u58SzeJ7kNXwKvvFdB73SBzdClnBAdt3NA
pdGfzoiH+LyJL4oDFohXCPax9ZrwWLw62n+a1+W0sRwDV23y7METAYyylzQaTt2xUV09EO6OJ83Q
cVhjAxAD82DID0qvd54qrl7g4ye7dr4LLsriclOsApWAP2tBDYiLpm/uzyKPXDziM+wepHZANFCe
72xYLieUz2Ogh3o44pUhI/OsUDhjg87C/RIO4cY+Pr5LBeUdZyRxGcv5szElXMXCheZOG/S6I0QM
a/Btsmdw8o4tUV+wTWF57GSsi8gWSzEesdcHI0sM7nBaHNbg7T/3n2nUeKTtECwJm5CW4B5XlwcG
+1sNoMgo2XkiXpmUVaRFvS9zZuUgDZaQVNafnZrdUA49zT4Er34YO8vZioYwDY7jMPISmDRsBQs8
exswJAXqYqIdIUyj8UPFDFuXw1aVAZxWbJljWy4sLaUzVlRhG0CGyq6SWcvNY0UDjtSD+bI8qDds
Gs8asqArqVPWu+XYUPAIgb8un2YXLpLbWD3SZzYFG66jDspjPRyG2XHhAwcSUx8sPJflhoAEtsRk
UzJNH1EH9Oh35CDDFo+j4FwAo8XAvGofOsdXfNgCExfTO5vbvgsBSu0cd2yD17wuHMcKGLBieBZs
MDxrHMLjmy3b8GWeVBmBXx1gW0iS2G19i/tM+G4pMj3LhQGNzy1Z5NFnYV3xBOs4T1X8s8NXX8Ji
HZ7nOK2bIx1mSORRc1IdBfyJShC30F8GjU1Czp817ZzZjl3Jlj3JH6mA8bY/Xo9LmS/kKF0ErG3J
Rs7ls7kdS92dNC60ZBmwnvy+9SwguRnQIwjEbu+qoAOopK6CfeqC/bzr1/queti+1vAACiPIJgOu
9CGWg6MeB7AABtYNosP5TFTiMY8VFNfkRIUv96WQf55qvzoVp+TUBGgxw4IEWdGZesF1+EpBy5tv
BbpdOIAgWDVeSp+QKuRafMGmad4WfTaYTa006Bwovq9ERXZpT6CkJmj9LNxBUIBbcE5OSJHZNGmB
ig7YJRCfdA4kxE7qQ+v+CS80MYPltN6BW1qPB+Rv1+m2Xsi9+6aLVLNnBSNAbQ1b0x74eNlTiEri
iPko69aGSrB7HZAdSZ+oPWu3+BliyZG/iE/GS6e/bL2nXwBiHoxuaAYFKCk6WqArDlGAnbEspmt5
+vOMMYmQZI6aF9aXjaK68t1EFFKf5XtGsc3Wzl7USAbBKb/UT/NZvc8ClofX5k8Jl6O/ZV/WrT/r
91VAjZFmdhvGhMRLEid5EDzB68MqwEUCMw8cKkEF7yWB4JFQ9iuQIqUP7p6LdEp7diY3tj/GsABJ
aQE/sDtnsO/Bpu/1+0CGdvNI41yShrhm8qlJ+qir8PyH8l2FrAZOwsj6pWl2ytt+yk+x6GrsE/7S
PPNiMN/xeIUj6AOGoXPCTjZZwyY64jDrz3Oz+EDoXd/V9Sz8Ap6yAQU0vEIEd+zkWWFWLYI0bQ9S
H0Y/N3+T2A8fcFTb8cfiLv7qvad/jEJvm0hJ2wbXaDiGp9rQPbO7BhcpC2/kX5t7wNAZ2K3+QY1o
uvMV6VG7KGxiLsJL0YVRzJekgJ9uAlxi3wNmdewcyMChr0+e5Y8qQl7KS2/QRq/fm997MV93oNuY
vD3hV8c3MJtoUy3nGv9chW0FiRkKD7Kv+51/XMYITs5h7v0sH0sINALVb3BuB6wDBGHWqIs4bUgg
ejU8djtmPfFzr3KRMuG7RB/tIYAn8nz2AYHZu8776Cg4Wi7eOQ5Ny7e3wO4DdGf+AbaPzb2fdufl
Ow8OPHss1xGCQCbN5UyEeYf3EH8I2Cjdnk8lK0ZtBZ8HjHb4fwyQzELnGCTQOYEAvMH8/8KSjfhF
A/sPnyJI+kB1wjl3cGoEozXGzs3xqWT+jvtg0QlDg9obudjJ3bkQ1G0w8gcctADRGf4Q5t7nBuNv
RWWwBj2Xv3tCcLwS9+usdxo3oIbWiX303EWsF05p8YbX3YcFF6Ns4ntzbw7MsCXawJEGR/5lDNLD
DHvHKhMCYJSBBRfY9ppvZDV8wUeQz8u9Bd8CcLF5AxcMkPLRxzpltzw6MLYJx7Mv20QgqrtyMzIY
of0i1MbDHOGiAKr4S5btP0gaM/P//4Dfx8//Ar9NYc0gkm+lKyAVpElSsyaxhF/3PsEpdG46Gz6k
VhwCAB6AAbJC5olcEJkjbBoTpcAnSJPBZwfM3d0kLO8PvLVG5G7JcDAegldA6hAUBwvUXfwSX+Nr
f7Hu6Brx5ohiEhkOmOXwFuSYANXLSSNnNLyWz5uXhGMUg/cWR8dii1h/EjVhdRqupT+f+7Dmv7qL
EfKy63jWo8MiTr75NB9hG1c4/1h/rPa9gROqguFlt+u74Zo/DV+HG5CeD//GHKTLmFgo2Q0uYHgw
zqv9MXO4aWv+Y6osW+OPeNh5vB1S81gHLaTXfufXM8fosGq05rtQ6B1B5eFXTLc/C1hDyTVP+rcE
8CV/5LYjRjv3IU7iG3E04eFSdgLLBYjK9ztkTpzNL/mK3CVDT1RzOKWV8waNOl9OIwnePH5Y/QPd
aCQaQM22/Lq7BzY40ney1/oDhuxYCHxpIAS637j7n9uBSx1Q2GGmeCJI8nnoqntNtJ9q5WHQOe52
QyprxqKP9gKSxpLTFlcHEwmiwdefuHXMQGzv3vwqPOwcNMVbPeWUEepTEw7mEMccbNhLxeNwEGdl
fg5WMoMV/NP7B4603BqEeGBsogXuAeVERxvvrPv2Kv7IH6o2RNsPCt3rwvE+jIiMrorjVICw1sng
DWcL9u6xJxf+jmKQeN7Oif8CZ7YzRb2dgt3o9nhYmQo+wXFsw7fPeSe45szSYUEIiIHxlrsDIsK6
5B0QT/E60VdTuz2VHnIyzgEMVxZuinCt2BLoR7l0LAKwjEwOoK5VLkdQAvkzJvWwXNixS/xR3pL7
xV2xSUfKocLM1KAx8z+Llo+S2l+6JP8RLP9LE2tVtFpRpqZxjb8g3T7RPkca4sB7L+Lj/qTD8Had
/d09gKyJaTygJVyW98LdQpaZxpQoe6J17ExW7WH/KC/8/Lu4Gb4S4uM982QCSdK7mPzxgR7i++RU
P83n9iwFymn/bshvJmCe3ZPJcm5+FukAw/FCAA2MITSOZiAxQZzfh9tdCdbQ7/uz8bKfyO+5Q4TT
9IpTwxbJLtVlIMS8vuEcMf2ueCsweLvn1SRd5Hv5bTxVF7wQgFbGl8X+RJKzIzWhh0NkPZiJu3zM
aKdEna+eu7N1V0bYd6w46XMyb8qdfBvORkTo7R0Bfh5Yf+vJ/i9VfJ+biv/89+M9Hw38yRmNY3+q
Bv/41zX76Juh+R7/9VX/9Kbhf/75dfLVHAWRf/oHvisbt4fpq98evwb4E/5vWeJ45f/vL//t68+n
PG/t1//4bx/NVI/HpyXQlf+1xAJnyl+cxr8rzbxm//t/jf92e6/+3Xv+XpIRYZGkriJaNALRi3zM
kv69JCPK0FUqCC0zVwA55F9LMgp8lbJKOVRiehJ2Ikqwf6/1mkeBB21kCqZ06DLXZf1XSjKMGR/t
6/9I1FLw+TM0SxlaYiaNqZV/STRBa5giQWS2YVumyYofRlVxf2laJW+vw7xpy920Qg/7usCTrtyq
bqtLFbXbIhWpLYhD2Us2jRcQSytpm1pn2NX6z9ZU9+ph3tMCaZ6+HVGuiLNWuNFq2hluGveQrcFJ
AK3TBQEoS5JoMyqb3yKUs4SJW7aK7taNYuLWmtiC79p+PQZ19jg5mWbd3jOAUt1ZBkz7QTZBD+eO
cEX97nKjeNL0LVtgaEWq7XvKaCb2DAupQ09Eqb6CWVATLUindTWmZYpb/XmIP80vrZKJWWDWWTUM
XlHKk3lCphf1yqwUaMCECxAhhGdx6po26mmbhk5fr7rXTm3RWWmUbNfpEYK87qIPFFqjlNnFKhjn
JX3qGqGOI3o++HzUR8z2BAFBB+F3OZrxOY/nAk1tgVarJqDxa1h/ox9r0OdVdTt+AjI2w9mFsrA8
VSvgs1kbY71XZ3kxoeNXzDkwxl5sPISIdI1W5ZXhQtq8GgRsNnFXH2dZbyVvSBfjh1rL6X5W6Xec
oB2GB8CNJVEAoDTKDCt2CjeFM6WM1EdSrvZpqKGSQ1dPPNDLjiYkZInj3Gp4Q2q76WXMKyNFeSuB
4od2Qog6GG+Co9PJ+1loKF6XE9k0GBUI302DenebrftqbxkTcQ76H0cjVQUPpm2KhUIMZY3N+ENo
dtgCtXjPojUfkB2rJ+b+4RQdkfTJlU0awKsozn82gyQCIqTCil2oURCIHuZGzf2uTBY4w3gNbonm
YKYaBrMFmNWJKqOinXSLU0FX8E75e2Pkkvn+dxR0VHKYbaGlr3AhZ1Ad72v6mm3QK0LFPpa9L+rx
Xp3TTesv3awW2hsSc9tvabTiIqKZa6A8llZ5+kul34ndyqBzdZukAT0Dc4+nxu9XvXmCAXoqr+h3
rfVnpybS8JXXTdVEbZomuy9R8ydiRwNIPZmdIGqwpWrdExo5CXrDvSpSK+pUYfSYaDU/tHJvCFo7
pB40xiznvLgJtFgur+qCSsdZQ6NhiOCK2d9jZd4haZe7VCLON2PlrNSwUfvjNjcdu1vNpAtqTMt2
N/e9iJpB3/XdfaVodEH6TD8Om+BqM13tD3M5ysVLigYVZN6ZOgxuXojSHioyTcQwiSJUtGu2vlc1
tZnGSFBvs9Mm1ctbg0rfdlHoWoKwX595vDZkhUJnm7BtNM8GiuEZPWtcEqz3mTnSejUW6lqd6h6R
RWSgB/M5VrUkG20p27EExZoMU4SinAzeLqEMdepuS2Z3yfq4OTOUaT4V+TTJaMV15D2qnalvT4WY
X36alE19r/eyJ/Qa9nlx6Y2atKeupUXqlZZL5SobmbYD+BlRiWaIXUPUGztKQvswgbhFoaRqFdMs
yLw31P0KtDS0Xnxm2poTt63MTNqxvlj9IQtZJUx60Rfv7sVYUTrt6ffyMhX67FNXIg/hYHI7pEoV
iF0Zj200cB9KH6Ifo1YzO1U553nAeNBGEAZFLQVfFEutAA0VQX+eOn3rbUgxx4pW3FUpD0JdunUh
NIfGXm0q9SQrFUyxidluus+gsQrBUpf36c/e3KhF67MslqEhp00RKpmlfEGw3oFA6R85x6LYglyq
XaToho7YEMAHh0KRUS20vOlCBf//Tmtuiq7aMFL1oYk+PdPqptCnz5Bl4wnSrrynescjUntrIzYV
6Il2GtlqfynbgGKlyIjuu4WMFgl4A5Gbh63bawpkW74wYNAZ4wst1jHJPHV7hjL1qllQjIPHIaQX
F0rPJhPo0ElYL9WCXEKjJpY3ZRu6mUN2K8f5EX2hKCkX2nyE7KQvnYkgwz7YRU8FR1Fyv+9qb6cl
UUI25WIKZJvqCog8659SsiV3MsJsio0G0dVEPuFntxpoJOQZ0YEmZIjqFm2oaT1Z8CZ7zYXKcvNd
r3cvruucFZri4jvv8sRVEv3XVu8/FXMMaQSpSApAnIPcYolEobJsJ0FtSq+QdJtB7gcaq98qtOBg
2S+vgrbPhasJymeRq/p3ghDVltKnX+rTBV1069Icfb5szpmmpeoarzxg4tafBarKeLeViDili7k2
tCejW2g5z5AvnJVgLczYLqzhR6fPt8SYvGlQCBZbCjxavIYjY4deStePMwEoceSQxYlpMAAOwj3J
YgT1FCqzOTmh3qxtPVnu5cyAoF6cLoqM+Pi6j/X31NS8AJJ2KTd0tIFl8VfTCEd1lZ4EgW3h7DW5
lk3+SBbpPOe9fD9P3SC5AzL2dl/RR8v82dG7TXRMU+4+rrsnTUnsWibE7R368HaHEmOpVWepGShz
jEzDJCUN8sgNEL0dohWJKQoA3ZqOK0YFmPCUN2rdYlOXjLcNlAA72NyVmoctypMzdxRy5eQ0VmoX
aZBSB2VcnRSNwirYx8VABdAaC9eV5vtw3gp3oP3UQcDp3KiaGVWTsD92OTP2cw8pCIzN3ppPgz8l
emUPg3relH19bSth9Jk6Ije4YZtQYBgjM65WdGgUKszSnFDD7YvvWOszz8TgwwGxvKmIWF2SeNZe
YmuIo1YyPra50DP6wY36S5+rg62GEZaf66bXn3q9oq5Ld/LsCbv8hH7dGMyioDqMJ9U/WODs99DC
DqztpS8qtfyoLYv6XFYLUMHoz5XQVTYHHYcsMKsnTxuND1vvr8lYnGqUALcOrUOIhYtIbGlyWCuE
7xBg3sm6clFI73SiQi+TReWpkehynWB129VeBmv0dHhvqqfDPu1kmklmEXocBxWXzO935GLqffgq
RNpkS6nTfcwQiXx9IzdRxzfod2jZMBdk3CxtZSQmu4q98pZNBhm3VaQ8QEd8hBZG2tiNKK8PiPqo
bMdsRTU+pTd5blcVQw5BYN5JjI0MC30J8f4+wj/2q9ykHww6d/ZuyjgiY207VLb0aBStV3NWoybJ
f0N2YLoiChtu1693Qyo2p6m3ojUdJXq4lcZdCnLGWnrXIwHvJl3foLXRWy8ixzJcErrKV7FDTlxJ
GBIc9O+51BPkktLuYU30JOrL7s7qVp55ORA7qtuFo+wpxe4h2vtWm9Jki1uvotlQt54GNmCeaaWd
QVi/W5N5Mtk64Z0TGo0axOhUnWkH7bR3ydO8I8qNXMFuxw2SPnF/StT5pmV6/wu9evUT4b/3Rdz2
YLWyK+JLoaUj7sN0qwdps/arHSzmSwyRHIm+vTNYpEoIDiWoshmxZsuz1HGBBRXIPvewF3G0b1Pv
jwXPGGhMKghGaE+kJ9bumQ2ri5guGHOy7LJWXasS39GqexaYLIuUqXtH+9L8KavlfIZ5+L4oe+XC
7PnDsOkAMdApU9F6uBgYWZRRhoDBQbKn6P14CJqawxU9dO0yTcbdGg8ZBEdVgrCHPmkPjU4b+DZn
Kj6oHRiu6iqOdGYjgtE8M7ukdE4twmB80LO2+wqfj1gVIV6gcMcuDqW29Ysk1pxR2LcflULJsxUm
pyrm/jkZE+VTjMuJpv96Pw+dhW6XyW2+QRmOFN/wtpTDmdnklrXP1hMabQoiaPPq7WUifiE/ZNKB
r6VUABnWozNFlZMfQxG/4E8fs17d7HEv8wKUqa9AvI5eGbRbsNZF70I6VDY0sTYMqBmUNobqJ/bJ
PG1tNVGBWL8bTQylaaJo1+nD05YIynOJJGWkZzN3b2ayvvuTaLr5OnQvTdcZdq7n5p2Sr9bVhAfy
PctK6y5ZUegTVF1gYHE0IcaeZ0G4X1VRuM0CIrUoL9yb0kBH/aZSyUsahhmRFOTWPH3ME1RHwXvy
IMThFtMs2vfmGYj3+yBRZEJM2JCdy5X7adnvOiF+Liz11erLpySzGIjQy2UJrKVfPzBft0oUOl/P
0+28MS8CjRB25wqKodt9pjVtFaTXIkvAN0DnZwhs429swXK3LKX4BSn50xzTC7HJRqAlCPwgHapa
tX/ok3e59IniZqgrjFdVhvLGUCr0m+pEawDy2AwGieyoOu26u0oVSUuqjPAXSD8xQ9NOv7od7kxE
OS2X1UyjBGKOj3ETRDKFW4L00/KBPHl17mK9QrYKzPhrkgDXDEY9pRXIr2Zmwynq+pEG6IdcSEMi
KTowlj2xtUGJFkks7bpb0FAanutuvKCWdJenDAUijj68ZExf3RWSgTBXojxVvYFBGuhl63DT3JzI
nEz2zCwzqAMax1OZirnHLFDWOk1h6HpQ9HsWwEXn51P+BvilwYgZikDvZjQa4bn30fb8jT7Dsz4n
ZGhH46rJ4GHTMFP6j8mwZUNtQQWcpU/wKW60I2bx+rFumuGhTkX1Io6Z15SXrPxdDFL7s1iRM6wr
UXKqavmdTLl2zmUNUtWkE8tgjmMjKHX0fh1khFkvcc3vpnHEl8x0N2b62FxHFTGxcRjfVqBQkDE+
i6TOQcDEKB06U+5SS6kH/bvPNO4vixSh25mlEaDG5RPao/lQvsWIDFbs0jnOH4rMuM/QxHWQ/fmp
lfO1UESHIVU376tnyEKmM9xElt2sBLcMXWA25u60jRj+EhnFAF41OiOZjIptIumnBf64EbiO3B1S
SW3i61bSaGdEJzSnWDqEe639zAzzhjbbajlNyVCTJkalLqFe3WmjW69DtMkpJXPdRLJjqJ6yDrIb
u1CrBwwKTd10VRjFjz4vkKZNX1NZ/B6Ib+01riNgknjStQT9mYIeqiqXamcdakqQkhWsKleGRDq2
2sgMlKsbzrNqE2VtV2iUo1VUhrdqWGNXWFpXi8d7scG2Z1D4q1u3PAqDViL0B7WOXQ9pFgipOcNX
gXpZN6b7d4y4kM/jO1l9jshFV252Jm8UFBSmfvVSLKmiL9VPtRqDalwwqbJyt+lCWOk71P9DEcgs
oo9mLdN2RyTIMAIaPJDjr9etX1MmZEg1aLUUJn3tNOr8NmR7f1IQXtDssp1PHXQCbmvpreFKqx43
dpFXH0qRnKY0Re8M9DYn+CWDaVjkouA8PcdIrkkJ/iQzpNhBDRwggWy8KxrF4qJmod0VY9d+WALj
lcmYLe/oiAxn1dRnB9VH9O6NBB03h/Ra5dcIrlDvQezsXG14Yjz9bUsHJMxRSNHBtdDCkd7Ko2od
lqhW02H2S+ZV1W1DarQl7O/SpTh3NFF+yGpzyVH2hUlIQdw4k885FNhuTNrqVjEPjNhRO2BdlO13
vAH2USXSf2ZA1cQxjOUEQ+Z86aTt2uc9tDCYHXvr6lvClJa/WIL4MbFvQ2zQ65yUwxfjVHSNVCLp
Z6Ejbz/o689S2YIGhaqoMrXhVdM7wvxtYUq5R3V9RFnVJQsYdJvYBgw8Gg9yBnDSt21gXKqoLuQO
q9u28D+lzFwm8tqzrYzaLw76z7JNvtu8eYtxfVRvu2p9ZsABMyWqfmGKj0bWbidCWyxi8tvYSvl+
RUjZG8UqQqKayJR2kEHInKqPv7NqiXppbDenTsr9bqma5tLPRnIZV1iubYTNUUVndDZEck59JpNn
ufMQX9RcTX2mJCcH8a3u1KnIv5V6+9KbSRNMiJu5khInT32/i0SoDMSg6ExzvY0Qh+Aqi6ATwqYM
Mbp11sR0F2pycl5GeXfKtml+KP0s3zdkObxy3i8SCaKLme7DSSsYttjIiMDSWzZ+vsb9bdVG+bap
fewZNdN7m5pg44rh59pvxilh0nASy9yfmLUGbBVBaRrsxHh7KM1Ff4qZ6XCXXnfLfrn2+5jwiHOq
VvloUfnPSUxThswF+jWMDQg+wPbX2i2TgNE61v1jai7lo5wywM20mNJrdrG1it8oAr3gCK3MDkSy
63hQB6w8/CxU23zU8OtkH/GdcEPXZjZc1yKFDj7pG8FXE9MVVGHL/TyJzV9FjLROYmjg8Bap+VEv
RMcw8x+bvnyMuyA+1+oCVR95HetzqixJ8xgAz2+avP+CceCxZp7vZ1U0KSq3yYsudxC+E4TeJyNj
k6tMI4w+Ve64z7Qptb/GpG+dqddR2j706tEhDWZjitSlB3RzNKCv0+jqAnzSPbZ13EKy67Y1dd8K
AOIOFfLpBqZV74U67Z9RwPjKdjUjNYZitN3XcRUxqb7fGpRTakcoVSKaneLqIE+Pzbi0zgKpHCkf
i14/S/semzLMDzXkeq1/67P6aMHadRvH4tb06RoRpCWeWWgYubXRvhJ12ekWK2nUs8RzhjoOOWbF
L3dBAuTWkcnT7JqaSlM95s+TkdMCUm9CqrqzYZzGutBMyOxW9KT0HkepdCIjFgMK7LbWqdOnoR/T
VQQ/em03pA10mS0ZGVNePMzmKn6RM8wFp8wkC7WlXMiRFkLf8V6IVZEC41TL31CoKW84CyRHVLmj
g86s5kirB23CSZv+bjSlQY969quCU87T0ECxG1nO3EkTitTdzETnWCll0oR9I2FKupizYBcDoYgj
a4QQSou+X93m0upA1EUrkDAt7cOq9s05rcmgFs1ISlxUyfaOZUu3zUqPLI+9ApnGuYw+p1QgPdL0
820eRY2Sp7FVmifB1fFcyXmmOKm+dY2LWuS8MN2prQukEmOBKPCUJ/fzOLy2SK6cM0X4MKtVo/lZ
LQRn7lHVcUFUwr0yr6rqpO2qPCVVIr52KP18oWmVzTZEnj0nhKljulkGrf8pt+L/Ye/MeuNWrrX9
Vw5yT4MssljkzblgD+pWS23Ng28IybI5zzN//ffQ3kkkeUeGv7sDBAF2sqFI1WSTVWu96x0I/ZZp
J1e+tfjIFqHBU8qmF98khbQPCQ0E5Yc+X+K8RUgtOZ6USAGZMlfKF/6DrU9HTVitV9tRuW3x9Voz
V+FMwr3CuUoilwgghz12k4O4FV4zNGm/bkSo7wmhppTUVXPM3Wyd+3r50AtnghApdBAw8g2TnByX
AK3INMZXCeq7nUSwvc3D+GDhOfKFdgNibaVnR+mHR6Tj9sbtS3GoC55EPdFvsso5x8/vgDXJCU9i
5vlaBb/bbza84f4uzy3rdp7yiX9k7U5T4yHJY2utZNFsSQa6DOxOe4n14j6WjbuRGuAr9fPXpVQa
557JQqkfqrEmwlI0WBz0SQBpom83WWTPYhVMWHtuQlqfXWLaSeXlOlk/o60R3d1OnioJy6pMEe9x
CwssL5Q2dwmPEG3AmcBzCEm6j1z3sR6D06qsIQrbJkwKGo11mIp2XXcggp0zmSdYGoNA2LTZOJEb
BvRRXBS3yoDTnjUbfFRORW5C4HAhhJBqAA2ipf6M3enc9pl/+OU1Lo9Ql9HybW2nZAAcV9fhqD9Y
yPY3vUFxnzHL4o2yokuyO26qOKmvLENEj6GKgDHsOd2w/SkiEBMyBvzcDy40vFwMD9lxfeO3syKu
eXazcFURwJp7ZTxrV1Yvh7OBlPi9WQ/tpVXj0+Z1qd3zfJGZwYGX2FszD09VNid7zLeTTS11RBFD
MxHTXHdolJyy8U8mA3W9NxXD8JLodkghnk2kh40L5ONZ7oRFf2rkAp55iU/ohv2nIbUKJ5cvYvKb
ey1umwwf3Mk5x6xmGSQFdnOm1Yw20Y7LiHD3ikVU7W6ZdMX6CttDXFp0MCGUYKlYy3AeaOlFfvCt
NAf7swXXIIF4UeOMbMsru82DHmkq0zQPo6wTvE/aY4XV4JduyFPhjYzH7kITI4aSafC56DlKCTrr
0l3TdsAabW7EG8Mto9smMDM0Es2oP8lm+NppGOF0bs0BB6ym0QpmTdY+p6nOyWMPpgVv0GFascLY
IPnsxI6CpCiimcwxh3wmNn6KbjNuMOwZauMiTRo/3It2hvkRUZlHTrHnzjWXtT6M9zFS0YC6tome
WqMUWyLpqRmrwpgOtnABSk1N5s9j2nUXfMpoAIhlq/dyhYfALJLkJmVomHsG8W0rYMB1J+zhMDWA
nB5PgUlKp+vuSiMW4TqMZhN4uI7nnc3fgrUVz9FmrMJn+rjTzk6iXZdiSLFK6BQ6rCZ0wD4cPcWp
TXe61gTqcYNo5J0VNMXnQVqEX6cgSatwHMhw7adee/ANPzmf2l5+H2Olzt1krLaUhOJbx3F84PFY
JWZonJW4FED41OJjW3ezl2AHgpYUGxxyuKDRGQnoYDRBrRmt5hZAOVs8L4V+YANeYbJLNnpr+/dd
NzPSnFvVXmta5b8EepKqdYuJz/I6D9jrqVbn7xG2PWkHrTO0ZEUd6TzrHd/lKaJrX0P6RrFTbrQ8
7ZvVyKx1Pu3Hob+ox4ZxFT5HPJVxOm6iZCguMX0kYT2p94GDiUkD9uXJsJdXgZ/L89CO9kYZqctG
ubDShjHeuIyKoAo3RoofSyH5LKOmIwos5IYUP3dVT3J6yV1jktu2T8ezmOn7CYYM4bAKSVK+TfMs
eW4tZj9ryywgOtryNgUqWozGrnWE/KddO5/4SiG6m0vOgqzGlrGPerO5ciTOUToD6SOIOVZoonkq
tfi+0SN9O1m9DjpW1ul5zDu+CSemn67K3JWiONjQQD+QCeIeQ2UingwHxh56RnY36ctnvPAzg+uq
xg2qyJ3bpByuknwSX1q7jo5Jrp8RYraWMXmCZAvuyXT+ovrxItGaCIg1cC78sbl3VKyfJ8ylV01u
veiM6LysmdQ3gpwfnRH+ImXYkzsNN5lePRgyLjZhx1gBHw0QX9IcIRMjQuVAq6DujDr0yI53Reeo
2qS0v5sSP+SVNcTYJDdQZTXhEr/Hzn8d85Ru5iohhaFOkEszCn80LHqqsSXDLQP2n9tZHM0+x3mk
aqzac2ntKQiMtoL/BfQdL26zWrmp58IZT7TMiQD64upz79aPMQ5Bewge/bxKZOmDAZedgmRNzrS7
AvsF/StGA6CwjfWGosQ2b7U5PxRmcyiCWT9qk2ZRNYKnXdEYMvYc8s687eoBxlsTfc85RM1zA4y1
8jRd1/jLmHZ9KSrB/LZfnOhwWl/Xs0W5Hfu+fdpWE/N/XrGdoQUEcSrfYKxekMFBayuDF8xtZuXV
dZGMK0WTwqnL20Z1SYVR18N1TNIUY68WykAY+teizugQw44Hzc9BpZhetneGg9+M1ze5yTWUxV7T
uqOfJum5GGrEBwOlDYeJ+dBiNr0mPc/F8R5zMd/SHmqE8ndhoLF36WBeSJ2ijIj6WEPpMgFg1rbc
JAGeVWxlAVMk0uIQuQe8p9Rac1/GF4AeCfWS2ASNtu7Z48lw6OWW4h09ZMfZy5D+s4xKKN9Ux+vI
71GOmSOaqSj6gkPguBVdILcETLIPuDV7krT8e04Z+TnDBAs7DT94NEdRP5g22LnSoGyrWq5oq/Rz
IRJxNQSZex4wuAePVPlVI2SLcL409nMt/YcOp7fTojcUMwP/OvPFdzGiRtWsXad6QCVfZN8Z5jWO
N3TEl0duEVza9LsMp6yC5z2dj1AwzurS99eR66R7xbvHUxBctXrSTdyIDh57a8+fR6ePo3WFGw2v
ku4Xt1BeIyyRErSHXXeXCiu51ssJXKoY+4yf0FASHh9avnVZkUF+5o8dvZozGEwV8zhwzC3hQ70i
ZdWGrBAZVao2E81VysCwwh4QWCOkr0hqWDd1MLfXHeCJ4UXVmBylPle+lw9EoHtNUfSM1/qGA6CR
rawupjINxJmfW611Q6tXBgBSoxIMsuJuyW9UQuMQyM3spvInA3JK2rZsgHY/1SdjaqIQaW0VrXqi
mlCRY8oyAJOPYAJ+bPRoZXjDnk3ZGpCqZ515dT5D3wE5aAZI2ZqRpAfmnrPvsc/YhzLCD4ZeVwzM
XWZZbTFqQgcS1XZKwtmotGMJCSldW5kNLsibGkDxDZLsdhoxbV2bpEAdexmYX7VJB0wcHLfd+mZY
38VODkA8WBmp8n7XndlBDUWgGCbzsbTLPDtzA1/fN2r0rXUBlw5eFLyKe8b6jXXi+N30LTAH8zMx
JCYKuiyitiitbq4u+lS39uUsDaRmk56Wm9h28LDTjbYm/TN2TbrdTquecwhomKmPFi9zEWlwi4jY
M3vIL2luekmRN9iQ6QYHXE0x/xwpaEte1mawdcxMR88O+GBSAnc9zAMGYZB1GIWh0GLlCt7NCEvK
KZX7YAyyAXAYmH2vGZwWD0R3dmetk5DsrYfZDFeAA8LfagKTPg//n+oxwfrOa6ZkeOFTYBGu2GOW
SdriwRP4mqFtna4EDBnbwqrWhuVTdOMU3USbVoWu7mHhLrF6sjLjxYCwgUewMy8i7oKv2ivl2Odb
EQx2djIl5H8feKpptjHyptsKjco5lllYQYQ1lGAjcRzNPtV1GESbKjOolIJ4cIMNGQ2TvIzTmuIa
D+bw+6y54w1GrO7DTHXdr8jFrarzSRQi3ZXVEF11ppk7u9nRG7rRWtSTx+C3/coO154FIoYLoLBq
XmWw5krG45nPNJpgRmonWQXfK1MX1pPuFk3EZjzaw7YaaM4wlSyqcg8Hzh3W+FY5hgdlDmv3eLQj
fB9pYEd68wdXBQIKdo/JtTeoLNW9eSCNlJvU4atFrC7C5lKvcXFTRifd4wDR7gxOXeHuuPeQhzDj
i5oT5itFsxIBSW7MADuRPoF1hQlT0Nxor6bBat0NjXrPALXIwvDaN8Yo3859ncmvecK2e4UFIIgo
TJ6wrJ8qV0QCABLDJKYE1pxfpk3PDi1CKvVta+TdtJF1N8FUlQMTN6lZEYWyaPXoNxkDb918FbfR
tAVER7x8HRxFrXdeolZoZUUbFNNeHqJTNn//p2RgIaZCRP1LMwAz9TW79d2//u9/pLe+/qX//Vx+
y6/b+tu39vyp/D9AhDUWC+KPPI+6Ovr67TUN9sdv/KTB2uYn/HExvUaybCoDNuw/abDS/iQdvhDd
JCCT78N+7Xmkf8KVe3GidflV2K7/5sHSZ3wiYQA/JCxLLElAxR95Hr2jwRI1CrWO6T0OKoKFfgk4
m+MqzZOEhjJPlHGqVWq8tRey1DrvMHKf26HbNhgVruOK8EKvLeaYifmgvldVOO1f3be/UZ28TzXg
oxgShyC8irBrAVJ+qz3J3anRMJBHvEmRs5MMaNdKi7odHTFMh8wK28vECfyvFSHU3sdLv7d+wt0d
b3K1mK6TOYjZ+9ulSdYkKduci7WrhXcw8SAM5OO3eHS2dVCZv1lsYRb/m3kMGRo7Ky7VlTg3Eujp
vlsM6rgNNOiU61SzMLsIuyezxH7w4yv6+0Ucsj64LEJ73i0SEncfpBIWkMgiY4/fUc/czDSvP17l
vWmwhT09U3mJe7ywcLdefv5KLlQ2oBu50bXrBGxLQrDxxqC6cdX8LTDmx2Qu906fXdDAbT5e11qU
DW/uocIX2YU+7jJyJs5k+fmrhUkiAp1s7W6NPbPmrjrw6WlL+VHd+05iUYOIeUSdW+hPpj/P56NW
uDcUe4npVX3hZ2sCBOK1Lwl6ADEenNtp0lxzVWbueB+ZfTl7lsDOzqPXYoKQVYIazrXndkVAi3nT
Ng5/rQYWGrp+LlY1FqT+vsqn+TiNUom96KioPCHIYfKKWhPK6zvAt73bQBYFg7AARyGUand5bN6B
xhFlb9ZAEAAMnTI2Mgbr98yS0bI32RJA+Td375ebt6RsLkbhsL9x1X7n7F7IstCSPujWWd4k55ru
4z0QUc58vMov75QiZBBSt4lxN3H379+pNhqbzGgNhPt6W63dlnjsWffHlTX2+paYjXz18XpvTzhe
K462H8HOUrHhyvdxg5AzS9mFdQsfBHtPEEw0QTbUtqCMAd2BntfGBBny40X/5iLRKZjs3pLsUCHf
HauuGypaK79dq6S7aOoy2bVhQ+Nquhf5hKPtx6v98lIvx4jUFZoFdmyhL5/m1VM/83D0teF0axUy
vsvqwVh3LuDBx6sYy97w5uWC6+Py3bEHWxxa9vLzV8ssSFwE0OeuB5nkX/C0F3INGpjQ0BeRc+P0
5ZnGtClYz4Egyg/GOBPgiEbbI71J3eDXLj9Hjen8JXT6b43xjx+xLP+5xrgusqc0elNj/PiNnzWG
ND5ZhilJpSZAim/u3+5nlv4J0z+CN6j+gBWIkv6X+5lBsDmnA2GMWCMvB+6rEsP4ZEMn/hEksOwP
BLr8idbm7UPLmWLgyQZ0jZ7FcQih4TO8fpps7J0bgE30BeFEnzWYjRd3ehb+5ql9+yb+tQy1FPsa
NEhLf7eMiOLG92fkDnYag7U7DbzCAQ56D397E6pJXX/8lvxMU3j1mhg4KrpqiSUgbUHypiz1zKvX
xE/aefBreOEVA04dhkIzcejA785MWFgZam7NU1D3YKcMWQmqjrNwWJ3ilc4ZtaKTKCoGPpndXtZW
njmnljFa7tay+qlwThJMCwUu7m6ezPWqbzVfwxQsiodWriPHhZDBtDk0dX89qslHkJvgooveZGHn
9bhz0NcjsJnmzjJwhzA7RWSAwmRbDYca6GP4iq9zDwsG2os7tKtsyQboARXMEYwoxf1XzSu6edr+
xxp+eDSsK0aQARJQkDf80ul5XUbN7H6qRpjtRshadmOeQmiHeZCb/oOchna+U5UBlREajmHqO1p0
/n+rum304ES3Khvqb9vPCjeHPDEL9Oz9kE+ooKTSRgdtuB/bAUydQiUjxGE5Ask7VJ/JPsVS3FpD
g7UX0vaYqiH3RJRJ5tV8FhdOpmaZDCxgqnTWOlkabuxlnFSrL5060sPTrOs1mJgJFw6zm+SA7JBJ
I723oKHbexr9JNrEJawYNEJSGcGXhkhj7KNcZxIxo6JMFN+nuK1vjKzNxV4jZBxO5TgL1KgVIL+X
S2NwEWhkjrjBw7aEuJsHOQY8yo7iF6AERge2rin9hHuuGVCgLafeln7phl+HRDgwiYvZKuBytjOT
YQHhJTu0UHu19WwuQbhkfVm984xBrki2JY7KIS7o2ZTUXipmO2SAi6lxdozgUDPEV4nvH0bO3uwK
n2akSrbKNfSymd6XZLhUYHjpmTnmXXddAtXY5ymYcnU1xRMLJiix9GNK4Q/KCWqZrBoZwe0F/0IF
481gECYTE+j0DM2gwltYn0g9KrZR4/r2AZ1cZX8eg7DsjFWT0XQzPy0Wo15a5bbdGxPRlXKFcXVh
ERXd2YS2WkHUZ/h8xaJcEFDgt2IbLFMJPNTNBSGr6ez1qyxpiDFuawbE5xg0x+6FCR6MWUXQIuTQ
Cvg411rEuPqIJ61p3FgQfDJy5p1c22uom3aTrTsQDkp3FRptEpCaaEV4T9iDn+bHCFvP6LyPpsDm
pk+y3COHyILqvIe10EHIqnUXXrMaCLc7cZy5nPZVRkroaWy383ScZpzGvU6VNtZiOJx2JZbu88y0
f66qITZOIqBWxXyqtOtHEumb4TLo4dNiPYg+pL9mfGmlqD60ahGvIaNKvhQyztqD1ieJcwtKaSt2
n9kguGPdmXpV8sbb5JbgK9VZKOmuhn6UzQxxoBuDor+2Mkury+vJbRG+HNmzitpf1YMI0g5U1s1h
+0G2mWrneW6rFjkQ2jm/vunKAmILkj5yX7ye+LdxbRO1YSN0hm4UM5eZ9RAjIpeRwUZBox28RsX9
gB1EaOM03hvlYGYA7zRFn6lsoh5iJA8fjn0ISBSOc4keYGCimYzB57ry6xPVtEpH6ggj45TsAk3b
mA2jTuzQpa/txjZIq3Ud487O3dG7cm+zcRi3WqJV8iRPF1lG50BoOU3asj7kAVS+dWLxdXhKM2J/
lVL6TM4ak/cWOdI8Y9tvoWeMA1Bps25G2Okg7VYdPwYauKt76CcXutilSzTC4J8HxAaEqBiGVEF7
+/hceXtc4gXsgPByiCtKMAMa8LuK0ibZoKUKxOqok0GNO1VXoM6x5+j+/2MddLYC+2Qh5HtfYM59
vU0tUNQiKbHMLSERXsdF7f7RsczlLIeksjgmATOoQ94dkiqOnIq5CwV5pbn2fs7GQ6VX+6aW9Rmg
FIb7H1/WOxCB26eTc7/EIJGZTHv4bj0fBd4420CBYI9MR4mQyrxZFsU6V0azXtgrEJgn/Snx0Ud+
vPSCT7ypB8DVjCW6nQESX9375CqyJ3rbT3jGWumnmxh11ratCjw39XpYf7zUrw8JF4k+Gs9rcKVf
slA5rGXWS5YC9cbcMxSM8lAt/eaCfr2Xy4UIk+wSIn8J9Htb4HTTlDbKBMCGooVqqBpLLsbP5INl
taS+FDWn3BSHu95Ms59f439L/X8InS/zP5f6V8NT/vL0Gk388Qs/K31T/+SgKCCQlmKfvt00/4km
CucTbRgtlc1MEtNii0X+5aD+ifxI5sFLKjXNOP/rX6p6TXzi/62oWoTNA2ugsf+jUl+9BYQkYBMO
41TzAJNo7gGF3j4yRR/6U+uqa+BvCePKhWqlBz4Olsin7wTZTZvGRRob2k5xmc/wY6AUjs963nL8
x75JY8vAiCFDc6zbfnwUoz9cT6jUbpBrl9sOng5E8TS+myfjhgC3+dYYgpDwmya4RIeCzhsCHPN8
bYRyi6RsC3dXbnLypdDYWJg09S1VThQ6p1nr97oHlcvE50irO4azQvqbKmz7h8SpJuSpYQiZOkJG
+EVmxogpkjULe5XaZvNZ1IVziCtZYyvjN9mp3Q1oD+vKbhmll+XsbCmciWOGsUQ9Bh1FW6NAiXY6
rEJyUqXJni5bq7zMTMZkaK2YUTa2QRxBRYzsJcpOGPth25xnCIDhTvjGhVVOGLFYBjy4pRCxxwha
aZIz5/MqfeHEILpsS+O0YYSNC290tOAmH2ILm0a9HC8G9eCa3UWLTA9W7OjZVcXI5YsMNYqOYTjt
G+e5TqYzM8cDJTvMRXQ69O2tylADJB0uq6NC6VhDu/BfNN+FcF4PD8SOZPuu7AVxFRBAVcLc3IQZ
LGL7WZDecda0zKYK57MTWtcwncqN1Xdbwq0wzfPD4DmOJVyVEmG3QNESSjU+QW95se0mWbA445Hq
5REBwB4J9WlWB7gjBn56NRgT1sPVWLzkun1t5/V3azZuHcO69hH9TD1+xHW9bZYuixq33laisdZd
ZCKKsyL+9OwX9TYu8X6YmElvas26ssvsps6M6iwWw5M0yUD2In9X9RP3tOvgGSfzSZ8RI3gwoY5C
XI1uFjE8xk1CBrZnDAzh/aHWvxdMWSuheZat4gQh6hguHamJgC8pTqSWrZHB7iuCk+6QrE+no0Is
EFKy9w99isD1BcD7ug7UOsgf0UOAE7Y9OvsmmzioJxi3m6oMIXNoWBXASljgRClrnxJWM5EcRv7U
oabXROeNJoEjZ0YVN0+arvKLpg9sBMAd3jyhQHFYl5TdXjtCkyGSYx2FTXZHbjJilZ4yNYRlVAXd
cYok/6bcCxVXNJdTsxus5p7Evk1tZlfoeNdZIK7jefBQPFjrVpSXXZDi/zWijZdu0hw6E8N99PaP
OtRokCRcGCDZeMAPpw1B9Zuu7M4QVIS7sovIE0syz6F2Bu7HM9xexqT9gKtLrm9DRnjHLKn109lM
YFKJoFgvJzH21VBBEH/xDws+h5WU6iQTzefKSJhEjsRU5vpo0XjgcNPOeC7B2yQmKMPZSMuxsM06
LICK4DoLI2dP+ylutEwGl7p0MZFJuJWM1HANVAO1uNt2L2kU3GcYxGnp93ZKjBuogtUmq2zgXNtq
9uQs7MKyui9zS2zTDIbkaGIqnuFVa5NuOozcDz0ecK2L4XP1NsUBbg3U6Fq4DFx0TtqGgNLVbFo7
ayS4wMgHXEYaSz0bfqC23ZKTVJezeIRNcgWldecT2urJMt6F+fgcZMllEQ7YwOn2OozXcVi01xia
uKsJ0Z436Q7CqszH+BfmndPEX31u3brJIFGVvvwa9smemPN1GoZ3Qdl8JS0uecbpAFkWVBZ6hdVY
QXzOrGi9kEO5/58jqzvmhrzSsPNY6VqPOZjV7UZHf9BrXkdGursowXZX8B2Q3c6sAHlKXqewZX15
jFVaXnA59Wos5uhI+0SPTI2+06xuwETDPA3aKdjY/rBTgaF2Vhjd6YyGilaIRzcSA9+4Cv2blly9
UxBnbAYj4XpMh3FDav3gNvXT+xiiVKuH5tq0H8mozbzBcKx8B85p+kuMm3Ufcn5emGZp3pY0oJ7v
BM8owXh3LSzPsglhbhVXyH/IOqNBlItJgfV16CuE4sYSINhKbV+6KbD9GGoHU+/17inF/uBgMR55
LphnY9zFXO9rLjTkn/QmA/ZmEXknKCb1CgJbpU4iWqNjEdUJ4QBFYdx2BD+uRivWtJNMJ0ORpK5j
xmQHoX3tmxdjbbT0vvjAsHO7W5LV6v1Qy/iAoKdz0G5gx1u4TXokjS/cDrlNAGmCHhDwRl/HWsC0
picdzZARvpakop2MjqXu0UhsrCw7Wj6e+x1pYNkOzky6M4Agduacos7DeMOzm6Df98WwM1P7uwaW
dTCBhtbBCN3Wa0Yisxfjjp3TDvEWlRiehVwLhMD5AI3KuGi0cRXYw5Iu2ELdtO/accDvcIzKq7mR
OuloTz05Tlu/L9Ut0c7+ls4b8wq9bZH6NcMuthp/4zuVfQfxsXjSCB+8CRgfbkaIxedmlcR3WgQT
GLUPGWpmFJwOcREuYmHtqKX1dKlFTvkYTXaAsymlCKfn5OB1BeuWA7u1r9pay8+yCH+M1ijy59Cw
5+toNP21bo/NOrd8fetkjn9BjES6JobS3zdojL7+KP7+Wwf/A4enj+rg86e6jfKo6t6g3j9+6Wct
rNkUwwyw+A9AqANMDSL802FKs41PDLYxOVo66WVGyY/+qoYN6xPiTLBt6CTE/ZgUqH85TPETOh1+
RNz6zxiiPymFnbfNk5RIdgiRZTNh4wA7fj+rQcmuFzxw+PzlFRIqemN/F+NU1C1Ksfkm60OLmjRR
23Ew53UYdMO9PTfWNw4MH6qq2nXW1GM5U8ago9YoqnsD7ldel8VFn4zatcUU8oz0QPcmitFwqyHG
+VgM7npEjP2l6hr9phiQaTSlvAwCtdj8sSutR/Sbh7gX4ecmk/5pqElUhkWtsHSHN310apLkYMKi
pBl7x3ixs05C/lP1xdSbIe6EY3MdlKJBdUyqPISbyGyvCeoROEOV6fcJyTyN4mSglYpyS78zRGW+
zJgm9d7gyvgSQ6vOQ/HSokRFU1KsRGpCyoIcnHmYl0gcB6lE9ykM8I1vBvODbYMK605anCPL6L/4
GUJtF0YoDozM3rbdpDCOSNoG82k3ES9p0QcnVeKi59UvSn8wbu28KV+Q47d3Jil1uDgHur4j48dd
jXNZg3WXkPn7Ma72rkMukVdpM1ZEfZimq4k8PziCSfTzpYbl8m+qzOtMpqUJ+jdQsDwaTGmWp1Z3
SbBXCyfk9eAARN8g7tTN19Ju3HXEPHOvT5qz/vOt40OuzVtWDnlJbVd/+x9IOc3/bDua0BZHuP8T
/Bxevf/cUJ8X81P2/MtGYvNLPzcShmQL5MYMl1m1IoOMSdjPfYR2W4Al2WSXKv6LcOR/bSOaoX+y
QLNQES7hZIyA+Xt/bSSasGnGGdDSAJsWbQfY2j99+i5+Pgc/mVN//7S8h5X4UIqIIofR1hKC/cOq
9dWYSVex1AKZLK5zhuYFsOfPMkyALrE1wIbm1a35a+3XTyb74qsnk4/MWrD+4KdYYAawH98+mUnP
EKhJcY1x3N7vV37t9BgbjWb4tSH48GA6SVD+Zsm3L8OPJR2AXzz/GKPzDSz76KvLk4mTEbWNNFyz
B4ILyEwm8iuM9n98YWASDOjNhQInfqSkvVolVaaF7o5+LeS9C/cK/I7piyPpRgVMUW+QOQTxj9f8
my8ORwhgXMboIGjiHZLLDlJC7FQEk3Yo6AOLZnOVkmffe62irvp4sb/55lhMgeOAupjUaW9vI9hJ
xRzIQd/X5OXRxFHtxYKguau0vjxFA4oa9uMFl+/l35uYw8BZubYNZQqoB09G8Y76wwOp90VSjF4/
hAe9mZ7H0C8PXSfvmli6Z1luH0LGAR8v+v5hWRaFysiKsD2U1MG/Xj8sYeuPhT3GlNKkbiLKIioc
G5D0Nw/Lr6sAIsOykISG8eK/ZzX1FWZFs56OiPDL/hipMjqvGvX88aW8fzpMBk4UIvYS8K5omN89
9+OUMy+qEZWV0qhv3SGZLhJhkzdldL9LGvybpZjj80K7Qslfr6exUPnTcNLlBomOTjsDpPAicxoe
zCHs5t98R8uT9vbBAIVkv9IFjAM2kXcPxhDBaC6afMYqy6HkcSf/Piz77r7GFuw8M6awJKYLctbH
t/P988/tpHRjyuAsSYOWtfz81QsOF6yqSpTm6PIYqEf+PB5ix83PTPjryClyXf7m+f+bhwQsFkot
26TOFr/8/NWChGhXjp4V6Mv9iqwFGsmdo6bxN6/136+CjnLBdMUvr3UkLcasGXw0UxD3QV43+W4u
8QB/fPOIvMQVCpbIMlUQb6/FT2fkL3oze0ON+UmRSO3oV5E6xd+s+o70qLr4eL1f9w7ga3yPbI7W
hRby7t5NyxC2KCuwK3PecZfh5s/UjUXbPZSZ8Tl2YHG1tXH68ap/8xpQiS8IuKHrHATv3rhlDpbV
OUQCp53Upu4oNgtlu8Anc3f78VK/fG3LHiWkjVMkJBtdLR/l1cNR2bAwcJGwPOWYzTleNvFJniMe
+sNV6C0WYg0cYThtNC9vVyFuWQffRWebTHh+MkvVRjzFW+P6T5dhl9LN5SnnhCbB9e0yceWgvWmh
Tk52uUzGXYcTWjR/ejHwlH5QkH9w1NX7fskVTqsSi4ccQay2Fj1KgabIf+ds/8szsHD0IEnJZSc0
uXtvr2Vi3NWD//DFWI52Cqo7XzjKwtbcbuLtH962H0vRUULAtXEYfsey1McgmoaYKLFahia8iKxD
uDKhkBSbjxdaNtQ3G64L2ZH+d9lrl4723aFY904HGAby2ZW2b7CnT63aRVbWIAvHZHRetWJKppVd
KQxsNFA7INghdsY/vl64V7xZcLiRkpDy+/bW8r4yP48UPlpjj8B8gsmin2DFWRa/ud5fv0NbLPGc
kNRsyTrv3mM8D7KglvBV07HIt6FLRzh3c7ejrRQ3H9/aX95j9qdloqULk9GuKd5VVfZsyKrOxgWF
nsvPaHTzXQEz6zfb79+sYmGeDFWKVdjrlwt+tVtgmIOuOkWBjmiKOLEEhlzeDeFvbhsAxLsHhSBT
wBIonVS2VDbOuydSRnE894ok7xjr8nGTcn4R+DOE1YtyWr9+RKMao3NSFfXpukU2aGMAU/sWCYEN
RifXdt3A9BQjZmkMTSARebWAurQWfpboZ1GSzS8YnpglUTzQkL75CHXiFQq7BgVM1DA8CsymV1uf
07jeoDwYc+K3kTvXp/roz8hMm9Cs0ugUlFC1PrpJbLgRzKO/sdwjm3QwOftKxG50GaPrIhmiwVyD
maEQVX8pR3/qvZgfW5s5zzvjEspbuyj0466H+pagQa1iOWFVb6JvOHRxU97JsNDJHOxhsVZcXfnZ
t1xNPYb1MKXnOqA4RPBlfrrqGe3reKcUrbvDgsLIL2ZXoqYZ4fwl2HBYEUpvMM3xjHp7IlIsV9iH
LxrA0j3p8yEbc8ROAn8okchCbdpRRPKqwG4qZLDROtbKnBH/XCZYopEOKPzqMjZmw2VgNbMnyrJB
TZagLSq8DumA3HayEfmDCHwsr4qWLOdb8f/YO5PsSpF1S88l249Y1EWXU6uWXHWH5ZJcVAYGhoEB
M8px5MTyOx7xVsa9L/Pmuv3XiY6Hu4oDVux/72+H9K+fiZCqFD9Fwfhv18Wt55E69gqcAnZwJsa0
cY+s60/RGTGFsQ7Khsnf68rgHijV7NbbZnbKJ7sorfUUJ53lbv2lQgQn0CXLuwhW8FNcuGI5yjUW
5gQjxvtehwnTnvC6NckpkUROSg22GWpqywZKMQHA4j5H65Ib6NkN9ReyBowkGv71+8KacM5ZTWjo
bGggPG8KyDtUuY6N0DeAlhgUtZ0r7sZ+9MLHxY+ZAYMVbYOMxawxSbNTE9TlfEsaMNfM6uahsD7i
CuMfkADPnpklV36jLg0TU29HCnyCW9ws60l5KL4brxPIWYjjXMx81mrIcm7JrH0/N7FWPzrQ4OXH
ooIOSlvbgjaD24GA5Q3HOmTSlm+HDNIeseGmB0awy3uRGEagfW5PX4knbX3lxz2kqZFYTUfhTK2T
Nd/7i+fckMYHRjF0eTHvJhU6dBxW0/BZ23EbHLIkKu9gG/ff1hAOULtlqemjNEmEhsgBu5F3vWM5
2ufKh4b2eS7T5lMdlZVYpwQTzPRhGxASh3xMhN66SQ8lxqoDIKOtrDQtOhU8+lTZpNI3qg2t+aSm
UsBdL8o+vydqimXU0cmUXM8a5sihyBv5hcKup0OheYc/m8ErfJyWfXup19xersScWTSpxN0Un7yi
dqg35eUht1cE0402Xp5fzmOsxQN6XujvVVO5uDetvqdOzIPCv10LVZGuBu20pLAUyLPXsKuSHRiq
Jj4UVdbQveGH7GDz2PFrsJYEam4oM+yFtXGeFyFt2PD8k3TdMVArMKIh4O1ijI9UtDHuyTfas0ea
vgYgy5u4ItLOrCGqf636HI80gFAo/sCI6BwDSBrmDfx8P5wKbjzJsYQ37F12Q5P7d2NCwvIF4sxY
PhgbbtspjJkEHlxpRtjteOqCfdLq5IUxLsDWLrHynSsq+ct2xiG/ZkIIs3nVflvu8CLJbmdy/Kk/
ehULrk4AZM8f0Gh++lOCqeCMgkLPrQSWUhUl1ALy+t/Uc2sgPDlxuTAcw78GIuCM6sKMqpKjqQsH
4/5QTE2a8Da+ysgazr8z0dwPo2opl52FdVNDC//Bwh8RZ/ZiKz947sSq0baDpj+l6erHru5pI3Dz
eFaHfM6CYU9otOpuQVra4GgsTVv6UCoI9yCE4njXBVVXbnQ7q3jvOx0OSTlXKnvNOdVwdcf27Fx5
ibbUDRbZ8iRZL3DfwTmgJzJyy/ZN52NBVwrkijdyyCENkDHILzJncKCBPzitvoyGQlFFtxTG3fZj
3FhXWD1KekFbxugXq3EGUL3GHhNS0M6CK1u3/bjz3VEve3uCQEMdg45IsQ4e5lsnWaRMsQnq9aLg
baHG0zozCiDvzvqin3LFaCrsAlpRlsGjY9PGBwV1GXvqk2YCV+DCBsR9YbOVL+lsGq6/yNschqA5
Jj3MGYSbXe120QfLWm9fUxGQQ0gO/H7Dy4KvqqMhgALfSPrR+1SJCXnaauz6Yhlzpnh8kjhGbCyg
c9otKz+JyUdMbTDCyYsGkwzoklN+/rpkDlLaMhtwY5kzMVFbu4gEtWWMVCh5bgjzHzsmfV1JqH5J
S2V4bctFwHV325AzfuKZ4zwNoI0mfGU9ke06yOHmV/57uagzFKH08YtbIa+iEMq67awM6iZzismk
gqQekbNqSqoLvMHAGpfEoiI8kXgp91Ex9e52IiKPJXuKqm+3gamAx90x0WYYm+Uj7nronZXvmRgP
Rz+ytod5bKXGdgbK7DpnGHcQLEkc2003UnIHFucgJ5JSG2YfAkKSPdGNMGRT+BLrtmhPZdNa9PoU
TkP0vzVZCOOjXO5R/ZZ2Ew4dHAeFnTgGuVKJS01kLt7gP/Gfo3VqXbAcDhdT8GR2tfWmcaG5tc4M
wcRO6vtiXeuI76cInDSoqwADeIS7OK1gQFMGJFYIngOgS3LgQShfXbY+Xvl2xQ0y9SpyUR2ZjhSR
woNhGcizHDNJZKWYvHo3rZuptzZqZTPA9lq19JStdftzUb7ErulJ53EiB8BWIFxMNkSbC+L9lRG7
sK1o/8inIboBSokXCW1hjjkgiX6DSIIdKx0DPFW7ro/qau8uXdbfkcbvc5yEAie0hu+iAcpX02Qu
+/bMMqHiwiaXbbeyuK5rMdMqgYN5/uGu+BA3MvaD6gawIOxw0nfVfFxtWGlpUyyhc5npOqkvO84S
+rGtErfhTSv9DDg9bpQzfb3A2xAzAwJlsu4b5rJQp/uVuPKV62FA+VSGowL7qwsvf5soNlLq4iJU
IFxClud37xxbXIqZVpKqadUbaBG+1VDpyYY4HKYwp6ykZDoOA1Y0GXxSLofwMdoRrm0o24lMGjfB
195a8vFCiRhIfwtKBlVYRst9POJA2pZj4oiUeGhZ7xXwvWW7xlTqbBF+VLfl0MUUi1C9y6+/51ew
45MJLvTgDQNGCy3ubUtOK2P7YH2R0OklZ/B+7Le5Uv6Dasx0EQw1xApiuiPAc8+n7YqcqAabElrs
UHJQeLA0xqvXMXe914W7LY+bm4wOlkzdMhQD20yDMTmAfMf/By0sgqHm9Xn4hdYfhoAvlnHYLLbX
3xWkYIlw8J13LIBsjee4nHWDXSMKeeTbjG9PLkjkE5pCvhucsnrNCMJDdbWyZklHj0Ni6g0lViF6
Rcafik3dkMK0yEZMbqPrjRKZeQHNRVQ3Ny7pjLPLHc/UKqhEcJyxTF3sEdgqJCP2DQdXRa2rG6sJ
T9aZ1ivWvn0MLNejIHeyoIpw7IvuQjsP7dQTYqZsrCyqV0B7iv5SGPBgGWPRHsO2yygSEwxnUjgd
8YMDBqeBX1HhGF/tnCKCouinX7R6nJu2l47XkMKCQREJBajObDLSz8O4FJ+yVkima+wAbuHOZr7b
eOleCG+ERz/LOEvZtcNtibsAxIDcqocrgF68q4Gyzikgrc9UH/zrcHaJAABd5Tr0E7p8dLm2Pm0e
bl7RqUGkpbjDUtN0T0mJgRAvYzTwKEEppTk38Z098RPb2qsihF1m1/SMbKI2MNBuZOtinXAhv24p
j1jvRyyA+sxs8q9Ajub5RVG11lMPat1+6mIXgLBS9XS79j7WEcbTFGMWvvVA+VBBD7w90V0J3OaK
MasPgDk4hyWDupMfzCqZOdORM3PErnF0Dm5Ik48/4vXk42+Fd94OsuyA7aeaTzTyjM09mof5lfdt
+42xPAi2Dfxc+qKDmoBM4sztz5lRvM+W6xPqoGiHXhrajfMAE0YaURxB02mnWpZpHh9ZDZfMt+fk
zVrWRt3XtpWvfIsFDJh9VFKl80SHRUs+vXOXnGBp4ilX3xatJXgrrQ5LFX2aSvEnECii50bN65OJ
eL12QrTBtB87TwxbolXBK3Ds6ZwSQTWOuYXi0VlbiZdmrBa9kXqO4/1iOdPlvHJo30TryjWEtxXj
3cYew2KZd66vYUP3FrY9eHwU7fTD+EV8vpg2MmHX4Tk9Qy47ixk9N54cCihLRnsZhFCG9g2pPb3J
iIVRHa4GTsArCNdnWXr281SxerPYCrs5AEUej1XbenCQxWzftD4mbD6HDupKxEn9Kx8zmRyIwtav
XSA8qm91K/Z158ODDN01eQ3m0eruAIYaclLk44PuYyy5yFGIwJDsnd8t/Su1ZfqFgBVH77Sex/AJ
qkVSb7HcubSsUlYCXNFrpmmPOXb1L5toDB6JAI7zYeYoSN8EuBOd3EO0BLHYRuT7t2FUW/7OnQaS
T27Tf4L/8lnbSI2QUNMjZH3fqedph9jEgVxqP6c6tO+4KUxU3xwDA5k17Tlv0ojozOsj6aPxPQ+T
wSPKYDuvsCHpEF74RzY9aKowLU04PdORYw+8HHYf7HjiODsgnwJRAbRCSDuJ0NBS5OGOonlV5eLQ
Dx1omFBM7WeDaYmVjyktttmgMs5m1NFw4bVynHdLkUSwV+OmoXtqlONPyxSqvDKBdGhtXEDWHhh/
ZlnKUWN8UANRM7bpeMYxNzTJzpXEItjk+/lhJbNXH6iCgetooMyXB2Q/jx+VJEvHY2jCYxSBREGL
QHjG8GkDRIbpmZyheiKMrqbGyV/pJpHAksKOcklCAngZARi1rKEcdrFlheezm6jUZdkALNpGq1U9
c+RbOIAW7KEblQW8/D0RO7CipBLBLUGjttM6TsZoM42++oxkDl6PuCfgvSqCJ3SY2auJ/9CuBe1z
TnJnZ4GFyrcir2xI8mMp3uHDwM4ZFrBOpMBX8WT1MeWfVT7/wg628pbPpdIXhkziF89l7u0wXUbl
94p9qz/YnI2ti8wpNZQcvRbMp8lBi2OsRt0eYkKuVC+Ti/b23Hpt+71pfMCjrVfV1K3aev2Y+5J1
h8o3gIRZaShxtVb15vmh4tA0lQoulLfWi5VdW0s8u82PYhnxMFb9iNOYSGUZjzd2R/RvW/cr1T6S
FJf6RDiomne7CicHBjCFQJTFdMhUIPW5qz/WHON6Nj7jhtar8G0Y8QwVI79Ks26teU+LAPL8g/BE
kGwCDN3RRV+bsruOaVL6NnNNSxmGoZp12s24LUc195WS+OBVvcbZr6Cfmm8Ot+NbNyWF+0IN2yi+
q5nT9z6MOEKnTihd57QMsFd/0LbV9QdXxLoA686wGhWgr150rs+s4VhxidCkdAIeDQ8W7RYMGVxF
yhm2WRe4R37P75grr/pW3bbS/+a+W+Pcjr5gTc5vVRIP5P/y5BBC4B7OR06rcw7AZOnpdYzrf+ax
vxSX/9HxKmV1C3+yUJbTbqehtO6ssPWGHRZwojph56MZVtag35AlAq4yERLswQVedfsfsYQarbj+
cUFvCYzlxG6pWlfVeJuMnvODm5lDtcNYcDxdTDzcdQmRNdCyY/30r3Xh/6KkYuxiIkKu2XFsj0T+
Pyq2bTIFPJmhxQWkwiaBRLmZAd5tBxtb47/+Uv8sDnMxZO7CDInxPt605J9F29mb9dqZLHWssr7O
2Qa3vl7mf3PkzVdhJGIz8mYsQuzsn8T7IQx8LYszMNCP1AWXoPYKY4v3//kqv20Wfx9V8GUSyh1J
SaHc/1kK+Xele8i18l09WFC4LJHtVc2uk2aT3/a7aKiXm1L78Y2JbO4UNYnUp5gN79sOPY4+//q3
+n/7AB0bA6BzHnj6v3Msf5PcpyDzHcviA+SgTNe0jpKNZWNZb3vrr3HFf1s4/wcTkb/91v9LRehN
mf9Sf08y/f7//zRdOcEf5wEOWX3gLfEZjPSfpiv7Dx4/6j0558SYOL3I5on/y7zpQlOCJoBjjvcA
L8gZC/Of7k2gBVixsPh4EVOOc/Dv3/BcRb+zbf/nSeW5gK9k42PAqOdjwrbPD9DfHhCO4gttKnKX
5cKdLhu657wNUmlNG3ivgi8sOKhVVOPZ0dHqFjhlcqC588JrYOIfyGE56Ng1ZVl35GoncZFxvqJv
CBh1f2dij7tWVaz1Iasoztn6ps9eRIfGhcg0t58BeuvHgMPgGh+mQ4I4EB0uzaH3LkZbyfzDuE6X
X1mus17ErpYHVvNsDyd4ii4XGzTlPmPPnhEQKURZg11i11VyQjjoFHRaNQ3HoBz0k2oVVm2BAtTQ
KdT2626F2t5sgpzWqG+41Et0BXUQbaeuq+4YV0RaGClAWtvNIZTKdVsxZrDhGMchIaQgmOxfLep3
3+5RnCef5rWREkw2fHOO1zYLx+kdZM45e48ZScpUBIvn3YSStRuU+ohqmeJ+rcN0nRQKZEQt2xe0
zfGlB1iwYCvNWmiaMVmQcZrg1Zownh4wgJp6Y5PYokGdY+ZdPQ7Ul3gcbq+k9LkczW4PFZJ4CbqA
tu2RMk1J4ZqqOvehU0uz17QCXGahTQWRXsQriXcvSsEKwefFlmlvvCVsPsE41mZDXqb4kQwdAfe5
hsSHYWLaNqgf7xRidhWJ4GQstw4kT3isnVKnrLcA/NWJy22hWGwo9I7M/Btqm4cOpiX0jK1fjW+O
MZpmGM5EkMwNZYB6PpSSIYQq3PCh7Pzu03cTtCHFSQokuNO+LuzXx5X3q2VkE63Pq2iCrzaoE2fT
FiaUOy5GqPEenZs0IlXUL8RO4f5ovHGycdtJuWZHot/8rrgB6JosDbLEo5i018FfcCMO1b2a66sm
l7Sutr4Gs8ijGC5edljzcPB+Mt0mpJVigxzWm47W22WvtOaKosqQD9ZyV0ec34ta7u3Bl4/rQjbB
78H5wuG+muR8vSaaxjwGhskZ37tkvaB5kP5wehWJbuH8VWVA73Of6B2JgisxGDtVhWg/qkA9cqNT
uzjP7e3Y2Qye5ij+NACktxBL87ONAGAzZ+UjIEY4XsF8yN0ORbsQ05FzJwpoYT1rYT/X1FIdJH7q
/WrqOhUAOg9gO67mjioMg96j+ZmPi+g4hkTPmQ3Fti2PQxxRn+4GECEXhyC7reZdvdpfw9y+rkv4
0YfispThbp1Dpj3Gj3+twv+yEPexRd1xkXV/tOgtYHrPaHp59ndmzS7jnrP1FgR+grViK0wE17nk
hoiwmxauybchkzbouv0hHh3u8nO1KTJrQGEfmDpoU35MfN6Xc8ZZrMmvkqHnoTGB+9LK/EXL/CJJ
8ne/j36Y81CPXqL3JIAe0PtNvJ1g13ZRlb91RXOP5/6EV9E7EsZRGzGqi5WkzkZ31m1e4OsiVQPZ
sUrp9my3aCRnAdnOnmqnCR+GrnsKOvNmNfrW0JFbD/rS5lZ1DOR4PWeyeWJV71HXtfwOK3CX0kA2
ZiLKYjFH88I9IHyoDHd8MU3Aj/M5TAGxnfXlkewTBRQ7hEdII2VLynSy4Y51IdThDHjJRnXkz+JQ
spm7AP4rod+9Uk37Kgi/mArCicDbR0OAustbilCdCYnJycLkalAA+E0ElmIJhvjGbiF0dGPApc15
gX2xryT9j0nh1/c60UdMq8hrMjgNNkjIOXsrQv+jTXpY3RWKkfDnFz1npM1mle2hG1Pw4Q3FdVty
La01Pb2hXR3zCQWNqeQWpjHHrm5g1FF619AZ1GXOqPtijFD/osLtdmE9Xcb18CMaOddaFUtIVxbb
MVo/Ay9+aDglX4STUAcTmVch8uaHkt585nD3W2OjfZXkpY6QIo6uM834/KFM5FGJykJop/R6SmP8
nUab3Q21Vb2B6TkwT/hozOg/Tsa/FYRv8GdxfWPaf+4RTI7nvNyWvCwlCkY9DfP41YQSdbi8bDu0
1n4ZnxvpvQ0xkjqLjXUz47tKeeQEZXLdvSgpMyzd+Unb87y3fefCNus1hFiun+IQjdR2OAPTihoX
QsEbxWA5O5S+f6hHRx7DYthrOdFF5MmDDJKtWCyezt5CqZq+pN1cLHl/4zmgBlYbKHjr37O+NTfR
ys+sYyrgKirg0iDovrhjPQV2++0Oy0VIv8LCoXM7U6aDmJoclLOI/dpa98Ke8jSi3omyUetEn+dF
Nw36o5jMrqPIknZCnBWYwrA8MAZB0uw/pVzuGhHLTd7pzyiH9hcXZXvpq9LCggOVVw/uHvbFwzom
+BiGcNtMyZc1rxR2C/9eVsFFaKJrEmYVCkScxQ1hP6epQYlnrmC5w9ao+28bGvKjpowpILPJBJTs
8kTakkO25+89kI3UxKIhys/ZmTUXySLyhk1SwJV59uEU7UkVwmlLCwzEXbkfpO7nz8hDTi/JZLiO
oi/W+e1BzCNv7LbJGpfnfcww74we47GuzZUGjX0Cr9hYwaYltlqG927cSEZftsWOI79dZ4wkPTIs
Ge66G0VShEyoENucTVlwq9lWfLMDJyeueu5lSax7ffftXs/RLsO0F59rnOtEuAevtUxAmaMn3bk9
UD4xW0ymh/bI/Gtyn/jw6BC+IW1tX9iIM3fz0s/3w1DaH73Ne7Tt2CtcNJQpKOYfKgoAwx0jq6A5
qGkmb08N9JoHLzUlCiHiOwUSRdr6PEP3wuU9tHbS8gDanXwSo0wb2HkDxFMSLlW3BW7f5c1rthA2
2MZSPtlOY4R1W9oURzmnkaDfG4gkctUEMzW1NWx8gduuWm6RG/weAj4+jGbjZSWdKA9EElByyqCZ
07ommlsdOsEsDrQFAszBTaq1LjbYK+lfFJmnluvGtcceY55DOWy/ZWYSYd/HWNIGtCByWXd2MT0m
DaouRdebgVo41gVY8AWBfC7Ww92Q2YpFVnG6vif0SODcG/rmAG6lEpucS3751jrqXbMRlE8OPQjR
j9mpdH6CzodQXILzrXYcoe6UNVbsJyuGF7XPlGbePVj0hDaJmpj1mXI1BP2J2HdFOx2GSeMFLV3s
G6gSgMPHX5Oxl/LOgC/WrxRozM2JuD7dbAVyWUVPGb90qkNKqokp6lofYyap4X4aLFPdrvHZSwXC
WsXRXhvMpW2Jm/BQm6Y6K1ZTNb8wSxoeIFnkEU04oaMY2lC7kZZT0vs3xTRjAikF0KtDOwu7S3VS
aQQ/YYXHLBEENYuMYnteb9L12Aso5YJjwwaKYQetbcoAJBlgR3LLm940285LLJxIFgGPfKBBj1Q8
YwgUwmK5VUveYolieCNODsxl/7kwiKA4h8DSb7tmpSZmjgpo6AYaERBqb0UelHAr+2XVeqOsUL3C
lGGegkhLcrgWsA1c6neDRR/U3K0vbuZ1b/QuM8FiwwLGSUZyCNyDqauspcAmJ/lLLGvrFbM+JdUQ
bLgdWFcAruUpDGv/qp5Gmjf82ZysIeofpGC1o8V3DNKBAmLNr/siXNfoap1j9xgx0LiwY5Ytfkpr
lxQMbpHaaTqX2VAfw54cSbzm9WUsRsjXGd2LXhnKx0FYejOQ9AIs0vnX2KjET11F40VVoFFWc2QD
HczVd7v0nBIjzvi/RGaH30SHZ0oqIhfPz8hwPXV5y29mKHA7p8EL0ZX1ukVf59bgyHjk3FO6+4JC
6j0+O/tjCUpBiRnLCOk8RmpNr28SgvXnfeWjI+YDO0lkG0v2MXabsP7gzoqxSlnk42VdHWf6yck1
s1ee4IrN+6BYPojomJOqm+UYqKQqN1ip8g29FdWuzFkYrZx6XQQxiih6gO1w+l/ZdsTGh6n+Sugv
3yXI7pumy4rnzqYiORb6MhkHTUu6DTCt7rieRGPo7BMo4VjNJm96oR5ZbdVSRluQS/UmXkL/SJvf
ryHu8/2Aq+nemP6uaafmKi957FfjRbTRspfXlB5tnCaquZA1ibt1Te8/zeX4lBm/OFW2b+3iJqTf
jPpfmU/hLu9s58LJE/IEMLM/G3W+yEaNvG5A96fO6FTbuhqwsqCJpq7x59T4U/fCT8IRdUnG6SCb
aeEmWYUn0EDrjWmG7jRmKuIHn2b8JwuTpjLS9Z+iz38rMSgx6BP/7wwcSsz/+p+q/PmPYgx/5S8x
xv8jxEIeJN4ZHklmFjnzzwScyx+AoIIUS5QD57eD4PKXFuN4f8RxcLbvo0vCJT3b6f/SYvw/kBLP
7CWyjWeAO3/r39Bi8Er/g2+VSB6hLQIWgMuxFqO8/pPaGoGJ4I6ccRmoym4+LLSigu11pZ2cVmEv
8OyjHAvFPJV1cc1shoi4pxmenbjmwQCBVNYyV3VD9RiNbclqV5vc3CYyKHIO3yXtRWk+9nZ80UFk
Z0zhu65LuTCuApv5H5XhQNao3y33tRup6hgtfkX3sl3J8NpvuZJu6P09m2FLmyWx0dbiUGA16oJc
exVR12eRH09D4hcYPISsNa0stXftw155X60y5NQ2ckTnLBot1z5tptgxS7xcXuMu0wZjYse/1/jM
b6kMZOEHgh11R9/SYDTQJJp1U2XUvG08UyUYbqgtpPyxioxOdVn0HonakHtoaJed3Fh9HS5Hv/XP
xPzavQHBJZ0dOLX8Vq06+VmA9nmVuY6/usxN1GZYAkb1BYPIOl3G0QlfM5cv+ZI78OHSyjdzQwWA
SBpoMTW1JK1ky9+O5zDSieaqRf7wVmB427VbjburozWhg5RzybqzQQUVaRWM8TPVJqj3gSSLdM0A
YryivTie+QwtwQmpHMb1QvRZP9wOHFDEiUFBrLnwufWlG6KOp3Iw8yuN8jAH+iQumE5Nc5s9o2dP
/p7Oz6I5UkKlaD0Ebe7t+nLoP9TSSidd+zj6LMKWsIHtLv6zaQL9ZuOzpD4Pe8JhRIDuKb5r409c
nlJxSqUr7MCKF5gNp7tzvUYcMB+L41xdVkFgnacudIfvaYGl5qWGNyNSewmnCDGsYcmdqcQEXkPN
6ISWMw5HLS3rq5hgFeAbK8tLJxuKB0uXwzfB0idd5gCDigHL/UbomApLUcXlj9EgQfALqvu9EA5A
EcZZykrpiPNeXDnXKES+jVEjWoLgYfSnyoXZMNpYfAuxwvATOFe5Qhj4KHpu5tcZ65d9Jnu0n662
SmbfHmO/dA2D9b4XmB/AU0In2rsUflB91k5c6nGgqF+F22SfGX63WxKWzkdpc9nYD7nEwDtGdAVv
w4nZHf8tzTsAKzxB9mi76pABne5S7lcehua5XX/6VtDdTl5wnp4hO2F2nmRMGS0DScqqi56gVQHj
VV64WuGPL21Xlps8GBhz2ZnB4EcFmbO+CrrKPxvj+BHcCukyVY/xGPHoNt3wo81dvwC9kWA4nrRb
3zlV4D5kS1dfgflGBSmoYv3q+8ld92zUc5MOUxW/VhB+7nWoEwyUkeB81zkRrkXhaXkqsCbd9ty5
IGkKpnS8clGFR1XH+S/ukzasFUVOjD80OHKGPianA/2Jm2I2z+LJFHkBcZAmqPGpkiJ/G6vz55OI
qqR0STuxvQ0Xw9I3l9Q5YyacJQqZF8Pi8R04lETWmyfb5avtsqhantfFeMXt1AyAqZwwHOsHNdOv
uvVsK6y3Geeuo0+7sjmcoxV6l6twFuDGjVow70gUVM8SDS8UZnjkk9IXdIBlDYfWeqQ9ILUYs3Vb
v3XOh9qpKux92eYFgX5Zn3+6pLQkVFo5cS8SU3k9YN/xU0nAmmPBSv3KNlZeFu4X7ClvQInkW+P3
7pgaY3X4NHo35zQ5l4RlBC2EeIDGHPZ5yL34Vgyt+RjwY192c04JUJ4ErUZ56+ZuO4S+98ADOztQ
pRpxjtr6aKjlggRHup7mtG3HC0c3qIdARvXS6LWbJYwrs4uiritus8IuOK+N9YpvN8ofSshJGjlu
Hfet27MmUySapfEirAa5qx+a62wNW3mpmaRjo1+qHGcpe9CY1mtQNXtOVdSEhFnTvkM/5KEYy3xu
ESeS6GHIwI6mATYNmms1+x2P9Vy+laVN3aMa8Jdjj3HKR98PNbgFrrkXWeNSyVMzDsUU5ndoSqym
lH6xZ4yKcmPQ5KlGakMBdYTFxS+XKIaycpvnkt6ldhsBRcMNxX8wqcx29+yWMsFaONY8fBOEk2JD
1VrwVuCooY0PDu9WhRUNKORfSWtCufC/5qS0+5S9vnoDwRna7ck3Q2DMcxY2vNBpWCjny+imvRnX
taxTZhPRCU9bMx2y0q3Pc2lxE8xh8ORa5fomRld9FhZr4QbnbfiFsdMi8SFt+3mWZEYxlyn57edB
gbsgkpfCWdf30nHH6wSHq0yLTHpJ2mGpl1vuA4hqJa2BDwuaxgseDS7JTSQBlhv+9mvWe4Ym6sRd
qQ+11u/a0tMFU6ayRKn29cGIagWZSvj9FoIuTNHKJuWUTsrtoa/2BdU6uHeoKB8jnpnR1HRKr7w0
JcluM2GVLqfwsUZxQOlUGT4LkfkaaFWVdyOUJGXw0ga1fV2IniD9TPdDOved529A2S3xPVc6dPLh
t2aOnoF+TvGqAc41/6mv+zXM1Z9MGzQ02XnVyLvo9s18t64Aj7vUDc0YX+WJM9XULFkTOQYW0Kx9
DAUBmK2JK59noKZq6TjWlkL8T/LGxhhgBcK+V/i8HLyCSjRb7H9ME+rQw4PAhUdctrpgtBOtlfMZ
xWDivhzIaP2VhKlERu/3lGP+PfFYTA29j79JbaFYCu8jF3hRN569NAOj6xCYEDbt8wRmnfUZlTMu
YwHwRGMFGqyhrR41tBOJkFEhi2LRyBkG0X7uOpvm95Qo+T0xoqRtyt7RSgaP4NJvaOufI6bpz4GT
/HP8pH7PovqaZSy1YobrB7C454EVuCNfmzQgARhfJaXOlm+dICzdDCwQaq9pwlTXZZ1LdZ39HpoV
Se0wQWs4WzBPW38P1wrTjdElVXiECfyVVqgr6iFE/kHTA6MNbHIQhecqaDTl8RnfqFuMGZ7qjDwK
kNs59/yvcdajuMh/DwihMxLKPmsu4F1+DxGz3wNFe+HZPQrmR+G+/z155DFlCumtYek8DzYplUPe
RxyFeZCD+YkGtJaRWxAY5EGICn30llD89EomY3YPDd3P3/YIZeLQkqlYWCXqBc0rs7lSuisP81YD
XMZn2WN7O7YCpNTpHBwcN4s90XseKjxstxULj7gsKnf8ZXGMvo7nLHqP2sWOKLpc6nLvqGFApIun
ZNmZtmzd/83emSzHjaTZ+lXKat1Iw+BwAIte3ABiJIMzRVIbmCiSmEfH/Eb9HP1i94OUdVPS7crq
XLZZW6ZZpkyiYkI43M9/znf8BRrV4tP8G9kBKkECKHAZqqvaRRHazr1Bz3Il7Yh5Ji8s9x1AdjNM
LNOZNm3tNK+sCUm/swflcqkbeiL8yBoH97oDokCsyc2taivYdjTs1noKACkRxh8vpasDONQzdvBe
QiOxzJaGTsbexFpdlXEWBuB7JhDUWKPyPRsEyg4be0IjCXG9UBXOffNRwBLnf4FHPDAgSuJdzxDT
9tsRCp5fUP4kt7WTpOsYMf4oTQnyLx9ILlGbKOaLDl0Y8zhbaphVJQGBTdWCZ9yoRo7epgWu7p6M
OOItbh09ftKMerWSSUL6hFRaetlKu6clfmgyPb6x+jbqj3QgYqcfsPJWF2KESbaZcWFW/jJq0Lm8
sao51ePYJhTU91l5piwWo1GVu415kUF1R8azQNZvsaQOCSZfY9SQLfkUGDLIzN6KaiHeyASgzJmm
NnHod3ijIfbXc9n76I6zE4xpjEivK2/8OmgLxWWMjav3iD44gjqMaNNXYMJibgPEXg4X1JbVS7BI
2isXUJYOcVWE1U4CH6+Grp+oxbSdmo5hjh0ePEjHjiBxbkoMhOF2nq2OruusdJxrlzU/PC3UgLdX
ANin9Ils0USledli/FlNgmToH9h6phS90ohedMt3L87/Cgh/x+7wZwLC5Ze/3f3nf3A4rsqfNIT1
p75rCLb9G+YelyCyt5a9GALXxncNgd8xMW3g9QCChdlG4i36XUPQKLPC/IG1iSqfNZi9lrb8LiLg
XvjNwggC5AOKBGZgYLd/QUWwVpHgD0MHAjRMaHzuK5JnjSebq8/qB0OH6dITSUVECwg6i7UrZ6TR
1nencm3OnFA4dpBnjGgD+Q4+uBg8doChOWvjhdEKvrmckKA8WiGq+15jdI1taSk9aI+TiVY3NF2a
nxxDq0d4HjETGLcZ8aLhcqGTV8EegqLZxuYN4S2tDPrYwxorYGEg1hdO+xYJigv9goTjXYfXokU4
xrQL28RjJpRQjknr8GjRB27Vz6qX1Vdgsg7G7LZ6+/ax/u8V/ndztRj9c4ns/3y0KyPqb2/93+57
3rR3WrG7+fj2799/8PtFbrm/6bpFNRveIJQodKB/XOSG/I1ri2ucDjV3FeP+3xVu/maYJJDZMEJt
dwEr/XGFC0kHC2UlwCL09Yrkr/sLVzgsvJ+FMpskJKYpANDrV4kZ06/oFcQGKucGqJWJRPsOIn2k
NNwE4l3DyOx6cMqCeNqglcq5pDtkWYtWG6YLm5CTNNQgY5HiEuRbUwRt3U6Vz1dz1lCiwBZdCTQ4
93ZsLC/yNvbSReFdJkQ7XJYp8+Wtpddee1gKme4zW5A+MMfaAPNGx2FMfEaKcbinJ4Dp8WbGto4M
hD8EqHLXzOpLjmVwJFNUmJHhBuxYolvSOctEw3w7y8+6guPv+StTLdpTWwuqHOkmnKdry7MmoBQk
KsJhO7ZEYDD219KBwSu8yZ/cecmvi6pgMI6R2E3vdZMS+DvEgrp4ZePp3OJ2kvqt3UvhnmTVKHSn
iSrbwDQoe98VA4Xkh3wAsvDAvb+yFQBfl8mMR+FA/lpEHdjVzvXGRQRmh7OB+ANTpPNQdbDlrGFx
0PTQXCmEDroCqdPeTPkyRleGi6+bAst2ruYXu/O05cSovqvfLYpfGHB0A0WYxLirjO6spViHxYLx
Usg6MpfKPGRxY2S3tRGn7WfAyYm6SqRGUs6S9ch0urZS98NlZtAfjL5a1DtxEoPc2GRlidDRNUZL
g32nu0aOT5syeRCCcTsl8RRQp1stOGT4SD4mHfEHBvaCRyOsDPpf/aYQ6z62M2ovui5HkDLSJ1Ev
QbJ2A1vN+NtkO+GNSPKQwFFTtLm6xrdRWVeDV3rLs9Z7HSGEiRnDFB7Rogz1WUyGCp8XXFLNp6Yb
q+oG9WiLm6rZM4Z+sNi3X2SjlcGkheVNCJrS28xhWiLrN6PKqBXThuEZtm0dhBHGlvXCvY2zjKCv
nKIgrkby8wS0NTI5UTTxRiC/3KRR5VhPViTC/qUxs3y8sM2WenXdSkad8LqOv4WAgOgZYfVDaa+0
Ka94WLkTKeJnWu3SYVmozuhqvEMcvciyccBenWtcxpYX5xtFfhhzsMGhwvfIDr00oWWkR88moVv6
hUd1CDFeqMY3o+aFUehHriQ2qVMns/bBsY/qL5MZeWCfaOa0vEqxtn1s7SmzzStsfdVynZtQip8o
FepfsnyGEC2ASJNVmQtsTZyLdnzDQjzalblPawScTUc2b63x5Z+zl8etPOkGioCv6+3Q3Wm/m9Pp
uieHRXMGX9wuowHkORlmNbzOheeNby5CtXvUJQN/DJD5CCJrrivzo9Whse4MjbMe3oUmTbcx20ua
GCaLIuPrVhGcPCyaKu4EsRmqW+YmNLj0Gmzuy6wwT/Sq1VGHHagswhkoa+lnrXrRhriJgzSzMNnF
PUvHVQ23h1O8RClbqBYnfoHRZAo8qlEODgEiZwcalDFxBZrZ95yu8raRW9k+mTmCkG2vpZcZpcWY
xDLk+AuqQIrlAOqVVoUo5ISAfy9yMRqNVfHMyQhVeSb6cqFZ7XBTzYVG+3Gayh4tR9AFn1t2+dyb
xfIeVkJeGDJZiEsk41tlukABqlHeFbH7vAChuwuVjbU64UWj0+Le2o2myvZFpsltqC9YmKaG9ZMn
ormbxdGro9Mkxp6GX0QtmfDMCFOpl8lDTdkk5CW/RuGoPdEGFF13/J0cw2kKzmdrvrNLN9/XbMv2
DRC6y9LMi4coLcZbVWaWeQod9SF1Sc47hNa5A31Zv8BwqB6ZHrhoReQEPgbTyGnbYRJEctyFF7Ek
zojZvzMeEC4WMmLlgEe7s5xnJzdl7k89GZNk5mjUdqTuTr1sHT9MXPuTAIK87BcEHHLlOfYts6K4
gmOnEwcDyIvrGPjGFjeim20NlF+oDMqa3vt2eOywqhJsGofyGRZ488AKgOhkCI34clFoGeYKV7y5
5KavEnhngWuXiJlUGJ+ZA4WfxzhejMu86kZOPjnBcdfEKeA0qXPL2zwdZeFln1XdY/ZYh8S7weVF
beiNES0k9oijEj1ZJm1OhlFDjZbt08jNPmJubspm7wxC3OWaK1kVnfi51J2BihiO83poiAecSu0L
qkvPCVnKHSD95K4WJB7W3NZhcLTTjCsIVbd+0LOpuRqFN9LpobTsQF0x/o2aeKgP15kDJcZ9ft0d
ErMzV+G7bQ49JIYTlhT7sTWSV9HU5cmYokukPTS/fLSpqK9rbGX4nM+O6K+z2c0f6mVZAvgqwAPa
hfB6VZEkTMLLrqLhwO679rbPOWF6y7oVAKtTvCRAEk4mSZY7zoAZHJGqutbDLA5MrCkvXkLnWAPl
dYvKqH3kC/R/Hwdmn5Nzq8TtpFdNdqxncIEzW33pEzqNdpqeJpf50n9ESUrXT3IsmyZ8CQ3zht25
uhdNo23TpBVPjZaU5D3rKwhG59Zo+iPOETxUWlXoH2Aiig0RfGxVSveNRsSfNE1nsIGvAcKMOHrR
wHZBqVPjAYqn8IqFhUNC5XM4Bvbg0eL2MDEN3HHnw9gdJoMvHeL2ddHvvSytLuqx3JUl+gd5ldym
GtxsM/wXtT6g7HbXpRLTBZsc98CCCvlwScF1F5H9iW2QJj83FXySt0nO0Fz0nE6tLNfX/F/eLKSH
NaSJMA27pzSpLOvUdtX0YLuVKnBjMiKpAydqvW7j2mzWDkXEpuTOWKhAe8nR+15jJvMI4HM8HxLa
44Oxk3pA9OajjvoEN26vFe8Zt/wrt5dPeYWxr2hjlmfi1SSJ9MLvQxVB7q6H5BB23tqWR8h8M9kx
60vP1Kh09OacI1kSUErqneN1COPz6gquZ5eZ26DN21Sz7D1PvkdYifMIqFrXf5oYAGhHfOus2r0R
UXPQGzQb7Zx2nr+CSF81kiGpumshwmbPab3B9k6XG/TzlVAw5p8HOE84BXU5BKEcgCBTpArXVzlq
m86ixipbX5tpyuhDUPXki7iKAo0WgnnTGqK4DLuE5xOlpDbH5dIOR3wQRV2Wl3OI73ANYu4rc6hq
X2qOsdOMcdiGmaaZHMjMvNkIxXoK7Cwad5S6QRAYrPHSCglK1clUA/WKaG+nsr68L7OkfHEzO3ue
tUEgt8Xd3QQcCHCqszQ7nHjuk9uq7jAMWbmb+uptKRz9gHSdU7Wuu+faKItzJUe1Yy6avxWjae17
5neHOBuJ/3mI/GZlFdftoMeBLdM+UJFK7nBllj6oG2PH/K14ZAqwnGz6fJ5ip37MaSRji+zq+wrm
07tpN2B4cucduFS2RyzF/2czAqxjIs9DNtyxTVDcTKGGgQjw7DVs4N6YzEWP6eJE59ZzuGTpkude
q4fnrFLvSW6nms/1j5tbiOYOdkxlnRRkv0Dhw3kSVqGhelGMNlR5/MqwQh7i2eULp6ifeMS/k+8h
Q5VX8FLEZ+aZOenwghE5JxFkOTyWzr6baranyIvxtRhb3MBGikslRIKj2aPLCAlx6kPb7qdh9O3U
/Cixi9MNyP6CrKPubGmCN1s/Syjww/WGcsfwOgchUY/yWGf042E3K9kzaKaABlS0QEcK18CjFbWh
dqLRjVleiPMcn2FoPhZpnFHjbhASrVzytYyITPGsma39gS0+f0V3HM8Jsz9ylaL9PJulGSzo38Qq
U13i3AHN+sXCF3kyyhU9sIT95FMSp28jK6yDRmvhWBV0isXBKJeILZ26yTHQXA2YiPcG/sdtwXju
zsFletUxisEwVc5wTqBeg5dCNd/0Zo+VLkfJORHy1SkWITCC7at1QOlNXdpjf0a89fu6UL4xkfPE
QTbgRsWOZwfCzPMghAV5Kcie6ueKazsPytlseUkz9GCmIRYnQa7Y8YpAaPYwLSMVlBoiZH0x2alz
iBvXumuQFA/Yo0R6GtrEIXZhC/U41tTfbAiwGT6o8dn2qbONTaBfmTE99Wo+E9CGPm5ohCPYaOvx
YY5La8sWxr6xwkHbN5GQVMWMukVxY9XfuCzDRzFn6eVULNGro6ggPEZ6ZDrbjGH9dhQ2tSnZLFm0
MtIUfuKleMWqNG+XC7vC+cGYKRmo9uizF4L6bAJz2T5Ek+KrWLFv3MSOrX8ItyuY5oUpNdqW9QTY
AZM9ScNt1aXDcwuK6boXrE+GbGlPsST0r7aLtWuYdNH12A06NSJmlX8K4Y5tBm4w8Akg2VyJzOu3
GDXsbYo/ixmeYelXiZU5V+BSxi8GW0q8yFJ8HaqK1HCZ2joemDRsr3MWxWMbNuLSFbJ8KAGdvjCf
YTtdiw68xlR39V0Nf2/XgMMhE9Tpn2UWKZqQQnnUaTbAR9As4ZuAbhUYBSVLrtWOt0vZe8lmntUI
VSXGwamT/t1nMvnqgTP8xEiecR3h9XOHEoHhhRqRte1S3cEzXw7kaHv06NJJL5vEdU+dqsZ9rUHB
HPXSPjXSXeYAZ8hTbBjhkX6n+X4OtfRdop35OAEoHyRXvun1LvzKyF3BIFDxlSRoc4eP1uTGk/TM
rjgt3caml3OBTepL5dUeuFc9hEvnqa003CPOeqIipB9owrGxQri8fMhdeXPviiL83OFLPJt1y4F7
pHImhj+xnttIH9pcxZppH/KwDFlA8OBMPp2itCSFVCJJTdWXzHwMaFTVvVrYtDBwNaqdZ6WJ3LF+
gy5o0jlhnhgmGOT63IdzYWMuHdv8k1jUaPnRwg3aKfMqcArOhKzfhXHrRaZ6Khvm3KD4Z0qdsz7K
hE/by8JPjNID4C8hRKUczRxqP2MO16gnbKohkGwoWpGHjl1Tueno+fNwW07Dl6atxHM/qfGxNhgT
+mKybRM4meF+MspF4CuCp3DEqV17FwCFkvR1qajyI/LMHh+oWmYdhcgajPmc8dSerfJbDrwvCHU1
3uCmxxIyNO6HDkHrRSW5riAiuH16DcYJPcllo7+2a835hsTFq7LbaXpIBxiioGOScpM1Y/TkhbM8
qEmoe4SPcN8kk9R8Jpu6fbTsJnN8vY3mwzi1ttjoBYWjtNRaXhGY0UyTUTq35UmzBdaqsfHGy7Iv
9XS7oMBl+HMsa+fRqhMAI7bfZKQ3+zCrGN5Sa6Mo7GQ3RdIj/NZsqr/Ltf0DD4e5xfNaEGRhkpoR
nEqXccs1bohjLUdM29hb50uEnY7MRtQUDxW3y5whzUAV5KwbzFz0unmcWpEwh+uoFko8qkSdIim+
9p1hnyBx4f1y5H0S9kPQ9qP2VVcF/ZMzhoRisab7GN/HJRtUGkDrArMQju4rLU3SWyNfyr05kopz
29I592A8752uzK54pRzEtCKDlKW3eNvAxuAjKHBXC8PKrmaXaQ8WzXrLfTWNMCp50Xax5/ncUE4I
NgaZMfSrNKGzqWrTO1hqMf7fkllOPAtT9zly5TeS7LGC41fZ+tlwgHAT6y5Wfpk+Wc6pX+JFv2tz
sI3sHvB/X6B2RG6QJSbz/WTq7R7CgqVZ922tquhGI6nOuY0ra4SQZGaxkO+iWPrytYfPYu8yPDNd
HnRuW5MAk6CAPuGjkC7j64zic4IQ2RQ+d1jHcKkMjSRxadKn0XtBzbk92uepk9k3isO4OGKLyTof
NhUHmc4bvfAiNod52boMEuV73NnOJTN092NMu9T7PLkqtDFsdSxOW1xpsr0cwsK54eQg0sfMG2W3
AYeYqKOo3NTdxX0Vumfi+lN4a4dWWO1yTg3jcRlZKncL/iwKv6I1l7f6tkEG0QKNH8bE7Y4Rn+i4
4XCyhekFv9ALZtsMDYw8Dr+PFUq3bmNiBfkhNUhmQcjoOoL9i2dso37oGP/FXbIbC24zdwAbhmWX
ZGYR7nW+TfaZcWlH1U6WzeJgM5uPD+hDhXOR41nv99aEUQW3S0937J3m2jy40nQqKFxeaLRHKZyH
Y+SporuhxhojGeT/eN6nmD21HUzGsjgQXdG0GwyZXkEc0AotMmrKrA6emGR4mevTSr7lGKU/oqVL
lt0y7bFKgGIcN5nDKfHGWyYed+kWhNp/U87sNvoElghZfr5kWF+yOxZfvNioT0oHaOST5oiWwA1V
dclImQBfEQ+zu5MmZytfG4l7byLohjdqKkbqMCUScwiekcgArUyoT1jYw70ctZYNUifxUaql2FvY
QnwAVew7ikK+4nyPQDESZEPGIBart86xRz08FplpXMh5IdHZh1ipTE7x2UAMIcbIIjszIc3WQ7jz
enygZnNGf3UebOwE10PO9oJQgLPy0Ti6XU9d+daE0+MEZYvHcp/JoE6bdPFOSa3wt4E+HWSGcu+R
fWPXBUQlLj38OzCHlswk8NehaMV5/NQu7DiGFIZWCm+GGLuGh0EsxbbBV7aPJ6UdHFwsCH5swWAR
kiMZ94oA9bZzSaXW9jLuwkKHteh1/RZh3LixFVjEwYwsYD1DHYd4eAbqYRNTzxBVVgi0EN7WLY3k
C/RHd2dPrLJZpgwKxuC7Wfp5aReayHKHlmIVHVKrKrZCi+ddY+Z3yrW/JDKncYUESnMbuaGxH/Qo
O0oG6sd4BuDbZbL+mF0ZXykOZS1epyK/yReXe1cDFMitiRAafd+8CJ3mKF2Z+ZE9PiYG0ljR51HQ
7hLbpRXQuC4uoqSZPtzSo2/MVnyxZZLhR6oN+Yo39HJYpvwTgdfoaag1ifWsdr5SGu686kWCZMkb
++wo9h2DipN7jC/gMCdjuDKMfN62jIhwXdbltrAGpKYBYh/wxHanA0Pb6TXmlsoDHtIZYAlxeo7s
nIh/3Gm9rA9KJu8iK+UxaeZrC0ERt6PzaJSUKBuZxlJN1zpC6DDgIwg/xDCmRyMu3FdqclJyZoA/
zeJtri2JxixqXBX2U792qePiJpAyslvXuia8GJy2vnGK6Qtbes0v8wHJgy8epLUsuklcCpClgRwb
OE5/yx7slcw4aI2QKNoypTc54xvwTsm4M5aYTCs8rHJLY3C3rZO6uc+6BKpXkk753VLNt0a/wGOd
en27aGN9LPpICzAAT6Q+dCOY84RUspXdp3GB8bTxYMOGfGX3GTHoL0Om3y2dhXtrfpwzMiKlwbSj
q541p60u0kIeEkOPDlR6HeLUGskgTcs56ecTec9ly8w5pOe9FvtwBUMOU7smEdzpZIDI2Yzsa4+N
qXHuqeNpQ+OasfeWMrpKxm4XYX16J1zMdo5mjVUCBgQjG9kfHav9CpAGlQeR6+Q0dJe5U3XA9Nn4
ZuflO71hv5UK8oFWIQKVRXMAaG70TSWfWUOHl74eTyIfwmOStYNPa6Qctn1Dp8zGSXH9etVpzk0t
wGqSoy4WVokIa+Aq7szBumbODiMxtjq74AQlyhMntzIODL4v4z4PZXJhhaG8siSXbb0k08GzCoh0
Q/6ELZ17ahsaj3qOgxd9pggYL5UnwLvsUooWt7ldPraRfI5arswsAetFPyXLt2M8FeYifD6s9cSW
TthsCUHBnFFusuUE+2TkxtdKxoTGyOn7Sshiz16g2A7kcC9F2WtvXjiRpl29ufUI7neJq8c64yOd
esZdPggTijCx8xNVhYsmVBM9gVRg7zf1apc4mIGXLG1wKcviZWB+uG01siDRULikahm2cXBM7Vug
euO+A8ZKLUJUrzeCOXrjIMpew8SOMmWsjayDNddxFdWnEe2XQr/yss/C5pPRwjJ1IoRrSAR8Kd2m
PDhGEnGPcLRpq0e2PPRRv+c0A0sm7joRMCCcx205Jpd9IfsT4iBrOMXfZPnU7UyJ6QWfYfmOCSlE
YADdvYH18yj6Xl1CbM0egEwzpNDyqeSlpQXzBcThD0yITlDhB3o0CR4FvchcRBNGR0GRx6O/6FbP
6zW0UZzbmkv2SGHJ5wkN+ah5dSV8hE5FLN4hYeBRYMfGsDfvJcPDoDCm19jUvCXo4Xum2xAOKBHj
TCPKZpZCVoSETesEk7V7ClFSL6qZm2XixvUt0+0S+0/isEVHSvP1BKeSBQz6CwIGm2gt23PkMc4m
AYvHJUznHfFCLtomeYO7FQWIUrdG6d12q8lx3SlK3F4EsFJSlQE4HYTsTGBeTskNb9oxK9mDwASF
rfQ1STuCWIwjwi1eyCZit9Rm9aYReUqjZA3PiqwcgrCksQyUuWRXW5jXA7NXBCChQB/2qEITxLeu
kjg057Yed8TsWYNSGB67ep7nXazn+qEULpM8gpPv/VKeUlxgKO/6fEFIU7tmvZb7eebWzGZVC1o3
1B8wGEPTmsfh/IPF4Oa7++THuqUVIvKHJ8WWIHcEfhRoTELHn7LiVH70pDRFNGpWSbQ5M4cDJ7Rd
tjqx2Jw7mz9/oNXc8scDueT/dFwBBrAiIT1h/srmD0ebksuwSP3WKkVzKiS564vZXgw9+PMHWtn7
PzwQL4M+CscAmWLoNlaf9fd/cNnAbYZ4XsA0tpimOtsKL2G6YboSvgxrBBl6Z03NSGR78YMBlnPY
//nDG+s79svj0ytimRYIT1JJcn0jfnj8sXG9sJIkHJNSE/kmRIYVGzvBuCBIPZc7V3O8+hn/RDqc
9T43bvSlRmkQjR0GDNS1GB9trXtno+vJQX57cn/JW/NQcSwsfm1V+6mJ7Zx8RTOqPro//VP79+rq
S/Gufv1D67P5WtVzm0RxR83Y789uhfP89IvtN3/Lbf/eznfvRBi7fzhP1j/53/3N310yD3P9/u9/
/1r1Zbf+bYgOP7nEzLXb6J87b+6/JGWnfUrKr+/8951Qz7vS9u17+eWNRVP9ZMVZ/6bvVpy145Gy
hNU7IwHowQniy/VH/aOQummuBVU0lnzz3PyRWlujagLAkGV6rvWHG8cwf7NdzApcPYLvim4Zf8WM
881O9seFCAwcOw93TMkk16Ud6Jsd7YcLMfS01tUWlcGXKLnASMishmba1SrIywqDR6oy81FklvUp
nakkIyip3BusqOpRJ7+ljya3a0Gaaic4Dad7M7TT55TBAcbIqbqs4byuvF8zenBlATcAd9j93FXF
vO0d0z2kyrz84UO5+f7Uf1yrzLWu7JdXRJsvaQn6C3X+/eWrlTCbhV1XYihPlAroYihuRI2vPk0t
FuRZKTjqynlQHndMihLys9Uqcdu7NVDDHPCKsrrBn1LjJs3FeIKEbvp9bDxm+IK34aLmQ1e26vDn
T/pn09+3T4GgBFZ+6cD5YhH8eTlwW1YpjS1lMFsFnJ9xmbbRWHzicMmuplgBDKEav3/N+V791319
v0DOvj+ozUVJp52wVlPYzw/Kh0SqyTVTPEKp+ZgRy6kJRhCMNT2/csQ142O5S/EE4k1xkl3dl97F
n79sY32IXz4rkMms+OtFSCXWL5+V09Tj7Aw8hRrDITtk5ssAMcvnycBESEDbOevKbYN4ksseaLQG
cMhkYDt3sAwkoL44MayNVWdfmT1rm9TS/lVd17eypV+eIQ5s1+YWQXMR8dOf36TFKSE0IxUHnvUp
Gc7YgxhE4GyG8DiUECjbys/Ta4wMbISmk1nIy9x6syQnXQ2cUmgHs7mHMrknk+Mv+HMsLFuW9zK7
4DnEUz3RXKK0XeLdUwPxL26m/8WbS1UkyVZ8feRcf33qDVjdssDrjWTCaGWZ2mJ1d8c0OyyIopwJ
/xU1b/20fn6voINZa5GQbRo2wdqf3yssfcIjvJ8yn9Fm6hXyC32uU7jnY7HN4ZGfzd567QnLM1+u
xq2bESFzMIRjPe8Z7Sgp91045P/iaf3/bwPPCveijZfJEPz352fVezBk9J5n5aE3+4uITb+qu/bA
GgvPQutV8O2i/ku3z//evfH6f26X6Voj989vlQzc6EhI3n+8Jxrrj/ye4za831YjtQ69XYfNyS3s
91ui6/zmCIt10DINrh9d4hz9/Y5oY1Dl0/O4V7FMfvOu/iPGbXBH1Aly2xY2StsWzl+6I3J3/uk6
dnh0CJZsd9n48iy+xcx/3JyFnQaPVHeKc7xeLBF8cuBqeDAQ0RG31HgmLkbyOZB1A3fo02R6JpUg
hLqxjSgXSj8ZSW9Er48N172WtRyILZKPZPCKi5qEFEUsh4whsvyS1Wo0yDHiwNylkVqWE5PSur/J
U5shfObh61EmJLGN1nH81JtUH2OiFB033boGMXoz4zQDXkrYBt2bdO5DrmzLT+1mLB6U6urxBtGv
LC41T+R3QzdI/cjcNE+2UZmpW5KB4lNW5inmHmqPqyfOhqCeA5dz7gGGui1S0MoFnrK+QBlnDD2q
IjkbUWsfVuRGtwsnb2YZzAECgjzDixHdL2DySbyMXeO+yVpzL02E4ckfcwthFX7ecJGHMUtCOICE
2bQlI4izygt8PBPFyla76YCqZIeV/CAvQOHqy5a2laJ7LkbSNlckUZP4yDC7UofIqE31lnlWHR3B
bwA10XosGdFSc2wjQzde4wVFo3Kr2EkeF6cB7aLDUqKoo56/4vVV+95W094ourH0l9QUD0BznGbn
FuhCOoCkIxKl7fqAW2qATPGUkRRKsbHFwM3CSHtPknqYSRoLxvMlk/tuExUKTjDkGJNQuMRPBprD
JfOxW6DKX0VAU3B4roQDoIVjulq2YiPRt7Wy5wmdY5Z9GOJLk5CsSUsP7a4qF1DJk+KZ3hb4ZsOT
6IZ8CDLkooMDfnFLbNC540rWll2WR033QCiJOpjtXGJwvC8KN5sJHTkJ+VY5zlV7Y7t1VF2h2rAj
9FPQWByJY6voBfU9ETNqsj+uGrur3C2M7KmxaDHySYh6XcAgl22bC7zD0w9EVF33bYjCTBxHZtbk
yd0hoyt0GGcr3xmpEfY7qUGGD8hZdeNdAdHqcjE4fb8YXAnWE7P2jJRP2Ra9uRumHg/kxkL8Krfw
pU3rUYw95SKV6tg7eiEew409lGFxjCb41TeOURCVJXbTaiNnuAL3CGY4Y/oskHwp/a6nsb/v+kKv
DtSYDmrrSYqoAkCuWuKP+jI5By9MspS9qpjz7WSbBFI7vUxwGfWqJi8xfSvesRYowM8tLStsHvvK
ixompq47B1OualxPkZmL9Kw77QIvX5si0tOBiWYZn4CnjRp+O0TePA6ETcrSwalXk5Dz86xXwgow
/rIUbOJK2d6TN+jeSPcMAIX53Ymnyn7tHDwlrBGoobqxjinTiFLxZiAXTc68tj/V7kJzhk/HEHdU
SAsydM6xazjgzHIvNKtdXYi8605Jb2I3OPWaI5HeqGgpbJzuiQsDfR5b63NtzRO3RU+BfHJ0hkoP
YYHK4DcGhjO/Ay+ePw60kNu4kvAjbHPAL51PXiW8C3U7QicjWF4cwDkCAQstUWDMo0WshCdpJ9mp
sTjT3kQVOSt/TN36Df+Cu9W7WWiHDH8QJq861WDUlFjIAuCT4qHQSpdvT5mk5Q5rMX6o2WHc/Szd
itiWwptMmG52ded59CSZ7mzQBdShsJ6fZYK1F72ONPBDU6FUIP5b8bhpeubNRTXkQTMZ01HgP2wv
wqzoL9Wk0vNsqWyBis6Hio9uxNkJhcbey2owICMJQ9caRpHJcLckQ/WM/XW5sirEQtpXvAs7F8O1
8qoWKtOS6deiSADqxIoxZFIyNcZaBhEnrutqt1SJ9hItWveSgUs9JuxjPeJvlJQdRnChb3CWZopg
+FmoDC47Kk+V+JSN4ejWJbZQow6vm8VzQRsVQ/TJ/b/snUly5My5ZbdSVnPIHICjm0bfMIIRDDKZ
5ATGTGaibx1wNDt666iN1QnpvdKfKT39pkENyqxGMpnEjCAIOL7m3nOhi64yRabsLpxUs05G0t4G
c0BV54fzV4jkdr8oHDnVm96oRmffz+2IF5+b2H5UDVMrdGl31dQ0DcJfFn3rnJh9Vd8yIxNf2WKy
me+Zgp6sZMymm4Us7uQC1mIDiZx6P5UpTn8eAjGdQsX4MkfLpP1u7w8qLg8ZEmj3FBqirx7dLulv
FdnQ+b4alOCfchio2028AfNAUxhn8Cn9ktnMdqoKK10LI3eZfuTPGaR/bOSG9yyiDtpsxkaI2y+O
7oMzBGUD6mxDvUSk+VgMxxnTvU7NgBLf0W2/5neA4xbkibeEolozZTentwJI037wsuYxuqtkw2iA
ixKZ8dPY5cYhT/rooUH6i8RZV8cGG1N4k1IbxymaeSJdgwsSkYM3YB6gbB3QNqitMlJ2YlnpzFS/
tvEmsrJ96BHeXEKzdw8KOsZpGOLpgCgIvLiieygQc3/1OwZfi2Jq2qOPaZbfQKkXPfWABdrJOPmz
ES+twbGOoPFvSrakAeBXB+o6+fe9hULngiGhXCd9K7iXo3ZBa558ukaN5BIdzayi7Np6Kr1lQyp2
VZ0Ch7MNdDR9m2LDF6H/NerH/M1Cy7MWSFB+ZKpKDmAnojcxK5s4lXk4W2M+HcNB12Q4DKiacl4g
gxclB9+DOpAAjyFClOgjPNooc8EjAWrzE+09Qd7qGQa7jV4N3uwuVNuLTYg3lr+kHNMPSQYL9p8K
q6goWiNYJHXPHZqL4CZAAz6KEUV9M9r+cUhn5MQlSyuck9lLgs1tGRbwGjIvDc7ugMpd9Jb5EaYI
p9BfN7cwcAXbXJ0FJBHSfvBON8+elWb7JqN6kt1srwKM+qQJx/5H5E4/sjyHnhV23rWLQDneNaHH
Gr7BLia58tqKIHsKEwa8M5mc7D0twwYKUhXnHCIezWx+aRI5sapgR0VgCOETFFMLzKPlgWYy2Gli
Ko8cxsbKjqYY5eEdsjUBAIH/Mh1TPFosbYrGPwZVnOxGTzOvMCMaSqHch1EW3tUgY+7VysLyEHBb
cly2Sy5TdgF6Ua/rwpk3biXlazSzz+aCRhEQaNJFMKo/Q9Q9T6MkoovEpJye0C9PbkBJ2vXzNjVr
DAONxOujv2PZFVuiK8ONl6fpTiFapuNl9AsL8nunu/SZyYWme3VZoKKh57zF16Hgfi2juDnkXSIe
aLU2PWufyzQPyR5VLJLiJD17dtHtGsP2GJ+H9VZ5Q/Uge9YDXECDBWbTRMmFe8KuNk5iB4A2Q9O1
L1WatWcoF9EPSbrcu1311ZNXeM0aGmS10wSbPLAuqQ28MQ60zp4gj/smMi4+8Qa1XxjSk9KA+IiL
Ly5lz4O8ZX908y1UO8SwsFzFX4AALN5BWa7JtsqhFs+gAIsyKN7t2R7cVYXgeVgmnUwvLIZRBgKr
7K7YmWKEt65zrGbiXnhZR5uUxTdL0rx1lmT8wVCr4zY43l1q+xIP9GIo3Rfq3vTS4eHh7dXn8c4e
Q8pA1eDLJjoMXwcOq5OcgFVglkc5ZxsudXjYaPvcAW7FY52EgE28EgVW/BNWfLdFL8p7Jxom59al
imBLlD/GR88iGuGg6s+tXbHzauYabgja0aXnZtV3kiSypfTRWuewJV+4rUlbHPEKZFNCzhSq8FXR
4bOOvHv+9uhZZ4VPFWxwGsPmiapT5VC7IdPqkPJKqDKs9hdJFqDlaS2X+Eq6lm1M9PmCfoiq8I6L
jJBhw0nu480Ao/Wo6ix51WoYqLCDkKQzuzyNPHPtaEnEaGzejdgIN0E0EalCiEKxELMzrlRH6kCT
01gsSHtx3iPdhFhVsv44Sc6YUWvrzWezsheq5N3hlsUK6WX5M+6wNKVy2ri8WFjFEj4ZI/s+WrKH
jYLD7mjOzWMnTfOpdvp0J/PM2xdQRb9ilXgp48aHoNIHAH9yNrazj8C0McqHitJrH9mE2AhEvzib
WgLcSF69xVjWt4Gr9M2Uzdc+K1D7W1T2vSJzjikTB85YpjyPbblSMUFR9FrtUwTTcuc0kP6IXKNZ
yFN1bprC5yIN4bRqUXAvhzEo98R8C8KaAn1QNcvrDtbr137o3hvsXUcnS9wDcTso8HpyCzHQURXO
YhsQcJkvfHuYh5U9egJK4lxv2AH7gHYLkwFb8tTpv0ZZEF65NzNuYiu1blng18+AdwhEqWX2leP3
vfQIwIgSmIvSpbYxcJZBSBqWbufbG1QuH9xg005QHa5d8lWeJhgAqwq44gbYDoJzNwR0FCAzw8FW
nGQfs1jO2nZpjPVNeo6/AkgxHZyu0Aju7v0vBr+fuR2JxWyOMRs0Ty3FhJqn0Ir4FYPXuDcaXzX1
MLIgDjACNuB6IzQ1dl1KoPs0j9NaTbVDy2Ehp8vqIjwPQ6nRQ2Ku3viz0x/MXM8pZiLAPzlJY4RX
e22+dLroQ3gj+JF6yPalcoe1jQfwRpdPxAplxv22HgpaI1bFYzxd7bSOrlHlGzf4t3I7G0Fw7IQC
cxDajBENztJlHkInNuLgI+iH+ppU9Il0qLTI+CqxgE+O8QY+J9ukhBcuFJSVW+2FGTv5vL9JNX1X
kqjPBSY7GNJRU5G4lyByd6Kh5GK1InvMQXVe+T+NT8CbvB2Ha7qf46J8odnVjCQncQnDxjkSb46c
manlo4rd9DCRH4RU22YsIIpiq8qxx5YOVwjd6Ss6XrqWKonffYLS7sITb82jSQYPr5g16tj8MNuz
vFZV/1yZ3dVsM3S2sE2PSHWbjwwc9oHXDPZPUcu3pC/RbsCyeIzwrn9h5aVfa42rkkQkqro47vsj
xcEXGDomIV0qP5FcFj+09NEfLryyAhzTCqRLc8KXB79xcqOjOyOIKAWNdknI1MHG6bqeCucKmEFu
xgB6I/LFaROFBKEqu3K/0qGMp1GTSoPs2m63HefwoRb+dOri9hkUfLScHYuzM8LHk4xpBUYrPiIK
lQ+kU0f7PquZdlQMe0OcpSgd7XAVlOZZYx1dx978UtvkiHRQvjilGCeg33jkwB5+zCR90UpEdblN
Itvf2zX+yFoGWPClY+69sbvIvDe3niX1lyROirVJKOeydoNxhTVHQdLv2X0XZfVcBe41tTsci6UV
7S3Q0QvgeP7S9u1ik9RWsK6z0DwFJsKsaqCvN4ToL63nNdBuUwfi0DAR2BSbrdvgUGravd/n4EcC
+4y5+P7I1jzGpvhAdxLtIoJdcQcZbIdS7e7SNsFh7YE0yRuJGjIeyz3v8/6IEHq6zjiorljn2iM+
PnpPEwkLiD0Q0l1ZHkBsYtWz64bC03p2arg0gegPRE55C1WJ/pmoCdCrQ2I8zwp3phBjv0L0R0xg
1ODPyAD7lHiWMAOHxtGQlvIQVrvJroHA/6jyUG9br/5sZzM+hkY5rU0HWZpFu/sj82x7Fd5dugu2
+8EhL1rYhAlF26oiqmx939RhsqGtvWukqTZ7+RVcQ/1BBqAXbO577RVzG7WdUre5tG2dnjl2EUdB
cmDIzWkZ7bwoy9cRg89vgsSLJY4lZ106pUt50wGhQ6p0B3W1GiY0mtYurlJ2VG6wpHUtD6iX+9ci
beulTR1yUVirt7lZtlvhOeEXXsnh2rDd7CO1Q8WqCpxThTuCWr5Kj8IfzR0S/3lFSBRMWJ9YMMrk
GN9B3dEwYnN5iFGYI9d0xZZplsm6YjYOg5me6klqVrFu+Bi0rA5KlNH1QkT5/MNxM+I2E4Q+O1zw
ctX00RuzlGijQPKvEfYM2aLuguKSjAnhA33cYyJQ7bRiZP/RxrX54JOsu2nGmh66mm1/za5Kb5O0
ITciNaeTqPtsh2zOWBIq112wXiWnaSp5UkfkHDPuqI2sYxLZQ0e/TzKeAoyRnr8ANTc9kjZhvXZ4
pMGjxdWzTGgTF63I21PuBf0yhOz+SLrxtOUFgp+q18Wnm9tWuOiKwl41as7eSt8Yn1Tqf4aIXR+K
cR72VsxYZlH7Vr/1isjfoD2q15afOIt7e3/CXOGvpiDQG6MshjWgK7RaI1Dbu/Ol9NcsqYwrM1Pm
YJY7XB2E+LdYM/Nh6uxsBbLIcxezhF2mhZhXtQtlDh6tuA7t3B0NS/hP4CfHhwD54TL3cLgPDTJF
AquwgUHsBSVd8jYM0gHHGH37ZqxR/AG8DxcBNuD3thu7lUrBXVsZ4vL+zhzDnmS30QI5W0Z/qsHw
WWhvM78bXtD+8/aIbFz4SJP6EDV4HF5dg1bd6EiGWVTBfcyZsYvlnWQb/mdlcP7dZ7vMJhjoYOMI
e2iGQ8jUFRpQ3wLbAjuuHZOkgZFXF2P4sdkpf0zGFY9vjmQeMxYpzuZqtgpM9Gkc0RzF7doq+mSG
yqfVN3bJ9/p57M0PQ92jwiZMPAveNMNLrGhnpVX5W3ca82NjCio/p67ShQQ3Rhgp8QOrcMTgAUm9
BlXXTB8D6TnnfqDehK5JRYlB++b3Il8T0Jb/qJBAfYrElHwNz3yP4G7enxp9lW4dPGgeYpPGvSVI
zI2dLzBW42UaS/tRNBhsx3SMwFPfszZ7fJY/TKEMFoOzvU37uN2A9W6hkaorUePeRnJ30qc648J2
q5goTuudgEVEaglFh45E+ar0SBoBaiwoLKOPoGl+yCTxHIUNcbWr7c8MNvuO0vaHn/QPRqrqJVOj
74iuzgCmsYPOXmteZhtrYOqa+IBIHdnEaQbfj7nbiqmzdcjcud243I8L6gICPKfeXQI0ZbTgf5Ej
BzrhcNxsur7KpDrU92S/ODeuVu0xL2vLZ+2WmLHGb1FkvKkKoRNON+etSJvPCNQBwwrfpAJJ640l
reJxMoHRkDsy3igjMDQyzGQLbHc3QwG4JpIZ1PZAjumJTSFe3Kqj5XUz+iqAsz+73Mxf5zTZWQ6H
pmszFo97hjqa0Adg2AlWs6zEVUZUhvkxNRwXNObOlmP7NkrmESjn0xXDtNPcNdSBgmC0/aiyK6S8
jM6n87mTxdeWFLcvDTLHVSswBTMwJ+aoZdLRGnNyaYe4fogcJzyxbHfXjSmfmKG/NJFpbmrDeHGA
m55Dvzk5A4ApnqcEP+3oX3ByHStXjCTOcy4Ukl507PUp81T+vZMciL1Xj2svZaIA/IM2KOyTfR3R
kcL7EQs453rdjXnx5KeZ/26aRMgNBFWtsTyr/ZiN6t3WFp740LJotWHI721V3uysdY+Ewqm9QO27
kTR7u3CuDEYok7VhZRJc3MjMj65HNJAZZ95j6SBdo8JST8JhTxvW6fCEGz3akFdD2IuMui9hSiAN
rVD+CqydQxbcb7YszIHpmlOY9t0BBCAsMXiIG8tSO3B7mJLqcID0oKZ50UfY2JNYvvsmA9ZqcvhA
kiUWjVka3xQjgavrQZsYoM/zMYzRKlGrS4QZgyjDKSWJ0BmeIzMwtr2w3bMK7YQp2uTaGwP+yv08
j3d4nlMyreJ+XXR1u0tpj59ZRFXbmoHdAS5AgtrVRfuuHGdfmAyDwyp7GFwVbaEzNyuQY8XSFEX4
0AJJPfSaYrLk1/ox+95Pljcx8j1ABXjxYMj7cMfXo2GkT3DXOdfS3t2Azg1fignDP9pRxd8gzrul
ObfDs2dNCHdBywZHBa6VXkLzJOjJRP5Xm5zHocQpQQwVRJRw6MGWzum0IvNBYIDVEA9kWmO496GG
WCxrTizBGLogLj4TxGBFCKGxbEWVevM6u7ryIonAmpDFif+pnddyZIqEmYcxt+q9i7B9DgfXp7cL
oyBdlWV9QvHCLE70Z2llN8RqIfr70DwykICiHFRdsQNhkpyZ68ZLD37ic1dP3abNPZDUd0/OGhSs
Xns903V8YclzortbH4KkrbChwhVB24EIIKTWztnRE6/LdLOYYFvrdKqQuKKNCLq8Oum6JifJAusa
sac6+booL/hY5YcVo2kngncan1JJHKvGOLDwykHvjD70Hti6FFSAvc1kNoi/GVP/UWbE2ywsO26/
MJhKoZ7YbvzYQcVZOZbSh7rmVUjeE2npWTWVu4xEXw4yspaAA9mr1iLRJ2f4i9l3SK9tqCtCD6iE
diDsrlVtDt+bAvfppAOD6Vn7NbBoRhbCaRrG7urbHHvDnvaOFJmYIskL8it6bsTsTnWykDLsiWzX
F271vF/SrN7zeskTHa6aD2J407ZFm6yBe87BioEGunFefmFdX1kqF09pE1H/B5m0n2nsYSWVReW+
TqkXtgSQRgAslzCF6A7wsjmEeVskNHwvup6JimEN7GBAuHp6M2Ojd76W0JbZyRLL1uxg5ZC5GckW
0CvAbes7IS8BS9rOCvVFapO6MA6tp1b6f40x9YZoM8LuqzcjydcFYBmnI5oIRi5x7jlEvGiw7CfV
ASbeKKOrXqqWNzyTyqpZjeNUXtjElZuKZKoDedREFyRNmXRLDCOAIac49kFskmiBo2fgvyNo5oZx
Kabvf+jXvoucUzsb/oHpWH/lyGS+gFjGXRiF1YxL0eQ3Y1Lxd88JrhrH4reJ5RAUTIJz29K/4ABi
Dlkmfg6514yeksK1Bx6CcHowq7lmF24q+9mwrJJArpBlR523sn9w8rD6UZVyuArt8NRrOjYCKULP
ubZZJL8m8WCLfZ/W6TWlgc0Y+gzAkl3i3P01TBN9loOO5wO02yZ4ziTeMb4TZ8OHLQ0sYlCWlVrL
oAQF6yLsv3D+0r7mo81F7Jmgxby6ZVafVdwZTKTSor95zewg5fKk0C9xoFqAB52M4u9QTXuaNIO7
x0GSR4uC3tPSUN52ruS6zralHzWGkm0WUprtTK3Kt4mX18Ylao8uunPyrQNkKEEY0OPxzJJEMzk1
9DOUJ2fDBbOOHZFjqyyGK+Lm1qccONDvR6LTBsOGvq/Z+QQcnx1ahf3YDf03St5sOdvtfcus8hUs
+W5l8W6g6c7ajWK7t60Q0e/KRhLDlKRy2VrgAIS2p58BL4JbARAeBgoNy4vveJIY7k5+F+4sn+dh
8F9FE1brAOm4uxgI7yTDWsYPveUWh5p99ffKqbvNlJZgXNzeHrYTtr4lq3enwIiVNw+uCECL48ig
NvEZNZ/wS9mfWjXFTjcsp7JBvUrdc5jazcGpGmT0qlDNM66dGqZWPf5k6gm0CVHWPXHeequq8SPC
b3gEhmb+NFKn28eZry9TeIceJBHVLie0WGYxxaaVdoyE28E9iFD726bkkR00VW/BXbT0W11dp2m0
drHhVqcmGrmFjXEyV6SOk59nIluwqAxOCU/lvsBIkY+x9d64lvktdbl/MkjHz6Oe3HPQymBXA2Ag
ByZ0V1pO4Q6+bvbsZXres5u5UXYTXzflHpTuGl5hlsz+SQKHKhY9frejndj+jrvfu6HHxV0XsZL0
K/geFUrygUg0cnYIP8zvNgM0DHCRfcLkPHFGNWPj2a70q1+r7Dlq4/EkrFGvkD1UJ9u1XziRMGA1
ZXzoC/azy6mjZ7WyxmNnaJdk3adAwLXVDQg2GE/PrlNhiuwPYvC8m5H3znLS81PYiM9xigZythKG
DibT1kMp5p4WDZZ7Fibm2qmmOwmYCoZnF1V2wSAOAJdegN07Ksaiq8z3/J0SbrzPckfQcdtgcGcO
L1wXRfUlG8J503nV9zmyODI4HLGGadd6SiA4LV3JqGbybG8T4RDq76XN/aHL8nNTIQZw3bjeiwjb
Nh0YxX403GO22zi+s2WsNYOlb60duZShaWUuc78dl1GnWe5OkrVO4agdj5e1Y1XtYD2hiCccrXns
rdl/mvwQ42ytrqAK7Gtm9/2XOM+Tn2BdTH+JHKn9DPRonTqwct/GZrZvgJNJYyRm41mXnf6JTmH8
2QSVtytIyrqv+ABl9c2xFuH4YFg8ZrjFnyILGa3XOy9JEK55KwjKPzvfZ2HwLariaOlbTX1M+A7J
tjTa+pFVVLMyyHdc4MLNFuEwW08pDurLmI/fpyz+0ESCiWVuBeVuxrHiYhLZaFs1F+aWetjULcVF
qMyHyJ9Z+sraDY/BOPZ3e0ZFwgRTWALSWbEmvD93cBz8Zaw9xTaYaPpsHAeED9KmArGr+JhF6Vc/
jmOSv7K0+5JVOZNnmTnP3BrQWxq4CAvfdXdZxInRaPw5Mxy9hx79GEM/x9r4GNjXqF+CtRBzBVOh
sO/MjiCL1hZd+SnAdHEhYmnrd4pADFsMH9z1xgpnYndLK52tMURRUA78rB/DZnaqe9Rj38mPkZ3B
zrUV9ZUeTWvhsTK/RUYW31gVDc+EVFv7RIXTU9tpKgQsaShniKxG+Anr+LVilUDiYPBVqNA9kDQg
jy3BoQsji+IfVMvMYzHAZfeETh5/EoQGJ/6scJFDNUmKmdBljUe1y9p9ZfLMPsxcjMfRiGZFujuv
GqT3U7aBWUG6eZakS+I86hV3GesqNTc37pbwresq8Cew3O3Htnc7xnmAJ6kW7dil88n7XTBb3t5s
IjIWDOnuDNLLlvACuwfXTfrkS9FNBDjNESRev3W2WQ03QgWWc7K7rj2VpnbCbcu6ZVoljSjNQwZP
VSYU1EMEdzqTOmTixP5npS1hjIe5QbmxYUNS7lzcyw+5lZKKYBojkYzd7NrJG84yhYinN0YCt7oy
Mbuf0KpdFz8c6qbFMIE5vro6sroTWBrn2atQ5a0kmQngujRNjfgiB8LxrqY3RfYDSQcxnTrLXZ2s
g0Jk/KJY9qbxUEWjYzwPduL4pz5DdXSUBWCRFaEHlr9us7jovnWTJUF3hHMeXVnlDsO6a6Tsvk8y
0BkysMQwiq+z0YSwPEy4GwiemHGmgliItgSi/IF9xMx+xsYAvZilL3vYPJsJ3OV+6J1mxpdUM9aQ
Gmc4RIn5XEL1W4JRADXBcPnGPGbGFo608Ji35XQWPPO72FdtvCfcAHNXBxtpMQZ1tDabguSwnngN
GP7BqhcyvHWWtStdMFBUKKNjZg8pq/KfzJLad48U0w8H5juC8MgiDqJMp/EHE4rpk3xx89CJwP3Q
pt15h6Go6hzIHc3WpgQoLw9j1dwTYJRjfRI7aSzrKhBrD2UUK5sQQjNSNUNsC2eYfrox7dII1onj
Gr+hjfUZ7PoamqYCfknEz6bz6YmKqCc4knfJuC4q8HIr3bNueAIOb/30xzvfxMxof0acH0Q1tlPI
iAIhJg5ByZjt6hD71R0jF68TWFyscdOjQ8BNtII5l1rWQ0yYivW1b4hxMZajmY3JJ6LPmGkayu22
189G5lb5Y6FxliKKsyevby71bNxxpxgUcpRcQLN779wlo5cdIBhnwSaqiX9JN77f9U/SqoVNHrIS
DmG16EQiRv5xH6KKW3txUm2naMxfvdbCH93VkDiw2YbDmZH2QP65VwLQeorttlu6YfTOIkG/ldWM
Hn6IQpQFdsAUaVrhoGPRvK4mWUSvHI559or3kVJQSJXvgnFCe97RNla7QQcmc4XS8IiNQAYe8c40
bDjba3ClrX5MB4juz2iIbAxZaR1q4/I/70rk/xvy7PpHeevaHz+600f9/4J/CfL0vxBl3z6q//Fc
Ff/rP+7epUuLjympf1FoW/ef/5tC24MSbN3tKK7wUFybwf9RaP+VH2zjPgqg/FgyEH9XaJskmyPe
Ji/dlkBaUGT/HSEs/iJMktD5MdC/nisdgrL+HZW2efcS/N1r4DEjDnDMOHikaNkkVMBfVf1E69If
Nvcdp1wGQ0edVM6KtZu0dyJP2lMWkt+xHLr07jGg1dx7he/IhT3H9kHHBiPgIvPIpBmj5uKEXmQu
u2ia30m6M5gt+GwLXPqqP3FkSC7br98asYBvImvnP4VrOr9ZbjIJ2b713rQDCRUpNPrtOGF+BdhB
peRroESNfV1epR2a8bJow+gx993mJwH09snObXmwlTV+oaFKH1Fcex3Da988jsxwE2CuenjToOOe
+UMLuWZ9MK07kbgPiNxN/BUECH4npmj4IRJdPw34szZOb+tvqSQDx4hCb61jLUkwbsv0YaqsDZIK
pnaoOY1y6c1gKBY+b/ifYDpYOiaV80DSJLrAmlbmT7xJv/qhEGxCPue+c6TjBo7v+r95Njoscbl3
v04eEWkiOMd9k5BZUsm15XXTwjRZBv//Y+E/ueB38+B/79V4vkfJ/WrVIO3ovw4CE28Fzyy+CvoA
05Z3E9Hf3IveXzD5EJyHOYq/l+1xdvynU8Pmf5ImDgkwDmhO7n6M/4Ll2+Iv5E4K3Hnw7V1hO/8W
Sfy3M8AybXQbmOUE7iZMlL+fAeko55FJMuG0jGXf83SID7NMiDYBW3QbDBhxE4rsi1cK6PhGq7Z/
uE6Xvx02f3Qa/mYT4ePp9YUDcQH7JHqy3zzEkh1Fk+SIFvvGNc+o9HuwLOF46zz2Ov/mR7Hg5zD2
WErhTLHF/Vz5g0uzQD40qoE9n12m+TN8PHeJcuZuBc6DP/mt/uGiShfjDZ4c02fSixni14+y23Js
2xHNgXBg/3WgEFh2BVT1hFs7CJf5yGfkQYW5mXBi/FCDmuw/cWyZ3G5/PCaxAxLCwD2H1RzrKy6c
X7+DQng7iDYjvSjUKTVDMMRqyYa6d1b+nODLN5u63bRTjV3Gm/I3J5IWhCU7q7/YuexQUzXe/OkO
jbLAIbR18Wfn+D98P8A/kOs9DEmei+Lz1++XgKYFQU/gXenN6kTKuT4YRVMc/vUf3fqHGwxZEx+E
hVVYnIO/32ANQ8KgYQVD/1Mi8nN9DBYLnEIVF6O1xJs3Rslj0RsK4R675nkrNLDzBTBJ+TkUYRtf
E8Cx14Z8OzDaja5ISI3YJK76IhW3VFXesOz5p3lPVrm3medInbH5dDauPBA92xa3pb0hJUmjvE1r
+f1f/36/GvPuWQPswxyH1yBbKSktTpA/3tS81tk4mTb0InhZTBSFT36QA9VtYm/OdGn4W+X33xte
/8kHYjZjnCv4QNKUfvtAlhn94LPFYa2FxMFBrmSBptFodKwwe/fD9lb5zpbdDEtH+TYIhmx+uCr9
blu6JaRkLqIy9J/c7ByGv9zrXIWAa+BK5CGCTIbfThEP+ItjaOL24tZJbjUnGSlO0w8s2f5xlEC2
8waZ2L++8r8/X5htYTrwkfcnnKf9t+drhtOE2D8AyJH5ZAPCTNqACPkzasQ/+xQP6yz3LiwHKsNf
/74gBX2VWiH3DvGYS3vo2AO6yv2T6/fPPoW3wN26jngpcH4rBFGZuSGWID5F59HedDoEuoGXn//t
K8Y7jgqRXtlin/7brdMEZcEkgBUPmfYfhbSHd7Np5eeffIh1vyR/qGp5iwmXjzFRTnHWi78ejH84
50fTVRWDi+8t0NJyIeLBgTKUzEH9wyUsfalrEb0q+jWxQ5V+D0bIZrCckalxqzUDePtzz4bPOiPg
Qg6BdcqrzjZZoWqHWHeKlqSyVc0euXLkL9Ox7dj9jAoKYKKIw74Wemxyskpz336IrIiflT32DvR5
DhoPexImrHgVpv2OSQIG+7KNQQx6cSkfZ7ZK0QL/vChWYR+nuyhrg4D5dEKOlOYP0sD0cXS2aqN0
/NbR8aerlr03XBVothEPFmOZxxq95I5mkYYUWwix7l3lGeohj4HHPbHTmcVLyNjQ2tKDd/N6QL72
PWDLGm3Yh83+UhCdU+y8JLczxtFtrJEhiIE1smcRNA80vAaUotVUbJra8aPtJOf2VdSGLphKhFG3
KcLaeSwb4jXXU+v7/SFE+Hnf2cPnWME8CAlZrBUL+cEaKyChifTUSlKsQzeYe0iSThwAaZ4wsC5M
RuY4Q1LLb7YWqluYlBULooWwG4PXt6kccz3ggESZzzRjJ0wlkIPMeWXv8TFzfTLlzHs/8wx+BgXQ
OzD/inVRcg95rDPHaDYmeB9WofX9Cjp5kXfriYSyazeOvPIS3tnnyUpadNZc0ohuuvOJnK2m+7IQ
2vLbSKLoj3awMcZ5QFmDdcW3f8FyyE2QS/lkdmB9HvnHWqK2kN8XzJ5A/G6teqyndYKI5TWzkkmc
iEKMu7U5liLYMMAqN8wBynBvKQ7hg+Xj/IP6w1j7YrAnaTdmZmXJyoFSjLYQ6/dXsw0qBEV1A8qW
LVrx5tu6+BYmsSY/WXoJmq8GiTlEKrxyZ7ZvzZsYde6vCp/adtcmfmqtlCiaT203QOwCizUUksF8
WkUNMSHLQeVqX4EHS7nwTjkSJzNPIAwlKuGl9nEQLHWTg9PWdtF2lI1YjZdYtuxvToVodx13XSAW
Y2HEPZnsxFcea6TQA19oSA8DiqdvDSieYVnNETCy2oXKvRi9psvYugPjZcekeEknlRd9sOkPJPHy
uSQRYDKsb/5dqrFUgj0QW4/RkOThFN0ZeU/p7Ws7KttDGjaTvjh54PCkiAHNqJVZIdOspoUQJNLc
JE5OB1640VPs3r29tQVo2slgf1lzbXRnB/rHuC2nfvYuvVbWG+alur6EaorCF7PDSncwpjrcR3hc
UIXV6A+WhdIkbqpshLWfDDHRUJEyxreUuZBaZnrUFTIqD/+HYqP7zlpwuNpI4dlwkK3sd2t/aLDD
KiAI6UaqziWDToO0I1ttyuZtnNWyZbI+k2pnxZlTAaA0VYM+jxn/zv/f7J3HjuXYtW1/5UF9Fkhu
2sbrHB5vw2TYDhEu6e0muUl+/R0slS4kAfc93L6gjlBZWZF5Ds3ac805ZtnP3cqfvPqQRDIrz7NN
LyS+TN2AX8dikL5WSvSc1YidtN9AJfNOTS0HkxRaQWHJjIn8miPXVuvWgvaOAw8r153p9V62Yutg
feu4JI2dNU7LwjQdY6BhVaUHdZjV3wni4gWWeVJtBMbf09iPfrqBF4V1qyS6eMI55fzijxRe0L1I
XpVViW2QRJcUZEKbZp9Q3sBtm7b0Zw34Ox8T0VoHrIBYaRw9ty4ZQUrSiPTRK4x3dRatk5ySFkBW
tX8045xmR4fBAU0R8U0cTL0me+bO/I3ZIkTfftQbV80i0XwoPFi8JDdyqa8RbMjwZLk/12th16q5
G0LEa1DDtRUFpa180L0gwEMAVrL5aG1vOumFUSSBVVG8EwxDnD/D7vcrwk9Vu5uTEi5RXsaiIeXj
yR56eVHQzReSaXVn4zaPSYK/RLPBk4Avc4DJm3aBB8syjtybBSFnX9NOZaMWVqjt1/d5wQJtC+8D
Y3FUKJVTvGjm+NZTA2NU6qUdCsRoar+5F+QrNBDno6orpFo1N8KGUhuDdBvGDiOBESOksvogDIMV
MJqyICasjhnSwWEb6H7RS0xGrv3uW5lhBksCR0L9x2sPvD3uSvpLC+1uQqzNAl1RxhDM/Mwvi5B7
uGVhlBgksGNqAGVSsIVXaU03eIdY+ZryciqPVmSyHLK1qrFXbeVotwjlm5hMP1WPWGJByEPfjrlw
chwxWTd6Tz6ep99F76eSlUhj6mdOU6O3EmRsyt0c19Fv6Q2xdQBgWTxPTHCkKiNp92ss1BQNO0mI
ygwnlFRsGLbtpccMcNa4qRuiNm59B2tAMTGGg/mEtYkcL48S7w1vW31va3n5VGXSMrB7xiaIed2s
m4DtvY7jJXSmaQM1S3j3bp3mI21Mo5Xt8FW0Gm5gJa+idCt1jGXjY7HDTkjTgt2or2Kg5wSkuN5k
vD21Gitg1rDFrFN7FquCrGrodHQaF0OxREfQ7pd2zF7X9oKpn9dUz+ULFkBzqZfszOW28pPlWx3K
prhSJUV/OL3MVC7QYdGC3c9JQxq4WnU3uqMRqRwfNcOClB4QzmAlUPHPaIJnJQDlOi3dibvMzJ1o
ytejO/beoZEVdbbrCr45T9lJit8kTYxiPTaRVxYbFmNA2dZ/Dnb/0Zz/xiz8TzPuwuT6i7W1QL/+
799uffRRfn/8Mwfkz9/xd5VZ2NTUAabRPQtKMJVvnKP/Li6Z/h82Mz0IFsuygDhxKPpLXLL+QJ1C
lPbIaaD4uMup8S8OiGb8ga9oEaA5MmPsoMj9fyMxi3+jE6HTsi0hFGfz5/AWIMm/HWBUPqWSw81D
g5pQHtqk8zTS2D0p8hj+wGWK2sfGUWWN0ZTszqqubfMCwIK+Cqxr8ZumIJzzoAX4uGopWkp2ndkz
xceT4dKd7PoTZsPUwH8gC3jrKw2iRbWOoXm/shixpwONyBD2vAjT96rzk/DX0HUDRjD64Rgv9bj4
mKDHM95F1tycG4sK6HAnYr1TuF6NeQjv/XkG/kVZrSqlsaW/vSTpnTlma+1gyNemgYxEgvtRoeXk
p6WmPmgGp1jaLVhn2oGqcT0Fbp8mj60VOe1Ob6naDQY1IAkoMMrxZszAI5P76poYD07BOifhhfKq
wAwInB2lTh2racAiiDkK0uxrWq+NkzRs24sSarwZYpwckqicgk7iwmFeQfImy1q1zVZH5fcBJDoU
SMFmimhi0lUKylbW+t5H+QOSS5ftF2jElsm+hnVP+h9P8HagfOFdpGbzVPeSDL4XVS2BrrCB9ReZ
JiVcFmSiXLf4PBoPiMMpTQzX3LV4k5O3Hj3gyw5Ttr1kO2b5kiil/Df2xPUbIFk8zGkkTBMLGrHv
YjIstRm7wn7BnDZ/uGPCdaLF1FFguEiWLnNLjRS/0TYLlMxO16Eyu3TtFiUo2qwQ2bkFZIHvu2pp
AQDhSniTEYUesGb25U0hQrXk/Hwb5og2SpyR7PjPTFikIsG8jNleiBHX+tAYIJnLmDl85UgpGE/J
p2qkkAWJUt8oPaKK6Wz026zIKBjTSo31K8kBwWBlWzMAzWbCfz6NNqMEIDifaPZIOojJh4clPnAZ
/xhFqWm0ysxY/dAQm8WbPTgpiRxtjoCH2JlakeD0rq1p4khXvua365EKkPhSijT7NOrSuBvjPgeJ
NWrQOGVHoSKFe3GyGaSDcaxwzQdFGF6JtciK1qw38Nl1TwKuDgUnhjjPaF+assjPf0dFkwMKNqkh
6Q84gbg62KCM1OnNPeizoFr2oRctz7yvyOsV6T0djv8OZsAEOsAYpltOptfZRDMj/0XreBwEcdUP
sD6Ec/Grwqh3kBexMZa8iOyNW5DUC6hIbvWtou4O4Jc3fsNqwanV9J1tPkdukkLudes43zM7GfaB
trhpRx1c9xl2sfsrniH6BrMs8ntWIJwhNCfvOHp5yHinjsNeQtm0Nu7NmoaBVUvRBbkGe7ySj3B4
xWb0OBJEbRVZt2j+pZS0MLcT6PpNDVx29UMONhfQH41ct8J0WLQn6k0fQCPADPF7gNDkV54VykC4
jk2UwsAFFNNL2p8CShq7PKh17Ox4+prmoVKCV7FwUofYDg6TN5vO46UXehBvZFTSlwaQDX2wmA9Z
z2QAZ7HE6c6dckyuO7uBdZKPC1tGUnDxFPmhFV4xPhKFaf02P7ZV4tU7WgXEuM09t7WCHK/wFABO
KeC3dt30u8bPNcozjfb94GxdQb8fhvZSEfzCZ92QMMnUR9jn1Q0Bg9hBBNwI2WCOp2TN9ru4pIQu
YiKYkkcesbvpFnUZkLuw11WztQGZ0G4ftjIMQpjVOv/ppIUhY8WpvLf02NE2LUF+agHBuU+Mc54h
1xq53HSPast/p8ADM7xT/YDPXg7eyKN+6bf59L0UOJLTxeNXw3P+ldUouO6yMB6cEhq5oDYm3/hj
O8s7DIeQJQKShtGew2JIWpgE5JfNOc8meDZn6kgShzjnFMmFGJGnjDTYQWp6hhp73hv+gJfLDms+
jnFMCfLwR+KwlWb9/N5xvkhxF8fmHPT075AdcAivUfhrcmwaAVREW1Ni5ierCB9gpWyfEnSwQd1p
7jPDCMjcqWdC3UypLAS8o1g+gpVttxXpVN8gafufUemvPRwb7//HHg7MBgVcH/9n+yGrf52X+G1/
n5fMPyxGEh677tJ2IUgJ/mNe0uw/bAMxxfeWlZxwdcP874nJYMpCGF3W8kiL/CZ+6a+Jyf8DYo0F
mpQdHnLjUmv9D7zqX/svyKz/s74Opf1f9UvWyq5DyM1hu4eyLOxFrP0n/TLHmmT0jcm8URGi7oYG
PE7hCwwJLm95JGbiPTBEndJ3dgWAp7cySrHOxXsNQkdgFiO+zQZhJg67je+m4RqoAvlnDwmMHlf3
NIPHoEYq4yk2wWlAc9jXOYJ+NUUWifeW/Lokj1taT23bHSdFm1hu8mbh6QIyRGJVrwCgxNq8U6Mc
lg7W8JZUYxuQ/NjqrVzh34lY6JjNBsSOunmDRUMpJ1iMYAk3H7LjQ4uKs66nEKPt9BKWwzrVeOI0
7rbAord1aMN5YVYrA8Mtz5MRwzzNZn2tZsd85XQZ7+q5gD/WWMl6lmJEEuf0SlvNUzGk9k11pjjk
gikKSNNvOrb8TdgoeQfVev5ta8k7alq+NmcDU3qVpQczoaCx4IfeUr+3TqWnsnu2lph7kQ0CBIvh
KXGLisKtcDSOEMtI3xu2bT9YHH2JAtj3daLWU+28Q3cyvkey5Ug26VioNSAR/R4xj9aARlrh2TPH
2uCn4rpuAKZcfFcvq42KUux+Rej9bmISfXHMsW5jd1jyyE4U0VvlSQQhMZrEdaC3veT0ynoc5ebp
rmry4iq4K2J0L6BhJJTEQdrIRneESctL0rq/SX2AJA/5CIcNHqzpMPEghVdVOhOQjM6Pk50TuRhj
g7RkbOzlgNtQlIo0TJ8aoGaiAuZLSrrsU8qIBjDZ6Le6ENIKYKgBQ2n0SL8OrXtfkt/eFLOB8OXk
OdEQLSUA3jHo89k12blKYHlUqSghQ4HOOo6cKm/4/nIoBUm9ibpkvoVtTUJGx/Ld8NqCnkYPjtYU
03GO3GdmcFBCiWnBhDCs/VBRGsNEOm2jkpQfoyZZMCK/RBRfkqUPZK4o06DHaVXr9g4DP9lk/JBw
o+cbE3F8BBmO0MfQFt3XOrAZMKXXUFlnK9PPKWnpIRlWaTe9Uol0iejaIKR9KnuThjSPgYc8c19k
0GU5P4hSo/KORoa0XtWeCw2/tXGr2s3FdbObGNxdDnTBy4DQFfKXu4jNupnvRp1qU3TAK2vIoHMO
NCMM1WNjt7sa4GFkfkEl5BUz8Xnqr7qdyoc+628hvsvRgsKi+z0xcuprQxMLIdVJU3gBm0HJJ2Qa
wNFICKgtZTFsQG7skyQN9zlh47lt+FY1/+QldXngqyJhMZ7w1QeewwA/ZLYR9FjeA+UIup1jeRws
e76zY34uOceR9Efkbho3rx+5bc5GejdF+Jf19yTznmiMCcRs7yYqr1ExDqKYoS+Uh6lLb6YHEpm2
JzwFJ06t6zj5bfFUQQ2OD1Ik4xMMNWdlFJRRQKC3IOjS69JucPE/uRRtBZksqCD25Xuom8Y5Tico
w1nyu8qpDSEFhyTvekGvN691o741ACibhrvxYFr9aRxZUIz5tWyoIOcciSuVCmBhfE5lNkaXfA7F
Qjvud+QWwvy+ykCRYOXH/I/vOFA+1a/6lNDJZNZX8r/UKFVJdAC01ootHjttTeVVfKLiaYJsnzNC
MKsNbIE1rIQ0MHdxttZ0qAkyf4yy+CfR9E8WKzziYi+7B48TzHiV8erNm9Kx4PC6vfbA9kN+i7l9
0DU9fKCeiprLyNSuaUzDNlwnf0Bt1/3hYof0tLKZafeqrghluH1+iKLaePbBaa2qQtKvUcFBNq2W
fHs5+w9lmmJN4IT7kbXSv1gigd5gdoHbmaAia2YSr6LGkIP9xTH1xziEwGIn3ivVtz0RjHQEVog6
mw/6uU3S5BgLNFePA0JgmWl9Dk2ko5hiqbT2AlkXv4xc3eVwq9h2UUOIYH1u8D7ewrLj2R8/uRN3
RqV3TMPV1so+6JcM7Dh6dJMJY3a1JHGdfeSEx1KCKEqWyXbpvRbOeIqGpt5oWfNlGObFy/qvYkxk
EEqL4ipYHa1hfDUa0d8p6nn5GMm+ICoHbwvzv5NtfAp5VuHIoXGeKRoFdTRuQg4gwIbAoPggD6l7
dgoehWwD4pDujGKuv0KDdW9OinbU/fR7ULm3RHi+/bY6qoxzDYiCAFRcUBdDH5R6vIE0dZ2K5NY0
Oopmy1qOvcAmc6cgbOo1uBHmZUTj53l+W9ijDZ6xmE+7ZUxdLjrpVmAN1TlveasBTdp0/biHZUKl
7I4SQXLn5vzietku1d6cVu77RlEAPFIWpkhGt0255iqhfoGKFtsl31net3SFW9V4mCOH24HthEVU
Lurqm4AxAY8TiFRafrousn/iyYs5k7eS7UGVFiGx/OI31hOgr1e2P8dh6I8ZF3EVk8bpoMPAWujx
jgeChRsOCmr96gPH7aBwL7Pb423VjsC+foFTNVZuq11dv/yZh8dGuvHWGMJshWQSEd20fjuhvRGp
vQvND6unlCjFTq3D4SJ6/oge9jrJ34Wb74ciujgdjxmMNyuhp9cqN/bkaVBCvOSO4wv2iPiOpTSp
vDiHjTHp3OYcmV3Z4fCNL7E4KdqAqNz8osLnENX2xpT1OkXZ6Cdj5iNXW398p+kwEHztRGJsscF4
cfFhYTSFph08XR5y9iIaW3SgC6wtcsB0LwABT2J6mVS8A4e6XTItGiXbq1RX9VFnAbqEkx6GBpzZ
PN7jHWTt4pebPvS/uWnXsRQ7cFNkHt1wOtiNAJaitG+nrg+x72/5wAIuDVpc4sOSPfNmb1e2tPRi
wNSdX7bWAojQdyIlD8FjI9KThhuwvZJCXell92C2ReAKau205jANaeAWfhBatEQ2nEUr3QBTlF08
yRp9zou3TP6Qd72OpXw1jWnLWntPkmOLO3tNrDIP8rJaQx3AL3qI3MFD9gGEZUHrQhESfL06+NGs
X9toMGZtnV3LPE/QncgBRfecTZ84KWvrQr3NRb8uSFLtWWC6pxEYIH9Rfzp2xTdf5QHQwi6sEJs5
mXJrrUBOrofMOjrwK+gZzq5tA+K0VO69MxT0//Uq3YjevtQLl4VC842MCdXUIWqSKR+WbBlI3zuN
rDshJTp61IGabBKWulybsG2N0V47ql8pIR9HoPlrisVB03oFXcyYZ9eWNQ57chev4CqI7QOx3Qhb
+idKAZyVM+j6qgJQ8msSyatR/aIH7Qph4JFF5doeTOBq3X3sNScHG7vLihc9kImTYkerlUdWxysn
au6t1nwg7rGnTvFd6d4dZ/KtRo5NaesY/pSJr6nns88teS6U9wtRl9yp3n0vD/RtYRW8D6phl9sw
BtruqSnNgw51YplNt6zQaKrmre3HhIs80u8I92x3tu70Arxy5cLv3S5NuzvOrRx9V16T7AeQJxvd
Jds12TaXeu2xiAba6ptfUftZohvsGNVjLiVLbAqzfy5F8WZM3ruZj+HRdsFT+CaPAJqfIjN9EfCK
wN8dDJdhsWSFnvJcGObSD3A98eZIMhxbbvjR2UPQDzmwUDYe3EhumQSigNIi1FZmrDGLCxGPqxVd
w+S9rBhIrFueyd1QagdbNm/LZhNWM+Ez1OZafxdRvs0QGzpSiCqaN5leEVbzVvVcaqsGI0FVYOcP
zWzFM+ajcaBNALvyEr4QoiWuAkCX1JCDkh1G7f0oepBoPhcP1JCiNndlqYW7pOKtkVobJDaHolqX
wA/iS2OFD27znoJaAqhUYhuzHoRXiI3daB6JSg+oo6CYeAqGxDYOqe4NgevCn3a2Ib1oScbmyMuz
54aiymRy98noX+2pgV+bf6InBJbxIV3rbrLcTyP6okF23NHkhC6aHnvjBXPLhw3lti/Fr4QkzLZA
7qFIJoS3P7Fzt9ggV2Uj3uPQCN88MFhBVnppo62UCeel5SCZmBWozLZ9bGnxe44r/Cz8s2i6SKSq
LVFAZginqw4d++VVIYkTmhbzlYjsmceEcxJW9ok75VXxfEZ6D1l5asslSW+WjJI7cxKfxegm6zFp
Ho3R3Vb0eh99UqFmEz8o22pfUj37Tpd3aZidiemwD1O7dk7u7akj61snV9Spb9loxzYpRECgmU5o
F8JT+91YKgCLSt2adzEd84pLY0OGWAt8zHwrXa92vPk3uIHOiPXyLvU57iG+Z5dyaNJr7bf+fsnG
MJ3mLeUzQ57C6wf4VLRXTrradih9cehVZj/mnSm3JF3j185xs/eQRSh74DkPEsuUZ2fpXOpqbX7X
oq4JWAdQyIBT/zLMmr8HS1tVZINoult4Bc62y2ftTKF0DmRO63XWqm5SVGuD4svflPfVA0YKsvJZ
KvobQNWlxX32/lyr497AddCT2IqMNk7WRh+qit4lE3RQxZyrml2ZaSCZ92nFdm8ddsADntlCOC0h
9iFqd1oNPTV0yDBzpRWrqJwHCnoXwRaGwnBXqwGfKVtCNyAUk1z9RMBNcrXu0JFFJ6424FGi6Jl1
ttkizHc5ZEt4cPSRrWi3MkDW2MYCQ3GjCv98wf+3GCxeSAyDMcGBwVHUyjVnD9xokAxyoRqDHBQ4
6UYfUg+4L2ua1nFuOVuVMWzQDynxEKTd3kmT2rq6TZ2DmEyd5DBDhwOHHE3Rfmrd9uT3uU/igzcB
sGatZCRbEBV6E3FFZwUdKKtyrNwrZDAtSNjD8w3yi/ue6ZcUWFxeejK5ywY2q++RkPLJ2yipqfRG
XIAQX4vjf/5lW0kCs4VEGidI34c+D//4UDQc19aWFk7PTVnFYutY3EsYRpexM4J8muq1PEUzgvyG
PJHbwFfwXc34om8k0w8kYtN6Bk9lt5nYp3OmN2JlG41RX7RBgPBeJx4f1CEsfbhUqRr1kWmXlRZm
l9kgmt24o9te86lrFD3qrjM+pr2dGz8c4GL3Jyl9Hj9KltYxZrU9vgJiVucOttJex8YE+mmJeo6t
BzdmrhzjobH6Fgk47SFkQmLmyZSMzbQraRsMdzZte+yVrByhouFpwvOsLr1L6nhevYKujyt5QHhV
FHY7RMMJvkInTC2H74LIoiQMiDMRqyU094DCXvuzssXixuj8DoPZCP5rS1SDpmlbwNcUzTgsqbOQ
WW+i3c7A6KK7t5pEWs0m3NAeSCGKn7L2+0+Tfql7KCHyp+qYUHKfbvSureMdbgF5rPWheqsJKSdU
zdnmfFD6pFNmA0c94WUCqbXE14e51ZybhzhJ6+OQhtF9GoZhvPaaeSkCgiO8dZLRPJQghgMwlMkr
PhVJe2E+3fc41jANKHdiIdohY9EUz/khi4wfgn3+Ab+f/1h3tvdAz3Z1wQRn39MvthA1SoJ8rax7
SqfJx750irq8plTUk+J6zhTdL7LtVjCQCdoWUzodaSuvl29fwROtE9u/4/xkB6OWpgcJGReKhlvR
oBVmLlA/Ns4vox13v/XW41pXoT4FiYjLxxLE2w2JX9s2eJtPMHc4LxjnRI9RvdyMGYKNT3GgaJkn
3dgSnFvZeQTuksflK/019TGlc/Yx7FrmEdoD2JD1A2qbzTB+LRLTf5WYP3hVJ2Hqr6dwZD1e5gB+
C87GqZTGV+YS2lt1g1E8p9lkIzNGmsCaF1dUJBvtjxGVN64jfG8w46EBeAYXqpqHamd2rMfQmciX
O15ypSAOkbTk+cLQHtU90A+AOyshI+tNVJJ9dO6QrDl3tee8GCNER3QPyapIDAbSDxlU4MUm/s2q
d9EtGnsEAVriun5Cc1UTOzV9YLewrBMqiyHZuoGW43FFCmlHojB0V4TG8y2BQblHhhMHe4zsu5bq
Rw5rojqI+T1uHxR+zyCk9u2M8jm5Lm3Qg0iODXfhUTizoEyxqwCFYZNbF5qR/BjZzIgzGuF0NPM2
uqOf2XoEzMUBwZoltYCJ/DXqMQdfJGi5jXp7vOChtDi21g9zZk1Xw6YZtuwARdsD5ys+7+5e8IRh
7KAYVI2/RIZCYCIx7EF2wioihwyu2JYrp0WS5LvQx1MmDPQXeArbXNCW2IiCq1uVekCqGEW1u/Yq
vug5r1M73XFbwbtus9cG4m4LaVpVO230T2MRfZdWvpOQjDRGG1eyLfanfY8fCY8cY8ccbkDy9WdF
nzNRttQIaovgFU+ZegWyFBgkmciLVSk6H9oJipSeiW+n6LQXFtBxQYmrcp6znKeTMDaDSQq+S14d
mZ6oi2w/YRXGl2IaxW/F4EDlPfwPXHJm9ppDxP/JLZG/GVZngVrU1t4InKktQ/a3KDJuux9ir6Z5
PdckBOU6K8cd12cRHwbHN1+pxk2/BXbXW5bN4suaHbjdjaslGzez8idczsYbxbL1VUhdRPD+pfZB
8NTt1642HuI4638ZeHvSlaf5w20yo/leuV2I7I6H9zNtrexoJoyx/Eu73ob2wd7W+a6N3D3HTEg4
Z6EwfLSdhTyhuuYGbrfYe42t75JZczlzuTNEAZ1oaXk/juhDfXiasPuucqgVwRCP8SuZVGOn4sIM
AEzSa17dIl6Ba/ZoeOT8KIJ+lPjQ68RW8jBtSJqveJGzBveXW3JMum08wxlVhUR7bjy8DhF4ZZ9V
OEyGjZWzPBsiNN659x2avMbNWIp9bWrxd+farAkreepG0Ehh33d74LrWOpttaz1q7tn1Uewj238s
NMoSqk4Oe0mTHrMCuEYEUde2zFVehU8EDdMdEIT0XBkFBtW6czZONc13rqzexqT9SQfQoIXkrNKk
HLIAbPZI8YE5jLQlGNFx6IpnLdc2ImzEhzvBm67jVNs6PWNB0++wRIWH2iNDjqT+ZOCwurY0RN96
SrJPiVa0WzQt9tUdIx0YlwCBt6Xwxn4cVEQ8htU522I3/DS98sQyAvdDR0ql0t4ALsz7CpSdVXAZ
+/UA55ftUNcLd+MN3yk0/5KD1r4uZQHeY7gPIwc2XMnnMuSFu+m94WXEY859bF8RbdJnxs9sV9nD
sOHxvgsTSFMjzlH+M9MDoFuYh6T78YNuhwF3o2VU074SwDJ0zzEOPmLvfipbKLj4RxmtW8QKEWl3
uf1qe9VO9u0xQtrdTMvhRjjTvZH53XaI0lM/iWjfzSOcRuo35pXedi5MXgydWY7dGqjBTbQOMjFu
QoOYJ56EltcbNBaEOk99ebOyETz0Lcfr+mCYkPUmdENaCYDk4aruKCIC64zvRzMaWlGi9wnHHCpb
zcTUdy8WPF02+80WVwm7NMtWd9hMuTyYw4IOyECgE28FAjge5NjtcwvtMY2T9l4prpgsx1ng8yJp
PCfdUsKTn4s2qx/9UL/4vjQOvUaPkDGdzWj8Hkf32NTNyZvdM2v8Z/9PqU91j0zw+qqosDTUhjt+
Rwh3Zhq3Vzbi2nuKM/Hm6BlGz7Ht9zx3+w0OvPzkFWXK8MFfRvXVfO+Y2WfX42QMudNitovrxZ1F
LVgWsdeJrkUbPy3QBp0uIPR7k8me/mPsB0Rl7lkR7gvP3cdxCijRG3k7KcYvQTJfthup9VDsKIQe
09cORsf91PSBaKfyPgXU8EFe33sg75XPbJq4bMdMz09gfhkrRhqBRk4CQZ7jklczXfFOVW6FQMcs
2LLsaELszsoVRxMRLxh0BXxO9s/YTuJbqMkt5IDkwShnJLcOr3Zfj9YK3wlOHN/7aBrWiosfGrih
oiqeJEB40CsLQWyJG+jvE3E7bCQwYxIfa3OvdkpExrbqxa+eR8l6jMaWRoGi+xwXq5jTUURr9+WD
AIpDIPrsGc6DJo1PU0Q7YGw7DxGQb/QoumFl+o9LtXcXwUjEgwO2QTtFFPmYJfO5X73XuIqTcjgp
regYxLHFWzX5A0kXu1/XOdI6D3Y/HzM0cv1LQMmtsW8EKZhHQ4iHus1OOKhveQzaJE3GFRK/s+O0
NO2dWI+3oAmfJ8THITbFU1/4xx4hr8yARvTFn7IgNwJwIvk84sJ7wXq/yQBcrLF+10GrQBUa5BFP
btu8pVF8Am3CsoAN9xw03dhvXeycG97LUC909epK90UW1SPH2fyJv06xkrZqgto7kJmhfgLFeIzq
NeVVZ2HTw1yfUgSkO9Xrybaf7FuafGNRBsOD2dsCGTts3bIMRg6Eb8lgjp9tO9q3AV/PdxKp3tnI
VIxrsDOLkp40fhiA/2JBXWmIpCuci/498YiOMdgb/eeII4gGJcvVbmLyyrcKlOSHvmhukAgV/H1v
uZ+8Wm+1gLmtlRv6xpo1jPecliGMTIwwpLfogdeNnW0qVOdQDrQ3et7aq2P9YjgOzcaty0LKyvX5
y40ZMdBjKPhw84g9YjoEHRl5HmC5EUUnaK9I0Vr4o09YE5mDkq5SO3CxWKgJ2LyJXk3qElpiQtyU
Kc4i/n34Q1U3/T2n9h/f7N/MxRrxP4eycc8mn/8Wyl5+x18+EPsP0zFIPgNDZpcPoeEfPhDi2gzr
LuwFzzZwzlq4Y/8yzmqG84fvYGeFToit1qVu9L99ILBZ+DXgDR7cBrouSRv/b4wg/5pb9QxbLP8j
RkxYztdxq/yrC6TGp2JMZsdmZ2iNe94679Kwq42Teeb/JxfNuu5fHCf8LCo58fuCNHAw/1rOvzlO
iBMZUxthfQLr7C3tb81W6fzoNCdKE3Ql2xaOcEoGHPGdqz4stS7OqB6hm5YfdSfKKwanxbwXFwev
IG43WC4IdJONBFGWH19zrH1djy9Ab8RR9lK7S3qTRyFD8B2N8Jy1psh7rLwKbBmlNfYI7Unaww8M
76XfIxJficYk6IXRawgfFQ9/zUoful62YMfCiaFGYz8YYKKkO6ro7gaz6X5CETLbGLb76dmx3CW+
Rcc9sZsVTTnHfJhIFAG6weW4bD3avrU2YdmX35OHXu78ackbWmrlpwkNkqkbKH5tWX686ZlfOOcU
XfQzRxh36XyIki1PWaZBYXe6iXmXsaftmDx9+E8YHiMt1x/9mG5Ww9tXBbUEzpqVBEUqR93XzJkp
aKwmVx3d0dPUK/NTiweTYzrwTN6L9q2FLnA3ZEb/lY+RS9dBX4BhyvVSfMixMWi61dmM6B5PXFIo
HS3jley0Nz+cnPu5CKvv3ql4hfYLxKcOkwFgkyFxYaYAXN+7uXH8Q14jIqwwufGZG4p+tqMdC/d1
wkGh0c5C1o35lXpWauadaGu0TrgnWS6fZKUMNnatQzkGp8uGFuRGT6cVix+wIZPfebhhDT15MbEN
dUccmhBYoz/hrBFQI/9Y4bxgQ+H54G/bvIduHhUZa3efH1yRj4T2CXxWkJuvmyg+uj2SKUVtFAiu
srktn22G9Y5MPfirVLepsLf8SeqrRO+d397InAeVaSCWFnUqGwPDi+kFCq1CyZWB6BWuLF2aQE0m
HZYaAR7xItMhpo/ASFzin1h1f4ZQtsWqTUAv0nCM8cl3JXqLcDUO9qYfk+tMYx+8OhPUQOFY6x/B
obJVKFyLE6pAxP8v9s5jR3MkXbKvcjF7FkgnnWIxs/i1Ci0zNkRIauEUTvH0c1hd3dPVQDduLS8w
y0JWZoifdGGf2bEWW+by5Fa2qD7TwspvHDNUzYbNcFQ7j7g5guhQWcv/3amvOXMX3hXVFBXjek+5
SKR532wwnSu90w1FgNFdi5eHdYFFaarb76zxQYTTaDH84opFaG1J255qCiXmLVTWQC3lsIIiOSNf
zsBGD/lPyampDl7XFe9uamdc52KS7blNJnI3WZpfDsYzkwtl1kZw2kK0Yqy2yQjCnM34zpap/8kz
kTjHug1Nfrm5xlxseqkfsWCM00cTG7Gz7Uja5bsUh2ayzXqAUCseH+aJs2k8iBTJaAO6mvwraU8A
x61Na46TjrPYB1CY8cjDFyRXm7jeKkmW2r2OMfhyE7e757Tq+6e2LHH1dFXWSaItPipE6xkTR59B
Jgshq4qZwZntd+la3CWnJOm3ZYmP90APCjciTB5SbW2TDuVbU4/Dl2e3YABj4HEdlYJc51exYRi3
kaWSV3MM++jVTgP7a7Rk/2nlXX7fhDGw+2qg+XMNQgZ2LtEahhoZg2lnp9Ak8ZwT8s1nUaRbNbnt
bVgzIluh3sUKMxna6oEsXnNPqRutxrVF/B5iBFkmQkxRsk0Lw6lP2HbqcdOHOE22TZfbDOGKsepv
cC7BrgmKscOxBGmSdJ6dUAiE2N8AYx1UjCM71J44BdUs66OyUYgQ2hPbOkCnBRRrpSkArdwXFJGJ
QO+BXk4m8apyeZFIo0QXuN9cvrxgmNztXJodZT3CVMbjQr3/7OAagp1jku4jdwb6nCVFF5ISsIdX
5mUiP1j4aX2IYDNlK4kwUAaGomj9l5azLHI7Khv+5Ip1IOabbXh5c/1cNhDl15FpTd0Vsc0iequQ
x7pv+rLK4kfpch4/qlCkxSYTSkmua5Y1NPd0aDr+HQklg3IIAfEC+ZPUmi23E9Hq4SEwhii5nmDP
LfkLb7kplUULFBTNJi4pZfOJlzNOJORk2Pu+mdLhht+zZZAShIaO2crV1F3Y/PvhIU4MOpKieHL4
kUa6TrUHK5xCmp/UIJmFwYiDY4/LThvMYtDqJ4ZZyjYYIadTyQCzMHoakjZRZ4SsSKan2qchMJd+
R+S2wn/2Jo7uLM5Rqu5rFCh740+whg/lJCtnH7Y209TBVpqlhFEli5/KiuQUJVbtHmQuHO/WQIAn
XDeIij2UjbZ/LeBhVHuzFA6TdKTipW5nybpPCkzH2q1ScDfEzhC87jO4RM6hzJreO3JWDhjZFlNm
oVsNlgpeptZl3FZSoBTmm5q4Sfo56050j3XvanE1FR5DWSlrCxYxiYtmaXGgB+QCFzrA1aFpC3oy
MzHrTWA6Ot6LFIYu330LUnvpzL0ZKEF1t7HP3OCK9XcYvjtcBcvAP6J+ZshM+zLGrK9nko2D3rRZ
bAt+Q+5Y3mdBYHSnOA7dz9pyomljVMArtgkGcG/TzW3c36I7iA9Jeqj/aSYVxu8OKbae3qRcRRfs
T544ZhjO8bRXJv0064Fl1CQqQOWhu+dRodl0WzeLqriOQc87oBSnr1HSRErge0GoJsW1axgcFzil
FGIDbQVgBPVX8tDndYyIUKBrbqoJw6XAz44RKeXEwYz3IHHvpMItfw0ZtS/cqWW9TX7vHA7j/Joz
w/gjK/zv6DoCDLzFNZkQ4cyb7KP2N2N5A/sl3gmcxMyotWTNNWrGmnpQR8d1F+chbYQlyM8NNKj6
qHU1P5dZGlP7ZOFy8Jcskmgp7JxkB0c/YuYNEHL0941YsjEJIVxmlNeAjVZl7XkHu7aHi2VR6qJb
76ueMn2Iu47gEzdIaORhvVO9os6tG79mXA97VzCS68MMgxHG/BeVjmDIoXCtUy+G0+866Ws5xOGv
kfzKglYmSLDRfklysgVdSjnqDDV6JSYOmUYukfro3SGELA8Ow4YtHutu2rQ04vJAI7UvKZDI3YQU
Ae1ojTE+g9D94DFpb0cHN5jdoZmgmPZXDTczbqVYQ1it8mYb2/18O1U5qaPJrU/KVXIPIMP4BB5x
8WOKQJSRFfTb2cZN6Ip4XSuVnVJvah6021fROsHIZ7KKNSBK2/inL51+w2muYp8sHTjg8LzxE3Iv
FU7+nDXEiodxMQG0g3mPrVBvPMfxjqohup/GZfGAcYWCUMtXV12XNscylxx+CiZXsCnMXUz1Lcsp
x6euCusTbsOEnc2BzIiBNLlYnXgYuwCeZBWTbkaxX5M3LbeqBWhIQDR65eVtNl7Ud79MRIx1Yozi
imhG/VOC8b2jGNVb1TbKKVb62zgon2guofYiNYxD3oU/ziQLUEOJXnEy3vAvJ9y6m4qWl8ScnvNw
nNUuDpw3yRF3pXt3PJalzWDaMfNugEvES73pDN99XwZst/bItu4Frbxy2Tj3tTU8E1Irfk0aE8SQ
9fYph9fIUqWqLxUIDGdtV50Iv+VHRIoHuD/Tms4fToBYPBooGVR7Us0deISRHWNYC+E+BQly/4r+
m+rbqojjYDdzmx/RiuRY0cW7YTJZBRvkA6ifbQYZaMQquQngAVCZBPQl47VLu+8ZiimU/9bYAr+b
2UKs1zSjstlxc7kxGFgeZReMeE3sAXtCN/U/VFLo6P/f9ZNuOn797/8l3P+Ykd22wzurUPKn0Mfy
V/4IyYrf4K4FInBh4XHDFcQ3/haSBaZGEITbvOc7XmASCPl/l30hf/MsX0BbdKXHs7CQBv8IfRjC
+822PClM4mcu8VYCIf+S8viPqQ/7zwQj6colOQLzkW/GEgFINK7o/xT6sCNtQwQh8BWZ0R6qxKMz
GhjAS7xL076RaOK+9L1tEGFK7fu0vKlpdD4PqWIOZWbB20im4ZNqEBR73gSCkX6mxBF7/I3u6c6e
KiyxWdnhe03jF99NNrVOPnzkx52E+ApbPCEORYHK7+cI+cjXknvya0cxUYLhQnfqS+Kdon/tG3W7
QCPWE1jnjTMKsrS6eARLbK7tsXGeC8NV25gbYM6hpgOQGnIU7/cc6qkYSgsRfjUJ03Y8MJRRPIxx
yRkvtjgtUHiSowLg4kfapi/QNCQGqGIw1XVUesWaUUx3a0giL6z61M3tcTdgjmHSr6JnQBMl4zCj
xYeYqGZKtt0QW/rLUapfii41TqkmiWKs6VzKjZUeQ0vSq2VZcbuBrWJdVbGlLozcDX7W3M30S484
F2w5BLj7JBNQVOo6MkvA8djwaGzso7uYQcFVzJmD6gEf7xBywcCKgQJZgHMIo8eZSuv+2h7Lfg/O
gzW+Mv1oGUWOz5Q9EFhEQLwacmvP175joZkx6uHmjyaT4krTaA9iqKILj84WcjifIrE/bitNcKQG
OrRXog0p5IA8Rncn/QGbqI8PTkKoJ/aWlKzynDOB121N4QtX8nMHFJZkLA25ULo4G9W7RM/znWdl
zDeM5GWWQXxFsjHdNwlnJw4n3Bc3dIub5HthFVsvPp3CBQb/QhBN6YoYBK8XBWy0RunYmNx/l+v+
knJ585/4saSqPitSDHxu3f+5Sj4bst0/3f8EyqyLpvjvlcu39+JfhcvlL/yxltm/Yb3gbXcQBrkG
LpzJPwL/YkEB2EvingwZ4iXr1d+FS/83gSRu8+f8D5KVCxrA39cyy//N9EDVmmQmAu/3de6vrGWg
4FisqnyKqnJZqskE2xLq6KKhEo1jmfyXxazDLdbTioGck4UdKMmiKJNTAD5qlYs2geZC5kFy7UIF
ANbRWOOLomk1wHyaWBGm1mTwhq/RTqduT2I2UifI3ibqeKcT/1uWvZOANymiIr6GapVxTyU0Wz2D
x/fpuiDTjKudmjbrTXCezG8LaVCfbKUWxzA6Fs077qB2dAyMEtd9GAI0uooSw242XJ0oLij64dWp
y3LazUY/UU8bQVuhj7vIiomWjNRqEMK60XZhRgVmA+WpYOzM2aQdibJGk6HuwsXxiE0T0aDYmsqN
/G1PdycDzNgrs707m5zGbcV9dmYpqcAjXCWdjh9nw9LnWJoYjRufSu06GV8B13GMC5Zyq77tH5qW
atkkrH459RKSQa/MPc6mYrKG88Avd8Xr2oFX99S7t0zbIaTNxzAo8kOihmYvoUxd0VJ5Yyy1s7no
J2AwROnoHGq3WTxy1dNDfwa0VG4S0/41dYlehzX4Hq7I3q0oTEDnDskVKnU2oan6QzkCT5ti+4Wx
kT7b0tWn2DEpBh5ldyLbYO+5+YMECri5AijjDsw+zS3f615l4QPh6uAxplU4UKyNywRnzUoOldPd
dCzCyFUp7QnMmgwffeppdElFURrZ8kGx2ppVcwdWfQ5+DYRo2nOQtQutqSxTwQGRK2sA+YAfvnG8
tUCmTpeBZQQfW1NLTRHa2SHoORy4KKkc/2x1WyoIZlvf7euQFE6G1azqGQ1Lktd0GwZkoDDPKE6N
okbdQ5R/zFxYLISeabNgccRL5UyYprm9pgVGn7BBaSOk0+EucvgbTulg8sQR4wf3SUL4becaQX/V
phzzx1AMdzPuAtJR2lf2Qxw3AmuU7PUv3YS+ww0Lsfs0p7GdXrW4cknOt8yFLxg6PpgGmrCR7LDP
TnJJn+Nmad4gdvUPlVtKyjGmcWB+GeG/OoREWA65X94JFCVKdmvOr7KTx4ypxnPmYBFK68m6LSVQ
g57apsAmcLCmfrU4I4EsBJoGZBuUDoomciL8uz4CPYNjiWjAZ4tRicNEFjOmx+69twYvRa/V3kwy
Op+axQeZoTf7IYn7W9o5aNJMLIFuSqr64ujonpPQternfO9wsLbbGq8JzsqVQDd5MfjnqtfWn1V1
rtss9TYGURy4W1NYfkSKgfmqByc7bDz6O9zNCHVOnXPPpRsi8XJjXIWdHNJPDX8iWJu9d21QIE8g
adBLXVbfDyUYUB2TX5TO25RK7LII859JhRKg2/rCAmV5RIBaPlN8+yRd6kglLcxEU744RBrhS6kS
F2pvfuiptF2CA7pJqJKe7PGLtQDlqJk9sGt+1zAaBD/vL9nPMcFWq8WAi36GJXdKuJekPBPtvOEG
Ezcfmk7JZBUSM1Rc4kNYbQGOackUxAT7xY4RBgeDFHC6bRqDVFhN6IUCK3npSsu64+Udtyht1RUo
1n5fRwmuAcpHf02IFzBV3MFYexpiBUajL0hABHhwpq1beCjHmGEDaZxhfsKidcPxAzXDrluGmRZF
kn2OjdKbzuzTxg5igXeGPmWfORw4J0clxqffJ5KFM6rImkpXmUfLoVxwhxHVsXfIXXJHj+h3FmW0
cmTJ9Ka68gVCqNwBsZhOuaqqnWqJLdPRuprmip87k+AjbPnFPTm5wjvgr+aBMmAeDedlwDpC0Xoy
n9wEL9YAjpEUJrohGr2jM2ovvBlSU98e8tL8hpIU37PehpeADtq1It9LJGEi7tVA9d17NGQeZVF1
q65257e0i6qdgXrw5uA7yTGTh+klzcv86Eg3u/MbpzyR+r0htfAzqgLxGKyWf3L9sLoUlEyeqNrs
dlUoxX02I8Mpl5EwK61/TDIdnXxdh0/2mEdEf2tb4cZ0hqM1tcNNwhbTbOltYGZVCvmeaRkwMyuD
LZC+4VarNL2biIM6Pl2lHuGdw5gntK2hz15qLp+rOl4yroPLLxH/Z8t34rmXUXfnJMk9eqjbxzIs
DLmxVdA6W2eWPygb91KWzhEnH22/aXiJJ430rPldVNWhqsV7bfVrWJu3tK5jrme/LFRpPgj8gQT7
aIZW58i3157XjrsZfMOZmPVMUrKu1pRAHuhlgB3BGGNV5qQpzYTYgACU0fOx7RpnuhcTa/yUubDn
MJrEpnd0rLnd8vt3ngOHwk08a7ShQnbZx4kXXY2hb+7Y9RdnWh6e3LGA7O4Y0Ydj9f1pnhknyAnq
DF011ZVFPsyj3WddBAPlD3L6xHk23PlkOpokfmzayVmVhriRNTbxuhoeezwKJOEMdyCVG8/70O5/
Kl3dZTWn6ZY4VWe/tU2zoWj11Fb1KovJ2qWjvxnn+CVSw0b35k3SWCdPYIHoXPAVQN+uUmYt5CjS
+9hTF/pmT7E/p1uziSycodUzRoRD7FZr2YKpgwWSnlwvO6fQMI5jVgsmjW057UU1P6VYcElsQuWU
nnnrDj4/y7gLKtvcyMll522aX67d4rwbtbuRHVCy1TxxOUjcOGNdcsz7mEahxyxQkiRqMhH05Frl
Ax9FHaMZfd5ZdYS+XNIQ0m5qnOM2Fpaki49UIxlYPvOYIFnTuvm7sOebGlv01o0LpqNug2atW/gA
/cxrWKZN/Ckoiz0q6pvM7sqi04bZMV4cyJF5vo4RmHcJ92QW68w8x3NYvPiDPyERw/qZGuJhK5o1
isTd8wbVO2sq7CN8TPyhaU/d+tzHRF4d+sYF445fTSnMnWymIOcC2FIPC4rgDmBz4eHLGGbqWTou
OnsYv+O7nri6LTEXg4PknFpCrVHpkV+JKtgEq4X2XjQmOmg+nYahlOg2ujVF193MrXAP2IDsm74B
yrlkd3AcDZNikBDXOiUtu8SpnNyrCDpb822QTs51HSuQQ5mdbecxU1gdGRWMPR+6KKyAmAUNfW2Y
M0AbEhL3UWdyPXPsVU5/NSMz3T9XnKbvhomUK06mmwwywZouZofZjGXutagn/LuyuZpkf4+S90tJ
nweDI/iCKrzhCDhenF7RDWtHuN5Hko07xsAPUZvyQHcWo5C0eTbdsdnAxrgIc8YV78QA3irH3BD3
iG44tZiEs8rroTUHcicggSBAHswEMxcp++/INd5zz4pPsacjitsTUhfGEZDu8A4rRm0kmtp2MOfu
OFYK46hg40QAHcpHPlb9q4h72HxR8AmmXu0I+maHqpUvtdE211yB7OPArZmRZPnAhJktbPImUrU1
djWnYnUl5gX7gBYZat55a+OLL9lP1lRHpAdKMu3bRuXzwyBnKu1jissn4V/l1iT31ClHR22zl0ia
WB4LZIoXK6zD/eCiRDh0/Ww0nb07HGNyG2iDzTXovobevoOEUb9SRAQvrCBi1tEE5g5mcReis26t
Yow+g1QEl8qfzVfc9WCUKs5+rqpek3lGJy4j/x5ww4OZlMUrGecvSo8JljLXD5p0+mW2epfqITnk
UeF8gCKsThIP333XWw1zmDD6qDvP+6hs2d80seM8BcS7AZ2FHr1PEcV+5cArFrkV3aHmnJ8NTLj4
aHXQ/8jJmHbSKPQ+s8x2T1kke5poDZR65b1NIulvcsXcKnLNgWN8onC8OvnjJPm2/bwaH0xNjgRn
x96sHYvUGSEP4QuDcfRYvrWZWrptfGubjX16o2smTczdC8o5JvNXUhRiZ7o5E26/fNH2aO1HWxMJ
wjdaDTFjTSo+tmnuNscePOe6BndJZfocroH7zJS6e9V+bq1krzQt6SsIadQo50ETntF59L4mMXkX
9N3Gbwio464ompVbmfMtvUATg+Q+OYHoz57mLF5oDq7c86Lex3XWniaTcTJU17sYUWZTxZ21GVPC
b4MXy/PIQX5TEUvQCcY708u2aZ/Wr0ljWnddUz3CIFHn0Y6uIgh2q8ztqTvkrnmwOz+7YboomR4B
XTDsKHiXbcz75ve/gMzGt4UVued6tsQDBZnxxWHrWFNFKjZuEoHQCCcgzsEJp99AaCu271OOSLvI
MKFdWGNOnSkEppFSKcQkGSREtsPpEd4cw/isx/lB9g+ZyHK48E1sNF9piSuRo21yWxUk7Limc7sM
kd6vXYL1EB+IvKQ2tCTpx9FZVaRPy9AwT4lqUdcCnM4B6XnWO6NmBQESm+hJnw05JJfeUvfaJjOD
yLaw8yUyAH1u15nKoys/RfOKuGSxP0IRJntcUVudBAc1YVGkWRekq+jaXZrV8r5czj/JQGbaEfUn
A3beUEXKKQvISoamBQGT1/M4DOypolbmzm7a55QM0sqNI+6h3VBz966rw4SBl42ILNtajs63ispX
ooTiaY6bfkUlJskvaxo/+Lwknam/X5ST15ZL/yuP8zGsQHV4cx7vUopi94bWteLHd4sjODzazhEK
GMYGVEJxHQxxjDcBFkrbBDon4xFiVTjaJ9jUkmN0BBEK43mkfX8fUn7tCPNeCOAgKYLcdR/7T1Wi
N5ZZBcc68K9slNT1qEiNDnQFM4cM7oJQkpPtdbidVfKOToITHB7hfilzP5PyOmAzn1epmilBzN90
sWQYVNe2N9oMcK0nYj1bsXczcYw9w8uoIYfNZAzzz1iU0SGWXb8EwN0D07r+LfTgVFCBUzHNnfcg
us+kj+oHg5Tdh152584et/RRZg8E7C656wGCIDm5ixyvQHrMHhGO2ue2D4abnn1gM/Xa/uJ+8O7X
xnVllZ9lG5fvYIWaSz7RFYivhthCFVHMbJmlXFGy2m5sMfsnr4b5QBzvBbdAsqdexH1PLVe+joNj
7kEPXXLyCWsWGYJCYsZkCzIHOAaZoQOX8Dd7cdr0TvfqOuMXj0jIa2FXiOrC2I/hYF6SsiKgbkfb
yq7Snexy54dI4vDoIuow1wXD2geM+mEmMVcCIEttcTYeOsP+1EWuxpVftMlGUMUAAkgXTyNWEtbt
uLlN27o7cmVzN2y8dBz25AKASEoyuxEJa1QUctQT9iOZwz4rALGYlWlspMMIf3bg19aBpZ6URhoB
YLJwhYf5TjhOfqIOiRuw+TOPYBQCqs52uPJcb1OnRvtQT/MXtfRM4yYCWm1p0u5nFOyVvsKgXYly
2xhyXBHtaveViTHJn/R4FnNg7iMAVBYhqGHyXjgecSh3iva6rsh4YcRxLhB6qnWFzQJWYhd6byUF
wxwN459xYi9fqFGblkbhS5eO9ZaaRO9S8cOtffDnZiyf8zgEQUfkflXTyL0K+sBj07WLfdaW43ve
WeM1YL38AD2+2Khifu2hSe7sqfcuyZzSJVoJ55vmJWNtYpK5g8A28vbY4caKugJVv8Vqx/WXGUci
HpLSpCVZmB2SwnKvs2eSpL3PnVDVRrMnYudwr2aN97hnbB3fu1P1AFWowY7jCb84TOGsjgpT2NHq
AjqOE/GDAgUjRKYPLfbeVU46mSwBJGuY/hAdssbaoG7+CJ0G51Lb7qEQXncQFqYC1WCwLoLm1sUF
hdIizPXgJpI9sC1O+HDC6wBAJQQQKiBWwKZhVQ0IjRtG8dyYiOwQh7flumW+cEdIoSJ7ALY7rJsA
eTRv4Qb6nI7CIaB/FdjyRrcjuUtJtIiE1NowJlgzIZ4hJ6zbdeAy7sWv9caOZ2xFPZhnnzzuMRKD
vSvAak1lcaxjPz1b0VjvmwqKWBh6nB1ZHxaOlJ9uJocJq58RCU1HlCVIbNbeVu2IQae2tkST2m0h
2ye6GZ8pRNaEUhLxFuXNR165N4K2FebocngGFN8uz1Z7FFbS7xHBb8YZLlnmOt8muyyVBnG2xXII
A5sOPBSfaVw37qBOAkf4JSTVuK3L1MNcmqK8RnpP38MA6gRogO4mFEQnfh91GNon7uxdeBYTMNqV
Vm1c7TMXpNNFdMRhVVxKuSNs38+3YYQSD5UoNMuNp0UEk0VYFBG29pxeEhuUPuV+NhnJpZc+RDcL
dPysPMKPGVHQCCNkmpavI5wCbtDmaINncgv/dZjbChM9Iu4LHeg1pe48bytV1iS8IKjy7jRRDbcw
DUbuhH5smRjJWrvVbJa5EXGv9IfFSl/ULHmtmXNLGab0oabswPo2OuS6O88dBuOUNpUw2PTsBcfE
l+/EXadNLtypwuGwsYKwr6/soRHipHD2cG0MOis+15O09VZaTVZtWDSt+QTSSyxMMErYTqQ3Of7P
sVuMl8I1e3s1G6G46bA//IBPhIM6aBP4zNgujIUEafkW5T84eG1CgqGMHou5T+HtuxzTiquw955y
C3QiyHlFUW/e3JeRPCnH+gjx6JOzsbqtLjJsUqP3pTtrfuZBGJ7QbwlwmSOJH2oepxernQgk0D6N
uSoYdy1OQjrPskKuiBzXV0HaUgO5hkVWLsdyX3UbI9fp84gfs7sTLVWhTD1H7xCQrREkf3R5nyAg
pdtIk5B7KJuhPpsIQtCokC3bJipecDVGw6oY6v5qqGfGElhY4FuodRvDB8vFbGzZOqvnUeuXvCoe
CwXPovEz575PDHlfW1O5FvF0GeHUkNjF9gPkh7NFJx8IVXAtYJGMWZRwQai+Lm+LLq6PWWB4yJ1I
5s9zG3pHu/blTtGf+Spgd/7YYQmzSiR4ce3ahd5Uha9E4ifir0TmbR1ZgOBiSVgepnDQ9AZmCVYM
n5lB1VpX/ggFCi/2ANFOuDgh5rmW03vhYmQ6FAngty1HcSUPdg/6cs9DH6TPSdLCByDrMLbHJCZo
Ab64Vo19HnF2JVtXWqFaOwxouUAIBj9ckbGbeZvSEXy7K01DQJCwIBC61y1V2pVX4Jntq76kxV02
I5oa5TGmhKOVFTBANoCX51kdorgoW45FkTcMF1+BMyUMChSCz2bXzUG8JiU6b+d+fhnj6hZp+sSM
lXwuDueVN1XNwZpRagsz9XGOFPg9a8Kj8zCZJ2YUibOCxcSpU5bUdJeu3NkRMrZktSPhmy1QUP8q
0GCHmHesBq4rv6KmuclJGEKCHou9GJxoR6+BezCr0bhpcDoyf6/GtU59EBas7pZcu5ZWR3jSfruq
20KcMXPVb4RPvdeItCCQeyfZWjOlObHy49OIRAqBI0aVlcwlLl0xE83rAwrfafk49bFd9LuhJsjO
55PQOtgLdvs6jjJjk/PIUATo2MXWi02B9aw0rSX2fY8J+22GxvHAYOBSWNZxmOK638kxHn5mAjp7
kjM1b0ROWRbGn60Wbkgdatd6ZHRANbN/1jeYcwggzb7hrGqUqh00GRs9Hm8vGj6Sz8sMyZYeDAMZ
d+R4+4uE+ndboTHnTedeahtAGE8TacOSM0xai+oKoF/3oWv/phu4cKV90u04oQeAUcbx5CcxASRK
N+7iyr52A5KLTTftfZ1cq6w9NLUbnC0sDA37UapuAl8zgmc6sCZ6PqybDCbCKo9qMN708mzLDg8y
9o/u0fDCa6YdbIpcpu+A3TUrExHwntjalauSnZ7lKWGc11g2z7wVl78ULQaIz967rNGpHYcpUxyk
0b1FocgBFSC+y7202gbaEXt3FKi3Md90QJRyEkH2Uc/k8AP9XtZ4SSFEHIipAKBGDQhxexe1OX6y
3hYvkBYH3kYV7lxzunGMVoLs7fxibaAQQCzOUJHIvQyHvm7kAz2kjgUgsMDMMdCRY6cjsMo5E5QE
TN+DGz0V0mT8xXt3kQSdD5Ag583kz1SHFMG1i9H7Nqr5DPEwclbIZd+QNyv8oxqZNTWE5Dc5LEua
OHHiVZ1tXPcWrG3LqovzaKhhGzusz7zQvvGQ+5V60Dq7B2+uuMHCKfKZba5iK7Nwi4FXiHKoiRa0
zWPZey9linHPnHx4PSQtrwpDcAkMmz2+1vYjajrurH107S2/1MZqvC0XuHRjFjZ11ZzmSHe9Nlhc
DrSTcXxLq+c4I2ic+daC6Breh5QuJt/g5A6EHBq8yxJyLu2yuIKDRul05H6WnmRIQ4roEQCOWNuZ
vnIlpKQZ7MrRjugpVgNytJv+LpVdl2aGdlxOW9IxxpvnwBGqWbROeFQKsCtzUW5UFsePmuhKe85A
vjS0J3BMwi7fhu65QO0P3xriwXLb5YTfzirMp5XWlsO+a0O1G4ZoJBdvn+GHcfUIak67uILdkxsW
Inli8BGn6yzgInzIpqHqNtwIY/UReqZ7bkIXE4nqRVv/rWXvLzk1/q3/4k8ujf/o51i+3j8MHfin
/vj6SyPCn/6DlxBb2F3/3Uz3322fd3+3Kyz/53/3D//r+/d/5XGq6Vj4ZAdh3nb/Tal6+c8msqU1
4d8bNVbvzcf71/e//oW/GTUMCRoYg5jAoxEIKi4XnvDfnBrLH2H5wltmW9IiMLbUe/5h1bDs32wb
70bgBbQHS/6Xfzg1+CO8G4EfSEk4jJzpX0INL6a3f7ZpEMaVOHSZRtnMBDwqH/7sOStTKocAsWH0
kdbFpBcJFKND2ICxYthv3aCgXYnjnAFXj+eK1vfWEAZGZ4ksijWoOcUd/D05637pUsqHb5yPej03
lYPSKz14U+A1hy8r9Kl2aWv3qZJletW4+Wzv/7pT6L/5/Onvpuub7/+ijrr9rx3+CHyDVfk/wjP0
H9OOb0nx8f4x/OlZFO4/4o42jw6+HPyFVP3y4C29jX+4hiRtIB4ZSBlYrucw1/zHo2iAvXZpkwFk
jimD5tSlWPHvriEheLrx9wC9lvwxD/lfcUD6Nv/UPz+NRBAxHxFq5Izhmksj9Z+fRuUDGQBxSQ9O
5cr+MFV92JUPUV2yK1+N85wa+xjSqHWVhq27U5ZdnSH5NI9jWQWrNgSdsTC1d4zNqzWg1KE6BiP2
nKQGLVR29divE9O6nzz/BTvH2aMDet/Cbd4rnk5av5AwfV9B6TBA05ZxpCGpIk32gfxEMGLCXreP
lPf4u74fn8lDe+smNGPjzk+jql0RuR/1qnam8tM2Ya/imVs87H0N/xD0bcq3f2Cp1g+140c9gY3K
P4uKLLcI2ZzLsIL6F3FXd2lfADBlITk49atjdR+9jM/wR1HiIQnqHt8dlMmQMzHhEt8J9Zkvegum
eQcz6s5r/Ov/y96Z9EZupV36rxi9p8HxXnLRiw4yIqTQkJpTqQ2hkZfz5Tz8+n6YdrnsD12Fz4sG
uoA2CrVwWqlMBXmH857znMbJoDenariQS8LRelly7gErzSHplzObAN5KwMX5rqu36i5yUecI4V1/
as1cXKbs3a8N1KdtdlmHs+neV+TrOQfm07GnuIBrmR/sq7IqDooGRSJyFpQLb5AM9Jfq0E4YQyjD
Q7m30/Qwr+N7CXj/VtuLJvOdgJ0sMw4V7FgRpIdhbxIn3+Vd/Mj6DORYa/DJwGwocqnhOBWqu1kD
iskR1uZz2lq6b2Sw8Hx2Y31hwNeCUszczHL65DzbHNkN2KuH0Y+reqfHqn9vJzwKUH2t55WSpYtF
KOcFPdY4MkErzxQ/v/Ot4YAPMCXHIlIb96XuKx31LlslXQt2ZErvckA63nF4WGc4SC1nT7WFZadp
OcMCptWup9i1ZdtFV/JApz5MdF2Ffl8zPsgknZC+Ms6kbuHZkfrkFK7zC3/LKJq95x6TYuBnKGw8
sV5XyPfan+tnn4qws9wnG7VqyFEubriHbJQzrD7OmLkgukRKsj6pxG4vyDJY5xxCuRDwt772wZRC
b3UTogS6D8r9bOXGYVCWezmhJV4I6CtdVCYdwfhi8axj3Bb16zJN43HxDJMbJms4qilnCKfxTWz1
GQe/Kdi6JYKYeD+9kee2ghqWrT6Agg6eODckjoBEeHYO8LF3NRpvHNCPslrQQrJuMp6CwqpgZwYz
kaM6eK2rrnk0XOXe8+CsPCkyjzovn2+hingHGlpIFci+eydVY5xMkrB3bb4adPam36vSlUev8iiu
N6k0MRHVd9Cd1OVEEjbk3ucgC63Wnkru9uAlprGfEQ/7nWl2qtzljpJfDXazYxBU7oXMlltYY/Tt
kca6rbz5OG5XtEFBLS3rsw7D8fXcipPuy/aSKPlZPzXVvVxtzZhMXUtP3GdB9cptFltMg8QsqKVp
scTwAxuZmgXG1Vond+7ovq1eAqUpc9ujaig3CgMnvyfvTOGHk1rXfms9SwA9YC+s7ODQ+XNG2vNs
lOVrzpD1YFe1dT0XBZR2Y313WmN8m8bi2za0r+v6iGGrjMisR6Skv6l1fSyDjnhYflsOy+tkJ8/L
KB9jJhMduu/B71HTZQ3VQ3R7ypkZeLZfJNqTi9r0nolxvks7xprRTPEeRwr6S/PNZ/z7ktLlvKvX
QjJintVnLPRdoOQ11zdsVrPxnb63w0oPYwixK+pEeoGz6Vwo49kYJ/yDrkHnZdowRGcsyr1aO50K
a61u8D+cHC2NQ1WZJ7Kp+uAC+KbU/gg9sOMgoQ9GmmzZSYflQkpuiNq9F73dHYtsYWmU1po+zI3n
fWm3KQ6GTO4dN2ZOJ5YLv+DnpyYEBl0F10kPXnup5oohDoY+YtceKJtZoI0FMxqBv/fLD5ce7IPT
pG3ImnHlLzSwxkZQnBZR26fSta+DhKmkNnAwjjpYz9rCu4TKBCl4Ld4R6z5BKB09w2b25Cokp+aU
ov8RHjEoe/XUO5zkE32vD/5YnQkTmUS58x5e35VTI76riT2lb+VnHCMXFpW4VdP0UBYBFHPGSOiP
pDUN3qchzb6VUIzPZoXxRXKdnGxnTwbopuCE+ZUnxLm8vBcH1Qf5roa1nKXsnpmAByP5DYhNlzOI
l5qADuWcydoj07rktl2PDA8RS+oQV3mBaWREG14fzVLqXZsxtYBXAfWp6rt71YB2WUCVDZ017uPM
L8AEd8VdYPChOS1fG9o1MIwu6/ujhQv43W+DeUenKqUEtPB8rB31sETi+2NgG82RulpfRsk4qexi
kk0fAAcWPODr2hNjdftgOtgSbRxEEzpWTPjPChsmVm8D/uB73fD/UWtSdA7reRi5BS9McBopbgcV
k6YeArSHnuDTgHhFH7tZAUmjuyagkYf8Q0Ywwc7xa6Xo4itY9zwgaS88Zhp82N51tjXRYho8GlWz
hjhEaN1euHpa/Ty/NjAz6V/sHRMPD8FRsJsNrb8Cp+N8omlBGtGYduP8UAq2wRMdfXmzt0vRA40W
M4OzmzlLscGQzkXQ1Rj7rfKQVQ6pxTg9S0g+UAX86g1qTx4swt4CygXXg85/mA3eXzWaScjc7/uc
Df05P5gbs/NCCaQ4qKkQU6Scp5+wLAi5bh4FUOpZt9kBQj3j0XVT68Isljc9LpcC+ZdmUvNWZwyj
lBY3lpXSzUpdBbzcZKPVN/wdG+zLcV5++SZlAbJO852wqjniIzRhAqwBaeVlmiNqYV8zgS9liCmU
ApyKMjTvmRGkDKLtByjnvJvCMVhV6uLgTcbbUs/ZN1F37ZEE+nONVWs3dEESkuel9g0uEZEW8Zg2
yxVmr/4saBwURQkZvDCYfsRmqcHj85S62MF3U76sUewt4zmjCQfxknrU0ITQFuVuMl3lRqIuLFo/
YNm1+RETEL/aVT+crScilJOAgRbXaYoDr48va1x2125L/aHvGdnTxEjqAhxWfz9K70Wqpjk0lW9c
LmP/hQfw0DT8UUweSdKs4znHMPGSdRZJHrqN6CtoIUzTGAxPAUAWsz+r98mMzd/zJW4OxZQn+zYh
iJkuPUBp8ewxetubyZI9lCUvfFtTUuArmMU4d9kEvSZ9G5o4PS1lQ8WckKh1Df7r1wbDUI/1n8MN
ogkbm95ECka8mCdHQLBAN5B9QqNfKY0a682rnid8HnuCfXjY7WnOMbQDJTWaW6vhNF3unJ++d9fV
a3tR95sf3oGiiTk+XZqCMQg6GrZ5yqZm/zDNmLoOdjI8J0u6DHtDGfjtS+Ub5ZX/04c/kiNIzqH9
m7fmT6c+o/WuPZTmmhY3RrI41kvHkOW88QJysji58LI+UTCVkTrqsVpfW9o0iQWQW5efukom4gJY
eohABoWc+iNK4PRR94mEjE7yNAsY0oGO/W5uEYTZShy88gSMDCrk1EjKhgxpkZ5INXVB1P5UTNBn
OBIam5BS/dRUdO8PE6g5jxT9+lN3wRexpo96k2O0GOYw575Mn5QD8fMs3uSb1ezcU7tJOsNPdaf7
qfTAGUX1AV8uLlJcaIhBxU9laPqpEgFoVg9dqunIRtDYd4zYBjB8+FxOQ1pYGOIcvz2zFc2HNA8H
JX9jAhJs+3UFrHblW7z6tCs0TEMWArjbdCEnqLvqDKF5LGOKzsUycjOxjXY8dxAKH3DYem9BViYm
u5/l00+wimzYO7jZwN/SxVZtw/N1g9O4+CpvshF8FAnibLOlzZuC3auqe6kWQ4BLFz7OLGa/9LUs
Q6rt5ynpDOaxrSAoNlX4iiIHbz1jnQkQkj5L5nY27nLwIVOIi9Tv7qoUy913S8IZ45K3pOYBaiQR
Yt4xk/CmGKahQHuue8CTbG1AhW1cNlE1to1xrOq6qjgC9Im4krT0OqfZslVB4Xva0wJk4ODfFawc
7QfkjYndR9E5ycY0e5e5EyNotHGQPLnYqF97n+UXNHbcPvppsZQRW0M5ncVtfGf2FhHcdZHpfIWf
rDtL53q1PnyHutwjoymTrGdvWVxZds0yLBfrmNXXRs8mSGWDIaZTzeicuZZvZEfIKf74ZHS9SQNB
NpOLNpsJF3xVLlyPnSzlSNBrNHek3204TGUQ/o9naOXiLjXz8hy/sBf2257T0rrLbXZMw3acc2xB
GXT1DJG3c7brnW0P5/7qmDeyMfMbbP3MqqaAz7XVMf5IWDbNj2CKLYLZrvsjVuqRexPPpzWYmHhU
FRMR5+ULBysonycqDL9ZKXD40OwNoC/gzsbIR3rHKr/M5mtQCHeJTJ9wW6dlj8mHs/h3bnw9vZPN
LLuTxi1gwrRfED5nkN2J3TUH/DK9HYrGiuGQx20fnOCsVOAGxJg/4NN77XNbXMEWag9NTLP14LvX
qz0O+4IPoEqGK4brE9np7Basa8gAW2enUlIFw10WDgtw1a+lyTqSbHUeHBZmJOHkCGvfNFR4jqTr
KeRz/OHVcOmx+r+mW/27HNz/g7qpLQmf/Wvh9L4ePl6rXz6GX+6Hjz/Lpz+/7vegm/drsGXcyK1J
byu2/WfQzfnVdZE/fSl9yCAImH9IVpaNmiWodbMsh6CJJ/6Z2eWLApBa1LuZlm8KQfHaP3Tj/0ZR
218Du/hgEMQsovfCR/lyLWf79T8FdhOFQ162xQ/g0uaDx2a5r7icnWpYchGse0H8a2zc354XZO/k
s/79D/FLNZQ3+Hb77n/+D7nJdH9SybZvC6FriyRv3glJZ+tfvy0VDq6zwEapW9K5+wGu3XysFy8m
spZqRmN4MLclAYok9iQ6MjHQygd7K86EFEySOMcZeu5hli3OAPnQsql/Nm7OxFy5Aotu/sD7nZ7g
InX45zKX3yKzmszbd0M/Jwc9DFx8ifiIK1x74zPxPto+Sd+03hVNVaA6Oj+nH/JnN6idCQ8fKQUc
23qa++/QSGkSdWxT+mH6s2G0bPmz0ONjaO1RsjpSsP3VpwQyfsjfiko5Dm93fMlPmxJTAnozRBtu
6hKSOx8xMGDm1ByMFM0iG9sV5iaJJjC8VMRq3x6C96CGrBKRtNPVrZ3W5huH6uxHrWi+Os6KCdmd
T9nQlTv5U/LEL80gu2c/WI0Dp1u65aaBU83OtTLvHtPY/GRwm4QEsnQrhA81cscJlNuKjsHKKE0C
3GUyJMdStfOdLsht4cLqfEZ9EiS9UoN51vBQsdoEKxdszileehxmQ1tURZTGVZrNQMsGe3Y09z4E
twjfoPhWT+1UAvJttXU2J4YKQr82sFtYIxnRfSl/2ni8zTyNSj+4CG7pFrdWsnyzsSvQVTl5/hQB
7WCXLVfxoreiXHbLxADVwDya0BrXij5UeDmHyFp7NnGKchn0EhZbalQTC7q8rcv8Wbli/NFLJs47
unEWPzKDmLhg1Vv0J5nG0IK3tx3koH7OtAbjDS7owoTEeRBsY49pOwq2En8hhC34uREzZ2oI0awn
RFDHhSLbGXRlQ6FGup4HCXhxfG98byWzz4Ex4Gc55KvcBRjHKCXuPPXZmQtEswQLZyiTihkbzitI
qYRUznQNXoIaprqg5cl2kwEFqUza0I7L6XLzE2z2X0/lqKpiJnTBPesD2A9+18aJW7xmyoNV2036
I+kY6kfCTPWJjbh5dLXNWR8QKvAwga9xkzanCftpNVXH0uX+FFINGh9l3PC8rH6GzU0t2kz2RR6X
buQOiQerSHcf9N2ndxNlLZuxpWyvU1xbT2CmOR6t7PCX21iXpt08b+9qYDWgxPKpP8m0ScrjSJ3W
IVNmx92MUAYD+j7hG5fzehlQ+Ecafa2KkQorMuehL7eyoGDl+6FtOhOGWXz9YsfkkKtlDguMqpN8
6hjvkKxnLOvM+UCTzJbVxYTUPvhtqm+zHMs6UZh2vWpmPPqz13kvdRKs3x38o0Ce7Gy4YeqV3tOe
Wl2vJaXG0dJOwde41gH8IBC4zslKaA3e0VPYPLvUxmL6xy56bQENe1g4LDQsBn1wR4ZvecJ+Vbxi
UcfzFce9hSxcowXt/BHywY5MGi2IbmkvoR9wZtrjnMoNTqlWJnb+3LmgVXGyWhFndtTUAEusjUjh
5XTfDD4hyghCR+6HRexlJj0tpp3qL5eX5T6nS7H9TB34scBl1v4qEIvVY3erYRc6XllRZZdV9G5w
SyOK0w487iHe1BbeLv5p3KrKrdLDCkDQohPQw/ZxII7om1dJqz3vo5RMXE4EObm6R54mr0lj0grd
hQvejL8X9woAsDY058RNE4q36VCmj6PZVOBx6IwnPmRk6JU0qUsfuaPEHqyS9He8T5tDi6leLkk5
LRUlVwba2pwfjKnzxZsYaCI5ClBqMj/A6s4notrar1iKQEGTA1vVyln8qqZQpYq6doLKa9cQA89U
RQClIByIQApHsVkqKKjacXr7Onf9POWRH2kUZfRe+vi58T2JHM6MrfAq2LWJvzGQ+XIWG/1MV3Kg
auGeti2Kjtwco4I8a7KhBjDmlwFrnCLYZrb0ItE8cbV0AekgyMVdJx6S0nIJlznY4jkvqqGSRw1o
S1ZUYdnl+BDTxWf/aE1dzuQhiQ5HVt+08Xc0jO5r8Zr4aSIHD+rIGM3PmlJO+xyzydTsZGHSrQPy
C+ExVi57nafMZ1a7+IvKX4WJ1Sy/sjz2z1GzcI4lhkHhU4cqBNCLbrWNHx4PCIY5bB/VOrg8Egg0
dyJtOOomCQBEehJeh7JH2CM027y5CxI9rIWZv/BIbCjZx6u2IExQ00BZRb3ZjIlDMhdqSDw/sni0
KlygNF6zYhmQkfLNQ7QYqjtvpZVNezYhmwDoyGGYkZbjXFSWAiZIv7RPYExW8rWZYyoxPKnhrZUz
aSQkl3p979DSFmDbw8DrnZfmh+Or9mGocKiHDhsdCd8il3cJ5ZKMhxebnmub1j9GFEFhvreOi5c/
0EVyH2CLBZzPM71bBII4+4SemY00xtiy6VLwoQ4ajxympypfWG1UNt96k+8/rXnT90TmucBEGnCy
3HNYWNrjXDu0Z7YdbV1RkSVTty+qbvwxOZIlq84WuHNF59IbU6C3xNy0lIRR7OXjISg7ofcbh7OP
ghQnEmlQSeFl4tdQeJfJ80InSOwPxl02QXTCY68JsvJIQXwV2CF8dD3DRYW5Ako7o5ZCQ+EqSJFl
8tolXpxHJuxhhCk/R8+cDSwiO5Zg7mhIUuZFoGbQxUObcgZhQR6BBAWpFleAVgp2IZ0N8c42WL44
4qyC85qxfe9W4C88z0bX+J7T2yCp8iF/E60txBaEQheAI1njujnzE8X0E/MQK7pol4JS9Nwm/O0U
AnMc1lAKWNaUhemwIPnczssq4RwQ7y/Ou6ke3b0PXIrKy9Ub1rB34JjKspLilNIUB4LMI5c+2jHK
cBqDZDYTnxW3nQT3SUX69ZI5oAx2eQ+ddRcv8UjRkqF4UkdPxt4ZyZOgC6mhzb5Pk05ZfO20hMpY
Wt3H0BvSOszWOiKKT4omJEaKPQOscnZvMmv0b0fmMNjyTKujqclj/UgaQGKmMLxrEjHVS1Cq6crt
BWt3BuPymkdzfsHtoOwDjWwTVHxqFwjVjvKbOQuTJBeW40/dr/PNtGKgPkBoM77zNxeSAH8yPhho
lpD6FokvzeooY0G39d3XWtYVWxQFzGA1NG+nG1sZekZfstqpkghclRkvfua370ub0dSh6gE8WQO9
8HnmtHATx9RcTN2Sf+fTGs71uEnr0m9IIOAeAaxF8CtDiEgRQpvVcgBMz/h+52KmoL5GFDzim2aI
PXi4WcOx9rMf6B0wEYqhtBhXTT6DvsUwxhWMH+E75sfUMYV1U2E6Molx3RcZyhcyo9h60bsZqmyf
zwWhymoCmJmzxNA9g3CCK6rBlj5D22UFoLgFbqY9U92RkDvBQQV1FwHGawDnEHMTlxPdR3deoQin
xZY7ogmuwdZ4hQ58Q2mk8eXZiXFaRw6MaDuWfMZukt10RebeBn3vnzPbIlzlZ7lrhUolFLZgm+q6
8yZgJoPuktByTN6TVmvXidU1g4zgsyoT56VkrRnx1hrCOEBRY1HwOILnVE4tLtmDvGws0sJOfol6
sm09wOyqQ1mDOtwF6eqPIZY0/hI98w3YmoZVNnhrF06hDdQ0cKfEre8sVBT4ZzH1wPup97b/HOtt
GuIVaPrjYA0DuAijxJRJlzb3maBuv3Uiz7qQRjgqYVciVTtJMdE3OVnBc6n70Q3RCR0ssWRKz2v6
etxDlnSCgHtpGZ+VjJMSQkkylJe0mnXMz/h+K+zyIpsi3j8l7n2qNHDYc0ycga6V6zdhCgoMY3Lc
NMYQJzAZs4ydd5kKuqkoY2rAs7dZc1Mg3VKZ4CR9DMZM5CLM7ZwwH0W9AQ6dIn0ueQke0SoZj3C5
AZyhJYinEI5R+Zb4cv5B2JUft2/Vzpu/ks7eYWPsu4j323ypVMC5VW8dcqwA7mNrWzFdUEZc34yg
0THd1TV/njxLs7fcNflD2GMc3Fl1DvKqoyP2oWgsKaOpLeTR7QhochaaDB4LbQLF7yhEJ0Vir604
k17VCkbS4IHDQptMpvvGWC8TzsjlPoDeB0KBZRWru0FXObDRwcGK7UBvLOEjbC0vClsGb6J8rKdG
ALWet2WKwA+7oXINE/fswHa8C4LFLiM2YyboJgjn56H0F5qdOIXseaPycd/DeOWHPGmK2TlTASHk
iJgth4zxV4pc52js9TAMAQFAlzg6Fub+3SwptAsTji5wC8wR2IY01PzccRWpdv9fXvoNBwdc6N/J
SwwPf3l4ndLiz9LSz6/5XVpyIR6BdcMSJe2f2tI/3FD4pCzBP/ikgN3+Ror73ZiH4cnkH9C70gHK
4dj/NEPZIONtj190fAtqubT/ljHPAiL/Z5Fn8+NhqfLg0aFXIfP8F23J9cHN+Ct3XgqeO8IP/Dfc
21ecyl+xdlSDO4f3jUISK8t7Utpe4s44GNCUBUASnOE5vmmkFe/u7z9P/3EGThPb478WInev1cfn
L/zv+Lq+/vlpsbav++NpQUdE6PvNOAf99I+nxf3Vhs+PZw1kqgwAHP8hRDrWryiWeDUlKh1i5J+e
Fn7J3nyhiJSOKTb/5d8RIh3+XH95WnC5yY20xSTGDBwev79KgtzuhIw1yka3RQZH2E/V9QgfP6iz
KHbkfDLYMxC7KaLiJozkxL+SwmvPWhS8ObJUQzwScJJzRUFqfuE1ATlwC3LKTngOy9NALx8xp6WG
J10RPp7AFJJfyNcyqlGujG+d2eXnpJFoMYGqTJdX1XFyiLWwKPWxBw5SEu8KViOyToe//0T+N42f
/2ECurTxQOLVJGMYCMvGZ8nn+q+f4//1tnymf35+/49f/9vzbPM7/e79lL/6jr05jU0bARJH8h/P
r2X+thCiNLNAWqbHQ/+79TP41aHlQtLyCFDT8YX8e+xLVu4/P7+OA1SZt81D5ffJIsj/QosD6R1P
cBpesORoOr/GQjRtSKrKRB+ac2yjGAZEReH1FqtrnaU9kfqmSDKk6bP17yCIJ0BznXYsdPsCIbCt
8b2leSsjDhPUr0RUrrvy/e8/eP9pSyGzhH/zAH0l6pXiv/71L/53vua3h0a6v/o+dnHXdaxtyXL/
mMYI89cNKBjg3/X/sS/+vmU6PjMXU5jmNr5x5D8fIZtniEWLEY4FLPDnL/2NWYzFFOcvD9EGdWXP
ZP2zpGPZ0pLblvqnccwAmrPzDCPeW9WUXRqO/0mk04lMKkvdVAnKwqZT0wPniWtQS3QI/UCgMQ/+
6IWmTYun1bb1VQ00qMBLTMLLqDjgU6k45DKsYxMGANbb4GbwBgBx3cj8YTf15JxuyPF34x5Wk9eY
/C6NLdHvEfFr+93DotZ+eMTWLtYZwe67DiAcMfDsy+exl+NV78o3yU3itqiIaQCYA01OxrOcaN0y
830ygEkDMRaNbh+jMxiJD3KUobq11RlU+go4aED0fIIIykTYn3owVqm/nqVuGQ61LiLHh4JDKnBL
KRbWaVQ9+neDEtwb6Y3k4A4KCxgEl/3rcrM+GI1zoeLhZWlFHVExYuudhSvixN3usvOqlFgX+LOo
gCIYVXYrSMPR2kw76l51zoWlhuxY5FiRILVsBsPAxOoZGhs4bk+kpX7q2E6qxY66zqLbOGH6wCVi
0XTcOeWlJVIkonpT7Mog6pqkEN/KHiurWVpfpBOvgKVP90lTXrfDQpeZLqel3HmmbJ/aFkgfHB9I
eokx7MQqcus89nO+L7Ue6hv9E3D7XWiRnx2jAi+E0a2nQ2srmptnRZ1hhHELtgLjhCejbZk4TUmy
qtAxpzXcbsCVbeP9rgdvmZ6WxVL3Q+D0F62anpp0QhkTg8t8RpvZYTBdfeHxY7sxM30+NCtWNn1T
VwPFd1ZjR4Ut7ShpxcEau9e8xsjrWR0GzBWILEJOh696aI9jMPXZroACRNeQ9a2SWy9KbtcTFh4e
mfHElVTdJCgK9DPmzjQRzS6WR9lZloiWVF93njyLMRnWpLkUxZ4Jw2t8m4ANMVbQhoI0r3A9Z/Sm
Zj5NVHFxTp4KS5ICT6tvixJczkkrK8VV6gDiOFAAhHbkZbhNMB7gXSafvQMV5+3ol0bKs0mBHzsj
OR9m3CyBjeEhVd0Yju0AcWr15j2vdRbOrrnez4UHgcWYJxPW7vBA5ld+ywbwRzsWjfqDfSA9dAK5
srcq95vjzxjHKAuztIDznwxRr2F9VejPlLIsL+lYflVOetRWfUp0f7nJKWUevIncmbeCe0gmbXAp
rTR+crmN7RYYLQdTJ0xKvarPO96jVGPbE3XcH2tkp/LT5mU68EwvmGzyDETLCiJIeFV1UHlV3eN6
ISUo52G4onAwoIiOpSc/1WMz3zDThfBlgIggd0sIeQUoQ4AbEd8EBpZ1J8M2y7uKKrH7ZDQvha05
lMXaWE5DO15grcsuagdz9K5ugqLeqYFw9S5lNOocphqQ5dI5+FtXmlGOfoqCAWDeVOD8s7V9BfjW
u0dI2BQ+rt3swMFPZ+802EN+Syyho4qsazWj2xqXIVOz6samoRKv/KyVcaRS03ojFpzkB9lOWLyA
VUk0Wnqg3cT1D5lRJl8UfgvWOabcZUmIfZ1ycWssiUI7YXYbTGD7i2AY4uOY0tM2qMGqdgywGAFT
H0P/YqXSu3geX0GzBqeGvAo4f6vEpaby0Egc54Ge8OkkjRHbTGc7xxLeTZThzgOe3BC33KPTtOdr
UQdMUgP94jIiOwVLY19IvSTgTHN6fhhNFNmx1zFIC7dtnIkOFpiGXtO3dOiVCKRAEgy8LlDFC5w1
TtcnB36wPGZpsa/rcUMNzjUEG90O7QHxmAJzopItELaCDDx1v+V1JoloZLKbwEDgtc4HSvpoFmnP
RO0/AEUYVDR7D4aIKUBieIj8Gc/tY0KXZaHpLjVG/0ygzzBmo1SB++gz62t76lI5XgbeFDIAzLuz
ZNFXsiRLhiXNJItDMtmcjWXHmC/2o7LJ+kM7CxqwaKSPeoIzlwqJl2zE9A2acwPvgxIvKtNd4hhh
aQeuONNpKm4p19AnBxLYj5HOh8d1wOiwa2z7hxM0t1Q8FbtKIVaUrX7kKcckOEooI9wqcsu9FVj2
t9h/cxUH3me25B+2nLwcR7HpR5mKzesCHxb5iaSaWSjKGraiXbaDF06NU51lvnvHFuWTni04pHF5
vWpMXT5gKIbx6ALPdgyzudRWwMBuBUyzW+MWiSUb7PW11m1E4WpERH1gagYxpG+pJ6FzqzvRWkUj
BKbQPSdqCpvycYx02zpNaLhJRT7HWCn4jlcX6AbW15jZas21x5z1HXNFWrimzqWjlbctjr8DMwzc
KIVYnu8oRz3ERnUsUMvChvqas4JCdxiyqTW8rNZYPfSpb5ynvV19WxuCPXj0Hdi6ok3bNEyHoFhD
0VYPlIZv3kK1smoGFfCuW8MiUwKuJKeNLGnIpSu2sdelZ4AWlr2j2qObyoWWpJSMSJoJoiqYtt5H
yYt7cJvAq0JfNOYTtnXsipWo9pQpc9IY4Quf+j69JkvIxgIfADpLx8AG0eFy3pz0DtOs2Zdb35qi
uTvLPNKqOEb7HzkGdbAzGPD9QxfE5Y1YBod2tMIsrvoct/IFovyMoXvWl5Q/jz8kJbL25dzZ13Ai
NoG3PiLA5RFszPcqM6N0BOwXxioHEW5XTf+wprk5YxUOLkVcl9SRckTM9w7jiR3G6OQI1zUDbusE
cOXn2Qv9ZOtks4vqALvhWOlxTi8b5dylse0PpBNLSpSSrgxulMmHAx+Z4yqWEzzhidUj6lPHAEEl
XXXbY+/uYtK6AHxr/BAMo3e57RLn5xbv6GM/C7invW+6DAFM7rsPSY+jtKhoz83MvmTi1csF0hMn
q4hPkOJIBryaeb1mOMBYgPsHMydfvkLmNK/0MMsS8wgG52vl+GYbprCShp0uCMLs/MEgb7SBXgQ8
zJSgpQkOYjqQN+maI9Of6SuzIEazgBpPaVn7AJMCjDudaR8EBxQKJnuQMofOwyIy2ry0PpNONVPB
udS1f0JY7Q9pPX5vFVBNbdk7Y2ExpXcGLn3MOIwygZknLcpnxPMCYxwvCk5PPqpaf59zYMgYQCFv
k2U3b2ixvKxqezno2osviBuPByP2DRVV/pDPx1XTcxIBYqAoYy43K0mcLmDyZq5njC7X9RxGfnqi
f4AQqR83Z/1gTwfP5JVHav8sUuTXLHfsayqr5VW8jFMTrktC3MGotH1tspW+eRLKnbMW3RVgNRIk
+GgyqbNbNTNI4EVYkpPruBdebtlHPmUO7U7pXi2Op47BYNy3zGOSaJQpfF2jxoCetY92ItqQU6x6
h5lxhnuyikCsdE9yqkgXAGhw3uCwkCLwa+uLDxZ/agGZI5iMW64cyOS0UlTUtdTx914D2c0NJ3ih
k9YcD2ru0hM5Bn96ZOX2h1OvYvu0eO20r8vJf1Ts07SgmBpEEaaK6W00zPTRiYvyZVoneDK109OR
VMCyTrRjnEPzLF4V8f6wN2lqA/9v6fe1rqyM/Ir35TmcYvYVUZPcGFzoYAlujeM6e0txOTiSlTJr
ErFGwZQVz+s8lh+FI8flhEBPv3o1DWtw7hva2Fsx5BI8v2Ti8OMP+YMl1jEgKFPy3/k20PEtmABL
VBazgOFmr553pTwMLfs6rzDYMwaDDRE484Qg1LgVdvlkozItLFc7eKYbk8jvKGRg7ObczzLI+nO3
BZCDck/eYzcl0MLtHaP8zUEe9DaMU1fosC+bIKwIX4yUwU7MzPxZvGVjOd4UaqFoTU2c+KZ9wjsG
LibJ03a9R0H19AtKAOdrt2nPWQmmstoFjR5eVzxL1tkAWjC/7NYU/nOZgZEaDBSr1subWypz5o+c
WA2M2CbgGLrErvfQE47hYDlIEKe6Kdh4l3m5KvF1dQ//m7szSY4cybLtipACKKBoJl+kzACjGTtj
43Q6OYGQdDo6Ravod1SjWkRu7B9ERJV4eFWGSPzZr0GmSEaG0+gGherT9+49l3MEQpYyky6OjFo9
WlC+68se+OSIAmK2GHEOSODnCCGr/k7WWQCmY2rOAWw6z07LJ7Nb9DekCbUizDv1n6UY2dnzDvQi
54Tuzg0j76s4zuQ7ChTwJVgPnJfRUVUfpdOYwCuCw9sfSsgz+7Lr7jpsEdhz0uAtU1yP9hTE98Tw
WDsKOWbtGourgr4n8UnYVTHTW5YxKGzyDEcZlSpH8g3rK2PQxuGV7iyTZ39honlhvOOQpZ71RZ4c
6xXqEnoPepGHdsrzaVcNTF8SYyocCCyJ5b7Oo27BD6pWNaHZ9M7X2CgZDGIW0AUADERVuBhc3JJF
zdkGkCkbrjOcqnuUQAmjmY6ZFkOVsvzRxdJVB9K8rCcqmI5ukTNuZVJSgK/HABmXSf0+Y/Vtd2RD
m8+uMQH42Y1QkK9Np6jvSNaT6iLL44oqzq4PlWXa4wFVEHR88gV6yCI99FdMso1rfguQmrW7xmqM
GwUc8jjWY3zbAeiDDJFm9VNF/Ft2WJJ+vFcxlt3OtQDer3b8Q1ekNRbWQrxlkJIdguuFalZ1jX1W
5jQ2DMDbOuG/PUykQArzW5MJ3PQgJ0Q2iSVXe9es0hzDuDZ7PwL/joF+CHBWUJN6FJFtqmswuYPP
7Sie1io/FL4UbSRjDKyHAan589w03QNiw8HdjaRSHgH/uOu3GqFkfFlxswOuiKSxDlOh8bDmUtx4
xuo8OMV4qRKzuLAaqpqd287ibiRjHjJJvAz6IsU1AApuUcV8U+EKJUzT7s3QIpbmOV97SOgBUMzi
pImdoOhNceAUak2SazSgXIKmbrZJcpxoapPPCXP50VcLQU0zdH1ufKSYoAWwJnc6odDx5iOdk6a/
SVcuaXc6yYM8NOCoktvNbesjAckELCg1Y1yDGUcZer3+JXBihGD9YECXyn0RYYilrOlUbtwvqULe
htgermCwPLgdl6vBNzPywexNFZk5t8LL3ROdGH3XKTItcanUOwVo9ptnD8k1JYhPgkRiP0J/SV9V
MjsUDcpHQcglnbPUjvOSBYegByozjrS9L8CuFKIU12NjmZQ5JWG+otIEwC4rKF6eQzpntz3yCQh0
HY+c7SAE/bJgMkWIuyHjDGt5VA0owtSec/sKT4cqjwFBg8ckaz2MlDGkEO5cVdCFlZu41Z2PdCoo
EMy5ElV/781V8L65p5BxUOgXr+NUNtddy3t39hqsrscpM4IAKWM1HB3ygMwt0IYu1mPe1I+mz6MN
5HeDrJ/nCag+3Jb2y1wj8jSNjrgAfpSp7iczIUYe+rEf58t5oN4jswyjguHJmxjXOmALo6Xa/doD
984rAF9j+U7R+mbk7X2gmweGx5+llV+LwfQYGZdRrec3DC5Z6Hj9KYlXZJMq2PVavUHiw1HgyWeD
tHZkJ/Vd59f3vlW+yM55zEzjPCnoSHWCU8El5h4zZ30uZw0bl7wMOIs7OPRvsq4RBCsz9D0w5GUD
92pmq96lpfzALSO+K0txK+gDnN5d8jaLIqqr4toIGlo0AX0U5c17OSSAvXER0jRCf+UbSEsLrtQ7
S6t4X9r5sWyyL2bZtfRhqDpZ7Z+TzSqxRvGQAqeB03tJUCyOVBfQqjbxBCZZobuT0XDPOZq5WcuM
1aQm+RRUzdpGVbMM/Aqe2znJU7HaOPLgNnFA38ZLxxlno60K1vnMSOeYru4DTZ0bKJtIVN3Iz+l7
KMm+ZXGnIPyCSXcBo8DUpwkHNyTm/OCZ85Whq1ubGj4u0FOu7mgQuuvuXYXb2sW9VTUIRhavPpMK
TV3i9i/ozNZD0WWIHdssOAly/RDwNAQHzHpv0BNIwWhF5eCjJ+r7p2Dx7jorgL1pE7nITQqnDDYu
ojugXPbyByEZ9rW1OP7lNHLNpWnTXhnFb0jK+ZZaS+xqwgcxT9NHwx+au/EnGVmwVeP1DRfHi+UW
aTSp4lRnRnat6+SOqOWLaRa3kACdB4RSE9ePBQinOQSXFav5RO5nBSWUs8mFghh6g28jmCmbK9wo
2cnJl29Bahyahl+Q039H4XqZUq7u45VMOav1LjAC3HaWnDE+50h2tRdyiYxZfG12XRtS25G9PfOY
OypYgnf8Lc5OOFwEyYEkalKtTVjmzDQEZPwTFKGzZeSPa6loI43Ncg6KcXnXjn9yk/jrgPE2q4fL
0na9CxvtPd2EdmfX9oNF9Q5DDOL2mGcXsOwiu7HkMbcc6xoWAFTjUtp7E14662xczxKF/XHymk2I
Pu44hlhO7N7Q60r9yMc0kb/yemwX6qPXWW+tovoFKQLYuMHujq3cPLra6ug1i5tKTMPZp6MGnw4m
kls+yDx+Gfy0QQZX/qDaoDFgxp+KNgzchBuSFrBoZoC9mgbTdT4E99rvqssaDS3ViEq7AODzoKMJ
qkWoU1tiJTTBIbT5uU/9Vztur2oLHbI3ooBkZrvVRQO8gmTa+ZX9og2IDEm23qKBZsFa+jrBKPYa
pETpAuo6tYrwzr71kWijMjqXgOS4R4I6jKOsdcA36AE01ZE+P43SSroJoI9KtOp7F1gTdI0iuIbA
vz7qTYDVNqm471Lf/uKu+Xo9VnAzusZ8DrhmQcbB+j/ktREiyUE5hTJsOgLl1s8zCmT4+osXeVnn
HQbRLw86TleM8fEmRJmBOODH25mi894JpiaHaKCx3lAWpTnZ2ISatY95jGW4Qw+w98v0ChxecUpA
eBy8zX7eNzTf8uyyLuovfrne2579JaHO37VD612NXbkc82U4KgpSpBEXVHM3FaFue5PXKkwzdGsy
WAityVMoJbb3xSpgkNJn2mDKwrpqKVKOPn5XOpLkItEBKujMoTFqnzsTuFmBG+1IbjopOjpfIah7
ZWSRfGyX/Q2Zy2pfFtl5yM0n4lWPpm6a0KF9dlWkTftprFQBybA57Lk8AfJ2YPRquVtSMiSD4TQx
1dZlGUOMGZbrJMktYiwL+5S43CBju9DfGlnRMlzzW2F7xxzK342tpj7qBLEg2di7L1mrPhx/lUQG
CYACfv+0WlP6hVEQGmPQ84fJ7y5nXMsXSaq/dF5JmHYnLkkjRhQ6tvTJy+pZZN4Mw79+T4ieaHQV
TjE3+lISFBqo6Qey2mONmcIitLQuD5nDTrtya+Q6adPf4ErKTyVtjldp0MlBJU4HUdBzkON13/MN
Krb0d6qzYAtIEIuO+s4FhwMebIdoiRv202+zH++ltTwlJZFKdMufXKdxX5I1sQ+sPX55X4O/DMbi
xje999WfSFKR6wV2ptc4q54HvlDfsvid21ZczETDOoVL3ER8M8LzFybk0bKdSjK7M7j/oZiH5MRA
rNzrAR0hiBbbOWQtMNp2XtC14+5IQqZr8eXANvUVOs63vJd95Lf+Vy/GiOMlP+x1OBdzth5a0d9S
F0JptfGqJ4ONwR54bZXSseFnPvoucq8x5tF13frmOGxAQ956d6ClD23t3Iw2qTrMoxzxpnKchxjB
7TlG64v2jn56QtE3jhkEnAFMjdNxv81mFxlzhgZy67d55ynteZo+twWhU3kdeLYfzb1xQQfGI0Ig
qL/BsHNvAp7yd2nG+g1L5zcTabiGuYtgjrda5fosmUMZDBxlnIXM9oJbKq7KPq4wZ8UpdrqZgMCJ
r2AfI+f+OrcJPYw8P4CTni7HpGpgPQMlfsLhBkQAyDu+gynBsAX9W6FH4+BTY30e6SokfMdyLWN/
59R1nz+MazvjB7U6wKrcpKb0AWoeuGXZM65Z5OhfdmwdPwpa+DfmMOWfwu3B8gBnz+YnWajRZEfw
qqPf2vqywIOrdoOFS6m44W/npee0dTJ5qejQHkp6WwlYnN5G0z3gN1fYgIgWIlM281+XsrwpgFqU
gYtBBrk32nBMGnUOFbaT9UFUBcZwvF72Bt5tbg1f3pRxZXxkrLU7Sy80s+jvdAK8LR5UWs3gmuvV
BOSs44OVGN/Zbm6r1Y6U18tQ+wn0gHTL06jTfUU0j0MDIYDIP/biuxRQnHl1nHCuiVoAPc8hMEzn
Ns5THL1JjRYv8C8aG8oiTN24JBxRBJghGJl0En1e+SN1zdXIr3uuzgIncYmjhprCBuyZx4r0qwYp
H9VApTcFuAFxZC+9Yj0MtEXxzTkYdJu1KN5zohJHvCsSt1Fa4XUYXFjYThz+fX3C/05hzKa++tcy
hl3NBfPT+OyN42e3/vPfk5r3+fNnYcz253+XNFhA+KwAnyh6AToqFEj/qYuBe4Y4wbO319txHdxb
/6WLccClYUcFoCaQqjDMQ2nwhy7GEf+QyAIB/f2WMWuhBvsbogbb+VXYhZYBRQz6nMCUDnaUX4ho
MxQcCbUq3zsjsX9sVQ5i2bhU/o1FdIfDBKHRLz37L8YMvEqSpOV1cNmdcWhgvkNffMiZYawI/ofp
jbEY7ZLUG1GFLWsl9zXdoTyaV2Jcon6UVhLNfk+xLoVCNdy4ahpCMc4wPGZdjmhx8IR2t9LkThoG
ejF/mBYddv6oGwP9HxVvuFsY6isHUxXTyhHJuq8kUzK4UIFN8FFvyigLRPA1MJzsuUvS4roLBibw
lvLlI9xcl7+eLOhsckEqUZQ1wxTF0gOIXSfCOuItJ9m2rQLzEor91N1gnPHXi1Lo7sofJxsxga/c
KPEGsG+OCh5N8upvsoVoepr7/Fi78sfbaYjz22yxFfT0fGwowe2xhL81rO1FX5gi4rcvvsUAAa5U
WUP7b10aVBwRk2RQwdyX/aK1wAMbdt4+dMbU/yC0oIyvlMP3Dt/TAJ4dlAS4hfakOj9qR5xLx9Xh
RndddMWGPefkiKwWiME+RqdNG6kJstfJMT108r0XnO20kOm+7acNrDWSk2Hk2n01utKfQM1V40dd
mN6HAXuDo7Iq2qteBqR+xF3mHRMIPLTyqP4IFFJx+uSRM0IR4ZHUGI4EVt+WftnfaqExqwp/xCnp
pTGrLPX7acQCYIlrTFvxq+iGeNna2+Kr6AzzxBycc8mC+30sXU92e778YTOcVLSWrNLJnkaVoyzg
vWieco6G9yp1t+MjrjGltWW5Ppfc0xL4c5BZIwL6fvtocxtt4qMZaS2a8o7sqdIK68ZzBT0MLtaE
R3QivnLdgQAuxt6wdnx4Z1f5soBmBaqWwfXOt9z6zE37x3GFT7lvPfwKxPfmJ9WB/zk1Szu8q7yc
bj13Ld4z3Ei3swstfFcy8L7mlMPBN0g3fuyDjvvnWCFR2amYocOejKDMDq0s2xAHcqkiozQ47Hy3
usBvsd4tHg8xtIvJe9WJoAu6kl+x7h0amha+T50+GoFAyzZki/+R5aPxzB0ece9ijMYbv9JyXwHb
Go9cQpkUG5sJej9kU3HVxEVj3djT6M9724jNPKxVlwThnLjWVwnRCBj2qPsvnG2Yowwbe9Aexw7U
uU64OIFbG5BuiC8mb2+DaZ5pf8DZ+G5u4vU9Ab/E3xRB9ZzNSnww5us+qwllXZQ3oIKJ37jX1TR9
I4Fi+qZMUTwwMLQXcFxmBWQN5zTmlBHv2Q6pv/8QM3Bk5OZZ2tlx800IlaDtWR6Ife6CfV6Z/chi
U9N9kJnc2dHqEw3XY/W1h+YZ2+b6kWqvIATBzDpkpJbJjbIFyvIF7w+Qod50nMteN0qEOO2c70hu
nBerH1c71FmnuFD4E1KFbuwS7mt1be+nNAHyAWCJi6S2BdFSOCwbTCUVjbARByr8NwuXAHMn6B1s
YTyVWACBIVsRQE1bgONQy9LrqJuBjF/ztkrea6+ZP7nmq/t1iqHMS/w1bggJw732EMPymokW5Eu+
FtMHp4RRUQC3ZKpIUzRXRrBieuQV8LK9cHNyrg2f7FtN+gbOAZmZzLIBja27Zpqz+ppcn0Xug9lm
AGrMueHt85UJ5C325eoDqR4TTZh9w33M/Qu+h6zlg4Dj8annwsYxs65WHrq+zVmw9isdqSFYVxlm
GsbRJfHgxKN4Tcy8gxY26g1w48wH/Savl33QBBtSJHG59nq4kPYZ+WlMbpJEfAUji0UjhSVEViz5
NY8GCK8AHmyjUM35pnnLwioDxt1AEe/bLHYJI9c8JPReifVjqUaSm3Auk5exNjjpLrtlNYwnolz4
1xmHOAEyghYMGSL73r9KwNI24YQWwIgGjuzXYOKmuLOmzCOlx/N672AMBuNBt1gf0MQYFt1TvB0M
ut35fagq9Yw0qx6OdR17V8A2FfGQmR4++jSbziNPr72SFa5x+gXn1ByqkSAUXieS9YikxHWTpq8/
1SN3vLlJXf3McNhO7d//6RaO7AmgEcgkYVRAXPVsbxPj/qxURGCAA93P8GH3ub4rYU+dOLW9kCCL
JBL0Q0M1BtXVAu1x9/drwv/fNKt/Wez92/oJf/mf//E9/7No9b8qPGkiWjVNtCsOwBBaFpRYvyuf
Hecf3ubKJ8MHkgbVHGXcH6JVx/qHjw6Gqiv4L1H/HxUeelY7sCkUsWbbsDh85+9UeChmf14JNkUk
on30qhSMGyX6F+Hzmpop3ZbUJBqizghvjY0XBrfl7V+vN+tXUgkf41DK+tSxvvBp6fx5wZE/TGwH
0q6oiCvvtKBaitxtE3TFMj0vNpupmJrj2AnupLpa7tw8aY5zYRVvLomAN8x+kzzsYTAdR8kOvSq2
cpBH7e8M8X/JNvnlvdi+DVgf/B4UvbZAzvvnXzMjx1aLohKRtB2N4ReCFDm7QXIFeOSTvTy+yTBz
hj1S49/fi3/5ydb2Dfz0Sv7+0UyQcU9IR8pfWS5Vznay+IWAH1+oh4lAg+e+nMwosxF/rYNHGwU8
01sZJ/T7U7N/rvNUPzsDLXScghG4zOX01w/tf1gaUqCnsjHssNysXzYJqhkk+UNlRUsnBomt2CwO
yivLj7//MYHkErStv23N//k7b7XVl47u56hOy46ZJ5ILKdF6/j98Cu8LZGcsL7ib/vwptdsgAiCW
IsrUimcvbXARmvH7X3/I/7DKXWljwaL0tFzH/UUAHrcFYGLygyOVxdBcXHMJlxHjvdBuEtpr3NML
dlT01x+6fT9/WjjsIIjObYGTTPIab4/xJ9W5sDXlxBgLBgzThlTJ7lZfIFQLquQV5iUZUMSUHDRG
QPpttfz615/+3xbJ9unsIIHPtxpAjfnzp68rfQndBiJyR3Ung9q7c+NxePjrD7F/AXNzB3Uc4fHj
uQ1zT8aT9uePSUic4m3UsFdrYwknmU43uZvklwycKLwWWq0vcbDQRke9d9NNdnKxitJhj1kVUSP6
MxBz/9qYZO/uW4J3UGSO9vSaQJo+At2YrlJSDC+RrzG7zopRbN1XYsJWxL3wj/P7yoKTuos5I19i
yNRIawvSKf1SS7p3JLlHo3Q3hrRwRur2xByeBiKto663xZXupLrfJup7gsHdFzLz1os8DzyCBlX+
w2sd4wsz/wXT1DSGC48ZbiGbcpS3xNgTAVndqC7HbLos9kE2HdDTVn2iSWo+B5nTPp7paqIQWkgw
BS0qSLe5LedaM1ydc+/KnFSAV8UF0teP9vp9dRRzGv70ZYp65Unz/jPQMrIFy3ACdSjhm4JC3jTW
y0BAalSRhD16fUdUUav4d2bHu85LKofU7fEmeMkmwIJDtCOYlyan1k3oI2k5BGoZn11AeZt6MQgN
egW3WPeJQFd6XN8SC/SO02mQMSM0KbVvnGyNummoH4j2Gb9pavZItYSXAE6TVIzufPTdgXtbrZhs
L017on3PDKivcqZTBgkotTTA9/IIgfrO39K6GyPX7pwL2czJsWET33FKW6fOqKEakNEcrpM/kuQ5
IHrhF31oFvM15eHc0ZM5rKtNqKZr9Hc5YyAmfr0b9WY9HmunAEeLajse48dlMB6SAbdoa0JyofXK
DKM+rAQiXw/SAhezmdLNkkl73DhHaMmCkXMxXPczONcUigpKFHnsl2K+zHN8I0Zb61dv6I+2G8ND
HVhBTbwrKwS1OJj2w5QR0AU9uTCvBugWWO/7XeLIOya0D7mbEy6UZA0SrSS4czu/PNWGA1OkVldp
XdxaFQQtz7PHo2MKWAHHOq8/eltda2P4WiX0rJOlvyRa7JtsbJDkCd+Ycolhs0o5hgI51A7hOtcI
VyBFKqwRRTE4mSijeI7GWaOtp8CXa7ODxElgkiMea+kER4TX5pEWSwLodB0OcJjBNPT3PsCwHVR7
HRapfTZ9+iHrJIDmOmWUexUZgwXav53ocn0L7QCpuIV3EHRqCK11fdAGRPK0HeO7uCveZ9/VF0A9
R7KJ0zGqimS+XJ3BgK3SISyqvCgry+WGwSV0RhTvENL1eNS1fbW00xHG3os2zfroZ9W3Cn4t1hZ5
xjx/byBOeQrQet0JZQYvI04K8n7UGXFTcFeVZMpnkLhDCw5RJLrxu2yhOtsY0IVs7txkvqiK7Hs8
EEqpDcBNjBB0OBr0BlAjPdXCua7lTORlwZcWWK9j1gBlEMsbrYglNCqfwUhztCAaMwoFyOajKxb9
Y49lgUb72kXkrvFqOU75QejxBcOwq6QlqKtgQmChd342UI4Zvo8kbkrXUCnj6Ezeeqtn48OAS7pX
VZBu+Zb2cl4o+rjzEW7KqsohGrG0+j42DrOr3+MtR7p004spSF+Ri57pgDwTedTeuB52T6PUvKDb
JrjIk5CopYJizi+WDNVv6wUwymMcI64BL2S5t1Z1stpVHmqDS9i4/PY6qbvZrP29yEkSHEuUsWnA
Bq69C931l1Obv8OLvBy8wb6UyUDgZLm8jS1JcvRZWCg84roZEJgSRlPo5YX0xtuBAUPUTjTAzE7G
kWNXzrtbmuBGsbKeMjN9wiD6bZlgRP71WUWt+OuB7IDGozHLK4nplpP5z2cVvnsT1YG3AV+MdTmo
YWqqgzmPiKGk8oxPpnuJwjHVLe5wCtyxA+qLXo5ZZC3IU5r7Pn2g0cNaIKTVSkI6gPX7xGTrLVbU
0AecOlU0jf30ZQDR/SMhr9bZWzByzaNW7YI4XA/L65IF6buRrdCYNXwbiqoqiUviueSWPteXbwAF
jSGCcCk/qoWSO2sUk5SpNKw5XD2//OEpo3gbmNvh6q79ng/O16aFYZUDBl8STxuHMZvLd5YccXuG
2d2Z3JPZsccUBeCCVuYOiG+97suEYIwxNoecFh1Uqkvw07A1ljVF5OLDxypD5DzFLSJ8/wFV3ppf
+FqMzWkmaOgNFCpDF29w1zeQI3PCoSOzlWu6TUCM2TLTDuuNVAgIdWq9DaWOwDqhFCOjEDSMx8Q0
rj9AibZQ8kZouOHUVWxmTtyXZ9/J5xxpUimfJMBC/ECiL+4YhdicKJKmKbwgf/Z3iSIv2yjoD3Fl
memxNI6DY0THppyI1px8FwCOOT7Ybk27Cw+F09KGAYq9496FtqU0U8bn0NPKm0zkpKYZJNKj5BGE
IF7apjcFUWdP7rwvTRjt6A+IgNpNVV48zwTupWE2jEERGn2NUs0TOUGlcDpQx/gDHb6rwJsDBu6y
j4+em0hrL8zCY3o8ODOMjZwAtCPwIIUdWyhPhsjxaQdh2E6+Sxq50IyQ/eOLGJc6CJnpZp+OVmzv
5aiYrTZM+3a+UhXFQbqlHjDjNfHHmVNTcmzjnSN6IindI/8ZXxnBCRDCMHNbeiUcFbfuapTFNb1a
P553AI20dakgztMuqsy5i08si5roZT0vY2gkIjvloxjXr0SkGZsKrY1pzTHjQg9OMyPC9Ohc5m7r
dMBpLNCIA0ESVEekx9hRX87DU1dtaY+1F8+P09gWaNE5DZpdKyeBpJZ1cA8Lz1RhUiSljbk37ft9
IwvMD0CFrajpVgFJyUzMGZ2927GhA8QCcVz6ScPqKrpHt876bykg3XsX58Q3fiTG9yLNi4+By9ob
uQpIxZZW3rHkUVqNRrZlyQiPzryZ5ON5sduKTu9a4rG0hi5A1+k65PW1QmJyyemN7QgqQOXIxpkh
J+oxk/Ew8DxkAxRruql6+tCZZHMz4gH1PyyiKSXV1Oqg0COZfcgSr4MobOApAwGKrfvAFu65eFWS
/NlAasl0PuuGjDvlOl4TG5m/GZqMG0Lg6R3iFZgzcgxb+G70Vfkilsaax0hZ7ejvanT1KAcSMghQ
fPfF2bPIXgIISdzsVlpfV4XX2JxnE6zcdurTdVf6ATw/Esbjmy4wF/Q7U++gUE60/wpaCmwZ7wpu
M9LexzPt0qnbeRkA6AvdlygHnRjINE4aO/i2ml6urtCCi+ESDwEhCsPqpox1IWkJ/ITQuSlM/DfJ
ePsJlqDA4mgpE7TKVNn9gW1Cfi2XHGH8WJdNcYH6ZWUDGyAZiR7LJqPTxfuuFjQys9EtBKevtXFL
BmP8DGBMuJcBqwPcDg+M3EWJ6e1ydnLMd+ucDFwWaOpjkGAdTsfK6gIZSujq8AArZznPk9B6j7Yn
vm9huSkU9AzWqE54Z5DceGu5XwBymchqjXWFoJc139lfHXBfDdfGsGda4+90kDmPthyTNFroQt6t
E6ETZ+zSVntRMDy4Zarr+HtbFRkcHpHj6TUr6k9EoZtzraGz8YU+r/NFMazKQDm1fhamgFCbnfTa
6ey2S/ce4CFDCZa44DDNpV/vuWXkzKO2kMN6lPbZcWJBvt5qJe8uS+REajKXh9bPkRME00TbBF9B
V+31tlmh1vWJIbVE133FzQfktZUO0Rczd60Owc5E09nEcfee1o1RIrI2HBl6jdAhecB0RV1jDh6q
erXtfeO29MfXwBXXk2rae3CL6QfxYc3juHBx2cd+pd9irKGnsvDBLmIE0f5+ruTYM0NZuhdjTlc4
Z30OywdRZPME06xPo9FSKttVE7/GaWkmgGJ2Pkh5YREa+yHamcxf4dbTziZZ5q6He/oZSGMg4VXg
Ggoxu0wXfp1wclaNLV8h9dR91CLSfS7Z+UG0mu1IPGDn45qr/HitCbbs3Nd1SJqHYYLATaRhjRwA
2FeLUAGjGPkQ0FnxSy0WR5MH0gKbI5mGe7XE7GOTrdfxAoVV8aS4NEwIo+YGdj3NsTOxdfl9R+Ie
5wCmHPTqFXCMfVMMEPhG5g0OTGvHW08FnIM3O9GMtyYz4w1ICBglCwY1Yull6RMSmYTSyi0UODyf
RHfeEdsqgSAYuGmLAf/Rvlh9tCtrQ/sI3mWwRu2STl9EZqCEqPVaP2AH2BbWdpcJhP8FG8v00LuD
PYe5X5Z3E1Ea1BscrERdeAbeX8huOQdeptR7OgY4BmsiUYew053+WmDIPZMt5dj7ziOLG1kdXPEd
SFmA2aTvqHvRFR7U2HmTMwZoarnDJHHHVjqnW6iEQIhVemvx3I89d5nZIzZ0B7bMSfBCjqq9qBDP
pl/cUuFnGPL0xSgtd4aDaIxX8LqVvJpMv70taFY8dHMl8kiIGPtXzX6W7tXgqPhAForEJzIrQpXx
xvuPHBeo2sEka3tveDTBDpk79RinjAHwkumBlLBEk7/N84QXp8Ij6z9zMcp0GPuEjj3p2BbVSWY6
ufQIyn0ZRZ0Xe5sDad6nHJBLRLcSgXMukcnBjerdZ98fHH/i6VTrhMx2BKm4YprAG+Z1+tBbIv4m
e+b9VyX6M/LKAThGHgXEwGy/7+tQtP3IkqaIu7DHoDWirF7aF6w6GXRypp7BTTPp1UBhDLVjh7pn
k5PHnrgBEseAB9v6nLHtEwZ9sPkHF2tJb+dQCcSBGG5i7gXZlH56meAgnJiQB7s6TVG9gd1osH4Z
HT6eQDvqE78eG4gocA1t1QvexARdzNnBMs3spcq6P0Qr/7oR+996wJTvtue4MJ19whF/a2X/3E9z
g9kTQDIjTdbuF3C9AaZHmRXYesEZHOrWsb6gibCuc6gB2MH7LhrKZmhxFY68LirQPvC4cT51DUYm
lAxVgfxTm5YN5W22vueZP4e/3Tn+iJ68+73bRxYlf4mPulm6LEn7X/7n//nfKbShw/qvdTb/1pX/
/HeUNj8ra/gDvwtrHPcfLuMR0yce0HUcuQ1X/hi7AGF3aBoBYgeoFPB//Tx2IZSWYQh6HEdaFlSZ
/xTWMHbhFkE0IbZL1irAkL8zdrHMDeX0c9/WpF1r0WkBLO/jBGU69OdrIvbKfoFLnkdIjDM6Z00a
cp8co2ZNSVVw3ASrOJly0FL7J9wS/oUo3VcmSWGeFTcpkRHsXl85d0/Ys5/txb0EF3nlYV8pOuvY
o4+um/Y4TRkSNHt2Dgh3dl1SlV8LLF1X6ChQwmLFLyGD2l3nhlaQqVe7DHradPrgqfWeXC3QzZUt
LhnEYFBO3qwiYzRCLht3xGHT0OeI5Od3FAiENVER7o3tdMZB9tj64zFDA0KUlf5qLFmydxr4EK3M
xV3aWZqzYn3oe3mRMNi5yZzKf3Dzcrif8jXfm22vIpxaYMa7lrqR8YYG93Qe6kcd108bCMXmiL8X
2Ox3FbRezEczTM+YWx3q3hNmsPoAIw9FcOcGT9pszkncSCyxxW0z2D1i9KQ5rLOt3vUIERw7HhjI
AYJCOei9hfQGTF92mvLlBTe6JNqPzudKvPwoOEEHC7eSRUqDysh0QeiaU4Mmw1VXgCuM/SftGAjE
S3QROn8iDx6lij1aW6a7GwU2DrcRG6JYDGTVL/W4AFqdOXuRx++IwfRCk3Ziv3rPjaE/bTGMeA1B
wHJlc0JinMIJqTs+rAs54dVHN0Lm8/oab7bfchM/bUarXSWHR5Exz/cqndQ7KMdPcJcQVRk4Vnzv
/7J3JstxK1m2/Zc3RxkahwOYRh/BYN+KE5goUeh7BxzA19cC89UzXaaKspy/SdpNS8sbROd+/Jy9
11bmiyEdhSfEfAx8Wm/x1URIhsy6l7JmW5NUuRZu01ZGZ4neYS0wZa0ittFVWqZrNeEgFjqB+szJ
/IlqO7jqaEns0Pm/0pHUb6Kyu0Np5I9D690ZOFbmtZvONwWZH9vKB9ZCKwkTHyrmZec42xz9Ngyp
uY/ox9RM0HheGFjj4Qtvo9K4IRv+vQzyfTZB96oLeXIqjtQ+5yI8vdlVaGIp1yQ+gfp+S01iCdIn
Yu1x4YPzeItL2gdhQiALIgK5EqTJXdvsQJSGhbHLgFEfvDEenkhcck6AhCa0UlG6a7PsDnWssW78
PLpxSvCeDMOBtpgZqV1Sh+9JzhuThOMjiD9nm6Stc+XQjV8zvmBWh01r45ezfYh0S+a5CKe7xRS3
igC774B1lhayqwjLBQ3ri6AZmx/UFNnlYIHLmBMgEISADeHRo59zSWh7wkeaP84OR13Wr3UOYSP2
InUL06d+IdZ6XOfCzB89kNOruLJ4OS0SOKfc50VxizUiiYKTfX83tH5z6RKNsJm8prh17emN1Bt9
6YuqONHExXhspQkWWEXyFyg3unutnDEeIVTNN2bpNZeJ20wrInu6xz4RWAciOz55ADGfM3KEb7qP
unNi0gEppJ6IXXT7H0t+0wGRfF2u29TNL6FazLesmOkmsRR6YorR9NEyQuuamFBv2BQfNW4x9/by
wsiRIJ50vFal1BcAYMo776NARgtMsZwFDaq6hAPLmmCvuF2ROzbvh9l2t7SDNC6lmLWq80LxSu2f
nPqaEgPNUsmHBDqWhkfZFsSgO63zPYFl89x6de7scPtU285XpGFNKQczLKgQPDPeeuGjC+zkiNC8
rMxga41d/FT0XAxyaWs1mKZxlqh25MoJufVJmriXoLn1zUhb40fnYNNK8rE/zm6i3lLg75QxKtS7
qS+DI5ZbVhiUP2+iBzqmvHa+skYD0LlcrMQ4MSVnaKeId7OLB5N2lRyeSosvtXOxO62jGUiTJ4gm
cIpZ7Ky6gqJb6nneOE5rXbQ9vTYsFvbRbOLx1plHeTc2ZnshYle/NwFNKXJo6SVMbS1XhFNB80lq
46g/DleewlrNd4eyhebrz6mLm4PJuOLckti0KyxtA+Wh12DEaQPw28ByxFJ8ZbuG/4L5Ld8aJeFG
nMThRNba5WRnpEW1tvMi/N7QZLFpD+XDa6op8m07UmTzWN0trTeNaWDI98hO+dIbAtYY3NW7WMb5
o8m/fdvPVn+UrqbpX2fhLmNfpXv3ccScLM4HU6Hcd3Ab1rkHnfNKCBk1ZYGablPkbvNoUPSvmfrR
X6ehx78cwWOMeduskVQp+pOXYWfQKC+CCfObLG3/OGEVWgf04FexjRHVjRXmBU6I9N6RnjPeYehD
Wzbe9LS0gLnM3bnK6ITUQywvzMrrn33CSm8j18xuwft+V2Fs7SAcw7pCrLbGAlbuRmI6N11tWIj/
K+8FOk33NhlJ+hA5/kQsmG1fwD3j307fkwyCUde7Xrow6sij59vHT3BoTLfe4WHJiS/rQUfNg75y
G/3ogrnCzgp3vAaSjdlPFLeURN5GpVrvR0+oTVWw2uX10JyznqlJmMHcivXsHcxy5jRW+MbBR4G1
i0hzeZ2w6K+BVWEJdpS/Qyj43PjR9EsUVnHubdw4ThvcGmMxPLqGpC/RdbvR0VurUt+ItNSregpi
HsYuHMrxSKv42DrDfZQ4W3plMaZoEx+c/9biL6cNs0EXtwGH81aN3mksACqjtN0I1dk0da0NRjCE
TQVpSgSJ47No0Gware1D73b38SBfogFoUCWH8JI/njSD/qVbrIdiJKOwXwaNtZ2/D92c3ZV2mD6p
EYtmz3HsJZQeN8wor4tJgipKLecym7SJKgItsT8Owd2ErwRPGY3KSupgDfYNvhN2gxM1xJ2gl5Vp
6q3EdfZyLLeWB9ucKe11IeJdgXKSgbO5yXSCoTCWu1wad7Jow9XYiLvYEN8mlH4vLrPugoPE2WU+
ekCPcqj7gxMiSnS7ncBHccx9/LKOj/J50vlO4Wn3abUf8QH/MpqCqAI25KbELmD2EaI72MCbooPK
LdKDUANaAcmAqRI4d2TjJpComwc0D/XBg+oJ6j/cZhP0hYKYjWZq3n2+W0Qbd2Nx33uaPGj5DajH
lonlFX5M0GYyQlw0YeVx933wc6ymu7bNimU4w5GORX8RBLOR66vYr696iq4+Ab+jzeGmYyfN0gFQ
Pg0l9ta9ajCNOs64RYjrbRK4lRcQsneZiQ3c7oJH+mY0Pbzpl9nRgBkkWQ3NIMaNjTmaCjXFp0Kj
FY7f3h/ktqSKPtFJQ1db/GqIuXGFvq8HBjhM4ermSjj2rnbHX7CNHnsCSDbQaGZqI5rJUfRhfiKi
sghBy9T1mohwwnKlbDnD2sHeTdBgsPcZL6aykj0Rj2w3HbKEUu7JStrMAepbEWXzwTDnJf7Hu6hR
yEMRCG8rG38PcbOmuVfaJadPAH5JrOo6cv3y5HbcrrJGAp5M4qJpaV8XMQs6nGzD0xt7go6NsDt/
mImvJiezmu6JSRh44XuKtzg65x5kOfqe+8BMfqkx47huD/LIJJ1ed84YztOlwP5qocQu5fwcBSNN
PSYwlzWNmB67qHx1pE8WZOofVBB5F+5QwKbKfKN61i3gimgs9JGGP5IKMcz4OXvnWLVtu2/b0kBH
aoWPZgh9b8gD7xp1I/lOPjnSrT3Fm8AeaSskeHzrxiFrua6WdOqFyl/F155ZYUrLlX2DFnO4dLxg
eG/7vrkLSzd+EWxvOxT+M6J5rGYQd/wCr6vJnlYS6QIDq6m39gAFqw6AeNDKn2koesN6dEIUw4v1
XWjMSWDyxVq0FKMdSnO4el46vGsIMwtRCNJBM980c8PgkraMdVUFUBE8QsNPDJosuGlAx+umBOCj
TfsZXFR2xoaY3pTUWBurVOoKCXu9VQZGy9qlVecR47Cyndx4YQnwX/sscy+wvEVQ3kV/QYQSvivb
Id52yr6HpOGsZbF4g73GOESNJnxD/SwizFIy7Nd9bT35hEqlcYJ4lUyFhDRkefLnXyG6KrR5v2wz
0StVw94gRWvrwXlvGRvZaXQZ2izEGbyUtAr3PqiSzPAfVDG8U213x4oAj5Un9LdWhMmuTdV1nN1M
1nywJPXUUE37gsgjPtMpI3s6TId9qwHDhf7sH8OAyVrXsq8Omg6/7MHFW6Qa2qq5QcmnnC3JPflW
tpE+LHKNlypPmPsWc7QlohAhyOjeoLEnH0rQhiFEh2I8royHIcxTYO++jH6aoLC2PRruTSbJDqUK
z2pOMIW3JcEpv036WF4nxvDgIodwVq3hWGLV2k7zrbdhDa4KNdbrkOCON0Y43TYoTcILkq556XBS
jHi+wnJfd2Oyz7u+3cJX0e82stlVV9Yh78GkuzMiFMz2tRtegn4fd0tC0VOdefnZbqrHzEzVPV0s
Ymgt2vukmI4dGeYBmwW+r1Pfac5/lnRS/O1hwMF8Et5E3xGxEg1MYX5HLmxarNXQeBqrhrrmm9WO
LCv/1+gLtGy9wC7a4s47ZF7R7dtloujWWbon6bM9lzhHVqNb9/u40OXRU3H1ZHC+XVlp5d2TFqPo
Dw7DIRvUsFeE3e/SJAwPDWy0N1h30UVUmu2dXfV0nm1hXdApjdvT4Bb5Xi4KHGvR4mSLKqfR8gVj
+R6QBbfNdPCdu3TqF/0DLpQg1S9DJSs6wNVM22xR/jjtogLSFmqNbJEGzR8qIdq4zhXpAtTni4jI
BQXy3LFS7IwWiZFKh3AXfuiOiqEc6KfSuTQUxWRO6BjxuAm8uVnXLbaS/BmE6bB8odY3AwJGgZGH
WYUBGapbt//SPy1SKOin9Wla5FGxT+6MFyKEWJkKQz7xE95FMbtoqmglG1fDIrRCfSqmLcqs8FSM
+aWcvPodL/a7WCRa8wLzyD5kW4uAK1mkXIxDcDp96LvmHLZGsoi+AJgaDwx30l/JIgkzvWjel6Hv
fmMkzWZgqPyWEGn7wja7ZNsvwrL0Q2PWf+jN4kV6xuNGhRYugrTgQ5sWLDK14kOxRrpGeis/dGwB
ijY6R2jbCu3Tb1oEb9kifatG5R6I1kE8+KGMqz5Uctwo9Rrb9Xtm9vZNsyjqhAiaSwIJGI0terv0
Q3pXItziRUCPR076tAmm6Tueq2+DG94wQmKxNKoLlXebCbvrv5QW/7/r+X9sOpL/e9sTXHyUf//5
3sW/Nz6X/8+/Op8BFkC2BttjE0aFyhHgfzqfvv9fJrxjIT1sXLYtXdSa/xMsQLsUMymVqeVT1xAr
+f86n7b1XxZNUtRxaMVBvNPJ/A8shYsg9De56qJpX7Sq1FkWPU9pLW3R39rrRWTDPzGC5DCnldjR
+klxsjveWpIRt48cSE2/3Zv/2xr/3erwSZOLP9IkgpMgAx9PpOMHn36vdCxWlbKMDgwhx7WwuvBB
DHFxnEgquCRcxGR3BnPx9Y8uauLfL3L5UdrOlkUjmQ7zh0Tot4u0O1/3QyVAzzeuce7yLGbnlwQM
8o9/ub5P8t/l+ugiIx/HQ7BItZdxxm8/Rb7wNNfShrABOOwczMLYLA4WXOdZtmstF9e+8tgQln+K
fVM/fn2ln36eDFOI/wy6TcTg1r93sV00fRBcCH/OFKWhzgtnp6rZuLEZEiKHJL1tRQUjrph6NG+o
6br9179vfbrV/AG2w3BbeAJDBP/5ycCQYYcDK2U1h7BfHnI22o99ZySvGR6+TTwhKmTRjsVFbTfY
4pt+D66HcKVotGmqDaqz7j3Zj3vf6vWLxpEZ/Ws287/Okz697x9/35K0EAjbdRiDffr7ksolhys3
m0Pjx0geIGZsOneUBz8fxq1a2pt/uSGLyPy3d2/5Qd8lmNUlXIRZhfvphTdaBWlA9d0BzS22RoE6
w1pxZRKSUlhxkKya9C4FNonKONwWvk0QTtZ703msskxtv/5rCB3551/jCjb5jxUHk4klPn9+rPpV
u4i7DoxeBf2PNgqqFeTQ7tTgUqJEaOMUGhWKxaSvf0oiafedlvO2yydBQzj04zuE8+YrPeU2QdLc
EkYIZ1k8Raqvj+3SVARM6FkU8cri1KR9PriK9eVckIx0JN5d0zOih0RroQqX8G3zL14qZ3mCv9/w
5RKRF1k85eU7/PwF1kpZROlCFXFpGFuruWw6Z6NUPT7m5EGtK+x6T1WwhFpNZFRfmTkUD8LlonPb
YzJhD1ZH+KPd22C5xg3Usvw+d3vzdYRysmBzciIsrfqbD/Dy6HV9+tPBPwa+Sdnf+9lApDvSVcNo
aQ/Ok6ART6VdznCVigEkfBTk918/0U+Cf//jaj0mZ1SjWGWWtJHf1xtj0CEHvTg/zIsQU/ZLtuWE
W/TrX/n81fArlrkMzXDEI/v/bArx0TH0I0/hwCEtejGWzlmouuPQzu67v3Bbv/65z4vIx8/hY1gW
Mnro9ifjhoeFIZ5bfs4pqugSD8WJP2zk0DsOf1kO/vA9sDEsWyyvjPTs5S/5bbkuRnJAna7LD+gi
okvAXeNjKs38fjaa7tQ7SX5fWHFy9/XlfV6kl8tb/CiCZYgl6LPdD19WYOaqBM1Cf+iNHp/PiTVr
+BJxHlgOBEHpPE0Asr5lamk9tK7xtwf6pzvMQBXLGppv7CLLA//tug29HKLN5UxWeQa1r4n9t+tL
ZGY2LZTLr6/3D28PT3IJDEEIxAj/048NhMYplUXtoTa8/F4kmpU20d6+otpYxblSP77+PeuTZmD5
KBzHsvEVMSPmBn/6KCrXTJMmKKqD2TQztmsmRZAwvQo5i1DVAEHayOYbC4vnJjbSMIKl6CdnZoO0
TYY48dNjxfDksgyT7q2Xbf9W2DW0mFiHANcTaZxDoepvX//Rf3wiUkoBfYIv7fP8mWlyJm1abgem
sy5nfSqT0MvLiwBB8cPXP/Wnl55TeIDJkdgOWCv/fPilnzSkZkL2UuSfXlp2Z1323aih0Df+Cdph
eRE7gzx8/aN/uD58RIttCOWt9Nzlj/rtjZu1aDK7pFMyov3eeU4ZXnJMl4fSDY3z1z/1h++LLBJM
bPyYg53z8+OPpyafATATdqBjQv5kmp4LZ/a3g2i6215Z0xFks2Ki31fuWftF9JcX/k/Xyq9jTA4c
KrHPkvPenD2Nd7c8FKRL08zgCq2pDq7BHQV/sXL+6VVHuCD8gIO392+lLQU6XOh4Lg6CPes0lhB6
Ogk8E3fN7DxFiPbTjc+840TQ3d8e6R/uM5IM0DYeP86b++k9anzona6W9SFpzGHv0Ii6ixsmBCgh
sGam88TalWh7zElsREFD54Rq6+tH/adXmXgX13NRbSw26k9vVefDt/Td+iBiE8kzDd+jVqG5pVl0
Sz6fRZalnf+tpvvD42XFdG0qjECa3qJK+f1VXvy0ZtOxeEapCK5CfES04pBhI5OTYbr7+gqXm/ip
nMGLaXsm5aMk2ejT4llzQvLxMTI8ola7Sor2cej+WqX+4Ufs5WBmeQhqbLzP/7yignErwKiYFSFC
WboCaxuQRhDRYfn6Yv5w5xZLL0szevwg+HzncrpaiLCwFo9Ixp+yhMETaloUzUPmlPVf3o0/fBo2
eyknKS/gHP35KNJWNDcRHhK+wBXvizhI7E1gUtHONKIvUOoZN2TRwGHVhvz+9XX+6X6CCArc5WIX
tOA/76eRskPBzWkPeSaNTTuINyNl1/v6R/7w7jvSDXj5LUSg/7aHBwQieKPpFYfGcHkNZ4qGmT7m
KVKaqJSswReZBNHfipc/bOZ86xiDuTK2qs8HqFnESDfzsDjAmRdPZDUbNz5zsgffqdJDKou/feFL
4+TzB+BwknUCGAl2QDn4z3sZ4VUu8llWh9RxsDXgSwihaSRG/IuPwXtkYQiQnQeBfpxrP7wJSh2Q
WAPiflhFbtr8qgE83OvU5hTQlpO3R0zhIArX8ZsrEmr/zFXaWVMWMJ3xmwAQJz62Q9XY3QOFS/38
9UP7wxeAa31hu7P30r/5tGA50uyUKDG32TU6V6D/0tl42PyfGV8O1//xby0LIxuDzbPi7PnPO+fZ
fs00MKO4lUaEXl3Pu7k16EsuvYj//KegILA+MZamcl8e4m+7+4RGjBCnKT98dDw68MxrkyCAjQjj
9PD1Ty2tr08vBM1zmzbD4up2qGL++VukvxjaHEM+rjHiRK2kgzTWkvXeanPztVQ2ilcB+2S+VvnE
5tNPvvyJ7Du/7wxdgqTjPbuZ/GE+K68uHoGsIvPjkeABrYzq7eu/1l42g3+u3yQ+LpU27ToWPfnp
ITRi6twppiFCpz+6WIAz33OsXGfGFzHq6iSJ3nozbh+U20TMewDtr6vWRovgxQ2mRxGtY8tUt22l
kMHBFr8jaX3YYPftTsRT+bfaL8c9QyREAKEsLjRAwL8s2hy4/rmU0i+glMLQ7rqcrF3u+qf1LO3a
IcvsvMajaRDrpNv+WwiroFg0GdiOyNNhZEEWcPGmqQe45VmE3WGaGyIL6OwVwaoZfR/ide00pCtj
Wx7XrR/EPoQpQzzFfoJ7UAu7CtZVJb1in3hOva2mmcJlFPkI7BsVULhTAjA5WsI0Is9lytrvsfAJ
OMjMJfSFgxsWAIHaRoBEvsgyw7s1s7g8NcyoL0FLITAY2iZeu25kX6fw9xESdV4zr1ss0nqPOaZ6
c2Ng4JsqlMkG6hZK4Qktej+n3ikMMu/RYiK/GLlQ24kqwCE8HkLb6rZjY4EToLue3yc5HEKyRDBy
qzQf3r1uvgOIBRqtIuVs8uZtDOcvmbKgX2Pmw06CI/U73ivjCOxVgBWuvKvcNmauf6gfcKz8DAiJ
uXTqAEdhZxKyIOg+PsK7RQjm5LE82kE3XDa+Mfd7oogY8JVpfh3FTY5GauJx6DI0HppqSl4mG1cT
ikXIHbE7LmncHQxf4gLAdEJKUGc3yYOHpHHC65LBO++rKHGx+y3egloh2lR1585bg3yITUoUdQHf
aVCXyKSWtPk+JMSpcTJzNzCDWI+1foVF777xIlTY0txi+tYixjl2aYPXkVNItu9DBymP30p3W+ou
vaNqztG85sM31s7ihzUq0KMmvOe8yOunIBoAzLs9CJIPwHxmZyQS+Tr+XojwvvOGp6DIC4IGxByI
nS38igAR1LHXnS68VTrmQUs2y9wPix8Gp0ie5NUuNjEkjQh0NvZsi7VfmdWN0ZTdOWEHf4YdD068
DZOTz/D+aDglMWOF8C+noMC6UVbK/yaFQf5Ut+hJDAn+Ug8vXg1znslwfMJE+zNtB3cXqtEBk+ZQ
kLv+vRir755SxYEAdONeDVn74Kaec+hmDqG9XY3OqmqL4aogPC5Dp+jE286SA/Fmjf3GkaW7Jfaj
WRFdl51o5dnHqJGLas8ytjMn2bMZxluCcx7mELof7DBFwKvAAiQhVW3K1CZWx8KMUAGJ2SZdSLBd
lY0YNlMZJPEOVOi0C60GXC8x9oSNxLSzV5Ea+n6rzLFu0KXlnKD8ieDuNX4yAE6hsbeU4b+NTZJx
1CEdDAjDvM7GEF1TCWe/nn1Ml3MenfsZYY3nxcNljDCFSBGyyjfRYgVGMTLhGsVadQEd0ViXCc40
a3D910GnLNaM/TH19AiDecetY9Gmi6h/cIwn3BGXqFXn55Zp/X4cE+s9YQT+K4zc6NEwZfU2N7ch
hg/2eVbOvRX00Q4QQHo9zmF9xtMT49UuVAIoSiJZcmXDf/c0IhXENQSr6frKCyzzDb7ceCgJozjp
2TDvsEVEr71l2NshZ5g71eN8EoP0VkHrsg3q2hruGjXY78zZcQ/Sfd105qh2bmk/d6ZDl9woG4YR
7ahmJvKxOV1kDPZj/F41t6vCS72WdeM9htron0XGMS/CJTxssXeXBd5UcziM5KH88EH5M2YdqWYy
bTY5M1YkN6sihdOAnM+5nlyfJdstxHhbhsH8DLTAOrjlaG9Grx/qm8RBJbzqm9F4s9KJ4bppxwwp
h+KpjmP/YoRXu25a3rUNMhK8VQ5e/zU2FqdbiINqD3Ms3YajkRwExczJJYjywXBjSION6zouL7Fd
37ilExvrKcb5tMqKUOwiU2XW1uogzK5cTRz7jnooOI8FHlqzR9yWRLXz4NZBSHPGIT6Ch2c35C7W
wz7KiuKn5LByP9ASeuvKX6POGDGA1QAF6jpbDyFPps+KBXITpMK97RwW39ELvXWMIGed56Z331hF
cKFU7688AhJQcOiBxTx2mvC7xHN8req0JEhsID0LbxsEF9fsX6QuxkurUHLtDvGF20b5oRhTc11a
TrZzWitfT0g311bTNns+236HcbjfzrPgWl27xy47GDurkOLYTGrZQaghXrWUJkgU2nP3KAyC7CU3
sB9ncDIPliDFnhcfOmWjpnfXqPtLY8zFcQK/8c2VHkMTwjZv7dpt953v1fe57QLVJ0n+5yTK+akm
42fbNOVe2XZ+23viqSO8mZgGrWFvjKSyxfY4sXpVodWtiTjkSkOO199ELsRl77sRQHlYojOz6no1
Ig46upNjIhakh0tK1Ez4ZQ1Amcy20spWbWdk52IQAHUn2VanXrmujX7QdIFXjMOSsZlHt7NIFy01
WvzCqNjZ3ADduYnnGYKhZ+7CyBkf2srw92HsD1vfZYiEFuzKEAMeJWT2dLrLRPn3s1fJaUNTExxq
Lmv/IfbG4hZCU92sa9uIk71WFtVp5znvsdlGO5E7nbkppybBNexi4oWNaa3qGIdaOAX10XWzasPd
z8/CNA4T44Y3MhSDI5rJlE6GcIe9DDWhGvHQ5ueBHOufcdjEMd47NwLuIJqaGYjmeLaJPGwaIzIA
nPd5+Ss3euuqlrH7CNPNXfIsh+g8wJPMVwlKRxbTaug32BNIPq5K2d/ijrAPs19VRxsdFf6BxL6Y
At8DECLjq3pylle7ny/agsvEnM3xiLRMa9UBOIWz6nzvOAesfSMv15PRYfYCIZ1ttMSAjiu6uDMx
X22FG9fMY+tmvmDBeo+doNzOVCsXXRk1sEmG8vswRrzwXrSpK2M4KhUEiK+b4RwlDB2gVsDhUHBj
6QNPa38kDrYWDlFMun2G+UCi3dxbL0mHUFWF3pMFGX/tZw18wSw3ydUwPeeYQJYlBKPI8EgG6UHO
VbyNBq026MmMQ6KnYGNZpXMOKRFsrSt8Ghwd1xGrH0Ef7PsGkxuktk18zxit2KdRG1/OCu0P//NQ
7hCzO9cZgJM70JzzlVFPmvUrUDQCFwMhkST3LfM4tc5sDCwYHRmhmpN/5N2vnmOnNTZKt+HTmDbd
raGrlOi2yqt2xXKLQFVOBxePw8ZLZHvwWh1tneyF3Y9VvLQj60FY2UzZD2ZiRQOYg4kVlcll1En0
OmV0InXhux/b7crp0OzaUGUOVkmsFUoxROhGi+KHAucXCRvV6zCX7cUQt889+ZHfvDZ46+qJUttj
DSTe6KAzFzF1a70CRKhuHNaFbRkV852XKYRGYbhLbSO5jfsZl21NMb2PGhJFyVqcccBLvekRoVGE
cLBuA1VcmrILtkKqZhs2BWDdAKBEXOXBLgr1uujS9ii8JLnkEIKD2yMjKXQmC4XpHD3jsY2QZ8d3
wike8omsh6FT9WkuDeyeIizPgUM4Ft+A2jSheOtxhlDbjXhzbP6DYnNbkpHyLSmxwcQUjxurlSFx
kTNY3Tn2t1BwgaK0MGVHCWKyTMZua5MAQ6HZXk5pj/2mVU+wIMj0c9yeaB0TG4SJSXptWQlaZSKG
A3OH6RP9qiEf06mYob0bDblWnlUThod9A2RHFGzL3pCXaa7itTVXw34oDGOPNwRjxlB4eArG4npM
3fpHXSIq9crxvq/CD0qHuYv7pHjudTTsNUefrV3phyYYbYY8tfu05EZetlGkt12ms8uItJ2NiZRY
lNMpN2vzaOfaJOAYLVgMweNgNZG/UvAiN41Rd6e5iJwfgPfNnZJpBybAozjr/fFRCOAj3P8aqKfA
FILlCY2t85rkAIRwW83bXGnecCtsaQlUh7ZIZ8KegEmRbUPQHYHQJZBYVW+zFrCQrRtx7RMvdrTi
/IfVJepJhY04sKIPp7AlmtjCh7UVxIa9aRInV7IpARbbTvbUyb7/jhquAvUqkxd7AJjTuOW+L3zn
Qumw26AUaTHwB8PJGKwyOCQlvYRKjPV2qp2OZ5cvPqV4KH9h4IOiPIEqQTIb97SZE/Ng2m18FUjw
xoKUjrVphMYW5GdzglEKpHQIh51nVeaGR5av49poKcGhJgTa3zvc0xWbg49EA/9W06m1kWTu1iUN
NM18m+ITP5QB4nhX6CwlFzao78YsB2KVsBbqImu3NdNx5KGsPZIzDBmXRXUpMT1zMPWVsQ6SrNxZ
qkGOj8AAyVzkwFqisCfsKs2Gywnl+I0nB3lBj6bdTdKZeU/lqcVSU24CR1fXVrIkPlMBHgyquqOf
9QhQFSdiMrGjO/JQ8Y+pRm/IxkbxTABavIKTcsgNsodGs7ZYVBqT9KX5nFfJmzmZ8ipv0DFjWLwa
Sgr8wZh/CtLQ1x5JCoCXCJnWtv2risl26JtyugV1k+9sM0ZPmEzGRY6JAtjs2GPBMGX/GA52eUYT
PG3wIV6pYXhlJoANsTOfywyRqdFX+aaPbfjStVTrzkRbmuP45yyrstt6qNi3aYKj8APUldeOXiHo
608EISUczJtwbxLXzdc+kpYiwuBJW5i98zT5kbl6Pjcd/UpyBGZvTU5KshKDmojPjoufA7XVTqFq
OFp4um90WuGmtllzPZNiZdW2jB/XDUF9r2LITMzPubEFb1U8Gl0XXvid9HdZCAMO5ghuNRUibB+j
6RrJyBsAkmnTzwkmxDb23rKmrtacm6xDEAvx0KMnXJUwcDdWXwXEPhXkaifQq9k+0hmsGE8Lt/IM
MSwBPhUEZyvrMTt4miiiblRXOeC2xwLgGxtKFZKM4mQnzSx828kJyTn0iwc8E/up0t0xEDE69mBo
v6seq7TZjldVjq+RhLJqhTOpvpXgdX+YefNkC10SP+ORnjHhT5/9MTkFRSh3qYc4NJMJ9h4gU/25
DavufsqUXvcF58e1zkc/X9Vjkl04IbDrKIp/zSYTlh7lLcBLaUJsGYqTGdJXhZZdjzvCau0dDrt5
kxYAzixIurVPH8smpGkV9Z1Y52mfHWxXzL9GKtKzAS16q2c0u4mj7h1ymnaMmJDFIIfbdJZX/XRC
fK1OY3RUB3x5tJBcQicZkNykyANQ9LA6PnvJqPeuqE99FjdXKtI2EtnxNcja9zhJvR1RRdVBu+2E
STIwCe7UxWlECCtWeS2HdwN5VUnydDU8psEUP+d+2sIS+5W2HmdNF827HZYtXlxZrD17Lr5FVZNs
oNP0p3bQ4oSueLiZ7YktRINV3dpIiA9havnYxogt3BNeL9bjcpav46ja0bcL7yLN4hVGc35IUPDe
s7viSq3B6qeAcdZhnY0V1CVR7fJK8SVloKwwjDQdBWOV1a9hocdD36iQThThVqpP8MeR+HJCk//W
YpQ4tToI9xmS6ic60971VMIoWsWpeXadIDrrKgfUJ8wq2LWkqpic0NsYnxcnDAuaAgQAbKw1uYJi
ajNIfk3FkM0VE5mEVtSawOSMptabzp4aqmNGcN2m0jOSblc/VHosdxWd6qOXZTf/Tdl59UaPrNf6
rxjnngZjkQTsmyY7K2fphpA+ScyxWAz16/30nL0PMDbgYwODwez9zSh0s6vesNazMgjIMLgpwTMd
VJG7llVUlFiVzFaXRzRDkAv6oHvRdYvimmKW2CIaPHhAuEbWnRiHctl4lrJw28FE3ao8f2BmxUYA
vffYrZSDvl/CLAsXETsCA0pqNtWObzPfJIFM9hgq1c1CcnFkZ8Q+V7UfWSixMNeQZ6LyzwlDFVNE
HFkNE7PdhTLdawHDPgFXqPtQnWcnTAhEcu+IGByY0mCUoHfqns3JBbFjLuT/gsgxtu18QYjrhZRt
j066NUX/Sxxp84njpLgvjOmC1SZ+E7JMtsc06FwrptdvjSAkZJNSaTubGqrUTwcle39xTIZdhxMn
vNCKUI4eLbOsjr5hndPWewWsgpK8Ro2d9+q5tayS9AHogiFugdjrXb2tw2B8n4QSwX5NLhQcF64U
6iTX28/Yzh6R9Zdx5ah+73SVul4QpZ06ZNm7zHYz0rR4Eje4Z4O4l0Rr2lUit34o8187yPMbY+rJ
SrExUAkqvpPiKT1TGbTY3v3wIN3UiIZRuCeQ/yY17Og8M1IIP/2gtc9DJuS1B4D9LgxTFjZzyFPY
BtTham26nZB8ZGmnMLcRfnavk1zcLatDwkXGRMdLB3WpxbyzhOlG0VY66hM/KbZ48pTdYLPwGj6a
o5MbsHNS8Z2z1UXcD378DgAGF8aw0s1QN5wSlcprLmuE3wFk8H4UHRAajJMHZZf18eL8tjd+z3yn
92Typv2sPRb+ZB4vrJkXixnTrtQlsbiJmSmO1knTIqN0+RgSFIZFTvIyfDqYtz7SeMSnMwFEjV+8
moEzPFqD29+k4Ke4CItZp9HCSdaS1WeAjgph1mdgT5r8M21XvvYgpjqNV5AjxKQNPjTbaoFfjmVI
9NnFmm1BYyGJYL6FpD7ct0lpn6uk6Z4KKy2pJpqVXnDCo9FnYjqXOMyKKC1GhVtVh7BfdGlZ3zPg
tCtYOvWXWQtG85lYirtpzQgWxVyei6t6xFK9Cfq2uMKby7a/7Ilzi/0lt19d4q9+pSqhv2H6bM52
EXAxI90PDNKb7eSumXOiIno67isTOmB/PfiNYUfW7IlD35v+95qjoNWci7/p2qbBmTpMHCzH5V5d
DCtLIhVaF3ZkOTTnTuCyB2Rv9E/Q092XsKrHP2bTXRK5QTSDyRrZkc4cVR9KEp5Kxh4/rirI/0sV
eq8SfuAL0UD9L7QJ84M32YfWlIfDdrYNl/xMgi4g2gUp1ivSoXAwOwYyIMSF5KHT0jG/L+1Dkjn2
Y1cN8maFh1dzM+Yw8lObGKpM1uyqZnOU1Eso9504UxdZcJguz40OEEz2bY1O1/3r53KSyYskOYrF
jgKzf5fr4hErXU78vRs58fDX85tYPrkgyEuuPZXBV2WhkhzWxV+eiS2ozP1cryExwVr3G1uosr9O
Gx/3FVqfXJLeOSOYSEysc37NmpRA9kw+TkVXWju3LtwducdNBgTRqR4ds0nLIz7GLI/GKRic2CwH
Uux13ZBZkYQukw2bT32iCgceqmQpxIWQIZok7wK7V5DUZx+YziNEqnHfqZo4qtFXvCBylbykFnKj
lPK/s9wdT2lh7ViYUVnUktVtKdl4wbNluhElRDY/MtJI3xjD00GHRufulDWbH6305Yn5eQFWoqhe
zKWYSohD7JnArhGZ3azjHzmr8cYimPkkvELl55B17w0DWb488A2cdJeNZUDaB5/6tE/wxfNgRgj0
EeKFqnsHX5xchwXeLPKWkWf1U3Egd4Q1buOv6ZdlpMUVDjI0DROaYFIDBIMnMMM0SFsyXuwp6swQ
mo8J2e/RrztQh0QKrHWM6Z6nMSXC+NuUAf84OEmOOdpxXpgIwFwitXvgsKgIPW1Dr38q5mb8g+nG
9hnROcSk2sgyvdbpn5hqGjR3ayviPCjJgkbhPD8PpjO8YvcBe2Q1wQs9gyBBNiU5ryrD63YQ1Afw
hAWXfGOQTCw5r1ibUo8nME5JqetStSuyArWY9OzIXAjchpZogppw8PlEC8PZkoTGCg2jY0FDhlOY
sDxQToBTBR+q+dZBQAsgJaAAZILFkzVMhfsSMKFvsPA5vBF94bGUIC6WNxMgynnKkec66yCTBxQW
3LsMg+vbHHVr3E9Bdh1WYXUXjk1S7ayEueoGQ/P4B9RDywC0Bm6BgmHNTgjEvBenr3kIpOjeK3sU
38LJiqsMRjJjyHXmeDBHVI+j4fr1hlRvEo80uZsrOwaTD0/VXnQqRQfCNvYqL3zKcP+yjCVfZ0M6
OW9Co9gc7SSQAAByhUeyC6505FdTaNUHZlTzswFY4mAicLh1WBjgpTZJopx5cLkWkuvMF9XjCpfr
qQyDjCh6T/rfNDtzHbfTyGcjH5EgUxBo8qZDo6UyG5HT7amjgWO00N/aSDNHfKtWSAtHyEi2POJI
yR64inrQF0OZFEfSmYvDEPjpcJXy+aijmRXHR1bxaJdsr26akk/n6rXlDrISp265pm9sp3g5fcte
m9tZBitFR5bqrcnGqNj9tbhWCNB+8Sq1WN+TieNeYHbGH1pcPt9jR6NzQ/gui3kik3YXMYtHk90A
9bfKmfOeb8IXDckdqBxiCTZzaA+PIxY+VlFJMe6Ky8nccAHsiK1drkyPCNOwabuHJm8WNkcWqHqK
em6gUvDHTJyJPSTr/VqYwcBrgO73DtxE632U1VDB0igywRCVufplQsWbtNTVuG/BUnCr1rUIotUu
RHWbjcu078e+PZpG10JxNszTqDPeCy65TkS8wQy5wXeBAV/4e5xpsiw54fPktvIgN8S5JqaF2O2W
Q8TsDeeFltLcVwXQVi81soeB5/u2v6QozthTtmPmTQeDhO+oW6ipo7rVvEjw8Orx7JPgA2m0aZi0
NkaQGKe1Nqt107Y8cDYEQBd0Lx5P22bnGpP+RLFtMiXdZ6xrrliY6mBTQBwE8gmRv2BjWiFvHlX/
tHQWn8ULmOd26shS4HUQh6QPiWB1yCWO56GFf+lJ79SyT4AmFCArsq3Oe3J5uvclIaopdVnrfVZc
KFTJGN0OXTpfF/UgpytWoVxZo0Bk3Lio/ygeikO4YE9UxeLtitTjUZnY0EZdwOYDpzP3hZmt87Nr
joK6ceCSIhwCfaOzVo8UWgY05CDl4R1J/KY27aDrR7NfcWFSHdpn2nh1u/YT1sguc5dNJiUy/mKx
IFOPt4ocSCh1eDdFw91gGAsS6G4xTkrN8sRogt/Gg8UsI0bjxmHBogw4zZ84441GkhWZjJ6b/l+h
2v/KOffU1vz1b5f/5v8xxf5OGPsfIsX2P+3NZ/0j//OX+ttXhlb2j58u/hw///Y/QMhDJLxXP8P6
8CNVNf7TXHb5N/+nf/gvP399lae1+/n3//OnpW25fLU0b5u/eeRQ9vw3vrp8qD//E07s4mf5R1Cf
iQ0OxxyyT2GZDpqUf7rq8NtZ/sXag8bwcqBexCr/dNUF/4oY8KIJ59JG6HjJLfhHjEv4ryHbTy9E
O47tAD2d+N+46i7f/W+qH5PgCeSo4V/C1BBP1t81SpmnGt91W+TNAVm3MV0o7Qe2M9v//6lzbOH8
F7Whz/YUnRfxR54pUKb+/Zu5DE/RQTYks6aafYy0ta13hj1BYaj1UN+GClndTlVY/U74xsgUqnjw
mYFmmsRzOzfdyGeSPwKZ6OyHNfOHVxdo7xoVlKF/zNkd3rglO4BHhC+A+BrCtY4ykgblZpgYqO9I
IamduO/cKo/1pMDz+m7mqwhlDHsUi+KFWe9qe4QglF1mxb3IUiIBfGhipHfyicTY0V6y1V1rX7cT
8J1+RfQweCOM34XepTlUrC9guDQtTC7asha+QVklVy4/zGedOQhRjKGjG2jn1fjhJ54NZEpV/4jP
Yv6h84KgEBQdpBj8Bsme72pdLRU8YUi8LiS1sVp2wVqSTob9dnT2Uq+ZijXbSLiZMC3J7y0zc44G
ElfIXHOV+wd2TAiQDG/QpnRnGxSo6WhKHhJCb4elu2QlQ72jAOM9J+Kr69L3DFSMx6jAcEHzpAMe
c1kAkoiKvpleuzzpMVPZmXgaTMQ5G3RqNRLOJB2epWnLF3ulPcmWivJ00A4JNCA4GpIHTY8fKXMt
TXz4JEBfwK3XG99fPLjLZrd8GdjJYF47icMsx3aBs8yqbm/bfB4Yb/tDzWRzsjjmq3owmsgWzA7w
65cUR17JnibrzPq7d9xl2OSDr62NGcjuTVBKPnltrxwoBUGfRiIoimst8C/cTj6DUNqrxFCbIDW9
b9i/8MrWwldfcujNN8/s+rt1JRMNcVK3ZJGsJDtySh716xMHZIH4nkP2qHLNj+C75XwK4El5xzVx
jOXH661LwDTJKr/LVFjHKhct4jTbqoxo9PwRMdxsrz96XqtpM6m+dDfeSFjlqZ4GcU6cSbdor4pL
mA6LWaxipQH0FkonFJB8WoIOURbYBWSkwjxeEt/+SDz11Qa4LkP7mni1cDdys2D8IlWC3Me0m4wI
aWyA6LQunds+tXoWoIapHkSgirdxKOz6NJhG8SoWAd0zmch53ni1DMDfdgT9Mgusi4Q88pLva1uw
UqI1KVW2t1M8xXdgFEqJMqErqghpruqutU+uyMFLgSc3LuJ+asTAQ0GYd8vDKhlGs7+6DMJ4qJt7
pFBEA7bktP3xC2xeWzahfHCVSTGBBcdku4LAgd1BuZAPEXUFCEdW+Jr9rDe37IKLpV6QxDn1/OVM
FSS+pTbYGFpjRkgyKYUXBbx52Sblc470Ben8d+vY2bUf0LOsVc3mTrB6gOtxWWDErUpRfBHEWC2b
0LQIXOAYGI0bg8nzjch8IBs6YIEQQxhE5TYLl2Ojs1gQReznkr3tOOt7OrRohareTyDgGaakUg9h
yrWCDWkiW7J4pUvmwYpv7szAIngtWSVCdPUZVjDJ8qyr1HDdUwck6Sms3TGIcaXkmiSY3igIfPCM
53G+iB3IYmYKCQyIRQkqnenGDFAvbNfRlt9yYSp3XDnecD6Wpn5LyhKclb9Sn8bhMhvPfSWWZB9m
LNh3qWBTBeYA3sKOk3MZDwNP5BILBFCvfFteU1AwbRcbAGT2ijeTkSfzKqa8toKVH5Bxep9y3BjP
U9bCq70kWIPvYoNcb6nq/NvQClnjDW3PFFPUpINGGeyEe6RCK9sx0kHZ2tBng6xI8npisqHIx/Ab
iA6b1STjEt2TIsPbXElmiIF+589BS64MHXI3foWZyeTK7AyBPWCQLmRM1ck2WqTXIeXyuy/EajzX
o4Apv83qFhlM3Uv26Osc2uQNjpJrJi06qzqKrOCQzqheP3SZJNZ2dFRxXfuM9jamJ4p9MXeuuevz
KayOVGboKfzA0n+CSbZ3zVqT6GBkDvu8oQLGHk+caXoXOEgqd/mlyN8ViFZDkkUJKjqiOgN4IPBf
thvZ252zcUaAXxT6M7ode15eXY1meGPhfXz3gWzacYFwDyIFlTsZP8nCwS2JigBTQuWxsBXkyUAr
M7VNzGtaPwSi7tK45ti1qTkL6MxdahXkECxe9lEuoXzL6wbK9pgJr4dgsky3KRi7hHShxP7UOfMN
TnxvFPtwDGkpiS+dfvHRS5YIweKR6zOq+oiRv3JOObky4bnhvSMVZ7FkvfXQQl+NrVOw1ATVRh8N
o5xx21C5/k543gUy3aZIwiCsd8ijLBjpgQqQfbpaurhxtegw/Rsdg/CkdUY/loaGqa6LmoFLmVn5
Fr9T6EQsATyN8C3kJ9fKNh9aowT2IVpGl3DSzPJqIS8S4JVaEOMCQ07IKubYx4gLMPDeaUMbDDla
pvfUd8fPtunt6dzMKbSmuesDRZ1U9c0W6gzHGk4R2smFM3eL/KV4MdfERNsPoR5UCiAr49YFtb+e
YOo0qPZItoXmlSbGV4oJN0OskdSMHGa0EVvBQFhtuRqGS34aUS4c0OVWM+K69aiMzCPB9UiWKzsf
xNa3leCVkUXyK0Tu2AyS9HxwyyHk/atU/8gkKJ1ID5NECPVGSMFDFI4HI2eGrL3X7TxB3tGMahmn
zkT5ONJWKxymteKWoZTbkgobTEyYreBrQo7DvRxWw76QTn1KGtcnTL3Mz6trkMVpzQWraNnr9Ye5
6frcEtC6NdvuS4wuLhYij6UNlWqilx+itQ2GdxQTxrtkl0y+UI24czhlLviSziuyI2IbkyjZYdes
zrJzW5+WFQE56/cQ0Fp1BNM+npRAQrNBfMefjrVl/ngkNzNO5rTNqEQuXLe09TclGzOXvVda/mqv
05FiuxTP3syCjylMXDUkNwMD1GRXYJHiV3cM5V1ZnfaqQza0XMoCHr4RkUXKyH3qxLOz+odahXfl
RDdeJZa/VWbrxExvbo3ON9k1jbsqFc5dbXqSeb6iBNooiP2a6iMjU33AfRZko0HPNoqQJo8RfZ0t
CWN8i3OOoAfx4GqrfOmQ62woVgYmzoL0k24YWG5BrdhgUdLbpZh5hgOyb+wwt76wYHkRI+DF2cID
wqMJ0w/SkS/eg7rhUGdnXLtcFGzseprydcfDRfiS6C1eHuyOCKDBV82+1cfOgkgsDe3X2kAhK0kk
8jbEwiRvsw3pc/H9o0KIsBxqkwJxU3qm+8Pgo77poecdLGOaLhuLv95a7tu4XlC1+3M5RI6CbSdz
F8BkYjjqWhO/ozfhIqtPkabhx0iaVE/u8waAGxm7SX7TY8HfEO2T3Hg6SCKTCRnCBYLQUKFDwKKP
PmD4N/Yl4V1xOCP87/JR73zGu/e6JG29TfEZDcAMa/1Bcmn/2JM7flYT6gb2EYQ85P1DoUdnoBIs
J4bYfhnjN4bmOlQ96UsNFAakKT7cLd2+tghLN0zg4xbtNRIcWdsvhCaPNjURgm/S4IxrknzKJ0c7
V32nNP+iX9O4Yx3gDAWypvqXZK6OCtTEvabbY4vUiPa4moWx79wyXtivxqpF/eGMBp4zT2yJSrvB
j8MDpalNlomD19GSmQA4oI2uvV+mWCCB1bg+zNL6oIDPU9RDNlKvETWPNFicz2nDS9+oeiReYjIJ
z/HV82LW1T0cBaq7sgt3yimSw2hwCCir73690Viv3cFOd62ZQKAgaA12J5ZcTmwkBqIPSJNqJ5QL
aY2MzGieTI7gkvl3kxUb2oP50Nb9tghqIIyS8yU1kAN2zh54HfTVgWLUBPhBOnAOoKrheGBViqTD
E5C69G2g8i7KUBmfMSo9sOW4txB5R/XouBvpAFETa23sp4Sto7JenTA/NenwLfNqq+cLAYut3Da3
hLs3pmLnrqo6rdn6RDzoCy4GebbwtyAKWVnbF+9hbx9bR396rv21WlK0m6w0SG7BwbMhWpqmIBBg
5jpkO1nv/TrzzAQOgi75KQChRp7Aayib1TZw53lnX1bl6F1pPnwym5LOYoQ9BrqLW39eNizcfCS9
ZOwxU1LNFdWdTWr92uzmqrVQtJS7ya1fcBLMx0lkzHrVCqpBk9Y3DCOz7Qn+YqrJJBiRE29yJ3X3
+UQMEMlRXy4jytzJgL4CQbjlSPrI/OlJKAaQUZox9Y/XvHGAXzOhvA6bkv29RHBWU45ujKrqMMK4
GqQU0q+mfFSdfzfm1n0zwNczaVPkVvV1cpP74g7GsbEb7YJSi7OA582xf7S3DixNAjPc+2HzIWt5
9k3Ja13y8SJA+9VhR7Rd7ERHPo6Zs2HN4weDkO/cD4e9wsWB8KkBXJbmV3x2kg3A1/fAgFkXTnet
CICbyZGsGG4yj9Dmqp3Ogw2LF4bMpRmbEFW4Sj+6fvrGMpLuqU+cQ2AX8y63jPBTOSXqXcKSyFj3
SW44VhIRBv2Bze9QCp/fqxlfaxleoa2gBXaCHYO6H81lkgEFG2QsWuOoOvc0absHFxrcUfClceMz
le2gmRLrTONlAZJlNh4PjnstwvJCknaPFXrUE167n9zvCpZk/F9eLUxgYAEhH6p90yUWcJwalTmj
A02sd9vKLsbB4NTP7XFxfLGtlLFQO1AnnUsIXDvNmD92nARILvJ0RKgJzVdTEaCSiP048JZ7Iflr
qKFySVC3D2C3E+c2rN+TZUES64s/o2GcCFP5DoW/nvtuvA1sCHywOcPwbBjWfSp0cd2v6KsA3uzo
F3aDGxws8nyi3C59gClrfmOnzn7AlLjpkfkhMwqCW+ptYip8SttiNN7shl9KzNWwDXI8HKVZPax+
6nIVle6bQ3FGsVcdktV8Cvz8Xq9gHQeDVxJ/IzSwoXejFmk8YqrfVM9XkE3SvY2lY+Uqg4DvzSvt
eLoc8rWayUUfaPaEu7CFrZEouzCtA7ubrxATOnGjrdd1VNmWes2ifjUSQITYceQBBcIZOTWYeWBU
84dN3HCEJNAktZ5+x2vVdMycQibRNKQ63zBNIj0MpcVtXZnNVZ3N9VuBBuIjzaY1JrGsfOdpUm9K
+j07n/wuaIjJaySM97QObzQQi8ntrNiVqZ44xPVwsxbrG4DHetqtY1vcl/Qu+CuC3ryvsumbRMW4
Dk29aUtn3A7ol3hFs7h3UhDi4xeQZ7WfLeO6gxYZs+ds37rMu1czykYe4CsQHUDjGqDPnUBP0Ial
fsvbSv/Y2uGRgKbnMk24d0laDOXK0QS2GyIuSabZrlgc86dUuADmCrCwPd46C21ooImQUVbwrkkO
O/g2bp2sgIqc+P3OyvX4xupp8egiRH9qQ+T/VrsPkH+e+3ZCSz5elzp9HIuCXz+pP2bVzRtE+HuZ
1l/J0NwteB+LEjNJY7V3qEC8N7Fc4Mhm/WpV/ZNjQp1ckNfGKC5/eyyF117GpCyxgaYK8L11rn6y
xBxPBvMWnC+w07vTbLlvpTHuJ9v19p6zMiZpJVJSj6dVtherHYDLolzK21kFxnOosxuDfUscMGKC
ND14u362eVumMUA/XrfOA7AwWuMlHbm5DHjoHuF5lkOfkSHHIGIneafmLjfEtt87F+ayrbJX01IV
Za0ZbIaxxBO3noZAHQzrYkrsgOdPScp/UIw3iZo/6t74YUqrNqYkWCyYKdcadtyxUZPQsoog55ab
mq80Q7rJAv26Qt5ohEZD79wxbcBNOm7dCvOmDFCjx6OYQajTSZGuF/yWMzu5sJEJauL8soZEBL36
M0sbpjOM8KDCI//tr+hDP7k2ffbyxgf3XRN5km/Nb+PaVybfG1xq529by7wdXdSWSTPVF/NE7mw0
UkpEnWzuwh69Ix4AHdYWXTrSLj7yB/Zk7S5BvsNxMKTZGXsJt5oht8DJYwqsp9JHOhXPqT+lZ7Ie
9ENaOUeg9RnxDSrMI89ZfnzRzzsj4FcDKXKTDC0qeHc82t7yhOcxsS+DVz+2vAnzVHuoNa+adjzm
yKtu9lMDpxctPLm8WX8328oxNtOAlmW48FJ9Fq5bfFxJdKHUlXHhlvYOTAt37JhefvwGs2TrbFEX
uPFkJd5Tpzmglmy0IjfMnUPWSR0HeWoi0QZ6fW12+VXvTY9goGO8//vWUnHriPWHpAcANyPjiw2y
pmCbMureDPViXn4pfnyP+TK2IMfeciBAzU49KqyZSVc8M15nHNisjL+mqS0+1t5qmu1Qa66rhees
mIf+YCgWgyQkZOhZpYp706uYT9bmSTjpqUsB0RO78Gs2rDpthobK3a/h+CoZ0117ZWo86xly6zy8
TO70B//hNkw4SS9tI6fSWjPWsy14bgHvCa6M5Gnwgge2GwEiBKtnC9pCL8LSSFBb1qmPKUA5Fxol
M4glcxm9p+E5mENapdFl/pG0PsPaQiGFk/QmiKUjEusgYNriE7awPrfN/IuocNe0F4EelJ6jCgPc
MNX401gdXsm5fCJ+aj8t7asm1hI3j0ZC3R0I2NOfq005VSM1GDqrxGdEwBEmVH0KTP+57ovjQHZo
2WmH/VxjR8SKxHPJsNLILgJlCOFPJCQ0UUU96HYuk/nyjcOBeV1qvfFOrlvbt27hw5K8RaO5OGDr
iSljvB3MLiOAYm+P8kwMA9KiokAlPjrMp0h4MDF26onGrNHn0M6cU4n6/NQ3w28SjuwOsZy/Velf
h146DVf5hDq4XPMPujRzS5rZhGV3vapn+Qa9DLLmlOGkqbLgvi67+brhVhlmdtY9gxm49Eg4OotU
ALw7lJ3iVjM2eGyH9axYgN+A9ACZW1nqFnPIIz4zPsU9lNyLlDhV3OVNuD6YnKns7u8YE97mMqNL
xI+6v/AuXhLf/FVFcyBhCgyxebuGzNzgDr70rW1GHMB25Cn16nQhqq6wfvWDyT8OE94mjlCTFUW7
LwbSu2ccZqvLWTPSMRHaRWZsOh5TwdvhhO387E8doyrWb+jBBEImZKxo1Z9EX9l02VhVcJuWD2GP
z49GoseYqa2Dla5yN/TOPajv4Byoub/1O+uk+qJ6rj23/ZaDQ16IjegIgG65y8O+pTckXjDMxCfX
c4M9FUJ6ZLZrjRIBPHYvi1uXYDbSnkxYbh6nYN21Y7PBvcco16u9/tZIKKh2dhl+B7iH6VKNg7cE
6c1sDhZj0zDc1uxPiGUhVDzEwEE+gLa2vcWeImHrvtVji0W2WPo9w8kXgilnhMikwIaXXMcwmL/X
dgmvxGIrj5Fmiru5Gj/qDtVrRBo7cZ+jmliHJ9OeMQGA3TUhhqP6cUSFemE+hOHwtVyChXsh5UuP
MayMjIAuBiywDV3blUGPaiRxzG2GgxpdCdESEQ9kiUp3LNdXWgiIFqLmFetTak3PWAwNYtwICLUQ
F19NC9qk50r/Wk0TM1kBaXxBhBvNql8fkT5BwrI8zz0zYGE0h6aneXMFPXfSmf0fLeYUmK1Jbcjo
3MSoR/k301qhQNTzcaDZ5Slau10CIP1S6Zes7cjJmB+4/1TUzUO5z636sQ2aMCqa7HMtnTWNAUFg
DHFd0hDikFVRHolRbgWBK6iremh5PWkI1LWkCGgzzXnOGn3lcmvGq6TYHLyh+rV18FZYlhO1iRNs
4Nx9j0QzM1h1IicjSU+LsX4izKOLCRTOD1mBhjzVcjy5GSnXk78C5NaFtx8yxnzQK8aHtNNjjM96
vllc1H20myTvjnWJtT9JCW5Nm9eGLkRa+VeYBkM8APNNLWtLggor3MUQN7hDrEOveGgnI2mOFtlq
GyuAM7xdG0syYcXft5tEmzx2pXTfrYHotDn/XJv0voQ6uCVjUBJumR4GMyFllhUpwgXbOi9+/ks4
m4q7ZP4jkvYL20OxI6n9EelPG3e4Gp9SmaQfiZU9sR68JX7gvioq8VzqVRFFqkecK/0LS0LeSEMT
N+7cTgvi7hSBbkcmi/3aNs4rgzcZM9/8o/E+8xbLvSBVEQdiH3xmBVq4HucrFxgGKG+5xAUvK/ej
h760BuV9bc1s/Yg6YorTqw/8Wv0WHttXXVrqx+w6r48UESbHZrY+gzwp+fBC1/ByzCH93O2FaGid
wuwqDfA0yLqAig7CSRbFw8AWMMaWatOH2xd7FZkmvu1ixHb4gJJpp1YkiMK4aaZxW/lmc16xEOMO
2JWKSWht7lxV3imsMXf+ohgm5rrc+YtzwqNCiJU5w8Fifid5jY4UfsdJilssbWU0AsrvAaTmy8uM
en7j+XNI+iDcOAIr2qgJcIe2q0t+79BB9uZK33kJaZmwci6J3b9LkT0Yls0yoHehdbtUbWnwQCfv
bYKJgs2RItstPCdnqzX2SwiB31fnHip5EhkJVgWU1EMBMH56UiV+P3PMj5juFa6nCu56tbj3eZ2d
/Uwfiq7oL9norGpQGJ0QiTmklK3+tlQlc66EXR4Rgc4DyA0Ly/Q8rx8VC+kbJO182QuhPr2EIy3l
V01JzXZhfiHgHLM1sb7fs+ew5Ap9ibRKdcHJ9HvnKMMG3f50FGQMkPbb2m/YAgpcmWYDtjS4iIvI
ImgwCzJQQHkxYFkW2buTdtk1Y8T5oekGur+EGo1hrk3eA2Kw4YGfVX0Ltpk4+3pv52S+jdQxkM1X
MOZGsIEfTCEj2BU22xQdIlv0dQxpUzrKkt6f2Q0kKH1ISSCkCjugOfyYVtnM9JGXHp7Qy3yXlcQc
V11A4w3ce88ndDmta1vdGDbbam5jxnLSRYjbuhLvEIC6jZbS/fU6Ti+GDp8IGS+5SK55g74LjE5X
Gv7T2HemwWFhOftySf37hUhk7hEh3S9nyCGG+Ktf/wllOx1YszHBqfkAkuKArxreYkQYix+3jXvV
uYtxHvPmz6gJfJbOFOWqJd1JeNScQV73j9ouXkNyoaKs8rOtHXoHFoHcnk5KwWrWhHwQyUv5uhTI
xmn+k6LpnjH7L+8G0qy3wV3e9eySjOXUAPtDZXunptYUcWijOPunYkVCIAovux5013bUXcgONm6g
wTqUlUEeGxnVJKMtcnqRK+57Yt2GN9yiCKz6FgscZp60Z+Xhug9GazOksVlM+3GYoSdmpVMEH35J
enosq04/8apw3CwT03QyqShrrQ4icNROonnve5ex4ZQUgj41IxDbbYc//uXwUXrZ5wVWaWny5cze
3ZaafaGNeeZA0C+TR5fnJ6bXMAjFqsL8OzOXPOBYIyAmTZYbTypjOyIHjWpHdie7TNxXdk7IfOX6
2gyyvtWk5fAzzjknouNcTUWKP8T4D+rOY8lxJM267zLr38sAh0Mt/g0J6iCDoSNjAwuRCa01nn4O
cmq6s2p6qqeXbb0p68qsCJKg+yfuPbdw+JTS1ljJNjVfzZywMUAFDRuXcX4sgzHEUaxVHso9Nt8+
NxlRK0lz58ddcO2s+tn3c46SmiUwHhIric4KTqy2kclg7jU97HZo7HgwKwT1lux1gJNusMCBm5EE
2kkLDxqHPpV8Me9GMs5OxiSoYIYZ7xF92LkC6JSSjLZuQBEelMPTF2MUJK8rSW5Ea1cMYBP/ERkJ
mOFkCudDbFXVWUeccsSeuFWNwmnZU0dxWEd7mUAbWgV692Snpc7+HUaHye1Gdo74iDt9Xw/aD9JC
O88QwV3YazUDvSV4UMOb7yHLLd/qEecwj+8ym8hses20Cx4w3cQeFUqKd0pqD4nu+ji1Rd98SwRa
/jRvTmU0yYvkG/odP3fwSq3voDeXecM7EGY7rZFgu/Me4MPgUI2aWYSS0reG4gkXWOvlRMEfgEvC
QhgE8Smkytqtg/kVJzCTpCm41DPKIsnCzGyzGyFYiynOYrJYu7n4brSdWLNC7/EdkI2gp0wnjcrs
TrTn/VpHZkxhxq7basNtI5PpKcHtFq84WGvPH9PJK+do2Na4ZG4d2xk+Y8kaywzZDNWuvzTsJMoG
8Bo+KgyEuFaM4cWJLYP0n2ZcI90NXwPsaS9M5eOvTmpmdxNX9rxuQn18RB1jHuMEzuFCIQqffc6z
/WhjXK6K0dmBHC6enEjNsWdCXFij30l47a5WrfkFSFUZyNpDjcC44NolpL0QushmOqZdZOYgwKC5
bzTI9cQRN2n3YIwSdAnRjzxRfF45JNpNbPjzyoBosTZGSH3ECCTrThjpj7zUu/d+SsM9ae3EsQIi
u8QDKAh/Qr2k2keRtfYZOzjRP0wjsDHG1BTObJBjyekzsVCf0NBGTRtvZh2XImJeU1zITCESG+XO
k1ARC1cxjTAhwJRwF8w6uiVftZexG8OMJbMvn0M/ipFgSa0hvq+Xya3Qo4nvPQKIE8XNrFHajaw/
o3nmusqKnIijIRTDUVOD+c2a3WVdVZMxJ5MwOY7+HK2jkONjDR0ePVdP6jGummlmPwgCKzy1WVs+
1E1By+WMLlriQIshTqErFwAo8tlrAzJp2U8jSmYRmodbkz7dskR1RJtAgLzRGFSvVvORluNwGxY6
0eg+X4m8DdwbAUZvY2FKwK4+OJ963Pcn6IbzuBq6lBUr1JFVqCRWMMkgusqZFcvgRRum9lz7TCOC
zrmioXCxsDFDow0VEzCOJWWa1zO7mwB4z00C9x7IULusUGNikWNLFqhHxuEgiwDheNa80rLVq3bx
8E0q4uqurWPZKdaHzCLxlEy3oZ/c47mrjpLJEJIxK2dop24REXlYBEn78YWl8JOGNjZYu7jXNKZ3
0oKvjQt2rKgxZmfYi6qYuH8wPayY/Rkrv6ed0pnlruu8IzLFbJVnMONYg7h+azDYIteSyFto2Z5Z
QTQ7X5udH77jki2iCsR5K0eAcuMJT4L3kM6HIYqTKuxJ4WOsWgwOLhuVdeIjY1jmPXhLU4JLVkQo
sx/pS/PEmjXD76VKAgQne/SisNO21J7UgMhM8GDMUUYUbOG/AKugvhpGI6FdRoH2KPxmPKJ7RjrQ
LkqhKo6uGsqlXU0YwDt85+jFsirxoqOQUGvLnd1v7Hvji6ZwbHNWaO4zM1zaIVn3l7ANdGYW6UJm
0lulh8zI0HVE/mAcGyfVX8JRhvfk56iVUNpA9DHzwy9GnPUp0BPrNh3dr1xrnqII8QNhQd8T5PL7
ARUc7ok8XbUavrJYb4iAnzeYnqRnoSortzobLWQfRvJBTtRTxbKJma9xTz96arv4BngWa9nFtrZy
p4ZG1cqIg3Gar0C5DyVj88MMhqGvo/Ay2IyS7OALM0v/BrHpy9Bb9xq1JbcbbqPO09DusSTLN30Y
b5QfTzuExK8UZ/b93FfizSU6j4tviUgEpevAxBf5rG2d2H8s0bhvlPSDfd7M9ChG4wDHgXQFU5iH
1MAaNq0xdSUgteOPhEzS49CLb3Nm/Mi4uA4AkkpwK9NS8j1OhtvdEs5TnMrBPDojojd8yIehIXEm
kkaIUDYk09a8YJurXuzJPAkgXlE3HgmMZYgxYfXCUYJIDtkxDAC8cciEWEbSB8pS3tCMTiSkJxMT
E0bJDAJGBR5p0Jd4La3Zmy6LCbdMbqaYJJxxzO6nMXyAnTV6beHuYIWT/QeMlS+yDz3bWFMm5O+j
GuZrgpcV4fwtd3r+lTSkkXOwoJ+BMBXfD4xMD3FQlndED/Eby0y3CubtUMBcB3O+1I2WQVJiRPYV
RUec7ZipS5JzU66dJQ5ymI9J7mu0IHwrVhqpos+dacCgqVMRPlEtpEe/qH80hRluLT8TWHe11IhX
Cz07XFW2nG4ju8AKzPzqFdFOfmuNoa5W2lATP9Qx/pxXXQTrDHIeTS9fcs08txWuO0mldxmMPHms
ZLSE4Vkm529WZciEq5HEOVSXLRMFUZ2isPEi9KmieDXKxXhilgLEHp1JSQ8Rz+W1LYcLvK7NXHWY
6jokgaUxTsSnZeYxGOy6PCNuHgGKuHo9rOVYhAwiIGo028BZ7rNQ+FPLACDGP9G0KaQlDlXWV0Hq
95+RGGm4HGKsoo+S+fzM7YFXn48eZEX2oxQpEcgR3QU9XT9r/dUM7bYmM9EonyqSZu9iDk/zzSiz
4sEdovaJ6Cui5oM+nI1tlkg+h36yIcTjEayrDUbt/K7pVSegB/h5/gWfJUyXI9eKTlGvQdeTSaT1
hyhBB7EFpzD7h7wppbZxi4mugh4M37GKR2B/MPZx3NSk0LtwNso28yy0nflWRJY0cHW4bnHOG6Xj
6WsTSx76McPfE84EuJyNMWcIlsJXIOa41kPnGWGY9cWsX3DVV6rgI6nq6RHJICsNAjkxy7th0rTf
M24m7kvB2o1xGIRGDPn9rDPktGS2taZCOl4d9aZzAumDh170jt2/zQ3X97lM0vShlU73ECU1a36H
tGYkVT5Lfk/RdesnK438aYO8XRqPAGMIQUIcQfgivvjWXU8BG6M9icK6e8eIoqWnYEqPUTxskc5h
L+FrIdCMA6kit88kEIpov33kBIn8igxhPiPFJLBM5otGMvF1jWgzH32nVzMD1PCIJ9PEUk/RtRgB
QS3rMejcbxbSnuicBLQ0/MYq+zKGsDrbjR5qiF2FGrZdQBLziVQ040cao4tEVeEk10JjOMrXdDas
fTK0EY/cPGEnKJkXpUe3rn9ODEAMIemcTDrepKPZBAsnp+0UoVHaR1oZtCsL0Z+2z8LanrYOw6Qa
c3GiVbdjlekvpkYc2WoeY8JgCphHjD06KBg7KBxTuuYhwi/ESdE48OBazPLUb4hKjUgv4amQRNtg
7YlgB65dOBEokiIrsLxymNvoR1nXjIjs1kC2lYXNYD3GRVwxJtWN6CYtO2mtTB4DeWiKEj4cm6YZ
Pbgx5SHq/jnrTtGsktIr6dys25wFgrhNo3lq9q5M53IzsC8tOWwKrOfVoBJzj+B1BHNVhUYT7wdD
krwZsYZkuEgoL9KnqnJfWqO3cVo7llGcoiqouJlRHypYW3gDTghHB2yp2Eoouyl4XzGwZkzoYh0z
ZMpeSzIRSBO1M6Kobg9uYplEcdnAb1eziZHpy83IPupof+pYnQGnBvWLQbbR9K0F1OejPKqDGz8J
xuiAvHEeHygACqrx2He6xQjaZ1RuNnpwL1CZZWJk1MxxK7gz5a7nLYsvACQ7Hl6htxbRrFZb3hRw
Yj7KodP1LWngkDmHqBY4cAskccRFkm1ytgpWPFyvCNHWVKdYQMp4qlOPMXXwLXRRMiOAZCv+xGM2
3Pl+WqYQR8pkBpKArvcSx7Gabiwa1IHjNAneGJzkuHILF1yQ0Rb2j97RR/Xi1LVdUmRVaXEXVqT7
HhKt1paZNpJMPHWKT8EENAuPlduIRzNCUgXKAZQ2Kt8iVpV6WHhgYocD0sCAWZVQi0BuEHGKRSRg
PYzpJ9iwz8vC2zTkbGBIXJjdS5nCvvcYtsjxWKckPt+XBko+bli2jxSHI+pdRjusIV4nC4b0U4n0
bdjHBNunZ5Ur1ComLuto26HCNPkM0L/uxswihhiNtYtJ2QmaL5PsutFrtIoNuRjCHppw5DTGIahL
NXiMq4c7xNFjvSHx0b30gWrGC0PqjrxTnWQMnMIorb73QzAWJx121SNSbpZnvJcUMEKziIsJg8h3
74Z+HtOdPZuoLYlSpiDuo7AOd4yTkmnTAhgAdGZUtFJI8Nv3sYMzwTu7iFAjAG5IftBPOcc68BGV
uVVrPpcUScF+1ERrMSi3icoOm9pWmx7HRr83y5JrzCJhM7+VaPgH4heLjgeEK9dax209fQvRuBKl
HmqJgfQx7km9B83bbc2CQKdjTBaQ2gJOTKk+hOmTJILngBEHy+Lv9KeooPJubMt165Z6tjG0YP60
EO6G3NNwWT3Vjs6TK9zuXEgdKWWaVnp1mTrHkAee4yTatk1hvSszM9KNHqdNS62X6sTt0kp/8jaN
FfvRxPkoJiP6VGB0kAsrYV6R/Si+y/ys+daNmmY3uANZx6kZReltlOIU3jD67jrgwEFqIxIc6UFQ
S0rjnoqcU/U/FhPbv2T2uy2/5w9t/f17e34v/w2Meovj7C+MehgN2vc/OPuWv/C39DtdKkuBH2cA
oJsWfOzhe9P+//8g/c42HY3qRhp0OBj5fvXpMQVG9yxRg5EtofOXfvfpSYLxyMfhf39L0/tvgyKf
5BQUOd7G/zUNDMEI3ri/47mFXJLKHMNw/+SZCxjKKKxecm9ajAIKHLReZLiJRH9eZXuA1PVRLhCK
Osdhuma0waRCEcM0LZNUvX2KUid5Fpr5Eiozxp/tlqhU0nbE44xk34kBqdnhHSE/fcrMxe4B1FmI
vhyIYqUXMqT8Nupl+IZvzLp3BBktNlsyIO6LwEUHYFWUQC2HhhFpi2MmuOE6MY8NCEaWVzaRx7h/
WwJI0R0Qyay1NP6QctEx0AgczV4Gz5Uj/Wlv5Ng5aOBCH16zrOqtrsrp3qrNKboKmUdyLYyKNFhR
2y5+inmKUedbU2t6XdqgKo6Ukz8mmR4vLcR8RUY4HA0XTZdvpPVaU1WKXtbKz4yq0jcgDtPRJJnl
BnZYtLdGApSRWmLyQKNarHVMWh9+1+RbkknhXdTzQCUQFucmzMZTkKVwi3S5w7igoJ8zka7sDHGj
3oK9ZAAF3NqsRrkfhgjJN2WBSzlWK3QXlYN2jy28s59Mkz1VakXWtzQSxT4JAnUDEKM60To0d/RR
DxUbqL3vBx3WFY3QZSTg7ByYlwTKPBMKOH76LNAZ50zTRSVNf4RzPG3SRKjH0rHz29lk7MrSBIKw
AXnWy5y+eiFRzjxWKdKSFbpL+zAVIkDEUtr5IUvUiPO3128dVlpPGjbOrT0vZpQime9mnkyO3SRt
NpxV0ehxfzf3qFwYzev9MuVrXBooMYbzDvZtsRpFqnh+tOpUxe0e8hZ0JJYRBwbthMT3CZaAQFMv
tkGuAFfli8AfdmIEpJYEsuDF7zu8PTNn8CrpK5rSsoJthkt/DU0y3KslFRGnI1z2zHqJOZ5h5IVq
bwPwY42L+VLRftnIXAR7JbiZmaDFFiZ5pEAcHH9gXs6LYVRZqK+WNR7ugmAqD8Ayo80UOfrOrRXu
qNJS05mGX5yMLmHtOHcd+9BkqjN6OZbjcg/qBwoDPWl3HSzh30ezCQpoNnUulsBPAWjN7Mlvu2kM
6k0QpqC5WwByDjPm2EDchDrklIeZfoYHOD/bprAdkGhZX+67INBv0trUHiPXEvMuypkDU0axczRt
Ten3NYQNm60SkWHk21axDhGw6aXgb1YBg/MEsncWmsVxKMdxmwfAuD1DV+JOBjaTeSntnWb8/NoN
lYZ42WwpwuLyHEngp7zIomM4q4MetPHk7Qy0c9mey5f8+UHFZ9ENKGK1IT+ldHP4e1DXs5DhI8K3
riqC6UnkxbMxhe0GQZN40nQjP6f9MngfWu1emYXkUEKKj1EG0cTKyN3hYJm9eTDQS/+wJ9e/C3Q/
q72pbOUj+piWopsQb90LdZgfGx9pQQHWxa9vK9PRAyBcOpFUTPBlshMEwX125HgdLAdl6appRXpF
TzcduzRGbhlHi0J8bBqMztIwi9tZ6uKusKS9ZXiDSM8Mg2anIXhHmE2BizVgEBnzOpa5K9AE48A5
HOhvrRMXSHjcIWddxxxCM5yaoVW0TDbjwVFXHq6JLGdY0YwpZ6Z1iVWLaqXVsYtyU0rEIREbqIay
6WRgRby2acwzZ1UQ01K24joTnV7eTFD/9HXrJBBSS9x1O7fJ7IMPJBUp/JCkF/TC9o3WV1ieU+Yn
7EIn5WWBiUZrDAEiyKrLQPQ2bYuRsRUHLBo10lxCtk7gipubzBGgV4BJTHwfewTAtKf3RSOf7MiO
Hiw3G7+VjlV9OBSFaLNMIfe9Pw7f//Wq4/+AGPg3ggcYfw0PqLv8e/QrbGD587+jA3TzN7J5lGHx
NVwqEu7+/ypJdF39xhTLIZiIwA5CZ8jB+B0dYP5Glag0xNqu0qWjlsy530sS/o5maCgUdcdYgnQd
819CB/wp78bVDY3HkwA75VICOX9O1ZoxDWPmHrLDHI1oC4InweRwQ8HCKtydngemJys3vkn6AwOs
5AC5nfDeubxMbvxPojT/WBvBsl9+E0otadHXLq+b2umXUJeuCQG04xI9lMlw4NxF8CZV9M2kgP9n
ESP/6EXzHkpDof6mHPxTOYbAy9DCDINjq/mcXvlGjvJm9C1jTyKpvi19tvhJMLC2X9Aoc1Qw1K7T
eDtLCg0m3+7mlwr290Lx15hi0mD/UBj+fPGKj4HiVJoolpe69dcXHwE6aiPThVZdCRrqCSuTv3dc
PX/oEQptknA+JV0bow3SyX3g0DeVVziadnIZIOx0FWWnacRfsIJwde+G5nvQTAjHDn3abNkhb5uo
3/hu/E6joad4lsPmy0c7gh46I3arnG5UuyO3qt13lWS+wxS8EtZLN2fWZl6cRl12jISNSvypo43D
2SbGi4+Bf8YpfFbxwcU180OHon4lPK77WA7EVosvHShHFr9Cel0w32ijxt6d9T5BEd14Ct1LALds
g3DyIJz4Yc6TcCUDVul+Ol+KvjtYdut/FDOm6j7tH3R9bE+qENXVydgTtDBSr2FVE+RshSQD9CxB
wrmsPPJtpo9wntOXIrI3JhkehJOHOBMKRvpVdq6s+ZyDSceNxiJ5yl4H05c4eh1Y8JBgG9s6W6EL
tcFFnpuxKSazghawu/p2+TQYodrgjmFYFXNvrkkuSMJ1JkNszU1TeHkGA7cewnpj4s9fs1byT3aN
T49zALVbiVwf1k5lrZ0+Jbgknd9IhES03ld+TrGJ7U0MA840MnLzTpuAyusvhSzMdVdrx1qV4izq
+Yu9V3CxWStRjLhMQQPwlHAZVgww4vUo+SbHkz7uMkZl8EbpzK00VF7lF6zNamQlWZBQdEWZtS5/
OqYW5Uhh1LdNigke7MUOR+tn7JYXI+OLMZtP06wfc00dDBklmynL3gxbeyZm75VNs1rDr5jIrrFY
oFtDtM8ztgaBhraqgD5/mtESUjDzuYZNru0nLWMCM2Yzjk72k0ntVOekJeyBYv0RAToee1OEN76c
4/vCoIhtU939GMJAXN0MRSwL53laEa7kHG1Vh5+NL5tbSA42emy0RiuLg/itCWL3FCACPfIPFne9
b4eHUPDYx7MIXvRK+fcGanlgPoU5fSAQkhcj1sJbV6tNz2eWCuaT4KpVZgneNDuR7oPbhygNUvZS
KFt09BNMET/cDMjQpiTZ9ZDmZX9FODceXAvtbGum5REesHNobRTDQyCG+1Y1c+bReVX7uYmS9zye
5h/Isny0K+AzJiP/lJ1uvWiaqt9xCufX3g2GQwcJ6n4Yg+GcEb5yjjRskFki+nMHoj9YDSCjTqZp
ujdNaRe7aW4dA4spVLiLM9Xtvpy06amsIuOKzLs/m/GELiIYPpPGqrKVtLPheyqNs9Xl4cNc6qg+
KkzpYGT2OkaxEHX3WCuxMsyy/axM7QuUU/mea+27OZa3oAOoPcpNiDRxF1eCjUnWRy39Dsao5i0f
OLtQfG9KlwTsORufE8Jz9rXejS/2qB+JKrGvc/5iLX++nCEtdR1NBllAaZxxMjVPBkliR/Bw4JGw
6Ql11oX5CuEziVZTBPGkWfZush8qz1Fvkz1pu1ZVX7wlBO50zOZpvjapoqou6djwBBASmQCtauut
HOne2mNfjVvsZKQy3fr9vCdewgMCQL/JM4mCZtWJR18rTzLbmQynOWl1IFLqI/Xbbt3qZEg1kaeP
oFsBHESxPDr4RCFavpRAuYwc+wpuNhFC1u8P3QCMIjBO0ThvS8SxQ2h7c7EdypeqPyE3RwaDFAmk
PeI0zD9syszusxtye9WTeDJX5CpxlDB5HeQ+sRFKQOLu+u4smVXH8RH6uRfENpLGel2Z7yS+b4ou
3IOkhc9rlRCu0BUyrl7H6E/XCizaIWwYFs4dnXVFwqTR7Wfjgb0oC3GxavofArDiZgLzElTtSnDC
9lp3CjDOD7B4/ci/dqremTV7wxDPDiQNr59RnIFSXoGgtpnVQ8jNoT/3ZLu4FLV2gdCORYyw1wLI
YKTdBdhZXaPUN9Zy08zzLp0ebQ60Lr6NS3Wi112l/WMaRh+G890qAAbCEk93Japcj7y3Sz2e2Zg9
iLGyN0gG07Wti2soG28uZ+c8ojoYAyQdhQ/GKmO5V1pYtekhL3WunzhA1n99l2OJ/p93uUPcHkJR
B0ASyOM/3uUkNIY93ObkECFX6ouI0glhuPJTr+LoKGvzOc9hiJiF2ATJEWyY3LTKeZVTw8B13FEx
bpvecjeuXgQHksLSlqV6luXJJSwwoKpcemVQefSmhTdoorgn4UW/diSPcyqqD3z3t9VM01zE+qvv
LhJ2DS2+1PcYbRDuqmrbWM0T0WbRmr043ylonjhqHD4GTE6aAtSOxY8hue2sYwBr3iidC+2z3AyG
XzzXrYJS1vX5N9kIRqZxcZyM8FEDFLs14/5F9GqNNfMI/81EEyUfdODUUDmD8Iym/QwllzUDewc/
xIiF8wXtSnLUO7F16FL3SK+BjjIJXzNMnlAldU/cXUvXhUSevA39gWcF2USOsQt9XG2QXjEtL90G
najqsef2wIDbu/fAEZpVpY8TU42UM6FHd8NR1InwW0siHt71VUiiCrDkHCyje6nZ8zpR+aRhAAw7
yC7SqFDb7Irm05KDWM0iIgqiTopDV4BnDTSM22MDbbiQewrV135qb6NEfk9icj5q08Ijx7hg4Ris
h0rh+rIY9DD53Zc5V2E8GE8BV3StNR/Cx6zXVMXCNHgDPcF4raLpbhE6IqLxso4QqYwxxKqGq35j
dsErnklt1zdkHeE7w6LdgDtQjnqo62VMF1UXOKckr2gmZpKE9QsAxask2w15DX+gsJ5tnQfERSiy
0aLMeW47iyCLKX6ThSax0mEqQ6SL97ek6CVqx+Odh9jS2yj5CymP8EmsdTXkr2bZv5eNrZ5ID/sY
Nb3a4h9KvZiQprzvNo5LC4qMnFPF2JA3czNpcjcIBCGVNm7yCqBx9anEEgA03aW6thEhRRwLKVxz
oeGJsD1C/CMpp4pOoZ6jdPU1DyXPvS/kHaCXFt+BOOIEu2i4WlTR8gzAgtD6Fowoc3/WgvdzrGPx
jgYEIETypPJZztH9aFhn2oO16LmwxvjFIeGk0R+kmx+C8SsI5U0qoQSyFEmhyHemhwQBTS/Amdkz
+/rg+DUxdNOmxOgVSXaeYQgH8yGglygGtckRapkCMTZasdF+NRiDsVTZyAomVKetm65ZW9lN0W6c
Bd+tH0Q63iWV++xAy8A96QbFFY0O3vidMr/bmBWNESvo2THJuejIPk4u1AY3JdYyMnkWf0VX76Z+
oH0Bljl7GisobXxj9NGxsqyS7qarbpOy3xbIGubqzXSmdxW+l92XwPXe4dqAOmPHX63QNql+DfSn
uq08wUBQk1dkPd5IWg/02z37kyH4inOGmOGPcYYCEG3L9ouMdVoDMMfIi2W/dcojqpKfCzJX3www
sUoeHvT4hLpcsozzR289yE8rwQR8uTekYW2Ey7fuLR0926CLkfVxobrz7rrNeD8qvqKUKtFwKQtk
KSnvMEPoupAeFOKLgOIgtZPi3kSwyP5JHSPN9QT1V0xBnwQ8tX22bHRIIeDQse6M6tPMZmwniw9y
J2b+O6yTHJZ8su8xlDgbIjYKaa3bmn1g63u4/L3Fhy1bvoqs3iv0eLLZK/AybgURIt5SKd+bFRir
4IEibNM7DuS4csd0EUAu0t2q3y6hOQ05SLn/mukzrJLN7GKL4glM4X9047CfXIwdIHCTmspcTidL
vvdBjcJ/yZzVbvrZOQZA4OtdpdXPlk98U67OMk5uNUJFR9NcmdrNlNUoRuoTuDO+VoWH2XQ/92oz
xxtTwSMhHkKZ9Q3T1iPWPc+yTrhHltPjnON0stRtLN8Iq1lnme4BM7hD3XR26/chvw1yED3Bp1mQ
UjGco7HxwPp7poZVcfBRJlywne0kK+RVM+PSyXjziKiA5VKZqbtjhgJkz8BZU9blBWPDBiGntsuS
CCyBc4ft6DHywQVNbA63QUcfAS3a4r/CwtYIp23S90yV53oNqRixHEXQmBXPWR38gLZ7HgjYPEbp
8DAq/Ie+joy6SJPsWPaL3uNxwiJryP6KO0u51k6owPEiUZ8KhPVj6+w0lJRggVCEi/Q7oG1W5PyS
bYQvx4od9aw3JNz5Zrb7f42F6sZO7ORQ+XV9mREBnVNZua9Vheo3gNdML5YJVDgqTfnRVbAl5c89
III0roYzRm+krjqnpDLjHcLe9vTX5Ycul1HB33dMzHCQ5bMBMyxbcVf+j/TUshpFNhEBdSjRAGTe
YFfjPb1hy9RTd/g/u/LoL/3J7OAPLWutv6Y6piJeVcThtfQ0/tLdZEuf4/9seZyl+8l/NkLxz6ZI
LP2Rv3RKaumZsBjLy7j0UepnS1VWibgXLKbQHo7NlyNi3CX6yMgVMUh6bOrGPUFbV2+NTaWK5U/Z
Z0cP21s8C+Fn4pjO0RDUDGbEKnpJPBBXE3bVRwCe5alrRXxfgla7wQnA11fvHhONFi0ps/rsWIQe
WktvOS9d5hyqZutLk6ky6kl6/BFyMIODWdzBbus+CT/tH3LDfVEZUTEFu7VVqV7B5bgwOYJr0oJt
NBHg5Gn/PltIdhSU9NNYgAuyex8ZP21OFm/wmTC4wJ2ldQQihDXtbqQH3GEy5BQlUqVt7JcxrbmX
jP41QVnOwxmQOXZgCdy9hlPTk+UypvZmxqYWrFDUu0eUU7q9wiPcJxtHaECNFq/vJpSLCX1yK7e5
y3icHpqlpSMRxLgWS5tnLw0fkb70fuPPPhC7dMEtQnM4hHOBnnjpGFkw9WeS6dJrujSULPoG0ixp
Mrul3VRL4zkvLai+NKMoDvPPnv4UJYa/z5aWdVqaV2NpY//66f1j8u/PMZjNCJABp6U0lrXLv/9l
Bki2djG5mpYe/GJAPWy6r4OTRZu6VAeUMjZ6aqimrWY9/fWP/QfTtz/82D9V7MJKUIVUU3oYqgKu
mEldpSeNgQjDufvrn/QPhpy//iT7T6RWckTCNKnh0YXh8IFjaOcjuWaBZX8h6f0nr0r/YyOynASs
oFBxLO8lY07tTy/r7ydVCB77lC4nDl9156SWU6hdziO4ui5smiEAfM1phRA3O4hoOcKgquu7ZDnX
tIGgtv+awP5LsoT/w4LgHH3WRVP8aP+sWvgDt/jfaI2g+Lz/d2nD+j37KL6C778uEpa/8d8MYvs3
iwmxNIHvusYiYPh9j6DJ3xjgO1LRdNo6N/Xf9ghsGCyXLSIYRhsCscld8fsaAQKxbrg2cgeN2b+y
pf0vrRGW5/bvlw6rQ3cZpbtgzSyLdcbPS+mXL65bNRlS7bHb8+XBEF+lnUdkb72JRkSWrB/qC0dd
gbzLxK1nkZ04OWn4/Mub9Q+m6ItO48+/hGEjr1CmjZLZNJZ//8svkTsQw2C6tntEsIuwT0vXAjQA
Yrtwgg8MjVOjKyz7Dx7oFM1iOyBT7DEuEBaTR09Zglb3r38lKF9/+p1sTWkmKxwHXQrXsvmnrYZr
BiOG7QS+Q2mnGrhNh84Sz/aSCxxW2es4LO6tHDIeQy+oSTBYoZtGcN8Gb1SyBvYJ1rNa97q0h20i
RBOtpwGA5vtAhPsPU3e4VoE30R3i6LDLnc1iMlyjb5rB8xcEa8mg+xzKqMYYoVjBgigwcmffBg5d
kCxkutfboqnOhp+M/Vq0hvs6NcK5Se36u4Kp+sOAdZevlgfJvFPZ4AebKKWiXRzUw7iZHEdYxzwp
QBYAE6rifaRXzkVzexbv7qDrGHkTZwxOejBY2a4wR5Ix2c12yB6JVewx8BFqcExSqX/ZDgg/5u+h
y0uquWM2UvlZs2mz2qg8twP0vgp9KADbfnRz0Hsmo+EVB0gFn31Khq+0WvRzCC6/BUbBMlqmsKe2
epjNIbhnEyVFW9MMZX5WvIqSPDPPbVwk12YzcyDyH4UyyFCa5JRaxu6KbBd+HzPoenend2VmrFSm
lQfJAgF1uJJYhGzUIO+M3tHrxIiFFl8LykBeA5p7GnHBZj+ge6Fp4Ds9/id7Z7KcJ9Ju61s5sedU
0Gcy2JOvQ60lWZKbmhBu6XuS7ur3g6t2/RJlWcfMTsSpocsGPiCTzPdd61lHqJDN5xlBNYJto2vi
sxQWVnWVWEZeHSneso5A1UdIL/Sr+ralIR7vvaCBemtmg3kDWnX6FhBWhlZwGsm6a2IE2wghNPsQ
kK5yjq+4zK+GKbQ/Ds3cw5TooUvYdpOSz1G46Bld03i3LNI6gsC0hHij3vrSYNl7M2kYuylYDvmj
HeFN2rcezSb4rCHxrdMotDckV+YkiSXU23kwKFNOBZkSxzI2Eu7/aLqXpk1DjY1vmWeXfUDuCvVT
VeO4YSdkA5DKMdU2ozF/VvUCXsNpqcUUijnpstBRKLbF8FDB7+dX6wR8O24/Nb7Zm7o8DG5LwCPS
vuKB2QymmxdQDsMUheVr3/H6hclRK+zOfpirLDSvyMIBstzwlYOU27gT2JEemQCl6mKgdzYkEytB
rWoCdLoj++k8b6CRscTEVzJGw97L3IjdaSan79Q45yuYFDXKd4ko+ahDuilROXQ95VsssRZYkxIj
jjcqp6e2OTVX3eSEzt3I6m3a2SONmL1RTbLheknPkhEsKRyX76qcLUIyfGMSh5IC5veoKLJ/Qmh6
nyhz6TCd0zf6jNy6P7dwlF0PpfmlC3B9NBcqsM3rFAU8ing42hJBYziN3wXWL2wuOmQssppOjTfs
WB4fyOCa4p3DmIpT9wCm46tejWieSMbjBk1OfDF37aloxHWFlwWec3Zw8/FOdP1VIlB5BsZDCbVo
0ti+YpDnOnZdYpM9HQL1LmM2evqpiqoYUNKD7rVvSXQ+lPjZR7q6V4IQq5LABoYEEmLw3254MIbS
+N7F9vhBIi8yicCT0onOELqUquXB4WIPSZenYG53YuQ4yRW9zotGoDi2YDXBhXLsBxlS9/EchPwe
dlsPu3laCHgopeAu6wrej+0BH5zKfVo3l0avZwenibCTam/1slE7rQ4P3ezdlXJoj0U8UasgxmiX
jOOfTQ7jLZHVnVGyf4gm531LWGWtZzfYikEWDF3qI1qFCtNWwb4s0vmysO2bwvzgDIhUYuNsBs3Z
pIb+dWaPahrhnmRsGFUlIBhMJQiXMYVfQq5vr6GwGLt0yON3hlc9BpXzhoz7EyHXyYH6qjooopLh
ec1divmNXkUVjchx8uHcsXD0U/6DhtTWd0jbHoPGunPa4gJ10Kd+7C7wC1bfsQanRwPa9MdAH6k9
2WREI1cC4zKoeYfAOPMtJ/eOZIW+zRUKHcttdzg37tsQfmUWyAdtNCntwXwMYVXew2vZmSXYan04
TgZ6/BNFsL1uVd9DoJwHYU9vYaKdvAmhfmVgwqZEC++gstS5N043rTZaO2yxB+V5d3iy3w8JMIyF
Kse0cmVZ5jvDze+DhUREo54iGfweEsicvdGm3ad5jt+4VXJj2sSbRiTRN18NCOl121x7MNKHopr8
NvDKKxlYJSa0BCdG67X1B20wLpMShTI19zOvCm7g5OIss+K5/zyR/7UXTWzt3VZ/1PLIb/vijcLF
8ifSScpilW5dEbwDLUfv8VrT67HVtUELKMxwAJYGaUKswtlzQoQ8eQV1BbB77/uw/ugBSxbyjl2l
2CFJv6qs8CpD+0tZ2sbeEh9LvblITaqcwv5o6SPZMuTnzWBpMAYV2NdmyG1eQQEyJlFHQ4RVp9nV
IMKbSYXJxWx7H4zRqv0Y7Tnm6hCWsQ4/+6SxS7zTY5TBXUWhCrFUV1wlQXlC1pbtmcL8sRSPAUbU
a/oYV6ZVQsPTq0foePO+w2U2U3PGgYsyvYp7glGXcluWjG9rG8PWkmjf7LuwfSiqzkGEv5C0Sxlk
DxpgATy/H2bNO8fP8pHm+HnfAz0J3d5FXW9gMmnI0XQCB+Cw6yrzbtTbW4nSASyarlXWGROrhX/A
o2T/znMTTJoxyPeZrMnGICfHLPJdE3s+XxT84OG5nmAAG4J3k6tDj6rbMwvtymWvtY9eiUcrp4je
jppihQT1GjrbbUMCIQ25+VLjfzsxlmM8Swv0iO+97o7XSaCX6WWOhnFXm86DIZKMpkl8ETa2TXKd
iL+CPbxUDZngFrpSfV4KvLYMD9hVS5Ha8b6KRO4DJ4jAYwBHhTRdmNcmOTqYi2HfE/4zD8c6DGLk
Ea7xhR944zZ57nuWOfMtdx4LixAsjE7fa41wwcnCqr0nn/4CYL+PDT32YSRdTpV+YSQtJBdXu2E5
Jt6b6fTNHJrLpoa4VfTadRAKeTuWajxDSXrF9Fvcxk5Vf/EknOcxC26AhoCQa4qTcMRets075Bqn
ORoh1YTkxOohcwPrULAJ6oyPV7PvPWdvigBRyQSHxim+t212oMqt2/2VAa+RkYx1trRYpSFVTPEY
qOohLoZzI3F3dlrwYTGnT4lWprdOmN/iP0vMQ1MNvGsOpNBE/zpBHLbDLzjgr0QSHYdcXbhl867g
87W37P4M3fDXycknvzNsBPZWyKCfQbsYN1XjRR8KwD+NzmpGVLj99crU9vnU7do8Cj8pYBNM+865
3jmAMiFhXLSpvJz08Age7jATgPcoIuncT3A5WIaWbfUuG4k6RXo3QteD1JN8I/ae3lCiZUFy6vI4
uRsassb3hBQgKMjDpOMbnVqWb7dUbQn0quGTOb0QBHeS9f3glrn8mIgRcVOZhoT/6K28abpB+57U
oL/O9JYRDwkakZ+y1EAVyNRSe1+0ELjOc1aMLHswglR+qouY9RYGa/TeZTt/kEWVf5DuyDbA0oaP
oSnB+UCH/+x2evatyObxsQ7oFVUVguvdgK/pyhqsHNb91NjoJyxhL0qNSoGRSAamxp6EEO6ljNKD
1wn7U+hprNzxCdMbd2fXOofMDO83JtCLJWZKR8mfrKECBOTR3bVB5uPa64YkQPPdRUfBra2uC1Fk
jBcRLZjvZrGzA0us79O8IyFFENwUnupgrD/BDNG/IDdHFIMFOH5vhDZeMFc2XspeI9fPi0RLb6be
a24Sr4Elr4ws096QPFplJzQQ0vRn1Y33VaV7j30H2nEfBzoMkdAioBIgZzqinchhovaonSEhzjhS
l24xuBzIXeM+DTtIiQKtBG3FNNQFBAdJH2LUZXfrpVPFKlkzQ5PEdk3exSoYWUJRuqLPFng13j59
Ys5giVQcHEfjvSsjJMYXBBXP7+0yAE6kB4b2zQBY4+zTIlJ3U4JX7tCyCKSnBCMeWzh6dOhHiH+z
/Zxoirp1NGr3IAQ+EwCZX+klAe5qsM9HmWtk2AtN3WZOHX1lpBPbbbEOCPakQYbQgBuZfFY58+K+
zt3B76Yw/zZLlLU7MYxKvWFP4jJTka8THJFApwAcjCE1D3aKe+isJtyGHgw8kWTfLpl5iLrs6Y2l
kLAfhmKY2J+mjW0g0iibz7Xn0OVKmynRbqrEgktmBjHN3roHNVgQI2kig24xM1iuqsgPB6CenwWG
G3zMB83DOzXExQ5UOG611GaJvR/imQ4ziKb4cxrFZnyQZYDOIStSy93pg82moQyk82HAf4CsOPFK
55iaqr9G1FQUhyiM0AGhWc61UxsYcCNxtqn5gwNm5Z7weFDaWRGyH6l7i/6kF8m8OyNndqwPOcul
B53Y3PuaCIfP+QjJIaoMpANaj9b+nIB1yspDo+pvdSzxTWptHvzZWD3NtQkF4XfwgrhXybrv/8TU
XbkHAbHxIzNUQno22xsP+I1u8y3DZc9c7Mj6S5+VwbcQ5RM9dGtg3iPRA5hoTWhRcWi0Bip/b9bQ
Q/MhRPQURnH9KZxSHLCYp3R0KLXHFzZMneLWDRM2wTNmkZ1GgPhdI3tittlqYTBGs9b2ZLu79Tsn
cZvhJIF9fAobJ/X2tKy8Syeap3EP4w5toZpd/SPnnwlFw9pfvVIsWVVhKZHYBGJJ03UNBJKuXGqn
T8o3lqnpNKsVDvXMDM5LWJYY0A0I1FPzdwbai06c55VR/MvLqdB9uQYJXEhoUes+PRXGZwmW0G3P
Ev4KNhZSwoVJv+PX1Z9/n8UxSPAQFKWESTV7dRak5oaJRBJdTWNpJz6iNDcBlL1yluUoT0tvIBgp
LbF6pPIldAr7z3+LZqVO1Uias2iQUUN5CggQZmJ1O2NRfozZPjwQvjPe/PZvsxbpMuc0PVbki8T2
ycPKWCzkHd39s9llW0crKIStsiQG//5pXKS6rkNx0xLWqoSNh9xTY6oXZ3FEH0CYxULRGtOrX5/l
J7fQ/lEol7YrHBLenv8Y2tARpm/6ueQJD6cCTd+DGxj9+YQE8rYJImMHtjS9+PVJ//26O7bEByxc
EtN0LDLPT+rB4OTDir3Y1HB3k0BNNFJrIwEb7O7461Ot2iq87qj/4DZ7yJEwpbmr3+ckiI8qfdkL
EVf6zU0T6k+23YIraW1Pu+tdBZ3eKqL2hE9Wjodfn/3fwwAtu0NZVrgSNZSxelWMWPWdxqfxTJ+z
+CLxRmoh8aRe0V399CxSlxYD2rZ5M5/fznoedbOuW5ihDVmbiFE/hh7c5t/+KS7/LRZDnp1c/5SQ
fZJKYOFh5C3YulNKfS/b5PffDGYNyvIIi21sut7qzejasZ6E1WB7c22qHnnn3Kg8wVaj4vSVhtu/
aubMhMLSpQA+42AoXP+imLwIvaijFhS83gy7OoakoCcDGTPSrbp7zQYXiES0dB+jyWLnNlKL+mol
U5LvSvYb9T4lmPY1gf6/31eeIa0MC6MOWzVj9SznpOughMTtGZ+8z3JCv9nTh3fll8kNvxkWe9lc
q1+ZaRZLxWoe5aSSd4dvimMIsTqpqXKjcgAIn1UM15MNtfPaBjx3YZpBdDEmrXnXtDI9mmXnoccH
2uFV2XxZRZF5Y1mZuJA2W4BY1MMbRI5U7M0cdQNLrOFE7mv6yoheXoHVpI9JQLdou/C7EXI9f9vB
DpBM3DKiCZztD24QFjf50GAVs7qguvY8m2COX7/6/56ukBSYprmYa3GG/mh0PJnwHVY6JpbB/qwA
nOYXdekRr6sTTsPf/mso/1Z38P+u9ff/mrXZNp/c9CXi9O/o0iVD9b//676J/8/VpyLlzf32I9H0
/Ot//9fyT/5qAErjj2Wc0mPT+Rz+FTX6VwdQeH84psVsIWzi2X60Bv82Enl/MCHSWmB1wL/SmRv/
6QA6f9AkW5Ynri49Rptj/04HcPV6IHWlZ09nkskRXxILkucvZEVh18TuOR6NpnfuEMDXl51rUPtv
k3w4Pbkrt3+95k/tMquX/69zSbxRFNRoaq7nx3iEJ0Ymw3gUsEtpWWjF9Vxhawz6CtFGYhqvfFp+
9tsEEEyDyYFe+vrVFyPhH4WoKLmWLYjfgZV6nvNtWaigr5xqNQn9+GlCYFJ30O8sg/v5bbRjrAIm
ctOj7QXeraG1zWcVTOpBDKaBdBt62PUSNILECKS2OP76vv7s5LjmxeJGW4xIq2dIM8Zrp1obj+wa
ijNLLAwLEFgFirAY2r1jtLe6mchzEPrJl1+fevX1/vG7sXzpKJUNgtyXl/7pctIMDXA3whyPNKXy
a9PN0zOrUvErn29j6bY+mTaX09AnhWEO9QMh8w8b1pNJTGRT5kwlGd7ZIjou+05dyaFM/Ars7n2z
vFJhXMAjB+iR3rot+lK0ZROBzr3qX5lPf/KLaQsvrIIlt1eu15xBZ3fJmKOChSqVHjSol/shKsvr
X9/XH4dZ/+Ll+44v18BZ562WfiG4K5oYPFNTDvN8yo3UuJrrDHBPYmvTn4jhckLIBnprJ6BJjbtj
tRo+GDLrjFdu/vL9XF+JzXUw6yBRA6nw/BGTQOvhC+FKPNW6Z1R7w3d2N9iXmhrDL/HQkwvOVuPt
r3//z+4yCxwmJR754rF8flIpa8wxNPuPepDwcD2WD5MX+r9/Eh6g5Swmyn+fxMMtnVJF7Y+02YNd
urjRmI82vDDIeVxmf535lYn++U9p6AFFQ7q8MJYXXeL8SfZd4Gav7Ep+csPYz7EaZOG5yBbWqyDA
r25PysNxTNPgAMiw2sM19V6ZwX/yLlisJeBYsKUTrLdWv2UJULeNYDh2rbSOhhH2S6RZXD5ObAYP
zgiRxyWw8ZU38CfzuGXyoTPQLRjMNavfBp0WlHvTcgcHANQ2vmw45cw5Ohm6r8zjP9bNq7edNwHj
LoOOZ+UuM9GTmYYkdxsr4NwfVUxdeecVsfVJytIm12RugMoa+DAKfzR6KvkaBSoiV8WUfIPm3t5E
RhIQb5BCMTqXpZFGr7yvP7kPSEQRBS0gFFiZq0ExJzBrKHISPuR0xkU+eMXJKJV3Mdhm9MqD/sn8
w4Nk52d46GCYhlZPuut1AlTHYTpKF8SxVfl8Xx5irb8w9PAKkHG0cxJxzKvoMtWC+nfnWCpJgsWu
yQxr6dZisH76EHoVGJMhSaAZhBPuZzPIj6W0Xysm/Ws5AjEPwgLv0yI9Aji+OsvoNcSFVd1xBtS4
L2Fc7FBOUPefw8G3pHb89WyDOZwDPnu32MHDAqKo5OKVZqQ+PyE0g3kmQbrEsSGsbp+NGYwHYgLR
HrRRF1j7SEbm14oqLD2cdCQm3chEjJ66Eoju3UEHfRq2vI0nk4ZZeGHqChzFWLvqCuiASSWp68sv
QUiH+KAkndFTltGN3OVpC4wpgatlHzsHLcoeepEGxj/GbrkTgBviU1CgbfDtBCQS0RmIkalA59Zd
hDMh2Quode9EImnQZzKIPuQqM8y9GfMxPpCPQqRml2Gt2reGpYxjAujTfET9O3rQ/x2ZHEQBNP7g
9mYS3cJkKafLuShdeVsTtm0dJ5JQ+h1Ui+gLWgswynJCYELTdCrPCrunKYRcXd23o5HcpzIgY9nE
UQzHQhNefl/0SdwS2EHJroL4YjvhoZY9U0RFoSYkQJ3U9l3XumGxVzT4b2QTkwg3k1yDQ8KibiyV
W3/KArAgZInEBbHWghOVUU1PKHBE8inoqEQvWZjTN6KxEoLY9az9BtXPxAvApKufaaGNj4TWQXyV
KA86Xc6zdo7a0hMEPU9RdpfK1EbMgDzIfmMqQl8va/Ty5ZUjqpm8R1dOJBXhHwKZ/KakXakfVO80
ZCR7vdljL0wqTHiKD8dBOJVBLA4jPz3Hu9nq52agFX+6VjeDQolTvBcVefefwxJy4LkBjoNYqDmP
TxBWCeOiPoI12qLl2HV48dAtiSA54plM5Nveq/vkQnSmdie1lAprGQB12gFxBN0t6dMh02hYc+xT
o9PT3Shb1Z+6po7pkMjQ+1S5eFr8ZuzwIWmZpC7Ru12sXfRpDRgbV6fq9kVnBJDU+im4xJdEJFNN
CuwF4TbEbqHuscldgX9dXoJl0+nLMu2ow0h8wy2UHqu50MyatqfF3XwA6D+WF7JQkHesOW06OLK2
usnZQ9uHkLSMkO6mVr1PoViSRJOFkX4swtG8ifsgvhozik44lVTxnTXA9J7JLir82Inaj+FUwCyB
mobapzOV5S75AHXoN7mkfGJFZfylo96OQ6WYuk8QEB046MviehfMOV0DZgAa18Dx7mEYc4yxqhN0
G2RqJmdkltcnB+WGez9ammZB+ZfJdKA6EbjHZpHM3M7jTLjHzjZL0K+dpeyTB3cN9njltB1vhN62
aq9L8GkHnaBKNGZ0+BUSBT2T56VEb73XmRQIZzOzWnvTTQABv4iwRmRCDDmYas9V1WPllu74IQqL
9m7sIRIgqrKWuSKy6PbkVYAAT3N40xl8UeRB62biIiXe0c8tpRwC+LDOd4SwdMF7UNXk/rCwyeQJ
Ibr5V8n6/5cV/stYlh8v64rPi6/fnpYUfvz1v4Fp4g9cIkvxj1XKskDmW/JXTcGVfyx1MI+Fs8eC
XbdYwfxdVLCcPxzW8S7wEpsKFHuqf4oK7h+UE/hDvk3YT1zPM3+nqPB8MfoXLk1QWFh9UdtgDMoU
XtJZZJCIdAMW68nP/0kB4efHJUH8+YfTM4lXbbNR8PWKSD2ZwRa8j0x3fLPt8KvlRiI0kuDGQhyj
pm6at4OLRPYhHOfy+6+P//z7/7+3BbnQ6vLzOYU5yPj2TBSrd5WRoy5AreMYO1TIOUHZFkKF069P
9tK9Wi7iyQK2ZU2bkDXsHsfWksDndYs2Yzm58hXsy/OtwH9+zGphKLxarxJvco/KqPD0Q6PK7wed
ftwVGksywjXBdhQrTF391pbwPydcfuiTH1RJHS/YcsI+8wQwbZiWUNmwz8SvLNCWt+g/y7P/nIAx
+fQEJKIOeqcs5zikrRgu3MkKzD2BTGZ05aRRYl4bisycfQ0xm2hzPbNxy+LM75uzXz+xF14PsTp/
7vWDQxaI8ElBrYO3BJvW6p1Vz55+0WmRJ+7gGVru+a9Ptlrg/+fXms9/bSUAxzjt5BwhnFGdlyaE
Mcv4XqVWjQqzRjKR79QktKuSfA2C2U18zUC+Q2nmr3TvXnpD11uscAJ36Azcb4qEe6spvwsH1+Cv
f99LB19NQSXTwkD+DwlbU4u0ackNoLyZ/FYX9Z+bJ1cTUSaT2G0t8rugocffdCTsV4UGT/mVXegL
F7/e95TawMo7cpwjLPf+nYH9fEfShNg2za1LBE02JFXF8unYldqM33iEQYbXtSTMfdO9XwsBzJFA
lilLmHpKWyX7yXURo6FGgNu67QSruccEBVgg7NL8opyEe9sCjO/e5V2nfd92/OW5PJlqWpTH+jA6
kqAiTOio8TWkdmT1NK/coOU6fzLTyNVI90oohsqcAr+ENZ6fhsao+mNG0y4+1HFk/92PeVEt8dJp
VkPcQqIkh0oTftcp0FCk2xc6ulQDDgtOm2HcNtTkahwTIky695hLny3G/IBiKLophOs9/PpZvPQj
VgN5SEdpDKxxfJPw5mMGvcq6Cu2prN+nJKWMrzyRF0bcmvkRyRAzvqik32T2dA5EUb/xQnL4fqug
8c98IVYri5I9o87NcX0lanPc6TDfyZIpq+Ov79FLV79aWKhelIuR0IX5zRPoSKc9gvwHrb3t8Kul
BP6OYsqmRKKHpNx1zCbJtrxFG/e3rfDFF/Wl61+e/ZPxlsJmrb2Ruw/zoS7OK8MpBgLZxTzcbvsF
y4mfnECYk9Ua2ujCa4zid0K27e0YhxR6th1+NdAQOFG4p77kV5bdxWcdQXveDuME/rRtJ1gNsRGg
nNuZjSAyNMRL2+ZmD4IEX8trn8vlRfzJjLT2tU5hEurEJ0DGD6aqOSShJcRtrs29exF2QZ4eUVVO
xYcsl9afqgiHYuMyZNm/PH0y2RgGRMoMTIWZhPcQaS2kL4I9PZZ1EuGp3aH6BhVKToZb5ad0nAnD
c+3BKu97HbXjthu8LqlOgQvylQqmn6O/PLD1Fb4UOMd//fhW/at/xv9aSeYgXo1rs/Z8SydFg/yq
gEBKJ4Bxd1ZRzZ9uwjYvSf+wh/zMxtiP+Rt5SQEXiqrAB/z7oCF+fSkvDDV3NZZlkThVOcRYAlCA
Y5aYvW9IU5E7bDv8aiRnjeUa05gIn0iBwQ/Rd2cYlGT4ddvhV+NYGY0rITTYfliN8iPIo+pNq2v5
tmnUXX2Wa9KhE9LePN/J2MmgRpaACBTOy/aVt+yFUbamRLZxPTnm2EhkJUMAqN5uGv3zWBmMuMiM
sKEUsaogus1uFX6p8rk1Nz6W1fxhDQUAcuDhvisD0E1VbWJCmpStbZzB182t2Z7TWrmNOKragQQ2
9eFhhvV12PTYndUk4ULBKnD5zT7RCGDUljgpt6mSV+agF4aEszytJx8H5IQRfqZ69mmTU0TrlqxS
YmW2vVTrphUbkVLisJp9k33jTo+M90Vov7aQfOnSV6PZcKvCHrNw9kNyi68Vlkk+zzX9p23vzVpR
ECWqq6xmmn0tyL1zs6fOT6qy/Uo/66WrX/78yY23qh6dfMrREZPb+wHBAh4PyDXbXprVaJYFSdBY
ibl2OB4kAqMAcFO8CtuOvvrkJ7rW6EPQzn5txHiLPAxVtETn06+PvkyXP/kcr13nRYBseza0AdaW
842dYNqf7C6tgFIOwt34C1YLa6sXfQGVhRYXA/etR5T60bDLdNsOea256YBrkjiGSQEqi3suMRMc
CI/dON3YqyFrdDmexjlRfogH7zLOcmyvY7bx0leraT7UQUrmEPHoZRIY+8YxyfqN4Nwffv1wX3jt
7dWgdQLC2chOcI6A5PCDdWF3pcjQ2Tao1kIu6qNaT0w9/nAVDu29Negyu3EaiXl82+WvRm1qxDCR
lrY7YVUzbiPnI4274pUX/6V7sxq0GApTW8qgP9YZqm2rVeau9oC4b7v01aC1qoQQwERChCu0j425
kIG8Mdj4WFff2LSaG+gO7t+XbpvkAjooszde+nq0OjJA3A4lzBsWusJy9HbzjVnL9FO9r4KsXRhk
ODH3SqZqh1Dw9/wU/6x+rdVoJfNEgiXUObpt4rCxs1MYhxuLTQu4/elHJB3zTMbEVhw9nPx+Jjz8
iqk7blsbrEX+Y2cR2DZB8AYiN+yQe+CWr4Ju2yfKWq2WczISyBbQ1bHo6dkOUfxNJfNrYuwXhtIS
svP0xoBw66oyGtQxTyN759rOR0KUzW2vo7Uap3pAT3qKtO4oamJy2zH+1Kq53Xjw1TAlxGTEiaLU
MXHxBbtJvPARTbHx6KtxKqwEbpPmcelQoK9b2iOAwcmm3DTFWKtxOiqc2mhalD8boJHwf0vXgSGm
yXbbO7MWj+Bi9XJIKr0/2XlBFI9VOX41mN2XTddvrsaqQaRnU445X9agJTQQb/IBq+C0bTEMtOjZ
O6maAPP85Ci/86w/jQQGqG3dbbvw1Vd1bLE0TJPW+XGkvWF6/DiZ0E63HXs1Tr04zoVRiM5Phkge
VOQ8lCl21W0HX43TIm1xA0qlfC3u4n2WiCth1vrGK1+NU9rCQ9WOaJiKbPwaT8Z708lfIRa+ML+Y
q1EqY4jofK8nn8O2KGlIZHZ3hPyG26ZeczVO+9BRUWo3nU+Whv6BNOYk3rXxbGxbaZirgQox29TJ
AVJ+XjbzoRzF5yiuXvP2vXBvjNWGNSD6TiBVJIOKpAFInACXcam/0nl96eCrIeoV4D8q0tL9sum8
a9mGxnWmBdX7Ta/j2rtjdmbXQDbidYwC4rDz4QOex22P9Icw7smGjwQHLwmiVPmNA0LRkOPHrJa3
2657NUbtwR4J4eXYP3IS1XTt2O0rYuyXbvjy508uuxwIAFtSSREhaxqo3eAqnvWN9YEfQtQnBzcM
cr9mzdSOOENu8kl8lEs2xbZ7shqiwJh7ZnPuSRYVd2VYnoI82jaT/6h0Prlsuxoma6SmjqSsP2sG
85LUxG0XvRqY+NM6t6zY27l5eCXL0S+aYFvncw1UjEnci5Tioqv8ce4VfKZ3m65ZXw3JzIM2O6c8
RNBbn5vRu5Ozu22e0tefzLpPx2kg+mtqE+NhJgDGTxTZpdsufPXVtIoAI2TsdT7IuIKg4vQM38qH
bcdejcg0i1tHGLp2BE2LckAnjtOzNn7YfkD8n7x/vNh1nel8kiO0dTuntbWD54l+28DRV59N2fai
s51eOyLPawhBp4q97Z6sRiQQg5pUtqnzFQYKGIdtBVHBfdh28NUXc0A8Mk1F0B6NqMIqTLu9tpLX
RPgvTIJrTVejlJ4CTGmPqCRvLVV9ie2p2XRXjH/pumxn0mvptccmt0jMqL6MCvbdlpuCHu755G0M
MbLv0aBsbFr6lZIQl2p7dDeNHyidz4+O4ZsIdEfxohBnDrQ4eQQ7t2mBhV7v+bHROttD6jHyR2vq
kr1uB25JpsiMSnvbrVkN0GogyYVeDWH1dvVJG/r3NB8etx16eYueDM/esvTGtbgvSoUOuRmEvYBz
EZvWEYa3Gp5N1Avq0SMXPo63qtQvxp4AlG1XvhqhSQ4RVJAI7svUuiYU0D1i6jQ33vHVCFVhg+ZS
9Z2vV9mdTdZJ0kSbFik4fJ/f8cbRiim08tbHtmPuh9xo9oadfN90U9Z6p4mOQgtPpUVggC+/HS9i
4dxvO/RqfI4NqCVpauQfGNkAa0mApcyTbcoIYKrP70rpDIXXI9/xaSHNh2Iu3wir3db2N9Y6J1WZ
bRoZQ+OXyF8It1SNdqn1+vR2251ZDc9Bg4ALSJQn2k9fW1ZwhJJ/3nbo1fDs+PBECL9bIGTh27Gq
zvU83/YerrVNfSBTN8lIFZr7OjoSU2kS5FB82Xbdq8EJyi5omzFtfQ9fWwq8CCzrK8vO5a7+u+UC
G+L5mzJo1IN7DDZ+lPcO/CzhJiTNVRCmEhOnzLbrXw1SJy1GULtO42ex9SeRbu+1Kn3YdOi1gmlE
hJi5IgC3avbtWd8CpDR6e1urzlgLmELgenEDAcdH9foeAhWcQq16t+3KV2M0GusqbfSo9R0ztofj
bKnJ3hXwpdNtH2nhPn+0dhSSeCUzXslRu4tz8yGut+3FDbEao1ns1GyYOXQweXedHt8ElrupDYV3
/flVA64N8nrh51pBbvoa4Y53MJjjTeJbHATPj26KXnf6mDcx0Enjm5rah/+yTTBmiNUwzcdAI9s8
agAYVvpOJ8KjJpxjt+11WQ3UrrGVssl385keL/vJvMycceMYWg1PbwgzldRh4wuAHPAqp0uvibf1
zfjOP7/jHm+JPppp4xtlfwuK5arRu23XvVYvNTHdCXfQar915fvYaO6ytN60iYMs8Pyqg9HO07BK
Gh9wTk00Dwhvwo3ltvlwrUbqLAIHk9Kr6dtExG6a6Z3SvG1LUHc1NAk9j6bC0WuItxbRmgOFiqPS
NXfjjVkNzyTxUKUlE+PGm/LFPOi+zWJ93vhEV8OzTxw3QGtHgpjXmGBz7Td8Sbd1z421DElphYTj
XvK6lLh+U+baKW1B+Hn9aySk5Sb85GO67v7X1LGkpvLKt6Bd/Cmo9J2pNO/PNs0Aa2824l/dC8eC
J0v2oNgXlOb8ILDrbV0KYy1mmlKlZJMHlY/1OAXdP1T5d+WJYeOWdC1nMnK4LgNxXH5DdAxZrm6y
4/472/YYazmTEOMo9V6vfJW55l53Ua0DMNs4+67lTF2Gvq+1isontjPssMGb6ad0Gglc2vRsndW3
eowbKIYj9wbUZrmLu/xxzIxtX9S1mikzyyEnkZ77TtTE2dTq7WnIymjbWwmOZ7Xl7a2pymCCJoEz
v9fLIDyzhSQ5bduNWc0IFrOwY048Vq8I6vYklLRsEMyl+3um+//t0gMlfH79tPrSkgRc7rzVDudN
Ix8jOCPbduxrQZNIc1IXugaurd3dx2F7N6Td/bYbs/pokzI5WFkW1r4ovD+LciAW0rZfU+6+NJHJ
5zel07WRdCin9BlL3s5F+rLTJu01cM9LR199XJsJqG6VcXSnn9TOMaqLtHhNxfRDuv2zOXg1kmpY
X04lzdLvXXKfiL4oEqYDEY/pPsy9MD3Lq2m4V3mbnWPc1VyfyMbaecDiJupbmDdtc++J3D1L6UuW
Z0lKuBdk6JhifDjWUidKzk7q5nGoTejY+lTDxSqjiPACl4WleTAcau1HUSl825lBlWzv0qUewXuT
Fe6bYoxsUqIg1e0NnWrCBw1l73QyrKQVB0tA+94PWdzNp//h7MyW5cS1bv1ERIhOoFsgM1eu1s1y
e0PYLhuEJBAgJNDTn5H73Gzzl7cjiLqrqGKRQs2cU2OOrxlZO6PbLvLLWUXR6qvZqrj/usLsqX4D
P/ag+z6H6Thech8xi65z/N5Kwxj61BFYsZZwpQlFSWH4vdw1QLKyR5r3aNUio4/eRzn4Cjai0xU2
1pO/wI03385OSZtUdkqa9GQzl6CELVtgURup1YB4lrGthH8A7DrVwKfwwfWwq73KODTJxWO0XZnG
wl7h8qBAqbUkqRJirS+6eqr9exl2Q3YsCtlLaybVWGu1HS4ib5aPQHF71FD73BzbdPbimrHnBup8
Bgg5anlFGnWPrW+O9dzALPD3tUUwcnDY1ABeD7pW1UBcd1lHwg8Gl3t1Tdjz8ObooS+grqYwUJph
/19kQSrG6tDOs1fYGDW6GohTgGIT+cvp5D4NAI8/9uzddq8XN1m4SA6XljDId0Cgg390zLro17Hn
73Z7m44+tkukL3JkPof5xxjjahNEsmNX4OF/4Gb/VQF2GR/6Xk2wUpjW4DvsL8GpCVx3OvT6e5Wj
WpOFiiUeLjRtB1Q7gwKm4OzYrE92J3mc1BsSKKkvLVU/60S8rzN+bL0mu89qcQO5gtWOHR/2/jOT
93UaHjti9xZsoNrGW4jK6QV982tRBzBZZxKo82MDvsu6J9LEVOCy+gIWdwck1PiLdtPrsWfvTvAO
bd22z8hwgTEIoJ1u5XdDbNSxuGyvbWwpv9nj0PnSTCJ5TJC3oeNlMV8OvfvNSuG/Lzqc7oE9Xhtk
OiSED36GGc45P5jp7NVkOnN15xsECLgBmkro1YCVDRy5HHr3vZTMEfRGp7wf0EYr5T2NbQrT+nEC
r+PY83fB09z1DWRS4JSk/ZLdt31MviJj3o4VmvdasmxVo1cz4lUUytZrndTLJSMmO7a3740co1gu
jN/2gI6rppwdsJ6LUerYatr7GIZTuC4w0xkA+u3jny207D+9WtQxXSnIdb9PSniN9l3bCQ0AV2aD
q2B9WJLaufQvN5N/MA8I9+7haGatYV2XA0Irw3h61YKDgFpnfaTByR6CV7SzPQcBkx0AsyOs6Bv4
AcE9J0jTvxkk3n7Kv0S3e9nM3CX9kPShghlP85xZDzxmc0hfBRe930evWXHrQqehv8yg/N2HcgLP
nQ/u4KLbPR3ty5QsHcJyt41tfgMcNrDJaHsgL46tut2OREnskWzdIocaFksPioN3cwEd1ZCDy3q3
XXuyTGgEjvoLvMo53J9c5wCHE4k9eP7u1XN0hntSH+EPbEsENbdfPqGp4ceh0fmPi/R/hSXSgCTD
Ft9f9ASW19rEv7xJj774Lp9rQJAGWAPgIIT8ZxkJeE/Px2oXe+mcCuCC5WCscjGJBZYjAFEd/TXv
jg3KrlRqWjk1obP9pV6m/LTcuC4q5QdD2b1UzAnKcytidYlFPsC3FKae96CmgQZ47O138zFh6wDf
KaIuWdp35cjyO5GE27Gdei8Zm3TfNDXj/YUlrXucJxAUM9PZt//71W8D/C+72F43Bt7dZl2IE1jC
ThKhD5kbdpIkHIYTRXTbHwv29xoymOnXOXAcAwDXsdFFm5ruNocIG46dlmSXyqmAz4CNcOzGafR+
MeRdE9bHIv29ASXMJUxOJrw76l9pxSeU8v0S9gc/7+6khNkdDO6gCjyFwOy8s1ug3/dteqybCQ6z
v58kkvfhQqJZ3jab/C0ApOnF8DQ/OOi7k0SjukBq1UtchqMqMYz52yBp+MGB2Z0iy2b6bdm4hEIA
Fk4lmg/HL14yAF//98z/w/m9l5PBI6autZnkxU/Zd9SOnlTWfjryaLJXkyWW4LYaHYJoWh3gxTfC
nPCni4FzOvb4XVTLUUfo2/o27Dqvcbcx52B6pcuh6U72grIh6pbVT3h52Hei7AQ3zwIuJ8e2YmBZ
fp+QjPpsS2fU30Jnwq3qOfQIZdf3nT2UhMLk9Pc/kFtXa8Se8hK2dKvyhpA3A/r53h0b+t1q3ShH
pu/GoGrCBpaPHVxan6MI1Ie/vP1/SkP/dz+GFf/vr09hPLxSCu/KgC6pehnDsF/uuLDjdEaqtETn
lCV0rsZUrsNjsCFuf9RZN6ovURgn54VG/prBljsF6rNe4K6wBUK8qD5do1KN48ZL37S1/z7UG1/O
vUaUCTPSbv0RqyR5sLoz9xtv7TmuF4dHwAOjLYjiiX9tQ/S3vBU3n4rXHui4uUJKlQBZqSagoAiU
n8+dbgNf4b+e+VMc1YP9S8T072cU2fOJSM2yJtKjOM1rDPQsfCth9AngIEqZV+7QL/SXpOLfdwQC
58HfMmnoJ8GFROPzqanD7tkywR4jHgFlf2zu7Da0IRDpgCqsuEQr+Umj8S0LmzfHHr0LQJB1bkC3
OXGJPfS8MkquwA7+zbDjtjT/ZUrupXfLEqjGz6u4jBqeINdp9tJVbIO6onIIuZsrZVS2h6oZZG88
Fo7wnU7gU3sJNFh0iXDyfKMxfzg0TnsxXrvVC7LFWFzskLRVUPtPpov+Nk5/mqa7rQ121HwR0yIu
VC78PdTbyQsMiddvaxcGf6kk/elT7LYfyBOAEqeyAWTACHEGyCqEOiyQJ658DmdZe/CGG1Ck39dC
06K6UYN9faE94JcioZ+wER08wPLdQgtgOIJUvReXEBdmJnZnE4d/2aD/9BF2iywDhD736MGtRDNm
5srknJ6HnOFmnjZWkr9I9f6wU+S79Zbi2ZSDtAGbDnj7ode9+czG7FhrK9kL6WZQdzkHhOqSZak5
Q3OdFyCIHUtWyF5IZzmKhTDHbi88yZOztpuqcsYPVS5Itss/CdUAaGayrkLL70kN3v1Aj435XkO3
xfC6Hgwe7X1ygsP1WfHoUEUEprS/T/YNRmgc+NG6Ejx6yNLgYaTH6mxkr6GDrBCDRHld6c6N9908
m0uQxu8PbWd7CR08wVu7xQEme9jMJ61vbu1MJudjT9+tUsLEVKck4BdwtPQDVK+fxmY7Zg5Lst06
bWjWBDZa+EVukYRXs+nvwBA/JkUlezOxYFtxsacmfuFdN1a6zR+DbJpPh8ZlL6NbOzIuczywygDr
uZ6jyH3QkxDHqmdkL6VrB2ZGmfSs6u34LORw6abh2OG6l9Jt7bo2gKC3cPUE4rFfYDHvZfqXnfcP
e+JeSWehzvfo8MMimu1QQDVWamCai2NjvluhwNZvszWao2tJbWXf6GEE+LdnxwRphO4OVvAa0XMh
UoZGq8FHNzzx9DCsgh/rgwRE8fcdZqF93WfArgC26nF39RYqgL+MzH+uM/8lPNtr6RLq0YrRN+0l
3MBNfyBcpWgwauDl+QqnpAFG8szHRTZalZ4o6smuHI1ILRwyNd3OI/jS48nrsIm+qSyN7KXOQc47
dEMCvtPvP9unrRvNYudT31NZwp4WHhNJfcxHgaS7U1gyE/s4T+cTz9bpnNYGJsKBOHZ9TPYKwthF
sZfCzKfYqRYaDvOKhs31L1/tD4tlbx+0uBEmPNk2n7Ys9IUgYiozcXD3uxHb/vtGMBULDeIRo+4V
DCCc2X6RqT3WnQT+y+8PDzxIV7WMl1MDPX7FXNuWJEJz2KF1vr9V9xBW19xiq8509H1W8XvVRsca
Nv8PUGcNRhAqI3PL3SfTXDmgV8upncXcV4defq/a7Dk3NA/brFqnluK03LqlL1twdOIfh/7AXrY5
GVA7bK2X0zK0+qTyxFWaJYfq+0Dt/P5hkT+ksY7VcgpvJnQuHWEbkGSHxP4wIv394TqzyVwbPNwu
8PaWczIWg4yOSULB6fr96Um7wJph6ZdT1IW6jEUI/kUvvx8b9N3RMwjAM0lcG9CywbjNA8AuxjUh
x4KsvWazgfCZJAFISgNkXsUgpgbwz9h8PPbuu2MncVqD5juaU8Bw15QI35xA/Tw4MNHvo84nkF9w
b29OMEyN3vRqFd8p8dmxmHwvgWkVSsqDTpYTJxMBuCSqT3UNGd3/Hpjbx/uXQ3OvgpGhGCMxxPmZ
1sCuvWkXxdV5o5GczsmkcQr+7z/zp21+N0S1jcEf7/Aj0igPKhuBIdWvyzFFDEl2p6tu68wYiqc3
TQ+YPeQwJRu2f469+u5wFR0Ob+gZp5MGsLfkauwqMOmP7TV7RQzTCTEqTaeTFeD2qDaPChgY+2Ob
zV6SuKmYUj+56WRaL8/hLD74sEuPfdK9ING3KvEDqpEnnbcZaE9rV0KSekyYT/aKxD7bMpPltT4F
KpjKzuu+iPV2zLkJuMHfV2ydJHIKO6pP3Ixt6VMlyxzO9ceOv70YcQk3lJynJj93Xe9fPdHrx470
f7OS/8NS2vt91bFz4QKx8imdQPwChLIrdBT+rXb3p6fvFioINyhXb4ydkwClcxv8GGT/emgh7fVZ
IozCGkiL7Ayfr1oW1kMma9p1/nzs8bt1GsohHjyZ2DnVCqwx1620faSh7PNja3Wv0dJzviBw0uzM
5rDoWHQvycHDb2/1BSOu0WwRHq0SBKu3i//+mDKW7LVZ4DPwus1GdvY36yPhwqRM2twVhwZ9r80C
jKo1fhuSCi5cd/2k3xB6zE2Q7IVZyHKQ1CiVVBSCn64PHpOevz321rfJ/1/KkxQ2Qu0U90kVUaDK
L4mW6LtunVo+HHv+LtrodTh2chmyczKEKyzUkzm5v7Xq/c1P8BYs/suhvff74oHQSQ666FnpYL4z
tbXqec5I05zQp5rV10Z51z4ZX/81uf7DtrC36KIbEJxDP8sTYZ+75JXaY1HfXl+Uytiu84znxvwd
2NsFTw8WGvbqogHaXlbzLDvTfiX2rJklT/PExN8MxP8gvCN7dy4I8iODdZud0ZjSFCMQdOZBuWCA
Ynae9Hhxke3QPA06U/RmnSPTlzA9DUg5BOvwNyvS8A/h217tkYE/Si2oKGeVszaDD2m/OYAI8c/P
LTT0YzL0DP+mT8KeXrjuXjvPX8NFxuldPfOl/c6mpj3B5uqf1cbwwCxM5s3fspHw/2PG/m2m7iKz
bItq0CBHifRydf1ahpLLSJ+EwFYtz229ClD9BgXsUNHHIwLCtdumPrsOUtNWnVGN6YQC/lPY7drW
W1B/i2MHNWVPIMgXRdxt3rkCkbEeH0FHzPWTnWsX0usKVOwoisnLJuAFiRmPm2IymUb0PFCs9yJl
gFF+01OrlrBIRMbVFchCeIRXG6pAWXPDRLqpFFvcre/hO+hAZkwFUE3wht/4OvdFyJaAJgXbwBMQ
d6EWFLwEhUK3UQWaUeSCF5yzof+gI4WEowOu85fSCv96WsbEVhTNCnGxYIREaa2L+MVvywpUlyDx
3H8bUOnPlmKdQhK6Arz4pv3S80SwH6pZAGxC968fJlXAIq7bPt8kjHfaq20tejiNzaVzfA5FlaHb
tj553L9FpyCq17msc2xPrLTUbamqIutT8hDmlrIzTxev0O43Dtsd0BJ9mVFt6VNHFp5XhMcOPNSM
jgjdc5VXuYJrMlinDR17yHK7oW0qw5CXZyXKamsz4M3GfsqKPKIZmo0sv9RJhlwDBxBVyz2+1tCC
dpkjHShYGEgFcmkffR2NopUDcDT7sXC/xWc9Dal49lOU04/tCCzxcww0a/zo6zZfmkp6NDaByOiW
EDYanmaLfEJbT47vpTnXeLmGeNYsZwIrbITwigxe3AGPvLrvY644kKSDxQ3CFUjXnL2GawYHy1L2
CfBzTR7cvEPlInsXoPXJQ9sK26Vssctpw7cchmuUovoaXano8xbEasHOVLR9CZSjUxOqHlsw21s6
YucHsszi5CYcbM90aJbudV2jps8xHUCLPHdxOq/l0LRJBGvhdpMVSldt/iU3cT88sNWjttemZFmn
wmmDG6CC5QC9I+w2Jo7jkqVx3L0NRT7RM1x5xPrQRy7EVQgxMOTz0CYY26Alj2wzNdC5UjjzEbl8
j2SARqvJZol+n6UqzKu2ntPuO8pbIHQW0NkNtpq7dJifxUIa+gpN36jO3Zaht4wNZEjvfRpE4jEE
VNv/w3s5LGizmoIheR6xaNtTr9stumoVduOnNlA5iXAmioamRaYSpp+JMSL8nnR1nW9F3TDVXJyz
Nr0nE0+Gz52jW1oClEBgYdC4OGTwA0+p/FEb14imEKPIv6cxHfUnWBL4tsSVJAIeNEkM2xO6X+Yc
//MQJD+GbrL+qiK9ba/CkzAsdYuV9KNLMM3vGhH5Z8NIcybRmHfA0i4ZPZGc6/bdKNrVv3HojogC
yApgNpFXN/tqep2d6ftfAtd97UNHx3i7DAPAo5cRVPDpYRlZFpVdEifRl5xGCfsndKJ+hu9AcI+7
R/8DfSGq6BwQuQ1cpYJq5T539wCPWH8Hx6n4s2Q8YZWWaGB9m22t7J/Dpubh1Q2g8Z6Cse3WO7ZN
hF4yugryidBa1O/akTW61JsJYKTZETajA0VR0B+tn9PpaSbegBqqqZYfQHuph5clZVl7Jq0Yssqs
ncXe6dJ8as+QxYfT08gs/SFhJNGXNUp77qVdyYStpAWj9UTTwUxNRXDFaR9EB1fsc90sGr0pQWab
1zafWXJVWmtamDqY6HfQSztdgnMqTFfkfVgTAKuSeL3OUs2mMi4iQWXmPgqLXnqnv8SG4Q2qlDQh
PDBXvAUPmnkqujWY+1N/83Eq4ILoxfPo0M14SvXkvkZkcxSYvKaHmSv4IfQJMXbzs8YSzspOtpEq
qXLp8GkbAfWEK5ZS8MkrYuE9vzqD5ufXDVDDqS7aERBY7Pdeu2EoOoPYzhW4JrHzD7fYOP0IbsuE
A0HA4oi9k3jK7UNqs0ynlFFcj596F6m0QEtvn14kC5k4WdvEcivAQs79g1vnBoXpFTgydkcAdiVn
tD8CYDyDlhcUfuI8eE9TMUVVm9AlqGZiQ1Zlm/fdx4n4uLuzxjt2WdQQ1NXoonp7jIErfEPCuePv
cTkQbaLgUhp2BmqgMfdMIO193lC6ys+J4DjvTF2nI1TwSbs+qoZ0ohz8FJoy0VMWoB1lmmvu0HLp
5/AdWMPg4YLtbMwbvpIsuhugM+ieB9gj8rGwWwLqEszoi9FNLLyGMZvNSzqPQf8t4msuH6mMZ8yx
vlWy/SeWucdMACYYtfqhybk945et3SlVIpk/UGHb+n5ueBdf0RtN5dMyRQC1nbAdSVqBrxXXPz38
tWGEP7ddejcPvGmg/Eb7EuZIDvOt+7Yzm77TnYqhqI6gsCanWQOVWViz9dF7/M38ow1bs36VIA3A
aoBF7ZCUIzw7mzLA/lSXa63X911ETXyXM41OvbTvoXBWdsqDctOLARpwGtyKviCbhSVuofL2DV43
TV9AbW/4XdBHCa4beS2C5VUpP/T36HBoPaKi3q8/cGrMvYCxLiHh29v1XkzKuB0z/+QJS9SMndhv
9TXv8OnhTkxBqXt02JDHFyBT5ulKTMvMHUjPLL2d3GsLI4kGwzjPhWFY5QQmh41fmnLkbtvexmyV
rAD9LqfnLFHY3woRu256ISbMx29+mnXSFdLYNb1uSUzW5wSzv/3czSu4RfiR8VC/CNx4uHe5wCDe
+6ib1qqPl9Tc4fwPdIPBjZQ9OZ9lrkHwZAaPjzk19mydCNSHLNyMemMxZvZ+7KAlfuksb3kJ7vgw
f151FqVfVJRtuSpWC3dzjZGKZfNPD6Nd8gaog4R9GxLKxNdRjiJCUg4XzbhUXdRldyoz84b4rSU5
HYoxWDYchXLF8YFoDz7DNEhtVs1w9hg2CDuz4DtQBFtSEhzq3dUvo3jNFszvkyBO0pKvHtdqKuuT
T2kEMU0Zb3ndlShgJBnIlkO2XCKZpdSCzU3U+KzbsUWfegjPVyQfnRyeYqUdEO8U/aPfumE06zkN
eWJfwp5MMG3G5Tx7TfLetWcrgVd6M0Zt/Bk8b/hpzkmN+lHOA0Oftx4U7DOZOhe94NIy7t9Jkc3+
Iez6ccCGmWBtoGkA6sb8IuC8Oz3VSjK9lnmSNG82yKWCcqVc2XezdyO66NEsHbkS3pe1KDMWcv0i
ZhQmi1Y1cjzFG5qx5RkNtuEpr+O+ryZSR/gSvJXhU7LoG/6XzrfgJ4cet21Klts0qtQyknAphF+3
T10uYbVVAKHdsVeN1tz4YzPT4XHqF0RcZdt0QRl2sBLcwLVfbZE5oNM/RQvcLO4a6jTO+2wlCNNj
dH1rU2xxEpgrxyuQt8vQm6yMUjpWYgM6/CJWLPUvKZmcPUeZkCFwNhN88sKEx3kVS2jKizkO/Rmc
7MAZ0Nbrbn5eoINjfamoyuSjmOvtBch7hOJ+8vHDnOeCnHJgj1Ycowg5qskn2PadtEFzFbRPzesi
69C+66clLHGXMUZfN1k7W9auTe4QroF+KtBjNOAytZjWrr1rjYZfSoJmfBy2cem9YboYQNCilZlI
dNcgHvjkVBY/NPDfUgVl3TiXbRjRBka/yNSGIenofe6a7Z8ETV3dU4Sloy6+mz17GoNoekMcfIGR
AsXmsaF55BE7hcn0xgYaWm+zZiWF98AT7l3Q4Q8IbQwLe/TwPm1THn0YXNCcRNRRUSi1mgcrJHtp
HLALlcA0LtN1cSV44/wuSRL2uNBmu2/CVX7dGtu9Z7GcSk7oW5lO6kPasZ4VDdEztEqLFAL8dcKZ
m4sG0e523oAc3O6ojZqPNFz1vem2nFWYzrRUfvHruZ+69H6DFjX54II8e99IF8PLHzl1FtzVKrNO
FjVmbg5vha0l/3BTb+ZDmlK6FZarNYf+N7Ruq/jNROIqt9XDayefwk0DxzyOc4Q8hsdDVzXUhsG9
DRO0MqMp3pH7qQ1r9jwH62zOFuYQ5KOnMqIl2xJrHpZEp81XRK5qPKUmCqI7zTVPHrvVSkB7m95K
pON6yj/Gi9TkZYyXWJ/gvrH18LGYaXsdAsvkl6AFgLor042nvCJz15piSTlCUWaWjJeTRIziijoO
4lgWW7ot/Meap/H4aNfB+u8gmTmEQ63JU8xuibWV6qJDO1V3gvVSHV2mXPLu7RqiYHQa+iRWZ5Nh
36mQ0TTZdbypik9jpqL4BS1HXfoA0XUcViFbU3YN0VS2/uJQ8KuXZTa5JuXGGtvez+McE1rAJybH
NabvIrm9RWqcRciCob/1DyjszNgX2j5z4ZNWWJLvBZJV90Wkgl2TASqIeFYu+xLOsQi+KlyEIk1e
hxTkTNxctCVmB4Klol4sdvd5WtbKqmbKP1EYQZiPucPe/nmeRxZ1VZqNAc6ruk8D+54636EoE0RR
FhfG1JMqWR3L6Hn2+br9SuARIf+ZOHr9TnkH/OS7TbYrg0tFOkxvAAZPxXrqLSyBL4wH0fCGYpVh
RyTxNObYnto1Q4W57VEDuuti0rq7WLSCqCrxE0KAQlJKG7ADBuQfiPi6sdysvsUiYP8Y97Yz09S4
CxONmD7KORjseegCw67zzJYUX8wzN1VjJFf7VbAUPfu0FWz+apwYUclqiApKJpbwgY9NTcsRF9bm
ceu6pMEnyTh6PGdczZSTtiOC0pHCJejj4hOWw95hrB+HJkJ1ql7zd2Mcbaj2mNR7/bJJKYsJjNcC
LXPNEgNKl3fDeXN5upUNsLjL1cczErSWLag0GTcEujCLcfPbLHRZ+8uCh5OfvCCkrai7natFMwNM
cuepSr9voCvyroiHgNX3YHgnNCln6bsA8ehGgsvqMYMvOPHD7N5gs+++Mc/bCmd8Ur8M0TydeDD6
BbKZoA6uiG9jUxIUn+ciyM1Yl/Dkij/E1kC0aF3b6CtrbycGRsuEsAQeBl7iRNLqY4p7H3Lu2rY3
lQ5S7k52RfcLkr4ABUiftSF/zjtHkDDzTTyjeWC5yprTHiuyXu4HgkLHE4saE12X2sivOYIV99wL
N9+bMetlW+XbtpZpio0DpZim/gqvlI5XjcLeybtJPBlDEMB5mNe4q8zyttR+A8wGLUPkjmdTLJ9G
E8/yaaqX+WHReui+RdOai9OQi+kVSWd8UkGMRiO8D82vm89AsZNr4j6mcLD5OUWUAGYPzxaOSYw4
o5AuU+cY9PClHBHeD2UO7YoFTzFfcSWAfXMux3FaS7kgY0Rgo9laok1qa4qwxeQdNxHJUkNdhc4D
mNJETwPrDcorJvBM3WfOpu3n1dnRP/pk3boP8IYZokdF+cLn0sRW84chh/YKvnvrWhHaoQBa2+Ql
AveyskO2dnC9qIFc7nHOZ2/DNkbyWs9IjQoKXuK97+pghSZ1lL4SuKdOm6I26Dz7UffguVwjgdC5
qOEskv8cDIoQOLMQ84PnuBKIirzB9vYU5Gww73GjFU2PDt388mVy4Iw+JwtMlso8n7R7Ubhw/J74
PoB7UZOa9lM7NGhIE0ZrCa2dSl5VxAwvQN1tCyfAIUHGDN4i9j6rP7UcOSIqcvNZzMsWFtgj1poX
HpW7tBIZbVv5sLkMaWaBHq7wKwLsPi4HJKL2ZdONd2+JHoPss6vHfnlZLGf8Pm9Zo/hJLbXgV9u0
a9hiv43SX8IhmvwqtsYhwPZMw4laDKP/gDqrgqbHIiFXa7HiLJ/u1m52WNnR+DGK2/iMe5TwARYD
OEjyFDbiRe/okn3AenDyxFrTwl0nD/v10eVLL744hQS2mCbU2J7CIKL9T90xJiox1FP0GkRe2eeN
ICt5rgdQ1N7mKEBF/0m7l2c9x3H/K+1nlt2tYSNJmSQwo37EQdbgsG7WNHJVTbM11yU4VJDWlj6E
HOy9hXMQuadwQSIPmFiZuF9onGhg8cjaPzGNclRBdezgJa7b6SdJY94+R77uobCriejvYOoeRG/Q
U5jRoQQhyTvcjfSbPrsY7nFnCG+0KlE8TpfvvVNzAHigN/k1kMgaPxOpRoTuFPFdFU5Md2jURJyp
nheUSUSJ3gMzLwUMc8LogdAoRQydmqC/49Ag2O8u2tiMX0Vrc3ENz101pVqLk4zjfKwi0FqMKMZJ
be0ZQa9kD3UC8zAIE+UNnQWS2FB1LWfrfW0gWi/R5dOwtIKPAJnhOV4r3PXimnBo7qldY4+t2ejk
DvvkgJvsEUdYgXJTKAo0U/quGlW/yHOyLuH4M+OpkAFCpDAxMViwcJr5pYWS6HUSuD0yc2kVjsOk
DOTELjTS0bZeRZjH+Uf4KSvzeJtzq8YP50mXlF24xsNLmnG5fgrwa1hQtKGJh+V8c3pG3G1zb5Pn
5ZYoPNTBIFacMdCSwnxpq5vmZVPhjJhsWmJKLHIypOZZiZJyiqCczIr1P/iGLRtSoy1T5OdkbDCe
Fxi/Ii7EMkfZHCSXYbqf2bDkL2nb2QYnYt75f0SLouvXrnODOCdN0gcOo6vjHpxiOvG3CaIaHA0R
y5L0rLG1jz9bnaQuL0zI4GTssmTJX0OUITjQKChzGlyTJIv4qINlCN4MDerab+0tHkfb+pbLqMzs
CM9ftJTpSf4/zs6rOY7sTNN/RdH3qU1vJqZ1ka58wQMkbjJAEjzp86Q3v36f6tHsqHu3pQ1FSBGi
QIBAofKc73vtIa2A93mTmNKIO4f5zo7oGBzbE+44Yc3BBlTeMNBnnZM5ISKuwT3NEsD8zBDh2udi
NM3+qS7zojs6wpibgzLSI/4O65KoAXSWjeGlqZTRLx19Vs6NSoLNgzL2Y/ZF2ejsCzwGgDpax8rt
rlk/YAKpLNWZnrcShVXgqj1YdmaUNQEpnVCG767dy+TZmPs00Guy//NpOyob1dYd+1KTlodZCmP1
GTNywApnGcb9CrFk7DvAxHlXFvamvgKeWNYxKyA8AqlWkOMRXlu1c293+MYKfwMOlLjtdH0MDLvK
FZ9n7mLLfjWhVCwyEmJVQ3bcxpmiAWvbNUj26pfUj7n+2i7SCrvUscz9sIzetpfmoqg1cWf6PHpA
F4IesWb0tPxsaV3fv1o9ieOfjjDH6qwCATpxaaWj9zTPINBhKdxc4NxDWnmf1XVpnxJR1sXT7PLC
nFbdLfqjOlI3c5n4XnXavtfNus9HpxLHJYdHfGGezZIpUEd7zdowb9wKdM4kvyxTg5GHWSoBARD2
KkPoDsf14gJh6y3e1/lK/p7aa4HnEd9YRRWIdz8enGrueGEHJ5fd/dLxokEN8U6g8Ft3vPXJ4GXH
eORZabG9ABInSzzxJMfetjlndgVbOelK4sFs2SrJbvqNrXD1nZrbttwVudNa561scCVr+toMX+ds
9EguKEbyI+KBEuc19bXZthyoHB1Bktr27hTY7G/9ezWZrn7fEMLR6/EtBlVjdVssis/dbvOmPPCq
eS7CtepubWtDb1+tLjHrg4nLdd63tRyNUEyrrM96T8oKSJAKrdSsnTPGGVil5iu9pikxVMyQhaUr
PKZr2fbS8W2jyoyPxaFh/ZRsIl8eiSswByDGNOm2H0ZtGeKbLBq1PKgG9ryDCrjVXnDUd8NzSVxz
+tLUlrmcNVPp159ra+XyvK5C6cExFt0NmGAAx4HRRiDkrO8RwrWDeRnVqp+DYaVU89DxLeThuOl6
EaAbt6EGTfOm9pvc2ENoeS0nWnNf1LkQ/aUbNq0+OlTCMRfwEyb4ALxhpTW9d8z8G2iGYoS55Sqy
J2qUQSzoa97tVQT2XgAOcJDetpn5No94SjcZwaooWsfD4rYdVgJp3V5BT7KVC1/tLO+ud6ZSwYqf
OdmP8XY//nBGogXwWVvi0DYeo4jKeVc+GV2nDzx7wqrawZduj+OYTZoSJSdVMzU0dEtBemKINrnq
qTPMMccoOYFTWWfT55Avcjk3m1NZbwwDtrn4eZuPx3V1tuXNdSo53XFrC2PfM674FYknrU9Rjrhh
gnKZuHPhae4Zjj3n2Keo8K/gwRVmcKoBNjb4tmA5tyh1NK3hA7Nl6/qYbvQ5WmxZAE50bfoIG6yJ
cJooLH7MUf1xL9I/Qa6hN7mJ9+pI1UP4WqvA9tOuTrq2GfwML5zpNy50qRFA8XXjJ/uyAKNiL1WH
D5ayLVN8e4Awzn2LU3YAKikbnBA+Ae5yFvGCpZHinHox7fQr7uN17PxxpuCl3VWsHFkezC3Z2vOR
fXixtLAzUhjr8J+rSW7i3f8Hh/7HvBEB8LhkSufEDcWOZZghqb6go2oDrmdAdRBm91+Yrv9EV/Kb
yuAfdDFd26+9aRh2jDe6dZ6GtUnGUArGGgyuTP6BihO+ZAhZ1vpfGDn/RFjym5njH/7JHKkMh4du
xbZLPcFAAkfUgqD8ix/oz776H4Q4knKz3kk9Cz60+lZ02uvsyuRfKGf/7Gv/QSnHVNZWUiRWvNKA
4KfdesjQVfybX/wPuolB04a6GW0rBlmJoAcyP9HYp//5G+rPvvM/KOWSZcoGy8vsWKhKzxE+Jex5
HPb/1lf/Y0yLXkgDzpvXhc2AmNLBo3Bva57++Rf/k3foH1Na7E6rZrnkvF1Sx9N/9HVWzYFqrzoV
K65eSV+OCFP3SOwt+W81leFS/L1YLHXF7BBfYcU0Q1pvZtv111wDDfjtB/pf35f/EJ/N/X89x/3f
/pM/f2/k2mUiHf7wx789NxX/+c/b5/yfv/P7z/jb7rO5flSf/R//0u8+h6/79383/Bg+fveHiEFn
WB/Gz259/OzHcvjt6/Md3v7m/+8H//L521d5XuXnr798B6Ubbl+N4K36l79/6PDj119QAf3D7/T2
9f/+wdsP8OsvJ0bLNNsYPz/+70/7/OiHX39x1b/qumc5tqbhu/bgJ375y/x5+4jt/VW3Tc+0PJYP
13ZuurGajsX0119Mgw/ZrufxOf/9ob4Zbx8yvL9qDoifg9LUcnUVBep///i/+wX9zy/sL/VY3TdZ
PfR89n/Fj/3PiWx7rmO4jsqBaLuupiNb+P1bY1XqAlLbTPd919WL72TbFmVJqRDepOt7Q/aAsTYz
93UZtnHPHTYfHJawCPZH2XN9yBPRouWPUurKXSn67B6B7JOdahv3vKm00ZC32mEo9dnwqa8eLjkr
wU9YCK30OcyS0KpL83Oayr6i37pS4nEEoijq1ZEBROgkgmppu121GK+tu6KdINw1u4fJrmnI4dIa
fC+pzS/C9JLvHMPKMZ+AQfysN0HorUlJ7upK03wYzC0FFCQbrRF7CGU3Hsvy6jQpyrJmsPQ3meXm
p5ZlYtfPaQ2SViGLWbzl0C5OVwY2qRjR1jv2Q5WCx3qZfovGdXoQk6k/MLq6X1x7Bj+U3ehnUyn3
qqWbQ8hMT6MxbWfpswWwdlQpaEZUNLff+wqapMNeDdmW3q3p5gQsbjog21bv4ey+gZHk3OFyC7d+
SLmP8yxGeuSbvZ3Ho5OfVWOF9SunCM5k8nNhvw3K976t7lx3YdayyvFdKT0lJM7D9pnShmCcxXtP
dMU12y6auRed/TmD5AVtrj2uiXwnfeSLHBA/KXoFIwZfa6c3zmXMWDVrJw8W1462mvRCQkgWgMbu
2+zJAMsOvepO68u8Kb9mTIlwTq6yc9PsYkkDBQFQblFXp84Gv3KKdn01h5EgQSuq9ZtaZtvblcGr
OEemuu5LVC8BmpUjY6p5rGvxY56HcMoBHIsxscg+oew3j9K12PWlq5xbLPuBss7cYM3GOAiCtlYs
h93DqPfNHkLhY5Qe7KAJFtd7FjEn5G4ZRuL5Y7Xuizn94jnqK+YuqqFbKNUK3tDdJ6oR2WmiBXle
zQeCWmgd4/ka95TLKBF6HsdfOlo9ggLa4Lt0VWgClpfVr2yVt8ADRCdhC7Oxy3VWI8+DFDFxSZkj
+0FTdmNYrVoXwTjwhjAZmXeJVbnPvVpm0TbprA1m8bhhU8L0MPGCtXP+vUzhKiyoOOKmc4U6ESRX
ikXfNP7ZzDiBBD1mJHP56mq4ETH9UwwmD89WVOkU1YZ1mTsTYkFfv6AWWXbLvBwyr/attenjBPrx
YCXZcHV1HjFW5+R1FEb1NliPFgTMzumGfCdK23uakKv5NsKtNazcrLuXfCSSxdweDLMgR57l9KY4
mLqXjTbFfBphFdS6DrRKK+PBluOxyzXtp5NM4pCrSTCiEdw3VM/eqam6hAAjcLMDiwwgY/4g1VYe
day8gTt7xofi5HWoyOW06NpZH616X/TV4yy0MmjZMQ9J39oXT00EJlK5L2uOEBylF6spPdLiBvUF
flPx86rtPyyR+3lpBThDW5SQTqgbY7CN3rVT1xv/7+wVVh9kSNdiVdAc5HUTuYX0/KW8K+vqZ6+k
jc+qsfHutzhtCMoW6vySr4sayDbkyFkPfKfLZfaat2woEdSgySrz9qtA5x9U3XTs5+xJG3khxaSH
uZzQ7C3HdHUPGLqjsjxvTvKwzPkVvu/Yj05kiPQVBMry22pOrqu2BFmevmeL8ALKpBu/KuVrlk+h
YZfHAZxTAX7MfVotiwvqu20PCbfLSg5n2jn4rtWvtt2KUz5m+aOBaIH4OB53Z4DL7vKQvHqI91w7
T16tn24qwnAw3QgifJds7MOVuvWIOICqiVhYJlGh15ZRo2ThqisS/UZa7RRTC2ekCaFK0oyvu/W+
KtF2DKr01W1J96r6rAx9tifabOM0yI5Gt32RqtKGNQ7JXUt2o9+v1hc1G99sUkZWp5ShbYLFaF7J
6QdRo6D9OSm1vfnV2H8t2v4rxd0tO6m+hqVFlJGrz76xTktgZGa/n2fxaFDuvR/Nrr3bHHFqiiJK
0w6Rpee6z0S3v1XEnZ4dq3tY1C9KczsQyYPtBzn5qrseEQvtsJhEmutelLwKjE7hmvFspB/SCliB
SVNEDbfyj8SSppurOY3DsaJTANDlXS/njGeujSC3VrgAObyvOoVvpqv9RE5lvC+KZvtIEg92axWB
2k9fPC0hWKuw3l0ad10lUSGtavWLtE9kZyp3i12tvIFT+Whpu9mrj/bwk9b7/pWng4Mws9frApMX
ordAW5D3B6e3xM7q551QvYS7rb2i7rvf1jysK5m8NJ7x4nhFfuiltYS6VfRhPhnOW6LOp60vVl/L
xFs6Kyd7qaPEhNWdEBqHSTtOx2KUc9zLVg9QMFkvVbeY98ZgVvfosEg2B/NOFGo/zYFc/BUwoiuG
L62awI1y55mkjDqHybaj1CyH2y/vIhIHEZdHsD9dlTOwPkIyrJX9PmsdjTCtdNhB0AZFRshCiiyJ
5TcfA01UqJAaZ+dK+VZ6+nyu8/LRmGHvutU42TrRHf3afCtk+z56c0gzFkqflHqNBWgqTkV3rZ3S
NyCTMeLDqRflGg9Jusud3gwaS/s5FO7BaACcUok61LEnk3/LDXPivlAIVlqYFNpDiy48qDUFnXPe
vkgt32tiGP0aivPSIA16skES42YRWZB25Rg23aSeNU7bwM61QFlq/VGobX1OUIH5Yhiw7SV2vd8W
Vb62RrvtUkoRbLn6gwBwxiOz16vOJ/RgjeA6vQCOITZmMxKNmxEBmZmhtDfvjpq+EME6kWHedLTN
KvLUvvE9pdj2DRm4ukJaUzlb8UYFu4KwF/ItZRxokZoVk7nuepHslq6OC4GGEDC8D81BfQMazkMN
XlYn4wbJuRYvBIPwyMuraWbPCfQtMDgsFhWKSITBlw2TQgUV/UmoNpjBkG9zhC9d0G/JsK83JRhc
2wWBHB5u+Ls/SBhrrS1DtE/AdjXiezMpo0a7S1xRRGPO/OB4yaEssiSA5h180uj9NdmKwOzVp05Z
zugPHV/RtKuObMPX6tY7s/8yZqE6xedSAo84i49avdzPxlpHgnnkImymptG5ZuSnuZm3d5NFHJyZ
YWEeV9eXoNJJzZVVzdX7xLR/6JUJfmNKH+HFImcD9sNfn9L14aCq11OhHrB7doGpIhGpy157E6Lt
gqXpXnlm9poGoYiOANpmzj8hQ4YYVYyzt5BohPY68pbL9G+j0zSPW9o+9HSD4QaenahnwqKxNuf+
5fB1EK0rTwykc3AjYf3NyCAo7B3pEj8bZdQeFIhATu36MpTtYat/S3NgR5f9b2NPGaiDssaA4F2s
Le4EIbIckHh82ts4EOrq7anQeK8G3T0lVtJFC/tCjB4v/Zgdm/C6ydZiVNQoT3VpT3tbb1ThS3V7
R6hC00y6JLtMGMMpG9T1DLcAoTjzttqQ0r54rf3dSPR+11qD6tNQ6zBB1hn1purCW0QRw5PaJQZ9
8nhF7tqp+2q11TKHEqXUu2k1jm9lifBds5D32a0tKre3HQPYYdDaJ8dZzyQyUa6NqeOJgLspolHK
+jHCgQddY9VnpfC2AJl5HhY4AKJeitZvy37bW6sGgja0OkAihU7k83T90bKb4zppP1Hhfde2Zgxb
KU59WYRJ0r5bWZPcN3izIqTnzq7yjGZfWj/RKFZBahr3rru+DUIFwoXU3sPwv0IoYWSubXT4fY2k
bhxAHU39W9pXe2qqtgtD4s5hpnZywCxB8p+fFPapVlQt6i2vipAR5r7uqFMwZVeoZ46bilDwzmZo
H/r9YmbILF3FvFdGy0/L+8kz0ouCJi0anDJ/yIvBRBTF+99aHyESnkde7ovlqfxXvrvqh5cN6IbH
H1oitftytNAlFusrkq1vnZs/9sK4ai11d4qjLfeJ09a+Z+tcXrLLQttBG9qaMwLsVdDxNBf6clo1
C8yRKeZ+c8ftDrnRFmmDSE+WgJ3JHWZ7CcsXdm6lXsdZi9u5/Zl4Iii1+lJtGYmW5CcgQ2FS4z4X
4zaHZpeOt3/DiESZNpd5TOYvRoLEtUyV6Zm9ER1Mg8iERXb8mTlj8ozNTHu0pnr+YWQQ5Z7nzldd
qjrVnZpdfhNdop/ThKLqqLbHJFrbbGTymuSXFFaMjibd+J7RmXAqjcXx05zxZZLKgyxRWGxZETdd
6cW4JXykUz9tqfg9rIhfWPwK0CW8prdkpoLIW04N+dXUtmAkzy600BP4TQclTxFDEk4oa1Du59vB
EOhgUmPzNVaTkOadLKhlHgP1l3t31KdzkcvDOOV5wFM3XidVyNicbRmKdkHzz+lZE563x1bwfTC3
3CdYNtQ9vt5oj77S5i9bpsEcGIZs/bGf1cs2adeyyQ4rEpGdROB3tISQvp6IQPd6RhNvioTTDqHV
pf1FeuNFL7fYnfXAM+Y1asX2td76Hmhasds7Lym8o2nPkZwN882d8yfL9KoD9KTB3jdjDKjWb1XK
c4j6pv5RJN2T1S4xmTtc1rnjo6eMPIHgTVEK84oojMXgkI97RV+DpjjYSnnJanlYLVv/mD3ditCx
vKWduzfS6cqKupGU1H12lYeNl5Ny0G+L5c1itmn+sjih8LQ1mvFPnQsnsU8NaqOQFbQNx7ozgrro
o7QZ0yBtN+t0Ux0HvVqjUtRVN7bGKihXedcMdVzyaj5JGwCl0m3YfBNHzVYdars6qRZTzLxZEOTE
2AedoiZvFo4Bf5oXfE9OW2lRY1gF6uPBuIegNQJtEu4REwHLpYo6Mh/ZNIuGTj+Egg+9Y8wgibkd
to7VhIv0tCevhnkciA5aAlsQvhvPetNFQmoLJFmVPHmeJDMqIeEtAr2azkury+cKNdRZXbuUmjcx
I8ggSPdRT1o7KlCnx2yTRM17RX1wS3PeY4FLwnHS0EEgNxq/9+kGYWrC2Mnio1TIxQl7YfLsaghs
0LtMT7Lb3JPQaEiy1IEhxShjPU2bSIwWlOVavBkkOAySvJIS/ckFvVH31DryjLOPoZdn2Pc6hAHV
ohZuhPjIO1lTe5xGSpKkam2HYmkkNQjNFICn5bG6uO1NMpq9JisbN2o2ZTdC1f8wc2aaSJZ01SzG
Oxl6KUc8rzdDAJurlupvdlkybrZ2IXGueKRWZLREJWLnQcRQ+LYwhI5Hx0anbM2Zxso+QmwjhIPe
H5OgNRVxrJbFC4VZ0re6Ve4rqflv6cKgVpZ2s5+ZxELL4OHGgve+SG6aSurPzTqcBr2od/jjESmi
97bXpLnoG0+mqtlHEgaVsF5oTUk6GDOWVCVepZ299BxqbtfqXKs17gLxA40Vl5GYaihltz6oeStC
REPS1wr9RR0lhmehl75wrQUdgbUeVM27zD0XQWoseqBIveTvIlnxh9zbaQkUo4uH9txozZc+RQC/
prnK1jGqvqO1BsY/eda5bvTcm5BwExc22t61sVXowaz6tpRqFSPkGCKIqNTP0cMovWf4UONIjqzs
giT3u0jqh0TpP1HYxmohnh2Zp6+dZxWh1ipaYGF28ZMt0x/IPbwvVct7RUrGdT+X8w0Fq/xV0a2w
WVLlR6Mp+c51rRcqDDW/qRwjalQnFrl7MirooRXzCRP9ChFanFCXI69E2RZrQjxpk35XNcslK9M0
GrGKMKemvtQQ8kjbfW17cMolYy02xDlBFlcJMwsz6d6TDvil7ZfHHIUuN/8VjQ12Dju22ibEHbSH
5jKgvBDKuHqA6Grv2PNzUnZ56mN2aGNNVx8huW9vKRAwu857f+Ki4BGnzxSi3Z8FEgtqU9OPxFyA
DgeIhDgrM/FV4AKjLSNdfaAVEfcGasNloFp1s/EFlduj1gvlIynz9LKtdZjyP47trDoY5ZRXDXz0
UzbcO8NYHS3YQL+TOJRaw0jjpPhRLTUewUILBa5CsU2xjd0r6sbydcynPYBM/WmmA99eItqgUUoR
Yz2Ma/REz0DoU7DkrnMbPrMo80ZuEd0YrouFervNDG1XOcuzpLeSvaib3vgRm0NjmF/AePnuagHO
4GCpVmY6NBLHs2O9c9NPTMKPNSBEUCxcYPSSxLdXJGwBDPxeB1AYtul5lgBVGPASzndnCptxwWg7
AW3KjNeIQtc7g983CNX6qKPG9kH2pp2BN6+oux8gMQS5lysFctaAqonVJrBqDRh4Lqb3luPQ57R5
tjrzgHfgMXfkQ4lAYL+tTvugF/yW0Ve/YWa9VxKwminD85TORkKnnDqH42xWjyTV6I/ZfDs+62xn
zsnXRorLyPsXR4PyOCYpEZb9lj7gaD4ODtpOJV8P81ZPAV1h6LcbckXE4q99poB5VXWUatOxm4bI
4rF+UUh+/SZnC0OYKMH5kMoCP9JYp87dHS1zHVhut5eK/DZuSQBZt9Oa0Ym3hPtT945zuW2+rLJ3
8OOX2lh+csQXPhtWe23qKXQd/HXS7M6wH05I3eDyUOvYcTKRtAFNqlijmIHagDq+Lupyb9kTZjbs
FbDgzOsGNsx1vm+r5jT1+RAuqADZJGZiXivZHOb5WBXZ0UotZFWNsvpE25W+5mxMRRz2vkgAm4rk
nLoG/mAL2bnSb+Gkte9KW7cROsoDI60SYDoxj/yEKPvYni1MIfQCJ7dVCKkUP6BgU2key2EbaB6p
FSb0dn5RiOU6ec12FFNSIPukE4ZBsQdeLl7SGRgxJVsvpBfLee473jZKoZyLYuhipNn7bPLekQKI
e518/qS1rq1nTgG63xMS1A8kCff6uv70mHLxSXpRXSXHFoYGhTkwhg38/LNOtIeeHsABSNNTZRrQ
xxy3lTBQmv80R6RQicLryr7eh0avPg6mftdsswqLO2QxWWlllBfMYpN+E6F1yckkjfOOKNQy7Fuj
/lG5sBj6+jgIEdg28jUEIEzs64CcQyLNwWJgXuwZR+OKzDrC1pby8NZu1LTduXOkubMwS5HWrXBC
9A221uQ3r0fgJM12V9S87FyqWdzMajA4X+n8k+eacrsgb+YgWZa4JBnHt5lDn2w0JPcQ8kbUJiww
VZWOd2WXnVRT3oAuNpm8vqFe9MiJanwqdeeaMGouDSA5c9QIB1PSBUwplEz6Y03OMfc5yF3ByaSO
D459l2qYTbQeGwKZjVRON/nim8K4V1AvnjxEWLGdgYC0GKUz5mJd6en2m/XtaOLEpv7DsWOFr4+h
pY9NY7z0nnJgRwVlsdbP2sg/DawD2GmLB+7LEouo2MmmC7PSaffuNGDceXWJvcM0nxSsDSigWf6y
T3dUviaMQShCNPNAxJwa9Ik2Bv3ExFBku7lUHhTrVgSWtwecxasvt6ncTdI5LPld7jh7Y2zOiN7s
0AJjHwYVAZJwWCA02kVkijBs0LILtqcawwaPP4b8dK9bU3JGVCb2Wi0ydYfptgd0+kKXpziOgDi8
DRfjRbLB+6mRn+zG3oKy3eLcxS2tDUN7Zr34jvHxCTFJ6vOyPk22S7flk1anxDSjMoU0Hh4RUaIW
ykQWdYjHEhfVT5qmfTgz2CA1Z6Qa8+SjGlY7WpENRtgf2kjX9GGPL5BTbl6613HBhcpBYrZP6jqO
z1CoZ5mPdzo6uE/Wy8e22rTLOMxZdbXaoWeUQ0D5kenWoWF0Wm5s5tqIcy3s5HGVjR0xafbgQdbG
IbWgQNoIZqaxHqqgrUrlcRLtvdOr3zE0ldGSVxVg/7SHKWj8qTWfJDGiwJMbx+e4s7yBA7VxrA/F
VK9OQheqdnZxo5iVqxyWtmQ76WoIoKlQPfak5Rv+8S1Klu2LvtXrbuiqR8BZzoIRDDebwMLS9pFq
rD6WVXXvlQ1+DLBSpL6BS2VJhCRhj2Ivy2UIMvbImagEfYsmqxfiGZdxVC05nY6FNk2R7g4/MBIN
7HpG8WrZJgvrlMfTWITqgHe016sH1r4goTgMilfAJij5fZFbKGVwnkwFVhhjFBE9mvEyNXtFal6g
eki82YFYfXUU3wUiUKqJfUts313GtqMov2sotmPOQUsi5Z8hT1R5XftC2SkkYF3XAQ3Lll3aevH2
+DBBDRUyZn3AstHPx8k9FB26MjvZrpk6dbtmMfn/0yHBbep5yJP5PVSccpXVXhO3f0PklPvaalmB
0rvPRNW0/mrape/k2fqQ9Xaxy6pkJk+ks47phhtAM71X1SD8IOVCCwoDy4pzL8fuODX6wwDj63Pl
6GjiUKVp2+QG6+ho7P/VpcA+RfntXTGCa6dTHm4sRHISId7qJJwNyhFTddtrszGEKKpr+gySPtiQ
qvtbuoEkKIbiQ50YT4mq2+EyeMdUrDzsThUAMWYhcQQXtnu/I9hjb7PDcN6Mo++KVTsbtfGz6nUg
i4UJpazhRMi5SMYmMUPP3dIDmreSEWikx3max3SH4F+YSMZmPe7cwtx73aIdauTKPvRTsvorQ70I
taos7odcKqHb5voLBOyJ9IDYXrSgd/J7rsx976LdxniEZG4UK87KzGlKP0Py+SRWRd2xi/DjItOt
alV+1a1Rf7JE9WWS23xvqUsmw8p0+wiBcy6CQWjWLvOm2W8n6eaRu+ItyT2Tnpk8u0t1EtdrUx9C
xNv6fTLL9b2z2d9R9aonV6leQWxlyIiqBKniZCfE8inc05yG05Y+FuaSh4udfOiKedUYTub6C7/Z
wMtvGQB1GuXzVPEtwNBm40vO1TbreaQ6K4hMZe2ZNM9be6MExiP+QXggnClJj+MPivROJuXj2i/y
saV+B50o69Kw7JoCEKK0EBwgBlfzrzb3klpO9+W23HlrURTBONC0ss7i+2h8jHYLrUz3h/CpXYXd
/G6Z14VxarKcGFXfgytBB/LcOCJA3fae1mdY9qeLa98SQG6S5Dg1+gvKz9MyorclWi7MQLges0b/
QRjKfFGWvAh/+5aL9YeHyI6UzrDEpXXzc3AijfN9kpQpR/mEWUf6k5J+JwvgTdj7ep12JDJw+7O5
Vpr+lUT2lDTS+UAuFhE1jjZ7ccnLAP1ASR+pPL7pTRAUqjJQJ6AcPHwbu9rgGBNGATtbel9pVnns
WrLvWvNaLss7lSTg2ChpOlkcs6HGUd085nPiHqlaxMO9GUdL8nrMa2KcCLbab017Jzeoxt+g1kq6
oJWedW+2FnTTiNi0Vi0ldDAKhR7ly6TIo3SvMnd8XevZC+3Zo7a7SurXWc2GILEUhOGac8qs4bKM
9d4le2O2jAd504Pnba2caotofqVw2ez7jn9sWtZgtrPjsAEmOghX/TKtGTgJyMktnVMnF3sIhiFy
u4aFu22ci6NVeqSqPSlZDiYAxVfK7UddUK7Rd6KLDUQKz8RaVUhqugavXNsYue8ts3vI/jdzZ5bd
Nrpl6ankAAJZ6JtX9hRJCVRjyXrBsiUb7Y++n1GNoyZWH+JmrnTgitIqPtV9iFgh+0IgiL87Z+9v
l4X2rKtoUheD2fpbX1GlU/t3NyIxEjI0S0AJ+QI7m/gekbb+3Dejz1qbmbeljshjGypgnAohfdOT
0DoPRDKcooqS4iYyOVqT9cFbm6n1LT7f4OgDFXbhgFTfk8gy7sqsd969Nsrtxdh38ZFiA/iL0aZl
MRRNnC4QJ3NfRSD2NB+9NaAZ7VCFwKXpl3j6Y9WSKaq0vUXv14rXFk6gpTAS0mu6wdwOshG/Q7bu
lpqHSHcBBCXdZpFmcyx1gm7bhG1322hJv5V57cjsDs27BFvRi69OfVu5y29RzLOzsUrjre/DY68p
7RtF23g5eMEmoT0k5HxX9MqtkRXRkaeVH5Eeaq+yMsju2NbNpla0bJ2FLduaxOfIJIml16o+FOt4
3A5DXS+MYjDuNbtR3oVpyGtS1GASDt7AZq/a2iayPAwfxdFLzGfHqL+hGFBpo3obPeyKDSQk/Weu
Z3tLPslOfxp0j36GpUSvkTGwi7BcoxcPqdQ/txjpFr0RWNs+Z9Pv6PnUYDXvvYSSY8T/4kVNtMXv
1O/8uzQq+JBt7x2dso0nh9LaShyHImmP2mbj4XU7pvJTlaPvW1W9FIaLAh0voi3QSRLBfkNUtHRJ
AroOBYxFXZicRBLRHyJlOMiq7S/pDDm4QaoV/JOVrUnBmmzKaVhV9HzRbr3rapEsOfujj1ERGrAQ
4Owpk9dQ5Tjb9m3HOa6q12ocaWcbPhyW41EswzraNaHfUp3DYUnT0NxTrrfXSB0Utv62pTwGWdIi
LgdvRJA5zPOFGlYR3Tg7/BUUkDYG5PQ1tvOMKjfmaQo3/9pWG6sqCfTvrdG3qEJyegeG/tYKa4mo
W+zsqdQSjC3OIktKVzTXOA/LdnLT1TTCrJKarsBed4M0Tdq38WA/FyUcpNQoaFNbg3QTx5Y4y5o9
Ag0R0nBb9oxwugHpVDMeFmPFjtkfTSiqA2ecRVOX6bAwGzV98+NcrJF8twerq8ZNrhJ3lqSafsB3
Gq7tapCfx9F4Z1l6tTRnD8HCOFJ9YJknLNv8MYS+fSgT4AQtBZoTxT0iThnMR9Bsxqlpi/4hoxzN
1+tIVBp05Unq1MJbUZxtj22TZ++E4VY7xbLF5Bc2a1bl8gAsg9kmlaLslGuWWLSe17xHdRA/GGbT
vPRqYQQrPW+GETaIT71e7UavXfnwGR571ex2YVOGO8pV0cry6/s06cqzYurKoWDg73tlyPY10/IB
GXp5BPOD2MgwvHijVQKFt5xK70GFVquMG/8nWeyYQ9W8o6cn9xrLb03g54AL5D4N1GLVRfjw1knV
e3eBnqobIaFlT2M7gf5UsYwhF5m4RXdKyDdf5yeVzfOaw7UF9cSfdoFWuMfRGK2F6eXnModyW5vo
XXSrUB4Isw72Ri1qWlScbxa9iV84pXCya5JhRBfWdtpC1fwfCXLuZaikqOXiLt8bkZ48o78rlnpd
Otyz8V5JYbk08iI/yQp8JEXSgicYJJ1FQhmgNqsJ7hBmydPeD6zkwrD8dp/6dffTatL8UUFmecJV
3S397IRoje9bkaWlN2qJOzph+93Pyuy3nNcKcjsjETutUJuThniHQoMctC+woNJxaZLIvVSUgJJy
2vwOsNPfeskoryni9uuoRDBnCDO6V3UNmkciEIn0bXRuE4OjZB2LaBc1Cud9H5TTWe2YiiqZoS1H
qXJkfFWr0ZYtyBfUvAbH1PdaU2uTvzHhG6t6m0/g+N+l2hpOqWMhC6NGsijNMtzLQTluwlorl2Of
NhvV0JuD3ZUSG8IgWAWtx+dOKkx9ktWfc9xH36QiFGeuFB842Zk/DRO6GH0i/HmLpBTKEyqBiKoj
ZJ27wDbdwKqedfhFywC17Soxwa+Nme3sgkax72WqZeVWktX4Dgd6exLA9V5BldPyjUfxHZ9PTKtQ
c25NiBc7cP31qsL/dSalWt5ocSlu8ywzKYWV/hKj3RTkWGdHwblikWHNWYdR5qGUiwNXsxN8Hk4e
7EZPhdAYNuLsYfHddr6INpGS0kEYM+tWSarwgLXSWXcF3PGo0vDb6WjemiE4VlBqlnrfGssIbzTh
wPTYFk6s+3cYCLpX3+ipCg4FPueyqp2frdd7D8JXy6eO/KNVVhTOmx8aOGmTpD332uDdVUZfdGs6
X8mOjgI4Dt52cExRMW2GbDs5YwUN4EsTEPwuxjb8JtGgWwfSpCZ0yvhWCqpvkSM7SylOrB9R009G
awwN2FBsf+UpWX/UIKdR8h6pkBoJnnsti5eVKPmZnJubTmKuh4SnPo4G8USLCPwZRpPeVKAfmCit
ONPm9ikcM32XqVq38jG8/wbuqG8GGRRdnVGjYwrkFiws8DsBiR8jcW+u0MljSVUTCqQgFTkPhvId
h9cg3ElUocoF0kxrSgoF9CbUehPVjkV5bWArF2ZUFNsgS/Ob1iSJEgmtpnD8z+r32m4LbQHVTDnk
Oj3Plir4fgQdsXJ85Hm9D7mZTsK4wKVl3ABdrDc1xpv94IzNUW+9COVrY7Q062p9LXW5/OLlzrCm
a0brrTprpU8hnyMsXnfwaFiLC/tBGTT/zgDK/TiYRnWssLkHy9rQJx1eKs5DoqPbbFPlgDtTrOsc
NZ4uUZsPlUTaZH5XHRTwAG4aatoKJES/aGXYk6aXFrs4KWHLKL3hH0gOaQE7cb5DDDfZBLPuOSSP
cJEDN5uaeyieQjl91yLTPmOAEm/9hDdbWvDySGWikFIJ+T0yOpWCnbCHLdvcciMBihs60L7YovDP
s51ysje1NaUJXqGtdFNDo2K0yUsVFqk7GE3xk8M/ShnkhH6uYm17yzq8rxqaqKGPo99KnYkVBtPh
NBRmUS0y0ynOFtLA6Z0iXkBJWvM28twq9DvqsVr+4ACM4LwtxfITbOqKr6aWnEe6emhrMW2uB7By
O5zLhrxgvQx/4cmFK5IoxvgA1CyAhin691xDlKBYkfyT2m9wT+uHwjA0K1RWmfQcNky2Cdg/xCVJ
i9K0Yq9pa+ZtLHzaAeqAXbtT1SdfdM3GLxL7OIiGTYWZjQcDdcFOrio6aFmJkkemqbPoUqYQ2uCA
6fsoi88Sn/AGXYYKqk2qXUWyx3tfgmLVQF6apF6QCZxS5CtV8o2VbxPRkQykzSjC69cdijWTxhsG
aOzTOsuKRHiHHJ37XltJmlzck7RqTqrPiI+MtG41huB5Sh2t+KHzS3z/iZW7HsdfcKKJQvqjRhgK
FIEuWFAKbB7UkJroIusq42xLNM6qcmieJLU2n3Sy6rbtCIISJ2pNLaHPk3ExpP0OJXt1A2ctfWt0
tp4mWCzOjFWzTdUxZlkonKdSNOa75LEL9ophK2WBsk644Mpv+urA/g55PyZKf2FKlIUmENO9HBvS
GgoAJXcr5GE5A2+ysI0XtEv+kcNIdq8ko6D0GU0bzl6MoDR65+zbsXTOQM6tO4CDqECy5F6ui1e7
Qmo7jGzriKxK1gx+Z5l5WU8rpQ6P0ahYD5k+tTZLeWrkV7mJTAsNPGcpDDta0kUvUJ9ulC4rT5xT
8OmSbPi9zfNo1cZ1+AuBV6+jCPPr/dDDAIhKBXiIUSuw930qoG6UonlCKCAdk8RLKJRrVbQjayS7
zVrELAvDGQViA9MPcYZTDmPHXKnf9doM3gIv4glAuftJJBblOuCC2yAJvY1tIzLSGWrlja5S0qTU
2/kvWoEiykhtcbIzu9yHHu6+xWBpwc5IfK3aORLV+J7j3qITghOSGZh3wLeSle0lAClzrIPLMbBl
JG0hqx82kqdu7PNXiTreveUE5cGsEAOLGDPnwlAVnOcp266+L/Cd55SZpFChXcCfYhRwnOQu8iAW
LFJodE82hevHhD5OT4NGsdqbpoOaSv2s1lZV14t1NOgI9gq4h1strKlrIligyRJ1SvLU+P53a+TA
jI3X6L8ji6Wsk0FLPY0GDdhlquKNjrNBAZ8WlwEU08A48rI72Kn7xu1FrvDhOWsupExwDrFrhaq1
Gdkokr3GXtdqqd8Ab6iePD76AUMMnIQiqV8oJseouxqExhoaTUgfPeVX/CoPWhgrC4Jp02XfwH+w
INhsi0482Gp9hyHVOzRdqK172xsPliWL53w0PKAIGf+wKBRWkWqtOp9jJ4fVGBlbmv9oIlDCy3qw
px6+Gu1KmWwkpQ+jTZaizoqp+zwmhh6Q+GqMkBqCfNXjWLtTaincYx5tD0PIpQeopZtmRI0dVJa3
BA3D2XBExCooK0n9o89G+pArkrQQlaY+6U6uY6CQhOvbYHaa3Mke8BuL96zFjbQQchuedANj36JC
QbQG9WZOLSgdzdPoy68aEqU7UXoDEg9WDFM2jHOk6M2SSr78GlVde9R1wSI4NPKd7ZOgwTsu7jQS
41zgLdGzFvn1pkJcc3RSEd517C1uaN9TdVZLsA8aJzbWDrrqvi2HawoE9jqNDevO6ax+FYHGfCzY
WD3nORVssNLesfXzYRMVpv0O7zT6rqM5/tWlAJB8FDhLc9RSDlC62DgJnqMFiALzFlqc9WqCq1r0
ehxjjhlCB8QnyJydHVnBUwiaHJiIR11Y6lDoDkYFy5PAnT0VYe+7DCjv7Gt2v83LKHwZzVis0swa
f/qFliFq0OtDJHXWrkonsZU++gOl5VZeNBKFRDnkxiVDit4EctVHw06aY5sr5c2QaflNmI7sAjA7
uxJYUuw3ir7Cx4E5GSrwkuNf/asL+ujQ6U301rVEi/bxhB/QDcNZsmEJmdMrJ4jXwDY5cDdo8n6K
EqvjQlcVfAEOFcOcNe2HArEVtlR8zwaw31WdAWuXlsQbovTqEDdRvAdLblZI+xinrLK2XMBnbIMf
dpG128BhInMqO9tQoqtvbMpJS6ZTOtQehoIK28syrZE1xmav7TtcKq9s5YNfDqrGJxX1a7CVhAM4
1/ZZoJyCTsPkSXIQ9An/0Y9I8AJyITk7zer1FQxtWvaWbtMY7Poth/Ts1KuYbfoSSMXKakyMNaaV
cRwy9tIAfpTVaiQAyOusByDS9PCwmvlap/yoVEf/litmvQM1oi19MwwelTDj+N9XBmXKmOJMkQUo
znK/5YE2eu9OUm8GfDvEyB3aHh6RMRaLlLd32/VDx/nBu2GiV+mjq95diPjxt2QXVElqBViqKnUY
jYoi5N1W8EgDdrbb4D00Un2nZVjzVaTQ9GOcdKdEfr7EKN2x2XbMnlA4mwZ70Ih4X05nLAorw41R
Fu2b56jekw8i0KBKS8eut+ziHaawtTFgjW1U6F4rQx6U+5HY6VWgTvXgsi/v/spa+qtDMTrbWhPR
XWe1WrfEyzKuCqqpj1YTJYuA0veO2vm7GiiaWFpMZNRXVDaUnjcBjGDiBetRasVOjWRIkSqyFPR/
hVfcsACpZ83GNb+boJFPZtEkL+xfIBvLdrn6i561U2Zy4O8azyl3Itfq39GI+gZdMxOlyEA90NJH
aqJ0pEPJCkKtxhvXTQEDgKqKtIXcWO0rZNqrvFIzalvjr5L2/q3ppMg1O9HRzmlSk92grWi0VXWR
PDb0QZN1TDcCl2BKh1jUek7jl7aPCoktUo+y0SS7IZb0Y0le+F0fx91N4uMej2ot5Kjt03yxrT58
Hq2c3iVvIR0rtkVndhInuw6bn6ET9xvAvOUaDkLwGNaIkte5Rae915AzRlrRHEWB2N5GRLZqUwZI
Vfvhg+ilFzNhJwnbS72xHDm4gclePfVj0OPYEPoZuJx9k5Z6trJkYJxRNATnv7S65UyuW+GuGglZ
0grJ2eSGZW80k4pVmKPxjZQn1ie68eAHJ79CiIirNEZOG1JRv/nQmVfEKuGW0HIxDgs/5Q2zLLV8
ZXZI1xxdxg0OYW0FeVrNF3/pRmhjVNQcbDFNvmHtUs4aHcujSu7QKZC89hnVf/7kI5RZ/RUivukz
uTO3EbufLRgzxCAVB+O/6iow7UBLgt0Ua+tGHvpjyRximElRtwUdWmwbnEVX+JZP4Rv2pex3PXcl
/8PIfJf/Sh/q8tev+vQjn//N/y/9y5ju/9d/G4T/zb+8zMr/879//cd78x+3Wfn+T+Mz/8d/OZjx
QP8nod9Y0U2ZRcyZ8hn+5WBWVH0yI9s27khHp9PCn/yPg1mWmbBtR2XGdpQpzopl+28Hs/WfJnZo
29FVrmjxz/8XB/NH/n9bM+ZpMwQZUCChz3nvWNSy2CgqWxKu5Cv88tPVZ355y/Ro4niFdE4j6L28
lYsBOfMfj/q/vNh/eq8v3fmEyPiDFlEpDSZsqgH3TC53aJ3sVWVYxpUXn4VCaRQLCqG23hn00mtu
qiqFR4xq19359In+uHOtrai5eNx5NWVdUBM+YFTTvgA6fJQCMj1y7Z8Xd4xRp9CR+PeUOrx1QwjJ
jySVEcPQMbmCpDH9ipnVveM3SCNhGvfK0PSHrIs3ViJ7V6SjThef0S7snDkebal3HhPcVUCPvvW1
/OPzB3/p2cxgF0B6onEIQ+dstRnbrZJNKStosLSDr8KbplzI/6EBSKqis1PSjIlF8OdXW2d9P6Ym
vXjfysdT0uX5rjTAO/VGWLPiTZJnpfkpyVa8/fwjXRgF82ibxKYhWVNWOkdNczuiTqTcog9fvEuX
Lj4bvgZA6TQ1TOtM0gMW+DZhIjSeP7/xvx/JR49qNn4hA+aNVTXtuSqUtVpQYRizhe3t1fqbPT5l
JWZg9uLxXVxEa0ypSC93SfPmeXuL+HdvnzlvKI6++KB/Z1R9dDOz8c55HUwqvYtzA6iow3k5+gcJ
N3R0MjmrGtpPysqLnvJlq+5b+8XitJ8yZJOC7Zh8FCAQ/+tfRWtMf4d4CxrfFq0Xchmy35NF/ovH
Nj2ej+50Nnmww4NxFLTtmR7jXtN+DlS+TZ6I1h9wEiodtnksmxKotbHYSE2+hJ6wsJJ+SeocTbni
C7LL34P9o/uYzTPovCOpVAd6fGJyRzholouFLeqtYvKE8H2pHEko4p5RhVHtZkd7zEB6KwAWELF5
urfoa1Rq5j6ON7h+FmycPn9C1oVRrqj/HINIOmIkwnl4LkSLg6u09h3uY7vQkSqhq6shT3ZlpmI4
zR9ImgGdV7Wo5Y3oG8iLYyUXv8PcOYa5eIFSe68O0qlxwhdSGZ6kCpgKJnysIDcd28kyGA62Ip0s
Ev4wvFZ7omieaLv8jIW86qgl4FntXxGsrIOkWJHhcGgkGp6etyttYghGol/q/oF9wQ0arG3TWAcJ
ZnogyTfTEwuhelB2uK1aQGq6co7gGIZpcSJSTEaCXOwcxF1BmJxD06H3KWGaSXCMJ8m3Tuo2SR+v
SyOiIE5fHXzwjRHmN5iXt1VbHChg3moKtPgk3/htnKLQ8lzqxl+snpdmwdkcrnTCx3EYF67assAR
sN5jvkBQ1SSqOMlVqtNU0ipQztEX3/mliWo+sfdUrIyB8zx98I0allQqxPrz1+nCpecII8j6IZ4q
NXf1jhdirE18mPn36649Pb8/NgJ6JmA85lrhFliGFoHp3dp2eP/5tS+MgjmqqJUqvG6WUbiwcQBA
DGglzhEOiTuKOI647rlPW9o/PwCKusHS/aFyh845N3pyE8mx+/n9X3rusxnZKivFwd5dIDCGbgmt
8L5B5Lb6/OKXHs70S/948BJ0YCnS/ArTpt0tJSOmbFDF8jZGvXjlezObH3uDXJDCVEoX9687ShKy
ITO9JhGVbcYcNtQ4mOFaOocutQXysgy/3HVlHFy3p5Bnw5eudFTZelK5SZ9MFeIFBPNfnz/4S9/q
bKAKJxhCOWhKV0G4TyFqdHWZfvg1F9ed2ebLsiUSSuCiu8Qv6EuHO1+mwrpqrAJI/+crE2lSmk1l
IDfunbcxoUCRhfIXe6GPn4ruzPZZiVoOkU5moCsqe5uWyLoresNfTMaXLv5vY3SYWItcnAzEDfWc
EctL9RWP8NLFZ6PUM/oSs6nNLFOUwQ6nnLGKPDBPn3+h0xf373sMGF//fOaipSkCh7N2KRE2C+BH
pKHED5AZDzSrfnd6eJPWKEUNirBX5Lramu7MRm1FSgRxENPDyuPfvE9LQmS+ikC89Kxm+xIns/y4
Q/ziqmXObO8AFsh0fff5o7qwH9Od2aDFe2v7YY4LpK2t9EcqDOn7aEHEh0cKiL/o5U3MawYWp1Bv
bcuBJ1DghySdTyHwICnu0tbwNqNFf7IfTe02kdFepjm8GckEMo22pzvSvHyPaVbRLVXM1ef3femh
zCYEFDRWD7u3dnPb/uX3uC/I7/ri2h9vQ3R7Nh94jfBKB6WSS/SLtBMG8YONZn2TIRWA8y6PDS6Z
NUkc1f6qz2LPpoix7gBVU/dzsWgulJJYEaWG93HdxWdzhKXiwCobiaV2ML2lVFr1orKZmz+/+scL
om7PJglFw1eFUbh2MWiG6PIMcdC7WqyqRlGuWtB1ezZVNJFBm5PEJzeQCFmqe1OH9oIA6/MPcOE9
sqef/7Gie4WW14SJVa5FsBtNqerdHPBQfn5xZRpEH0xE9mxaAAM3iJBOqUsCiU64VoaprAvfLBU/
s1bkI0ElLXYmOyBCh+4HjUitWCcBvZbPb+DSp5tNHZlFfqhmlqU7iuo+y8tDkzq/r7v0bN7IpEgv
S0F0W2bpb7msv9PyfP/80uZ0ex89ttngRpCoNd4ENouyvtkrxWBSoye8yqwlbD0+jtZVjk1hBZH6
mUgEyLKFUhDh2Ms3EpREgEq4NJwRwxcG9ebBEql0QpnubTp8BZxuBgmelCeWIPlYjr243I6qmRAx
KTtbsp0ei9YTK2XsihUkNXXdSrSUAjswECEBXGiVWuxqCuYrlOPaxgbnBUqmKJDfGvk+wLy0qGH9
3EoTG5seaLUS6mi/xDT8OfmhmNYwIj5kgHdfvLgbbpTCyFc0A4b1YMtvzVBFS7mzotUQV/li7BTg
9ZaJYcJ0XqxWID/BXgTfr4Wy2Lc/wfqSriEIHfz84V94ZazZgADrnhA9khUuSgpw3AOofakWX8x0
FxZmazYeaJLbehu3uQtxieiE0LEmCdQv/KvUHAAKYQXOPRjiESePkSzYLzamF2Ypazaht2WgV75s
5i5TOXmIXorpyRHFvlfbL37Dpac2m8JVYJaxacuIekrvKJF/usjU8quo7mky/WA4WLMpPFa7zGtx
ZLrUDhtklyUyOYc8jT6Qhr0ySPEX386lDzGbzPsxFrlsKZVb5cUdmZWvcpo9fv5WXfoGZpN4H8Yo
2IqucDFfaN/tUhP3qTzC9iGiY/X5r7h097O5bhiLOLXCIXdhGB6xL71Hsf38+aUv3f1srivzQY06
nz1SmYTqoW4QWQ/o3U4Gh+Mvht2lXzGb8hpNjS2gh6arhjJMLAhWtNfLKX4Vre/nn+LCAzJno6CR
GmsoB9V0TXrsaCuGp8jpjtdde/b+j5ZZhG3OtYn9aBZNVJ7y6rrKvm7OX3/kjr5J98uNkmVpbIPr
DsP61D37c+m3YlsaDKAIbtLWe+F0P3zNuW7PYs5ed7XvTRjPsulaoYPGzPPjRdTB77juYU9f8B97
ltKRRo90O8MtAgXzFT7N5aAEN9ddfDZFa13fQq4VpmtIZNmVSX1LZPpX1PDpK/tgJvt7wf/zzvui
VhtEfS5auPy282ik+A7+BiI34N04Ot5EC/fL55/kwpAyZ6MWD0lpVa1muHZfIDCMkHYT0STdotlM
N5//iktDajZqJTKMENgrhtvlIV614pukOr+uurQxG60+ERRqXg58yYUUgzWtwPkZCLGuu/psvNom
DhS4sNz44LULxU4f2kC5bhkx5uM1wA6INrN00ygD2IsSO8j1l8/vW52e7AdvkDEbtCYyiiAiDcvt
oyOhnVvZjvE6b9T00QuAHeWnPjRWsrLtxS9V+5loz7I+HjQTqxiKdf6ruAnHGMLGF/Pe3/2yj+5n
NtLJOc6GOBKWa2N1NnsSUoGgKCiDBgextXekUaE3d1YR7eP2Nk0Rs3vMj4W+hTYTFVMTo/hvDvw/
MPBfd7Z1YzYvdFGUjaaZZC6bg02WGMTvlVFz3aRjzOYF8lLCnKNk5nq2cYIHd9Op0lcz8YU2mm7M
1u4Agh4uUVu4NjiBNygCzQRy+EFxPtwga6EGWsBHwtD8M/DaR13Jv4HOsu/7KY0jN2BHQa8B5xbD
O2hN+lZZSxCclqvdHTGc/jmr+HtVbVu7LMu/hxVCXNGrrzQbTmRgJFc+odl809P8J0SpTF1cQr9V
FfMmKbbjFxef3u+P3rPZTDOKzCxwOwm36BNSb2oUERzsINyIH6rfXTdy9dmc09FBwgvaJa7l96Sn
+CTNfPt83F6YKPXZfIPgFVIaqjTXIyJTOBHSovyr565emOj12YQT1sFI3mWfuA09yz0h1MpDThDr
SZWgyuTAmUDaVHlOqHBRrmpf6m8RgSf3wItAnXZ5sumQjq/A4Jk/gzBrj7aWyhs/pHRYcxJEC6E8
Gmqvbry6+9WXGgyGDg8FeVicWkR4XUde12czm58AXW3IeqUSAfRADaZIrOtme302SaGgTrWk9GOX
UbQFAvnNqJMvJuRLX+xszrFsg5NrUsdubKe/nNx5UcwvptZLV55NOASvK5bcZJHrl4a/1iuzxCZV
ba97H2cTjmGVtm6NXehiGxFrxS+UFRzJrwbrpLL6aLT+/fM/9jlaKhn5iFjcFdamhRHCrobi2Dlt
9rTcxWSMiYAVZD+0aWkPUd4C4dJxqGFppjQXKyN8MGOFT5b6wTdbDzYG0APfCfBuoadXHhineAMe
Y1zOdv6MsIE98iLW1AevLdYV1Ul+U22/dPwUeu2/fi2ZiMvrHt5sLupkSUVUniQuEcg/QSAuq0lp
etW1tdkURDdaibQ4i92yzeiV95ssVK/7zrXZHIQI1DelOI1dr/CPmVrd5c1186Y2m4DwckVQq8U0
b1LysaE3+33ydN0DmU0LCRNMgJ1QuIa593S3uHI912ZzQiaSVOnMPnYJ8VSxsQl/j4bX2lx317Np
IfZIm+DAydWzAoR480Jd7vm6S8/mhTQrRCxKgObyGEMKaWJ4k5gHVtddfTYxBEZmm32rxliBkWlX
GeGunupcefHZDiHPVBP8ahO5Q+I/K2aA82RCkFx357NR6Y3EJWMQSl0y8uKNj8aacM7rvk51Nipj
XUb/xq7WVSKiHdsOGqNwgI5ddedzLelI1ck3lVDAFtEh/6c/Yel+1QpUzGl4f7BzmmtJPT+P48ZM
Q1dWSWi1uiPD3jC/Mdcahb2Xk3IRin1FzgxzNBaAdVA/w2Rbq4O6HPwROiVHbCGdfYBxBK9vSyCX
XfWuxY9cIaEwrCXGUeUqJm5MzSR8cXKViGGvKUecKgTQ8JJmz2RHL4iIw24IRrUGOza6TOAEe++y
Zt/Km2mqrqxukcvRlp+MvBZSJ+9ZPwotAFn72meZtSzrE3+oxjobBCAD9vDT9t5l+0kh/lDX7zjs
HlkMtNF+L/s98Q8rZn+JL8vGU11EwbQsZM2UVKBv+e2FVcMLKhY9HyTM7yOxj/k8UvDLG3K+37eq
AYjE7+GSCrVg3E2LNjrx12xZh2m6NyDZ2oISrvjXY6wABZTattbZv4D/w+gkWtjHm8j71bT5hgfC
atbK+Y2X6KuGsEBhkW5dFje1vHE8n//cTGvcgEtAtMldpoDm6otnz0FpmT+rxj7u/GPDsUYhzthX
zWfuwae+4mPSV5WXssKEmxrfsU4evBT8QpHCrscN4eMsqE+qebRoIAVgmEwqqA1Zqz7Iu34kaLhs
dtMjVMgN4VDWyJumNHGObur6O/y7hdwNByxdqyRAPpiv4hzrAoE8zYsdm+D0HYDA8qq4sqjw9yHp
j81D0NHudUAqulU0JW16xiuWxy+W7mlF+mgwzGZ9H74mLnGOEVbdPQJe7uhAgZPXwO4uwjKooWpg
hr9uWM/WADuDR9CiCXHjwD9CqHnSffNw3aVna0ARF3j0mip2zSbQ99gvoZv2Vnfljc/WgLzpHROi
GudoKXsRHRyNWnxRg1WmO/zoC5gtAQVNa8PotNBNefeDPlgSMnDDAAsaA9P6ZtrxVPEZylrdBrtg
VG6V+tvnz+zSVz9bH5K+TpM+8iLX1pLf9Lwk13Oq/FGYdvxbCw3n1sZM8sVadOljzvXM5eDpZj6a
oWvrTnHoHHyIaeWBK8LpsmgaqT+ldhQu/ahocKBCgWRMKs4+JzUC+IPS7LHZKl8sLxc++FzqbJla
kpSJSF0Zh/MJP0RyC6wweQllHe6VPvgkVyTVde+OMt3EH4MX2zOkpSFKAQ51PzCmv4jB//H5F3hh
IZtneCa1NooSEYur+JAJhWP5oCrwwU02qL0cl85OcpJhBcUxu+4INs/yxPg5eHYfJ66aRu0SgQvd
xuTKRuM8tdO2DBVG1ZC4cZd9T3HcCll9/fxJTTPMB4Ps77fyjy9BC8pKsvUmcadkBMVsX6l3fvEy
Xbr0bG4YGiLRI12N3NqSv3lVBL7I+KoMdunas7khi6qylnGAQwaTn0H0b5Ki/mID97eN46NHMhv9
imdnTeLooVtaqrjpBxmztUHSXwV5Yh1EaugvJLzqPQSxQp3QwGdLt7DdOoaIVgH5c9ssC1TCDySx
koaiXcPJhybtO8WKooKyK2FwL/TWNzcxH2LVqUoag7YuvC8+wKUj9VxPW1YD2Vi5E7gNxPbYwO7J
TAIVgDgAe9GnZ/YzA4IK/iUTZRi39BPYanXmswE/ITLcaUc1YiRiVa9GV40hXt9ExPQRkb7lZxyq
a1OsY0sQ1kNWgb6etg4EAi+n3VaovYr4vqnI9dLpyVfkh7fvcvPSNv+XsPNYjhzXEugXMYIGdFuS
6VPelWrDUKlUBL0FaL5+Ts5y7LJfdOtJmSRw7Tn/z73wv3z1/81JWvtm5xb8dQS++XrAjf1/vwk2
MvD/+WX4rwO9Q9gOM9XR4rGyOvmy5p3aUzzd3oQ3B0cNqGKHCHPYlVYNdQ1u8qExgF7c6D7OwQpM
dhRBxRLhoOcKASHbMWMW9XtpS+oVxiiwmoxWneTjPNzPQ07Ru/W8SPsFW8FKogQLZ32/tG4Jt4bR
sL5zUQtpu2X/3ZusPVSw8jJPzRgPWW2fzaEjEgFtoveSmUO+IWG8BW34bFZm4i7Wg5wQNzgLYE/4
F240bWsFMaUbIl92N6Jq4+OBbzSQ1jx3roYMHSL5lb1vVTtvYhbbfrUbGMCVkf8z1Fx8BbA8fnSr
ux/ZFePDxsY7mMiw3IVQvveMcANnVZb6QPCX7XhD/AghZUNxGYJ8XizmNWWIf+91S3VyCiNIWgcO
m+X+KaSz7lIW+2NYQAO7qnI5M2fn9/ARCgQ4YXYo+/4rR50LEUaLu0DUP8Kxs3e5yc8QZ80HShr3
grIwPcxA6PeuiejbrJGeRI0z64fGrKbDjMj+uHrKQ3ku3fjm6jkLdjkTZiuIVGdwnXWbv7P72t0X
BpgMo0r7d3IiH+9B0HlfAv7xQzENT1zX8WRIcVx7ke342U1kmVjCylVZ/At0pUHGzohk2nJX+X72
kJZj/pCjkCAJnww2r4vf8wKCbS05RtYaiqauVzsZDEvHJUCWF6PweU878Y/BIWxddtY88GOZ9BiM
N1UxUF1mC1OCGhzJOdf5elq3PGUxv/CMP9CE7MRpFAqVMZ+OjtUbUbY5uN9r307GTOpjVjbWqRAW
3w4r1vDspjU7mU3lHxDAL58mtMkk7AWmkmYxD1PIDBa2N5BsmGh2JhzxRyNQzZ8b8Z79XwaC9uzS
FufUK7KI+W6iMn9dX6umArxsGpL6PjgUcAGVF4zRwNnK+Bj8HjWFTCCBiwINYbH+HgEMnKsYROx2
DblDn4ZJZD+Tl7bswFfOH5GJoSYvTLGhwdXchwa4dkuZ5qFN7SBZQwPce7AAHdxM56N2R4cNdCOd
vorK8U/N3GW7ca3WuJAm2gBb6fGfKVye0NYszwH7dl9wtXUsVrJLdeM3rJZRHlQPl0J7WQHPABAL
FVy2n90OpZ9Wy3TcQK+cBoj0X6kLvrebfXgFbdUtvBGTOM8+PKdBk/AqUiqnxw1m/3Jh3IS2PA0D
UNh68eZjn/sbqzJhCFNJNucm3JzP0cydO2tTN4HgGuZnxYtJ6FmBdIJs8iTHLtxl3CYHcw7GfldM
fv1u6ca5uoaASQxCko4ZUoAo9Cvnxy2D2osLx1R7BkzGy6Ao11A4za17KcMyPWrrZmHpzKW8bI4L
N4JdHusERLt5CHqzDHd2aDM76rr1+9y4xaFmo+ZtGm/sVtdBfB+FMlhwD9QljJM+t0DntSxQbdIm
NwNhvr1AovLipZ+3v6O7sbHCIvbqJZO7mOseKgpLCEFQWwy/BgbXjy1aqFRelynmwJfpuzBAJPGD
XPWuwpKiVjnM/zrAM9Ao1c2Fom1HPQXb6O20bdfbrgqrMVGinwEa9zC0FwSRqCc3VgdT1d33dq0P
29Q6O7dTbFcJf6yTLbObc4Eyl54Ff00jkf8Oo4NdBDPkbsBkdK1x3F760TJ2dTtQxGwD9DAblGuk
UUu2C5tZPZkUCJOl8MzdODHVVuo5jPPGwfkH0wjqjd/+FNO0fY3MxkXuuqXgovNY9X2ctiy+b821
Q4HT4t1hqKzhgV8wUBn+sRiVnfgGDM3VC8EG5O4solSjrQK/ZMo/ge7ZZJpN99HJLG+LOCpEwm4B
u3TdhPTMhQ4F4w9muI2XS7kKEpiHdaiy5Baj7SF+HSErdnJCWAkfYUhEMU7evTW29g3pMP2e5kl9
zJirrhmjuMfeVws6rjQoXwAUpU9yyjVVkwE8u4uyJlF2KAG2pGxlRaIxF/RQ9GxwLUAIDCv4X7ln
fTmrO/1ZAZHF4Or7+wmeC6F6Vp/Fgs3DkQsVBKtBwdHyHo1u34HscLwHb83HJSq9lvBmpS/fpKDh
5aARR9pa7Mywbt5g5zdHydL/fQdW8V8hPdb0luUhGFPilnx0HvirHJANy/yTpuv6pBlyjidsg3/q
QgT7bdXGh4DhcZpV53wqtLA8XeAHIWpytsHcj7LC/G3lxbdZ+w+yQNdbjJbzVLVii8SqEXFYakZ8
kr7MNhdALWCJBmODASJ0iwTVdceTtyjEy+7XJlYR2eBt4sBeKswk9DACaWzIEEC4MCY3PYz1PGJ4
J6zU2gF76KAqzC0A8JVjQ51hdSLqpMR44hDb9aUBCadiRBM2uRsrHzsoUWu01vzvmfPVNQVgijpG
KFvH+Ne6J+KZb7NB3FS4N45uHRp3bM4Pp5rp2KTq3ICgdWHWxd6HfXVa5ZAf6uH2F2VTth+khTgz
wwtmmkGDQnPy7weICvuw7Mzn2ausHY27cleK1GGq1yydQw6gjf//AdheA5n7Fc+j4+zb0aqIs5QB
z9PxbZmg6zRP6WY2DHKuw14pb46R93j71Qk+B62+W9xv0HHtdFeBHj14xO47p86NpAKUy8O/1Gfo
9rwRvKPpzraXae+XCsZ+2opp19puuNdN9oODEH6jn1cCplmj8zivgdCyOZkPr94awDonE0ikhYoU
gmB5GMN2PXAYUcPD23gYGpSbxW03MwfEd3YsDZW8m9ka7YYsPOmqd67Mrj2LHJuTyN0+2oSBVZsF
ZiYd+p9bZHvPoq6KwPTDHkXBkbnIAckkWjsDACkHlIkmNr3c7dyD4QA27RoJLRYgyq5WBdgRbpJz
3dpAwWH6Xyoj/CW3wjs1uTCudTe/ZabGAMC070n3lvPphfgXClH+G1YkwuXUvvsdWmZBIEfptGQ+
ZNhc402AXfyiAmrGQ+c2+4ZwDl8MiCd3CKHsrnvpBupz5BeMR2E197nhWseg7dM3T4Fb3bg+k9t+
JxbEFw6TOZmMRb/1mym/A8jGCNCW7WT3Wb+HVjkmvLFtBA1m4eUYw/zgVGN4aMD8xSzZG6DRF8e+
NrNu933jww5yNJvC4TDhcLNeoGARKIbsxnaj713xKWWXrvBK6o+Ncy6ITTAjDk0AvWhYfkL8lX48
jyuC5LQBGhAZAiyKxQERdaKafSKakBzKCNZYzW513+PsuXr9QvSbWVrhAlyC13YYoONmdu58o9Cw
9p4esgvwuQdiRvu10PoddUwaz4z9A3XLzAT7U/1clC2RBvMiQN+d8GFIB/VjIsg8Z2H+zws7c+d0
uY2aGupgxGo7Kq7Mto4SICyT/YV/V7UQYPGRUHmHRLVe056UIm4q2d/u7D5qlV4jzsqUDwbGsDn3
pgEw2m8+ywbrUOwBf8f1nZechRBsZRFim8/H+7XP/AtE9fw3oMDiwJKzF211XSV+LtfjEtT/qOGT
36hRXkrO3Ytiw2S/TBDO07T5qVx/AmaGwY8PTN6vDtKH1CLi62w9MHVqrfuhcDeUZU7IAkQ5RAJ1
4dFyHI5FIQVd2xk5rVIbKLltBaQVFEu8GnmY70oMRxzYoT3sw8EUUywFdhoa3oCfZPerNtPgChqW
6JAghtXc8rvtNYzjtUXbgQaWJ8qEGxxpsbFZ3phEF0NoX2aZ1VERoBTLbru9rb8uOyMvfwTwlyfH
GdadokC7X1CzTIgGjfoV/ljNCkRNZZ3f+6/qag26LkPYbRf+fhk67wApoj71lR8S76pmD6yUMfdp
7j57D+Z3l+OUdfwNsx3VcTBdObyish8TQ8/qgIVlvM7wZ45g+5s7tVjtcZg0JN10xbXFTHxceAjA
lXbE24CU9upOA5A3RgGicOKRylioQDjJ8QZOsCIZwBDWtlw3hbHiYtItrnBY5tzzaRDTdfBPntM1
7wEmKuIGz7ya/ArQbnKP8XMiYm+FULc01XBvyWwig6V31guA2mJpZQLZBy+dr8qXYuU3oHLun1ih
kTnfnRGCJYZgF6Fw/azHSTi7oM2C937ypyJaVgjfAY69uyGdt4eK4COuOl/826grbGCZoBCTx6bj
q16RGgTm4v3NUBbDZPWHuPSA/wWLD/82k8s+d71frZqDWJvwJ0Ro/BOOae4BwjjgpFIQYGyFwalj
a/o1zLj1gKzXl0wo77K2ppV0bQiUrALqz5+37SHk3ppEk3c2G4uxlq6x/7TA34aGla+BjIH0prAe
5g3XTuSKBoBiPt6oo19u6eoWYnQld2Cq/s6pzHc13uuosi11HEdu7KmDImmq0bwnE94Yg2elshx6
d7+WnFCBGtcHrTjd1g607Vxk6zOpVPi82gaumUIuO2XMedKYfEFsPUCdhQ9KF2rDpZH6bGCIoL1r
bjmJa6twh5vTPBlm4O0coNDnNvC3CHmk+1IFpPScQiR5q6GbOODpe+7GVu5SFhyY+NE+b4LnvDRO
D/yNlBOE1tCysWbXRhwwlLefLJi4Gm9hjJqzfy+WhbkNDnI81fm/LFunWE8Iq+UcWAlbStXeCu3m
UDRKH1rtWbu5YDO4sRfsxnrp7rU95GDhx+6fbNP8F5Lk7MJF6b+1/VSeDNe+peu9ALiKA23L0hTo
7ED2uKn2BCRsvW/DCq1ytYmDgy3wPuWnHhZT44wu/T6xAsYg0xvCrFOoz1g1mp/o0fLht9I4jtre
/q694yWAF2neduH2mK+0f3RTf0PGMp68Shu7bmi9t2Cr02NH+H3pqf5GwUYysdQAJYNlI+pwgnwv
CnakWJZ1X+sOHvBWifRJD82QaJf9h5rwhCi/kjkqNct5RisEp5/5plPWbwPrgK5+Y6eZrIJM46SF
HnZeP/+ahcdaHVxDuoh+QKPSH48TFxR6r1xdUloKUb76Pk5dOqyqb4K70VTNdVoQUkxeuGI+rDN9
XC1GDppajDwXTXOwMMfi39T5L7vmY2p8F+dM6QvYBup3mkNO5BqoP9GEjvsGKdCgxYOt1/CwrBIW
55QX9yPreJHfzvYjpvZHdGSmBx97EWezlWoED2mivll8Q+6nPnj3Wt+C8Jj/CuBH2mYx4fzZfsjA
flUy/SzHqv4HrDuPB+Unub+YiVoUXjgPsh0+leW3mWKeD1gD35WQD2MHmiYmWEx+dKORSlHI2Y95
V+5auWiWgnR+XV2DNSSDVznzpn7Hy/612rKMqFm4vFPhTwo6jFIZjkZrIo9VzpifKXQ9lUzh3Th9
zQ6/CUYtALNLVBEV7ZQEZVGpyn0d7ME+tw2nlWjm47r06tnaFmNf5X+A/W6ceQg/S7E+kh75RxJv
Hfs3PJGq2o9CZg+i1jzJwziTnXnLxzSa/l/MyjZvheqC55LO88UuDPtZipz9SkfV7zhTxGM6DXgt
gahGGo7jDiM8U+4lAk4KJxY6OBLk1oSoOZrhr1Ft944Ul1TQxwef2iKOtjEhtd56SWWZJzOYlrea
csOdSWj6t1BYnHBQFEc9rWE0ocwt2+KNzwzsmuj+VpPVU04K1W6uEUGv7fS+TsELAdkjLAHSZsv+
ysPqdaqb4sQwrx9jW2kQrLo4NbaUq2aZqUKszj25yhTxstwhTI3TuWiQF27VCZp4i6LE9Is7lRvj
1WCnh3pDA8+wCtbf2NtuQcZgxRMuJZRtQ9K3LvaW8BqqQkRlY/h4b1LFfwM8clMrqgIP+Dwwbord
oZLvViiByQfXqbKd3TR5vzzXfRPCXd4dHtdjbrXD1aul90qpP4cqLaeDN0H4Heo04Ot0k1SpQzsG
9V+VKSzIgz9DQ3XM9iy9Csp4M5lH0TpeTDKA4XX1QATPDeMnkVszkj13ztPNuWQ2QbBzmhwmPICU
s+GMEAfI55O2zpFUgn5MTBmKY40tAE9S7e5BmqIE7mu5q4iDEs8wfPCaYo2tfqk/ehl6Z2XT71US
EUXRFPebPa6RD2/vxBjJ2exuQrVRco9a8x5S63oFl2k8AdIv3pyCT51vOrwENpJCFU5EAYb94AcW
maLr8noFsGvHhgySaODbnWBj560Y45vnnHMLvS+X512/iYtK26tv5RbGjJ7hikYPeJ3AE6bO+gWN
UsZ1R5Di+njA26WuDoYoNRHA9u3dqlBM+734gwpj9Dd+5AeAqukr5eA2hm9r6H8Z8jaWaOb3emHU
j3bHRpXUelqq+mI7KXyCzHnfah9sSxcidPGv/cyykD2q6zAMyGp4TCIQ2NexheKPHBoJlLa+Ha62
fulgndfISExtkBuo35pqikMMai3pk3BDkvatXo9mPeQfODyMm5xHPnQkFKd5be0LUDk3nvzAi70w
vAHb5dnf7LM30tO1rUOPddGi6ulb/Zvs7eARf0vL0WIGZ1w9ICNt8rwFcy5dBs21HJhJ6XkKbWJ4
ymW77CSek8gvbyoFF4I7A6bFt6UwHnXmG08EV6CR5/iEJj+ybPM4T1CyYNYQ6x09XV03M/saHZyO
VXuPqKuIamOBIfw0bh6MxuWQy7ynPTEz7eEaWRK43rAXwj72NtoU3wijrW9ucd8vxoPhCjdholdO
+rV+1lt6DgIDaayE698TZj5V5bbrnfAyccFNU7BfmQ3Omk0DeG3wR9XDQwGEcTAa6JG1eqN5+ghb
52Kly9M48u03AqeTVboirqttPmo9P2aMQkFTzlWyunnzWJZhu5+XTb8EmUdFPN9+ZY3d7XPja+iK
r82hri+gHcQePF1+KZCrdPTyfeAPqBzq7dyuWh8l7OooL3hUJGEaHrew6t6VKl4rel7D5L9Vokn6
Ear/YjSfftn/ZGPFJDWXRdpU1m0r85pz0SP+su6MJnumxRJv9fZkD2Z9sm3kA5NNM23rgdoHtXxf
DPWv0M7R8Zh+7cKFBGh4plxQHgpvDpJga2SULfpKTnetZnPCqWcdF+Zg47JMZeyPYXknF9O49yW/
vjVvO1GYl55JZo6eusQDK8OXbTIlc0R8ZkCXKYTC7dgmUcV97+5AG724am1iladgo8I6CQcqSbPs
jnmZMR1r1/huy6aKmkpNHz16mJ2QKXSDUV7L3jwCiP/FVpW5my3CJGI8BRNzDGNdpVSf1uWu6xje
tZY/g5iOBJIGwPQaR03x7Q2hPm+TVNTBhmOwNIemyz+LPr+Sn1/clbs/nWT3mlrOpff/uq790ZrD
2TGzZFgeCA2SMqcY4oVlfimKialgSvPkNbM5ox1pxvyj8ZrvEYsloW65H5z815xO/kUsgT4HEzU/
O+udu9pun6nluhEj668lFfZomLfzOA0TE6qsQRvWbMS2P3/mNqdL70x3ZUc71J0exdqexzb7pPbZ
Ypv7CpuWAhgEa8bm+wgw69XsSamH3LJOcrBvjk0MfUOW6JzlFq3sBxihMH0HLJ2cTcWpV+xqhNtH
HZo4AubusDLY0sC1ihW9tNgXXc9zZovzhg8W/zNQE6wuj1Deu2gJfnPc36XOzzziw2asmmhPbdPd
4kOIFtXyk4lQIbXkiFiF8a90jKNle/2JHZUTKU9zYtKroNWiqj9z2lbGWVtr4B5YjykoZG+ZPyTM
hVV0tPGPE8g7KiJNf+uMcOVeCZyMI9NfQmbZ/OH3aKN5N2hN0eV0nqSt3/BP80UDZ6aJ4JO+WZ0g
WDE0kz1dSIFWY0AoWWA3enW/DqTodU8EQbpfvlLf/zEqozsabJX2UO6Tquwwa5P+YhSMypw1TWma
7s7R3ielcS+xO+vfWIXPHuODVgMcLpPVFFPU7HdO2taHPv2TA0FeDdUmxjKMlB/Lj9XKg1hUNaaY
K/PjZmyiqCxH3lkUVVnk491CpRbpqvtRxH+mDePMT62eSLZhRm416fyYYm8wso5wBnGd610qZOtt
RnKFTa1iRae+aD4ivSJqM3MI1SYOJv5VtnsReFbmy+06s/vlosyheVi85ZlVmZ10poMv1Icf5n7U
+FP4F9LnwfS48FISIXri31ltQWaf15+iHCMTpca3GaA7GUYW1lZQaEb1GAzZs9mTcndO49OURK7l
pXsdtMVuTYsjxGLUynUj79zcLg6hPb3P4+DHq9fc0ePEv77QJnE0YJOUgJrqzJ+2YhhOcbduN8FU
hpU2t4pPSl3UxjxZQsaj0aZUn4wGBogWwbvnyZWzp34xlvLVdB0+n/HecRmQSLvfE89nPPbTa4DD
YCcbtbFtuv3urfAPNp/fdjj+oce47YzA7mKrWZqEC8ZDb9e+qM2+FuZfSww+ZVK3OAqmqq9qLqto
yyaUS00o3haC9Z0zyrMFHS9pApoaheH0z3Dj3aSb2mOdT6ROEjtgY1MXT3EgRIbVV3/zZXDjrjI/
Om1MiVFQdOjXuo7djeG03uGC8u2me1aSxCkDAU4uuQ4fZIHPKRSpA4BhRjz9peRUWsUxSI0hzn3d
xaawyqOn9LvbGuO9mebpbgssRlHdBgfhUi4vlejLd0SeFIaFHF8Cn1KclNl8R+fP2xlL4L34SvtP
Xas+eylW4o8ASwABwva4tFN6R2ojXmojN1+5CZxnP0MWHGI0Qri6QPwZ4GzbihDFk/4vc9P9wa/H
hs+aszw1Z+e575p595+hKoBzFOds+qhrxxV4xd/LNOG4tq/O2oqd6xbPbYCX0QBIG5GVNMlmqfBp
9rbgYvcNJwkkqigX+RerrM2hJkiGaz+DMrBoYzGBYB/oLCB57tH+bn39isB14uR29FM1uOjal6aM
QgWvT7YUvzEFG5Mx3mlCg4vX+TkmIBSRrZGWSWkp7Ec454/b3O43i6d3lYWx8wYn+8WJjdtSjb/R
k7sII9DfsB5mwBp3W6SIXtZfrLITJ2Ox7R22pDUGxHCpanuMoWyH91UW2lQCU8XSCatzr9ISzdW2
txw+CVRKv1yfEPwwBVCaLNw5VgGl0S24KFOYeVXhPDCYsDzJ3rhN35j/nInvq2xc51U4TZW4xkTj
cVBbstTGR7/QG5inaiCboEk/h+mL7wnKdpqDs4t5PZyeV7BYE+oLxhvUDApLCzvOPEDIsP3RxTpt
q/5oaWoGVBc9N8mDYLsskg9Rr+5wylK0GjFjMpmdIAe7eaZE/tqU43puXaNLqtmdH2f/VnIQs4/8
uWoIpIz8fVaQMbd1DNFyza9UFyBz00YXnOepOqJsCu+XLciu9oRgJV0q5gnmeTjovEciirkaV4IL
J6tz8vRumZbi5C2589XnYks20PDXHNfzgIyWThaWBC4FV8rDlJOKlPTYDnR9Hb6zrhaXXKQ5Zdg0
iPrZq/+mowANpGuLAJE5EpsJ8c1M/6C1Kk9e6NqnqR+302wrcQUnjUBHekX9PfNaPfAvdyKWvbm9
e3qC3lRNuM+80Xz226n6LUrbOaNfJzuVafchgtn5Q5PMYwYGA3FBJy9mvIu7goqpSPJtlXdUPrN4
yTL7vgmGMHIds6aC7FFMzdmAvdrNgolLIX7tcp/1uXIcT4OqKOetOjjQhXY+htq0HjVfysmemuky
EN28lkTyz2FfDH8zba8oBQGQJ2ZtTrdmG/P4FiMu+cTojDX3RrIZSj4uFM3+CUPWB2uj3IpFr511
jDeewneVhk3SFmUFLqY3qORP2IJzDE53jFcjCVOMJUQW5uLzpsviHiPk9tfZmol3ZIDmqTv1NZg9
+UXbhMdyNTkZ8X4cwLOLH5561BAZ6grmF4PnTU9jHCBfBfoPH2qlHu26nxnG67thCJp9qTdSfKsF
txvRoRWsabXTIg+rL/kdZumNCS684To7i3ycmsy6+mNmJHXut7sCcyuGW1p2FEODQ8/fyWyO4zP/
1i/BlxJefbRGCte5UjfcAFpugwK1bf/2vAUdVdC0609aMRtKt5BmadZkX9rw55NpOv6r31fFCGJG
zIltjwv9Gg5eGtLU+KgGeCYuLBFSBmyD/l/Bk2sVzXhf+HyZjMWJ4Mul1/pEU7T5snNv/teGOoiK
IqXAZgfu4zT4HPT9kv1bPFE+51PtJ75yaPul6XxGP+rHGCPo5FhOsa8FYW7GdX+txMgGzjpfKs8Z
TpUnGJ1YSq//2Foun7D6IzM/G2+Vm+po2P0cz/0AnjUU6bHEgDoz5Y7re22pKhnsDbRzwKZ7IO/p
i72XHTcnkjeeEjN9qcKie9uGFYFhRlWj3dVj7X2LbKa0ZPDTs3mpzqHNOVxg1t7bVmldcbiaMdK+
idEzxnhSqt1fphFm952vaTOV6Alp+/oPyhEgTvoBUd/QD2g2t5wzUW7uD+YDzXobdZaiwBAaBjhj
cevUd2hHpzLq6Jo8tozl7bEPyZdx7BgRyA2GBZB8UKFrOOpvg9v7EePS3tH8OobK2lPHvmoiA9fe
GWVPqu63zqUJUvlVlDQhTVl9ZG1jRA0ngREDBXPzpLea/refee3HzGey892F24H9YsBqjACtmrGa
KDea8tDL8Wsu8fKNYvidB/5yYHd6fCz7ecShHdpHG3LlfSU8590vp/Eo8rWmC+dQmlo6Iv3RXclv
Bmtvtnj4fF0x6eFWc1xvHdNqyJn4VQhm+3b9bbvrTVs7p3u6OAGpc+Dv/ALdQVNYJdP49Is3NA/7
MDDoF8/hdDdupUfDhN5QloJgtmZninoaN3+RxmtK0WimFIM/UV6x07JhOzk46UKhy8zKu8x3UUNP
jpMdbEfwUOaNm3gjuqI84E3gfq4+pTMMD+0SfHuTOVztOeNQGG+2eXyYb5z5eic9ap7TqwkE6kWs
HaWCoXVOqULvIKRfXlZqZNfGpms+NdpA6zH8q2uvBkQ11dd5LnrC2wIm5zxPLzPzmfTV3fndXdKC
BqdJfwNEOAvJJYUap2nHu80u18RK8Z7CMyr3XgWGz4ZM9eCK4ZPH3z8hCVsSMrb6uNSj+VkGqT6v
cqad7DO7hODCfCsGg0nOsnsmHOtQZaNgz1JpPMzuiBbXD/yECTWLxK8qaTMyDJunUx4BtCSvzkb+
/IKRTtQmv1U2bwwEeQ6vxdDsfNm2uykYyNe6Lrxn6L/YTz7RtEF3O0696q8MuuCgQ4pWUpo4NhEb
HbmMx4vHNdTSaZvti25nhLToyJ9ze0V22i7pwTHSX2k62YdF4qNapLK/0n7gH/tpvZa+dk+SNe0D
Tnd5KhHmHbpWZ8/lQl0g0rNr3Oe9nmOhHf09Iads+dvES4iGFd6w3pivkXl38NONNv6gv/G+MURM
tv+IZGTt6CwH1tXN/CJeXTpSvWOJs2DYB9H6qIavsk0XvkJFHoEm+LtUVnPBueU9wulkML80fqFx
r65TT1vSFna961MKToavJ2Q7znyg6rfeb4Whkqxumnjapu2Xk0k/kbXvxI5Yxxfs5MNrP9fDfh4c
cQLJia2Mu+Ezn5s9E2+RHlpN6UTGImfKwjDVM4V0yuCjIyI8df1DuljlLrc9O4toaPOz23aIp1py
HFo2Kmr6kPTrdkLnet/Jnkng+kQjPJmDVaJLGpsz9nI+rdnUr7pa+52h1/w13xga8zNbfQfUqCi6
bcO5Xzt3568p/5jldCCIIdrIXcQ7/+l4drlzcb/a35IpSj7PSR+8NK++Nrh4b7Mopz0HQ3odlJaX
hvFPgBNOuPM21h5Wq5y+LOYqfhtiDDzenDFNam2+K/6qA5+ueE6xuL6EXtDLqBtUvuvbrU/SBXfw
YvS7FaPNxdKgxuzJXl9YlFxhyAkn8deqeRqsjlGosmMm3u6D4iELA/cIDo3Ye7DUmcGF5Xm7eY6L
ZZ0Sbffh3UhT6oNUmQxTIob5NhbM4HH6H8ydSXPbSneGfxFSaIzdmyw4iOIgUhNlyRuUJduY5xm/
Pg/oL/VZ8i0rySpVd2HLviYINLrPec87FPRBReQCbbdGc4hEN57ooM+umY4bzFQJKBd+Wx580Z+L
ib7WKKdy2ZnyWxfaxr7CD3vOTF6MDB5jRpGwIlEb3uOh89WO8jfp+RFQQAi+ilkDsIVT9D91Y2L0
ExO5yqaaNSt6VfKHA3oM3Pr0V8P1zE2a29HWKlSBtI2RobcwfN8kdLc2hgobeH5MEKp2Pdp+fC1N
xyWVNPuq9SMc0AmPumtHhYSyhiO8KInS0S3I0KuyImP+apM744S3wsuZcLlhdTfW0/AYupjUFUzr
kNwxMQ/SuN/EkfY1GWS0hIllX9sFo5N49o7c4Jro7xNJLjJDUXNl+mwOmI525RH+8nnUyDqvrCLZ
ZvhmLjsSKImpt19sqCv7MO3MZ1tCR4mCLrhSg/fkJMNriHnfKk5Taw0hAjFgzpKqPNO7z2N5rdvH
nrDpwAnJ1nPS8FjKKru3K4eDklgkyCtiCjV0g8GERz2sd5/ZxcJJtNOUFKSiW+ZrwYa85HT/GZEg
2dgbv7zTzbo5GoSpHh3UiVPr+GuPfK219AN1oyfjK+na2UoUHWBvHUnOrjbjtAW3S1KXFodsSvmm
SpzYyDGHTRVM5FeOpl5fDWGJLx84xbqxIYHWCjYeSqvnrs6J6TNaTHd0z9VWkH6dB2LuqxPpmcFt
CQPiJQrz6acx5tmjoUPEcJtW3EPsiNmI2gy8XXNJcuyiL7ZWI/uE90fiJSTHFaR7WJqace21WrHT
FB0gkd1GctckA1wiMNuSsZ/nlq/KQB8LXadYF5CwrgUjWHjaIWbZpDFBD07EEh4sx0efW5sRbSoj
Lq24DYDmtoMywuuROEiGO6I+4AtOSUkggVf36T5JeoMgw9Zj7O77/UML8W4D2YsTq088YqjH7rHU
82RFVT9eF17kLwVY+yEIdX8JbQLEp6PBcZinLC4mtZ4GLOGrWAHRmq+y8QDaXKEBI8aTpk79QCHe
+5HaKMh230tmrLTjE0Qno4vXdRdmT6Vj5fAPK7CQZUvs3Mp2SmODikCX+0DGjO8SeoubeKwJgEBw
GcK2cey70G04K/F4aOgmftbA+MfWikLyWZ1O/nQzCUWthbfjMRHdeOnkHMlOBPoJw+yhn+Pr0cuB
SjbR+Kpgpu5yDTlhEQMfdjZyHC/qonMHcQpAquv3TVVAhPBU7lyRq9gvBOFAfBEYwNqoqpsa5ipQ
fATdwE/ce1dPoZRonbGIBth8VCr6pjDKZ8BHYtxycnInHwr5FHTf8RRJX5U+NEd6cO+cgmttVDnl
u3yKB86zkKakYIFWoTNe0xEZS2Gm1U61WbhqaYyepnAivqHuGs4hMlBV4BAan8f1rqt6xABuBJdj
MOxuI0l9PWZepr51Hahe5dTe2k2H6jqIqWbyLh8Ir2DCsZv6zrhGstFRvDrUM4oWLRjhUA6xP0XA
w7J8qWxrWg/shQsnCoeDGyJUpCJyiOWkfCAwgemmKQguJcGt+dEY2hAurTrPn4Gr0/uhhvaRhyRK
ltgfrV2TWe8kiAprsrY/DC1kSkxF0cyk9CRzDhgzsMS5d0XwEOilt9GziHlcKl4g0rTRMuYwlGbl
XcOYzTdZ74ltU7gwuCzfjBa571gPJjlzhxHGHGu/ipcl7xHYDnmCPbF+KKwckHyNVOEeC+EvvOTR
0bMgn9Ikp0+NwnFgYfTOCH4j62CtWrM/EVrvf/X582UkO7riiMMzLzxsPMaw3YlURusai+B1oXzy
b3v6/MQG1fBxZsPRij0XvP7Bhtq+wj+TOaIflq81kRn0A1F/7UPcXgptbPedIPKuDPt4mylZX4WT
Gn66tse7oDhBNxw/xZKU0Jjhak+ahlZ3aFLqaPLXyHHYl+swAarxxy8kGbpL8OG3SW/bdWfCrNRN
fwyW+LZr15ZTfiW9nrElBKM1xB0iESCl9GhEyN8AJ0Xi4ZbD996eiBmNGX+2bhesoj4MNiVv4FGP
JtRGrd48MzJO1nmMInSiWd3qo3R2SSEjmARe9jWOk5dO6ACdAXuI5SLq8PLxRdPyCWmMZcMNr7Vl
AZ/3PkbBgIQ+4VUebdeOYY8QVuP4La+DRfrgRdw155n5P/LbX/K9+pIi9pYXI0KjoPnw2/98zFP+
+xiJ9i48bfMjP35Lf9Qf/9L/y9w0hHH/k9y0h/b7+9g0/r9/x6YpQyfpjKAKkyh6/uTfsWnMqC1p
QdgGAJzTJ/4Vm2bK/yAH3QQtM10T7sSssf3v2DTzPwzwEAAS20RDpLDP/O9ct3dP6N9P7HeLtg9+
cYyNuDTF1VmuqdAi6B/0mDZMFp90B/+WdJbxNrCJ2O3stFrYba8dCU7MmTayM1aSkGmStwvm5UWT
XJML1BycOglIuEosuUDH3d8ULP8VBTMhTp5ySe80cJr+REAo5gv6t3D0csHkolmWq9u64+of03Gq
IiCirqn8W2Qk2h0kEqA2I26vksrwl06bPpeDBdabKXRPGnDCpsRt5xO5/3sF93wNcPYN7hj/8fgu
poC/6XobKFKN5WI8pEWOdfIm1/iWdqLcQvVlUlnrcb2yyib48tva+teze/esZlOE91+dB2QowTef
fzGvpN813UE41EQA1/ltUGehc2oQQ73YqWMcRyMPN/hIuYepKPxHTG5n+USXC2OhiklKqO5eHF6l
QybvjKb3iGGP/WwNw1N8EpT3XhM+3xksw4U0XN2xlA3a8v4SU8+sx7bIkttGjdmht5CrBKomaNOB
y1Ze66UrtkgF7aPZBcNnXk2XZ//hBinpuoZj8a65f6Yf6FVkuqrOboOwOkZ6ETwS3EtVg2Hdjcbg
e4crIcAoaQLkiFqi2taQJlYqCaNdPAZi9ffn9cfjMnlxDakLrGJniuh8r35bJXioT6pzGEhYhtmc
q74qNyP6lHSRVgNa4L9/2IcYMu48n8b+YrBvODyAj95qmt0MBnnG1glWIy5YYVF3T9RnwV6m9fCW
2qpBDIgaYGFqdFMtbmBrNFndoYTOImlMcOjy7fLKRz2zAgXGJFb4FSIU3a83Mzn9Wh+DLvvsbWYf
e7+kTZON0RKmwijHdT7a3k+2snvbqMWpbIlxXEQgA8uKEdEBlIlLypQDbbWozGbvMt9+dC3ruypY
1i3TiZ9N7/Q7I29nY5w4Wzi1ljx2om7On9za9x4Zl1vL1igtdkeoRFzt+wc5yYn03piLrEu9Q+QG
gHfM3Di7skTSbvykUNtRKe+RgDlxZCjXM94JV2mOmYPdhT9sAhs+01FfTBbeLXVuHM6a0KttKE7i
8ue/LS4+E85uCVBST7a9r6GGnvGpK1ZemLsP+G+Ge9Ixhm1iRBNsoiT/2jUdm4LG1EPqkfmgNa15
iPKmOdsUuW8W2av/l9t2Od9My3C50g/rH+EhIV+wdtioenEETUlu7cj7ovqC+XtdM8uJiuQaXWC+
15UOK6fo37rJkVtRTM1J84NPNO0XJ4f390x3Ld2xXV5Hw0R8+uE5Ri5IQ5OHt3TtHHFdYfZvE1qc
o66GOr0KNB+RGF3hOVelwYwZvezCsIvx4Gt55t/EBMrD8+nG5qx/vnP+ebAB0qHIMHWDIvvPV4Gs
bzvEA0eeeCNzhnX5dJS9Ub8I0YWby3BLtqDbSNKafRJF2i4XefzJlnU5Qt7fItLaHIcs13kXZSd5
f4uCqEGaDtR/O0CS2jh2W5wFpf62h/54V2eETS7YSdB4xkFTLtPAjsHhuwCGrGry2zEI6IO1KHEx
QfWTp9GyHmgMhkVhBzWJyi06cq1u7D04Rf/m9cK9GyxSEknOQWwWD4/l0PaIOIhygOsO08mLMG3R
WQ+rFluAcNH7WfqUeSM7wDg/KF2fGnRO47SnnG8WfgMrOJhU/oIggEslIpytsIhGsZri0Liu8nA8
KT/r3/6+Q7y3NJg3CKo3SjEXw1/Wlf7hYE47YkGsoYlurbB3Dnamx6gih+45sAwBow7H3SAPBHLH
ImWiX2efeID808fbNgWJYxiOadvzJvvbXuCrZGJe0Ie3tRZoOwaF8Urg1bdnlVbXRZ/Dr4SfU15h
NflW4M54+/dvf7Fjfb9o1LwzUq+aHHfmx9yYsfMUELmf3OpjxaroAujFpeJsxLVj6t+EtNDkzIsa
uw9xRLaS/RSVRH2SlYkioYDz865g00doDsty1SBSqRZFWws6eqxmFiMZhkwvvABuLy1wudXCQRyb
Ug83PrTlZCFQYrUkj/POLGxbVQ+eNoxfJhy+ET2j6BfQK0nuWoX2wEVpaSaOUY6xxKIPB79fEANP
R5tWnTiSNqAPy6zN2BcVv9eE6t9wHrD3INDpc6B35blhGr1zgCH3waXQcirdvcPHsXhJw/ls+vvd
/aeHKw3ukWPgUS3VfDj99nA7uzazvrLjW42SG2mBqbu3hTD9rWGHArewaXzFghj8zxyDtTb61ieL
6x9OaJ0JqSlsxeLmvHn/+SkyFABirz4xESxeRpXMb9T8MBnyFi9WVtufFNdi3mPeLydz3gLpSIiZ
tn4ZiPz2jRtXpG2i2f2JfoOXOCZoYpcQ5YTsk8zKnCzVlR2GqEB1t0NZI8vVgORNQ7Pzq599186+
K7jn9/bDlVDQWmT9CBdd4cdcM4+pNmkLcjgFpNEfGlmTn96i0uw8PzAXla2HN8ysvXUfp/GhyVhN
Cww1cGzLXZgoqAqnKeqeZfhZutd8cn64LiR7NsnZdIIcGB9OViJa/IImRD+5Th9uxNBVO2rMgNFY
7ryIHCq2pUax8CkDPlkNF6uljx/t2CaKMc4IqtsPW52wW18i6rXQeBfuuei6BBQoy7NFRYjDGzMI
cbQAUG5NOJpLH4O9xUQ8YQ+qwoQ9DvRiNWZ9fz0EY34tfbcZ/tevC0uGjUiYjqPPb8z75VrqNbP8
0rBOutk357YxQWzKtv0KulgdgjnF2J3ioEM+JGyIdYnz+vfX9c8ehDqce2O6gpGySWv//gJ0B7tk
mI60hbnSvtRjyjyDAMuVMHxMZKsm3LilCG/8SgvgSUej/9T5XoQjGTvNGY+c/10Mya++4Pfr+XCi
QyJKu7gPrBNT3md0GTuhop+ffOe5cPqwKGzADe68Lmi/Pi4KKbqokr5EwFCNob6UU9MScTzk2wzZ
5aH1E/8QxXjBZzq25wy07GsfKtzW7bJ4G8CdbJcU3c33HA3yWqhWfbJo/3xdFGlvNKXS4WV2Ptpw
+YBiiWXhR+8PnnGwYqshvi5ELwgopocJMLyCXOBmltyRNWR+sp/9uYHS2+gS+jQ9oDI+eso7TUI0
Gd3nbdWTEbVIAqc5y0TqRxe7iaXbmIAof38eH8y1eOYIaOgPsC6jA6ec+7A/BDHecqlsozs7TKpl
G/iWCaCZI87KczRW8zYKPlHgqCSam8RtqmVC3u1tlbXa2i3S4mXKFDzZyiV0r1ZIHgYYz4E75TeN
ct07ar9h3yPZ8vxwerqgCDFd2OPfv8UlUO33VUV747rAK44tqEb/qEVd6Nawc8f2hNNOcVCVUe5t
q0QlUVsPY5NwDPkiRoDeIcyEfhK/tXF5rsTEKeWXPuooKs2tE1rRCsoKM3+G4sGq6x0YOCq9yaPs
OcKsTi46EU9f9aHNN8DxFc4NsnyUgdn/iFFw3l4qgDxy8q1ywul+oA79jgASx3V9lmDHgz18TSfD
+BID58Lw8ahuQ7TGuqy4Qlma18ZYQgVnNnVV9h127T0Tckjc6uRBLIc0jYV7M9py3TlaIViYKt3k
PS6eUo3hN1T6VoU/UNIgxEUXtgmHiE+I9P5WuhCBp6l40tjlDlHDHKCz2/YhtSi8JvtkWFPEsHZS
C7i82rcUNu1dDVFs7aSTvZdNI9pNXOkBepQAgrjRxD8DpWVnerl86zeFASVl6PIz1Ft9HzH0PTRt
NL3JwBAvYeq5WzrmEsNUirWstI3wk1X88b2x6LhdAYjEYFcQS/dhI7VVn40RYr4T3FYKsaGlWbDn
ys2y07XqouGTIv4PUI83hpMDcM0yZxjLeL9x++hB8LrrxUkVPXZXWVi8dF7BgkgC6I6ja1TMQOi1
/77K/6Ht42Ml2Sx0po6yPoJ6qhVtMgtzTn6m/FejRatutyTVc7jVa82Y+rsIHu2+UoV7ZxoTGtxL
0fl/uAqCeB3FxVgW8bvvv7yK+8HXBsTWMeTvBFMDWcPLcoJ15Ah/wfjwVS8n7xvKQCw45p9nbfOZ
B/4/3AoAbSE4NAHFlfjYx5BC3rrmYEwnOp1gn+fsN2KS1lscWuLoen0OCSc5Tj0p4Yjk6NUJZNz8
/UZcSqffNx0OMeFa7DYWJQSHxVyO/1Z8ur0ooBBa+mmg0EFv7OiU9TOu4zODTBYeHHY8wuLYucrG
KThaQSkehqzMf+RtGEwrMJvihZgl2iCM6JpzDBF6q3WWcefiOLe353LZD7t8WwmnZlbZw5VLRsah
yHGS8AoBoG5QUIVsS9KlyL7gtAQEfNpWcFv/PLVp8AFJHcHSM52PKHaSdTDO2/5fEFLCCOxouUW4
gRfo3iFwFvuK/IBV7pffIuhj9+wi8o7wX3uPozqFuG9bm1A3xkOVGQ9+6FjrQcP+JlfYriW2PWGK
YPU/UNyaRwaFz5XZ0UUNU48Qhpwa5Kb1E0DNbJPBWO0XJDMMpnkqJyg+q06hUoWiWjILDSyclIxh
vMfrosRVy8C9IprwmxEzejPENoi2lpv2nh0zRuDeMX6btH3XROWurdGFqrix17HeZ89l6tM/ySBb
o8/OsVGu4jvbGnwWvmBtxfCbG6EEvHzuvsaj2jpozXY415SPoyran1ODLyUkGehYneHfBMCSG5UY
ExRIDXuXTtNembzqhA3Nx6zJ76mQEabR0eZ2h8VHZm4ihAw3XiKHDTUiS4UqUN51fZZvJXOFu1Jh
/JEW2HhMsbezfPeLjjAegwhr4+s+ziha0YZvuYOs9nJQd1PDtigKucMpLNqRNhVubBCsIY2Cqxhu
1Q4Z9oCjglFuDK8b9lNvQFuZ2+6o7Xpon+X4I3OD+BhGYE1p5nGupUm/L82yJu3G0r7IrP+RTbE6
kgYVFYzsPfzVPKwHAzP9lsat2lEDaldtE+NWFIngJBUCkRRSD6SfNhzR6Nq3Iom6FdyFQxhr2O31
rci3kM6bc1qa3T3eVXR7TKOeXJGUEG9qMZBTiSfK4vKXLD3BuCuo7IdKxHiLtCgG3YjQIqvHwaAa
VPILysQC0UAkAcpUNci7NBiwL0FU2tuUQ/yWaB59Y9owfBaljU4DBKtNF2ouVsPAyLFiAqMq25Lb
cHlocEuNpQfQ/xrFsXVD9+dusppBf9upDHYCpcb12CO07+t9U/j5V9PrbpJOuBAtJZIoO/OW4J8O
VYsNlQKD31Wie/7GtsbmscCnDTa8bR9Cu5a7Kk6GZYP3wSI2yhq+ipXG+8tphLQ3hKZfTmAmWmY+
Us4WN2KMMWi3pLYrkjxZQ4m3jqER5ssR7Om1z8v8NsM5euvbWrcKB+gOXSbwnQz7YuV2frOBluti
wKMwXDDTWt2Umbrv8Fc6ZKocriu4b6tQI3jZYyUjx/KhTBZWIF5gVqPx1EfMVNoUEt6qQcK5tCw9
gFHm0suMoRasBGyMpVFU1pe6DJm4M7XXSG7CIVhBS3EKrBggrixRZD2J2jXYSr1vqZ/E983gut/6
Nnj2al+sZWalGx/3xNsEBsOyqFD/X3bFgNfszDF0BWzLhYVZu4IinS55Gb9NbM7HUmcvrevuq1kF
0A+GLO/eKlkjUpgLnKhBWYwspkPy3HTmN2QY9ZmpSHO2ZjznF3Q4lAmLULcspFJjHnyLK3Y/LYJ5
wvcEHO5cuRElUqzJo2Abx8o/eEjGNg5l17nE63mt4NteDbP3QN3q9W3U4+Y0Wo1/0tLG38I0wJDD
ztK9Jhh1wpDX8MyQFlSOhWtN4xqqSkSGgiy/yEj3jl7hBDSJLttLGNnD2m3Ge2IhCMHSneIFliQb
YTMAg5JGFbdo/B0GcKbNKVNXUfkSlDBfFpfO7HL3ktFxMKRF/RJN6ZtXhjm0O1KvNqiA8eWl3rzB
NDN5Q5dsP5t23X9P/SG/GbRQnpw01x6Qvoy7ujfsq2qoza3u1v1WWBMMTK+p11OYFlfYZ+DiRjgo
PnVRgVVJVS6dKGnOrhyB3pKJicoU0BdetrJxMJozVF1Uy9h4GdcBifJ3RoSgrmwHe8eRYzw5Kbu6
MvNHI9RvpoFTdsqIu1oUWmMvjBCZcJvj8qqJaZeOZb7BviI+1BIvptAf+bRxFMWTpaGbGyDt9XzP
HOfOtsGIYFDPaWMVP4rGA/t3C3jIKIz1l9wJ77PeGCF5o7WB07eXvulfO3FiXVXJJG8aU5pbSxj2
tcSOcGl0kEFnJ9E8LJqH0UANrSpprw1YLTdpkN46Th/tu7ax7+RcbarW5cldEDXM9kWxpCJ0N4ih
+j7tHgzdpHmZ1JqidPqBoep0041J/gviiObiKAo1C9Zu5C5DHtUm6UwABdPX+iWUb+S5PiIJRwv0
Ay13AkFF1XgN58huy8jnbNOCZ5zyDo5mR5jy+P1e76Fxpn2uP6bMaTeyKce3jLpvRSfou6townBt
McmmPqMOZPTcqjJcFZ74bulD/cXKCw3NRgTd1/SEscQ5FCigjsadoSyCYys3RRtVgeF7ZXxThXg9
TqhFsS6Nj2JoTTS4MekHQLMbPHFg/Kb9j5xMuxsBBW4XA4GvzZKeIHGt8MGIdQdxeTsb6nbeFWoT
7z7RhmZvuE1+SrIRSMHyytnojbceArB+pidMTtiNEDkRjKL7ijtWjccY0Myl3MM+KrwrzTj9MXkm
4/w5LS+rY39Ra46zym3LW8iYEaDouZyFEcFVtcbSPbm1TidkwSxsVD8+JaOm7aYiq2eGYnUkPyjc
MPXKt66eWUtTLyUqR24kxh2UmivDrGkxecG/eC1Olkxp1E13OSHLaCIXxCpxpTezCsTTQPZftxFv
+dQqTrN8wgLYLHqUb/O7bFC0+WVu3rdzs54pNN0Yvq3pYTt/FSfcqVZKILmICaHJaybVw2j2zr5F
Sb6hDBJnXcPSLoaoxLKzJXBm6ML+6CJ5l/n5XBXP7IHed5yvejJofP04kHeDIXhnVKIbLwVlBU1E
VXF2l8igInwaanYeTIL4Sd+XDBznOhKHguIF7j1/hGo+4g1wZHsf1fx0gga5992xfvZrnxWoJBps
LAatHR1jsAsj4bwpjAaPlYpx1JYQxbawsOo9LGQDEtdUl6+WVfJxCbMgIJ4JDR0Um0e/kNpJ5qFz
VZrTgPODmLJtfhkpGZqLr2+H0w3qos4ZrVsLKYG2HktsBI6RB8kvDOPhvs/CU+yZ5bTsupn0HNpu
9wCgXX/XW617bkDmD3j54uDhlFQTUh8md3shAWCGZ3wngEB71ql6IciWZn1ntkX5I68MJl+4iCVY
BxeMa1HEt0gB6ibENcgIYRkbVwhCJmyLyuGFnQf9fOfYAGiYHOEEIgnaqQr9K/x730RoHPT7YTLO
tSysewjCt2Nkn93EUefRHOSWfbRDINBz8ULXqLoy3rKcWYzHLM+g0FiPTqStWOtwZKlXfG3ppGSj
FrmBGAwN+8J0i3vb0+MtOPG4LmsE/onm2C+BW/QHEUvrKjC7/sp0PWdPhPbOiuyMIiLEj8gNvsHf
oHIL8HU6jYiDlgYEdyjxkHniZiw3VoCzXkIGiIvozKzeBlnMxj++M8EBzrTqFaZ3CVc6abxjRoxF
tmoG0/rO2vPUFo+oNrrJg1hWS4d482s3RZaaOYV9RN1T/MxU4fRX2hgGOFsrK/qSjPp8AoC0oMIb
zOpZdkGtHTCt7nA/jIy0PLioRb+iXHZXhaiVvxiGcZPUiVx66A8XaMBOqTR3Y5+2O0P2w7F38Mgz
oqS8iTz9RxliyYvCKkzukkxyeHMOxN/YEc0Rdf2g0qUTspmtndY2DiMuvWrRF8r9VnfU8pgx1UG9
i7PMekp8Mhaw1G6HU1fXqr1F/xyUCnJ0UsYb8iz1J4FygH9PDqCMLkwqJJFTuMEoOVsnOATd4Qnj
LZFnWUwnEjqASTcze3kZdv2qHxKnrOWCqBfvVIRme7rMxS6YUKkhf2XSlm9Lhz7WGAeq6NTTeL+N
tOPVMdKcV+fy1yJdhOMKS7F8q/sRPZAZCIhIl9qjmLfaKKVLufzV2qPeSuYZmw86J1cKq6Yrq8J1
N3DM5pYsILnC3kMcOTSZdjgNDUMali9hVPVv7Oc9OgxaOY5hPtGbu2Y/LSgKsGv/oqPRJgXAQXm7
JHuweIGcSUaSGkLnJ44dxGZfaskkmxuCzG+jvenk9t5x2niVYFETQYAP86dmbnj9tIe2w8yb0XUo
2eusUdCnYxoArNti28jePFNDmthi2xkKpyl4qQrVQPNtYuSGcrhDTF2fNMttzqaNNNFRPq9h4Bm/
LiMvav5BzS8uu6TFXevnWSoCKgw7oYjLHV4nCNeQhBxRaOQenPwM2ozQgplgwTcPfLTegSzLq1pN
w/WYBj/bTkJvLodxy3Fw25d473SiyrZpoLxrdgf37PfkEAVhyyHFV1xQ7vrXWuwlO61TEdYo1Faa
TPyHOk+NG95ZAm6U6oZlZDXiPm/a5sxj5/5RbeLiPAT+uokxjsOwM71LLW+aluZk6rsi0K761saD
qqkx+sw0fuEn3y5IiOhtmvEagYWhx95KTXQRUsT+d6XJ6WaUpcArxteD1yxEUbWokfID3M43x5Xz
Esvq7haqkLkfNBNr3xHe9K8Hi4LsLAbBaMqNneuUE53uJOlWYFD2fVykOLvxaKdI1+lgYt1L1plF
b9/XTfrqUng/YPmdr8M+/aIlAe0qnH8smiKRri0ROY+pHost/R+GVZMO+BHjUZ1Dizzigo5IhQrh
QQsbDlv2QdaH74Vo22O6hrQHc72s4CgG1PMxRsEBAyP/xeWg+HWimjh1LUsmfdtyRiwC/D+2DBtG
NNL5OdDCV9e07FNUYvLCCWiNK2nQkkM+bw99jTeVYGZz145V9YYgVd7XQRmbbA3cMKtU2o/ahYCz
THrYA7hPQMborbg4+iOySM2ZgnExRTiuYlehI02oGzyl52lJkZbDq8CLElxLp0wcWy+5Qp6EmwzZ
ZNdWkOhbqbnJupdDfJqqqPLxcQy/XgAaP8FlcUGuF04hU+mOT7+IGq6DAtHrEvMMjPXFSmZzzRhS
9FetjvHBakyG9xdKQ+LL7HsyeN7tZbmXPq7YObWFT7nL2x0nsVqChph3zZA8xjO9SXdyIr0MUaKL
hCTCLuKDlpS9xm5EOnR9Lh0NZZJmYsb8azsSBjpyF23ZkvexcRd9E075IoFp4sy48UaPjGqWd5ON
hJEBCEhW3YXWSAFva32FBX2SwGKbaLtTZI8N3qOVjz5j8EqKHR2juauGgFtWumekX3He7HCINoPT
ZXezmN5eG7b9EFahPHY1Jd/VBSW8tEggHWWI+D0Rt55Z2OdqLicv7R3nEWAh5B2aUub0d5iTYAbB
KekdsN+Xdz2Tz/N02YgrnS+decE+anI8vYIBVkXL9HFnYRq8x9mqOA4GjmdI4PkRNq4lFq+vduV4
azMs9VtdrwJSnbX4xQ7HahsO1prMAvsIOKbdE4ZF8zIjfYUJ9aMRGbZirLX0preL6iWxKkj5UIsQ
W7fD/QXZVlho7Z20p6kZ0qu+tK1tg7vQKbvwMWZo6wJIQvfJvyTkXO+c2segoh+1ZVV4/lrLZ4io
7vL6PsaI7Zgwx7/rVIdz/9B2x5bp9EZi5CQXhWt/Mw032evzwYeQqj0GCsHrpEfo1bpIBxZBB6VX
g3VlmygwF8j3PRwaqKCHVMcUHzOv67QZAyhqpnpzpxHMBm5pl7ktFus6UXRjfhTmJNCWN4RkKN2j
KhLySqvhT7mRzaKzS6ryTo4FFkSWHRztkImVNdQskcbHM6XG/YEuvknCtc0mNa5AyPCMjlXSfheI
4a1dO+IkzIkT9W+tzSgnvtCcLuc89vOcUe40AwFuqbPWHDfhOcz8wFyF3jJXtrvOmtC/w4V92IAe
uYAXuGZf1hLsYXGVKwvQADuZHc4r1SYDg922WSGvZWkX2xKf/60q+3WRefpB6F3w2MXFNyQbwYGC
hqLMjuIDVpPXKNuN17qwmnMyz31l4VroNjD3wF8vuBF0B3iMDuNjbKjhEfPY+KgUhYGDs+fGjkh3
SLvOuMoteXRpqg8q14zvrKfwBR9xe39Z8X8H//+B3ABN0ZXSlmwz0OE/jJww75E5JouwUd0meQQ8
/y6nEA+qHtViJ+xsV+W63PQp9pxh0H3pug6WrKFJcxmqzPvxizFYwgvZJE7v3f796v6cYjMckjp6
gHmE7X4c0bQDpiVJEU8n8jdQ7DDNjy9jTcsKDPSHeRztW4wu8KEuSk99krz1D7QGmF26RUHjSNgf
5ofpmJfYmdO7JdmOfogsEA1N8XLZkUGpyOsJ4/JGD/SnPksiuoimMG/NIg9+xHqSM2FOw6u/34yP
w0ETHrcuwZ1cvNj+ZEWFFWk+rafJU+FSj+Ejy9xCn1tG3QUVjC02779/4D/cAFdJ4UBvN0lkMdwP
xBLK7S4qUl87jRpnVwKmGC+GUFffhTHq/0XdmTU5DWxd9g+1bmhKDa+W7HLNE1DAiwIK0DyPqV/f
S/5uR2CVww46+qVfIUCylMrhnL3XfpRVab4o5WK4Dh33HvzoArDi5jZj3TU3Vmy5X87f0GEwHneq
uCG6hg7qX7wi+kqJo8cme4Juxv6J9/jZDiL3vZmp76qAnndd2/7JhsG9Cg0HY+w8Edgxhs+yc6o/
rklsOMJWtQc+VYGiVdRkO7VNcKsWETveOHY+m3zw+37s4wv9tRMydUI5NdXWDHr69oeurjpgvewc
3XjEqJZu57bq9kodUTdKoRjUY/AdnWX3FBYJnF94IsM2KArlzk6CzOtLJMFLdssMOxP0Twj37alR
u2Y/hoANDuuFg9fp+fyD1pYHefyguWU0YKpLR9p1D4FWf7UESzMtsNxF4tFO7YyEgdbYDZGZXsVY
GnYUlMVtN7K7dkIpvk3AznZpOH4jY4pT8X9rSuQ6SBld+iQ/Nqy5L1YMzcYJw92tPklMKhXe4MZ8
HKM2+UIsa3CVmHH/ubUBzUBJ1J/zKfGThiyYMrDcG5s2DylBCAXutX62bpxlI2SgUPMDw2rfe7wb
PklAxfbC8/uo53NUTp4W94g41V5L1Rcx3xiClntMDx2eQw0slmn1LWabv+HOwFAQx3JtNNmPIk5S
H0chldaln3f+Tj5OGg4PavlWGIKGvZZmsedi0VFpeB4auiqchV8u9nkUH2H+ECwdo/PXOyHdxPWB
4BRRFFYhZyW9AseBRWnI9EejDBKVQuI77ZjiqqwSEzGQI25HUhWuAaYONGHYFJy/+onVzFFpozM6
dNVFQb1azWKs6nNW8KlNgQZRvrOoaEvLeejdjCJ2N9zQYUjvnNyMAZeiBkpFXT+LyMU3XeTK+1RW
nxyc/8+YVS49mRNvQsO5wEswkPcAkT/usjdlVAp1bK3HOEOldxAkHXQtNIyrb1BT28/nn8WJN8Gc
YyPqWNYL5B3H15NsfE2kXeKR4KtkL4ikYj2Py9c8K2nj5AZ2yYa0ngxx/I0whb05f/mDwmw1hTBJ
o5FbZhHU4qtXoTQa8SiVIx5TRfTXKOLDfeFkxXu9pA1oifA1uUgWafF+GWanuNel86l1ySRN0tHa
hyRcXfBpnRoc3BBFVktDlKZZqzdg4FasjMqyHqnZWZ+bpAwRDRlJuKvwm1DIsOw/pkk/IWr4QAKp
7Ps67a60KCoIGtCx1WuEW/0c1XB8n+ZF7nD+iZ14YTwlHjUiTiaN9eJWwa5QQsN2Hk0tXWrejUkL
q8/H92Rp0qZaOr0fNsuH+WqaZloT52/ghBiFxRX1sdAQ/1IOXQlBuqk03Zg03EdnSORLGy7ZQUmK
UVimt6Xouts8BHmkEZ2wj6cpu0otyrYXxs2JNd5BZ8EMYuomOYdrCw0K69KamdSfXNHfIGEt6MdN
3RUEYNqhyjx/daYRKltD2YdmpDnt9Pg5tdL+1igjMmGyJoXvpbc/+hDIA2SHGOS41j9aCuWUmqR2
EgZtSoTnH92JdYkd2aIt4XNBQ7MaWuCCOEnCk35qlzmOipX93Os6kqrKWk4lS9uvF/9nmf5/bT6+
j9+bsi3/dGv38f+3FuVlUJyxKDfljy7+fWROXv7Ff83J7n8Y4zq6M9y/WFotJur/mpON/6DBInGT
bhrGJHcxvf3XnGxa/+EI4iCWw+XJN7popP5rTjb1/5iqgSt5cfPhqrT1fzEnLwPlr1mTL59cz8UW
SAoVmRXOasutQssCAx1HXkQXDfeiBE2hk3361/N4+p//72+Vv7FajA6XsVRWBZSySPHWByt4HsZQ
QjrwEPr0L5beqhA1VEWFpVk3LyhD+s96AsGiFyWRIgXYLLIAVFcBpOZMVCHi2VbfolaSAycLOOIb
TTZWieM1UxB8WfmniJpzfpsKa4KEacB54fASJRtREP5JiNCUlFtDHxwKyoamfMsDTXtF45Z8GdJ0
6q8kxy6ib/POfY1LHNG0QQRBQFmR3NZMhApUiNR5dHoDuuv5J3PiwXDcY3Uw8bDSvF59yDKAIkgG
Ev35YPaawn2wZ+fVLD5jkzt/odVsv7yBowstSrW/dtiAglJtbLlQHfZvHKUeCKzeEJYJhczYLuU4
Z5puuia78PtWExW/CxOSxSDnvK+zrK12BWEc94NRUKJBpV9wgnbHbZhk5bYPbMQpA+QEXVD/O/9b
1/aWw1Wx55qcfxBbugc31V8/tlYtMwAaF2xmyivUYwZSlzLo06PMdYKiwcNuWttKiYYhJzGigUIC
iAknlI/lwv70IKH96wPTNVTiOp8+9iJ3OU+v1rg2p3cW5vDSO5oedD7JMrjn6A/fJjammpZvqWL5
la3pPjjIAibfJDXkvkZ6Eu/JOXTzndr1FIGEBrvJCBr5Fpdj8ALErX8G/ezKm6rRNNj8JEMFG1OR
irwy4eJUu7qxFt3bLI37lj+/F3oV39pQRJ4o4A/LliyxyC+sbUGpGUf8jv6PRsxnY1py25SsyFVI
pKZnaSJvPVtIvBWlaN0NPD912rqiTb4j+1DrC5PFMhLXT4wNkc7pFbc1roLjkSosO5wRGxCcUDl9
tXGs+osMFPkTzZm8MDoPVpX1tWyxHPBc1xXY6o+vlXdVS7AbyKfe0jLg9R1RBw46FaQtVfyEfgny
gW0pHuIp9UFJlWqbZ3XzDJFr3jfDwsxWRqW/E0ZU3kis8dvSSMiJw/6QXBjTq4niMI5Y62lxM4x0
1LnHd+rY6ZTKsg09WSjjVZ4QB++1sxKDc1GrF5JMxnJ74Sv68O0KXMVUP1yHk6VGI+P4kn3UVHUn
B6DofGMvIrOd35TTi+G7pLpMUF+iTPWmhjS5z6UBHzwyc6l5RtFqX7vMEOSZKoG8rmdYCeSFpKnY
jCIfPoOHAw5Go7fVr87f8WoxW54RWziqimhtF6DH6ghA1GUHjJS3ycfxQtvfwomPHPiSo/7Ec+GE
S40OGyjVgcPs89fsIqkDWnRCmV1MaNVdP3VI0PTXGnvsU6aDzq2qqbswfa/3ystv45twmNLwVzv6
WrgNiNAgTiMnZkWVGll2gZyTKxhQ6PISsou/mZVEuTi2dgjNCwnRcNVKKsQ4/Y3k0z8/ZrJMTKpE
GOQ4ca2GIvStmU1FScRCWA7ehD5xF8XzpfLjuiZ0+MW2ztaHw7UBh2Q1c+YiozIjyClIZ7IzM8Qc
2zRFs0g3KLAJ7g5N8/uAHPE60Ksl+cSZKNGmefRelfRuywwB0aZ3ggnpQKRfONudGGksZq67nF04
ZR98NX8PgZI0UZD2jLQs6nzRq8Sr6kb471exEKNbAlmPtixmxx9ghYGtrJcsizDRuidSqXJ0I7rx
dv51rorey3Pm68bDtFQLOFCsPnOau5Y2TzxnzYjynWK18F87Ld8HiHceJisN94a59G9zO7g+f+XV
nuRw5WWDKxy6NKj3Vt+rHk8DTQgGEhm9dG1i9CTxhvGmPCemdH0w4uU9NS/lqy2xXqPXCJPn83ew
PqMfboGkdbo8ED0o/a8GWRvWKvbWZbEZY1oMCtK9JjGRfqZW8qL0Y7ZHSRFetb0xXKPcb25RpfV7
iD6TP+PqutHIVLoHXIUC2Wnn4d8nfb4wXpChajh01jQFpGkxB0qHJB1gCI8pkonnkCZW5WXuPNw5
GW2+3fkHcmowsA4uExtbtw/LzFQAMMe3Cb4PsuKmztv51hyV8meBA97DANH6MQWne9k68uv5K5+Y
VS08pSxuiwyX6eV4sLthT+ZDCezO6Gu2Yg0pKzDlBt8NTbpYKVqZbdXWwYW57MRVGYA0HShdMava
q8FPdFgzZPhQvFqlH068aPgNoDQAr8YYe9IFNMIhvGmY86vzv9Zc/uPVzsMxNZod1mLE4QR4/HOh
I+djb4FcjSX6cj9BF9rtLauob8ICReA2tNRK2XbswG4qgkqGG4M4iD+yQ/G4GXNzDvfoNtU/sQ79
cJ+noaN5YYqT3OtFSOJZ7Mr5Z5wbsw6PtG4DyDNDBc6NMAbyn1G6jjuNUtwnBwE8vOmJTc8ep4eQ
162eU4fB7IcqrTWASt62UA3JdCyh/DHju9KvYTR81kEp9p6u6PaDE2W9ewUHlKS3viDUE81MX8gN
fgHyIgmNcAEMTD1iaspL7SXkyImdEQdhA7ANG23sVavlCFEBoGd1Cdpy9e42gCm+TTTkuexky+iq
DwtKfHmq+vGQjXeKIG/GlZNKIzQx9zJF+OGAU7pOIsN9qDtVfxyMkQPmhdd94m3Ti8H7hsuWjtpq
Jpe6CNtiiEJPJ5v6V8J0RhhZPXw/f5UT8ylIJlYKLOugHdc7Z9NtJjiu0DAJVuCokTtRDtQP6sPG
6dTYd0DY3eHhJRnS6ZzJWwpT3vk7OLEuOvbSv6HuqbMuLn//17pIWC1GFGmhdkwU7SttO1iprh7+
Y1tmmbU5Sgm+Wez5giny+DIc4HKVczPlhEpg+8jQWGpqD445gNEv8fZhO0YVdl2aqn6FMpiMrHqK
n/R2dq+rGAo2nOem+ELCyLBJ6PWCpI9MWMMJwuLzD+TjfMpHblL0oE7D9LKuwkvEKGiTWFzzggDD
roAggNUzeauAeTzM0kXZFCZvU6daF9bWdTOVZ2SyB1427lxZp9t+/IwKtXHdEo3lpsCYs8/0UDwW
g4uOS4Zi786ox+14sP5YeF2gNYftTYJE46EpiRMicavO//kL4HawPbKKLdvzw+3+NTKkJgNdzWs2
jYRWA26CJJ9LVMTnH/eatXf41RYnOgNPswXAYfWhRa1ejfYIinSK9G5rpCOZnY2cEJ3Wg36Va8X8
NHLg/zZraoCKJhnJpqxyiX1ZLc0d8S4FojMVtSj5PfnoTUkERnnGj1THMLVz07nwyX487OK9PRw9
4RlAdlmtemMa5yioKA+MY/nTTMqWfF1VQQQtprS78HA+rnUmVT46VQu/DLrh6tmERC4omuTZzEHi
PPZzkxF0gB6slqr1OS5zthXA+H9eeCPL/3q80Jmge5gMzAMf4MMOK6fs1hDvBmgM7xI2gZ0aCGZn
TAWFl8l0BqmSRxqAz5kwyXRhixst6mCAqbGL7tuqbs7f0alHzgmaYiflBb6O1cqL1hACEqepzYQY
chcSNYnZrhqxhI0x3O/zFzs1ICEQATDUqQMxKa8+QyOyqAu4PHS9ULAL0MWON0Yy1ew2XOIw0z1q
byNFkKu6AFXjQBReTtRohvDaARoApXAimlY3YVqgF5y+ullYLXrlqEseXdxkKN1Ax8UegZWRtj9/
8ycmL1oMlGAojmAb0VfTLO0hzU577t0etPGZBKdkXzqEqJbZ0FyVjZnd68jAvZDe0iX42seljLmC
MsehZM6DW1060eaGqoRLYcYxWgI42IJ96ZK8SzxVGXBqdm7W3jVJKMRvKCTzp2nQksY///NPnEC5
CRO3MtOn7rLWHE+hUqTBVA0aN2EW8aexpolYVqG9aSbx2Wmbdk8jkaOCanTbni701ypDhb5JNZl8
JikD8a5w2ZwFVaRe2POceDoCuz4lMmQyUFRWgyqWFfK6MIQLFmrzt37sEmuHJ0O7jwelna8QtpO4
DDx8uA5cacTXFYeL6vP5p/NxqUfrzjuibI08hiPD6uEoQeu2dhxSuUbLxgCh+yXDS+eREx/rAmWi
MaEJNhbrOatwJHqaktljtEEUI+xLIo9tpg0CDbvShcX65MVYQqg42K6wzNVOssgtt0OkonASJfo8
bhLnR1fkX4GRa1/++eFR4OSpGarKGr0mTpFbEwstXL6sIqivyYkjpQ8l4YXi81oJtKyGUBV14B7o
uBYlwPE7srN4kGa/THWANTZNNY9fon7ARRjHZfvdyvVIv7bRBvoy0zJ/DrUEbLIS/tLHvgfe12U/
HAKBYeML+w8hvjVp8Vbce/xnqCWHUo/p1dpq9vrvD4d6B3Qh7lgz1m1hqorCkbi6N0QGaFsyoORG
qtU/QrcOzwYSAcVNWvNUAFZb1SyvKXuEXEUpCI9rmVFRG7XaZ9q6NsFnfXthJVg3mg8XpGjGa6AF
Rst2tdRjYVVaNsMKmnqqp9VUK2+6HtW+MbcQLhskwhA/pjv6gSl89nTwu3RCvBOPhu5XaTxf9yP2
HpE6+d5qnRA9OPY+l+PxNVT4O9PtihZCSdtc2Gyf+M4hKvCpa4xVl4PW8RgChzFplR0om5LDEsdS
4gEUqcrtv79zuqSsMXSLbBSix1eJukahYc3ZtpxbcdPMuEZsrekuXOXUB44ihoIakiHYi6tVBZ59
bI4Bu622DFwSiqzK2FRIMvxMy7X4/2I2cdiDMr7o8IFFOv5JE9FdeYNDcVOhbLuLx7jBfUEtieAr
98Jm/9Q7OtDcFgEpC8PqHbUGyUxFzdCahdOBuWpajHq5+Xz+HZ3YP8KMQwsHcevQnDn+QWkk7WaY
mE2GmDgstvrNrsQWgXETVn7hwzWoL7yvj7+L3gyfiwOoROektxoVgpS0yug554UcaIkMmapH0SnT
hRH+cVSg/kBwi+70cGhdVtu/jiaEc2hUOFjJhl7NdqqCznODB8jeanYUXp1/hqd+kUtnklmfeeCD
YKyHthMpUN89Tm+IMR38LCFRfhc2bid2nVTw/ofSxmDHzHD8kyAtyxiOfYjho1Xem4ysV6hKIXk2
9bgnVp5MqCRrXtQ0TB7GPIL6lMh+T7nZpPVdo4RPrNrXmv49HQv3dYrL4t7U5+RLqy5JtOcfyYnH
j+SXpjwot6XBsfoos6E04txlWLV4NnC2lXRW7G50accG+rfz1/o4hKkWLOQZk6+fi63mYFME1EQ0
KiStalcbA7TBHVrjHN9aMy1LXxO+xs6Ix/38ZU/sJI+vu/qNbhf0U1kykMGlB1vRGD+Sqsp23MqM
Zy0XnzLDsJCWzsq1LTvr0R1SkB8unhhc/eVu6HKED4QP/jh/X6xzDITj0xk3trSWOKEgfVir5nJL
0lJ2SdO21Kiunls5K8pnFY5wdtOEuUhe52LQM4/QIO0PiD3S7po4sBLfbrqkehbVULhe0yjqA97P
TOySqMcqSRXXeaXNZ5l7XnxmX8WER35JRCMLKoMTTrhhCC2FnbErtm6VlNIr1RmDF9sSoI8OiS6K
h38a2mTSQo+5Gdx5Fj7tLL1G3GRMREvNs5bgSE1JYKXEpf5uRSlwY3OughMy9s8UqRIdu2FTvANp
jyGH9IJgDRpKZkr6rzEJj7uUwqtHhvddhvt0Zq1dGrddqRfoOAEHvhlgFIjSaDQyAUmbIz0LMV11
S+2wluBzHaXw0zlFn6fXfMkOQpOGf+iKO8QtneUbWSfZMylj9rxo+383aoaupJ3w+t+JWO3bbdik
mMjAuyb9Vu0JS9yoZSvfBJuFl0Dri82INLS+MiJ4FkxKpVl5XWsQMTsi8yZGMIyzbVSX2HsxsoZb
zRlt4TkVh+mN2g2z4ZeoU7/ZdWH+atsq0/1JDOYNwR1YajMxDOSVFwpwT7WCUqLGMFpDtM32Bqnu
/F5jm36zcFdhojM8EVWYKPt24iios2MlY9wgJF3LDTvfiSKJ6E4lDfHDORIC/LIadrgxovfDeSmq
xqvYichhVOIoMq6iJs5e8jGZvrYINb5OMn826j65JkCmgUeCj+933eraezrU5VvgKvMTaeuEZsmk
E78w/04G4fF2Uj9UdBRyv9DVQfVMBYPSTWBwdPRyHWE7x6Ow+6QNvd1t4CVrX4oMqILfFDZjB2Oe
O3llkFbafUdyyW1gDQKlj2wc4tM1wKj7FAros6UFyg+1sSRaDc1R3rpYOu8JzBU4MSQ8vRrF0vWW
iPtnXNyjaXlmOtrfZeGQNq64hBjbVkG2jyJTD4HwTPZSHBOhUGfknaYENJOmtMjESXdqQmszCCt4
lWOm65tsIBp0tKwyI6FHJXsHV+XPNMlHkhft7mfayDK5hqZF6DrJDJu5mCzGp6a1r2WSRBqaxTgW
G+qxkgndmLRbSfybvRVWD9ypMsoq2lnaRN5g5KpJsrVQgpReEQD23Ui3j6D+dLEa+WNdBT9M9J8H
LnUvvRCHJzlLAyrmKK+iq4kkbGsDMkO8ikEJO28ubAyJktSUEJoFkD6SbpPhF2ZsFCN1Czt5rtS+
8UoN5y9Zn131JcuTosQO3AJTUWhU/uztVAm9qoib3qtC05m9NkfoTLxPa4HpIQKngRxG7uRtrNao
QmtXm/O9Moh0+Q6l8ZY2bQmyV5MGmHY664tYbPiTanbxSes5b256XYxkmHfteIMdxbb9WY8ANUGl
iX+XLvEwG1slgdCCx3BXSAcRszsG7ne1LIavZulkTBEzBW+QABOOXmprNfhcjnvCU90+f1SyvDQ9
hTLkJ9Uw5q/9UqboG0trEUoUpevJTgdLGXVz90Wt8ddzLhDt46wJOWyCWejf7CEKnmJmbXgebdy/
UBCYn4HdZPCekImQ1VnPhrxCosCKHRjSHG5qxyR2FM+gBndDK9zHgqSwxZoWDf6YzMRgI4y3/DBW
xue5icXPesAsrY5lQ3aeOag/x7rPbIYtyc9UxmtcUC0rlQeMKP3T47p6k4mqAwwmIfgZNVec8EGL
lvg7dxQ84spRAVqUs2X6On2Zl9ExKCtCz50SL4lb+2aq5q7xzdrs7wlqDsAMm0M9ghbv88lXce9/
Co2xdrD4VOYnTe+Y9aw6TV5U0v1+cmSjiB4EJNGiZUrfYtl3r1AWpnmPp4ssoNGmtLlBUdW9qVER
HKafnFmdiaKxrZ7E0EidGR8kS/4pJyHfOuQS6atlzNlXJm/XuVNNjsqbrKrK984K0mhv90qNFnGU
mUTClYEVrWek/Xym05MVxqLzJAo3/VEjcazdKToBjWhiDNyyCXGO0ksmuiAb1CT5ndEFzV3NWL4b
SSZs2AuAlGCqMeOCT6Yv1GslTzKkMYFl83JL8i6pBxdA3ZMxvA2atM1v+sUYGwYLJSVxY4zwGbCm
TSeMVtvrchH/JkaQPtKvDhofJRGaMLcGJkxAtG3B5SGr2fB7aBr3vZLG1gbC90R3VSHeZOOSD46p
ng7Sa17XwQt9UKzcnZW20S5yOq3c2o0RfR6dmRBOwiivmiRoNxk/8wb+a8xWpaGfyZSWt5Tt4kqn
ba4oml8y+uQ+dGblobWI1vLCvrB+1hE2Mv5Orx9xerbaVusjgrk68vs2DiMGDvmk1d1mjpp5xBAc
1S9poTlErBgg4D2wTjUapNqAgjJkdvAeMsF+mTm4/zIVO1X3JWFAtB2tUX/qLL1c4Fk94egsS7W1
AectYq9wgVuw7QTe5XFcmxfLuOl81e3l1ygWCwfYA2k/TZpGL3bCuc4fF3UEPhAGwl1TTaXiV6pS
PiJdd2MvnkSnXumyGcN9rw3u10F3+vg6qZvp3mEIgK6JspL49ULL/VzvctfPD4KhVhTmI4ZzKWhi
VmjzQvRvpadX6myRuDf3BONpwiH/zu1qGKemEpPyFVH03Iatk/V3QWy7v0Rjj9+oYhJ/KpPAfnUd
jEebrEkgRMNYy3+wD8yI5hzdlhE9mPijNTEaPyRIr8GL2OcpABiW0DzLnoRGrLXDVEsCnV75BPzp
D1bbu49K0nUvVRBFD9Zch4/EEdjypsCD+kmXpL+z+mvTS1M0C8FjSMzUcwZ0jPD3WvmdDZ+DZVqk
euIH6ri41rE1DpsKdILqsTVpnwlN1b+ltZoyS80yNf0Un8RD1kaFB9hopJsdqT40F/dP0lrKj16n
p6mSUk4Wt1IbsaexaAYbtQgLhPpsknaGIbW9gGPRbcH2IG5pdAABNr3p+sVqVexbotPJjeX7II5+
6sKg9MjMxIWfhorzbZRplN1USVJktyDhBth7MebgWzuPGnQqmZo1fhtlSXqdQj2974u81LzKrnvh
KWwi6o2OuqC5F30d1KxveUoSrMhcwweAV8CHIz3NubJ1UKg3BGSmOnVA3Pw7BaNlcuUOjYnoqZfd
xlX66TMU0+QVypELaZB+AljlVjHFxg6L5rNaGil7oFkMRB9rac40RDBcup3wCksflF76hiIKbi35
gOoXkdvhJ1FOuX6j21N0U042KYUCWsOO3GFU4B1D5YlA76hBdeoke0K7x+TGGfrxvqBMRpsKXBJ2
/NLo4drMQwwqZ7KzfttaLSQjG/oBipkYQEaROmzRDHdiXBODat+lkwrbwc5AVN5lpYHPms1Uz34l
IlfbG8fWfdFye3R2JfviX8PQhfZuBoqVeQ3pdMVe7wU65qJ0oj8DrkXujd3JPRgq9UEE+rxcHCGD
H42O/s5yOX3hYxKTZyARfy6NUVAbqfKnCqNNcF3pQfNNBYb2iDY7Dba5OpKRMGK33th6Tn+yrTQw
HCG7+S1JjXTR6Qe0d8wl3eCJSpX5XTP3CilyaqA126qbqr1tlQnpVCO7gI0qBdzKrJV2u2usPNX9
Ek2a4Avr04WGEWq9n+SS3X8VFLAYqcJZYpP2GdO+OUbzF7Ty9YNAuW7so1kqFTa2Ns2fwY2n1dZR
s2DwQ22o602g1cRxImMwJe4ryb//X+HcpEbYo+YpBbspotqj2gu7gYBWOi6tfqHCeaLlTEmDpOjF
UYCsZe3fTbPMlQNsBC+VokKF3P3qI5OznYwQSjlawHNwBAXnUf3ZNgtGSyUbOKum4Dfh9Ze8m6fK
CjTcbRMo+SIJXZpbf1V1gEaqBUjQQ6JhdFUpafubPCFirQszjC6c75fGwIdTNNxYRGSLX3gt7xBG
wHba6PjhHMUgSrmtP7ZJ+6dQdHB5aq5fOLefkK0JCz+FRTv3INFdFcaMGg1DReqzZ1q0iTnpFSyU
ygxH3MmmX0GUj58sUTAFann9OVWc6rGWrrntBUgqTElJzibDJW8Witt0lc4kY154IqcKLWQYLOVc
5CjaWpSDRFMtrbZCrhxyl9MQcSB1J+CE8+AoT12F5qIvSnlhBH5sWBLRYqHjwupHV8pdVfLskNWR
L4qrGmV/q8CkcTZpl7h+UrrQY22LGrtj9DPJ81N6oeb28doM/kWnaquoU2hfHI83HUxK6hRcu5mh
8JXp6OzbIW+/tXrxg21w8DQRYwrfTvlniwVhS1RISUOggkmvZ/Wjp1gB1DgKNjLKSKanNPIbQw1g
v1D0JFxYZl9phicXnvTHEY/0FQUOrVmEqdB6j38tbksSceaDBjgxAGctJ4OZzU8p4uiOv8gu1E1P
jHgmFpeZxViSFqiyrC6oxv1UV0ghW6Usd2WXZNsQ0pM3T+wxWdOsACDIBPF143D+NjmQYNnbIOWM
XlwVcOiMSPcG8iHaJDMmt3DUTXbFF8ppH6YBJNFUXSnFU67+Hxr0X1POmAwO+YwTacRDRUprSoFc
Le+ixNiptfbr/LWWt3o85XAt4tKQDqIjJKnw+HmMipqRNWgjgRrKEnCH3Sj7xFRca2tEttC9zjXD
t34mX5vikUpYPMbZwtmev4mPRhvKN/g/aGBq6O5x2hzfBdo6YYWLpEQPZJfflOTUOgCFY/MVkt34
otS1Bn4Hj7RfsOyYPnBpNlZ4K5xfiqK6l8ycJ+qs0DuQO5GUYSNm1pdh+9cbiA1HqQ6WBdIy9G2d
zWSjLBuMagbQk0clRe08qq7CsnY2MJ2kn/VGvav7YNg3STJ8G6j/bfuKlNzzD+rj57LcFy0nRFA4
WtYa60afXENCjUVvk2f+NCNpsGOJFyp0lH0215f0hh8nIySt9BlwjCBvpZl6/Bw6sFE1A5FeeTE6
b5L21CbuOgIHO3c5EoSS3XWSUl4k8FAfL3wGy39+PDT5hUxEdFWYEmm0HV/c6pPEqAKJtHWUzVVT
V6PXcUS7MPZOPFJGHh8Bphiskh+UdZaVzNoiNYzM2fyUIqF+anTIbS3A2WsnW3KQz7/DjxsKVhQa
YHwoKJRp4Rz/rJS6hKIIlrS+bsJHkauOX0DN9cwOkdk/Xwp0goHDc/GwQUM5vtQAF1vrTJw3CGtn
f+5a4CGoZTYwh6ZLE+vHiYQrMFjY39KT5ocdXyu08ZqRLsciPUX5rQWU5A0jD2Eksyic+2gIpxGo
19je5a6i7sdZ/6MPcekjqlS9agn16u2yvIElmG7qXpm3lGiCndWbUE4o0Y7ESg3RhXs+8SawTGNN
x1fHonfofv31lQ/uhPYz5GuiWJX8pmM03GrlqO1idZ6vz7+JjzMKzWjeNS5+pjqbneTx4xnwx6WZ
U0QezWk1f2z6tHX8riRkOgHa12JPG7JvBSjK5iaZzJAukg636EetR2kHDr6pc8/JUYH5Bi0L/bmK
3PBS9s5BEHH0wSGTcJiEOb/jF/lATzE6tQ2grxLYTgaBfAtJXNO8EfuG62WUqyc/VIAZX1laEY1X
ZJi68jMCohaJcGoH/gTdYsljswhTQRdj7uqqLnH5VXU/sp0sEY/T+VEewqzTm92Q1h1cdxPK3kbH
kFRtpj4oxptcGM19n8dtuu2ycNq2kASna6UPVHoOSjrJh3bSe/3Ch3JY5lY/HXPQ0vPmCZigFo5f
TxDkHFehzwFEI5N+VGplAv7upN+pPRilPzt9nmwpGNqpn5IMW+1YU8fSRxUo7zH2TPIOIjcpYiTE
2K9tD1n9O0zp6dWIE/lu2wnVwsQ159KzOl79ht1X/z3JS50Sw2DKbJtMcdTSTYyj1/MD78MkSsES
zyxpJVghTNifxz+sJtcL3IFBwDIoSjpQwoafIccLWsiP2yqYKZyPDJKTHHaR6ywOnpQTawEA3KQP
qrsk793pqgXoHPlZbjZXMVmd82fZQIuGy1vk+8ZJ2t6LgSb4Q0VH04sK4SpgZTuc2FQ6An07OFMy
X1AyfXwamN4QyNKn1F0h1mIdi9q2NtHG8+jcTCQStrS3OOBdWFJOXcVlGgQhwp4GXdbxM6cmIhI+
VopIkR1SBEcw4A0AGqsLo/bDlItIX7dxRjODQUxZZ0cp/Lne5lbsjVUVEbRnaZuASslW5gtILwkn
63ZoNAMR8mS2N42IU7E7P7o+7A+4A54nlmzET+oHUc+oFgNsZe7A1Etl15pqubFxmt3RnYWWmhvd
tDUVzb3S6Qs+nb/0h3WbS7vIoDgnoYilB3/8kCda7T1ZG/RTR+jOI86T+xjM6guTjvY8BWnunb/e
iZe6nEJhfKBX5Hi+PIq/FouArxw5LcWWrkrV6ykzf0k89hfe6EFJdzwPLaZtTkKLN3PZka+uwkm4
yxbyfWzl4g0sMu7yyF0q+w27BjJ+gJunPuGhuG1o/BbDdsY6KiuUYCO1JQQYpTE8lnHbvytEHpMH
RgPx1u7Nst/TWcjeUJNMPwMl6pkHypaqequP8wv6NR1Gu93ZO32M7X4zzaXRbqg729+nSnOVbZ+m
g+kTYCwsPh5lBEystjnVNmGX/WMpKxgLGYJIevyForzGaACD305m1MMe14wV7vJxMtwtfdgAFy8q
4cxPFUQBfmfm3byl8JybvpuGobljoZ+6DdIr600P8FX7TVXpz5xJxvJTSflH3pIiP6Myn4au3iK7
JkSkayfCBIqqy4tNOoTt1xk5luZHYSUmP4kiDKaxRd3+Ctyty45iNspHRQnszh9kS6cKcLn1vyk7
rx25kWjL/spg3nlBb4CZ+0CTmZXljcq9EJKqRG+CQQbN189i9wyg1u1p3X5qNKpUmckkI06cs/fa
9xlCK9LXprH/HmB/SU+5iRXmDcRvfuF4/UjQQZ5vw5+rxb+iofz3UCe3/Wf7OA6fn+P11/5XKMr+
et+7fkX0k4/yP//4cfbZxV/Hr3/5n50YOa730+ewPnzKqR7/83/9mbK5/+Z/94f/4/OPv/K09p//
+39+76Z23P9ahn7nL/QSi3bO/593cvl1+1rlcvz6X//Rn8gT3/sPRMnMVDGUeixme6PwT+QJXBPS
kEwkZCzkeGL2ZsX/RZ44DpwU3AlU8khSgAHxHv4f8kT/DxZ+NqjdSUC/wbb/DfKEv/Pz8QR57344
YT/BwEsOlrn//KcFoaW6nUa0EYcuG3IX7kVafRq9wwC2tzXzcnQa54YJU1H8u/PDn6+7v3lMAPvq
98vuUpCZmc6pTh/KTVWIoDU90PcGRTvX7m+29V/W2D9eahezmWxle/vtl9Wo2QgbmUZ9PSjcMOfa
mp4DxswHc8Pv1Jrab1b0XzaTP1+NbYTDkUUx9qtGexbAHMtxIR/WU2D4PCOLFfr0WIAaPfQzXres
EIQ0u91vaqS/+ZgQ71jAOSGRVf2ryq2YDasrO41v0vdou0pX/zG5zZoUnAwTWcvu9NNtfvfncv4z
xubvXo9OMrJ79I80eH45CyDmdPO0ItyhyWm+4MrWSi/Ohk3du4OvggPHpvFf+qa4uCiV8DWa3LA8
OL+KoSXym9Kfnb3wHssjWUxomDrjd5lsv2ySfHk606m9m8yDu4No/vpMQDhcXJvx4cHh5Jz4/Zif
RFm6v9mKfzm37a9CEwQtxe6I2/mAf32V3JZaiwxqITGxaSGW10vxgrrAw9ptb/rFP39Zf/diFqYN
gxdi//r1rhxzpsqpSyAsRi+It/nyJTM372AV5ts/v9DfXDsUsUgXd9YMY4z9jfy0nvRW2bbsgstB
C7xbgleHo8iD5Te33t++CL0U1i0KDZatv74IdzRdRzkuh9Syv1t2tVyiwvF/s2z83SWj+uVqsSru
nda/voiVp7hKfD4JgmZ17LftgVEj2jiC5w7/fM32J+Xncml/YLkdkGFCU6Lv8Msa7Jrr7GtODSY6
IbHiNwvtL3+cDtu+s+icnmjF8t3/8sdnoJOr0TQUYN4maQAWejo8oOQzxvuuqWVxWkawsVGLVsQJ
OcWo/hnWdro8/PNn/GWf2d8GytsdvmjxCWkZ/fVqapq0/G0xqsOozxUYuS6l6ZjjMegQClQ+c8I2
tzin9vnvvJ+/fI9/vDLLvglty9iHEmy/P9+RDsifmqlkfSBDoT6uRJoc1tJfmS7qztO//5AsG+zy
UL127tJfX4oQkdYi/qY6MLz1vmiZHL4zp5guCL/YjpvZTA+V8KffcDH+7srujzRdP44Q7HB/fdG0
NPXCU0N96AqjbRPkfeML8+3+onXHZYiXzIQbJNAVf/7LD8v663J2gV+9t9x/tR1jYO3aSmdEngXZ
+Ki5HtDuvG3fZM3QeJYTYXBmbb/884v+8uRzMjcYeeyjRcuiuWPtP/9pebEZVHhtYDQHsRr+/Tz6
cx1bwCp+x5r4LzfN/jpUWcRV8uT/l4ZDXiDhos0Db4pT/LXDqeGup3MAw33tfvP0//r90ahCha3j
iuRacofu++zPHylHj04spnGRj9H4Xtz+8wXbWbP8gZ+WF4t8Ijh7bDN8XzZIif2z/vQC1mQbBVpo
+6jGHBa7vm7tWeUV0/u5RpcXlpXqkVQMTSBirytNgkhaf2bYPy4GBzIjc8k0kholIeEP2hevX7Gi
LmUWvNqjYxPukcsNP5UnaZMq38myuHGGjKWmE94bSdjTua46GuAWULVPY0PdFAMQKZ57Ets5v2k0
Usp5H97IarDOOHGlc02+pebfZyThREx24bM3mju/eJnnEEfQm/lDWwXwyKWjvaXQym4MpLDfvdXx
PtC+tvfEX09W7BGm8Ea7IEPwqlsiiKpscwaCM3atay6zzY56JFNF7I7dehrzTjokTBP7mDRAhR95
iNObCSWrjCVOEkUaUtXeD+5GL0K1yg4gQqjswhmlQz6YMRbIHIy0Wk5u0ZdGqFWB91QrOZnJguHe
jfC4cfk5Iyz2qeUBJYs7gORF1IT5mtdWHUDzM5oa5VlVrJGdmeJcsrSvCTRdlHXuNHX9QWszTnDe
nLWv+GNlk6TMvu6F5/bYpIVhXWaOIKClLp0tPaWjCwBJ+PM2cvJG94ioX9UQWxzRZiF1TjfEavbk
U1oRVg5bxbDiYCUyFZ2UTnKHA/dlOaX8AJhwMAbH2toEB19KuwsvQ80ZC3fUIMfVfv+Rkvd8S7aA
bh6sdbDGC63q6+u+0FLrrhqy+Y6coFlFc0ZKxtVUINBl5Z8nOFjQB9oT3BnjYyvcTiYWR/y3ZTWt
d9MoZmaYOVhgXGBEGsQM92kxZmRP9/E+3ibFY6lhxFUOljz09GrGQ+LDVzxgCrYeIBrCO7C3pf0R
gFP3CefyW0SF1I9vqVd0OP66rC/vyI5bLoVdB9qRwAZqPZzGzRtFn2Ed6bSV8kD6oCZPdWYLaBVz
zgnddiXvcLFmYrDlZmmnkbJ8iie5rkQoTru7f9xyJ9kBWSIeOqHpCfpQEx1/I6bvyC4Nncb0qtpo
sZR52btm7h16Y6oMGtCTfs/bKQnz0OVEcnqKczGapTC8CO8zgDFGSYxfMrpmXbh47ny74dxp0bJY
63uQQYEKzcxbZGKn7SivKkaS/VErsO0m2qLpR3J0PRk3hiM7IIR90xwswp7SC4+MK/oWxoamFaRe
ypgSqe2ZK7GWSUWVepkuQ9BFaTcZgoRwp/5ipIFDa7bFD3NOjZVbbiMmzom2DvR34lnoZ7Gv5N56
JPFxQyc9b7UKtQknQUgXQCCOI0NsZ1MxMCTnBmyXila7zxBI6GP2bRjU7MSNqB37AArANCNRW3N+
bBZ3bJ8CukJExvXV6Cf2pkhf0kffmON8GBowbLU3vxLs7W0RXLrpxRDb4HyZnd57LgrCbQ8VSqgP
LRgdBkq2PtoXcls3GfY+hnjGpYU8L4JxCN6Lzn1LmyUdLzJkbqiIPHd4qVnfqhif8fyxu9WteHVq
pnAVxCSU2jZ8mgj1G+p4b+qh5PvIBF5sKv+rVujDmjitmfsJgqusCyn6aRvNOgiEqHVFfRzWlV6Z
o3YhJH/Uzg5Bn08/ZrVoRmQQDHeTmg64MUfW22cvWn7NRg323GPfmyK/a7kFemlpY0xLLP+qgrx7
UHiU+cd1CoSm7qrCvKzctmvDrmECS5agO6Cf7Tt0MAR/Kuciw26giN8r6NS128YahQNgmMKt9/rm
LOtVnBp/MdIENjDaU8I26J1VpttejLtDPNFkI0jU2EgAyqpJmbEJk85EA92RnlrnDR1yM7fTOxfQ
43dVLfn1uHr8GlprIO1iq2oJh8oeLXap0fmcwGF5V5mzDx7pIAVBoglGQWFN60AlfBf5jhDaCa7+
oCyXqKHJLRJClRcHdWc2uidDBJVzJGvOIE8ZoUgXkiADVGxDDBw1o8mtKLWVNOIyDdECIiRp67Z9
7QdnSOqSrNLImUYtLpwANLIai2+NbX1wVpijwkv1W/qDJAMReHtERV3lYUeFkbiZeCDeBBBRV+v5
FFO69G9/NFmitk41DF4carmyFZG4klKB97QuBBKvheqPQSOnDQKRwstRGlcT5RgLA8xQJ/iKouqW
lN8gaZvmg5xe5JgdVha+8g+HqcDjbFY/aH4ect08WYX/WIupIxlAfyU3NiZk/nVsypPdmw9O1nWR
LqQMkfaX15bHpIcQnC+2X1fhZq5L2GjiSuTDerlWrHTQj/RwZZeDhKm1eF/Gs71HULuVd8T82UW1
aoarQXnDM4FEeWxXzZ1DNz0htSkFXzWQn6vwThMzZkakc5ZkkLVAV1a+p6lF8Nlv64VBastt3njq
al77TSYyZ+FDgY+cNtYdnvnW78SnJYz+w6WJuySlP3RPg67EufFWP5QASgL6w/V6lK5BqidW9+9y
Q5bBZ+deC0UmzMetSMcHu7GoY8FEPRXGkBbc3jS8Sj7Ikbhq/WgEbXlri2x7tqXxHmBSuoKwr24X
niBUDJtRvGZ9hu/BALJ+K/w006insE7gcRntD+E2NEiMhvHf00DUtl1yQQhGnNX6NXWsi3R1Htxp
JGVCkZmkOXgicvNxhCoYVcwJH9q+ciCkpqu4cJXlPXi4oElZk8gWrGxNdJlTfhR6vC3sSm2FVj4C
9VGA7Rr04VtKKYtxwZTpGvmoTXGkqEFPnMpC/9fyHy0m9st8t6SlX8HfKO0QRG9zEp7kaQBNcwfx
wIxx4okbUrqsbyWpVvPz2KywcjFpY7RKp64uo14n1Xsz5XJel+2zc7wp6WjnX6d0AIj0ZBKgkIx+
kLLofErlj7HoKgqLKe+eF4Rz94tPO2R/RLjdSt2dzyqb+hbjjkXAp66mi2C29R9+VrwvQWvdo21t
H0GAnSiP6sTQDO2HVjXTVRekIlor4zX3xfCCaEhF3YTkUoCODytyZlmm0ILezFWLGD3wIzI/xT1z
3GILfdgWVChBcyKT5odaOj0UK63+lFDGpBq9LSHCTMYET219OM0mWUIBqNyK6NvEsi1sXUT6RDo5
NZ8lepQ7v4fEZaA+4YWN9sEtkGzr2y1jxHpnNBreGWTlQBBl6rqfMl+ZrGudBn8ez9r0dU7rWkWA
u5DGIFYI3aEZD6urgmSedRI3TOswpw5uGzTcCU6dOsG/6IC28rbqAuEN89LFWfpzujU8ska/oO2x
aEdOboCQPHVI15S6+c22UzcK8uU5ndzqkXkKrqOsh6Ur9NmGIqVDz5jT9s2qJuNpJLPmyi/hnqzV
4t6VE+HgwJyKB0LKlGSn8PELF6Ohqr26vS02WeKBGbmpGn+urmz2tNAb+uncSzM/DpY9x+42MapB
qaeHiM+741oazomxxmWFDybxlVojPnN+WDak+0Ut8QmWYxXB22gicgVByEzN1J71TMpbisAhchoQ
vSkwLL64xtUuKa41iTOldu5KAG/Pdi8XgGhVIUSUunV+TJHcv5G55of+qtYda8uGfkChkN3SzUU4
oKy18ULUQoSOorFn1Rj97TzzLTHXMnItogjseY5W7zAqqsBwaGuLQhkTVR05rpZuiUcAH+eQmZSU
0qEgP5XF5HxvjE4Vl02TkuZsuWyn10Tk7j4fJdR8ZTW+S4znMnVULEZrJbR/hUx80VF/+BVbHuN6
48nOtfbYoGjjYcGkjfAWqflM0KyOOWcrxB9uScdccXyS4UigfTiVbjneTqz6A3NWF7PNTPjDnrJZ
cSv4Q/7kEgI43Qvd7m99qX32ve7E6woKEJejHsnJ0fASdA1vIxu/BNQ4n8gkpuYoSJx92Gc7CeM7
/Xa2y7cJRRZ4geq2IAKb4NEcCTbpo3PkZf7gRXPhctgc/H457vGDKMDLnLBnxtqdG65ZsLxt1UQ8
nC6t9rjgQDgsbLJ1tA7ERKIxZB8XnF/bQtNi1e4LrUvDI4fWc9HmxnW7lS9QPOxznjHtay2sfRQ/
Z1h83rWni+xKgbx4JKvab4/2tk1RUzf5KUvJwVPVgHC8cPsiIhytkHd9vfZXxWRXCQ8PhoBm8N3E
7V1BKLeOjhrhJT+3pXvjgImIYXudsAB2xBpm+hZNGH/vOFFhre4GGdKeESdt4WsJ9bkub8tGexl6
2R0tbzW+C6NZnx2ryjmVoPLn4I2noGl6Eq5Zn7yYPlB/4Ao8M2sAOm1lBia+lglHd9iCqrFDVLaO
FWY11riEZ6G9oDT0jtYgoMN2Tpcd3TKHGeR/NzcIDBxdru0WIHgILBeufNsV6uQV2ku79nteiqZu
/NTX74hHbxNJ1h/xhMs3F3LTbQ8R+5bQjuWDO+uZThuBrKuRM0MnjepKzYF7xph0JIVWPTAdufDm
fd69dhnXdspm/cJosxUhevdGqMS+b+rLERojQdi5YWz3KagbziPWpl+WmR8AXQRQYrMoRm3bmC8U
D8XTWE+tFg4EGi5hro1Zn5RDWs9HrD3Zkw/IZtof7OymztKKO5bK/p2dMedFSUz1WUuppBoKDE/h
5DCy2wVj/wVTa/E69yCdsa2N7Ret7nQuqzmaiLXH9DEj0fZK+m6Kw9FrPDfpjWK5yi1nSlxVaV8M
LBhLSMKnX0SqaYZ4nvTXPfHzse7cYYnmWn1dQazQYbIPWZVupJN3QPotR8VFOxgVBK65P/hEQBUq
FZToKqW27Dw400S9s/+4jf6kjWL+LFQBH73pX6QDoCrytVQrmakpNtLKw0XdUnN8gkFiYbfIBpDX
Q7P0yxd9GOqP3Ol3K0LRvmXeYL+MWUDgr0Xqb4Jk2P/mLWuatIM78GeQNBtjSCm8HjIklXzDbaPf
phZrcuwX3adbZkXYG5l27Xqa35yJ/9bucfZydiAhdH0DOtFQjVNE3KRNkKojfbW2SfAVO1+KXJMc
K6ju3nUwnLsNpP7E7VFdi9Rfn2dH6Y+WgS97omE0JwSiBHVIbjqmWt/s1FHXDCLnt7L1b4e1bDFw
jtZlmltTetin3Si4WtNrceKR49WXG061FjlWFGy5R/HJ5cAKJMd1CLVFmgGhu3z7UVPo/iURg+Zy
sJ0N8kylVOsQQOqOz5OfUeqTWeSeJVr6FzuvsMXj+HcVK7Y/DYmccC2FTra0baw2T1xj9h+zAzdI
PcdEIjXXplsBc+rNEUERrMHi62RRUUZFP3R36eqDdLJq09Apngw82s22rhhXjU3/XkgW9ZhIPEBG
BqC2mezqqXkqA72mCO11c4qXVp+32CW1MktYPTIj8YQvH+YF1EVkkjbbRl6vQKT66Dh+aL7eYJqQ
o5GFjvSEG4olzTNy52ssnC36MUl9R/0VC2F3R1oK6LAsWbp6guCi/5EyJ57jVCGVjDL6TdekKPpX
JfRLeKOlx6ruq1XdBdZWGTEZRMadRtQvSFkcbCqcxcBRglpuGa+CJVuGU8sEeovo9XIqNEsOJ3mq
7CdVVxxRyDXdrGggPlPEqz1tWBRLNcZyliPZwbsDC2Tsog7YtRyuq3KyW8EGvh27RecLbrQlp3If
Ag8L0IxOsN1II6W9BCAKufyaTgRcrNwmPFpwOAZ7zdoLcrYNmWwlbRiqR8O5Aj89BPShPCDEbFV4
BbmyfWyz1C5h63k19nxSFrRLUa9eiVd0hNky5N3wVNcSAIm7aHSqvKUOvimYmQZUtYKDB60/RUfb
qgsnDjq3v9VLnU2TBC9WJNcKOjDEWBzGuHJ8O6fEUs17YU3wF8BH41tc1OT8sPrMeRVI3msMW0Gp
JQZwAy90tQ4fHtLg9Ro4am+EtrTELTzHrYkqfCLf+Ivujy6HXhhCSsneHHP0f0hrwXapN+1ysLRG
2FGJ1Ho9rkGFJ35YpWuD2GEgSMqxKfqkc2d6tsgdRyAMaQWRL5g863UtKkLie1fTnZMrWswIBaiR
Mg50m75DpU8gIEZhjHsTjO5G2gOjSuhsKcyk6+JHmh8sTVwEmubHYujIBg6cZiGmm6qIx77VBEc1
aQTiop1E5tDxq+37vALNdUEeFXabTOXt0SEVjXARrBNTaHRa5d2hcbPwHtPcQr2IkJV0bVHwJNCK
c3XcvO767nmF84XPTBqKv1aUWKDN3Qgc4zCcAT/wsQjiW9k4vb6yL8XcVMtFXY32qy5yTvUjx9hX
hd6fWG2c926MBdJ9BMcB/gP7M+bdVBnjeksCoRKgrM3pudAHknzBr7X2txWhonXjIxtar6l6LRSY
TdF/LgYosqjfFJyQGRGsfYWLT6NtyXnCX0KL1pcdC5nr8ph2wrxcDWXxEhiML5pyW2zrB1WqJv1I
J1tDbpGbYnkUdxkaJ8BrgTTGhj2TlDmCFPClpfgUlMMYcTwVFZfVjTYUU1p2IgOjJkdR9TXYkrki
Zu0OBy4mbJO2O6fpvuLIDuZX1HHNUMdNwKsgPPOx/dFQsqjt41a3+i3uB91SB7uTTfMCd3QYw87g
fH7MKqG8CCFmncaMDKURufT1MLeja1VxVYmJipvFmk8+IkcL8fcW3lkStmbAv2+zvRW+4Yu8bEhE
FEkqkOO+ql4Y24U5Vn5J55GjZkzSNR1qU5vLPGm0TWFWHNJ+CGLbVu4xt2arexntcqb+IASy4PYv
W/Mit/QufxscrInkGBtTnYje6MlHWofJujSrrvtQRiZKuioF5zSsIQxdaAkjYLCQBHfR0lPVkuQl
/TYBN2JlL/QOhvSmmvyGYrdb8ba2li602OHcA7muYo5Pm0Bl4hPqQK8dvcFvnaRfGit4K3EU9qdK
GHInYNptHld8ovzstuX0Aq/S505HXNtTPk1pEWuYl5tLbV0366ya1A4kOBm+kdstb3ie/Sz1R3pX
jv1kOT0J5lVVL5+jcvSH3t7zhhTEAe0qrdPlBZf3aF/OIKOKY2osbXBllzRuWNRy76w51uIlhVIe
DBJFJtLdVHXZA31f0AxhvuACO+jQVODYZD568K6b5jbJ8i4wQwX1fH5NSQzNrmxH2dOdTU+hOqKr
19bIwu9bhX3rrl8tR/ogy61ed2mZoRBI7Kz0fpTzBAkjpLcR6AcKCZuT5qQAMijuE/08Danw7gEp
wMlIJXBixl0u03B9LEeaolbrawn9bISLdZotzannkRwPKWq99kRK0vKDsruw2WPwhd8XaAOX96LN
+jTJekNfYnQdLTkN2kKeODEcHOcjvfGs+sNE0LxS6JAUktDL1CQLLFiAUFNMwiLm5/mjv1E+xb6x
4svRnHkYotwSff6JvsjCeI+w8TFI8xVE1eoZj5tddV6I90B73LLV6I5d6+LUHUnKkEeTtIIxEt4y
lrHR6VmJm0GUxYU7j1WctmYgLqWxbXYo9c26a+zefqyxtlaRoTfTB7Zpz7gEOQR4fi2FdteTl8P+
2zQuuIlu/eqYeVder/mW/bCQ0mpQ+bIeYI/vuw9aWxn8s1EGwdtqWelyRzt1flwDU7jn3nfFdhnY
Xp+d1MoZ8mrScrs61KPeBUcSeZE6hmu9zWUykPLr3IqqqB+XzFMYWywCPSgrCTAM9pYQh2lAVUGZ
Th/0yDiBb0MOwmAZaJAcYAcZ7U2aTxlHee40zMqYoZpD3m6OHUnu7ttNpsMNdRioikb6Q3sUfesT
uaqv7nw19SU7PFoh562wCq3n5MpRNgGewOnT5yjLMynK9Duly3TZdGyu4ebjKzr7w5Crw5LZ+WMm
AnbmoNWpH7WxoUsuNLuL5bZrMVuRVV+ELAv4MeY2UKRMukbXF0IC3RyjWZIKbdtHny0S4kyup0VE
CKiD88R2U629ZE2tzBtOxUxFdFq1Iw+6YR2ccWl+6BloXRjngYNJsN9a6zCYumqQ39aNcVGB+a4P
ztRDJnFJl++zncTbqBPUK96qC+F1c66stqToL0flLSRKEsEdLR3w0YNXoFZ+bCeCH5Ih3UbmH2sK
CL8LZgBAwmyz16b1CbMOGobUYcCtqi4J++SYDYADOlJlOlXNsXySdVRIp3wPlq034gGW73vTTNQu
ejUCnRoH5iWUZ7nV1Dx0aTHfZIa7UgNj69Qvx2qkx+bYm/vpbDqREB3/v1MVhmm8rgil8UJrs5DI
63A2zsQG0D6zdGv5Zjdbeckgr2KGJiv9silt4BbrvIg33e08DtCKvjVl4Zx/MUCCtzcB2XCgithO
jnwlTG9Sblo3MegcenEAcPZUjLXLKD/tnDXKxbbLjhsAA1cDH4Tq2rJlGVIMD6BMoEjlZ7E4VnPc
INSVYUmczXiE9wFWg74yXf8ZPz5HDPZEUgy1Lns354YJMLMP2ux0e+ijMOIkPE5N9faly2uhn4H5
+/PZTjmAXmy+R3WYkZA9JJmjTX4i/bwvz/v8G9FnSXvUdvfkrEX3FOgY2dRbko96z+jJnqURqrbA
6VTP7acuTdSMIC487MsixzsX9PjV2XrL7jQ7GRXy0K/LVcr5GW/xOvGNKd9fu5NTLDatVIciG7eq
RvcjoPUKWKu11yrBKR9oEYuc/pqKtNtYQNotOzeMur+tQbZUCSHyHQ0tOe71F12YJil6w4Xwy+bY
H1CwbtSi7L0Ppju3PlAPKrdYW0XrHn3PyiFnByzm7P69Nd/VqueO1FUpjDdmtebTQNDzAy5hLTi5
mwN3W2Z5rbFjbU4Xj2XVjA8DFQ5zM8BVn9vqtvap4i1dwCUwnylKKieu2dabeCmd9IvdmWsVc633
Ayk8NAtuSmFP0Wil9pr4lbmmp2nBMBPXBRzCC7r0Hc1C38A8c6q43148pu9rWEqaSAmiDuL/Rr2G
PNbURl7BkvPACoRui8g9LlxnGw7b7Dr1V4Ba6XjvCL0AgcJJ5GoiIhgkMZ4uznMaCTOXNJCc97Za
jBGgqiXSC9HbjBAENaQ6mHbnuI/QQYJbcFBqTmpQ1g9wMtaJZk7dO7TBemMAD7v1FpNrd36qDH2d
j7k+OnBKNdtPTxrqwIDw1pm3SHmz5iHV06YOEwdogsGNbe5vK1x2vOmMk/yNqhs8WUE1a5R5qW5h
GkgxUiUThnVarqvjd9GWtd5VWaeDd/SmVIr3XlQkBUVNS0ciKW0aOq9IAuT7kisPQw7x1PJQeh25
6dskvGsoPPb3TGTl08a3twAzWU3NvnJcntnEkJ53s9bErIWBu3Z0dP2pRCzjpM10LBSdwIuu4oTP
ZN+hA5RY5FV0bH+69w3AFLFKY1+DwV6gh7SUaWX3NdNs1LbgeZCIrDWBJUfFTirOIGVoi28CWeR5
y3Jbf0+NXBpXWu6A6KBjl1oYKPtVyGdvg8e1XSEwXgjB69Mme/byhkoE7FaGvYgkSCXtaPYazl+G
WTTzJUCMJgA7UjfTYfJcIS8g8pjqDCPMEok3bfl8ctnTFE6ayjY/U2KA+njOLegejqoBp8FjnQEI
+n753apnBqQkmzlIlSGpuZczxdpH5cwQXgqBjTEk+s3x7qet2JxHT84QwlZwuNCwSEn6VEgkLMYR
nMPO1f5q46BZHww46cEMs5jFCZXK1B9pZoE0w7zquVD+nfk8LIM5PcxgrN4Y/eV1gu0x7UKplKCF
r+f2D1lVmnbDI1V/kYvSv+SOO797Y+HcjZy9KGvV1H9DzFTW4Wx54BVnx2nulUU9ELu2mJkPeBtO
I6+nPRGmKaOzsDCN5YcLwSk78h178gKWujkn7cJc/Bq0zsIvdjUGeyYb9jtlGP2GzmHqekWrk8IJ
uY2A3cYB6dUkyoT6jFMf0uvBt5hFFQVm0jAdxKRHVW2WRWJwwd2r1dNKuC6owoZr5JHAZdCKwa4z
uEp06pZCmQcE0cTciWaSrH+i2sQBPV85kVbu2HXS0/V/FYtlIlEyGkZ7kFGyMnI102qpqT2W4TVn
jzjpWQbDjCMYG12RiyW4QrXtGnFWtbVxomhOX2k0SKqCSjN226oaPlyHUG7J0tJxNB5SnQCJRhYH
F1nXV9kYYr3LySaGUKcRr2FG6eyI9VQHk7ldyrzD8EmYFuWERmoOQ9JVNdnVapoNYjLbm83LrU5t
OvZz311mtNibWLeV/YCtlqFtYwct6Yx1GcCM261tVTqPH0Ul252TR00bLqLdzTNF0DdIR7tCi9qC
9mBUKKrwaKtFw7ummqOFtfE9XZa2Qd3bmvA6YwE8ob3IN1U6R61lmBnV5tTfuiOAqQgHLHi8RVS1
ERvlrErIM5XwIm0AwUlt5IurOQ80Eet+nX/3Pbk0lNNT9eLJlSp/qGU6MqRmqhmVQ2leZ7nQvmdc
tC9oI5wtTO2q/mHYqGUOo/Bp1M07Y4widF1vCLsOzFskuPSheVvFkbQUwt1QBMgiNB3NvYMdJzky
t938PtGOMCOfyulh7OfaCTvPhzi2dpbZRw7j1jq0OPDcqax1b0Zml8/cxuhi5hLAHbi1BU6eYDRL
AwHD0JNtD7CaJPNfn6V9nDliu117ZwUjLt6h9veSpkY0GApXV68pp/8u1II+k/u8VN7mahoX9GEV
N5g51uJQuPb6XXdM596zKusNzBPjmhJOfgm9aZG3FSlrNpZ/eCDG5l2QZbesLyr3na+za2efHj1Q
+N7daF+lkz7pcV/X5oMOVCm/bXuMrSEKAEvEJQ03TGJNZcWDvxUcObPG/e40a6fdDYE1GiQQoIY6
2WXq/vCbErytZjXyUKOQQgS1qY4ybDWLa3cpaNRLloaAA6RmpOepmCrx7kproJkOmhLgWF+RJU0u
CZPzpkrlHBpiXBkeb5ru3S5V+n/YO6/dOLItTb/KYK4nCuHNZYdLn2TSkzcBkhLDex9PP1+qzvQR
U2oR1cBcDDAoQSiVityMjG3W/tdvOMbDlp/RDrQAQ8i8hEOwp3FiLK6UtsKAdXnRsFax+cNbNKq0
g5lqqghDxaC8g1VMkdEsXfwhs4QHDCUNMsZgyXSVD6/LFDZNKeu84zYGnslDdTBdNZvF9dlpdHCq
HGTroGGdhqagiC2HaAAZx43EGv3ZiuTrMpfED0tKO4sNdU54UwSoHQiqWdgJlmn50PI0vScDh+0d
z6/2G8dZD5tCQMJgd+o4Ll6nLVIB3aBLmrsewUEZ2a0WKt/Iv0jq/XJGoD/iOBHj99qs49TL8yht
nE7FYsbJcit+oz2KM1M/9uW0KTHVxdo8GyBfRdY0H84YTefm/ZgcashPCTRTsYzv5V6PqA7aSFtW
RhWF8jvsgqH3YvC55ZHvOOt+IU5cc4LSAPWkMYLJ2jIW0HLKEot4kuO63C8Q8GqukOFDmztd3s7q
mucACxy0yiw3uYUPmpe3AZB+roVcNVCvN7UiOzCc4ai1KulintBELAjwPfpvdG2i3tFEsHtoCoH+
SOB4rj1bZpwu+zZdFsDGwdA8A780Qse0YkRaThRTvJHJOU5vccPpdm0wnPXYZoE73Fz1MKrEXiAp
g7aflrqioc/pemGepUcrnoTMRcgFcVXVF/AOLGmGAB+xUMwo+otI8GuFOpSbWiLjdzHO4NMVkC9Q
WoDRBQXfS50Zy7IerFBsHgaxKuUrKhx0WHj4Svl7sqhauc0bSWsOQjaNUXyYs7ikAyql5VQF3MxK
E2u0cAjpb6ZZJXsmd3Zzn9clPzNEvbLYC6GJeo8+wlwG7hAIXXmQsLfE8KerTMQ0FX7AojvibxOa
tkLhR6CiERUhh2SqDex7Pn26RHWGbpxjjSpCKEpIFjqv7D1S66TbVsQEtJWN+26KPWAzFe/UIkPj
N/i7PddTgs6grxb6CBMT5C4foIq4HS0oEHthal7FpQizawlmjOGNkHXynSVEcQ4jbhxB/3V1Ck9z
OTbjUxwTpXWYCxnlKXy/LPaKcQlgmmKTTJoWgb/aUxKGykfLLM6dWtECDAZKOTs3JYeuhOQBLZKc
Us7Dhs1KqLObiqWYIDDFWxvzE3JV9yKH9iPTd2pWGAGq3zM9j4Od1HYD3MwZBfoB42XL2gSJ3sCD
0BJ8ZVjwZe4ko4qD86xyy3zNp9BE3KogjnEiCNCRyCEi0vQX8orzIx6YJ0dVMTAFDYege4TIBvFN
SVLa4aQDxISzyLkJLCvwdjk70L+/aTgGEBeVL1j4BHmko0utMendYnCtm3jE029q14tc4WSHwWFc
GCdYKTmwxKIq7wG4b+KJCap+8J2CDxgoI4y9ICpaWLBikWpQSDNYXZWbiHC8fNUYjKcoVqAoJDlk
AL9Om0kFiNarYYtRYDH7elgapd8BleTbUKIvsiZJfQjcKk8zDnshTUZXmubWAqDrkzi1w2m2Ws/S
ZqFfGR2CgR20wkp0oqXD4RfPbzyHS7mnddmFzWitAgt61bMg4cTrcf+Zm7U852K0g5xdyG4013il
q228hB79JXPxYDvm1EYziKedR1zUr3qx0xUnAxwSIXp1TYtd/FlTzKsWE2S/Y6dCbezPjXF0nuMt
qyGV7kR5OjcoM6ERKTYW4USSa6XvJcwP1auhWWp0qCaH2aYWGhTLOic6JsSLiRJK28HZGFg3UZEr
xVOgN2G9K7mdAuDUuZCeMPabY25yWF56pVwJ+WPbLuD08N/D9lVI6BJep1VQtg9NCUF0b8nJjHjR
qqaKoMtSxaEobhZ6RFjqAYhL1GM5MLU8qhP9vrEoilM7llL/2IeEbhXIP1QBXs6CNHnxJDVN22cd
WJEij6a9qTioYrOkOJu0jcz+kVyqpxHWiU4RWJVB68pyUPV3zH9xiJ1AzKxusFNrkvOjinohW2Hg
ASEI/fccQhoCfiQZMxaaZpPg2RhuZ9KZi9VcVQ0YBX1881sZm2X8aEjEiW16nXvYCefdGfpKja2t
dLWMUj/CEGmX/rnsUkk+VGJs4jO6xAa6fOjisOSpYUN6wKjnl27elaEepumO/Iq2kK8GKyP+CGa8
gNNssdAjWVVqLmRHULam3NOy1OJH3YBGs8PVvZ2vRvyYRbfILcxFOPrkfb4Qjme3bWttYr2gz6MD
kkJCtPAPcmKzMtZcgGkcxlRxMEEayIqoGmAL2iK3ondcHOEN4tRYA7aB/e6snhxZeiP8xa4XuWAJ
xprSMDRgMGlQAwK8T6JQnVYB5nx9dWslMdDTJumTQivWNELkvHk1RcJ/jKc0g7U478xKQhqAp2bT
nwZRxDfag31K8OvDANai0CLK06Sa3/O25Pbns7XpYrdV8burTX+cOmAyDjBNDV1FWmI184dMxpl7
DmLU696QzzpE0KrCrAyvn1qDD9AS7VKze8r0AzmNw0YXYOFG+dy65bRE9CGjbgit2BtFAq5vgiCI
Eiw6FdFU2g0EMW26zhRZ5KgY+NmsW0WPg3Hd0FhZXLx+QnDRrMgb8uZac9URV/5AWDZt4FgMxdOo
LPkHYQx1b2vJqH3nWBtUStLafDSWInghOJO/qqAV3yW9aa0mUVqadS4L6YvU1NpjIWjWU9QWuE3n
Wt4mpd9ElAb20JFi5qEkklCxxGWN3THd7b/Vpf9fj/8/gdl/kkCd9f7/0vEfX3N0/Df/cfs/Dq/v
r+UnDf/5a/6W40uS8hdpICizdeKUkJ+jt/pbjn/+G8KFjbNpIR46msLX/EuOL8t/IeeDWk1GFa4Z
soqI8F9yfP5KEnXEWxKhFDoui/I/keNLZ9Xvv8VaAqMYqqEhOf0s0grTyaxqqx52xqB6gXVMS+V+
Ug5jeO5JXROBK4/BYz/4464r9qmlfCHb/aGC/N24F7pMto62Q4Q57IbZX1BqSbf4nx+L8F6KzDXE
VedK65rXIMP0ONTd1pjWRrlFyNKrN3W3zvgf4CI5+vJdhCeCUSvh76Dv+tWIGAz76DWm2yszfe4J
MyzC3VkJMU9vP73f679/yJ+F6Jgi/Bcf2oVE17D6IU/CaNil8WYSvyfaWxa/SIqHF5GTFM8ahNfq
vZA+jOk4vEv6OgrdZbwWkxn3zaM1X49WQwjwUXiO3/hTTke+XKhm9pK8P3TCts5vjfQ+tQh3yH2Z
JmlgY+datPBht+VL/ZEC4SZA8Zty3a6LQ/GCYThwgQ9Jxm9WEJM9za3c1us98rFd+mJ7QjXs0IMG
78aO4CRu6hVXgv1m2LndekFqR/tkL8/Udl4ZPGqW6hiyL2d38niconVSbwLpWa+OWXZfTFuKDkO5
T2ty7kVvzB6ts3U5e6aJ7fQMIN3TbL0CHScca6Avk21fWt0utwA2WnxV0Y+8ERSH6k3Hyr3kFzoS
WqTBsSNsHHI8qbG1ckrnK1r3ZUC7Zp01dww4kFrSAI1gcw9xDKMvFUCEc7l7qIttOq8VbS1Vaz0i
QHk9Ddd1f2WGkK9X4rBRhm96ObskM/XDOkeJcBYjAD7ON9GIM3vilETRroFYq7fI7e/pjGvpTbQc
kAPC6LBz1cssV7sBCYNTWXmUHt2DoB70drC72VWbK6vx+SVty8iVAOFqmHLx86jrNq5+w6v6Lr73
WLjjlkyhpUOTaBPY2bDoCZahzLmZDGRWENwgqb6XwZX5pka4ma1aPthW3wjTeryNnya584lXeCRJ
2BbDYxus5vYOlYvDvRiWd+0G8HJSXrtwiHvarRAPAiDAVx1cD2OuVaa5fE6RNxEsQJWr24rhRtla
MXbQxJSHhd8sT078HCnRJp4feuooJT3q+razHtrBr33ZH7x2o3jZNru31vJW8y1f80XPcs9cRHWV
vhXxFxpj6SxC/WV7UAEbP29Lk45DZGda2MfeZtfBtt5K6+hKOWoHZVscp2OxLQ7Sdf6Fv9VFYNO/
NkFGu5AyJxN8cDFltGLfP5BScD3dli+0TlealxybY/483xZeczCP5X93xLM49ydtLBo42ssA/jvp
StwGW/1h2dSr6Co96HvzSttmR3Gvr+VH86h8IRWHe/JZmf/vp7wQ/BK83UsTsvCdclXXDr08UH1o
bdKjdYy300bfZndk+kCLyx/mrbSp17q3+OmaJbBt/H7Lf/MbV9m022JvvcNS3jfX3VXlx7viOqYv
nMHmXEfBAZBnQoUK4QTCsVtD9xp9GdRJ9sIUsR7pHLRBnDMxIPdQckYBSaa2fLAglr5JqCBOMeZx
9GyBNnBMJ7HCkzwaWgaXPmd/LP0TzIKJe/aMAtbRnqq9vKIYr6d9N5xEslprv+pWGoqrdhseLVIt
2j2VFS3VrLbnj7lwBR77gT7X/DHlztKDq9kkMEP1I3BslZ/Eg4jFXGGbr/VNfbR2d+0KRAbSGS0J
Wp/poVu3kFAyu3/COn++RlgQ+DlxlRpI0TbcMMAVPR3JtrwEoaJbaZhwu5DLVLYSYJRu3Ye+Ka9q
ciTq7/gV22X1YaEpfs+q5055kIuPUNw0xhq/9+ldPow74TkVHA0OBfTUVQ5/gWADdJjfxTckU5v4
o0WAl7nNe/i2PCMGGhK8/uz8bboWTw8xpLhyN6UvQ0+sgEuCkKBD2XVRozSBHWRrEaVnAGvVY0K0
HwZc2Pf4SAthHa7rB6U+WRhWe0DbvCRr3e7mHa3Q8VG/EW/EU7aJ7pSn3kttroAsyexQrnunYRF1
7jfYnq7u05C8sq759KWR7dG3OiesnYG5Qpwiey+X343iZn66KtbaofEWW3UWXz6NtKUc00NE7KVH
SlVcLvcQGnzrSvyIrnehm9iNE7u8KHtk+MQxNtlT7dFAfNCxtoWd6iaKrXrjgUNvY3iBTxN/yyNW
G+49AJlMfpeTG1Lu43wlHcMXMgk66xRC/54fWtZBeFfQNS+zkrRNEjvexO/Wrr6pnptnJkHNr9RT
k1WzuE27pnOgekxPzWtyW3PCD9HHESG+z3Y6HCNz2HAr7O4QpzvRFf0Lu7yHlcWX8g30wsHgUboR
51sz85WTeG3i91jcaKav3JBFcmpek6N2qp+k03xl7gWPHdpT9tjqOsB2bmcn7mLf6Q6UuBvhyfC1
/fnDFJzICbYv3cbi/wbNcAq38CM/PaB7t5/hsvn9ne53q8ib17X/PDnvk2f68z79lrQcXd1rfJ0d
g9v+aWgc+gwaXd/rdAtwf/5uNP62y5YzywXpa231NVVWXewmyJtrWIZOO3rSG4TtwqV/oiNX3mEL
YVez6nHwizXpCJQXXDNvmHcTZzDYlko1Z1u25Rf+sGO1qd+4TpVP4pk+vTP10aFSdIgNdypAVr+9
rQ46CN+8ojOSu8Kq3LMSl1VOc8mrIsjnexSgx/AUCw/lC9KY/UCTDIVF7o4fI8p+azMz8WWElKsW
W2gE4Yo/WT73Sq110hfaA2t1q/gJ1ZK+kR6lR2Wtet2GkAcycdqN5PdHgkCP9REk5UHYkWZ+Gt5l
zQb4ayMU7y4rsp3tiJlcOwKY9jsU3fwk6zZ9IfoXRbSqEV9lG9xbEbXGEO+tvZnu+toee5LJTpqy
btrd0l3LaJpFCC0t6TIA1q68QNA+TrO3rCbJG6dt9Vjcprtw14H7bsvqQZaeK+PNSl904dF4Cpf0
uRWNdd3hbYigAIlnexfOH9D0i8RL7rNTNnV3bZG90cvysM5HiiTTr+PnWCeHidzTN4swGt30aFmi
nabZGn0TnoY7KNWPQ1blTlnXL6Xc7g3L1ysZaFY+02V58RjRfs+/m8/GjXwtXs9X+TLZPfUePYr3
7jV87m6GU/hUQ4sYu5WoD5481fASoXmco9+8vq7XWecE8UuYrbRCskfKfHIXMFOO79VmE6WwINyY
Eqq5ATh0ulvze/eNdgFVM/l46bDvj92V+qzfUuT085Mq6BvUyEC3MgJPqGHsEbBz5tc4viKALRw2
lozK3ldvym+wNodirYMJ3JoP4vCWtt9maSM85Q/dk3oSmXGDZtfItCluQUStN7ppimGXfD5nfXbu
VBEy04el94PCjyuaNXyGVJ/A2MYw7StKYUCcg9V+Uyy8Duizu9VIAwAYdxPdQ3n0ylq1u0fVNQ6w
25fZjtm22WTJycNEybrJJb8Idkp3XUt+Be4nrLgZNTuqZ8yl9T0skav6NvBRxEUPKIf7hswTJ++d
Ynaq2R1y8HBKPehGSBKciUIUqv6wwz8GVcSoetNwv+TMsNgRnzndeLRgr7rWiXifb1FrY2URYaJx
PefPuhjaUe9nsyPMm0H1YR7BRqLKHMOVqDjQy/FBVBU7/050YtSuNOlmsU5atwPVYp/jnSYf0A/T
a3nfnZDOytU6al4VZZcF+1x9s1Q74AKobVpzy91Oau7jBuwQnjQx7WmHh6GdA+FOmAK4mrRTADmz
N4n2DSljZ5kKWicnSh/yqYX3jlD+jmPToIDpfOFqfmBvPBmd3bLqhZ3SH7X+mJ5UL75JX7Wr6kkp
XzIYu3b5GN+WV8p9sIS21D2Atpab1p1upJdr9iSvc6r72C1rj+YgkCBerCDMsDBSr+J0Ch2ga1Aj
qCnm2DmlAvVoRIj9CNy1CyUJOtDgiJuZU28FpHsNQymb1/NbWJ7kW42uEMQNetqwhe/6W0TmOq4U
j9JBvKuvAemqxVlmj1vHhFZotqfT+K7MbBNYlUDX94ZsQ6Zk4/Q+EzJ9Lz1tn9BmeDTuTL+9zvAW
WNEoCbgmdHZ6270Q+RmLviCvrGpnqHdNtYNjimDfyL3eTdt1ss7dGuqand3D/jJ3/W1xyr4TkTQd
mOH0VM6yVbTnb/FHsodHgZwLTe99tE8fgyNdVUGxJ82RwjUeksu3+tGiJqOpWJ0LG1lG+AvxHYsF
G3gZz/4bXrMJLUR0/hdhf1C9gnTYxUEy2lCHbbFX1rqZnIQnVFn3EQRs4vVQArlWD330mLQHAfuY
YNtwXWrbB3lykdRX/kjIFG5JyPddURxXFY0IVXiW6tc+y7yxzw8ZVCmu05b0BPXVm8qPH5jB/wV4
7PhK2+Kj/H/BqFLH2ee/Nqo8vGbf4uF7+wkXO3/J37iYASyGOyXYk04a79ny9//gYob8F7AWdnV4
/OHPi5Xlf+Jixl94MCnc1MC+AMVIhfpPXEwQ/wJG00S+UsNzzkAzbv0TZOx89/v3DRRQDLNtRqEp
aGHuZqkXLkYYd8+x3naiGw83ln5TpmEBTZtZKmXMVqNp4p1kfZGFfOE2pWKYhivw2WkQc0we8AJf
CqwpIpswFN2uLlJXgttCBSp/lcNt/HYYleYP7k8Ywf3ABH+6hEpBhf3AGImuZgJVGIqnBOu2gZDq
9TP5HM9l+phm6wqmcratFw8jo7hyxNSF9DmHm/qeO41gbPXsiASZvK4OpgaHN3ta6Jioc2SH/lpN
PQjXhIYX5gwSv5A52OZeOgJ6GKU3DrtqtocGew8kgtxQnOQ1/aa8gt5piyNAw5WhKvsJqMT7/F5j
EjK6Cac0t1RdduNlZ1j7IrxdyFWaRu98kKaeMazTxQ3+Brb/dm/9Ddr3yzzgnciGDuQKUIsT5MXt
eWziWpQG5kEtL6MtppBVRyvckVdxk0JXcLQlnJx50U8/rZXfDPu7d6QaRLtYDI6L3MWwWVFpSFYZ
VoxKXBQXOnCF1VZf4Cw/sgw+zXKejsgOHgwwmal3AQMPLV4b2MnjUGFshsatDVctVlF7GEkHKYd3
6qpK5lhtXvPioc2OknaVIwmrEt9k+s8OhIMJxdpGuuNmZE4wYB5JHXAK8cqQt5Kxi5srvFDQpQeb
aYSQf6/niNCG57A/TunbUHyxfn77OEREkPRhSOfk9wv4qJkjY8qNRHRD05H0qxJQ0sgSPwqx9BCp
ILnGJ2eQIHMoyNyJXpg2Xicaf2Qmk1poruBl5aJPJne2vGrxhxBthlp1CSh2mvZeD/dZ03rVuElr
D2MVIzlaqqspZIY1kzumJ7330YxhvrP582y48Gz7sTGYmDWyFzIJfwmKpk8YQD1Amw91pbSVevHj
yZwgcdBbD/qB1YJQ7s9DSmck/nJqWPj6W4TAa7KqX3yWJCbkUSFrNK5UUJr4NYvT4Bhp6n7UqtwW
asC/OO3XpcV22FdKtDIXw/3zz3Ce5Bc/Au0Juhwapjo897l58dNGVZLsZTSFPrm9wVURoFxpG4/g
nXeIJuLqn49lGiLhRvp5uV8ij8RW9mIBhwZlcTC7U09kj2H4ZlBytRxJMvzzaJ+xOE4XE7dGMjA5
qCS8+MTz8v/pyWYSy2DcMpDcKfsyqbn1Jups57IGWJU1D6lhOEmK9UJifrHkf7OxMDL+95Kucche
2vZOE1TDuiOhb0rAtkYid1bzoIfen5/vN6NwsFuodiRJJBzz4iRTe1EuVJ6RhN2wwWKnxrRFVeYv
5of0uRHz42PURMMilIA+2Tlu7vPHmMZKWSi9uLjWAHN3Tqmie8xpegkAYehwX0uuCiElDHKiTBS6
8YtN+jdnAw4YBs7ZtOgoVy7w48Uas07Vh8WN84VXJb7WnUWQ7jyAqsD034aYozCDvxj1N5uBJlEd
nB0cGfWyMrGylo4e/HHSxad0FWGd5rQWvBcwf6SdkJuDyv7z2/ztiOyqhigT7kSz8uJjluoUuTGq
yaTsEYBJZyVxRHI6Ri/EbRJlixDeCr94ub9Z/D+6oxrGmBb/nH+on5YIHHRkt8M04xl3pTUgq6FO
m2mwyo/ZVL6Yrr8dSzVYD5bFYrz0xAyQ2whpylhBxV1hjgWvnGhSwROvQAykL5bg70ZjJPGH1S+7
zcXHSeAHcZpMEExx7oeZXhERJ7Ej4xhhL1yJ/vzuzkvgYg/F0Z0uM56cFNPnMvvnj1ERw4mug8RO
E4+jIyMDB7KPvkoc/PWRZFExJEVjvxYV2brYqftwGUPRYhQua6qnZS/DkL7NGqCfTKLHn5/ol72T
TjocUUslc0ZXOZ0+P1FcW0o/toboWhAkwRLMcd33Z/ZhKj7Aw7LFBrEtiQ9Oq0dfeDRL53ro06fJ
2PrZ3ZfUv/PGfXErgIBe9coonwuM+H1pivs2QVo3qdjCQkJxUiwCYPd6fTTmPoEKjdss7X0dQ0H5
82fwy4rk57BEDUNvYvmoTC/eajCFetGODazGpfsmszq8ik7cHKSrVIaREwso3v484m8fnXKUQuCc
baapF684qc0lR+4vuvgyEUrUB+5YWycd6rZdWyq02lg+xX1JULuGrL231I8C56iuntOvfpLzSBcv
AfqDxu0Pi2Uccy8OF1EwIXAZ0JmgvULKzbvODmVhKyIWRR2lXc0hkhscXUwfdvDdNI0CIL251azo
KKjDV1GnvxwCXDi5JMoaGxXMQvniEKC7j7molCzuDDvdSUnYZjd2sEd00X7gKCRH27yKPv78Nghd
uPwMsO4mLod3r2K0fr5X/7ys5VCfIH2asytKJX5UHwMXhDB8KqvvrBlgMo3gYGBID0fHVvet5SHX
j2p6FNuXbHjo+40svET0/2q4hZV9is+9x3EdjmRiY6RVrHr4b9p3WXUBZ1UaKdltEAFfeZUMifoh
mZ+H6CPHEDk9QK3/86NhKfubZztvJJgEyxTP2sVMW7BHSCZMU9ykWaviVuD2aWjfZvM6H0O/aZ9r
ct8G/SqY78psF5jcWu8A0fGuwUXFrbVjMz5IeK+F9UkFWY+7J71fdcYTWvWCa225wrVutvy6Xmmb
HAAJlnzmCKC3mGp4tX4doi3tNmXra6MfJJtM2TOzi/4khN/k7IBxqlK9lsWB9uYzOaYKtAjd7fWT
IgHHucrT9JzJft+hLbjNsqPcrbV+D/ClI5h406KnKX4a8D8QPsIIFfVGoa8SOzQ9czpagTffzFiD
kK80rgv0xrN23TU7mPlSfV9aa/ijdXE3vicJVjE3ReDF4Qo5a5C48j0+/gV+ScuRchwBa027ZPGs
ygWg55qtKbsqPJma0xa0qAA0x3sjuK2x7TT2xrCifBHMzbkUBSKvjZ3ZAMGth+eWpBgy0MHFOlgL
LqSWvRbgDHyF6W6eAl9CR8PgZJtYRxK7dOmahAY/7jbL8JZHb1PhzZhEVQdxWauNb2CjUAL9Eodn
m8qrqB/qTQr2iyPe4AXTDn6PhCGyupkIh/8qLPPXDZPbk8GaB1oSCUK4uOianE45ns8UpKVi2tjb
7CgJE8yB8kek+eha2Ne/qJp+t0R16l9CHE1FxQv/8xJNA6lsmulc4/MvTj4MEIsz8auEJWhhv1ku
VGaiSYAEcSPixVZQE3yPeMGY3XG4ggUlQo+STwpGolhiv8PBMcWXqrmb+5tJ/aao31v8IQZ6l0QE
yuImal14JPgX6WjIBxe5rlCtu9jTrNUorQw5cqTW1c2npJf9oveG4Sk6Kakd3Ai7HNdamvhehATU
Rm3dUwbSjwq3xgFfr0j3o1136DSEn3S6cYJzrBWt3mN9K9MEzRydnkHs5nCETkAKpeXU0ipEnrmv
+nWu+MhZNnQE8ZjDkqe7M+PbAtx4/lj8kNgCGo69K5Qui77iFj+fXaJj3A60x2p57xAAB7sWyHlw
zfkYtxuh9a3wqWmOVbSWJY8A+Gm4BREwDbsjMm9aEfQ4jAeFpmrBErGj2lfNbds+a2Dkp2B5LLP7
XJ1slVU2SC8mfmddPm47abEHiD+68Ar1DOs6hXiBTi9QLVwPBLLC4T9Tmr79eYP8pdbizihy1ABR
qucUh/O8+6kw7souM3BF4n3rSU2A2fCuNXRqBU3dLcEcuP98NAyByGlFa8ad42J2Ya2rovwcEYFh
woCdoYB7El0WoyXytzCTL0b79UYH5AsWZSJOgxaJqcDnh2tQLSmYjM4uRHN6BPlQYDpKlG+6pAe1
Z+Zh+Tr5KBOdoJVurUbVvjh+zp/e5+LijDlTy2oSkUf6D1jkp083Maoy6lOed1osjvMsTlwcK9ov
apjfjWICY5PdS9YS1czFY4rtYqa4tLvY53wjqZWGljV8dQn/zUThmxMSTULE+c1dnKNyZg2I/0Nu
UIbmZwveh/2A0LOT8HUzzOWrOMhfC6HzWIBFKkpegI2LsizBkDHvB8g7DULodSJsiX6moQf5otMK
fD+wSTCwAvD+2fwk30oFMQf2B/Un2/dyY6+CpdamYXAxLHiuENE4onmQl7e6jYUvJuflxYOhGEam
7lYou8k5+PzSkmEqQn0sgbUJojxwvFapqaB4sO6JGCWEeTvEjWso8VfB6pdn17krQKgvsin01/KP
QK+fF7wkYAWHFqpFz8NOizY3sXMJhoVRaJhaji6sfMP/86f6yzo0JU5LS+O2Q5nN1f9igmJyIfXm
YACsa8jTeqE5II1wjXHG11RIvYXw1TSR5VXf11BhF+mL9XE5dRneOgerg+tQ3XLR+/xRxxk2lgQa
lPjWERKRYDXel5RNzQzW0C3WzZ+f9nLmnkezFA5pwCpq6cviAHhJD4hwqFxxukJXEiANhgdWk19Q
dUbk96b50hUffx7zl5cqc4kFvMISgSpXtC6esNKHbqGQhSxjTg1MD0g2RoD/Qy3AdcCw9iPNy/iL
CfwDGvp5cyMlidIHqwIuAQYA4MViiTWyC8s+yN3SvF6wSkstTwz2ZnNv1NAJaIqKFRUjTgpN4ZsW
rIFqI+Z7/jAI18v4kqb+ItCph5vyEg33iUQ+REnwLy4jmD+g7Kz2c5l4o8WVd8B2t7fPGvPqupfu
+R6QYPkGmsBhjx42PX+pgDRTCvZLef/nD/eX6cNzGuTTUHiBzNEK/Dx9zKFUtdlMC3eumttgbLB2
r3DEwKBgsDUdM4k/D/fLxgCGw8w5t1EsC2Ti/K5/OjOmscLlIcpjl4LAnXs8faLaOsvgZLxGso9F
QZxNSu31UKjX/42RiTOl6jOUM1z2eWScwHUJG7nYnZP0ezRJo2dgP+DUQySs0Bb4Fl5rpujJi/XF
wL9+wjwygCCIOcUBcr3PA/cy4ngFUye6lOJqFkMMF5EuYcLSYYGef3WS/dKMICb3/LlK6hl7AXO9
WC0ZPhCV1i0Tdt0tjarWbXBfXefttNFGfT6W7eQX1lAcaZSFrk74nGuSC/Pnz/oHNP559YA40w8F
beZnoRnz+ZmVCn1P3mCQoeBaSSRJjdAyHO6lgWpUhmSuxp443sMol8I70gTajA5rvFHhvxQZFn3+
UsIMEtMdIRVz+pqXe0JuoYoQTQHDgwVS3EZ0pszOF/VrnAW52HMPJUmrlwJs5WusYfygfqX5Ai2M
xcTvLEJpwBwEgKMKN0v2gCavw1mFisdWKgbbY6rpRB216D/uD52Ti89vn32EJiW9hM+fxpBIZpgH
mMeWxTGWJrSQWt7tMi4i0IxIwC5Eu+xLzW1C7VR2bY0MLIq+eCW/bNznZjk0AgQsCrXaZbysGGhx
Vy9cBaQhI1MhFom+gW81PBj46zkxiReYvvh/nga/znxOYg3v2B99YfbRz8+dmRmKYLw1SIZf3J6Q
HMBvXPlDFVhE/SpNjSYG3+7TpFOAugCLoUgwLKfU5+HGom+WURjxoz4p7+UNe4v4oCncnrw0xKwY
c1OPPwrvBebktDMbt+z3A6APlhWpQyx8q9ri/bILN1PhSrmbB1e19o3f++mxt65gcCX1ypRg/3Rs
2Bj/KK9TfzSYQoIj4wmqbpBuxASCYBom35TzM2FCaTTboQVEzsRzctHhYsTvGHzi06hjGNnbau3g
7ZFELhFPiEI1nMSRXNeuWbhGTwKc26L5UNZCvGqBMiI/E9a1tgoSR6ntc9UdEJ1kYwZxtVx3I11m
O7szHqGWwkCIoL8KawmL6mRlqSs1/FaY/lStwJ6Xo8WVbsDN8wxqybeE4Jb6usG2wzpWmt+g1yaI
uMHsf1MhVZRWhbielyNsqv9N3Zn1yI1cbfoX0SAZXIHBXOSetagklUqq1g0hldTcdzLI4K+fh9X2
fJXMQiZkYC7GbgO2e4mMhSdOnPMunaKGuW/DPf+npXZ+sZ8gW3fHtNjNUK5hl3xvkwcR3oCyRPUv
Wkd3yJ89D3/nt853c4+9yu+aOktqI3n1ACBqUHfIqkM7we7lKVAvTf1UpS9x/inX1pQBjI8VrBzj
RvcBpW8cfe3/iu6nKxH67FKaDw5qva6vk7bShTs9OFpmKCtHIw0hc8Ux8CtvLVyKOqIFwzKK6GbK
MwsXETPc6HRzj5e/kvME8nV48CUzuQwwzXyu39yJsV2OqI2g+2TrxbZE0kJRrByU3Gtt4rFbNr0c
mcIJCBDRHhCs/tN3AeM7QAGo+bjW7BhxOr7BhGGvhxw1rb3Jo6jbOHX/mE0gLLGCujLYWRwiL6fQ
Y3M36XM4WsQEL47czm1Ft0msJjy0KrinQr9D+wp0i8p+hB2HIVH1Ndc4c37BLYID4wIWQn6dfvSS
wIL8UN00g4OEBUJge0OaM37DNPGQQVGKqJ3fxjbyeC4IHPAD4wNKcSCkJVql9EgnLI5iMKdZdAsn
pd0Uvfk7nwrvhrwNnWZ4t9GuizXqi3EXoC8HgPHyGTlfNVIIDuec4Vs4zM8n+M0Rmeg2SoRma/yM
6tvGxicsBZI9kDMiMgMeaSi/DcmV5/28E6crxpgmMjAzlAIz4sWt5eSV1/pth5JzXwO9tMe94/Q3
EslaGjkaYTW/Brc6uy8EGApq2Xhuuiav1MUsUT7wKaEAiaLw0d1k2s9Mq1be0GsfBlV/+dMVnXtB
gAvmYzgbvZ+uaFyWsnXjptxo3EX7Wqca5450RtAETNx+U4S+f0NaXFy5Es8XlbOnI8oCgsih1Ll4
GPtx56ODVxakQbJetejyAbfR91lgqm1m6M9pgr7t5ZmeZ4SCAzPXPGmF03r0FsWNwm4Nu47SEvEF
CdC4o8o4SGqaztQHR2yW8VBwsuEGfj5svd6sd3gMRmtppH8cZn2uZnJ/3qoYky3fcX2VCietBUoC
KZrMs61X7qP/bMU4xdWwcmqO8OgA1bWnT5eX4PxgnY68WHW0xPHe9OaR3Y07esFW+mjwOC2mf2Fy
ZbnPL5PTsRafTUX9GR9GFAfbWvuuPN77US+AQaLb0X2YujvLTOqdYdMGvDxH6+xzZVzCKqGAKhmI
z9MDneOe6lfYfAJVN6p1r1rk3bEkvPJ+e28lSet5YnBRgIpcfKLhZCezuyByejlMtFh3NkoMq7YJ
47Vnoyt3eU7vHF3fAmXEwRUuvfnl1ZSo1vYn5DJAsGcvsZP+Xc52MdII7gduDpxqtyU5NU5y7pHO
Y3igFXq8/BOWHp1UzOafYBMAhYVHr7MIFGFDs5LLEel6+b2K5nJ64Ub07ZPiLqggxukNNjGlBu+j
s4wfs6/cKqARkEUTdlqdMdw1FDbWDNFs+97GTiUh5/QiRF3xhklWbVRcWbTzu4If7OK2yn3Bq3P5
9uoFwukGsNhNlGgPFcrlRmhVO6fB6c9RO8pVAzRjeMKX1+nsYFj0lykJAcal5I5g+Onxw9giB4WS
pJvOieUOVfzvGpJKKAh/E3nq/TeDCRJ9dNlw1nXmb+HNdVgGntXJNkqRFmlCbu+UnkZq/NVX1b6l
b/unM5st1KmvOxS6sapfpGfglvShiWh4jGHzs6nb4lAhKdHn7qYwaufK5p0v4/z5koNSNZ0r+4uZ
BW0fdVrmIZdl1wdMcBHGt+TKJD9F18j5+/LMzi4ji8HoIpCPcd9iQnu6jEobAbUZtJZqmgc7vDWx
MPC9HwUEcwON8GMeDc6VKGVcG3NxGWk5zRoZUw3x0IxfSSfd49MBuaLo9ee+hSwyjbSxYe2kBiYb
RtQcENz1b1JSdyz5vk0TjzMcGqxbN/AydOrdK7iVs6+HNQEsQJ2GhpGjL4Fqo+oD4p8Vb3gFaHBA
RfZgdj/rMtg7Za9QQ42Q0R+qK1Fm3taTXAtwD37GFgkXpwxXgNOdmHU8RYjwDtVGLThm2vTTQM34
ytl6baP+zyge1SDhuCD1qVfPB3mJpvLAHoXo90AKxWNph4AMwF4En1Z6Pnxq+b9+Fp3zyU9D46A0
lWx63/jVpv0zGla3UaQAmw9TdTSj6AeBtzoOOhzQyhCPbYN10+WTeXqJ/vNLPb5rrA7wRwdvfboe
fWk1Q4DKHFVJ5174+YeuDlBgasPkWPHGRWQjisO72FHWle03TneCkU1K6FTU6QEJ77ycjtaZ1dMO
4puIMQIbHfjLozo0NVLcqmzMvQ4qGs/hcRMY6GWpMdrGCmHxY2E3zfdwmL5eXojF4/D19zg+9ZP5
Wgc7aS8u3DHRBldvUoiWlu1sRA1lzNtoodtsfSyGB3zC9lPnP4O8wW0rpb58efzTz/Xfw1M0smB3
kCUvEZQI/kK/Shge15ESCfHxCwqRkAn0j3UL77GVyD1eHvH0A/zPiLzSsGq3xNlDrcKDQ9FU4FMo
EhBq9uR+hNs3oRW4sSMlDrV0jyJw7X9O3P8D2tFD9bt47Jrfv7v7H9X/F+QjNvUi+ehH3Ma/T8lH
/C3/EeXx/0Wrkl4lIeO1hv0f8pHv/4sbn5xIULaAQjTD3v8tyuP+a04DwE5T/yPq8Jf8X/KR/q/X
jUWvwgOpjtUQf+5//68Tjkm7+N9vFWbs08A5v+HQC5rTndkMnn/kaaBIsRV28FZr97gNVQfPprw4
hU6MKUSQHN4sy8d/4uS1oVgB4Fbg603gMadDFbVV8GJI2n2HbzvKtvGzMer6VpmjupJkn0Y/mF5M
ip4X+Q1KRxC4FhlHhOX3SBhu9zrqgVRlOgTtZVxtEQprdyW1i8+AFuu7TDbVc4bn3dPliS6z7n/G
J9rQRbWs+To6nemUt7YJkr/du6i5Pk5+3+6kMpKdm4rgyY6LZD8FdfIiUzO5cfs2va11JVamOZWb
K7/kNBj8eyVIUSie07E2lpXzWvZVr5lsL7cmxN1uqrpPnhPRbkORDqxKDthZOVV0GwVGg5RFkd8X
QRR9Dga979dSIfBVdUH3BSvlOR/u6Ft2Q/lV2al7QBDTv7/8e+cj8D8X7OvPdV263eRU/OAzHJM9
xkjQjVO391UTrIUpy37VebC+MGt3b0o3VV8uD/jO8XddbirasXRbzOWjL05Nf+xCBuwnP9gVpkex
NEBOAGXPawm+eXoz/jM5avk4FgE6meuFp6dC+YA79L7hVOgBdOG8K5JjqevobXfYTT67rltsncTD
xBCTjxyLjGbC11h0MX8tKp8PqenJiSd/3kE+h939bSogcyDna+C0EkkcRA3RWTcOdtI7et2T2GI3
2xfbZIwDyshJOmE6A8Alv3LIzteQcpJFh9cCsOCRhJ3Oq8hQkldx0O7TFgdkoQlsFxKKIgHGI1fu
ttPbdF5ChnKoHdOhw4Jilj57+25BZtgHMVNyPmKpfeitkUub/FvicOO5D5GD5G5fSPtKOHlnglhX
IIRGJIEgtEzzI4UCe+SRt5h4HqyTDL18123btWX08e7yeTw7IzO+Vp8jMe0ZgAKLCRYNOr5dJ5u9
GvXhph1tf2NYpbiyY++NQieNOpqJAvtZDbkqWqsfC6/eF3FlfvED2zsEA9O8sluLXJDtAljBRzy/
ZsFWULg63a7GGPIkqXW6Pi30saNotPQXiqWIAkSikd9tJatfQao6azOw8s1apIkjV6QqiEcosDjp
fdJjMIP0jN2Dl23RgL72E8/2dr5GXZhRHmfXA2t++hN9JWtioAEMWcPiDQZAcayQ+PyZhKV9mJA4
Xk0R8gXC0cJNLmk4sqruIfVMzH373rjJjdG6wQqpvu3K0Lui3bQMh/BfHBI4sGnWXDNaEqiMfGhK
LRqKvWYh0ZE07WcE1O/QeQUTOJnalWN+dm3Nw3kkJLTZTYAiyzqn33dG3ug2GqdlvHUNTDGk6J8s
mX9tUgVIA43UFP8mqGO0tyYDWKv96fLxX+7G6y+gBGIjKUW79TWEvqlLOHYc63XtFHv0hfNt66sc
/ZXJ2RADjf3lod5ZWy4ZvjFq5QB1l02jNqvjirdMvo8dew33Q1tFJg6PsQQEXSOKf3m05T1M8g/Q
EHnFGbvPRi5if9nIwsUXL9sbbgKY1dKQvOl6g746eXn9sfMUkoStI8Q2Mat/C2ae5HxvE6/3Bqer
y47aNNKhAp6ecc+DS9F5VbYXVqrxLquUuUlcad6YuXC2QMLaWSXY+DE4k69fCTXLiM3EgQHNBHPO
Fo/DRQgI8cmQulFn+6n27HvDidKd9DT5UOFEzpeOClycmM2VY3Q2KI0e6k2+yUULy1IsPurCkGir
CvqqyWDIg+RQ7yaOFV9O8TtIUbRDOdlW2z/cYgZ16YxZfLIQk5Y0iSDrkJ+PUM7Gi8y7axovPtBo
Mg/KdpODyj1jn2RF+jLgx3uFi7wM54Su15YPYcwlzVuiIYc68aeqRe8rRfaW/rhd4DjZmFfaWe+M
YlEy5B8PMdijFHJ6isxc8nrFpWrvhS1unIVnILY01ldW8fUf8zYFZDKUxvkXrx/S1iXysfUmigZG
ImjeBvVu8PBY1wocp92wxN3VQsnxps/UeFCqqI5urxm3rQn3Wp+g6WITkn1w3QDlsct7exaXoCbj
QsD1AGeX19jiFGsQ83LMFM19k9ct4bEMN9XYbEZIWMfLI52t8pz7Euy5++eeujt/y28iYKOc3umm
yIRs6Za3malH8DbUNU7wWfCDjUvSK+ZzQ8FsyS2DQyqdOmYUUeP90Pqxu9djGB5Nb1oHrNCa3R/O
yjFcYHIW8Y9HMPWh01mR79QxLnzZvnKN9OAYkP/RRC/+NMgyyszWQkmRRjyv49NRElmEPeChbN9N
5firnAznrm5zFGMSz4lvnDZE0TM08akMDCSRLs9w+eSkmwOG9BUFOOPJlzkiabUcBvyX9nY7O1r3
nYtJW2KAuML1HhJ/HmLnGM2g/djMcP12Uca40h4839T5JpsDHyHbRhz9dPqd1U4EHSPbY0HpffI6
hPiqoMvXjefNol+DeaXUdxZlmTIwOWaLcAoHaj7Kb45qXDmelntlts9xptkFUE9W4FidRy81EN9D
e/8wNlF3uLzOZ1/i66AzE22uV0CCOx3UcptJCa3L9gpt+I0uKmlzo/UoDYlSq6+s6KJ4iBjLYrRF
Oj7DIB1Rttm+DnwkAsepNX71RpOuO62qvpaOmxs3bTSqv0iAG1xiHewUjylG5Fdmfb61Jq8P+BcO
oGw49fOff7PUMkJ6m5QBNaGZuZ8iBmgrR8APaaOtlpZXYvBZDEL4gacBrivEIlqVy9GErtTQVcM+
iHt3V7ipS7fGuNaDOnsdAJix+GBBulOnhOFqnk6qMJNUSywE8jpYGmgmGYa/syolf2IxroHtqtyU
EoSdVAfk/L14M9BV/5EiT35rocH/hK2Dm2BkOmFimOspz4fLJ+18FXjMkh1CM4CEitLP6c9r+qyJ
oqjN92bGUnuwKHZYmGpXbpazj4i3rOApA9OdkgB8lNNRrNrrM71ilM6jVN6XQOCSyUTyV7kIqDbO
V0ODbvmHMwNP+4ogMNBisQFVno451l0xFFXc7z0y+ec4sIsPcJyvvf7O1m8eBRDrjNqcS9GL9Utb
vGM0U/V7/A78o+0GwQ6Cj3Ml9zlfPwi4PDGhvtFbNqxF0CMSRPpY6/3e0bIB/6Os5iWnzA+NTcgn
u+geMKW7RoR7Z2qmDrWPeVHho7V+uoAB90ullVSNOuR6NnkGAdcvATn98TbxajaBYhq0Tnk1nI6S
ObGm8Ue3r3RnQtpad4HZGon7+fIwZxGVrJE+Ed06Lk0w7IuIOsiwi5pSFuQCNOxUAngdP9d+k5dh
vbs81Pm60ZA1mZFLT4o24WKzvLEfMzNwa3SlbXD5ke1snVJ7+S8G8V0K6hAUuScW88FOJPPwBav3
gxQeSh1RcOeHgbzyNH9vKoQHUn6fCj7OzqebM9hFFE343O9x4/MPkUexd+S9eeUhc7439NDs+eUG
JMDmKzodJUpsWQ8tBYAs6L1biurpuufl9qGXTX3lGJxP6BXlNFPugf7SqT8dytCEikKvKPex0ajb
rEnHLwqPnSvp7bwsJ9k9vfn5Wcb73mL5lldLRFeeQho0YLzK8wNVGe0l7fPghmbg8Dn2CnUlPMwn
6nQ8PgtiKwoGAgL/MiV0wwAHJiQS+IZkvm+w2fxsl4GFGFiJeLM2ev5N7jrJeojy/kp6dL53J0Of
vcpMZRc4EGMh2mI4q7D43HTKMrZRO2ZXIsX5qsJTAImHmhtl87PD6GAqa+fhHClcp7wzcTBE0rQf
fyNnax2QEJPXsOLnUddGVEhHJokGP3SQ+TC9yUe0AR/YOus6iieTc+M0RuKt0M5xtwJTh9skhsmT
2Xm8vfxlL6FEoPDmDipcMXoEsAyXwb4OmkCpLG9wqq8R62+HPHvO0kLeNqnE7yAJ0+h5ilNscnWH
uAb6W6Tjjk7M+KUXRY21sx9On23NrvtVMemFsw0wzwkPIocd9FHVGs5AVlY2+OGU0v5RRAokx+U5
nGc9c4FwFvoDvAhYAeXAk6UrhdQSe0zqQ6fZzaOlqhAVoQxzMAJujuK9Z4KoS/2IBsCQAmDeYQMz
frUTzMY2jgSdv0YYx0Qyf0pgQdd5Aj3gyk9cHCcgA5RrZsEPkj+SziXMAd2WyrECXxwdUI54rCeZ
+hI0Yfnb6UX4C0MvcoWoSEwQx6ZfpZupTw1Q7WOlwLxjLIntoFdqBlJhZvDJisIYlUyrhY6Om7Ay
rywoENfzbxzu4ByGqRt4YEtOVzQOrAIJKKyZwOnMghRp4+Vby0y7XzWQEZD8VVmlWO9C1Nom2mg+
13E4/rYqEf/EZVfAHsMvydoW+gAVD6fqot7ixBZScCV+YV9ZSPWBogoCz5jzuN1WzyKTGTmWhufa
YGfp2nb64LYSJLToNlpAnhuQTeW699LymI52uk17wwpXVa65X3EhilZmaH/Tg9ZVa7/N5A5bdm0H
EgsjIM/KKHbYMTpg6ybVtWzrS0t8ST1MyzHomcB6hoEJrDeuKFvjWu+YeJIjWhassEserDs1M2YP
WNbhGKoqM/7Iyvefe0sM7VrDHe6lLerh6EuqUuvJb1rUCSRWaJ/qEJvBbeEMYOQLkuKPWISD4y1L
O/xoGXmcbzXMKsVtpxpke9M0DbeGrPLnQVHbXzVS+RjTS9mMuzIpow8ZoDJ/xbRFvguyONjLFlNm
HEWMEWJCAYNe2xS6lcH4xxA4uZsLpLjICUNFh6xVUXXfSCuw10QVjG9VUns/+qrR8SFzsw7ENiZ9
drS1WrzQccnrPAyDrTD7C6vy7rb2BspwFnKK0yGc3OZhgs7T7vrBFuHONyfrixuZLbIl3ph+FUmv
/cC7TvwWlLfyvcGb/aiCrgv3UybGftvQKcXAMiyqJ3zwcLWwarvItmbcQUkPXBdgi3Ai51kLRpX/
7cpCWPiGx1Ov7904tNd2Vw71D6zOJ71eiV7zXhzYjM/ZCPRn17tZXmNXhVrDnaOkBwwzD1GwV1Qw
unXeSH+W/pOpwfce+94hQvam+RWoCePzWnSatQ/HwuowHnYyscE+uXto8taADJKn5v2U4t0GeVYA
nm2NGr6APmG5eYf7YAaZKq5Q2jS6PsF6i664B10b2CvWWzosnNFR4lFP7Lhf4btqfNJD6H8rM8lj
DFTqWD3jBI7Wd+hH4wcLd+tHZQDZ3MYmZGjOfy4fQ24PxB7ydMQFoO+6YefAcUezv4rnxY1JodbS
A7EOwyxsfoWBr32v9FL7FWWFa2Jf/MTLEWmJ0UvWDfXIrWPJVBL1o+lT7xUcr9pOvHJl6aVzVzRT
sYNBlQ4bMy9R7g0yu34ymgH7dNHbbQ5fMHY+99BzHQpeRrC3bHecdpo++D7Wbx4PazIRREQEDdTH
JjUajzVT1d0kEj/dDmWUqC2JJDCqsQA6txniHsajoWfjMSWrxUVUDzEIUhi3afTyy2lCFibKbttE
JF84acnHNNRKRKlJrvHWkiWFqJKn5Y8Uc2asUVpO1XpEb+j7WA6uv8KzVn0E5I0nhGr1xFkb7hAT
mkI7ugXAialRGGfY/lhpg7L9aHhRuUIhFI2vFinjaudHqf0UmWYncJ4ztOcW0z08j80SkoaOkKYV
5n2Ng3Rp5Uir5gi+9NyfMzXLCvauF7i4GaMvh1eOY6qHbsTcea/xnBw3gC/TQ41ubPGYOdOAEI4Z
WxwT2UHVMkGGO3vpNOB1MY1WzjYpy7h4dIYcBZzUFQijuEWPkvUwNcZT6cZcxtogKrEKrdzfZoVt
yp0vU1xjJ+AxWMq6VA9Z3XHSeYb3E3XXcJT3HF84KKnQB9wyzSzAeDzDwPx2pEH+zSy17kVwu7kA
hG33pxunPnJRozM9oouChIefyOYbVo72gBQ9ID14SiOWFtIR+W8dAQGTTyLEyd1nN7V1ZkNuSiuR
5HTa7eYlZhbuSp+SDL/XNqfK1yuFAWHq11qKgnrS1qtRyOkLBtn4CZgcvWIjI72eNq3IGyRoo16v
YJYWmN0CUtGfs04OYiY3puFGU0NoIZMqHXfLvW+i9tO3/FAs1auWBrfIPmLTnZtrOZbxh27SKmeD
x1bSQUOsS2hfVK1uB68gNSsCjSvM9JLauR9jo0ciO0w6cxdNkcMEvLjGBiCMguABF9u82JpD4SJU
EhCI16IaKL67eVvzCXXCvPEr3fjsGMp9mTL8h9c4sUKF0Ele0t3QRjDbhsJw26fcyYX6InJHqq0n
Qs5Ub7Te37nww69EdqGv9SboARrFo/zcUn8hdevaACWhNhByk8AxE2jBRMad1WL+uB7yCF+XZiS0
rMPQ48JNw5EYl8ed+bcV1qgiitBPEWLjUkOdrMqMnW9MbbOKfQkHPAxbDJbSkV712nei8lebUVra
thVGNrdWh/LnehxBS65qfPd+VjYuoCsjJdJ91Dtd/0ZDpHB3fpYhRjymZS5uS4AyyQFdjwLdc255
xGxkK/R7gVQZroyh1lt3USHy6QAeUTevvKFeNQLePGpe8zMKk8KgBErPetkl7ZXbFXqAopPi+NwT
3XKXVl4TobVfWxB405qK7Io2Fz45nQ70ksyjRIerGAaMJylnbPC2JNcoqMYj/A/qwthC7/DuVRWH
/galS8tYpyJzfzaa5xS7PPHHhwLPyRzbZZ9b7HK+OednZ9OZuz0+3Wegw4uM2B+TuCzq0jp2dtCj
mNsAYO4Gsbs8yiJLfF00GrCk3mDu0F1ZFNrswrcjq66co56RIlgDetGuTKOj5w/XGunvDMV7zKZ9
zUsajtTi1Q6kc3DHOHSOwUDbY4XcBoXK1vPI7i0S+j+eF/UhE88/hFeA3M7J/JunmKylUVdp7hx5
PZvrpEdKSVMNwcKGS/BfDMWsQN84oHyXXSOl08tVZeccPRMdicEa9U1mw+AgvERXiq/vPEEglFJ+
55hT8l4i6KpaNOZUu9YRNHn6NCHAczBiU4MMrIWzOypsgstzWxQK5uNhmzNoELIefyyVHrkGUxe8
tH0cM/VM8rTt0vYJw/i7tkv+HkbeZL6Kr1Gd3h8UgZdZFAQE1aLmMjS+lwHLs4+B7kV497ZyG3V4
pCXwBrZ9qJHbxjr6bH1gXcM0vfPR2RxSKiLw90C/LUpx/mS0Cpkc+ziknBOna2f7Nne68mmffwlz
9RIVSzDhlGHONL+lhvJKIadjEczZjlvrf83VmHXE/XHlOzifEGwWHqukBIDr2MTT7wCKTpEOsTYC
auTRZMGO3Xmd/Hb5lLwzHxQYqcW6aKBRjjNPB1FTjC14a3XHLq2gTVW+SRWz8h/aTtRXoJDLRjgn
EqohDVpgDDTZGPJ0LKyR00pVXn+USRfdBGFp3BRZbX1vSvwbx1YbP7oqdNemi5O254f+IbP8/ouf
p/2xG53uQOvP/uOPhLX1gPAC6YB+uSwVh+DfpKGC5pg72IXlQjOeC0fr7ysbN7VscqcbmtfZbZZ6
9h8fJDpS1PkxSeAHiGUDOTSKUHSqkkcSy3E1qRqzOLD7Gw8X8P3lPT4/SGB2GeS1uwgMdRFQq6K0
U8PrraM+muT9QBTgooXXYumST832WtSmbUIpXXiaQIsPsPW7IMXR2D76GcCYMMSH3nE0/EiSbtxR
5jKPFOw9BAZc88VpZLD1g65Bvrcvb3Qfz9HBgLnFw91YJWOkbSJ7iJ9GfH3hFatoZwvcG6fKqPCn
wZ9Nc2xta+jQGf98X1CANoG2U9YFt7GYBcXoONJFbB3bxtGfKqPnKdolEBuKmZl6eWPmA/8mT5gh
9DOAidhM8xei5uLjM0SNAsAoa2CYWOnZXmg81m1H/k6Xe29ZEz5qUTYMVxSUF8eBmiOIFPrpNNSh
VDhLnNgIKc8uND85cPe5255u+Nr2g2uixu+M8soQIHzRc0U58vRjd+1oHFPTbQ96MRhgnnlVHQCH
mMWVNVyWH1+PHWhCeIZ4clBCXaRBQ521rp/YuEAB1I/3dh3o7XpqhNndBKaMcIzpZ9atG2CiJcrs
QfDGwVdwUqxu4UrMEhXFSQqsXM9/0yFCEPTyLi9WYv6BFOrnfiHFbB63i10eQy9JJkoHR6tHcrAS
aIwWyioOfz6KNxP32FUAlkvcd5VTpfTm6y+N2hAH2UBAyO2vYQzP52IjNgAVcaY/zsiU011FWdZr
AAmLYyO97yAI6PAWhQAIcnky57cSqR+ceFDDVG7BoJwOMzW+IZ0pFMcyafUvvF8Qr6zs+FD3uJxd
Huq9GdHW5d+4JIA2WQRHS8tGip88acAHyKOdGFgrU2O4cgbem5ANXBh6KiRp7zV2vslpm0p6scyl
ecyN3P6QGMH40VZoiQBa6q9APOa1eRNUOG5gusibAe3RzmC407XrYjMflB8YIHQwS900XunurFGM
B8uKug9pFaiK+lFVo2XYFt2fzxOCCmcd/DxZ2DJ3B6fTmVHJywdVg/qukAjQQf1XN06PsNbljXtn
SclXvPnJSNHjLKHW09aC6GIxz4lymjAwRpSRRbkzLY0/PyOzVDijzf+hcXm6pG5tDs1UheYRCHpy
MCSGdZUW/hdnBMVbuL58XUivLeNyFtSWCEZLHMOiz3ZMLliPUpdoz6MLfnnt3jn0DIUAOMkHEINl
r9fUes/tSdeOyiwoX7oY3TtlMF5JYN/ZIW4X0LJUKeluicWyWXlYNX6RcejhOHygGjXhRFT1n4nl
1/qFi5t0PvQM9ersMDeXl6+rIsJQu00789g7Q/IppmCcrpRuD+I4OjneaVYzPsWl1PQrh/DdcWdQ
yIzPQ/xwXug337WeTSmdocY8FlX0V0N1fKVJpJVG/6dlqWalS+/L5Z17d01n2a45LvLCWgw42lbv
u0Ficpn4NLL8mDYVWHZsVtI/H4nTOL+l5nOP6MHp1OTQZ22SxQJ6b298qm0fcZLS7R+oCv4hPMvn
sQ+jlQ4ikCHXt18Z4m9W0R0CD1QKN6Q5hCOg4qm9b/1JuxIYz/ZqHgWgL98W44DAOp2Q12h1pzIO
Pc48mI27qq4+di52WbZVCGeV0eyweY1jI355y5YsBHItPgKK7/PjnyexvlhJw8zcHAZ9eeykdNGG
BzP+xbML+aRZVYMRsN16lFulkRw63Q6dTa6jf3XrRTKkcFk08AYu/6D5jJzcEBQgIBTClOHZQeVo
8V2WBDndn/oCd6Zswoy0iL8Mo9CvoAXm5VyOAmgFKigoEXqY83a82VRtDGwnVEOJBrwfbDVKmwc1
lsHOCLFQTUb9SrB5Z1JcA3BSZ+86YsEiy/LUKCfbmvJj10UwJCuBw2YdXJNWPTtDQDRJ5EAkWJQB
hDjdysvbgHbS2V1NuZNMCvnLGXvFvXm6Rp6TG0nQBxFes7b42gY5XZJI1/vfvUzr3xTTJ0TrfQdK
I52Stlvlli/bdU5D4GMbDtrzQGbzNMAG/dsecX9f68mYNiiDD2Ow5arC9DsSmr2pigK1iKiwDPQx
bEkfqIqMHs2fSRf3rSrx907jov3sSxpV63rIomI9BTrKZ3pdVDeidGCJVZVFaR/5OjNcZXHU8LeP
MP/RKUypwfthlOv70CnLYNtMtRlg/TKqH6OLsNc6brVE35ZFH9TrZsgaGpV0H39UXaUCVBumQGx9
w5JI3+URqAdfC4xfNppL6Rbxi+prmEFtWScJLf6VDDLxXHbDXsax0ldFIzpvF2ceGhDDoOzPFQDM
bA2xqkMeI9Vt8AiGliFngUbakIhJfR5BeYDF9Dx8XHqVhenK7EMaGNK15COkWi9CB8FFeA/EYS7W
CsjhcbKoWOxV1ESfix7IwoZEL/owOnGZbbOhJZcyaWK85JjarVLp8ad76DBh2mK5F2QBxMaOwvR6
SlX9OBmwhVdRXKGwStvepUXd1+K+djX05w2wffVKT5rqsW0LKDwabg7fpqjsPtmRZrlbLUmQF2tC
ZfurynKqX2VoTZ+iAME4NFPjHqtAd6Rv0tgFCrhUXIBX0HykNj6pKQtWnUzVQYuMQa6izvLXnR1m
6zjSRvTbpxiL8J4fvfFI8RueS7b7lx+6WCBIWD4jkhs53tZ5A5ZgQ2qR3WmpQoCwqgL3cXQ180lU
HiWatO36b7hoqGTrdYP5V2ol2e+gA+mwaWM7/B5aY+bQ3E8wwg7TwOGASlebGQ8lv1ZCNmZsImay
iobOPUJjMzSWFVPaUE4GPhIDLzxAap61BeohH3ipdJxJhyO9rrqE7BNScPmrLHHp2iR6nLAJvPQO
KFh4L7aY+tvIBAiyGUU/IT3Nc8pfm5FvDTidDGmAYbPR53un8bDKTStMCOgJayFlCV+fOFVWrRAa
TRrzJ8/oMd42dJ1b/ib8LdexMqRBC6+qb7pgciZMKKr8dhRNaa5LQ3g/vKmtP3U+nZhSZvFAMWNM
bQoe8JS3rQJ+vilEEX3TQ3+6M8yC3kekhd0n5UT1N/AEoBiHLAasEfb9yC8qRsQaw8lQv91k8qNb
VZWtRe88TI80xSS6PlSGaKtJMfprRD1CVDJ0+wWfTI+mo6kPfxtlhMV329Gco4scoSaRO1oLKo8b
61nz/emnmQT1r6KNm0+xmcinnHscTUctKf5Ky7S7H2toz5jS17idhPHofvPhhDubSAI4Wmdakzeo
skbJbzcNQ2tfWnpu3qI7Pn0Lswg/aS+0AJmUYwESIux87yVHsTPfOlPlHZ2SNvFhQiL7Jc4amsl6
PeLrKyjPfMQ1cvw1FIJWP6ii+qVPO6p40WClK8uIa6xz7Qm3edHoDwphl2hLU3R6tOMa3VndpJ20
NYbGyFZ1OBW/WrgN0dq1tbTa20NI37noAAmtK4eyI8AwHOr1ZojsldaCT8LRxYOrWIZOIzZWl7v8
8kB1uGtKdBNXndVWtBL7uDBXuKq5tPuge478d+U9mJzohvhpt836/7B3JstxY9mW/ZVnOS6EAbho
B68GDsA79p0oagKjSAp93+Mj3k/Vj9VyZmSEBFHyCh+XWVpaRirkDr+4zbnn7LM2BZR2RpqiTVdT
rhRbMdttemhRT3V3pEf2huKuEtLAV0U67Gh+z1lgRtaLWsicBZTnSCdMmpWBUZdTZoqqV7gO90FX
YUTdz8XOHiZc5BIpqZRtYWj8inmuwtdA0GC90ny6ch1FJ+ZwyNZXpWNlIQ3VqsjVT2pZ8eF+q1s3
ul1obOFdHRx8TXzWdxjmM2zOiq1ar8bwGVq8/DJYSamuZjvCozuQdYzxJOnwbqRhOujYtEa41RzY
o1M0TeVThI2xYClRcKqfgjJp2L202XisBgQKW8oylbyy5d54lCyWxsomh0T9ebbyb3WT+qOnc6Th
at7VerSeZgVlApXs/MmifeusygDautBzCQa0aU4wks6NGccLpUzzbV3UxUuqmhFTD+jCUzHk+Ckb
XYOkMFbsVt+YWaroK9Qd82VsTObz1NdFtOlHRQNIbXeR2+szlcmQsreBI7zUPNdITrD8bHQdUqku
fYlpHcQpPdCNrREgFnOmIY7fWlliEVItCHJXk5PK3KLMCd7GLqo+j82c6xCJpZgiHhAFgaVhQSk0
SdJaciY5759QFPAjWgRrgUviUlGcqFKl/qw3R52DI+yb8j6tQkPdkm8VkquVUta7zcQDOiowstTR
8ro2N9LY0+qLJmRGeGdp1RV5s1ShC9/A/isAMirvDs4raeQUvZZg/K5rYKkNs7KEU0xKJ98bgxL1
W+wek8RNtMB6HRXUvKsoD3mxciB6buKtJD3GWdyIjZz24A4AeCZkbS0Y6sylwr+NdOQL09iab1qf
j2++HgRIenAjAOGUmg2mMhSF/dWMaAfzE94XtlgoCx9Jaqg3ammOn3kILOobbbpNtCr5hqDAfuuH
lInWUqg/g4vJg0iFVXidMeJo1KXhk4Rg4psyWLjRts2hpjxEkWS60hj7b4PfJA9JIfQb1IvWzdyN
AdFNXMiAJ0tt2JpdjcyCNCSZBruGbeEeKPsUtEKBVSGKS8R2rVTLFn4uuvhS5d0UXUD6ru/YpWTT
K3qjQ5dUUqj18J1pE7fpu/kVRlyHybsl9wWd/3Vur7ImR43ja0nlbzoD2xAnHsKyWyuVnRsbbUrU
S5awP7jUF+LYo+g7vcLvNsLNoNB+4sz01TzIbRCDx7BmXA1jzSyvKz2NvsR+wFOmivAR6mF2Vq9K
Ci8d7cJDhN0Wh/8nyUYG6FojiTejS+zcGQMMj+ncQMKDLVuX3sZNNpzjUNm91C1iQH7GZEerIasZ
zzpqstER9jhCPs4sX+acB547DOosHH/Im5g48LBaKOQRKuakiXEJjBqYU1baBDdVpffIS2CtXlvM
/RBzWMABuO7hDcZ1Go2ZS0gIT07thN27k9nFTKPmoOo5qG/u2mFIaCMysAZZoSKKvnVcGeQdoetw
ZlVhNW6tvnmRx+AlirUgWhGkcPfrMCLbNASc901mQLv1dUQ7q9HSi8tERGgTmWbmRaVrAYMUq5Hp
knuTO1ezWqNyaCQVvjMrY3QJK0KQQOw6fO+H2Sxxjlcrf/hE72P4Ra5T+WKW4+JrL0n9pUTY+qrg
AKts+xG0hJsWSIScIlVGwP/TjDu0wbKNnViReKtRlqW1K2Jww9smVXl20y61V8Of1fsArXi9rrSy
38fxZFz2nHOTZ86VdTn6nYKOMYmnYIXatSW+R6njr7so7DI0ILH9eVbSLNrXScHbEhYnqNt3Elx2
8lDKcGbPsGbdWm3YZAcplF6nYAgc2yTpqxdZKvYVF9/ereK8HB4kI5jvRBe0KDQ0FXOuUJk1C7io
QdCRtCb9kkED7LoRKu8QllZzFcmif/FxagbsWtoN9Z25LS+0FjNzR+sr03DaSkes2WFWWDhjVRPr
tXFcosWMtbjyyjSeLSQedrgdFT8+R7qoIvyLUC07mSnHL4muSk8agipCXuI6ZiUOZMpdl9umk07q
mZS2T5UYtlU8AWbABnkVlKMbTBLTPfSblW7W16U+r3XN8gzk9lMrrSc6nB78StB3PndTCOCkqjmT
q3R4pinloraH7inp6toL0dYSBPK/0sa+04kErmI5Vp+QqOKkNgfUfdddXFg3EgKlVVEF1iWkAN2r
+8ZLzMKdk/ZGDByBCFF1pFJ9rHhkK1CsxdW+HMy7SEsNF7T+erABh2c+a85BCc4lStLPEf7sxxqy
ft4iBPazS2HS6Vz7+J7piHI1pOGOMkT2yje1K7WpEIEmRv9F8dXZMzFsuc+k0OTKZg77PKrl6xgG
7rXSmfiVW2q0n+xiH5tt40mRZl53UtfhbyiKVVRn9qOloYcq/XtBIsCNKn8+t20/uZ1waXfl6hl2
d9SOw82gGpcxIrBqjrY9++Oh35waKBQU+XlgS9SD7mqYk2dfRRRKA4yHutWpDMkxq9pDiLiyQmMH
f3TbZcOVac4uUL5bObhAQ+rGcfA14JaYJDtZ6Sq6OYf7FOBrP6clgqges3XzviZMlFRQdgmMVDAJ
A/nxYMqdUIgVSg1Sym5sRJ9nbNMxyuGmgiOXlAZrCV3DiuuHG46zl4bnOOnabiui3KM8ipW6TY9q
ySsgN9oTC4zttWWOZCWVwFxPeHyJOU/OJJE1XquUr+bE1UKieHRuwr955MRnJSDIhr2rxCX3ZkMJ
p42eju5sGMCf/Habh7Orcabh6sohUKXXcVJ+rUXiWX6HK17fatdRpZ9n4fQapRneGhJWcQatXRu7
rW4zK4ju5TJSz/qukb92FcR2RHKWa8xh6ySYGeajUniRabWOPug3Bq1ObibRXRKnt6EhpLM6LnNH
ZOJJIWB1QpTZq7Io6hWXgAuay5sruartF9MsngXJPFcxUt2buZM7ep1ewJfcWJyzmNvP06qroy8H
HupZUI2Zk1n11pCLO1XEtxM7A2LFYTVCWQcl9HVSo3tRfcqU6tXq5nUrlH1pyUg6W9eeANBH1i3y
zk0qBw+yNfvI+OiD6A1uMewKNoAPt5RszC/4oxJdQLlqJ+tLEoonvEm+hKl4FGQ94RAf3MGNMIAL
0HF/RJT5MI2041EY1rPyQdWCF7Mpg7cgXqdsvaqRcH4lvpsOUP7nNL+hsIj0vfgcSOV0iVx7vNPy
0DxTEj1fGY3isH43iWGSmsYQqNebXa2UhHFZM638vqxuRYEsWTWzdl+a+ZYNGgVCmsizoweaxIXR
euNKx/6iqy4YY2D9cbvWCXxWWgl5vC3XRdh+iSO7dA6iOZ2bo39OpFy8apFhv/a+Fd+x8nFEklGr
0vX32ecKvh5tcZGK4C5RAR9J2N9e+kZxcKKdEzl1SI56UYz4nzD/bJTMy1HVHIGUcDSLL7nW4J8R
ZhX+ndZ8zbG2Fpl1qUXDtiak7xDtRU0wrvQ8V3dmOFaubY3Kt9GeIyw3bTpeqnU4DFfMla9TgecN
eZBKui+DlMi/1h6gNV8Fkm+inSpHmYcrz7RxN8aaz2kpU2DolM7YK6IQe1v7wjyfXWTzIndoNuw5
qUnj0D1xU6VxlqxwucX9zW6VvVo1hu2WUWw7viUQR1WgEPwsmHrXzkS3sdMiENRg4mpcq5Be46zO
TU4axSYCllvyLTI5B0dLO7JjQU8IteaoTXcmYDzDqSpJlneWzx4M6iqMb215TLMLuYlV6U5La7rE
VkhhDfmJba0xHaU2hbSrU5xarsK0ah8LpLgM6Fg2xiXpwlhaD1muNvdTHhbkR+ay2nVkMFKPhiE6
igsf9f+G8lyAFpf/o6CL1AyHl5riCW0FjczETG0djXVelkDkSj+18oeBN1F/FVY5CQ5YmKNaN0Rf
NbWcpDV/nY2cdJm/5v6VwUJPEGZ4YdygG7fyfkCj2Y1DuGlCUebrJKmLN9pjgUCik1K3aHkUsiho
7N/yweDIa1swDps+L9tPKgj9r3YuokeRx525iqt+IPtCdvrzHAzmLccA/RJDrxXP5FVUAUZ/HnHU
JL1/38oI9/FJqYL+nIEqOS8As2qOpun59RAK3hmyKm3apSrtVa7cFXFwRTLUT9nbkvouDK0WrkkY
etz8h3SnNnbH/bYqAJCNpEt7B4hcMqxV9p4X32wqPnoeJZo7lBFjAq1syjt1yKLLzsAVIJBLNrEs
Hi8r0hlrWy6rJ5VGpnKrDTQ7rMNGQh6Oqp+8vtQSZ676mRXoCH2az+oQPRSp3bkfrosujF5QYtNR
MkVywi3TUsKGEz9qCHa7Ln+SmoCofdYOa2CarfIz79GAsdx2Nm0HIupRyM6i+mrWvizoT7LMhFeT
EcPaVSqTTm4kdLEUG0g7Mf85JROlKz9xJKRv5hShGa6x07I9JVWTi9kE8ocNfSqaN22sDRJnupCc
UKWFhU65bnxJ2yRUVsmUkkoJMAjARNXHsCmu87Lj/MptTnC79u/TOh2elCn3fVftDfU100hTOLEv
psqZinTI3DSHvbuN5NYa6NFJk9tmNi8CUq7PcZcP3ZXAfmKP6Zo/ck5aEztXYybkqSNSqex+UURC
2hfSW4ux/JNIJnGuhGKUPHmUic+sOikVry59o6Efwphvo2yS7vo6sjOnG7SSDLsCNGRVmpHyaHSz
eWf7eZWvVSXtb1If7fMqi5XmSQ2N8qGs5+xO942oXZGnJzgTbVAePIXmg6rST2mxkOng2uAtNaRH
yio/1zksDaH0odFOpa6yLN3CM9KbKvHbnTZKPvjVvLuaNaM58i0/16y4FaHTg5VAiyIWJD8WOv5X
Gk04qsu1vJukUuk3hO5wgOPic410AWfcRAF0a/hbtbTFHVq/dD+QiVuLXPeP1HV+KniiBUY9JKih
oVyjjvZjiSTOrYLIOEWiW4eJserjkaRhLpXD+ayHx1DPP9eswLof+MJIIW3VWpaRxzBVkgT63q4k
nbdpucY9DBwh3mTorPxSN+6PlIAOrds/Fsl4m7xMNHMHsOdSL6t0zC+us93OSmy/eVEazXgGmIf8
LS/TljRkp+Djl0XaRGK4j/VhY7NyVkEBLnHz+2f5aWJRz4LRd9CjQdek4PrjQHfV0JsVJok7tddK
vmZsNoWaH6N9f/AteNqQEcbzxaKQdngD31UFlRpvm0nHY76cmn5j50l6bueUpX7/W34q06HnQQLF
FQ98lQGK48dvGbCZEnHkzzu/MpRLk2vftjJE/2AgJ+K6FXRrgfuV8/sv/WCm0omIYBdMINycJfgC
YRdk9tycd02EJTW2HbQrKgA/kI7MRxbFR6OIDgvXRZQiB+3Sj78viaS6Fp0170Y1m9+UthSXgaU1
R2bER6MI7BXAG0vvoCv78Vssn2RZPcvzztAScUVPJTbHaY+xTdfWxToTXCVlnCaPDOO7HPWHNcEP
OhBE0PPhTEbx+Mev1cNqqqXamHdUrEJAiv5EhGm0ifpKNnbgBgUEozuUs8YHXQzT40TW1Dhci+yE
1FkjRkoSwyGMlhPtXK0DiWRuJVOjbJRD29XvX/oHY4SABjEGREiuC0uVxGiZtWyPA3rwgYyXdvBY
wGLYrWcJ76hoRMBZIoH9/Xf+tEtR5D5Q0dCO8vrlZeNHlNIJWFAV3oVU2BrMBN1MxNTlwvhzTvn3
91/20Q8kUDqgm9mhDGsx1SqrGiIiLnmXiwnAXRH0ENkqKWq9wQzl25zOu/t5ipTn33/tB4sJET/4
SrqgwQAsVZ2hZo90E5tk7to0OfN11BN5xu2gwFjpyHB+8FUIXSDOAe45SBsPI/DdlmRMKaLNSh13
mp3XXmX39EWLwOx2WZ4nR7QgH30XaxbLJhq80bsc/vy777LAlVs0+s47u9XKJ1WfKKQKkkmrNJ3s
IzrfD6YJAGA4Pwj8AS0tfTyJ4UOt0Ts2wcIwAi7aKfxcK0v2Aa/TIogjjff7l/bBtkQLNVxGDrQD
Wnax7TYc06N82AETv8AzSMPDkWquuP39t3y0QYDLQkqpsvOhL1moQ3upQGau8MMw0a1fZmbvFV1S
lNrbsFAfJaOXL7KINmEUsfmNzWF6RnHXeB4zVIgrVUTjue9Ho9dFPmIKUobBhrrzdORNfzQWcO+I
/unCQf6yeMgmyouy1qR5pyFMc5sZV822a7sjc/ejbzmAdRmEg0x2iYYZgske+9qedv5sqZssokpS
KcExbfFHsxb/UDYdfg5QuIWWO8yU1u/9et5NJha2aqYN64mKDNd+xCXvL/f/Q/f/xQH63Tx3n9vn
/3rL26idLp+zt//+1//5n/St+a/r5/r55S39gbx/+Hv/Ie+rfwA7fQcBoSV710UPb0373/9SFOUP
BajXQbpFQeMdr/8neV8x/0Bfh6MQ/FkOVoK7v8j7iv7HoVsKgT6brIZVlPVPwPvvMr2/D25aSzU0
kISziyNC8oOoSFhLe72OL2PYVKqf7ZNWvkwKzZ1Hc9cL6XNi5pcj57Zai3Bl45tIx/FW8Y1uRaf0
Sz76jlSK7XcjeP3vr/4eE6sfFtlHT7QgJo16q9JxPjX7uJT3llQFnMolZQM7y9HVdWuQA9bKryFA
iKk9t2i6X1VQJaCSd69VrH6qrFZ1Rm3eo+Z41kzspRXJwiisUXXqMGa2VnJMNe3WXKftRFFiRsJg
FPGtCtPzVtEQAfiZvE+76EkT836ei/s5iy958k/T3AQrmg2HbU65a5vVEklRq2g9kgXQ0rT5Tbf8
XZAVLj0D13JR3FNBuMe2/NLMEnMVwuZbDXr8WVC4dCpJeRlq+ZPSjQY2ufLdpBfBquj5r641rmZq
Sr8f0HeN5AcDurwYEWHSyVON/d6O8YrtK8vpyCA4QWhFnj0oK66BOAeHbhcpq8jHybqMn4rc3BVB
oq20MXD7huuEPpCY9YttFhhvVO5XWf+lMxVuc+N1G+uSS8UvWFv5kO0GNAFuq4JfsWO19+oJ69Zh
7jvqzWPqwIpIV6lm3JtKrqzQVFI2NHe//6nvKsiPfuphTn13RBtjK/eJZPf7yR+uU/wd6zy+Qelx
wSBv2x5n3l7rUyfUffPRF8xfgtInLUpjr5/BYOpttR2MeB2VwV08QM+01ZfOauldahDOmUH6WRQq
rsWlyG/CKbjugupYW9F7hPzRoy8imaSwe8r9crWv/QBz1mGT6fuI4h3pPZdQAfMI/9aq10kAsMW0
06fekD8ZSevYWegm9eCWZpM6acL0VaoKHgSTFl2Acm7DU7bN4jYYh7vfj/LiLP9rz1gSnEP00jgu
hPW+w5VBifKDvaKX9GQ0+g46NvXZWmf6WMV9KuK7ueaugRuzTM+S4dRFeZ6xVEgLH0sA/HjS/f04
i7gMfkmPQ2lW7y3RrTpSSXrHyjpmZLPoc//74w/H+HdzCnm6AX6nhtYKfqNKK9LM00DNAgaD3qs2
2sO8dUKZIgLdNZv83QQ9JAOfqtldkIH6iOXwyg/as65BGxekyUboJLXMNHoCVnCnqM22iM2337+b
HyP/vx92cf8ySeGOE4Wc/Zinrha82VnNbTZf6bj5Yqt3ZEtZEEn//ppFsAgbpIkQLFZ7pRh2qlGs
jCpjfIJNT6FGUwrXrEsMEdqVrR9zU3k3WP9ogSxOKj8PmnxM82o/2DPKUOssTpBe21qYAmExviGC
9V30BtJDEnRo+eJtbOjrUZVmV6pboA9RG6+o3LarNJA/xxUlnqbuv9rFwF5moXNCA36MzPjOE//o
WRdnmKFPkuFPVrlvhx7jZDBTKtUczqluprCEUCuCQW4E9oOqNutQn0fH0rLHWiUdawU6vs1N4E1y
+znrJNcPgstWGdzM9t2BzuskBKcxRi9VpN5S75xXxByyi8zSazL5SNvvL3YjkjE/TvrZaipuIKLa
z1EDAEzL3YZ0kiqMe3lWH3VcuSu122Ra4vRB7WLrtQb6tOp0LArt5mJCgET68wZzqRUm5bdDIZ9l
jYkQMN76GY0WIkAj9vsZ/y7f/nmsacn98VHzXEqnzLerfdxImiN1qnWOCAFcSxL1eMjMhhdMRCjh
2E2rfkCxEijJbWGU8pWuIAnJUgusSC9HYDzAdWVqudL9lpZRPxOHtvtmC07nQRriTyjvHoAPfbEB
l6BbTDddEz3LjQL0VkTCiUYZT1ZzOrMySFXwEe5FfuzKoBzW70c/cnE6+FXSWnAwyv1B62jk0Zlh
+PvMQDQFXgtx9mVSf+Z1nemzWGt1ewZNbp2nuXRkwb83oH30/YvUXw6/uQMTVu6TIpWddJ7QXGcE
PQZglOuSkIJSKJqmPFPAeg1fE6G9lLRsIBczyc7bot5wKYTwwp05nXSWbfc6ZjRyUI+hgtnEgaNl
ChCWEn3yivpi5pZze1OWibYdA8fM8Lwo67Ms7c+0Q9sw5djBzUNL96jU22sMnM8tumg2SH23mO8+
Y0dhEZr1lEwyRMGKRDQly/PDbKU7QZZpxaFES2kl39L/MyAVqb/oFNBBOPn09iEuB9982eftQ5Ka
j6FInno2cYw/ivMsENsyDLxxOIh2Qu3IzfO9af2jAV4cYqbcDChx1G4vjwS0TVDdN71Gxyn53FUn
SDLQ6diuRY1CQ+pasUqHXPUMNkWXkzhZYwYIoDfRnvEZJDxH7r8OfVh+kMP29TDSBz0SCP9+xS06
IP6z+8O6+3HF9UUL5UZ0/d7Xwsu6vwABSvnwWhPgpbCOXWmdvtcHU3VHk7INcQF1MHSgsHNsAoYm
SDcjutcinL/FeX2VjE9zkF6YkrWpMJsorWpbjkg50LQ1pratZ7FJtYDfCpcT1WqaGG5d0XlTfPEt
xABChUhl1rfU48/AGW6MPnMmHzcA9SY1ztl7V5J0nvWvo2quA+TUUZh6vx+HX76zxWHr04YchUNf
73V0d1QcovQ+yRPTbcmU7xSrNqlKc6kvYEU5hWHhYsZGLc24jSr6/EweONhq8VyhtYPg1shg6EUF
LFBR+2wltFDbNhPylCMPeziaP5pgiyMbmKQig/Rr95TQdQTtoKR2kRFPF34e+sTK1hXFeqp3hwUo
C/LfGqoEJ7CLczpWg9smpzFvFephdG1FcXc3ZBZixVmrL1AvIvjMi/YgXZJoNUliz2iOxDPvedGP
Hntx6k9jUEQSMuZ9o8utO2tQJpM2Mba4OylrJNuzJ8Ky9fCsHNBTF4PbZwA3SRaRTw6qc/oibs3K
vyq7aYtqKnRKnZgZ2Vno4UyoOT1V6lVEAg4xTNyiETbTNa5P8kpVY4OCYoY6JTFHp1Gip84OrjGC
CRw1wJcgl5JkK9RKJaGKGCkN+YNKQRsUwStflS09LPUU3+o+Qd8havSbtHDDpNn2U/pEPew6go1T
aggKWEW7yg8uLQl3LN9EUmEik/QCISPRMbRm509Jwjo6RPVyPm4apNVt0hJUm0Xg9SAaHDVNB88c
rGMYk18EvbRk/bjElSoxOi6v5R7rMcaLDvVV0wxUWofMH52+TQLYV1XimEX3NmpqjXi2BD83NqVn
593gFQDkvKpQHpVG3yezuOljcS7msOJ2IvSrUe3PtTx3plwcMzb7xa3kp0RXMZS5ZsZluk8S6zHs
2y/toY9Ilwf0NWp4De/pEVPOx0wNr8a0aTeQVdkpDQklX46NENS4a1C1z1Mc3f5+yf3yiRaRiWDL
DUczJ5NRKdGVMsWY3ka92t75It+GkjF80lUbB2r8xb1Q0RQ3ivNhm1bSvtaK0NywwaBxmskZXQT+
HG3qzg+OrKtf5H2gmv34glXwEW3TyuU+CNFTyzQErHTRBBuRIokgiAIjSNnclIyrFhQnvQEtamA6
Wz1MBtBVpaN2FXaFvJaGTiWfgDihZCIeOWF+cb/An+7Hp1PmPLLKTun3uZbs1FnB5CRwZcm6MK1i
Z7DUD/IxIBlOpoQ3J74t/cfvzNQMF4J0GvZ+pGzaxN/IGQZuZGVxI7RQdMubxrbdSofyN9KUFPsP
DVQTNULNUNp0fs5ivrbC9gjZ+x199MHGtyzg8dL1oVKUcY9y8UFg8+aItp9WRTJe+zEi46QhjwJq
+Q2M6xn6rZ0Iizt6KJEca7PuQeOMPfSKL0UEDFGq42fDko4UKd47pD96tp8PPrnspLHbd6ERHnI4
wRefmPmbMin2vu6LZqsGlYIsVKyjqD9LyIalTfNF1otzNOa901MZ2PZWX67JGER7osvhpsXn00Us
cKujE52N+AkDQh8o6+TlVXvEPOhXJ7a1OAT9VEI70FrdXqn6B52OJa+hz2VsJboq6+xJSdovtF+1
joYTsaa1zyb7M4piPySnEF7SXHXRRAGMz84U62BmvjMIqhNW0VuQE9UemYmHS9ZHw7s484xSmkNp
0Lu9imUd+rj4QqlGmMFy/ioqbM9EEVwRlaH2matzdIrnCpCgFboAnizj8dhh72eLA6vyH82a4Kwb
XKlU28378/2jdP99kfGfpW0uXmAvRTnVETTF/30RvdRFU3xrl//W4Yv++tdwif3ziw/Z9R/+wXvP
tN90b/V0+9Z0afsfQ9nDv/n/+od/5uvvp5J8/UvR5e3h00hu5z/k6w8H3a/Nda+fEzp1n3/+K/9O
8ZvmH8DzAJGgjoATgjvVf8x1DXxyLQ1KFy3yVGMx0/3LXFeYf9CWbAB6pThAsekQTTdF14b//S9V
/HEoyHH7pgjIn/NH//np1/+eJ7/z1j1E5T/NJhWS9o/7mhLPaG9m6OIFaDsntUNkenO6/m4c/vyy
77P1v/rwxUZtGIDdE58PV6TsE15aiGvrf08zXn7wVvyDj17sx22BP1xsZ7qHKrBb0eQjgUmd/5ly
5s87DKOyuMMkvhINRVdgOGeMV6Vmn6HSO+bT9atBWWyP0wSZCgAA0Lxe+pKNuhPIMKhOG/DFDhYO
cZP4HYWHQtXu0jF5bobuxHe52HaQJlfIJDOD3pNIRmmJ9B+eeHbigy8iStE30qChSfL8kkbJwCx2
2SQb7kmjsoR2ilI3p77wdQ8/2cAZOv1bBSbHOe3DF2GcbQ9Dl3ByeAFGP86cSaPb5dJpg74kLZhq
3VGw8jXP7grppm9l69DvBLz2tGdfrM8mCI0eoxPd07Puyaen2CjFw2kfvVifBS1bTVby0WY2xYfS
yXmm/TP/ub9W59KtB8Fpns4qV4iyDIiAVS5pdd2+nfbgi+Xpx92IdQN9OnD8XmOuZlFWXZ/20YvV
ySzBzOSwZwVT5SHPdofGPxIQHob1g21cW6xORMNGo0JAp2+mlVatCOerIArqM7bfI0nfX2xbSzOz
UIQSBK1I91Sa7kxZOguG15OGRSyzyVptz4Mc6rRtG/ta75/L4M9g5J+eEmKxOFG0VVAQAhKBmTzs
6PxIzjrln5lN/jUNl85KBqB/P8Ue2+uFdm7M2RaIsXfakCwW5jwMulwc1j0UeQ9m2T6BrHraRy8W
pkIHkUz+k/u3ZFj7wJSabzAf44fTPv0we74rhyHt6eUy5tNVf3rUuvqSTPeJY7JYmKqRdbQMRZMn
yerrjFPMSpeUIwnWX0xusViZYQJfduyCyRuscVrrfWm7qtD+GTz674myWJy5VRo0MzSjl+rGtW/r
+AlU96eN9+LclPJ2plVx1DwA8w+Drr1GNB+4J3320v0lRRoadFE3evSancE5uMTR4IgY/RfjvaQA
ZrPRSTAyJpRaqVj5bXyZDvbraY+9iGgnkdl9gT+Kl3MBWVl9v9FF93zaZy/WJRiqsDKiEZ18pjVO
ZdrfpGw+cUwWC7Oph6IsuMR7tTy8lVLzKRBfTnvqw1v4blFm2qjMdsxo10p22RXdpQyZ+rQQ4r1E
+N1nY36rlbjYjB41qOwsp3PkvlOL4LQof4lRNepJUpOyHL1BWC+prt1lqX3kxPzVFFwsypretykZ
uslTjYkGnhBisR9apwWF7xmG70YFlk0klL4YPb8bNkqjkiAf3ZNe5uGu+P3LTPzRkjq7nDxBDUNY
mJb44Wmze8nZxpZirmr6NL3epBoa6dF5CNLixOdeLMs4qMEBlTU8uyiBxJye4dNz2snwnmH9brQD
iNKpdZglCdVe10ZlQMVBr0+b4Uswqm+VfuMzEz0r6NVVF8IKjuP+tKX5jsD97tEBsmRWUjFR+k7a
Rbn4HFBnOG2iLM7LQEp6TcIkx0s0GZ1VPoYOXbmnhbLLNgxazPJKEi1HWtl+pvtNB7QgH/HD+8XK
XIoOU5wtas1kSylqqru5KVx80k481N5zyt8NeFWYslLR1ugZU3nbBuHnLjFOG/Clki5WKGaGjLMn
CGZvpSbqH+O0Pm27WiqjKyESkBTZ5IV+fq+Pxu0cpqdtVvJiZY5xYTZgxA7nfJLhjGO9afppr3Kp
BdNy4O5Nk45Un8Q+o40Rpfr9SdN7qbcPBVj0Tk1GD+Q1QI8yuw+T+cTPPszM7yZJkOilpESMSGFF
EABaxUnTIjvtTr9kRhIJapZuA/bsavNbPAJcwE8nP/HDF4Hs0AIxCNDBe0Lt0V+A4qvy6ea0EV+c
mKFahUMlM+Kh0l4I+gT1Jjot/pYXYazdySINrZgpOEtv42C/aPJ8ysIhu7o4L8NCb+hzbiYPL1IZ
DzQVHYd0rIj34VbFhy/vlyCtWp3bg4cb6G1ik0FBY3ekjvKrz14syzpFbBQpHA3Qx6v1qBto6bL/
y9m59caNQ1v6D40A6kZSr6pS+W7HjuN0+kVI0h2RoiRSou6/flYFBzMxE7dxiAb6oZFmWBQ3L5tr
r+9d/stbrTsnWSCUh5qXmOKjIFlRwRIWLhKd9NkeMC7OWZapOohN3e/FAou3L004Zl/harRceUxE
tO6EZ03XsAVRfS12nX4itH5io0/4oGVnz4TlBABzVYqscjCe5CLjfIgBcvHrthObdmh6gjeZvYhM
8tht8gi/gXfuDuev9lv6B/12QhPwlZlKAmMgMsnCzKQg4/INELNjKOXRr/dOiEIGjTfFSe/F2otT
mFYnFJr6bEBwl3RClKZlBoAMel9FqLUOzPRpQUbFq9vniotXS/kaVQz0SVgmTSYoErWDCJgG//o1
7oSoIsNGlR52CBrGl3pY/u7/d4CP/0kZYEic8CwZuJ1zFGMdX5p/Glip4S77HtHnjdD/ySj9ZXcT
oMUM9bqvBWn1Fx2VH4j45jceTmBuO8x/s73E1laPH2zdfRb7/64Q7f8PiBOZDQEhs9uxXtkKT8Rr
ZtMjyFE+OTGMthOZ8R43G0rK9mKX20fAMz/CqsDnUIimnchkouczMwHeqU17CbfCjzYxfosVdyOy
NZRjRYmKfgxwwirpUkS+/WZOTJ5d/koAvbei76NrUpLnbPM6gp+9wV+HpNjHMBuADijSff6MQ/M1
HRO/lcR1XYb6lC+w6MCHbNnHuqJfd808VynmhCSVyLMxSddiwLN+nlCYfUqRfPKKHOZsmFALJEoR
E8H+cr1ZOXncs8kncY/hdoNSDkaSBDOwjc1zAH5kUU3wb/XrtxOWNagq8CuJtmLT8g7OA5ewtH3y
a9oJSjrC4waOslsRdtFfMlk/QgT/niz8jSXQpUZLVI2qKEXorBEgxRT5R8anz379dsJyJhayvG3D
5UFu3xuzf+EBWBlebbvoHZiXSwvqJuCum3rQVTsDntI++7XthGUDaEsXlaCwMDAqunK+NLF4Z6U6
74d/OJ5QZ5+kXHW7oTuOJ3UTf5MzfOyG8BIVdcBZJwdU2HqGkWuhEg1bE1iNTCeLmy9LNB2bsfzH
b3icCC3HCBZdO6YjwcWbrsmnnfK//Jo+z9JfNmSou9eNAVtUQDDzpNbuEOjMs2knPis6zageRbaw
ItNDBTsslMh4Nu3EZ53IzVqJXhsYnx50itKDWPukxc40k9cjMozMWqFqIJprGDaC6b5edTrY3jkt
n8f1T9PRiVCUz8y8YQNWxGAbv0AuZ+/aUtp3JvsbrafOzrluHBiMChfOjobfq7FGPcJMv3rNlJ9V
sb/MlKRNFzOeT8qmbR9hRF/n4DL6rVuuEmhNMrbSDM+ZyHMCp6z6OSdwtPPruLN5WugNUfGKxzs2
s7sIQv4qjv32t9QJzPjMsxYdxmRp4IM3w8lksOrZr9tOZC5nZPSUCRxom48d77+2Y/bFr2UnMLHf
2/LMly7GpeMX7dTVNyUd93fG5Pzb/zDDUyc2o2TpSIzqhmKUAvYElWjWhzMX+smKTIij109w3+3r
cxn2nOInpLy/MRv/HBp+4de0sxcJEw9YyIFoH7fwazAE9/UW+aVVXIMd2Oh3bOR4jC37EN6rRH+H
mbPfkpg6C8tIaIsqCWTFIzJe1CE/wXH9nVXljS/qapg6AUTerrHzc1vrqxQWRzPqxRkNSr9F0XW1
QN08hTVYjQSzVh9FFHzaN/6P19f8TcXEFBzWRYcnq25Kr5J4ruC2CRyQX+vO0gLH46QyDTLjjbD/
ZjJFEdAOh0m/xp3FJYHpeFDC8hC7vunzcu8+VRDc+rXtLC625vHWbOeZKLNHsFMuSpgyefbbWV7W
oOr0RrEowiy4hYU8/Q6Lxvdssc4d/MPqkrirSw3sEU/RcRjQikO11qcWfAnPnjtbP5zZdFhtSLuj
4g41gZAC9SCiezbuBKgIshGwEcyVDqW3B9vCtRIOFn4T0dUDWRuOMIJH9C9ku6xA/WiH+YPXVPlp
3vDLvr/AUnZrGT5nROD6mk3Xs6pf/Jp2Zjht5ggqfBy14GslDikFrXqPhF/yPXam+Khi4KfwZF3A
mPoBJSX3Q+q5Xjm8pv8DxAic3DuMdk/rb6Dbw1U6ffQbEmd+Q0nHZdaj10aUFys+ZsODK7+mndkd
qg7192xZi3CDGnqbbqBw8FvAXcMgSueV1V2IuZ3sJwAP7qc6e2fzeSPgXSWQLq2c+NbBOTyI4XEs
Y6Ap/nful/8vsedKgYJBQxQp0w155Rn8q/KjRaWK12D/rL//JWpKsAIBOsUpooRw9hI0KnHFp+Xg
17iz7Wh4bo8my7AIpsGF2bLLPqgKv6adkOyNhv+zwBK4JKu5nxcZXTX96reUuFxDscd1mEDkWkwb
HGFtC1P8rtN+8e6qgXCBCHrBOI75fXhHhu6m1IPnoDhBuQq89vZDjANQjIJl6Od/sM7zdvLTVOKX
icIBiqjHHnPQLOn9KO1NBkHDf3/LPxcVwXfV2XKAiRMUHjsA21BV7Sht/2n+GcrsGtBt+3GGldod
21dgAoARg2Pdcgeg9/5ZJNFyg3Ie2+dpA+LfaV7jZLpYYa98t0SLfYB7IJx/h5GUV0iOi8dtIYF+
pxLqjXj/WRb4y3jocbSwwT6PNYs/J1F5AyjP5X+Px1tNO2ETlYCiQ+k2F3XYvEQDnOkViBJ+bTtx
swkDa9W4nYs9+2Z6+jjunvdAV6azhHjfHWFOV2xtWMhtOUa89hwQ56TWwDBqUuFqCtapW9PHyABT
v63dFekEs+zgqYzM7xLQ9hj1ACMp9p7Pz1sf0tnJBAP0SNvdFGcL7UNS8iZH0YxXAQ4cMZ2oQeF8
hSJmjEpP2va0l6jv5Cp656B2nmt/OL+6Qp2oKUlYtviaKxTcT5meP/NxOyhYAIDDkvk9PLqCHcvK
XkO6aIp9GSUplnLM7pFAHFK/9dDVAWbwSzWgB+4FXcrbJp2vq+w9OPI5Xv4wPq4OECoP04MdhvAP
bP0yBDiygN/E4QMewfrQr/+u6qgEWKizUW9QxDFux3kB3wB2QF5qwxDOevhpv65gWW0TlQ6msKWS
ecPGC93IZ69lxlUebai7DiOFnpMpuFAkOnV175f3JOdg+6Xb8IkP5dqjTH7PGuA37TUIiX55D1d2
1AaVRN1+hoW3sWBZsuFcIrpCVus3KM72XA5poNHxBEJDBmdfZLIPbRC95zjwxmJDnMWmlxUFAAOa
7nhbPkcoyhVD6Pkc7mqPdrXDrwqZ1WInA4zlYR+4k8Tre8Jv/fX33CqT8o4rVCqpCS5yQtpDs6ae
jTtJsjNobhuHDu4AKZh0o9zvhlR73VO465xbsWSd4XiVFsCjf7dzdwVKm9epnLs+4UCh9/BgQBF6
FQQWTjV2yeHp7FVIGPLflEdt3KCIHK3LCPCfrb6W8fLOtvHnSchd2ZGG6zirJ7gxoIDzs6D0lq9e
hbLotXMICOGHvCYw8y1ENsFHpcr+LeGk4LXSctctuEY1G+xm0G8yVVdsZHdz7BeX3NUdAXJiVaxQ
thkPUVD04HYI1vKjz5LCXZeRBJCUqZ0NLey+80sio49Lsr1nz/PGx3Q1R2qPVsgyajRuzMs0h5/3
bvY60XFXcjT3UW0WAxHZvshnuNTDJsfvrYO7vhxSwgE5lpgntGslDBWTU5I2fskx7mqOkp3RqLWo
3UIN8X6IgUyMNB38PqYrOkr3ClyDkmESVuSedwTUU+I3v10vjAWbQ5r2cHJbkca6GocxgTJVRH6r
rGsDj49J5qRCx9dyfkGO/LMZ6CevCe7KjsScbjD5jtD0AkQv08NBDsxrP+au7ojzxqwbAHKF1OaG
bP1N0zPP8XbO5svG69rWCwrYWQiHoUE9jk0Uet3huKs7qtTaTLPGmKg9uJFstrlJiNe1Flbtr3dj
Ab5Ks07oOPBh6kiQu9504FUHDh949rpxJitwfuSagp4C6CYskdNWe6VsgL143fQ4pbSt5AznnUXf
lnsAfKCfgJm7uiMRANINpDaqQRGdF+cFpQo3P+0bd5VHI+juViQYknQZXsqJXERD65WiRRri9ZBQ
OHZtSbykBcpzzmzWwzrDfsorLJlzlGUTidQyY0z4BqFuW5OXWbTmL7/GnZNsuVguGoZvOcAlCQ49
DckH856DzRubGnMik4dBN68KRfdBz+/aLXte/JwIztie1wNOUICn23amRTvpi7qWHyTnJ68hoU5Y
BpKRACrrs1UAgHg5EBkZyk21uPZr3gnMqhLTWJ+n+JaAo7eSpgDx3atAEcPihOYahMzqDX1Pgpdo
7OB/HgA25tfx9PWQhxDQy7FBwmArk6+rQnp5bjM/DT2n5yn0y00z5SNZsvNUmYJlf5YypReEAC3n
13U3PCOMcxrAoQEWVfdx0tztfg8onDrBGa7QYyCIaBEM0/W+LZflaPzOba7oyIIkY8HYo0XSRHdz
VBXQpXmOhxOYBK9skp9zPyyh+jKKwVOE5abfvcQVHOk1GsEnE7QAOvimnOpnMNv8hsTVG7VVJ0M2
Spzv4d0bK7XltarswWuSuIKj8Fz4WHY4ojAJ+7rMVlcbKOZ+I546gTlrtgaRwYh3FLbyrV7lNyDw
Mr/Tlas5EnrAMp7A9MUYUHRhjdd+wNtb6flBndg04CqKimDUw3pLTyXSlQ+T0uk3v2F3YrOc5mSZ
oAiAZUAcHSxXYGBv1i9v4AqPym0Vq4XvGwxYy+8weJ3ydtk954uzdZoI71SywpUNBAigEojqUFaY
vndrO6+qvyc9uavdWZOA4RkFC2KbxOJul3WFYt82jkH4pbPxO8m5Kp7eACOlJSpOVSnuBYCUI7Fe
T2/c1e9Q0DmwWZxXgSEND+0Avu1Ct/cMYs9T7w+j40p4okgjd20wJRuB46Eq++YwrXvidwJInGA1
HRofQ1hLqgFYg5E+rx374jXbE2cTVW3FtiHFsMQzTe4Fbc3LqBbx0a91J1JrlFlljcKUjHn6Ze72
C9NZr3wtGECvN+g6aHBo6WATBm9tfWhkhNOiARjWr+PONspWwyrMc1qgeHY9lKMCrIXunmPuBOqg
m3lcURNeTOUEKHO0QgLLd+G3OrpGRMHQAVAUIL0iajC4+XhJUz9FFncVjc0ig+WnxWl6zqqE8OPF
y37o9+IBxN/rL7qs1WAzg5wqpQlcheHzj1rD0u+DuuKjpNlL1VU4iGZVAspxFH5ttN87InfVR/VK
xU5X3MnLbb4J4c0Gbp/f4Tx2wlME6fQ/UyVrT+sc/yDz/OQ1xV3tUbNmYEpH6LWiZXtioO92HK7N
fo070dlXsZnTJsbVdgTxTUKKGSb6x3+3/cZO5JoRpcHWtpA0w0NpFeLF7F15i91JnvQ8e/mTgDTo
ROgKDjDlHcbGJiiejxQbr7NhHPxOja4SiQMuKbuOYOSn8l7B9m2l3O984SqRRK+iONjRNHB/qHvj
3+p29pJjcleIFDLI4CTDmKSW3M1I9LHSKL+ji6tEIolR3cTwKhHYTV0vwG2fYM7r5X8S8sjZPgWc
OIChwaA0AX9ZOyRCMsK8DH7QuBOhXZW2KUp38KDSbM2VjqAixV3G+k0VV42U1WXSRuelJZPx10ot
A0oYo96zcSdIl0RwLUc0DiL4UY7xDVfvScveiFHXmAhc36qCNWtSVCqOWd4lkf2+dgE8duNxDD0X
dVeXBDBJXwJfnhRLVde3QxfMB0CyvAxi8GWdS6nWNdz8I0zKNd62wzTT5VhF6Tsn3TcGyJUnaMYU
aQcskEswd0+b+M5Acm0sTd5p/40DqatRaJhBWr48d76aPlLTX4F57Xd8cdVPSVIGbTWfc4sG1vW6
j65qnlm/jcP1KhqqsNzGsEqL0XR3md4vRcwf/3vfeGtInEiFXLo1K0W/ZQdYie3HPkce0C937iqg
eg2p49Yhl1tCsFa0Hbnugt1PFMZ/cm1+SUbVYT+Oi8bHnLS+G8PugTaZX6nnb/Br8H1BFU0C2MFl
8p4m1SXzMpoLuetTtDd2JyM5L+o8eZrS9o53THlOEyc2o7DiNkmQJl6FYXk99Z/XDUwqr4ni6p9W
IKZRqo8hmZftoxjFVQagqWfbziE3TQLTbwE6btf9zGH8GGjlN79dxVAYgjaYLlgNWRedtbH7KYCN
oN8O7QqG4gSwnBls2oJzmE5REhSTsbvnoDiRGYp+5WWHmTKU4nFupwcjwk9+39K5geLmnOh0QFxC
jPC0EWKLGsU2x/9u/I1F3NUMKdVCjgDBCpLE0ecyEjlq4S7aYffbn3+HCidiHgYYhFIxbvBc6MYn
Ey/K76joaobGvp9NOeKLjsBRHOcqg2BLRK1fusVVDQWUdIqch6ZV/VMax1eU+D1YMFc0FHR26QFd
xfFZmTKvRfqhmjPuNRWZ61iUVThAywW3ZwBjruuueQF1xeul/DfadrBCs6wyfM6pBc1O7os5rAB4
/vdU/PPmBhzL68tzBzDnEA44y5klOPajvgEcxutTMlcyRAON2xzDUSXWe5fHFvTTOt3+9eu3E58N
kD0kA8u7iDJ1V/V/dUn80a9l53SrKJn3+nyH43I8Mp3ukDkufop45mqGCI8DUKMRPCYM7truZU3M
s1+3nasn1lhCGYvRcka/1QP7d9nZN7+mnU1zDptkGWBIWqDMK8tjQJCK2c+iLGSuYKgBPjSudHI+
i7MnvEKdrBz8at6Yqxia5pkKbSMshIDQQtujohziXr+wdDVDAtT7lU4YlSolh6QbH7qJei3gzFUM
jZEcqmgLExBZwKVS4/Bo19ErM4R6wtcBT4QYYh5jvEHmBDHLxPkW6/cQnG+sJq5kKOGTAlbkvPOo
fnisVdw8820sfZt3QjOYFbDqBuNStyA/quiuzfwS8czVDA1zNbUhtA9YTzYd5gGQBjd8gWzQb39w
dUM2A7KpSUhSADJ8n1hxzAT3W2ddv6JwSHbF4wFPclOgc72L7yLeXrxC35UN7WmG99QYIw6A1/1M
KLnhoaZ+U9HVDc19SDKyouMTZfegAX2E+Xjh129HnJCeoX/DBGEzoGkzyYFOnK5qttbvlR+9MdFd
6VBKtyqlJaRfzM4vYA4LvEC3nnPFFQ/tFNLpVkCNuJa86OPqvlz8bNuYKx2C8WvQJT3ehk0/R9d0
KskhTNr3aMF/Ptdit3m9towB0NiLGaATjEQCDrmJ/60iqWWejUJ4ftno9d8hpgGGTmCCoJ5+AYOe
LfkcMH3wmzbOJkrEtuOuCRUEafrkTgfwJEbBjF+5J3NlRJpv8BmZMDxIn91sKv6W9W3n13NXR2RD
Wktp8QLapwM/EMWvhlrPR69hcZVEBO+fbdbgcLtZepxFWR8SRd8Db70RSq6JUQqcBhfkXOGgQmny
2krUU03V4rc6ukqi1tq57aMeyIdJnkjVftx3v1Ik0KReT0Uzh8ECNx08JZZc5ZVsdV5ufv6quCG/
bly1TQWuJV4Sg2wbD7wBS9dy6ftFnUilK1nnhQGEQVl1yIbsgVC/B3Nom193POyRHlYqRLqMNlWO
ifnP8h6h8K2p4oRn2y9KVQvkIW2d9fne1KpoqsDvARTn5dcd3yraZyvUloVIFpHHRN4E4+RneMFc
MVHXKLZVIaEFuK/dfdJVUzHQavCLfldPBJr9FKdriNajccgJENy6H568gt+VE+3dCrznCIXi3G7g
Iu4jz+UqB78zgKsn6lMR13F7PqIP36M6+6vhXuyRkLlaon7taNX3Z1XyVn5tqLBInQk/Myrmgsxw
92z7XTfImVU7hLJMbsNtQNfsk9+YO+GZmaBVA96HUN4IMQsZ00u4Ahm/o6irJTIUfLeu7M9PCPEF
DEuL6d0K0DcC1DUBKg3vAFI9X0KntLzb2/Ebj0vldytylUQjDhcqnHAWjac+KIieflg97l7qB/ab
gmi21VgOCkmWKZNFTfsa6o3Mz9mFuSIiBZDkkHG03rX2qOpkyxftWZ7NftMQjUJv+Aeppz0c8zqM
v8Ri9lLLQEX5ek3UelIZsM74oCO5UX30lVfKc8Sd3TMEEihLz3nEsCw/nJum6XLyCh8XZJZVWUfG
Hiv5uGZHbuq7KjFe2U/myoeauKNBunBczct5PKw4CmUN6f2WcdcASNt26vcedTadqj+UXX+3vHeP
Ow/q7zoz5nLMqspmdK93nMxlTArg6dJvkw2QzdnFkj37jbq7f+qSBAGuWAUkD1eljVUukQf1attV
EAVkaY1qBb6oUONjowAnhhyqO/536+dHlD+Mjqsg6to+jcsOl/OmXOvbzgzlczrMEFii0CJo8qyJ
2G2DQf2xGhp7JqdcZdHYlnPdzxWu1ra93c85mBIuZ++s8dkbv8iJ24HGYLRJbKsoHibP7ZC2UVFn
fEBN6ApftqJf1jTIu2G3+lCWLIHhYRxYv4ngio/01mZW8gBAYagED4CsvvRjGr/zrZI3ftn5v//y
pkkkSornFt/KRPSzHkZ1CMPSz/qZueZH8TQ0SVaVcbHaRYEBnkTHJpuYX3i7AiQ8rAdy2zCJ05o8
JGaPLunWJ34Lkys9gjvzWmYjut5vw9VsoPcsQ7+N19UdrWuXdEFYn198kGDCdF0eoRdu3jF0eCP4
XOkRBYY3M7XlxYrChq6QPOSfiNJ48p1HCSQntkzSn1jXbHj3mFo++G1tri6JWL2CFYkUTjYlKWAh
SZDdlmFnid9E/U2bhPdIgDwQBbSeTd6ZcMmDUPmth640ac9AkWdlw4rYtNHznEz1g5yHuvabqa44
KZakUoHEZGJUHGzF99ya0POpzNUmRWaMlqrCwDTLUh83EV+bSnhmE1ynJEqDrOEbGg+zuj+RoP06
7pufboi56iTcsYJhDs4Lm+DlRdO92Fh3fschV5M0Q1ZixIbtoMzso1Zt+xAqEnpp8JgrSbLnxV1W
DTCmBDT7hfK/z3U4/715vnG0cBVJqw63RpEM+j7RT98AIqpJjoN5Hx9H02wf//sveWPVd2VJVhmh
SIDRUcH6ggP0mIdd6HfBdXVJxKKMaJuxLBM6qEMrIUzumtRztrvCJEraTK8WiydN4yrXcJA8DVFb
vzP4b43L+aP8shuucSvpCIQVTi7Lt6hUt3BJ91u/XKsgOErFAYd9QjGv4QHuy/e6Svwu/a5QhoV4
c9YxxmTfCZLDsopgRWT9SpSY6xA0JlYz3SC31ezxknPczMPNi9YbMlcro3dCWlJDKxOM9hl+hg+a
BfKdM9sb39KVyrSgxQ/91J7TwypALSgvZDm9l7D4KSj7wxnXddfZ5TjWck6gfmgH3l5OFVlYHmQi
SC7axjYfOlK2W64zrKAHLiT7FEBBOh/DFE4Ied8qMR0niODO/z8ISqfFlNF7HgZh+HOx+EPvXBlc
lfGdVDOePFCDxMvbylI75pLXUZBP41SxXA4tfZLVpMQhpDrVl52OV20uonmc5j032w43XAij6i3E
f1tR1VEnobiSE9t+bLJjWQ71tDpWVTZdzXqMtpNIAzUezdZBjbwBcT/BZn2CXVy6BB08dibJ8pKa
9kXvNeVFtsi1Pdb7XKpDNHXlt3TeTHeUSi2fVmJUdQf5IZvykveiP2zbPD0t27yzH5FqSwEDrFoN
151ul4cNWL/kvhaK01uYce3V7Z4CynCjgk5UwNjuQ/eC10e23GxLrXWbL2E6lnvOh8GsAKETAAHZ
OrawjQQAiq8noLV3BX2sDiEgjJtyvASmVckLvSAB9tlu0ZZdbBtvosNgh7L6BI5j/6HVuPg97Dxt
mlzFtJPXGUlqct/VQxgfMoNs9m2gRbt8SIe+W+NcwBYnxQIW6gxJ0Qa01vbQqCaeb6chW+XfSxiF
5qraFJ1CFJHRQT4GMSg7tyLaJ7guhRNh+nFKpsrg2TaETDuPpmUOH4eJdPYKJ/qK5+2quQXxp9n2
E+iygG4f06FsbJGISqd/j12w9Cwf6ilqtqMlzHIOx3NlFxAPplZl3xfTl+EPkBaG/jlmUD7dmiZd
uocgYUF2MyxB1j5MfJ/xAfisyikHtXnu0gPK9bf93Ek847UHhqoG8TzXU6ofqjrldXJIeiC3TN6O
oR5vwRKg/EVFAx6eJqv2UlzWBKOMGhFZnbjYS21yCpXXUzWl4fIwti2SEKwTc31Y2qWz/2R6KYep
GPsO3v7x0NsbKJ35GON0nXJKUO68zh+7ssa7AkyamvC5KUUcHY2u+HGwhtTHYG9DfPU0IaD0dYkW
B7Iv9Y7nmXa871nU31ezTHTeVW32pUy4qa4pZwNuerashh0/KKgb3P36RB8ob8+DYy40RiE8xuEy
2OOoUvmZ7Frbizhrg2tkJIcAaVrRkmIbTPIh7NvwauRz3B+6VtdRHm7txE46rhTPswQ46Zz3DRiZ
WZKWOp/nBrnpBniHL63sli3nFa/CvA3wXqUsGS44IBknWMixLyj9xputGXZ96MQom2NSLsOWh7w1
F4NZ4r+WgW5pblNjFITKki9HsI6r6cKkSfyPHOcAJNSafmRDpjWo0PVeHlOWVPpS9wavNPOwVzmZ
0+w53lJ77DK6rCcLuxNxv1ZZcApAduiuIC+0X/o+rK7lJMTXSIXolVKwKzw0C13iqzErpX4yARBe
BxHCU+e4N22f5aFps+Gx37h6bDTq5PNhKcMPa6m4ONqaEH6kDa9Bbmv1lc5281iaAJe1LQ3K+Th2
9qmxPb3cGAhbxzVmy3AK2m4zp3EIt6XA6TlVOaw2pn+HqovJHRFKixwKlL6+qdoJb2gaBWLLVVcr
fRjKoOku473sbIE9d7N3UAVfdXwZ/g33CqPTVvXRBnNVYZ3p4yulw/GlEwn+OF4s+vFQ453oUaAa
n+cR2dIP69wzdQ3+UgotQFXb9BQnK/+o+lBNN4k1KAUS2izqNE27DG51U0/2EryZ9aZrgEvOuYEr
02Gu4mj5EMU1PA7jfm9O7bCtK8jPZNs/mY6vFwxvJLcyEXV3DGMUGKcJkhq32U4bcljpplEtqZW9
behCux/D0nTsVKUTW/NM8SHKA93J9bHPBN5Cqnhv8e8EFct4AVQ8LMIlLdVxa7sZiqA1k/uTTsUS
H2EjjMo6Mg37U5JiyQBiIjPqy5SNsMoGEW+Oj7ITy10JdS8euPm4NsWyRfF24BJWULmaqJouZNOA
bZun8dzkMSq9b8JYxKe5rYeXbAPLcNkGPlz2Core62HbtuHD0namxJsTRL700eitnu6wF5XpnR2z
7dOWmVCegh2F1xc1D+C5cFB9DCwaIDX0R8WoRf14RuIS5YBSZdfNBHO+qw7uvErlddXH5jiNcMG6
G2eZSWChQlLfYEb1d4JLibL2pa3w+gpUT7H1IlweuzMl7SFOax0fJmXCvxMG5zmk89oKFvNn35RP
3LBeNDdxBe+TI2wwSSnhujGGR5lwUoy6+lGbYHxBwn4/ohgFE11kWX8IGLzscD1I2GODN6vP1Or5
e7Y3a5+H9cSyQ5mV6ZWRsYEH/7LeJZZMT7JOOD3oAZaARtXxjZ3nucuTRbc3yNhUhxFldIfQNOQq
sV12s+p9JMeFU5AMOf5Q/cVYYf5OUL/7QWkj1jpPSkP1MdGY908QiNnkcoh30uUrs0Sc6kZl9aFe
mjk99tFEv4RlRpFZD8Z1PyCqkyDX0dSHLwiqqTyumQr626rZBSz06l2flC1lcgGZVW1yTD170yQW
juhkD+srEQMgfAj4lPQ5rPfYpRb1Ph5gRTGIS64ydgeKXD/lWgbNepGKWibXsZxDMx2GddjGJR/I
ZuMHowRLDksHYNExU0312PSG9kdjiXyuosE2OSmXeDzYuhnzbgIOLB8oVct9UGdsOkibqSvdNW17
szK2NxcjU4F9iqJwnw6Q4+C5L65wBKn4JuMT5ybQl7KuGTI/U9Lm8Pn5pw3nrjsNaVrbY5ZW4bVa
dS0vOPg1faEXIo8N5fYQJzOOU1al+vMMuvGcjxZ7QL6FzZeGD9mNREV4Di/cD7XqAbKVcR1hpUcJ
jTqKNeT2FOHEka8IxjKPtxCb9Ex4fb82os0lUQsBC3y+HBXuEGwJWR7rMM7xN+njkJUP6yT/2gyw
wfGaxpernDmyMIbizTsesY9NSQ13z2CFLv1xJFObXpeTSKvDvBo73Y37UM4HaisAlUwvAnqKTY/y
0golftGU4xBTLVch6Vh/aMa2Vvka7as6GU7H/j6exTQdxrGNq0u9K3gKrzIT7HpkOI/kfW/m6ccW
NWmWJ3sDtN+MQ/hytOXCm2PfVxE5yBBnB/ivr2T4zEUZ2GMf8nI66gqgTnRotc/Ikxl52GE+fYtD
PWr247Sc/1n+L2fftVw3smX5Kx31jttpkK6j730AQPIYikZeekFIKgoeSHjz9bPAuTMtgmd4hoyo
iCoVxZMn3c5t1lq719CnqdyQJP6Y4TQdparNDTKyS3jlCDhXV3nVivmjaZpc4Cyzkfhl1M3FXR0P
/KsVluGOzE4FD8WETu1rSNAWqIuzKgnaFhJvV9yBCsElD41L9+gFmZuAaxJF7yNwn8hNYcSiPLgD
0a4oqcOwAgXrbsCVCosgHsfQ+DY39EuvnClD7i2RWblzenTZ9MoEfqtvRFLwmxwIhdjPkha8m2Fq
s9uBdSiDxi5EHDy5AKq3EybO8mMda/oRuflB+bCb5ZViVN+m00y6IJU2ad8vtBnf43uTn1yHEEWs
IHqQ7MmCXigeRGr18GsZZs0u0M0bebqp6MY5SFXSqs8gF8tmJ7H7mfIbRU30sy86dEZdElRpvWgq
zUehqymFqHMsyYWDpriJPzsdKS+jEuq6Qd90/XyExlTf+G5UsjrIeyjZ+XD6yXUSldMA77fNy2MB
nasvUErRxKtsD+3J2nYThEWVnX4YVk40BshkHMtdO8BA79q8K6uLtsnAjsN3HQz6y6ciBjgST+9F
z2snv4Udz6YPVQ+O0XGZY8SqbJqzYj9NwrCgUejZFIQTXXRAO+a6/kJl7e6SkWnYm4HFkOzuurnb
0UUiDBxTdD/+jD3n4ohO4kXzYEs8oVdCukv9I2OgF/lc0mi6m0U803s+OH18AZmgUAdlSopL6Sr6
tWK0u4k53v6A0boXiBaKDvwHDlJxkLt1uASmrPp+Z9sp5YF209LZmxhou3s4orz30WgzaT7pYrH2
XQa1N3hcQzkh9RF3zSXBJ9+U4QIHsyhinn9KmSj667QUynx1cuFWXwdWEHlLp27Uuxks3o8DF9zi
nOX2thoakewa9PcRAdxqmvk19P7Li6k3JfNBfiDmgXNgCysvocsI2N/cO9eOkmF3cC3KHv6S17nF
jbHV4tWpMEDwKkDu1AGn3mD9IeDj3CYkDJ079IWCO5CGDm4QNjuNZQ46Ffbpks9kHlE6gfiZR2XX
E/AV3Oaj2+UShw688an6Zqs+HX8ZiFCGv7ospMvfZsDJbX8zhotK1l6NeYMQFV1QQ7/PGem9WVUT
v2jrtUVckpjx2Gdtkwb5hNfLy5oIwW2UdMkPt5Dy64QGXmtW3kZEol28wg1AlWiMLvsCb+YccAf/
DtEEIOvH6Ri6Y13NdxQdLuPZNwPPBhvAFsQlNrXXkERJETRVAUtbRC9dPDPI8qEGaS4g89tmAU+y
ufXRB4ERD0icyMIqTFAJGRBsfx4ykM6RhAY1sVAB3EbSVZ5UIcDAnh7y2f1KWcoVPI2KOr4b50l0
O9CRRw8ws3UZjAZn6TLua6X3WgwW3RaEmRrzzcQNa9/3MTIE78tK2dxvhSwjRBlRj0bCOYfxU7Cj
4YWgNEoMAF4dX95hW2VyXND35AMrZZJe0YEP9a3TcsqCARYmPVRVPX5AA1R0bLVlH7v3NskGeKfI
FZCHXnCXXigCauEOoKZh8Ru43MOHdm7J4ImlKPLD3I7hcBW3lKPMtbDfQPaMxBuraPpBQCL4oPuo
Bx3EsW0DZdOel0Fe9a49qnFMHspyDlvrtQzaYnDhqwynkKLFYXY55kSlmKWG1n9rbwqrqx0uYf81
JnmoPT70esfkon+nRCFclSRXwp9RLGkveJao/F2HXbGpl9U9stTe3BVV7i3pyLET/SLu0P0apLd5
cSePYHuDse3cIWCiZnfSdKw8cpTrOHwfPG9elJeiAYAz7xmkh1s8euh8afglq6GpemEs49mviUZl
fwFd0dZFe8OYGtwtONi+tQ3qKp1DQC6ZRC5umUF7uzuBjlmVz5GGLv0FQXIeJEvXxsdlSkQL+5bH
3ANYGiTxBPFnt+cQoH83932UeugqNerr1p0bxFBOxZPWQ1dZ+UXkrf6bTw7pvhHattNtrMDEu0RS
F6KyrBIhpjCVAp3AgE6LfYlG9Pf4iFpcD9rRHewQpT2WHCpy0BMu6jTbETkWaJje60pyH9oV9DMl
yDx5E6QmPmRUISuDli4hIs1JVnqP9wZ0QhdgqT0y65VEY7OMG+RzIMHgE6duEkAFYOYg9DJMCAOk
JW5QhxVwbH0R1eGxoeWCTuRUhcxHiKffj3FtlEfMqEvf6jb5KiGKtu+qsGF+xAr9Kew10NK1NfHH
Oqrll6xXmfApyZIfoH8tHzTaROBLjnjQEfm4xhtibu7kECbfFelzGjhjVu4xyHzHZ+5cwLBm91mU
dgzO0jQWfh/q9kpEU0f2RToDQe1CTyH0bSbQsCQdtGgvF7gB0SXEtG2Ed65H96kxhMk8OM1YxR+i
Ffj73WYWbg5DJcb9DVpuFH8oAK9HiYbilUK+BnqsfhIi0XaTmS6/bmdBLtLegYxPguWoL5omzfR7
iOKS0VcOg9UN8WqVfYDyuQiDpodzX+OAORSpNCdvPDEhi+QvU1xAdBrZEU8k00Vmqhsm1PxpZFm/
i3JN5mMXVWXzq51IiMei6Lro4MxtARYk0Qk3g5eCUnM3Ec5z32R1UXuu4o5zx+s5ftfxWBM/6qza
L3pywn1bTtD/rrIwSj4VEbrn3YU6cRl8VDpMfp9E0T1RDB2YTNsXN6IdOBqQ5GE1v5sQVO95PdbH
OWRu7yN2gsqQCPGQdgjJsrvSdfVPWuR5EmQKnolXicR84OguekAp3ELGqh8aeJlDMn1GjqaEB+2A
6IrQJq26o9MoicJsM85fSDWO+9BpFu7lJkxv7FAVv3OqVF0iD0FhLcI5X4pjMSDgOw6NNqnXL7Sf
/DmbEOeLMncgDiWwZ1c6zYc29iCjk4QflIisPjqpkxxym+Wj37jZ5BxY2PcWq6m6BzQRzCJP9F2s
PLq4c33lQmTqW6+nafDhx4W3CRvZtRua+76PAR6F4J2eApjN5V3LE8uucxS5H0CkV/cQgjDfZo3g
4lDGNA93Dc2JuCKunPsrtHlpOq+rx+S9AD3x3u3CuPaaUM3fQFtUX1k5loes4+UFKYfLOUauRZS/
Ro4r4bltO35F/cD1gI6Bt4ZqPSxnRW4ixJe3HPlv9M5qARG4GOA+fY7pMu1rvJ334NC0zr6QE1Kk
uQzHe9ew5TC0SiTeHJr8ENmrX3YZvW5Gp7PJJWOgrjoDaQlfrpngmKbRB5ZH8VeqcbgSnZTALrmi
v0LvSNDyGsAXrd8VGbYiRRuimznK2Y2MlvlHiCTfp0KE7e1sTUd3pqSfDZm9eWx+i2j4uOQ5RWK5
i6JDKhZonmlAOo+ijuM9NsbxbIsmK8DRjMUcdG0zFh6WX3wKnWUaAgnnufF7J0+AFUKO7TdfIDCH
28CRg0YnR/PeIGi+TUyvbx2eFi1enTlqPYpji3vazvl9SsZpuFwsd7OLOJmRdx2IW39DFxfC8HJz
jux84dxT43R7ykmH1i7hWP5yxTI/6HmwBAnIWdR4Egr9u4QS2t+uGFL8qqyHzA9hd0PkPZCaRyYy
Zh9YhAQ1KHZj/61mZcG8seQQM8ibpguDyqi08VgkwgnO4Txd99OUpL5Afv4jUDB8ghKPU0YIStvx
O1KEtrwcZK0fcLHYTsrlpnR4cWNSmr3jSzNknrS8v62lid7BXKufWYFm5GdQF/+PYtNWGgC6zl1r
RQJYvBrYHtzV2efcvE0HR207pOQEqQ2WlUCM4Ig7A9ytnDnf3lYK3oDAo8Qm9ZCuxUOa7tIB5oiy
8W2tbtS2UUQ9uEnVomnwxTSt58eic3iy9M7buAhb3jfl1RyHeEYvoLVJ9S6RZDmwFpXQt+Eet8Rv
oNVTJLwBqRxH+Z6E18ykX9+06FvS9zynSLXEC1BXbustkbxzJHvbSdwyvlFcAuGjxFmJovCnHYtv
tNHngH2nT7ncUr77UuUhj/HZIgq/tHrxU/W2FnxyS/hO2iQX6YRqbeyU30WBOlY0fH/LYsttkwgO
+8qhDABBsxKdHMQoOYqgD2/77A0wkHd1bBAVgpRdsIcFBRZT0+lNBWwAt56CEVA6AiGmXumZyvmJ
JnFdQKPcfRMIDRJATz8ckc1UcAGCJtRv0iBFAP0ZJbT6TYgEafjTT+fujARiux7CnobXFKkKy5e3
fjh7+uExrPhYZBXAmH17I+fUZ7Z9k3yM3DaKgFYkEu8S5Cm3mz4jtYgO6vGXt52UDZxXd6iVOWDz
XITNzO+SLHa9cYn6NxkUuaV9oywqzRLHYNk7KOWMtbNXafw2BSa55X2LkRAjiYVwF0duFrULQBcQ
V79pXba87yGaQrVAvgvQO/N5qFGTQoLujZ+9uZ3FBGV+ZLoBL2nYLlf9RV7SN709csv7HuRSh0rj
ayOXezmW6XeTVT/etiKbq9lAPlOKVVhP8X7xR57Nu6Rtl+Btn765mnoGsCAKIe+Y9qZFw/AmoGhK
cebFVLiCz3Enckv7FsjjQLIXXJh87OE7RjxEI9WGTIBdcIu6MNJaaWZ3haTTv1to/eev6b+ih+ru
f396+6//xp9/VRY5A/Rm2vzxXx+rAv/89/o7//fvPP2Nf109VDc/iod2+5ee/A4+99/jBj+6H0/+
gJa7QMneoxg8v39o0QXx8fPxDde/+f/7w/94ePyUj7N9+Odfv6q+7NZPi5Kq/OvfP9r//c+/2OoW
/Oefn//vH64T+Odfd3GSJ9Ym5UP77LcefrTdP/+iTP5DGETkUO7gipOVyjI+PP6Eyn+glGCEEFDH
IGje8dd/lEB3xxiV/gMngFINJJJAjngF2rYVIr1//uX+Q1JJmUENchVjJOCA/Z9v92R//me//qPs
i7sK4U+L335yRqBMATkRTqgLBRbUMugW+5UJ1s4NhCSumzhzLpkaekg/mOZV+O11FNdl0OSlAiQy
YbYKITQt7PrULddmEPxiTurabwHDufpj5f89t5fn4rou4OuUgy/ExZZ6Pw+dzs1g5usSEb2/dM7i
6xaKtS+P8ijV9T/X6nEy+GwJ8p1al24L9dUGyn0S5YtrPlYAVsdGtRGy4bH85FDT3AL4NP4mrag/
5jUF4FuGkRaBkDlNg8TJ2Dk2xPMddAX0YZkRHLKNckvY7d02EhOLMWsytAFBQ77DHPLq4vWzli4z
DFqXEF0hW69T1sXkxJEdr5POyfJgyRIgpuiCxIzP48WicdHIWbjmDPPBJ60uPi9L38sADbyqOKgc
ICNe/kar4/V0GwTEcIiLwgg2g2yZc0iONCHarw7XyVL9VKWbXdKm+ntwlvqMGV3fp81AlFDJicJl
kWyrIQxPp7MJq4frOYqrXxEQSABhygJdUPh0U+nqHJP+xAFD3l27mJQUq1XYPA5R3rdwBTGzQQ3W
r2JQgtJsnL4JJOa+OGWYp55TDOo34F3t35Ta+DdqjcoHpxqp0ZcX+dnhcmFrKBR8YIEw/632CTLk
wOhMVh1RYOdBgXKq3+EKnrlSz0fBnSVMoEcVR8uxLTKfptbAFTPi6LiEXUVW/qYVeZ3uDK6ti83D
DIwrjTTwlbDNf6CKNS8pjqW117VA86RO0fpToir65eUFg11+elhcBgi9ZERJzrS7tUENkncVOhXk
1xyVleUyLlAIQu+jZtAXS52O35CWbhNvCYU+14nrMf/w5JxiaBxPpYkwyrjbmJOEsaXL0FbXCs6L
9Z0ozcqgqTU/dsMUj6jAKNSMcwsvTKDvcupJOYrea7jkKE5mc3yPvL7TvX/1gqBhiGDS1QxUyy1L
NB+Khg2laq5TgLtQw6jtzD3bkPJ3nqa1vmTF4v6u0w5VuZcHfnZtXc4ospV4Yamr6VbNJFac1WOe
5NcmjN2rRIkyKAA/AsKSdNd15kZnzMTzQ7yOJzUH1g29XbYSAYVsmwjps/y6iEbmjxMbL4yqzgHX
nxKK1lPMsYwK88FtwSHZBDCuQXsa1Azy6wr4AXaTEbXEnloQKV3mIfJ4x8HU00fpuulDC6jo64R9
H4eHP4I3XHKz/rNS8/64RADXTHlTVNV11Ri8rpkDpRKonp+xB/SZbUcZQ0oqGMeFpzjLT4eB6FcR
VbUur9niFAALO3kmASkpne9xmlu7Z3k//RokSRwvaqv602BU8cXIOuv9aFbt50JagExl61STB3m8
ZvSzFODgc1/zxJZrPA1kPdu47ltqa8Yri6ZMrLx2aMw+jd0cX7FmKQI1xsmVMuXw2Ubj8okhYXol
W6t8ni7Z3ggCDGpXhkAw2hUWAPnol4/+I43hiSlQDMlgLoRrIJAqt/SVeRzS0ZTpfMydLr7pMyAC
CWel9VbQ3aHQcjlGwJHsRgBKd+4CPYF4TrK/X/4Wz1bn8UsgP4XjIuA5bM5K3UQjZVCfOEax6j8q
ERYHkuZnzwrbWlwMIzDJ1SHjBov39KxMqClltF2L9WtzPy8HwwMdazkvI390wQNO4zz/Bjg2/2Cz
2Q0DuySq8RlJ9SUqyCnQ0tMETY+X5/7sACsYf1dBAdxAAp9sBVq6JqtmNk3T0QFEy49b0+5nwcZL
4FfImVN4YiiDMIBisyGyh1r80/mzgtux74CHSgWPgwkSa8dkXlCK0on8/fKsTuyo4VCcA9ffcP5M
Hhd6qqWNnKI/mn7hBy4aNwAp9lxTvGeGG0GSgNQuFNsQksDnfDohsgBUA/htBxxH1+/yYfWhrTNf
9qNr7+uGh2fSYyfH45xLRgnDmHwzXjnkbOEYjzCnC6YJ8GvUz1PfCV0R9HQ5pw3wzEVQApkDCEnB
b4UJ3fpU3YhiVx2p+hhNZAHCzN6jXvi54/rD5IxgyDP56hMiKcERkQJtDCnb6p3RJishdFQ1R2CD
Zwvnow1RCuyqHYTtyP3LR+Rxd56aHoMLaTA5MInos15hUTNHYSjKBTVUuB2em9BKeW5RZTQYm5rM
fjWupITB0DTZq2kCSELWVCOjpaGZ4lXj0n1kgIQ6fgyMEhAGFYy9D3NZxpdx2TqRn4mQolNIDqSY
T0Qp6XVDorLxLQDmYE50kLvy0mECIjV19DIH87BmPoSYa4ArewagnFPSMfI19Jm+vTz75xcEk5d4
tAzCc8K2ajujWaYW6B9yTFmLBEsEDGpbta/2NNZgHZVZ3Hf8G5mDpwcWUkRjWUYuPZqqnh6KpXf9
WHDx6eW5PLcrGIUCjomLQRTf+k/uXJWOdRd6bJtifJeHZq0sF8NFCKTDmQN6atk4olhYZWEoQoGn
E0LpJa9A1CJHiZZQPk+SBoi75BzB9cSriBkhjlsTKoiXt5ayQLwGJoZDjgkH2hzNlVp0g5RIvwPZ
syb6xjn/hq/SQ7YP5JjOhlWg2r58FTUbLhR2z6UuoIgalwR5kaeTpY3M4AVU9KiyEbDqpRq9rNLj
mSV9Hg2sw7iMaESQYGFulYJYDBpiXiHTynVn98AF9ACg6Ha+DWWDgm7dMVBZxtAtP2mDFvW+ix67
1HPTOgd1BoA7eQ+YV3/uXTy108hoaYaIgOpnbZqZxTs+diE92ngpfTMa6ZUmnM+8vqdGgclzXY68
k3C32exZNBzqToyCy9G0XmdUeDsu/HUSwI8bCWuK3AsiSzwc2/Jh2JuoB0ukOyoAfb84yBMcRlue
uxvPXicNOyIpvEv4+wSprafHBchI3SITOx/dKot/EGj4fkeC1/gZDtr7Dgneq5ev/bPXSeOpcBmc
RuDiFa7k0/FApxwHZFvGIwAMDrzTUDUfkyUvvyY9b65Btgn9rknqM5fi+XGFJL5CGgvcLuQCxLZW
RdSs1RB19FhAC/pY2rImgWlacg/aXH9JWgqsOQDcyT0z0XRoKO8/U9AkAXuLCrsjCy/2L6/Dc2sB
zxnOByI5nNPVvX+6EAPLQfHKc340I6BnXjm4bVAUtXuv2kYdaiKLdzKto3cdPOn9UjeFAebXUZcv
f41n8d76LVw4CXBvsThbZ6gt0hQXqeJHp4iBoAZ2HDAtO9jLMArji5qyxXNiLn4S55WSVDjf69DA
+1PXRcMPbMvTBeCmzEwYDfyoSpl9D6cp/lk4r+sl/DgIkraIaQ1VuLFbkbfJ6GQuZceOS1EChxaF
hPgVf2X/wsdhkEpDB1C8loYjg/l0LhXigwWJMnYcwhQcDRBR9niMnIuXN+uZ3VnDcoXzgocTvs9W
VQ5EmzYekpIdJRgqYHzWxSVBdFW91ryt2QwCVw7peiTbtieTOZmFIpllxzTM3GCMeOLrHoTC109G
Uhw9ZOaYIFvZs0SXgIWWKTvWeiWMEJZcOHn1uv6MjxuzJq3WINEFBuCZIqSqK9AfaowCPtQBkWIX
NIsmZy7zc6MG44K3cH134ZVt1RBkCWpxUfT82KehfQ+g8/y9AGY9ICkSGGwoond57CZnXOHnlhv2
AyVfrCA0kGFInp65Rk1Lwpy8ONI4qY99n8nPMFbODmTI+SoCLPMcvueEEeXIbCqpkLOV8L03tptn
Io7AoiiPCi3XAXqrq3e5G41eTge2M9qCwtrNiTh0i+seja7b26Jxhh2wWfW+iExxTtLycV2fBAMI
fg0yoUgAGIawZ7MEU16iA2RZF8daDkXu6dFW72VTyuuqJ8ODZqO81X2RlxcQ7Y3ygEegj3jQNm5/
NEDoR4GTTHVy0Woe26vM9LbwV9ftwwgOBeSs3bI810LlhNXHG2RQ9JOwfhpOxGbTQoidtqEsjmDv
tVcJgJrXDDraH1C5EcfIJkN20bbT+FvTGby+YnBo0I9dfM5PWmPczcIhwn5MU1Nw1Ldi6RkyvRJI
dHsUY5jEHim0uuyMLfehHFLtpZLnpV8Z0ryrwiWpvbhf4v6MNXsWAMBMClR6GMj34BVuwUA9lD37
GvW6Qy1Vvw+T0QQGroHXzyQ8cz+fG87VnuG2wNigh8XWok2zyfHYWHZw8rDdszCn4ORz9oZRUL4y
SMpI+BrPap1t4cSthTQPzru6Aius3odpdE7H/dSyrS8AV0hfYgE3fsMYk6RKZ8IPSaNu0GjqlzO4
ILyF9XTGNTgxENhLa5ZEKkrZdtEYh0NImyI8rMKrh7HshNdppzgkQ/T7tU8B8kq4vsCXoICCXMLT
S2Fy4KtcNzcH7STNFbDNpZ/EOjoTspw4BBjFYF8B6qZ4pZ+OMsO5YCLCKxAPIKeJ1kTgFaB68vJc
TqwavBrB1mQZrNLWn65EXaMVI9eHpKUMlMXE7pLSOD4IR/rMhE4PheLkagHxkm6WDZUNiAvMRh8q
IM5/JXX7U2GJkYRwp3OyMKeGgseO91Nhn+C1PV27rkIBxYlTfehRwf/l1q665NJNrynELM54H889
0kesAhDufE17b0FOBSVWufkcHgp0hgImPis/pEi0wmtzbBGgyNYdu0ol4MiApX3OJ1kfjKd2EYMr
xEJ4xs061afzBH8l0yKuwsNYJ1nkwwhXmT+BNPkj64Yx2dMicX+YripAI3dd6C2A6fBQVcbuk1QT
5PRwKD4QaawDgG2Sg8kL5sBwmbZZ/VM2LJl8t50ATCAghUOOaS6b606xAXK1UG1JkS3gC/53xMa/
G0ixDB6cuzD3oNgBEiL0JsynbikWEcyLRl0arE3t44mIrzIQTWLwLeAMBrY27fuaEdf6Q6iiG/z9
uPddDSuBJpWWvO8my+YLqECIH3Xb8i9p3NbZsQJXDBSk2obmzIY+d46QSeI4pBr5aoR2m7NT2yYC
6zDUB16ZT7mtPhog572+dO6KNLxz4u5MhHningP0AgwSUjHrKdrsIZ9Q6yX5og/SwrEEQ3U8FGGT
nMnqnhoFkSSS79RALmkrlyoImVW+3nNwBbKgDLXwUwjQnMH3nrh3iJWRz4HHgOLDtvUAmwQoxgPm
Ehqh9o7Lxzu3xLlz2dl7d2qbYO+RNXpcuq2akIVSjhyHUR+KbukC6U7lDZIc4D9S2SY7JEXFZdXa
Ny0jXGc0UVoBQmpzOHQarWIbsGEQ+qiusiRuvSaZhjOb9dzdWbEl68OM8B/LuC7zH2VFiLjGfOmJ
PmgIMEA4xfSX82z7vR2b4S5aKopbw8cDizTbdX16rrXDCa8PFVHE+IZAMQVHcz1Mf4wP6PBYNeBt
HLqhbIMBueUriAoxnw5r6LPM9lAZFygM8MVt3ya3hof6dd2T1kgI30EgaYXsORoEqnX///gOXV+B
a0WgdAG/D81aWAstjEyM8eWr3z9Qn9Z6GYrVqEBsbl8ONlw/gNp2qBaoujiDLUCSVQm/BkLTnIFl
ntpWQc1jLKIFFvfplETOwjJZuDmwygm/QdhpvB9QN37op2zacd6F72zf/4xtzm6daJG/Xp7pCQuA
EiiyvYg91hroZlNtWgKoPTrOYRranIF93rGLCFK+58orJ8fRcMNg0BD9bzNmPGK14JlyDo1t5hsC
SSjQu6l4//rZoBhO1irnCmhY1/qP45GAKWsbY8IDS609yi7vg6kXr5MhfzyEuIl4W1cMHUVF7Oko
U1wWZgTX99DTQgc9W5qgHNC47uW5rGds84o/IooAxiEQQt1GFsClk0JAkONQJvDGF1XShwTEubu6
bOOPLbdnS4onzDQqlkgBYG6YnLs5iCUpVB9lHVzLaS3JILV1GHubBpF0ztWjT5wGgDRwwdhj3mwr
6jjQMI5TVuvDwDt3h7KK3iOePZelPTEhQ9aa3lpifn6z4ojN4EUKfSjFovcQ3pA3dRdDeKSqsk8v
b9aJdwcyO8AUCeQy4O9trhFE36K+V1g7vYjKz2tNgjRt5rvMOmo3DAn9yMP+XBfmRznlzRExQPYJ
JAXh57FtrSYfUKZHylMdzOyWh6lkzrsVxPQbJH16nUHhdtwPkHf5oHqqHF9k7WDge4bTkaCsw71m
YvIryvtAWzqQwFAeWIrLt6mrIB6E4mxI/a7PyWfuKgJ2n+27KMizsMO7irxA50GNaGqgLRMJeYXg
QF+bmXaZB949NDpoVspvHK2z73RcTp8dLrOvDGYUYkpDVFxBjKGegYOMyBy8vBMnPG88kaitovSO
YOwRNfOHCYjR1TVs+KwPndMXV1rrat+7rNiXceNcscxArSbtAIEoqkS8SmP10S5gaPhqBv8tQOF/
aheqYsrrGhTrw1wuBA2KMn2Y8rF7/dsEmAiOmUClAynOzVHLFJ5VkCHhiaI7sc96kPDTKYEWkjue
i2JOXaDVxKEKZwxSj1tDV1eQSCwtTBDoJrsIOl8XFApNvmiUOOMjnrAICGYBHpVoF8nMtgsDhCWI
LsNeHXQeqtuhZtC2q5V9vVeNaWDNVsQEfN5NsOlCGyzNEOQcon5qdiCAG3DP2+8vn8BTqwbUOQ7A
ihVHTPv0GMAxS9SYRupQKUjLhjQVe2ggFFfZxOj9y0M9R8ECMQ/0u8E5R23gGWYc5hku4TTBAkBX
w0efU8jlmPo6kZH146mFYtFcRV7jlruC9cGyzMfJVp/f8CXkSqxRFHhBhBNPJ2yLqHXsCKcbKHlE
EXWaXrgQoguIDPMAmTMT9EZ+r6e+eIeNdfYiRCuJUA/tuY7Up1YeUGBUFZAqx/3bZJW0ixDbWRIE
+CBlXAnoDu56ZwQ1istznJQTrzM8YGRgUHAEGPfZnCEMBjw3nHHIbiofPmv0IR4LsyPwBo4uRDJf
n5Yzq5kHmwGuGgZ9usZlNxQSXcg1HAHRXYJubANDgWp8eStP3UK1yiO4gC/C5Vhn/YfxFKRRUFMU
6oDgU+3sIOiBFaw5Y8FOjbKaSDgauOso3D4dJRFQyELfT/cA9UHiozyTIIYQ5+pMp55ko+HUojS8
hiybTJkDNbEoIY57ULqGMiwLXb91depHC0KjRowLWrKU59h4z08g8DyIpXETUQ/CE/R0asAK0wRU
X3lQLYQ/BtXEgSqyFoo19JxxfnSSnr7+GAuWjKJoB3aM2px2pxuVo1kmDjHkFkKP6cisasqNGjyW
I3/g2cpkH5tsgHoPBGoBbi542F4LtP5T4KrnyM0zEhdXkTsSDgZGbesLDeo2VDLbslu8hUDrBO9+
fY6I9vzuQN8G1hduLcAdemsgHa6dGNB99yBYhJppMdt3o1ssuzGTAlpEwjlXKHh+4FZBHWToH2Ht
ZNt+L096C0xX7R7mFQLYoe3sHo3P9ZljfSJABm0c8SJzETMCaLixg+m4QFMFSe9DpyPAxyM05POM
7FkgZ6gxpSyL9xNU6i+ELtQhj7Lxt0ma/My3ODVXZFGR/wCiEuyo9ed/XGGob5Shgb7IgReaXE21
+AU5oXNO1qlBVmLVqqamYI421mggpDY9osTDkCvtV0IvQecucfCyNTp1TuBL4a2G84nK92aUELAf
yDRSeYjQNcAH2kZcwkJav4ALfolw8lzJ+NTl1QRkJeQVcX23pY+YdrRF23pxWNBOw4NmUn0YC0ff
AvqQ716e2okFRGEaKVqk9oCC25pAt5b9FFn4CKgu9VBGXEVaOtC/6KsNOqoeCEuQfkM2A77P09MA
pe46nodQ/i/Ozqs3biVNw7+IAHO4ZWgFWpJtyfaxbghHFnNmkfz1+9C7FxbVUMMLDAaYcwaqrsCq
L7zhtqIPczeYwEJypfj49mRe37T8cUgE9AKpS1lHP416LVFPqkf71mgHJ2rqicZEotrvRij44Ygj
6O269eaFUO512YQDQc5Fu4XvDSrHy5k5reKhNd15t0AuNghAszp93vqOSskyoy6j868fFDmsIkRf
03suV13v378973ObuNNk6CsxdZpmL3+C7SZZ7w2bd4vet/mIfqr3YE0X37Ezp3K/VAiJiY3puu6r
/9cHTRrZeNrkUYuS5qOr6MaD2i1ppI5rc+F7OzMfk2fEZTa8KVA0Xo5EK8YaKrNObhGkMwKImlqY
1o5yYePOj8Ky7TwxXrDDkWz1ZhfCEsltTjr6voIp5tNlqi5ExudGAdoHKlOlHqsd84kyMzcyCY6H
7TXJvbF6lT+UeXMha3mdbILyBmDqEIODMTnC6jUz5z+z7d6WTtddm0U6XHHbFrHt5dTu5m55J3u0
a/W5/Teznz3XZGQIljpsLQhwR+s3ubkbNcOCSlfraveT0fYZkly4h1+4QM5821zANnStnU9D1v/y
TGR0nNGH2toYveAmNkRi6ugsdzo61ACEw0IUQ9Qlk/1/HOkXFOk3aap7nwWUHXAkuqlwhV6OaxV2
nZhp0sTw4HWUNlSAmdBWL1zDfwQ1DjGUQyYIGOTPSbGP8Zo5rgq6aXlcbuumXPU1tj3BXuJHQsvV
2quxkoaKkrqh/+4V1/yoLkY++5OUW9yi/WkH61yjniUUZKl9+lu6Edhq12Y+MdlYIAe2CdSm83V7
VsxiTIOsa1UEoadSLkFR2O4TOAls2TSYJUmwuBOmGKORjNppRPEcs13eEBHJSeift2RbVD8RdoMm
CNfhb6TKoZjq+LwrfpU5mcqOiEK+7+h4G2Fepk1xs+T4IvgE2MmEyKXtPpbNLoTU9eWUfsk24cgA
2XKE3Dyhqc/FamlqSHdcna5VpS2am3GVTYYqsGqBwbfFPEYguysnahG3NQNj6aY1cpYhQdF/y7Ln
1Jq0MmzcscPCIUmX5xUZs5mJmrMWOItsHpPZasbQTRz1wWotFMPLZTCus2IDjp7ZA1f2qM6en9Za
/mXIEPcOcurTlMUrvZwj3mZbPphObf2XO9Vs3qVJKkofCqyavTPLoTACpa7a30JzPzggzNzagE1X
eIq28pwjzn3d2CU2bqPWenYwkqp5J1edtas27T0apSmoTt9KyvK3UVVKvCHEt4RgR6oE9liWfHn7
+fgTih0O347oAv3g7rCOY/nOlWi2i9ye4nnu64/gg5I7tzaNx3waVPRlxTTeYN0nrx1FmU82Jlkn
xGHse2PsXcW3yhRZ5Db3HjW1vOQ/fvanIYtK1AzznpfncElrUzOy+vUSD5VVvF+3SY/Vbt6UAA38
Br26fEqG3z04gfVGLfgf/lAVY/OQlFPBaXbK+ntj2trPpNKa3kfyblCCtxfv9f2+Uyf2l5/0DnjH
/u//ehUNySvWQCSNMdlQURKjyn9vWS1y+G+P8/r1ZRy0aQ0wfjBjj5VqdWpTT+bGFCMm6qDFp2gf
tFbXT5SR7M9vD/UHwf/yPOyYRcpsgL8tSgaHeLd1xdCouTrEjtAKI9TsbH7y5rREd6kp2zLyVq/P
olmMSAToOv1wOczWO4Oz+0l3G7H6GSLUaAy7fX2/1FNj+0M9JUgYkgfX4equsO3RzF0w83bF7Zbm
KGgB3s4eDK3VTFrzlQcTUKtqM1jYsyIo6mJ5lhNy6gHdtrS/dYdt9tB0m3vrwjq/fmfcHYtHA3hv
osK/ebmf9rZMOSr9Uyy5EEK9KurfLXq0V3Jb65OEtBI4tVyit1f83Obyku6wHd7uV0RNQ+8zTBmc
CUv2Wr91rCpDAAixtjxL/034a3+vqRNB8yM1pAVG0vtyfmadcVtqqCpzpPtg2PTkpp31+Z+rRIwC
qsrdsagE4oevYoOkB8Fd6yG9aE0oW60NkTG5RK89s2yQlXlY9tgH6ssh7p1MDe1ALevjwppR+FtR
jJ7GRkZNJi4lmmeHgkjLdHTX4YS8XLbSSUsk1es+Vhob445CVf1FhZnY1colB+0ztVRy2V0yhICK
Gtuxt4yGRYdxOaEO9EHDX0psmKwlRaRVmcXHpbXGDzQ1hncwNrPcB5Wymw+BPI/Str7kQvk6uaFV
CmOTuAeMNEScl9PmuVVGjM57AJZKd2thRHOvwEwVVHBKmGLp2vWntlrT65L7IlKnUbnwNp37ARDR
92Iud96r8qaOGOOcelqHN4wmT/Xg2Es4FPpah0lVT98UxWHy2uCdar6rkwD2fwHs8Pp+38tDex+F
EJAO0+EBQql/2Rq4YbHbmiVOkOiaY1pdnd6+AM6Msnc6UXZBuRuCyuF45UuuDL0OfFv3Jg3ghtVf
17Y6/vNXueN6aUHSbeJiPwInPNeb9ZUENG7UCR8d6t6B6l28Qc/MBbQabQAg3PQ8j/1i+BeFyFfb
iPHIa3Yk6hTxjigXIuazo3CT0U8Fi/pKLo2gncK3KMxY7KrBW6bJjzmR3aVn99wwu0gNLRo+fedY
vC1Hb7RwcUCVoS6Gh34W6d225M4/aaftl7LH8d5POJtvEEm8/MycpnWKCT/KeC0V+k1WWT9MyqI9
vn3I/rxdL991htnByMzmDKS27LyOXDAz41at8ylCpFX5oFvCCzNnVEHbDd77damm0JXVEg1Ik/40
FemhHNxlTZQWZXWapkqLjLydySimFe+x3Il6NEsjwktUz2fZRKVpipPskzaiEifvdNlJv91BQZra
IbE/VmlYgYK+EIa9vp/peJPDG3TtTCBJh5LB7BhE6U6hx3QTVhis+LighD+gFn/R9vfMUKirII5E
cR1415GeMDUZsre2Bu9Jeu6zlyNt33KNf9LTTAnf3rHXwQhToTZN/Z5y4Cta4LZQsl/IfTh9oo4I
ebWHFtbaU9EtYld5TX/XXiUv3BLn5gcigrSe6w4Gxn4l/xXRJqV01gZDK+qAa3m9zZ11Z0FkQ2h9
1tQLdYs/ndsXR5LuJ4C1nebzRxvocPKNVleqsrdlXInW/lmjdbDdTEWiD4GchhrNe6VIQUrXNS5N
iS25SwpXcaKs28wsxB97i0GIGc/6qNl5PHgIenj9hisZoPRe+oaOu0YAnCT5jWt3p4XEfl3s4aCl
+q3VDF0k1ZLkr611aGH5SkbnT/qke0E2dji/VagKZ0Eth94LFGs29NPcy/Xj25v86oohu6EuBEqA
Q0Wl4XB0R5VSOdY3S2w4SfYeSMhu+n2xHP9qVyEmwD+GUWtDMn0VwCSKmg81RASEkU3thMZXetfB
Wjih1XqRjLfHkIdNpWxHQRRcDVf0sX4nHBVZb8XMYrNWUQJR9SHUSi27yjpTzwJ7auV7tZfzTV7l
RqRYU43yftsEDbIJF17v1yQbXm+w47SDd4mxV31pkeFluCt6xB1WfR/I7HXNd4D+xpWjFbkvFDet
r5p6sH70rrZ8chs0W7BJatVvy7pR+KhGmq8XUowzW0EhHOQEgSvdkWOKMYoJTK3rFEjir2lUjrN+
Kpc6jwrqGxcwfWfOFlAg9gG6Fq2Lo45rNq8TttUuQ80bcu/4riNqbWQXrqkzowBlgEnPSu+p8P7v
/7oxILg5BGNWgUZCifj5hBnd4FRb9PZ38joupj6G4hRvGLhLlUT45TCAWkhYuzXHEMbKs0ifDQyS
hhFnHkTWCYWRId/+mL2nXz25WXlQpK7yYy3W9hHiwGr+a8zGzwEPR3sVeLthW8dZV5IXXVGKeEXz
OGrlWF0tY3epvXBubfeN27FERMHmIV9Tq2pQ8LMo4mTr5oj0Wt50+PhcuIf3pTt8sWQbBp19FyQB
t8TLpaUylZiLnnQxoPos9Ejl8VJuhhvkWeqgtho9fHsvz3wCsJUBegOpI7w/Vo1x9FL7zUZVQ8Wk
5yZBeyLql62+NzGY+9dAEY7dnlvTStiZ7McCjdyUyZWbCqdPdxqk173mtkS24sIlfu5wwobZEZ8m
zilcei9XUJcL2Q8qe7HSTh6cr8GsPqWFvZahs3rpT91ryisTqYKfjrY6GK/11KL8yVtaHJlkoV1y
8H0VOVDQ42DS/AUTwqt2eMSbZrQxAVqqeAR9E81w8lwsDprxqtO8KvMnxgT1YJiXktdz4/LC7HIJ
4GshpL1cBtcdAUV7ShmrA8YRLkacoSInNWgxiKXqrG3dO00hDblwnox9PocDDLGfm2FXENsbci/H
TbZi6PQJB6tU71Wef2cGlV0mmvbIqcanLXeH8T12qoPyOcU18AdyES1uUsK0fyhVV5cRbrB1rNX2
BuOnB2IYGIUon5lF8byV0/ShmLb2KtHF4gQjHWcwDAhYOohdZdpX0P3ZN7xjEIegu1eGSqMW1TUi
jNCHRkyYqqjRl3zFkbSWW0h8VfwYKpdyWucaJW49nWJ9wskuwWIJ98QUw+jVfQBflNyordTmC6Hy
mRuFZJZuA3hUErSjKlippRgf4eGFRoGVBA411ahxzEsH8PWGIA3CswOim46heTwI5bzQmNfrPMZz
aPqRwQX6BEwkexyayuxO46KWwle6YvtZVKbtQ8rsPr99xeyliZcngm4bqBsYSKTV6jGMRY4AxxnF
zVF3SXnpdQydBEbfsv6J4/CIl6zwbsUwrqm/2cqlS+f1Z8BtQzynwX4CfnfkliOzD81pK/Nd06L0
F5Ffm/qgnTbYmL6YV04P+nP/vK8ce8aiMogIDNDXl59AqXU8uhbPY1GM9nsjb2A5VSK5JMZ9MMje
gyiKwwA7bBBzFGSOwI4Gm4gWE+w+7sbMi9y892rkC+fpZ2I6SRf2i4sll6WoWAe5aD5XvjqsRhWI
Wirfu2YAN6E0a0Lgg45g6s/okf5whSemEw9FPUGOtZEWmHkgvs0m8KgLN8XrlwfdPwjXgEWACCDV
8XKVEo+MVm/pdWSci1PiYYScGR+JifQL4cHZgQgRXL40OpbH4qQx4uOneD01XYj4k1+rWOkia5nE
+F25/1o/IAphN1BL4MCB0z8831bbmgKr9DEWs6vGshTqjZbhgHEhcN3/zMtPCu4/MT3df8rIoDle
rp3ss8QzBq+KRa5M8NShyPk4x+VRWwGwzHLFuITPP7OIe9MHYAskDGB6h+ekz8up7ReriosceZPZ
s7ByXhc92ix1uTC519cik/trqEOgJbfZatcGLrlqdX24mZAO1+nfdScBG/49iv5yCVcx1ljxOjgQ
kYTil+1OoYPJ+YWr4OyycfHZCClw/o7VEFPNpe3ixhVX+fipQucq6ArNpO6SbFdv37JnV40KPOrK
4A1hvLycDwhaYjyTkXTV6G4cpeojuJLuhY/29V3Oqv01ymFvMDjEg8hhFGdy1BMOI/apabs07Kgq
fCjwGAmBkww3kIj+Gb5BFLXjGoCEW5Qz/8Qdf6U2WQ7Tq5q9Jna8AYl2rbRDfRVf317EM9vFTu2C
sCTNRE+H6YmqLwxKSkxv9tRgLfv8esAiM2xUPY/eHurMfiFRRHSGgiQySEe1+crqlaUFpBFLPR2+
lwT6sXSpPfz7KA47TjGbMwEV4eWpwIZxSPqUUdZ64hUCurHHVo3z9O/DcBHx0e7CfIDYXg7jVBAA
RZKCpFRdzZeWg3tt1pY3b49yZncAcVPMRksb4u1RwK2yhNu6Jh3Bsp/EZ232tqjy1vURMel/T6SR
MCJ43jnolISO6brRWQoefSQRTeLqV9Po9lGC0MeFr+nMNY7wHTMiPwUkeqw/tIRDAlZ9G8umtr5M
7tSe1kx33i1FmT861TRe4CGcOXPklEQkJvwpMGqHOw+XtVZdPbuN53Qy39mVvgZO1eQXUtizo3De
/re/gQzOy8MgaiUfS31tY8XQ25PAjc93VTldWLvXgR2NOc7cfrotaJ/7YfnrPsBPGp2AheDHHars
QyE3+tliWoO8dMaHgWW92q37Lult7RfA4eHd6cp7iWXvBx4b8isehY29eYCfODu3ti7zzk+qNg21
yZofUjtNbzQg7HfarHZXKc2fO0d2w1PeJZfgDufOzi41BTIfZj/XyMv5O2uCJN+QtPGAm96j05ji
qsun7LmazP4EyMK9FHOcqeCxl0BTGJN4nmLxyxHhue1R79LEaomzqDJake6sWbgudhsVChgDH1k3
5UFMrhdVhbH4hmzzK9Vd9ClYcJV/+zL4Ex/+tRWUnhDPcAm0+FX00Y9VH1vrFH3pUyvu0Mv1F8dM
dgNOgE6DYqbvuq0cA2yJvcc8XcxHWxpViE3pHIjMXZ7Amdm+2Dzl38K/P7+J55fO9H4uqYy9XCLs
hSXbP1uxppLjFBlUr0GflNPbUz/cg39GQVgNfWAgcUByDqO0lZ7bvaPZcUlZcddqcE8l0ohhMhra
hSv3D8XzsMp0QrkHQYDS/jgC5atc1cYNR/oYRrt4kFONO/FG4NsHojOzp2wcSJaRZnS/z8YA3rsz
sWRCaGfu0mCZNuxl3FFkgaIsuK33TtX9aGq1Fv6MX3Du77bLT+usI0NaJ6MnQio3w61i9eWvVVfU
p7TXrDJYRwFevVhr3NiB3q7OaXCaSg1GXj0ZdK3u3bjOgs6bNPSlgADnJpsPFbiSAQEYdeZ2wnY1
qgcDC2e6Lc1ztbk9PhTJst3KcqtlWBSbFluz6D/o5jTY0TgadMsy0CCXksMjJ4AyONc9lT2TVWJh
j6owVeXm5lohQ2bWSwNosiq9u77U8Zwld5DR7NTpjd2uXbCsfF27EFRz2krvErbo7O8AWUQHmpbW
3vl5eVYpcKYIXHhaXPc64LLWzPChkFrTYhdP8WQKQBN6k69CFUN5f9sQDdyEiTat01jahXv18GT8
WRNwDdQFedUBGRxONPoEosmAPcRileb7whDd+wnZhgs9iPOjkDKB3oJBcOyHg8wYx1xR6bovbnty
dOifi9rkFwLx4z35ZzJsK4eP/8K25fAy1YBHZxzVdGze1yW78nKpWVezNIYfYEn6L647aJ9WDkmP
BWovvkFzxFF1WmX2hfuzfiQv7nL/7RuDLgu7efiOd13tXdODPgxN55e7LdAkdMGYbvEwz8Ozwib8
hLScP0oADx7VrmRAdNhLlgiHyaXyy8ZNK+wwrbq+SmqMo33VTrM0SoTTbtTaBmM+YYZr8M8HAf60
TCk3BnoxK42vdptKg08xsb60zW7jqjCcxbnS+lLmoWotxY21OtvnbaoQq531sbx2ikV+sCcBnLAv
0KsOLHgeD22ldkWQ6SrE9oKzOuHeusgikMLLRNTLPLkHWoVvSm8Mw4PoxfZs90uqnWYzz8DrDB0K
ZJCYFDj/2zbl4TqlHdq1Tac8rht/1i9Kk56XNDDeTCxqNlHfp6BphkFzfzSeRBqqSir9Q8+0zchA
waPxAVQkOX4MXivDfu+8hexk/gW7Bus/DH25qNTGrlFkXlps523AVv+5bjftKD1nVMjS3eGuUkH2
RVKxqXm1ljc9KXRVdZ/cYzxV4CzawMNJ0IiyqUdrJ0uq6tGQjpBhpfUscDea/RQY3Iq9DxdgbsIG
ER4+2GyklmWp2Gh4pafdD/qSfNOa5pccdP2TEBkNVsySxb1qSAyVV7U74TK2gLbHA+fRzJ36viv6
+Smhx/2ls0fXuELWVLuZpqrndNhJdt3bw/Qb/x6jOdnWNpq+55U0drFT7h/SdMK3oc4NVKlL1yV3
MpVi0G7dJW9uysnS86u6ElQbpezW5UpY+vzDXc2+D5Zu676o8+ZdC2fof2I2u+h+D5cdPOtY998s
d205jclUP5b9PN4kujH8FJg1j4HtlS4QRWtTf9Sbptxh1l7qQbP0691ID/HrqOXdFb1RbjhK740V
7phxEQi1a77TRae2oGSdE1NPluMV6F/1PT7vSBxWljd+VZsu/96l6/aQT+32TaIc8HHFyAT3+dwE
0YwReeJbq6hR4KyyOcoyu75pzUJ76rIBV3oFns0nl+9g88dBHUuOg27F+rpKN5ByLu+q1G4evRHD
2kBUOJn6nWm1uO8uW/sgi1zN/WEynccSetMUKUqWKITSTWpej6UlPntaLZ+6Sk2+odDmPlYSYs1p
9pxiC3NXV76M44Q7b932jQx0nFcbnJeFLj+s9HY+VpbtpEGTZEUbbEypuHIHY1ruUgFYMawbOd1V
RW9+2RodeO+CHyIBDZiVX4udgkRpYVsN12nRa9VjaVbaeCf1Rv+OmcD8ZIFLy0Jt7ZARcLRUTX2t
EqJ/P4+m+oi287gDWxTvv4H2mRXQrnO1QJ+XHmeHTG4iWJ3Gq+8LXCPxm3ZlWfu4a67d3SrM8b3I
K37fNFfcUksxOtwodYNre6nW6J2jOkCwIbPK9kerhVHC89oHUINkpFq5tyGHWG4d+lNb/wmBHGqC
fWE9rrZi/0BKuFB58g3nqZjT5mfRmZyDbJlwy9DKdqJdLSm03o5Nlv0s5kSmH9Oh1Z7UxTUzTEXh
U/mFhtjDrTYsNjH42FV3KBN1RJp9juXgOrqFCGgxjlkgEW75roNZXn2uPv0bWMYt/ZBZWlVEydyM
nr8q5gBeK6vKd4sGnvD9riGsXmnVAHK/HwYn89s8LfApHrzEF5W1iKhocvcXj73sOJXzej1MJJeB
atdbEmCbp//WZjktJ2eeFMBDUKWaH0tiIU9sJfJroSl5Fk651TW+x8RIbPSk/TZCMgeeCu8vhJHv
/SqGgkZIZWRVEyTtIqWfjNZg+V4nYDOM6HRXvrMOnh0qbS1mv10a3gEjU5AEMlAPuDadbux9DiXn
sZpU49qw+nYEvV67/4ltWAIdlkcfSDVVbku3nv+Dtut8GlS5fQaNorj3q+4pX1W1LPLTsuijOBng
nsZAyTtv82u9nzYQOR0XfboUyZdtMz3QR1PFzTwmBRjmFT7up4Qyw3PejdtdmW68KYPMeSAEIoCk
kMuYtE/2ulbldSekVt/VGTCUUM+L5X7qF6ggU6Pk/8FxST5n4NFjM7UGWC8p+vg+qGLtq55V3m3b
KzxDeKBnH3F8UdIoA7gTa7JTDeDp42KGKO4h3BzMXd1mMabXrbxW4Cb3d3zfWNPMmlisd8UwrZ4P
fTfHfwlxDc/PlNr9upWzuwSNuXWEzVviXteZm34Ya6PHTA3t/iayC3AskP7bdGZHK1sEo5Laut9C
2uELTvvaDUES1JzsorK9K3fKdyeHjOcpUoZ6yO5dTQCCSb16yqOROelsZFssgbvm28fUgihBTD+Y
eSByVUcAPRvXd6UwKoDiwGbzcNf3yf0q1/Lfk0486+dKncEh6zaNwN0dbY9vM2m/bE7Rd1erTJT6
BMaUl77q8XoIsCPZrr2Elu59TZOp9Bs314xHM6mVjmij7LIbr+3U64qq9KlzbSFC/mmCdOtIq/5q
WJxOBXU0zD8brcvv0nFKCt9K4a0EEyHxSJ6acl7nQhZDoDUW4nXY+FkyUHpT/9KbS+dR+2u3OxOQ
bc1j5G32FeKmzX01zH3zUQyUo5AS1hHG15JeIa9hmwY/2TCPDmkGFA/Ck9ikOLOhkOjM2XMn0vwB
JrBhByoaMfgyVMIug1mY/SNUj14NabYIj1+pbQqF4llz4cHo8zXi3mYX0NI2fsNUHc1ocrBruFqa
tXX91DGb68FqWOKWCOVdrU31F4/SOQ4OtbnxvaWOfecVZs5fbsmLw97txHdDsc3fmIzS7eFGU9SP
M1u1sB6ZskYGkRjB1oYVV9CuRZL6CReT5zfzvopN0nhGAHln/lVn1fw7scx+8Nu9Ne8DDcTcPbfd
JczUfviwuDnkc8rf5XNrKukSVVnuQOxuvGW9rnDd+7ySKy4gzRJLPCf2UMs7Z6Wh6y9eydeGUE5L
DYVk0E/dwnzakixBTEI6qvARwG77yPTwSQxpYYkPsvCK7yuwH3gQYn7XAK78VqQwtxAU7Xt/3LL8
Y7JZLS7umTTomyTL1PjJ3Fr/CbMAYJFYo6L7Sjlq76ZsSntfGVBVC4cx26X/i3W6oTrSz8iaZY1x
2sQuedgRsgy+Wc8FiAJVS63QxjLsczl4xXiz1vX6g9ioyKMZV7/bOk81cuQdkYGz0Jg/oK8wjf7S
lkbhw86VGgSmZv21IVeQ+Qpt3SbMprUkUKPTMPr1YKePeEMKvI/zVLma7MVwI0qJVmzVA08q0lNL
Gyz5uNyUao95iGoX+HpMneijGfOiOoBo1DehmiTyvki9tYj4a/KzhEbaffDyisCuGZF+CmSucJzN
sUJa1m2WhOCtnHccoGI1ANDd5KswPT3zYaih8JhkqflhmLz5Xbq02eDD0aMow5M6mL5otIIm/Fzl
v6DjV32Y97p2KyYAS2FSGgmfyzoSMChKi0AkbOH5GdzKaJLOq/V73Zz5+xKRK2R06oIPrc50mT0a
FS3NAGsNqfhAQnrkTdJFVtdt6Qo82rzMfbaNzHJ81NJX9B3kmn3TbKUZAAJ0HgYgJi5IvtmjSB84
xlwNsVWZ8/tiWcnHC54S6itp7z2W3bb1p5K0r4/Q8at/1gsN79CQmdfcIHfUf1m1vGnDUmAs9H0d
t8a8MgbBI5p2btkGvUB6zPcWt5J+rdhYSqFDQQu6XkjPfZ5cS+f6HepflVFPH9BCWpOoFK14soh/
2quqnJXlcdQK71s9eukvXFGLr5pV8cWty4rKfZo6n0Qukx92P3tXuQdbKBLCJVuvFjbkbpmLFbcq
gTJ0OHS2iQKpyLjnQDolarAUwwalqGaRw82YpRWl8LNAI1Dt66IWIYg0nMvVbh8mnVJmQD4431H1
3BUiJ3v9ZOKC1d4kqIXLd5uc54dZOjvEpzP4hG1euveWOzjSX1ZFSwEb9CL5ZboFM8/VbblPlaIb
yeoQxPONHBkSLAss8YkbnJ41XwMeOLNWGqNvL5r9c0q06oqoP5Fhuq7KZ0cabv4OaRYsFspumB70
RHINKpStPupicLyrATS5uG7NRv+ED5x5b/SeNfxywHLpYaEMCM/VeVZ/wmCd0yWgBRqRFEmeECIl
7S+lbihtyr6BBNWAQuYnAda1sWV2rP4GuQO7CRGZE8b70qnsr/D21zloiYYTn/TH/bKWLLufUsz8
7DSD82Tlaa76Xu2uX0TqblogChoL0lsKii3KRsyvdElfIdChdt/A0KjvWlcds3BbNfWbM9Tdj1YW
PdLI+mrdW70NwdTT152eTTyXBJ1j199dUod7MD4EidB25tS36y5JrzcIG9fDqLtD0Ojb+HvZHc8w
jqmS/EYZEyONDCwr1NBCimOEMFqPxoWq7aF/uNdGQH5BIQScuGMy9qr2X1V7BSeDZOpbI974/93W
7dzu9fOVcoystmKJPLPsLKK10cs4ONl6SULvVemUBiLFXdQiKWVrdBBejk8BBgW9BrCybfdtkCMw
HFSpOv6UW1v+o3jEPldqQOAF/yCKEcV4OVY6VDUWcY0aq71lfEQlwUJdxbKv+aYuqVMemgH7UIid
MytAvvg2vkIN7lWZEnBzPLbG+15f6nfULrII8Kb2PHn1hSr32dGgQO49eos64aFyaAK9HtrU0uKk
1R/KZTehWqmTttRervp2/fJ27Up7PRyKQMAhVarQNP6Ozj9jN9rdMmZLjJWuXoTWVKXKaenm4gRf
Ws1DZUxT2tDKUBJMOPbUBwp37hdRmsZ/GmGs9KfELtW73hUpKLxuk/9pNg5NvqjT5BJR4PUBAwCy
n7Hd7hew6GFtKnddsCKbNzYddvxK0hYsyUIJelb0f+uzsekIpVPmp5wHsIB+w+F8uYoh9oZUjKCf
Fi3K0oSWOxnv317+Q5/tzyh4P9icYqaEc8bLUUTi5M2q9Gtswzi9XQHKPcxm0/iWovdPGDBp4TjI
S9rKryu16LJj3QIlAXgTeIOXg0Ih0Iaqbdd4WFUtSLR5CjzKHuHbUzs3CrA4iqIW3Ty4WC9HcZPa
3Sg1r/HsuA0hpGdeV2L7N0jBn/UzVDR+9lsPCMZhKtOu1GZmwxrzGKgxCg0imiFNfMFgYjq9PZ8z
Z4/WHIbhuzIISoeHobpVHfKKLCtGKVRcW80mn1wbf53JoDt4oaJ8bqxdVIgzSL8fWbOXa7dNnZMh
KrTFIxlniAMgJa52qyOGyi9M68z3D2uHCw5OERzoo1N30jjalNp4HHWUCfRxpN6LyXOiaAnVIVO7
cCjOnXcwIACw+bLYuMPEep7e2qlRuOLFXLEmWhBuBKOb3LdqTnV8G0okF5b5wik5dxT/HvXwVqhu
7pBqV7iboRH1VOvdkzek3fd/Px/0VjiEu1ncq/Y/Pa9kJITX8DBZ5bVuddVVMijJ87ps0++3hzo7
n12kCTVScOVHk4V1yIyaiooW64o2EyZbVpAk83bhBjx3MnaLhV3vDLzxca/Acxf16uDc2c9qFW2j
ld7kVL6zYDfMmP1OX1GZ/8eJ0XWm5wrIBf4mXdHDRulFQmyS4gOjZdVwVY6UK72+0y5cuq+Wbx8F
vi/QfNAaEH5ffl2DuQhA1B5d17ISJ62au4AAvrgATjs3yr5FfMcED/C/Xo6Cv07dFPsoUmCtI7S2
96s+n/4/o5guwAFeRgCf+wf3V8jnpu7otI1lxoO2dFFZtirWL3Zz88/7gsIz4DcY9cAhjrItFnF8
YWyaE2egukO7KKpgLr3ywlyO5IK99Q6cGPQR4E4V2MHhzTUrd/FoGjn/w9l59baNdGH4FxEgOay3
pIoluSVxYic3RJJN2Hsb8td/D30V0YIFf8Aiu8ACGQ05PHPKW05DYeqfRZPjqFnNLsm5Ue5NBx35
aIatUYyGvnWz2NnXTRDspwRY+gf3S+AF1w+Clkkyc9PVDxnzpOla9CZPmoVped0N33S7DTb/xyJL
qszl/0peOH91aZCXdYi/4alGsN+nHap4kY07+vurXLpKQD+RK5M4GXzN56tMRZkxBtG0k1KrVNAM
FjZkneHWis3yylVyKbjjm0VgwluY63i1lG7QPgWuQgTUdHqfoKsPaiCmYwoT7oGdOnR280kOV4LG
cmecDV/ZHRP/Ze7Kf5HEnu9QLwn97Yi5q5NqFkpozbinO+pSYjVZ0HvmGGffCn0udL/QKJGurH5h
00B2SXRcgZo7kPHz1bEEjOIAOudJC5P2R4jQs7HTZR/uVFAUsd80uZr5lWHVV9Z9zTdW28YdgE+G
IKNDzVqd0arR8F7Q2uGEq2b2FDcRGnpxFcTxVmqiVvdF39bfcyRLJJVYlEJDcPvyk2EWqCgp08J2
TawQSl7kFvkNAoMmk3thVAjymO70gt4KEl6Do3XRpjWM9ksGHPVHEuvWL4QSmKVNxVQmXpMMYXBX
lxECVaHDeHFj9GqGfE89Td90pc6OfUKbYzPDYZ18kQfGLzUczfEObEQVegKDtckTg9o808JV4k2m
DuN3YPQUqPSHdWPThBNtsTmM0JgLUnCpvtpM3W1eykmCK7aj72gb0RoynQih5GIQaOEZNa3EjPpU
bphphd9tLeuyXYDxDfqQONR/jYayp8PNdi1vGEckG4XR/mgHI7px8oUwg0BagdKXDOzNzBD8LuPg
KCeEN/T0rh4U97dUAnFXIRJj+22gDF8RqmisXTyTRUNjM6sjCTFuYBNquDF+ApXx4tYxvSC9T7Vn
oed5d9AZ0gX+WGjVpzx18sRTcVH5lbbCzvdaadDEclQsSbyq0sav3FTOZyxRuuTOmYpKo52ejw/j
lFbatleguW+ZkAvhdYwIrxlRvLnIENiEVUZFCpETx6BV4ht3GWNSAVE64Ujs4nZsnsap5Qi8H6gu
fUg8S3fxEyCIrHFXTqgga0Z8OFVyoD0HCWCPSFT2mJdDc6cWNmAGFNev5DiXyl/Osw2LDMAX6OvV
5ysyjelqNMhTBj/3MI1utquSpv4tRr3atn2b+pBr1K3TiOmOaaezQwUxvHFFYX4q2nxEUKtCJcBR
tQpl67ncGNag/Pf+g3nV3Vx96UQXsNmQbZgErjWRbDWsMiOt5Ql0VvVdVSb9fprC8Jeid40/D/Hv
REjFDxh6nDh64VaORn/v5oF76LEfYszjWMzY1MIPw1Lfv//jlufz5rdBpuRngXsF2Hce/trY5tKO
KWABj2gP6Vjpn0NVX6QQ1O4lEm718uH1FigTPj0kPOiVrKLeKEGuKZVOKl9lmI7qhSvAbYzBLRP0
oQR/FoZXQN4XLlCaaST2iEUtghKrFYkoZkuxrJ2MoPsvTZ0C+FpWb3K7SD7c+dE5iCDkFyrXwpk+
f5aqnre8Zs046b3mQBNKKcFKKY/5XHaeDUrmynpvQZ4k2TR+lu4WFS1gtfMFzT6kqGV8cDJ1YA4V
ei8/q0ql86vQ9fGMVtF2lRYaNmOgxL7Fli47qpUofkW1bJ4BzZVMJpSrtHrx9kiBh4TQht4tHd81
aXZUgYyYg22caOrwsKMu3VrYQf11k1Z+F3alfZOgJZlIF/kDzlcdwvytCVykFMXBGUVzXwdzkn48
jeLtAy1cbCOBJqweVTnUDSZtkXlKB0rWpqCNbmux9BghXyOAXzhwi84v8kswwfA6X+LxPyk9Oxc9
d5xxqgPxWzUz66Z3zWejle2VrP7Ct4vO5NLmYmvYHK/25MrQSVIUSE9zPOsvSTUVd7qebmPQtds5
04Irn+6Ffb3i8ZfW3VKArfZVodQtBhh0J0fSt4typm/IpMxMMtX2SiVxaSlODydogV+i0XP+CMPA
yCGYFuOpn5i55600mVkN0bbVgmv9k+VXnwdAQbZLqSDoEi/Y//Ol4n55biEeH0g8mqeGccQmrvvm
Sph9eznyllQqSdpcUE3X5uFyMBOUqOLpBDzDfVTpkzyFsGy/QaQ1vkeqaj1VzsC49f1ge3FVuIPW
ckLI7Jcv9Z+TqM1FJELVHk8Zgv4Yzc1q+61Hc/iH2RT5j8Suipt5SmAgv7/shUeKxitkbr62V1uH
82WxD4/Mdhx6WtKts9W6CpGbvLmGV317+oHncucvcgOwPR19tYoz4rkVdKj/QRjf1gzAGakyKn4i
mhifxyC4phT+9lAKVF2JIfTZeJtrDepw0CYuEjmcbBBU+7KT7g1MkXbnyrz8/uEniM4WnC7kdLhO
1tHKNXvTUBq9O7Vzru5NLGj8UVrGzfurXHiCNFFYBhjuqxv3+ROUJUjJpkjn0xy12mfTkO4u04d4
nxgY0M5zBVT94wsuykcLI4M2wZrtP5UwUpLSmU4YI0eNR+tD3QdGE2yUKbMOVQQi4v0FL5xEbJLp
k9NmW/5ZfQDoRWlKjNjsqcrH8ElLhuk4xJVzJQ5fAIsvgk6sAtOCz23NI5Ol2TMAFhMDphGePFXR
J7WHS+ZGheaHcjb2ehzpu8UQ9xjqML9aNfigBekSVRZwOC0PZmlYha8ugwEtSCtT5HwaCAeHybbV
zZQjRh0BXf/4U6VecDG1w/oCwPgqOgs31OwRVOop6ErlczEMX0hMmyu3zasr2Coww2BZlMAIIpCJ
VtmUO8YhpZo1ncJ2KPeTWsVfMsATx9Zx0kezAbQ3S9QBbEcqoJ0DcyPLSvcXBtyNZPo8eBFanccK
ZC2auMJ90at0vBmF2nwKKib5U5KhvLK4V2elHl6hkl3IzBDXgFBIrotQMvTW808rr+IZLd90hOoi
md7jQj+WPqDh5D8Y5LDM4RCBxiiTQB0fhgYM2h5amPZXa8LQOdDyCdpTNSZAR3RntIYv738VF757
0+ImIiumsEEu7vzHDRb+H8lsTJBhLdSprLjeiwHQU2wjk5gEtn4lA79QAC0Dl0XMj8PJkqsFURWG
myiy6ZTX4NMQHEJFCSQ7k3e7ktUnPWkBXDepWz9OTmyHUJHGci+CdCxv2yjQfikgTf4wgQdOOcnR
fenskVbAxx8K2RRMeAIi+qarUAGUyuDOcid0e2PX04cw9jQ5PU192mz1SCv9Dy+3TDQcjIjoPiFh
dv4OsBpSrQjk00mfjRqpesS06zCI74SbqJ+1Qh+vrHfh8qKLiBYCKuiLlNny//9JBcKx6YFHJdNJ
kzL3dVtOmyKMSx+U4jXrnQtLLbRDKJSMHkh2V1uzE8WQbTQZJ8wRKxJRuwYw3QwHpRivEcgvxHdG
+gR2iE1wXtc0x1EN9KoJdOPk1OnPdkYqgcmrq/96/11dXOWV90yHG4Wq1fGFw2UFkUGZpVV6fyNo
Zdx1TSOe3l/l7WPjr3aWQfKCgTVeP6J/3hCUgDwBBitOuAClwFVCOFgLVlkEmXOla/J2Q7gFgTWB
7PIqRLjakFp1Zo8Fmn4qyhgWA0NY9Mib+gptyeVInQdwxpHLh78IWSxkvPMjZ03qYPTS0WD3V89O
FN3BqL3Hq6alN4jAVzbZldfp10jqF/ZGZkFzkNt+yT9Xl5NZzIrM0Gc+FVlQbhrZTptxsNTN+y9r
+e2rvVkoZlN8L0Q1bsHzvRmgseJCY2QdSCOhl1AdY0uMqGvpGR0dbZs4zkdna8y5iJ0AS7gSCdxr
wMyYkDToaeoeqtgd7+j69pscOcErcWL90pZVXPoXgErATfDizjcWAlFPNB37x1ymM3hLK2l+6hAT
Hwpdb+ktK7P1UOpJcTCAX9K07K5xKt9cnfwCjr+99A+QatDXLxALbqMolCw42KWV9GCzBLzUcMqN
AwLsIF/bUO4deFN3XT8WTxremyktVM36BtZ3hDjS2w8NfJ8rL5y8ePXKX38X2d2i4mrRcVnlI6Wl
xChOasEhqHrliwnfq/MGar7AS7S5F76NkkpztHMDAaYMzzx4HW2KZbrT9zWUsUKD4pm1IaaQQH+N
aNN1RozOleyrlFu+Mzs/VPTc2hTol/xM3cj9oiSjdPczSrxHLTOZcvbgwysviZgMwE1ylbtoQb/4
JnDL2oPdocLN6K2fmalZGfLksWNBUzT64IZ8Qj1ATDHcnRraiQ4nFeDCTSBs5U62YQC81iZ9Ak07
lV9xEXB1r0/mABCwGkFyGVCl2qhS0SLAjcmc+Wng2BtNJG25EYprwktTp0o75ImZ3cS1iD43da99
qoyqv9czC26QNFLHb8sq/VNpdKzo2s8YLcQZ4j/boFIyY5O5bWnSs2pMCBZx74IrqOL0S2UEQBvn
uitdL9djoiPMmX7p8Xbj0UaBOMVBRENQHxKIrT5ZeRIPt84ci9jXW2P8GsW1mfp5ZejIvYdV/F1p
4z727EzXfjpmW9yJEKYLEH8da7XByRuNWrW2JMT5af5jhpm4K6K0QjYGN5S/NcQBMOOlOdzV+qxl
fmlVxanNlCIFZot9it8lHcZcuIw5vltMyQvQyerrbE7BjyroI6h7oZLtdAgXwS6rqEf8oBVFhMND
6AgvdSC+VUao9UhWA0XYoOU8fbdnYf6HW9REuAwGafhWNoJOjm1d7tyhCAYPggVcAYYp2acsAvyY
dsJ9bFP80LfS1JVfpRq4gwfPRUAEGaLsa9tB9vZE302tL8tQaz0HSFy60SA/PTRdlfwngUO8GG4P
V08EY2NuSqli0925Sh/sutlAQNHpu3rwtV6dfyB/g3gm+O7mlwY1EineKpZfc4BgaJwtE7BNIO35
x4QsXeK5WZvlZFikzriluXQq62jQxx0Fp8hoUijhI7nizJxTw4By25R5Fvm9SMu73knLJ2lIE65j
MM2QJAIlHnwlKtqfYS8h/7XpkD3WUzPD2my06D+z7DVzCzpcBL5oxua/DPkUbWOPhvgDzryUe01T
ilOE+12xjd22+ZPmefi3DdPFAQDT4NLTEkV7Toyg/GFWbv6l4HaO/LbI9HuZF+MLTLHuqRsY/sBe
TNKFrgcGiciQJhUJvikhvjV8E3w5Mm+8uBzHL53h6LcJAIrGM6cWPms12cq8tXkTg+/kYSJ2Wlsr
sydkCfBSgSXwzYjj7O+YGrLfAu1W72s3nwq/dYzyJQzqovZokDnNATtp55dT2869YWTBF6aAkG5o
ewl4n1L27UaIOu39sJJjgnt1nYaMPIB53WKWiOlECBL5XlVHqWzUytUfcGghzMVRY3+3A2Uatrmi
pQ99owXzthzEkOJhFVVyw9uEYq+4hXUXMCP6Pg/i9wiCvOKRFd6cmouKHefqJz0nmfiTXoSt16Lw
/xirefiV8nwAYq6WuuLhbFCGOwX4fHFr1mH8COMghHHQB3ntAVama10jw/rSZKr+ZxjcpNk2QRl+
meKF69OJvA/hNk3hM+QE6pmpjIBCRYaiGF7fuxyXXHOSByVSEDOMrS78alaxWUEvjQ2Av1kTPodG
1D5qKYdmU8QuFoi522cvfRC7h44A3G2HnKDmaRa0y9KSNkQUJa5KLzOz+uv7eca6VOMbIIumr7DU
CjReV5dOA80rx6IXmqgz305uZn1rrajcRULvD4UW2Vc6Quu05nU5bM0XhdRFO2F1+8t+1EUYwErV
QPw+4Psc3GaNETylVOgbZF8N6O2xuNa6WKdsr6vCBXYX1j9Qm1VtkmjTSEUutKM9a92xhuK16yH6
XinwLq2CNg6509KjYRR6ntnIuixbVcm0o1IF0IuTgvOgpdmV1HqdxS97Af5kLQU2cr6v9Pd/svgk
MxwUHCQvDHjzKXL12Seegp/swLx89GzwMaOaCzKEshoDlPMNRRGCjIv6x8FqzGk/KlH/o4vz4ndN
Q/6+idLk7/vrvT0cjAhBhZAIwfZkmna+3pgbPdRmDTkJOKW/crtr91AQyjsTyozwpq5BnHEEUXyl
jHj73oAaLqjhpeWEgad+vqyrjzPSmJ17MBOig1AS+SNKp/hKjff2vbEK6EliM5UKb/F8lTyAXSXV
BClLXKYgXtiuFw1wJdUkuVb6X9zQP0utniPj3zxPaV4frHKeNtmC49FEds3b9w0Ya8lXkaNZBA1o
ajByPd9RWKVaHuM1dbAy4CueCvLrTvLgeo/Yt2guVqoZ++VEg8rLjIZrwkmhCvkI0xsPoMWr/Epp
cWHfNqBvvg06soCyVjUTd7xaOm7oHmIY3AdncrRPWVkoVz7z12P4b2nGvhkrMxJYHFOBxa6iCU1D
DRP5zj64cweeJcBLIt5lU4wnVFxr8Uaa1vip6QqIKWZuoa1OFikehAqYlb5IGv4qQZsGvmqYOETj
TS3QSalRIwCIBBvmoGWG/PgJX3x3Kbpe252vlcc/MQOSsYhwLXIOSp0bG22c7M3UwQB8//N9+/gZ
SVPWoSNCxcoxPz8PMe1QLt/KPMxlPPr41MV+XOnBlZf8phe+BEAuDgQloVoAAVxdIcgQBKbTpPox
g7R9L1QlPtUA276mlU1pHIfhMXRNiFfk3jd6ONSbAc3bK4Pxtx8zTVcQSNTlGNsT7M+3muKF0izt
z2NfwKBJ3Cn4r43z0B9NJX95/6leKFdBMnBVUiwvo4a1hmGqJsiyTpN6NFOVbwg32ekes2TDG+0A
9FQ3BDdKFSc7XbPzY4r296209MJH56R4cOu0vLdF6fx5/0ctn/b5J0DfhVuBZwBN4E2pWuAvokR2
ox71upcHtc4AGdmNu3GDil60Dj/1/fUuPG9olvT8iJ18fubqy7ZQH+wVmNwI1eZo6Lu54XXTnGwJ
dNfatG8AP5wseDkMM2mVmVy0q+iJn0pvYCMqj5rSpCe3rhFRC3R3r0tOGkja2J+mJN8C0JjurAGU
V4DXOrIT7fgUYhSxaWaTmnoMk6eybw0fYqJ77RNYjvjq8RN94GfQ/KRtuJb07ZJIyeCDdEfqTbiq
0tgOVfZF6bW/CnohDgYtZiO/lhGcR6XT7hTMAbfvv5C33zruCcx9EX7HqhGQ9PkHUETABLvIHI9V
BrHftmH8yQBE5furXDhmr71KNF1pir4hA4B1lcksanmcjaB/NMRcfSI71vxGlvEunWZ5Jbe6tKul
M4QdmLFcI6tXD7AuBOco5LFMUuVJh3kI0zb9qErZErqIjkCYGYPQfloO+z/ReNaSqjKlQXfBmvtD
Z9bDrqna/sv7z+7CXtBXZYxM8Qtybf2GehSEdIni6dF0C3MDt9L2S7jHHz8HrLKgG8CxL43D872o
As/GJOAN5aXV+1baVbtWKz+KrUGgm07dore8fJPAWc9XKVtTSXAc6o816jobNHjUvR0bhd/TM7kS
ad4+NqBFC09omarxx+pg51mZLLIR+jHow+I4wT718t6Mrhy0t/EMABfIXMYY9MmNNWQM9ZgxTu1e
HCvy0btBq8O9NOp+X2Oztf/oOWApTMHputL9h+Z6/uywbW1d5EnEUR8iazPoZeEjAX4NkfH2S2UV
XacRv8AXEMc7X0UYMnCGiVWyRrMk4kEyfohtrfAxcKu9vinju/e3deFaZEUb8W3k/pYx4+rkGXo9
tcHEi7Lpwj3UY5udiqicDmEJ/GoqUf1D40XBFyONH2r0xv8M+UTHENL/D3Xs05M5ZsnnK79pufbP
4zKPGSEMaCNIvr+5FpOJiDhNrX5si8h8LJjs3UZq0+3NcGmP2ZVjbZu6lptRb6xPePZUvlHoSbTJ
hEAbSu208b5SmuolHCL9Pi5E+kUIaXtI7rabRs2usXEv/lxgfeYyBedJrrIYW0ldKZFsPKZmGG76
TjTfue2cR/iV1l5PTMtvlQWbrpTXIJOXjgtYBEbvQJVoBKwOZWuYY9mhT3okP7Ydj2wvOSaZ3ngo
chh3WT2Un95/NZcXXCzBmYYyJF6dlsqZAZ3Hjn4cw1E9ZIqieCoX/XNK52wnkIz7+v56l8IIAyJa
HORHOAysNlhP2NT3YtCPEwqKD0PgajvDja99BBfCCFGK/JN0m7t4XVMiDYhckpWLYxJxVeVdE+3A
QtFKHt0P3yZLqAJqsPwLfMcq6baws8gR6tWPaBBlx0yhcZ4nwzW86YWnttDJWAYiNQyR1YE0q7zq
AhVdCrO28l0Ul8nRRWnq5v13c+Es0EQAK8AImQDyhpDhllFQMEM70m4yTpSwGZojlXVToD6Hclrd
XdE9vPCWztZb3V5jXcyh2dFiK/Ou2yahMfmago5B32OR8f7WLj3AhYqHrwUlMGLN52EYbfMEi7pI
O9JglH7k6IMPGeCaqcOlDZEe46MFphuw1eo1SZqmpJS5dpR5HoMjHwZys27YF0n10WErNz9eJhC5
qevJMdbJeII0xxRDXDqOXddsVIRLvKREaez9x/YKTlgFbr6hhcTNgYDSJc6fWwPHPXVaVT2qWGNb
GxUp+p80+trWJ9DXO6vDoNtvkDb5ntdVatLXsxSUt3D91H2a2+o9HT9zUaoZw8nTtWxCXBJGgPSR
4HMOfZjV9aaLnfy3MefK74UbhdxIUC0Q4VHwF2EoqmwoaJgG4Ks99x9PapasiSwK5hx12yoajVUf
QZE2nWNq9M6mm4aI8c94TXDhwnfFF7Mcu6UyoTF0/hANoxKzmgr3qCgTqo7MoQjvbu1POLXu8ipI
rqQAF44hTEAKcCICo4w1SswqFaMC/G0fJUFlp7bKsB+tSPXH1hJXQsalpRasGHk7oGGy6fOtxcz3
R9OInWPUtGI3Ms7wDKZ8u8DM/75/FC+sxHuCsQu8GzjNGgMNZ0AOY+eKIzpcUId6RHm5k5XbWXP6
w8eXQrl7GYPT/KS8Ot+UHSZT5TL7O6pj0f0oWtX1AohRP5Iytj9+AF+FOKARLFoGa1JGqNiWqkSZ
fezbLGGeqrvbjjL5CgzsQvRzyLqY2oEugHGy+oqHDuPAJqzVY9EW9s5CuxKhSdTvPvzYlkGJvWS5
jOnX8htdO1qzobbqMQXSdTQ0Jd1mcWXsw2rutu8vdeGLwuOc/urS9HBAYJ6/ITeDDwdNWT12WZ7e
uMwUty4SCdtCGxB1T62f7y+3XETnUdChilscLAgRfFWrJL7Tc10p7bakrVAMOzAH6WHU1XBbKirD
X4K0RJaLTsj7q7498RBngNEAswJTA2/nfJPpYvqQMF88FoZVbgPVqL8VucifbaTKriz19oAsriOU
XeySCei6vndHvWUsWOXHjqKVhLdiGNoitPv+ht6sQgKDMsMi6sztyEk835Cpz2bbT9Z8rIK5hw6W
dSezba61xN6uQsrHpAntDPbkrL9efOULxpt1cAxsiI7Q/AtU0CbjyglcYsDZkVjUbACMkVziXMCm
zvci9ASf2qRxj3UJhTB2pyb2nMQyNxD/s22DxmfmCbXI76xYWFeK5Denn7WB3VEngyGjSlnl7MGi
WGiWeXCcYvTa8tBtPEtrnnXdfJKd9vn9l/bmFL4uBHHHRuyCja5e2iTbup+EdI42KlIPKsJij6it
JzsUFJsr99aFN4dCHUkGuh10dHX9/Jni9Ir7J9y1YwBy2mtipfMNKHFX3tylDZEIMiBk+L5ohJyv
gvAzoTgw3WOaBvLQEOlvkdRsNqNZDFcS3NebfXVKYLcYYIGWF/ZmqjvOiTUOiNAftSmSN3WIEGg/
adltp1vhXwTXrRuUGjLUFHTrFmmyRebVdT/bUZ/4jp7mD0HnmofCTKMj48XZ9BDcQocQgesIgEPR
7D78qpll0uRZeslMG1fnCsxQgUmzbR8VR5luTK2ujoLf8+I04/x/LMWU1uQEW8voZXXFyrZBra+p
eQnQ+DdhPto3gHbwO3Sia0wEWABvvtXF+2rpPtC3Fs76XOEsEoGRMIgIoz3gktyUagfSeR7RklQX
7EEhzUCjwgENvuMehVE8Vk1jo9xX6r9l2ozPlhwy4VXWVCT7JAiiwu8wLHS9WYnNz0HS5kywoHKP
ngJu6DlCJu4WXr0oyCmnIDhqkZKCKA+ioNsgvW3OvtlxXSMuG9lfJZS4T5bElGshLZYPxLUJgW9Z
51/0zqF5XpRR7EkA9PdKFGqAmNTKAjKl5w3pKrIffwHiVS9B1cTNhuaPCchLhvq9Fg3FgzEr3a2R
u+n3rte01NOQPEE2uajNcKPE4fDNGmkBoGvYjc/Mj6pPlmIXPyqnMXKiWmj/jcO8TrYjcx39qXK1
stjALVZLP0um7oZZf/uncJ3OBdPsKvh8AWzJDrKYjO64zEEextJs7U2GlkPo5VhhVH5bVz0LGkOh
enAGovBGgouBI4W7wl87FgrUgSyRgGPLmA7ZBOnBK8fBGXaWOjU3hpW2OvLIrRB+HEvl06yD1/d0
QzE34FrjcSfq3nwWatY/RYypwImG4lmgqBaDcGq6fGclsVZvwsZEqdlJ9G6Cuu6qdznAF4bChdvp
novxQeu5XTk7mzAxkRu1ijD9jPRr0G6Nng8SMTzRIluutvg/9zWmLz7eMsF8a9ci/W51MzhAJZ3L
Jysx4q8J5dyf0YCLBWKs0P+zkfmqN5GCNyA0aMve2aLu7kscARe8Ym05x05UNSDAQbj1Niysyt2C
2hXqJ8XMFrWLMVJ/S13hwLlmgNx4So4g9nWBKLZvFwakTjMTkDJEpBXDhwMojRUEligtFozMuuls
IlEKbU4rTuhWI1VrcewzL60czPJ0gfHH+0Hp7TQdzANZPwQwGPQkfKs0SAIjpJefN6e5q/QndZo1
iRhHENieQkL9nw5W7I8+cwlunJkHDqKrmGBhpo0DXKnM0WK49oPexpOFuIg0DSxq7sT1lQhkAFD6
hJBy46SmtemZRE6bPnCsX6VrpaXvSFU5KX0G/WdKLSU40PW11VsjRD8R2XNNDJ6eD4XcMh6kOLbb
DBUTlUs22Qkn1n/GEg9jZCKK6GeDXUyz1yOn/wactP+VZqOAsD6VabTV4yb7VQ9dgjJj2IaPyIki
p4Vwfup8LkpU0NsZMWvu0VnLjwOg0ueagjM4ZWGgJlRQZv0nN9wavCrAC2Ufq6VItsiHqul2GB2w
CWmTozFRK2npHEWSJo827oSDRzPR2udD2yabLAjd3yr9rtDrZ7t8qS0t7+ET11q/SU27foy1ov6R
RRPsRwH/f48a71T5GZYnCJ/bInO3s0Bl1puyrE09UahKsLeclOc0Jm4jb/AsMOBK12iGepqTO7dt
GWDW4HST2CM8C7YtKoMESc+UesMnr+ySA+K9xbeql5hMk4Yh8dpHGXrXBRbPNkjfti99xPbRmKbz
qzw2Wm6Fm8oZS7kpp9KJfDpFxu+BDmKIvLxEi4LfrxQ3oeR+8Voza1yvDpK6vKMSxZ47bxQgp1bi
ynTvIiLyKBcrK19qTgEHW9TKVymxrNy4neI8d7zJH5gbRJEfWvHc8tqT5imcbEI3tVJ/pHPa13dh
2AwMr8Owxp5BqL9SdxinoxsHYbcvnKLqF2JVVxwGTZlBwab0pa8U9m9KHrqndCrIMVGgQ/t+ld92
MQr6o1mWp7YLDQCzYfuNhM24acDz+hKHg13OH8WVb+ttBsiquAI7OFkxMVnP5mTXVkPqmiUWJfGw
Kzgfn9ETrq4EsLf587LKUseRDdigMs4zQMYPIijMtoQmv8iE0EtQH2Rs9zuQMcNtr3XXEEEXAgbW
lKRWFOBCNde+5FnRy9pSo/qEmNp0Agucn0Ixuw9t2qtX3tvFpRbFKWrjBRuxyqGFKpGOQHv8NA6m
TQsOk4A5UZlEd1iMvh8ILy7FpNZ1l6aWaa6WavIKWRdrrk9Q+bBFMkt/VkscdCeQAO+vdOFYADeA
O8VIi7GWWA7rv4NhAfc9k3F1qk1zOOTWbGOPZCkfbftw0SxDiaXOfzXlPV8FIV9pQ5bjWCRI3jZ0
Lz0NN5ZNCl33yqO7tKFlFIZIgbDA+6/SX01Xm2AInOo09ZpylLHh3JWq9fL+U3tt65xXH1AhF8QG
aRjDpLX2WFdmDP+MNjoVgdLmXlHmS14gtPmLFWGTAMyfZo4nZzM51WkbIN0rmugpFZ1WMagrRvVG
um6BMktpDOoWIzV4FDreOOC2xio71thiI/qNXZQg/bKS31lgjT/MUA2PUU5/kmGjjmXO+5u68O2a
IOqWAQVjzjeqKQ3yFq0+TtEJp5rut1Aj4dlzln8W4JoPUwyo7P31LrwppMwWCyhkaumCrw65nN12
tgYzQukh6bxu7LUXN3fdKw2mS6ug8+nSHqGcpyI6P3oOnmULLyQ+FYkSbacxw1pLRaP6/b1ciOko
9sCxJPphJ7buQ2tdpw5p1LEK5iHHWSMt0K3UQGF7Gqqdzlj6GyOFazJqF/a2sKbARDJSIiKtmo9Y
rsaKpCN40uzCwTZJzLArYtp6V07Gq8jL+XFnDufSvlr6Ipz5VZTojckIGqcLT/gZ1IanDV043xhB
3Y9+qJlRuDHTODG+jJYevgRjGwrPQdoM9e+56b+VZjY8hxhBYbbRj/MdcvKN48djKA2vQFRqunG1
jFypqJ3qqcumwMXkg7mc1w8WDlIIqHu9mi+w9FnK3whO9JHvjLPzHUlv8ZJQXw2+HhnjF0Z8yZ0F
DfBPqVGNej1aSE8YhWLLrTGIlV6XKh2QRxcPW09Lq7G6DaN27jZFFyY/5nCw2o1JvTeQikg3vw8r
Mx43Zd3je2IUjhX6VkDf0Jd22GWbpEyHX2Wfz9YGjwT9vtFr58sU1a2zUad+epJqChdQktQg+S+1
MPcNWN5YuAQpHlgCtky3rYFBF5uc/rt719t1FpP8udqnMlTi59HMtUd1HFxrh3tAcqNiynabVmHl
3rh4pNhe18Vm7A1qn4lt4RZz5wu3ZDe9oWW/1RZTe6gkjtmc4gmLN4+UrhhxwOvDB2rN8lc/lQos
CDfWNQ+zBKzSJyOziDdFPEeeVTZ9v2ALp0dLZuG9KTvjnp/UYnBVuRD9iyIxiFERjx/7lBTJlPe/
qDfRiJ4asYhmo4UkKxOk8++2ZnyAkbJMjorhJvs4EpU3FrqBFcAU7IfsGlT6LcRzUZxepsCA3PQF
jXe+XlTWpdqiVHd0ktk+GZXbPIOtGH4HNYSjXGT6VjTl/zg7j+W2kS0MPxGqkMMWDBIhybLkON6g
HGbQyDk+/f1aKxNkEaW78Sw85SY6nD59zh9SLAtCRUl9ViD6SeE63yhrXZ5oWiMSoCDlOAzktc5/
xSIWd0mqKHlAqLg/JkO9PPJw22IYX6YXFAMRzZTIZWRv19Xi2BItB6/WA6/yokMbYl3UheZITu/Y
711GIDomkkFck3BKL+V8kihCha41glZE5u/cmdUPncUJg2+c485uj19vb5s3lMMqVLFZ0CTjEQkQ
Yt2OTkpsLhSUqgODTPSeGj8lGSi1J7Vit1q5Vx71Vqvvasw5PiixPb96VhHucyxUnrXQ5KWU5uXn
pC83MZ5yw57/MNnlBaxMpgV2bZ2phlQNJKUxeZgSQ/u6hKGtcR2RgvuZYRrZrh+RHDzES4JVZmL3
5sFxBt7Zk6b0HzfmSN55q59ChQFgG+kR58tZ7bKcPsLi1EX0YGSxzReLcP5KT9z9z+qm/Heem/o3
8OLFE2aF5gBXbMQtyVGx4vAdtTd+8cIkDHgwF+7DwVl+ZwnCf3u4IHO/H/Ie75tC1ToXdbBlcH7f
/u2XBwSQhkpdU2KeUDZe3UQ4FS5U4JYwSIuEXaTa9R7+i7Fx4V0ZhekxJd8fztDFYwlp/RydkSIM
3DBH9i8Pf6uR/U47X6rWYDJp6wFpIO3y1qfQBb0fY7viBq7A/q8ywue+hcW5xN63rCg3+pQXFpXU
nCUPn2EoP9NyWOXFKT9HRZIiPM15mfEeD5tkVzZ5/pxEffIfWraZT5MzPJQULE4dZPp921vqs+7N
ZeRn+N6kx3euJE1Gohx5MER6pngVcOFgh5M399ZJZBOESJOo24xFuBF/LlaS76VtSgIoeRPIu5wH
1F4Roe31gNZz+HCHZkBvOx6ULZHga6OAFZeKp1JtY11IG+sqWjpmMzBCd0aTLox24aj1G82piyST
2CEhvNQGMc24kFWujC5Se7eK+JZOvxszV5eWMhF3cF7v42jODnFhthudo7dteBYs5Kg8dmRRjhiu
rmZwEtRCLb2JghhUut5NX8Tk7cyx+giXN+g8ZICq8bFMxrtsqv4MaPc7UYqlTPtB9MuHxjJ3i5Ge
ut46IlR3atpoPJQpFoyVs/GckBt49TsJsIB2+In81DVFxsvxZrGaIQnQc4sFBa/B+lFNdvZrQjrh
aEAY+NGRGWFYhavnxiRdXKhyjhzA22iE035dYw1AAMjDzsGhSuEdqyVOD6ZCabsp9fDl9rG5khdx
kuF00U/SqXisAmBrwYFa+jAKBoHwqYOpFiyMJAfQa8ZfYxNrwY15vbbrEB1DeIL3NC+A1WURhjqN
vJA+WY+4IhAj0/PVWT3C1059vFWCvA7f62rwBqX4a8jVlrNLhJJH1IGDOM6/N7mmH+YUUk/qRlvp
yeXBRdQVGVOeN7xBgeGfh4fZ69kYxcRsLtpyysLwx9BW/QZz5xI3LHXQSYTIM7hVuHHPR+nrZlRd
q06DZCTG+rUp6PKMwq0Jr1r/b6h52XigGyxsX+/iZPShPJo88pWs1f1YCxElJhW2n9QMwNP+9n66
snUxBpCQcIIKqcBqrjtNlUbUHBseE9EBDIr3xJOOvlpnZ//eHurKZPMIl5e2QbOBP8+nYTbhTWXG
kgRFkaPFBt3+0NXJVkXw6ig2RCEwF6R/60In7UiDE+8kgdWm894cp+I5sjvtvfQ2JCrRrKHCZFI0
4/19/i1jZWthbhVJwIsMn2CnHWioj9ZGHnLlsNPjhu/KDUkyoq4eQcT5XjSKnQbCtOunUKj2ozpF
yv2kY+XrC9UcN66YawPKF4ELv4Jx10xfmq0wfdU0DwC6oQY9qBaRGiVMkOc9mOVkOL57S9B5oi1O
SgKHed3vadF59eJSF0HJvt/FC2J5c5Ka759G4CqSkEIBUraXzherKts6n2N5cY5afFRa/ZSaujiE
Zf0yJPSNb3/TG3JzdRNZErsCBcImrKwJKmJQBttAHDsQlZ6J+6gZ62c8/8KvkViGYOmlOAIYJ+23
1ShZ79NwHf/gOo+QhldEJSKyXlboR1lryB+KZUZoBdvXVrtnpPZFOsmhBdDaaryj0V5jYT/U9S5M
q56eqSXpeiUGPmDr526669VJzR4gl6nWjp71ZO+hNtV7A9tL+9DOmtP7IgnzHwOivK+WnmXzxu1x
uaFk1Qg0CPh39KzXp5GWddwlTqgFY9o7O8VpwZ8WYEF5E6Kgjjb7xoa6pNLx+qNpSVYtdbvhGJyv
9RKLDtdMbwniUqnMXTfY+Y+4DutyV0XGOPm6M1aW3yrloO1jw6xMzIRT3Tj2Xe9FQG+FI7uMev1R
rxIjPKYqDquOntDxTgU1qNtb5TJW8WPlYwYgCwVle1WcjNO+4nHKj23w1Hrs3eSpLcLpvTUFOSPc
4FRAJcxu/WTS9a5DD0ZZgpRy9N42cHbXemfaOGOX94gE+UomGyUbAtYqVIV6iWJNbelBmvTmHofT
6h4t3+FZQnHe6xUl6RQEQxJhigtk3ascKNZKpEXm3gxGHIn82LLzvY5e0MYXXbm2Ic+TGiDhABSM
wHG+lVzgEAN9yzYg3d7lSp/eJY3YD2kRwKrxq1QcZTe1b60nqkGPS9SeYnm4Fi/fAotf2SfUpXgu
ohosQa2rya0UDfhv7NXAbEiwUVFHNCQ33msOw7RCrZQxi2eZbD2dfy85e6rNvd4glGG73xoyod0U
Je+mqTAKoYBwDNQBRJp+PgrK7LPdpHYTwF72jpHSdAfIrNH7Nz3dVXRgSctt9MVWYQBshWgMJawD
2xXOsXC14lTW1CRun98rVUN0X+k1AckFVscZPv8YTxedlStFE3SRFZ6wPyifsKe2cbrPsg9K3sZ3
2tTbiY/KTnRceA4/KeMU3t/+FVeOnkPNEPgASQJJ5mp3OEMz1xhV1AHWENbO1kV+Umw7fNT0Idlo
5F1CRjht8jggUEyCThp3/sG1oZc6M1oHkTWjnlXke9As5s4Ikw/YsCpQxRMwmopGI6I2M2jTU4W+
2th9uf3JlweCt57E/8nijMNKn/8McuU6L2ejASdiRHdZ09d7Be70RgS4vLzeRNskEIcuH2fifBSn
xhfbsbnIrSZSKPvb7tEQuoo0jy6eoqWNNy6va19Fc5kHLAKTtH9XAceIR0WNhhFIiYjjfYHcyX4a
TGf/7rkjPKMZL7VpoH2s9iyNcapOipIHfZ6FO3epUDrrQEvdHuVyU0LcgrDNQZeCd+v6vTYoTq5l
ehFYPaIA8RLrh8TG3FPgtbrxvrocClQDlxxvbyIkket8meLM7ZEuUoko02QowMBia+d2Y3igDrCp
WHhZZiBGSuMLSYDjlbEabDHcwTLBVwdqHA4fwYtoWI9h9WCXNftk6IzPVViDA/Qa1/54e0ovtweN
TFnakDKGcmrPvzMsHCSmRN2zPQYDQ+0yf8kL27q7Pcq12ZR6QiC9uQm4zM9HGcmg4jKz+8DrvO6p
msxlb7oz7BrHrLfeN2+88/NU2aLFY5Ks0XWGzb0KJxSdMtMa8gGwaqXvM1xjHvoUPAT6xarzJA0C
TlSRXcS2hl746PQh3QYnQPkSIRT1b5FO+FVbKQG2o5RZHE2E3zdiwJXpeMMXY5lGqOFknk/HPEnh
ynQYgqabAJiYaX432KDfsY7KXm/P/JX1hURHhQ/MO8ngutJiln056ZPaB4hVFodqcSvfASB8uD3K
ZVB7a4NjC2AQQClInX9Qj1vZokeETsRUX0IMnpOiDf2lMY5ZjqLb7cGufRLlbXpaXBdcj6vBzMrt
XbS9mgC3NPO5U0L3rhL5Vpy+Ogp2EXA5ZHKxVoHJ6hgNS11rAneZ59fFLvEfNPtuIzpf2wkkFLxk
kJqkMLOqoMfmsnRgmxil9qZd6kzfUFNM9o0zf7o9aZcD2cQygxIv9Bvy6dVA8B8xQUfmLQCnnp2S
eRnuEHdWjzi1b5GkLjcDW5rUFhlrWPRov55vBoU+pMSFN0E0RcURHcfJt40UwJy2ZAevF1sotGuf
9vd4q+QPxbwG5XjmEBvZ5quJ8IXf10n4ebDtfKPjYci05zy2YBGBkJh0ELYASKzSooQSyaxPSQtf
qlSbHykIgA+2kdXeCaU/rwBhjQs5SOSWFCUV2fKngIlsIma4hOldyqNa4JKeYATem4q6UAcJRUdH
XUuTR6dE0frAxjfcnaHmjnkUnTl/jaipSPvy3nvR0FUCw55b83e9LkSQwfTM/MW2x3/CuFC53fuq
+Iazsz5JVzChvfvgcf26vNqlHRFx1Thf2Fq02UJfLw9YdveuyMS4F4St/e2delkbBgdMqYM6G92V
C0JQPepRVoiqCHJtNj7NlN0+SgvvyA8HW73rXTX7XYHu/np71CubFqoxho+wFimFrzXbcFtojSVW
ioDWMrbqAwKQCxDtgdzUb8stht+VlBcEAj0kSmIInHEJnE9llOmVV5d2wcs2yh55LeJMDOrmo+Up
2V2fQYuLG1Q/lQSqXNeJPkjxaac2XmbFxqJe/XAeNAhdO7w41kRNboei4zFf0Jas1chPzdh45Y1a
HPpMlA54XUXdSK1kSrE6Q4aMqjTQJERwHb+VASsNKzRSqilMbpwW/6Cm9tIUFoDg/p8WmQ9f98zj
aCzvr9lJxBbpo+xUywLG+ayHahfr1iKywLYGcVcs2NKlilbse5T5DojARhv56mVex7OXzIK8R0IH
1s4rPM3obOCfgLaHViS7hm4H8oOz/SOkjlzutCIVKAxjTPQ6aXO2saMvLzAG54LkFcczg2B8/rHT
lISwHo0sMJBl+RaBdH/U8uzdYmnkjRZVBN7cPPIRNzofpVCcRZhNkgfKoMf7pimrp8Yc540S8rVv
Ie6YGGnADboAl1RumbkjnJ6gBbB+6ELNeIyFWd+/PwZAEIAQSy4MenA1Y5E9uNPQJlTGsQK7U80p
P2mN0I4JdeZ7r0u9jUh35eJiY0jgNHUnHaGD87nrjHYR+KwBR3oTl7GHrPJzB6zXHEb25/d/G2QM
eolSrInRzscay5DLDMpPUNcKjosVKJFjlIfFRHSz5hOCbQi13h7yyqJJGiIPNoqQJBOr6fSoXnQL
ZNwA9Ky3d43W2ws0cN8/CgknVRk6pHIrrgpMMfC0OgGPH6SxXvuQ78aPgyGsjdLPlUvpLUEDxiUV
RNcIoMhZ1DFpyDlVo82fhaEpp17t5qcFf6gPeq3GjypSH6fbE3hlf7A5JF7NZIfxDj1fMyyIuQaH
sg6AWQz35O7WHs5bsy9C8/3PXTJpA0tqAM4s2VoIsHViS+9UqwwGQw13rVn8xorPgOAmyvdvevlE
oFJHjYva4GpXJPqUIdweVQEC5PlhQCfgLoNXdpcn3Rbz6dqisf1U8jX6aVgcnM/fVAgxe5MJLVJ0
4z7unOHZQZkK0k1appG/aNVwzHuxVVi9NiwcUqyimE+umtWwmhfpUOe6MpBnfq80WbSLneZjNyY0
2Tx1Pqpa+W5GOCpv3DR8KSOjZrqa1XJCyFlN5zIo9fQlQ8F1J/rZ3Vi6K6kClxnAfmqt0s5hFUOs
uUMkL2U+lbHJT0080wVyFfURm6/s3zTuxEY/9EollL62tDSiOo0869oMDiY3z+iyqQJ7LLLZJ3Br
L0Y8qM+Qe6Jsr1SzEt+nzQgllICmnwY3nkofL/It8MCVUPaGpoKEDA7kAosDH8ya4tGugr42tEfU
3p1HZObfTYWXasjSdVGKJUhKw/l+1ctkVgYsOTjvrXdfG31xbzddebgdVa5tz79Hkd/6FztjLisj
9iq9Cpw5smcfEHF7sNWEGkiRmScxQ2YeITxvvaevBTNyLkj+cHtlQDsfdqD1H+rgKINIPi0QeQI7
XQy0uCtzEls9sGs71aGoLP1hqKutsxIV2V41Vuk6xAmU+8mAi52KsfJFjelnTWK/kURf2R8cB/ph
IHWIoOuXUQNXEIfJcgyKyTP5trneu0q81QS+8lXU6nilMIvoWRur+0A3GqcRQzUEJErNfSIAddp1
H+4TVcl35bIJJryyZNI3kGc8RXlgaHIn/bVTrA4wdlI1Ay1uEvUBx4D71ozzo9vZ1vH2pryYQHnR
4RrILYRMCE/a86Fcd0g6I1fMU4bOX8ZJN6yjUKFSvzdbWI2z2vwZGOt2blz2eV2nD3YOLCBMunDj
iF3k/YwiuWq8kkGOXShjFkaBjSpJ5El1itx6rFJbfensqcXpWivax8HsDHDDUdN8ma022diL1waX
KslS3gdxgHX5E75GPixDap7cSC2+W/2EEWPd2Jm275PB8+6HRNfup2Hy+vu8yfvq0/tXkh2D1pVU
UuBlcL6SKoLRA+pJxkn0Ao1LdVZ8y4j+n3WEJkXOwruDqvJqa9YujHXCqHHivSd2ZpxaBxRKjY3d
chEqOWewACVCDd4w0JX1t1ih41VOeLIqVdzNUeI8G+4Ezztv3uxqxG7Ikv719gRenDo5qCzKY3AF
A3GNOdQj3QgpBIcnzxLTJ6XkbCPWKE4QlLfK8pfAdsIxiQpFFrDj5M6rD2wbI2uMqXBOg10ZP3ES
HO5A6qRftMJSnpQoyj+ETSqeULkv77KqUe4SYdt3mZdXx9RTla/DoMX93Rjb7cYJuowH/DB2EL+P
chUyUuczH/Zz7AxkbKcKk/ljJpLq4zLbW0KXV6YaPI1s+EswLwXS81FG3Wx7d4idk6Ai9I9YtO6x
p/z/75L2+kYu8xacz6oebzcf6l7oV0sOwWrHGoPjLl2lM5bAP9zOEsJcB3Ck240Vrrr+qBR656sg
TH6Ukdo8W5ibTzvkskJrRzFdd/g/kugJv5d62ONQLb4yTP5MF6uCAz178W88Rdp6x7+JrtyiNGiw
eYU+4c5XUzFsYQ0ZaeKzdc1wV3BbWLAA9fAbVR6oVSLP+8bHAIQ6UAKpwO+Ac2wVhi/zOeZAovVg
w5CXAztYzbflsVNSwz4tSo+ms0Nt5EvfzVXi95bRHV0vze+51cwnTYzTr0XT6wWNUT3a3z5h1zYX
DwKwtRKIT6Z1/jMSo4fklmMQJjABkloaCQy3UWyMcgn14Gtl3xVZKB2dpvX1OWVxP0bwtU+Lxvmg
GmX0fpnXDb4qcXEUWTt9DmGdAyeqvGcEotMZ3/oGg/dF132dh14Aykf8ef+3SwUkhIFl8FwXHrMs
UbUxw9lVj0Gs62WjH5rx/SV5Pt0ldPGWRFce4NT5DA9ZJmLPmnHoBAi7M5YaHb3a7XZJ720lzVc3
FVcdWjF0/GjerYp6s7XAsSlwA22ywWn9vIQhOY+zFXSDipdXG1k7bZgL2Dmu5/epi0aC0zvt/e15
vRJKpFA+OSeECEp9q1+hgKis6rCgD+DU5nf8A4ZXZ/aQOgANFn+7PdZFHijJPlLZmRGxKFiPNWch
rmC0ekiWmg59M1c7II9spr7oDGtnLtnwbq04RpRGLTCg0G8DYnO+noY+Rq2HKCQgJWRvIqvu77s0
/I5P0bsVChkJwiuQIUQswZ6sRkJAInLxMFNO49Tht40UhAJHfTAUHIYW7f9YNFn5BrjAM50zev5Z
ZEPOvGS6ckLNzXjuwmI8FMZgvqRotWxcaNf2h7xhuNiBvONdfj6UmdtCqU0vCibMHh8cxYzvRh6x
hxBj7o3Ac2Uokj/iK9UHrvZ1qa+THe88z6IgkfIuk4JEk44q6L4p+3ojQbo2FI9u/AxAHFKhkn//
1wvBGEe4yN4iAnXWqvvZXcxHVyzekwuAdCOtlRO0uj8p78mUCG4yUXW1MWLXqvTEjuKgH/Budhvh
3KEyUut+pSrjp04ty5/AQcWwC6d++CKEt1ViucyrKQvD9rHeOjaEtfNv7aVlwhLacTAvXXh0JIFX
mAiEIcK1nxWGI8PYkdDYh3efdkcWk9AjR8YGcM35uFZBGt8rZXiqsjb5mUSN+agkWvYhyxb3o4Fi
wUamcmVNHUDo9PkwRaBXu/5ObeiVsOuVExS4H3pcx9iSdoIcNFHubn+ZvO7XS8oLQdIqOYVoEJ1/
Ga+gCJYa3HatdRdvbxqdV98vnpejgpMZ+ufSaxbYf9yM/9we+C3RuBgZcJ2cT9nwWyUioumccCR3
DSY71fcjiOnDovVIAJZDuM8S/XfWhy/Eb+Sh5mcUGA6OqxyQjASXo4niuFhxgd9mNBwjHf1lr/Di
jUW4ttspjmqSm8VWe7v0/jpYPB9L0xgNAq7XaEEWCfNnMRrZN7sf1Lto8GrfRfHmAaZW+FLFiPjc
nqArNwyQJ9pT4FNkI2SVGOccA0Ot2XNtq1Y7TkX2itte+4hyTfqttHLx9d3jOfQ/ON8U+th0q+iY
uxhm8dgLT7mKv1OBDPgBpn/6nLhjsbHpZExfLf3fQ62BjS1+sCnaEeFpzDA6cqsZ+TD0/N4fgxmF
ZzgvK2rqa1yHV04E4IRRHK2LXqZcdfeLopQf5wnP29tzd4lOpyaL/wYkINaMBGS1mQuK90WnF+Ep
WZTqpE9h+S8UOmxVu7ruwD8l6ILPyXJHib/kgdHU92XuLndY0XfYmfaOOMWprj+EVWr6Cejjr07U
eC+3f+SV4AlsAjFIqkjy/lttKFXYY6MqU3ji5xzNEkTDWJYvzjQGKq5G9HvD57ITG02ba5EM3h58
HXIX0GCrXdUzV1GNlu5pFjiQ9kZhv8bAIh6dpDH/n6Got4By5kHBcpyHspYymQeVRTnRc/1iWylE
K6B8x04Pt66ha/kuIUuirFD4pOa/SlqWUR06zMhC4rO+HOIxX560Akhi4eSQA82oe1bdsrsPRT0d
3TGZ79sRPt/t5bx2iKTMiiQRYS+y5qZOXlRVNbpfp9pBzY5rOdxDvt8ycr4ShaB0QYqSHDfQGaub
SC0z6Jep650yZwb4Qre7um9pch5Kg3O0RwC03FjGa9+FtDhYCJkScv2dL2MfDglY8hrOJQDoPf6E
uEAJZYtze+27kIKVD2G0OGAonY8CbaeYFyDepzGEAU3XOX1UnSE9TXkdf0rsQXl/mss1DrMMv2gm
cy3pgorllFQAw07oGI7fo5QqT8kj82VEKGgjul47cnCVqTqgm6Uxj+efFtdl4yq2o5xqcy4f7Sot
vjtYiexxjtga6tpacVtAMOTm4Im52h0taqVof6YRrP3YDnoRt4GVFVtopKujcA2T3ULz4jV7/kF4
DlVGgQBEMGLcsyt7Q/yETZN+vn2eZIheXUpwCxlCJXNHtmiV3KoFanwYRNgns3CWx1bxvIPT9AJF
/dIcX7oMETfygXzrgF2sFq9V7idIpHLsCyJVWHciNfMJNZdkcPZTHRn3iVK5h8LOl42NcTGP8mHM
vuCQwpwgdp3PI8+UJCyF0jy42eQ8GR4CNnU1blENL4Oj9D2gXcHbGJwjkPfzYewRFeJ0iJqHMNM0
nHQR4Kl2s9DrGOuoPJvoYlTGB4xyk4EC/KADvjfbaF+YrvLfO5eUX0LuJplYxOqL2nFHad7DOJlf
YltjvycLnnCu0lLnOZkbMd0ZieMBxY9ttAVvj3yRO9K+lwxkoHoOWcEaTe6VFTnAorYPwOLRf4wT
VUfk0Rm1gzvr+n3rtuHRUnP7PzNtFefY5q65AZO8XGyalx4MCmI2ueu6/FPFfRM2Zlk8aEXl/Qah
b35KYXJshLVLoDfVNVnEonaL3gMyKOeLHXO5V1E9FQ9G2TUfvTI0Do061t+A3Bi+nYvEI8mZB9IL
avg/Z9vlcehpuEfNvdMd7b6ESJAqzSM48ByaVeZsTMOV3cgTgySevJYwhVTG+Q80xkxrVSsqHwRc
SEQMMI3fQwpPP1WCX2GBP/hnoI35YcJX4HHWxXgHkOvdCa/D01EiIKS4HLeovI3+ekqkLgbyrqjK
h67tlmcr7d2gb2LrvQitt1He3O3eCIHrOw0d9XLuuvIhUZx637RK/tQII9nf3tqXuEk5DL1ICilv
3gWrJyMV1V4bxVg+pJY2v7oiEbt5iJWgKkeO8lIOd9nQRs+Wh8BSbZrj5zzqx/uBV+a745mUO+LV
yhUOG8xeBZqu0vR8Hqz0geK9jT4yIo4/NKvqvt3+4CsnCZ4/oA7waICcLrlgvDDQNMkenKyjqm/X
HtI0m16kl/cAWdYbHhNsJM3j1fWThG5auXGRPaQF7qo+pEvtOZtmC9pvkU0/bn/StcFQvGQhpeci
AeJ8P2ap2lnzghhNMevOF3CtyhPZmHc/VsuwcQCvzR6RgUYIGSTE6dX5C8Fqj9XolQ8egtvG3NU7
xYUaePt7LrI5KdBBIwGugKwmrEGeg1ukTmnn1UNLdfi3GdnasZuK6b9kWaK9arIlb4/3xkQ9SxYY
EFw0NSFScCr4zvkEzpHrYBcjsocQ9zEFLL+nTUiYkaXs0tlICx+lOsQwzbhwHqtQ93BvzxYsgPJx
bBGuEqJ1cFNCtCYy0RT0l5keINwmJL93zZhaf+Zk6IFKdLX3vabiHtTNaN0PzdjFe02rG6T6otBJ
fbOewoBWSo1oQDsmz73b0xrNhEnZdi4X42dSDrBNMPcKKQ1mav1Bz2guotGQeohBK3kc7Rs0IxM/
HazE3EddX57qse5qkN5xBdmvW/p5X4719MluDT26M8ah/WFIcThfgC1rfLUf3RSXZKGOp370ALdm
KLdWiGw3Y++7g1pp/lSLGOpPONYRsTcvfuXjEOYvbe9U4rSxMkz8amEgJmJti9YBU7cWnzQbZNxF
jExoxaWFIjy0ecdJc9pqm0p2Vw4RhXLJgJcyvmCGzveAwuNCjLDOH9Q+cQ5eBenA6lTIouYWf/BS
ltQh+tBgQT6bbPsCGkjzUB2XlqEsnqX7Fv7r/TBl9iFsejVAzdsNamWJfru90F4tL2wOemmarxEa
dz8qt9V2eTnoLSoESXSPKmz6jIpXviuS3PH7sstIbhfxCHmhDxaUbw+mkxp/EDowP95emyunlAY+
vSh8nZk1W4aKv25BG3Nbr5ASrpFiGaQFWrqfqw5Z5DA0d1WSfb893LX1Ad7P0tBUd9gP58M1maJB
SVYJcjo6Z5ORDX5Zu+pRCcst4vplMdMBk4aSGlRFIhCc7vOxDF6ti9U07YNZcf/7buTM6b7tCu81
WhatPbhl1ZUnlzjY+5U3uXeqJ+bR53Wq7vUahCeW52Hq7DqnD189NHh+tzDUqSQtWnPoraTuN27x
K2uBPDBMeylAwnW+ugHKMHeGqmuah6R0p/9o2hlo1AwI9xG51OUpKpytvOEyJTbBpHAiKVjQGVkT
Rxf2VzvXhfoQTY12QH0IR4BxmId/tYnu9z4HDf2YoR52imdnDDQ7bOvj7Q0hg/IqNkjKEJcey0QL
YfXNIdxLKWOnPlidszeMVj26ov2YmOl/VpGlRxAAWxAZHKwvx+Q6gtMBCZJO0PrtivpiUxQ2YwqR
4T1RdzF4KoK+vjxGmTDqfWVjSHuXshPunEKEbNTItUIkoQ1M6vK6I7FZwHBzettptPwBTJsHB8WK
/yA+l57yop4n37RF+EGxkym5Uwt7/rZgv5T54USNrbZxzKCMgo6CP6t58UJIX16jNO9f0VDv4Wm1
SAEYVlzRR8E8jm0wOsrATeW2n00rn0GdTfKnZ/o4vNiDN/ypjGjB+wNO8ydLUHH066Ucv2d6lvxw
klAsr6OtJCm3Tph+KsClf59HU3yAU+V+rlu9+2VHZpXsqnRMngotSpRD04feryWt7HhnDFGEvngx
Df82kdOOfo5myuuc5sBwbDP8BPe/Rf/fWsxfEVRarlhVUx7UJA5/CrUven8QMzBVLYxyBPuTccj9
KaNW5dP6tr5UXlzl+6qJhs+G6NHKB6GR+X0smBxYCYAgmhjGE3ANpgpd2gZji0VzWvyQco9qrksr
Xd/FTbM8d7nT/8s71wHw3hTds6MqUXiwrXLs79IxFO2xLya33zVp3rJsZeuN/gBjrds7ItTuuFdR
HcknBx3LJDHolNftuOwSftCIXs6Il0DYDuMfJR/oZnGN5c2TFeXp9IzlQNnchT3y/7teTTIu39B0
lx1va1XnTu+94k4MQEoBJtYRuwrl7HwHZy774Y7oj/tGqjkfsnREVwbsGd+vTXaLMv/ixofESrUf
pCf5zHs8sbsdt3hX7vq6iqud5lapdsgHN6n3kzFY+a4bi/yxzQy73Ic4MqDEq3fKfzzs+dg2DhUb
cn2pxzsRTuZvmIF57iuhroaPYhkVdzfwn94vWrv9JYlAwq/6RO8PIJ8y3Q/jpLB9anLKkzOlc3xE
NGwIj4miRb8AytudZGbN6o7FQ0lYNUL+cURhOjzh3LmOMQ00h68J8lzjrifbZcNqA6YRcYlevh9W
c5icgMF0r+hHZz9S10n/DMtoDT6JVZ9t5KdXkmAqAeQKyDTC/Vj3LWsJclK1Xn1oYLjtak8kj2G5
GWGvXHhQMEwU6SCyE+FkzP/rfkVXc/TmwVweKP6UB969yz5D7XJfOVq7EUqvDgUOliIPrx9gjudD
lYaxzO2Sqw8ud9dTXiK25KXtfB95+B+8P2pLpSxKwSAALqTc0CsVLRn88qDreR1ktBD2oasOh7DI
hl9O6sLhmq365+1Br3wf2BlKtfTBbAmUOv++qqS+vxDcHhJVrV4KBcivTwmr/BbNzRZQ+hKk5FCQ
o0wlCwRcE2tmvsMd0eWtOj9g8BO2vsmNQYjDdcPxlyVv5h2cKOV50awYgWx3iRY/ho31H14u2uwP
XKqfOkLAf2bWFsrGOl9uXJCQEj4EMFES4lc5VN5FUbuQW3Jp1+V3C/3sAC1Ce/BvT7eczvObGT6P
/Hh2lIRBrqpIs+tkURS5/UOLAfzONOlEl2Ve+BXru68EQfz2eFc+i/HIo1GSkv3BVSagpghjNJTk
HtSQK6YWhjgk+CMebo9CYf/ad6GBRn0MSQnSjtU2Ql5xpqfaPFT0keedro9KQCke/yxNSbLyMHOp
0/EevaR9SnURBZ0zJagi2KHV760mjPMdIOGs2ntWN01Ha9L0B9OahuQIMNX5XJi5/qVFn9TZq1nV
Lr6VJCGN+7bT230EOhTvnLZ0vjhmUyFHXsV0cKZUm9R9pNZhtYs9s/xtR3Wl+sPYu+mhLhXxKwwH
qnSt4VafdWcO9Z2iVt58rB1H0fyq66dqZ2Pw2e7SSXGnQ4cZ9o8+jVRBKpHruZ/ENjjGqRjwS+g0
q3l1Mm18LXji8syce8M4Fs3UJnxlanzIuWonnHAAZu91pc9+ulHc/sh00aaHfsEoyR8S08UPyPTS
bN/RqJl3HVlK4VuTa7/W2Fmluy6Px+4hmhUKfGEWu6k/8MtiaJ14kj6n3tLon5h0iA5Kand/JuHp
yl0rRP17zrv4Z1Q1fenbTdTQ0p/yjhwsrB3VB6GAiLMj3+1oq0QjBmhGWe5QbilexgqEz46WSJ/t
UqxREFzpK+VBaOb8RQEJ82vUrPHerOYo8rmN+n8m8iX9KHocAfuiU7KjF1ssgWgWtNKUUVV7pKw9
dIK1pfPUg/gfc+e1HLeWpelXqTj3OA1vJrrqAkAaMmlFiRR1g6AoCt5tbNiXmofoF+sPUlWNmOQo
5/TVhCIUIdEgAWy31u8YUM4uHQeJ80+saMthyvO1eJBYM4cjHMbnqNDTDufmBWNJuyy6vWr0vQgh
b9bfKkukg1/YkmKkT83iA/tqLzYqvlcfm9Q2nhhVrR5i06HoAfrivApsY6FY1vDO5u988LBZUQZO
RL+fE+uCcTzTATxA5WFzrx4Fr2dEb06a1LxkPIgkncKEtskZ1VTW+vEQ12FSRMvNGImUvMv/QRMW
oh5kUw0FDC/m2GxLOMWokUE0Hsaq1Xwor3GgtvIU9f+dpQx1P2f9dSl72+8acMz3ct2Vh8qI0guk
CeLWWHsgWTkXITxneWJ7fGcpo4MH6YAdH578cd9QXdxRS/K0R0iRWVfLOCqln7pR85d7y7QWYA1A
pIAdwq29fm9KHg9DY2T9YZmj4rAYK23BxN/596Pjh2fd0fBY8TfQsHW/h6T8+jKt64iuq5P+gIP9
ZAQecokr7ABN4ePw6wgfxfF0cJVefFHrSnDqnHQOAMyAMvYVp7Afu8KJPsPXMnvfVFqBOmBOzHut
5EgbLBbGMv5CRVIFplo7Kcr6JXvWI5F0ZybRil8qvc3SDakbSxGOUqEa7qKZeqQa+zHyM3ISsjDq
YHfTHutFvymckfQImbWYpStDfB2bpXs9qrl87osl+m72bb5lILadj7o4nbfJQAqMH6epV4Suil+s
r/cLAUBscb1HggTtgIAjZE+ABiq0UzLdt7XoyoOBr/BDu8Sp5ujhErrVFYkqD0nrdUR59EpHUE2a
nXWJrm9wlCq/V6Zw737/Tt8epbgqLG/ONyuJ6timULRV0Q7CYEKYefQxmZ3ughx56xIl5XTitPLu
Da4CZMBUEIFj1I18o9z2lkkeKDPtbKtT2t+amPzd4iHt0eL06rWqOdWde+8G0dPBOea5Qto76nBn
uTHmUaTIQ0ObZvIjtYkuF90oPimxpe9+/zDfO1FQsNECRP9MfWsez8NYFMC47Hau0VhTMLmR6Q/0
+YPeLpWgjau58RWj7/xMjdst24d6I+cpv+w5QQd6pnrbqB3afd6n6hfaWQq9iKK8Jghg2ju57n01
iz6+bInnu3XspLxgbmjnbWOWJ97UO8+MHtBqjokQGTOBowOYYQ+p2y9yOJgkxxyoS/M9Jdl0Luo4
2f/+kb0zKFYW7kou5oBNP/D1qFcFiZCj3g8HXWu6e5oQRRFSDtIdUOnX2XmkhKWp4W3++8u+sw/Q
7sGUFqtCSCzHJP/Es+WcyXE49Cq8RUvQCnCjrjzYtTp8ysfaPXGbb8UtjGHP+7k8w0M77uhJ0IfU
LczhENed+lXPrIW1TqntLNDq0bwQ8P6fUlN2H4pmWYKRVNZhzt3nteFAk6PGP8on9rN6zE1v+NRH
aRdvUEX098Iemiui3UmdbuH+3pdJ1DebKbLb83HR6muZKspHIbvoSmqJvMe+snhObUfoviaUezul
U0DFq5X1dq7QUwa/f8xvtz/WxBU4W/0LKVOO1jTXmZLCXPLxUCueQ/xqlYAv66cCmd6+zJXNDYFn
ZY3Dq1m//ktlHdu9VI3SzQ9FOWzB9huEDWN3H0tLP6uBIU7c1Nshiw8VABOkbihDmDccXa4qGgu+
fXboo2Rie5m2mRo1MGOLws8i7RPEgVM0lHeKUI4R+M+vfUpER8fASZyTalXbTnFoMIcuArtPpmzd
dBEQouRY8q1OTfzUxmP50lIUtr6J+fBn9FRYnuvViIaKuEul3wCW9H85+w2dEBx6lN8g8Wucz+vn
4eYQ7migSzIOB3oaiLLWluOpGfv2qb++yhGurRWELKkzSyubuLvrS2XOqMHi/KBTL8D064ft6PXl
7vcD+B0GBTsVWDrMAF46a8XrmyOZOh2EncpD32Oom3Fmv9WEvYSDUpdnLmD7hW0mFczRbDwzpKPt
WzedH9Res4NhUOWuU3vrUHi5dxM1aXHi071dp9cPR10OIeqHJOT1h/O438lxEnnI4SlBuNctPIbV
fuMV4i9b9vOSecMcntc2ACE/ry/lKFO5zE4jDzUHI3LG5ESbtz/pI70u969PmFwGiPgHBXadYK8v
U1WG3sUV53OTwjOkGxk9VCCd1+kw1XhEZHjjRp7cgIroIGtDtlG6cfokOjvfwXVr/wfPl6A/3j3d
HxoF6/P/ZWHpYkVSy2oUr8miHNCkDTcEKorthD/1iS337UoJQg75FxUDaSackV5fSgiqf7JEmESd
IX2+qwuceso2vx/Ob1dKlAQQRgEq1/PeMcqju5koI42NnX53uqfM732DflYoYCVu2m7pTtSTp653
NGlr7JSSntrkMFuFvEdo04fm3GMf2yiXkz6fMhl4h/zC0IGUT7+KHQH4//VTHEgR7hrH6w/IcbBO
ISOv9p1EL/dN1yT3UdVNtD6Sydl1o11d9JNTHXAhF4Eq+/6U7O6dyQmlGkRtdUR+6+jZxVGqObVF
1wzox4+VYrnAThWHyV6cCsJ5q1LmCAV92/IQa1ootdbR9ctAlcIbaulG8hAprfMxR06fBl0niGh3
hLQBtrJ0vnNLAskDpZ/Le8Vxh3vsSXCezA3aSsHUsJ5tZmoeYvho9p/K4VqXyaN5jYMaZlpo/gGY
j8VdVelMRr/QQrRjy7nQizmz/BYN4HlptEOgFZrYEaUkAmvQlrvfj/l3Zhb5S8g0iJkj5vrHCv/L
szFxvdbYEYeDUlJZxlFp7PRWnipu3r0KEAKiTvBaJIev34Bdl3OuddFwSHBPCAsx1DtrivIT8/ed
MQUbGph25UaiMDl6z6TwFVW0zierwGjTiLNHcxZOaAH9nDjkvHM/XIkSBt8ohHLHdsWRE2ujCYB2
GBcioqqxGUJJavWJq7zd1F3aFlSf/EXIyfECO/PBVbdi1WP5YxWaTC1EOkBilDEvAUCK3KWLcsoj
+b2LImrnIVKj0Zc5Oq9IWvRZk1GHKrCftl0/J1BN6yZMp3k8N8bS/iByRT3Bm3/75lDt4HcBR4R1
iT3l9fiAZNdmSJlITFamO9lg1Nbq9WeyIdITF3oD5LP4cRFUcNwd/vlHS2DdzPNclLpF9IMYHiPZ
GLhHlfjJ6EWnfEwJms+3TVk4VxlWKRdJp7Th7+fbmztF3Ls2EqAgQlx4gxa0Cg1UBOTtoWtz1xe5
sYRC74wg40B9Yvi8GaRcSl9pEgacIq55dK+Rqni94sTtQXpjEcSTowXLSFL7X74h+AiY8mAghaD4
R1TXLwvICGA5ekqVHhxV2lukZR8c0tU3Mok//v5Cb3kqQIO8M7oHKxqJ6eXrQTKUZAJFZhYf9BzW
EPGqidOQZjVhe1BPc10F5IoWtM+XOY+3s+HO197czvd4d6XXqTEMBfHsNcFxZls6JWkbffzNqod5
lWDWjomWHYOM/e8/85vJtA5rEEuINcxh5EuvP3JO1GNqxq5yPsNIeMKDqlNIMbXTQ2LK8ZpEu9QO
GrUd/mr0F0s6HOVV9sKlwWxfX9b2RmxJ6jg9FIZV4ZIk+qBJq3ZDXndxihf1pquzMmIQE9HWYe1d
iV6vLzZF8ZSM5mJwbsmKpxSpxe1STVTkemyR5e4VWpHt52WOzyN0RUMAv3YpP3fD0n7QOqErtwae
OuZNn8bpWZ4qZeOr+mxXoWWW1ogDjtIatEo9xQsy/D4ltqqqI/0oV7sXnC+j69HKYAOoJcI8P1Pm
GYpiiaEYVIEus8B/nJhg37zM1HBphsa+kF6trbwFQSXmRGaTn0srzm9j4ThVkA91RNaKnRli2+Gq
i4N/vQzhFI+tdfDmbr73OE1rodLa0fdu0OcPBG4Tv6tJypxOzuSreZE2YXlEeOCXqhkU9SwpsT9h
QmSmCJw0tgp/0Pq0DxLdLqyAUPh6P0ZqRHRO3IbMG+NraWbl6uuRi4tIL2I9iIuyiQIkQdaE9SLh
WNsBBROJNUsKh6OcBvecpM74K1CMZ21je2xSSlr0XUHRzVa0zxcFrkZKq+iqclLANs4bbRe21mJf
W1G7yL1nLnIJLBNGwcZO++zBrfOm28PDttXtrBUNaZBdL6sPZp813QYSXHyvqD3sREEeAbeUq70a
qgZYGM9cdCnUlcT6GnljxARDAIxrQmFmmu92dd2yOevJc4GSgNQhclPw81IWYj2jUo6PRVl2RJp4
HWk882QpD0aZu1t96bTPLdYi43YmEvhaFUqpbIu0LO6ISeu2c2q523wu1SQcMaK94UmbX7S008/b
vnXOdG/0NkOviVtvHKtPVMnm1uuy8raSE6R6x/k0L03Fx8M15n629aELMN5j6CCrwdl9Nl8wO2Kh
URf56GA79qVxoCALwvvyLanpNCNrveofK91Olq3ijmSnN0maPJSJzJ5pnE+er2cscGHVOAKRct/Q
p8BFG5JQ4hpTMOsiMckvLWFot9hU1KFedW5JgKFhd34+6uKlXVtU6Gnl94YJTq2w5PXj4ibJAxBs
zQ/niI02Rh1Fqa8Qan/TeWIgwm1pH8FU9SeTxLxHHlicA80v1p2RpW61yfV6hA9blEYZwtHJ7CBp
NfMwLFnsBWmk6zttjrUamxMxVbyscY58s/OAtXHll9ltQ4OFI3RuqtJvXPRabTc3e9tp1GJTYk3/
VHrN+trrOp9QMIje9e1MaXnXNRT8oHDdaj6LUMnB+elV8aTYbfEgFk/WIQUfFcqs0PDcGUgUbwqZ
FsJvZxg0QSuiDkh3ycopyLRpfd6T7LOzCkaeHriVGz+nearJzUKAcRxw3hk+aSwmJQGt0XAVK2b1
aPWtqLboouK7NF0qN4hhK3pXDezgKy9u54NeGtroJ/CVdMIbvcn2K49Idd+1snnaWOTeHyglscvo
oji/HDkZLaiBR3Dxwazh9LTmkN8nE/6UZPWkMj+niu3SjMO9hbWCNRvmpmES9oHUiv4s1zs7Q0E1
6R+EiwN5IAtdPpMHaPU4miVY+MSCM9G245a8nafIdtpQMxUy1BonuWMi9up+Aaq+6uy0ZE2MMTTw
iQPvb8w5msew5KY8v+vmzgzaOXL9KUvGYdtQHSW+1WZuu5kyi+ySBtGJX+djM20caSytL8cpw8w5
cmPddyFq25uZ1RE7bdm5JtZAiTZAfcoapkHP6uu7noAIiFg5/jg2Wa77WQ89JlgmFthAXUq33sSl
Aes4yTBTK5NcMwNPsa2vsZm5dy27QHQ5DNnwPDKEbs1FWTBBtsBAg8jIxFXezITnmCKdrlTh1LxT
adh3eTPINsQAJKdfbSvFvNMFrNnQmZ2ov2wKTGcuZTZDKlcijZ0XEnxz5VVa9XnUGiLTs7RpHqWi
Q0OnD4B1gIA51/mSLAjUNYijEVBEHSnrkTaXgVFmjQTPF87BzI0o2UjW5zDWlzgJet2DE++Qt/Z5
cDUYvMpk0QtrVgTNLtF278oiVT/YLKsHgziyKpR0S6/g15slPvf0Ws7rWVdz1huz/WxHS32WMtsB
2MlpKHwlqWfiJQpctgJIY8z3Xo+ja9MlCMZXpaPu1JljR5CMs8ZE60bjtq5qXktSNIkMCU4tbB+u
nfzQNrnRbzln6x2B9sJ6YftubujhLuZeY+0RPo9m/AbdKBPbPqJVem32XmP6tpfJOPSKiPksXGep
Q6F23XfAd5svKpPbrHmrUALSfilGtluIsRdu74CWWxaZ9yFk/NrdZZlD+qkzT8p3J5r5bz3jzxar
UK0Nq4W8d2DTIk1ukgz/zO0YkR+0myttydYwk/4FOzw127a9V1sBvofS2qMdYzuKh1Z1NiTeVWIj
ONt/EZaaf0h7c/yuKdBKtgvMjDkwUgVGgiNR1rfx1Dz1elE/I7zIiLuu0Nsjgdfzbamz3fHsYsPe
aFYyVxu9rLM0zLSGms9rTcXwVdy3YL4203RtqnE6b+hDRNreIOeXCrRoxY6AhpklEqyi9QesK0y/
qRs8tbUlv1ZsowfZMUrnuVsy73OG19aXelxaO9SAoaqtRJbwkbQtSFNlg41EorYjUkjM3zce6QXb
xhhoZ+RKDFu0yGZiUPuljJSAgABDhkC35Q3yzEwPlhSerd61sxkQ42h0wQhjMAnsxsBQq7CEYWF+
1DifDb0yr+DoZNmtgB+Thy2nQJw9TWWZwtJqIwgBdtbAzkX3f4UkhK2NqCeWwqbRWrgeCVBusEQt
Uv20ZV23RneoUHq03o2KgehnKT3lk1V0Vus3SqdNsIJMPfMVzW6+97ghPaidWxhQYu3xIrU0Hu7U
SeWq7VVs1gtvVp60XFevNaPUxtCY+jkKcJpZDrZY8jt91rG46HoDPqwnm0UPgSTj7/kgtI9Lr+Zf
FTV1vY0hiO3zpSvq7zYtVcOvKQgLXzi5OvvQe0khSorBeEkh6RSsZumc+lXUt3FA6mtzgGM6lxvy
Q1wjrCwqk2DsDQa4UWvrIa9gKQ67Mo0mZPUFHbRh1vPP1aDVd8os+jhwitWrMq415WsZF5BxiiGy
913kdF/LzHYeZzYZxn/Xg5OatADaoBeWFjEjZtH4eFbZCBTpfNERpdf+kgyiLvcjENp3RCQFgzeS
g74XqUdShDV7EiICFNc7pRznDQkI/I5FTasmcMoYJoA3VjX61tLAh11rapPDTiHSaw/JAfDZGOdw
vrJpWM6Rv2BfQou0vBgSQ/vsKrOOG/IyWGfq3EonoJupfKxUWHd+J8fiuYxG0pVr1SvrnaAS+mDJ
TjWCpqjYBCPpQBMaM3Kf9kXb9bdmr/dG0Hd58tmS9Sh9whYa4efYB56DlGbPVb8kTphi7fGYJe5w
EFaW0xtbaOv5DmJU66YaRnIOpqixcj/GyPWL2xnl7QSRV/GnCSAx6PS4VYLO4XiezbNCYhjBgNoe
81olyCx9MkPT7TJ9ZxMn9rV2cPnY9OgkvuQkyXsB2290KIfazm/byGQNSLpFdoGKTvDLRP/h45yU
vfulsNPue11VMg20CFNGyKwQbIK5wGnMdxidKeZDqXUvBs951KVTtPskGilF4c9by8Ys8u6qy9zZ
xV+XnRMu1dJ9RRKBT4MjvQS5FuyyG2d2FaheQ2PV/kgiwEc9TjMFlnCWfSh6kkx9c8iagXetah9p
shvfeoxAmm2rO7G1cZIZWTgNce+UhcmbtutaGGL/oq0OY+Ccxz7WuUKLXmV/OU+TMdmpUSzv6YJq
l6YQxc1YElfij6bTEiiUxsuaPTLto0I2T46ZDYHrRNatADUFNays+QTx6EdX4teO68/PhmqcDROM
8jgqty6HYUntwTinlRAH8WD1BJpO7PCRzDnLW1psbUXkEhiem+2ulZDki0aLt/kye4E6ZdotMIUb
dEljbKxOWzjRyfE8M1Oxi1UcRV2VgtdfWjFtW/oDPxud//E8/a/4pb75+UG7f/wn/36mJSXSOJFH
//zHZfos6q7+Lv9z/bF/f9vrH/rHdfNS3Unx8iIvn5rj73z1g/z+f14/fJJPr/6xYYTK+bZ/EfOH
l64v5I+L8EnX7/x//eLfXn78lo9z8/L3P55r2lzrb4vTuvrjn186+/b3P/AD+aXDsv7+f37x6qnk
5+7SKn5q6l68+ZmXp07+/Q+6XH+CcK8cNtxsGH10PsaXn18x/qSJSpbFmlNO+4NWTFULmfBDf6KK
RgBFygYcsbUL+cffurr/+SXM0GmCEg4ADwK5qf7Hv+791Vv6P2/tb1Vf3tQY5nR//8M8AnzocAJF
AlOvJgb8PvWoHTSlqTnPQsFLsIry54SduRQDYfQpdIeMjuW9bs/lk0QYlvmZZ6B3mKJBk35Js9K3
uk4SFO9ExI1F7hyfWaNINh0MUWA/p59EUMwO9Wo7aM4WHcD1pDcWopBYzWDYZoxq0SjxEDC+q2tR
iOWmaaKs8lkjCuSMqfJJB5C6S+nfpwhHcnf2VW+5VuHHY7KNJ3wRRNGy01RKfT+zU/uh6E2XPg3s
R8PnCKYE+ejkuS9LxDw+pkZNUOTtckYWsHqC0fejcfbL/OVJghlBGaSPCqvhjRyKjdKREEDr3bRY
eztCKCeElZ65HTle5M9F7GNzuRW079lJ1OG8QK8TZdOjWVLJQYd9mqQS7zHIqa6EaRzsSBboOoqX
Ora8TecZt8YSUYzUg2D1bJbLBUZD6GRpP/sm8EVHsQ2pLjKXE/3pdQS8uS9anMiN1+ja4xEC+lt3
kzrWu2pUvnpQoSAGGpfIU6pAS5SPWcVZK8rbU0289666jnMNZ1WaC2sb85cerpUkWZHBiNwpxkBj
FU3PNoVb5HvlYPpYQWi7XybtPyfGrxPhqC364+05q8sLWDaOHsfAhigHY1IUq97Npj7fQD5UL3Sr
bUNtjBOqq0WgmtFPRQ4fdd7fXPSoT1ljC2eLya13HnpfHwoQy3ceaRvy0pzt7+/v2FLr57VWEsza
/F29tF8/0EodmtgVXsNrnJctJHqKEOO8w49t8TIthFgdhzNujtvFK65yKeMgqYbs2Wm6PCwTRff7
sqwvqwUpkM2J96/hzj8+HUxKYOAV+YNu9frTCVRqfexwGOvdB5tW3UGKZaFDlo17Anj+Ggrx82JU
1qscBW7EsdK4icHp0cfWOzdakjNGYLwdi+KUkeR7IwrDEHTTLtnLb1JKxRx1pui7Gl5YZJ6JLJbU
6s28K8p8CKwJLvyiZdPPbfjVLvzrMD4CWH7emoO+x0WjS3d/HXG/TBvbTutcGtzaOGZZMFUY9tdq
dio7wjrCrLgMeD20BKjF/AGae30ZOdY5XHy73iXOWdx/cMVZJFSaFd6mrrVDIZrNWH4Yq72iPPTt
HJoNUtwmCz3lu6psNeFtyfwNZPQJvYBf1caWFL1J+0ZHcXUHgrSTBynF4Jxt1bEhOXAXGfZeGJsi
7g6t+s3szc0M4h13T2W0nCECcQtnZ5pfZLtJvLOouGwsy7doNxWVtqujWyPG/XmYLxAWIqkbg7K0
gnxpqCDoYslxY9XpNpbo/zEROTGwf1iTvl4+10w02MGI2sEkjvlIwus8ZUnzdpdB7NtS1iRUrJZ1
W2UEdGWNMwet0S7b2mDxp22v+ZU7YkXr0iuwrFKcqWORXqV0kXaRMqs7goGgZsftU0toq1+RoLal
rQJ/7PfLxbsfmywbEgFR2nEsOFqayBsd5lQTYje7CN19E0Nu9uVn55PxvSTE1W82iBEfKO07um+x
b+/sD7f2T8fIv3Sm/O1p8dUp8/96+vz/8Uy5Spf+41/ntjdnyo/J03/97+Kp+vby6lC5/tC/DpXW
nyt8x64MxQtpBK/n56HSc/5cT5LEJ2HRtPop//tMqascKllc19IHjw1guH+fKfllrIWcANkYyMKB
z/RXzpTrGvPriIdsiV8OoDlGkRwsj9E3qytaLOeybj+UirwkmqHU/Xw1Z8+MpDxFSFjH4dHFMFbm
4xMtAF/8WISeVkqq65rR7pEkyJV/1u6VdIpDoKN4T2uIdt8vb+Kdg8J7F8SFaj1+Ay8Sh/R66cu0
vjZckYq97gHEQfxKlStCfZAkqEV1M9njqcSG4/MXj5NTF2y21dKfqbgu+b8s6bVWJyRKUYgjLs4o
4HLbOaiJW910Axq4OkriLe2J5ltssa/8/l6PdxMbh5n1MIumgpMt+qLXl/YSJao0teWRZgCKeCLq
2wLt5omrvBkvXIUb42nCzUXZd/RES0IROTJzlXYa5DnooXVfxoq+FeSKn4ovXH/Xq+GyXgt+IJsW
GlFaAa/vKMLxuFrk2O7HsSYOclpb6d1dTy67n+QRW1Z0IhnyvZvDhw4uFMcN6rmj+soYhYJpTtnu
HU/p/ShJkr06jcpudqzn378sfNLX9/Hq7mhWWC5CMN4YgaXHHCAAI0kDDnue3B2HSz0vlEe8VKol
ACBabtsyo8lDmWJsanNysQxI4lBmVIiAfKbyDYs+5Us1D+KbyBa2Ya/IQakU4TnKFgw9pYxJln7c
WsjmI1+BgZmsctnhLtG7FEaaViR0iLRWu4vbbrrSF12t/R6dzmfsaVAlqrVRSKjxhnabtyuTEaq7
cafK1LR8mNIGHvcxHSAMmjQQd9qbVRsS/FAOYe7huHORJ1oX74vMYAccZLdwUBixfNQSgFswX8dG
7QBCVEg+F1EAJgkU6VC6yfkCFpo6vsdnrYISVs9nvY3qca+orTNt2bll/qAneo7WA/8mDmaoypOh
COH91bIKsm4RyXXrKB4QSwKgOT70o91yxFiMPBoPA+ceNPAycpMyHEyEY6GSe14aGnAtHl0nTUH8
AAkoko0WsTqMa3p2j1WGnS59naFpgYor0U+UOaXjXIyq2SnXajarw0VteFgfAOU4uITruvKxLUjK
8+2m7BdcEDQiddEn9jc6zzIN8QaM5cZ1wc42VtY0ybnVZOJLG6kWqFuMmVhd8UwA4bcpDowzkElX
lQdFn8txa6jZksIGQHazna1G6w70SMsxwN9PDr6YKMdCFTuMBsBBb21Qr1IFjlVjod6pleFk6OSw
S/ctwuIMPyMxp/+sT1r6qfY6p7+Psedstk5iYMUQNzMaLoF9BvQ73Hjcy75EaLXLk7Yi8lcoci30
xkr18ZiPxdaJY3X+aiZ5W5AbXCk4lvOLzZtBiZM0LNVSx1SpTMHxcEGZlluw6sj6NMcCElyVpMUA
pIxFx0GzoERv3B7+B4YK3uh4X/Ac0hXpt8IYvItkBAcI3TiB2bBYZtvvhtZJvHM18nAySCYviq+6
0nDBEiIDMjX/BZIKDBOJKswSbQI4SvRKz4LKaFJMir3Y5UyrtmiFA12BBuRzQu+82zyp3f4C34xR
va8srVf4Ht27IkFkZuwq8yI+FNBouhvQAkeHhWFVn0QDHSUo29Jotn06jqToFk3/YOQo8EKt0gdC
g6pcJA9uYuYE0ndt5jdF5FR7s0Vx/2FwYnUJJ6YHQCE2U+aZWRrG5RoYAkRfCvxhUtQGKOkm1HUf
Ge3ep1gCA/kN/maf6pQu4kZJFlysa48oF6RZVdyhbs2gSDkk6KjJtxbnsD5QcxbEqw72CoZepoOJ
F0yOccF7pLWqWxtgZ/RRSXdaKCcNIQasPhPAXjMabdobQzk63KeTA2EhtepCfSjNYmvS69bDITbn
K9nlWRNmOo4nAdlMY+ljs6Fk+whYUw+zxcrpmJclAvTKwlYEWLQb+yujmFUTSTeKi1niVgmEqiAc
hyL0tVLbeAnM2BERDh1lRHvVUfobjE2aept2qXyuDDv6qiLIcEPq9bkIVL2kxQQ/J83CznElC1s2
4cAEYN7fNkrWEdERacqLVUdjs8NjdXlokqzsz/GnWXrMvmJUNbE2472fj8AecHxG9JhLBm8ELNK9
dcsp0YOIRSkPCrPqbzpF4pWQg3w5G0NdRvTISdy4Pr67+QipJjLOUFClkT8CYlfBhNVJEqRGhEZz
DSQyLp2qJZlb4orzSe3ldNeIJNJ3WJiKYtsPSaVcVWmuIP8cPHGdeBITazv1SDex+skbgwaazoPR
17Ed4EGiPdt9LJ6GRYzxVq1nR2ypd9u7fg2QQUKXrPgLPjNVuGJCzWXcyWQz6WUe+YaCQUDgDED+
fuuazVlqFWq/S5YO91Cy4knwc8izO3OwcKoCZDI9OnLpmE+t6iY5w6HSk8DoSC/1M3xUMAJtaBAG
FcTDS6GPFXwuHe52tdiVg2RLmT6lSla+LFldfEVslG0rU06Pnj01O/a+8rNVd8tnrfNQA3UeEcOw
ggCreGcjm1YJY2s6M2oKokAa/egwPTXeNm4gyXbAHmDYt3JUvk9gg9ecveMO1cOUPloYkj8WhhAf
pYbI3s/rNhNBraSRCjODMLGdns7yeSyVKAni0o6bAFwuuyXCJsp4lLUBiQr57IuuVQCNjRv3PLm6
a+7TKLawxEpc6271MPsyq/HGSOGm9I10N8sQxfj1QBb7WqRGfgF7kVwrJFV5VOPNMJaN+6mp2vyj
QgfvUI4TXO7qsemmrS6LNIxKLAIyqRuPZdoqD6rw7Ae5WBeYAfaXSpN1jm+OeXchOwt7GDebwl7P
OxGIasEsCGO65EIqzbgRSl9+aOGeHEpzudT1ug/LTq8vMVXxLHByfblJW1vuLRBJKG8w6Wj8OgCu
ivGgl9pmNJIPjds4N6U7e+7GKCbrOySbjEQTjfTdWpusoPQIbgHnl2G/eGUIt7UOSjX/xKDQqEgR
mH00Cg0vh9m6Lb2xJ+B+MM2gUypcuuwDtxCfG3DqWXEX51FZENHWNGMTusWVea7gSNj4GeJpDP+K
Hq7T5OrPipKbL3qva8RlzIPLfjY9pKPzHWPA4dz0FuOmqwp1jxtYFRLO0r5Yc0I+49hhaRjYk4jL
QHcEBTOiAvgtlY2nn5w1zx8UqT00UaP+N3Nn0hy3sizpX4RnSACJYVsTqjiIkyiS2sAkSsI8JWb8
+vdB/bpbVWSzjHfVZufezbHDrEzkEOHh7vElqTCYkkq2F5o7d+EqHmaaqnSt0PaZ5zTb2YTDuIql
Pn01236O/IiT+DvOujL13dSz7xzW5UtJL4x7fYxeYRlKLhZM1C8xCw6vK2ps862qlHdlodDaGZkL
1B/X2O2vsmwyv1AgmiXvEX1JPD2lnUtMC6097DFTAKnnswv3ziiDlcKGp6T9UYuKHfk3ZgqdhfWF
T1PYjPCjkhUn2KUQOUSdsR3mYr6rEOxb6wyDd7HLKEUK0rRpiugiPtk95hZGqNZp2aZiBeAjbTxw
nBucF9J8TYglnyuDdkcTNeH+yirG7rlKk8Z9IQhSUAPLoXhI81T8zNuqVPsmHYdhB1tprL5EIoRA
SaW9vwvtGqOkfJ6zhMa5jpr9Ge/G+KBZfde/CIUjwC/AzsY8TJU5PqsUTPK5hO90Mda0MF0XoyYo
6aY6FnMQwuZxXfUhJl84k7S7KjHaB5wNIUVpSaxWPa0lHH8pOtIrSs/jZ1dU/Ui1Q8KulqbmjZug
ZVJrWprlL0Flqnk1EJxsciom7boujfoPljH9dRKZ5gWxTnVvwpAQ95r0eNxj08r+UCLGpso1I7PY
elySDo3QkvxWbybv2Ug9QF2zKqqnIMjLbVPbEWXs1OoelSQXXxtWTeKD+Qha57Qf8S+kuK3gAwWe
hzsXmwtlP9I0jnqQxK8oM7u7uin6vZcuj8tUtjH65zy/RMQPu5Ucb10EQcrxz+v+W2ol02szuA5G
gZmTXelaF9zMlUGtpgFoVmsMsILxMncDQkLop0Hyg6bbVbuJpbJTLNtEcuMmifbVVlOIbtPF3201
TjCYb7IgT1tf683wmRNLtAsRsnuigOLieWGkP+oAljn+KSq4LQNqT9AN8FbDkBxDss68qr1eIOnW
au8eYRouLqkTVI+T29UYWRR9sUsDq7tsbeWthdVWzdpKh2E/lWLwYzMacYnz8ruZrJ0jbYcXeStH
PGyhLcSxHaCBTp6wwiKBMpLp2yJHhCDTpVfUsyAwaEZEAWzJxAZYuI8adlmrySa6cGAsEQR1BNhj
BAmjNwb7m8q9OyzLsDcZjGYLT7P+MxbKZh3If/adIOQtxqpedRAxIXZW0aM5Z37hFfVhVuWLLoJL
k9bXN25uHCBlYXnj5NzjRbrSvPaqIjnc2HZ6GQbC+oON7QEOGvEsXiEo8Hd4rPYrzU18GYobPBy4
djyeVKcIn3DVxTq+NQQkiFbtokDfwWxfyah0vmhtswtGVF8rC8nnwuOYKQb6tpF/I1K3UGIKKtJm
tAvdqVmHbrDTE/127riAZGiVBEFD8gOJc7oSTn4pU+srjfuix6hH7SaqkAIUFFc/9Ij+CbrqQ2y4
t5POfY2PX4nbj6sVK2EV3reun+SqCImug7m6iVR6yTvRrOq4Gfe1gecNlCznugBE2xoU9FfdYLbr
jMWh+j4O92krUOHW0V4FjjxoSg6+1qUPNWHXKi+iCxo28V26pFv3w2DsrWaAN2TW38zC2LkJ/22Q
YT81OPA5W9i2qyk1H5qIg510RHlY4In5xXPqL8LCyn3IhvCVPz9tEQnDM40g/WAz9FvoyeXYBN0t
tjleC2c0vVKOt8vNVqwRpEDByBrvIvUYk6Z1MJLK6Kc998bBkbVcxTpGb0U2BAYfNd5i1i03etXc
6cXwEMYawkjHuZ5c0V63uCc+tNk4NmvNw4LXqoxg26lU/5qBapibJINNxD5G+77VOvOgd2GH67jS
oJ7ifkA0Ci+w8qO4HZ7ifK4jBmzgGqsp44aBtrwKPPNLOrTZV7NweuxARB/z9+afrkh/61YugBqa
JjwUyDopZTY0oGrtlRsEu6a3SBYbt/7eeTK9HkmrN3Pc4whoptukXppptl6arFONSoP3DXXzM3cU
hiXx6G2t2KigQU4kccg31rmqb+Yi11Yd7b+unUzLr+DvGRsFwrCttUH7bfI4rAbo6l9mJ//DUbtC
KXaf4Me+JqajLwlhrKgPre0cAAcfyL6/1nrmXHll/pjir7LqTHqwpy22kmEnBSkIqGClPbVNtKWz
avct7/Qy2QZpXB0ybSCNrsynpMOpktvsT7i0eyhdb0eOQcltdL0bFILlgxiM7CLNvXKVT5yTsIOH
Rn2OVht0M0VXoO7t2uAbiCHoVyIfyl8LHeHW6XoiuVB76q0ouMyoInx1UqnvujDcx2nDxVirniJ6
aBV3iFYs+DyusZJO+JA25UMdpeY3zYsePTt2N7DEzAunHi9lx2NN/1qoAPDB75wI2jKIUfEK0+cQ
Bqr6ktUUUzTBrisDDEq18B6O0vdyxnIqEyV2gW3Ak+t04rsIcu+5NBJHYLMxZt8Z46CKFF/jptNf
G1oM7AaC3mGlRDXt2bGNn0JNIEUS6Y4XGcuXXg+GxxQzw0MhuuJnqsvcvLbx1VJbtmvggQ8ErrPJ
Ijhdpj2LXQqAhX2yUdNjUF/ooORPWPimzZ2FNiDdVLaCdOO6+XeZ8KfGrpb7NFTpXUcrlWvifnfd
ttlDBwuZj4AF5U8R6/YX4bU2i5oUX7PS6+z1UKnMp+0tIPFEwH9TDQ3lJwU2HpFVGMxphF+6BZMX
u9Abmn1rm+MrrUV6gmqM/+h+Y18UhlJ7GD2lH2f6jI1Y0jYXU9br04bWacNTXytjXBGnydtatjSm
7Loov4US9BACwq2Gyc6vupRAYo27XThT59Sg3yKhiP2po7INc9SL1xxPrNGmyTOcra5KtamLPMJ7
Ptbv2nIEXLPDJH8EZ5MvuWi7L2E+6/Ua6c70R0zDvGnmqXsAYhkw17IL2oEKT3ZYS2Z1seV1wqsD
qwAaLIatoeNRUtU4H5ANvOR6OxXrHpuCO9MaW8H+nWGStSn7G/FCkGib2WvoblSGnVrjCN1iSDrV
+n2PKVSwtkBz5wu5wK74tcCq29LzPXtosCsaVp1jNg6P2+iVa43CKxzAubEMLmwXVQfSNA8AjeAV
5nUBZRUuc2Gt2pmutDtZgepDsW9QpZCIUZOjEJBczQHOs9vZilpvM6WYEV/SryVbzkSeH4amsfod
3SZRiFhVrP6MrYf13BgPje0XsietaMLBIIcdhbfW7FLcVGMha3zF+6FYI8Zono1GRd/rUBBPimQq
spUR5CPgLMkXtuuTkd/HZV8WZMBDivupGWKS3roAVVDZ4Vyuar3WoKtWAYZ4NsJ8YyP1xnsp80Rh
I24M45MW2F22t9p4vkNfXZk8uB6szEb2Ld7VhtTUoS9k4q0ijbbIu9TNJNWFgah/Z8Zdam/sXs9w
flIZUUrTReWtaeXzq6jsql9PVeRmh3ioLH2nyyj1M2eEwDq6aXI9Yekjtm0dye8ySgZtjbZpzg7A
uLAp40gZ2L7WWC+s2E96tpZu4vRbV+9Nk3/rVD+nRlbXFmrwch2y0tD2YY1z8VVBWq6ypmp/pnEA
FuWmMn6cpwrqr2V3RDej3hfLakiLa2cGxcE3nbtiNVb4tG+g/M0GiUcw0WW4rvs7mefuQORdg9Hw
I5J57QyZc1MKcNJtUdN6dcWsFxIMJjjaI1CiuhvMTmjsCBBrtm5cTTtnTmI/AESvwIABIOCLmt1T
jS/FyIbWx3YJP0qKvi3+6us4r4see1utifcutYFHeyqg33tpmsyrssnn57Jmr6zI4s1FfZbK15mW
3dk2U61xU4EH/ObQwSPFXw4Ww1wa0UXaKTVtHKQL89rNrdbdtLhiftUCy7oojV5c5U7j8nJrZpTB
k63cp1qhGkD1Bk3Ya8rhUNl5+d0D/1sHVfM0TDE15rR2ArUewEWcVWBU04s9yGof2i01IUj2kdio
oITHP/Hlqg0BN3hT0sfdl9kyIErjg0bRfRwWSKroQltuidqAaGVWxtZK72Pb2ODGOv+knh5dg4cF
v7ABMFC4wNjoVkYdemKVoWvjrhon4H2jz6YX6Zr9T7RjAxzhsUA+hC1CzUedl7pCOo+xvh6x7Vcr
5G4zjGddc+Fi8bTqu34YhdhWXua8EiFigau3Tn4HuTeFv9bUVblKC2+4x/RcIoqy6t7mqrX7XW86
fbmH0N2wKRGTZJCvETytRGjp9q293Fl+kCZZto7ilFS5jnKkM+Y4oLPpvTEHhBCl4KGlV6O7bXQt
eepUYuQXNhjhcwase1/bmDpvrFoaN/RMd5FMhCj31qGO5TKw7qyIVAMv8nZx1OnQ7DtnoYNPbfNK
0zZc84NkGTdjfVeO23EMg8lBoGFUWlzucTEqxNYz+7lcN/T/vOJJJ4rs8FezSLB5X1Yaxnu/G+m0
SE4MkZEfxnZZ7Yc+ETR/bow/WItYiK/E0HW/cVm35UFFoxwvAi929lo6ePOGXS9J5ZOx+6Oypu52
fVEhZBmxvxlWmanXt0rV+jNIcPeTkw2jw51o1oB6hFJZ56guITOa4vCGtCq+TkYXlrvHA8S1lYri
q1to5XPEPSJWeBljFBFWev4LODuY1hJLBUGQ16SXaQ69cR12KYES2AusENzY2SB0yClvysw1s42h
VYAbQUdPNqRY1fjTdkaJw2dc9fOqpdJerUNLzPfYflPcMbIR0/F6Np0ajFeHECVISv+kZtJ+i4JQ
PdKQOY+5jSOkkbkR2V/LOOBRjDnmTyqJRbkuBzuOV6Gh0QWr7YHyVk5VhS+Z4fDOmVoChFCPlWX4
LYrVG5mE7LxKJThn4kzZ6VhBze4LhgPWK1LUAmKNWczDuiyAo1a84uii1Dzh3ZF5fWP6mOfb+U5a
wUCSZoU/UGNItSsg0V3RxVQFPjYt7oEJYVpfSbP/TZef+iFMBzbcQH37NzFdr6+NCaXeqpxc9wfY
vndlA8XgKVuUHnKSfpx0OP9SL/YEIiGgfhXC4nZrr95l7iB8Z3AJfwahYXCOe1VNzaXUtacZDYjY
UPiAFy+X+o9vZJJsohClTSWh76al9YabxhsbRN/caG3HwUUi0CwanWwRPWHhDq3HpK/L4zxY6rm3
QvnK7iqm9SRa9VSQy9wXQc1LM8TlzOFzq+Fy1OMRd0+HmuIW/eFoX8gatQbdE8L8RrUuF04qWzGD
SboATmPYssO8gW6et7E7LrhK34avVRvVz/2AgBfJqzHMO1vUJM0qKhFqSHNsn6zE0cEtBEnfbUg1
ePiRVnX4DViQhcAWapq2iPG81zAjLXhorMZNeFlLIONBGfqw7T0aqm+SRihjV6LebfwwcSzMg/AJ
N3d1H9TxGk91Ym1l9TysZWGG5s5VjfVCejjSZDqdevs6qmNR9CsvHuNmqyhvVrs8dWCXFyKbiDRs
EEqC7oRJqqwessuJnik4t/dkRzdeLZqfvYgyufPQmD5TTqjLnWpRuGxDKmc10BNv2YFHYnLY5zQf
vSAvLiRoDMOSLPCGUO0w53zbsju+15FRzZsWYQc5SxNSoqyNhvApro3h2okkbWYIiUOxmiPAVsJl
+nzeTnbHDOJBBC1KvTH7OtTCec5bTCN3Q46D5FIPpjrBatbFHiJw++TlWMNdpQZuvNvCWETWU1UW
qEolqsUVkGYvN3PCRXogEzUCGrngmr2hm5lgUwzuWN4EaDp+tUj1h/vc1mZv1yC1jXcI5rUX24jc
cWcZFqEamCse/QA3k7az2Vo/o6y0ngQPoUYMqezwngIA57xJSsf7iizPJcofDeKEWI/mm1yf0E67
buAgXGVndKu8DSTmuBJIemO1KHzWtq6sA+zO+ALHelRXBrv7Ioi8+WdoGK25oTgiHxUqzWpXVPmk
0DgroCGSQx1T/pZ2JataDhkiL0JonqNQRpeqiprkhuWVYm22AMNDSVV0NbhCfM/ryE3XCOfBI8pR
mT8IPnXKo3m7LHWolchL8E6+rQcJQhiEHokzoqeQmrZrTdU6yYyAC4U664EYoJnXNCpzkZSlTVCs
zNDOjDURkXGZZLo2bphRdVVkWu2yGZP0IeQNcbB5HQBmqBYLd1UDlIud8kTgkxp49iqaYvve9OC1
IuvN1GOPg32wqefGeA0jwBey/bnYfcyyeEP/gVZBGgQxmU58KFNOyCpSaNKmbzbZWjfIF1vvpqe0
bscn5ZJP5LGO4urjAU+plkCeNJelHykecg6SgBP6T07BSjma1u6tQHQ0ZWjbiNo1HsbVRlOwoq5w
lx5j1pbUx48LE5Sm6DJ06B//jDc8Fn7GYgJq4NwHp+vUdtRc1BMU27u9Xon+K7tc21Qd4lxwvOKM
VcQb1tFfX1OPoaDSw2Ndfso/hKdcmfZiXNbuHauwm1XYBskd2F+2/3hGb78kncRRAoGPk5bB/T4e
xq7LXBuE3u57hHm7Gm8CdG9eRMoWVH4fx9GZ/tdvV5DxcHuCrLcY/p66EHLNthRS43avtxh4UXo1
HpsYZ3obvda3j6cmlt9+RARiCQ2CKxoXwHQyTueWytpxYmNq96mXSix5II4OY9PsaghdjDjgRg2C
Vlw6k5yA4eW8MUTfXCijch4+/invrbJh0WvU5PcQ/Z58zKyCKkAVuNvneXLQZfk7KocXTMXDXaX/
B/vGtD0MvEzIXVizHX9Q6qZziLNGu0d4nOwXqd1ey6U4o/N4b3fCnUTQY0uhy1PnZmURkbWJagGj
oE9x0rpLpxDqzFzeWzZa1sPjksgfaI18PJcoSQh8uqjdTyMyPV+lntbcopfMxkv8uLD21uRAtffj
b3W6Q2FtwulevGFsU0r26vGgdqWTg1aj7pPTtH8cacNVBlOK0m01acHLx4OdOmQCSCwcPHiqWGTS
PejUYcztkHu6bjP6VP3yH0XT4LAOASXZwn3WD56OInSE6P5oNI18rcKBaC63zX1QpMm2MMfqyiB+
vD/zo04Pzt8fRZjKZYs5DrqT4yVwdfiO4DGjH06uvW4ypR6QMQPzG/O0JpOotqiI+xurhAiCD7/c
tUUd7LopPneE3/kWJqbqXLXcuFQdT98ZBN+OxBYFU7Im9EUclH8QPg93OBrZtx9P+nRHM+elVQbM
X0Rogqkfz3mcnGKA4zb7LiWOddl0xiFDpnhGRvTehPjQ2A5xAeqOe7K5hpYSjTV7ox/bOnBkj2Mx
sVfuTSEUczzXz9B03xtuGWzRD1nQL0+GS40ZPqLoJ38O4PSjfITIZs7XdBI75zn5zvKh63O536DL
wnxejvI/zxU2QIXmzDiHGm4PocXUwQFEfs6u7p35YH7MoeSt8iB+n1xuuSD2Jx1tfavNhj/KTty9
F+rjL7ukfvjp/WDjzguXmlvAcU6lV+YwUCWzqK/qlj7T625+NvPyrDU9q/LvC8Wmwx8X8SGiCGji
p0Rc2sEUhDBe49dz9TuJC287We0nO5ouVwxN2fjjbDh0DKemU7JFHoF5ZOPPGihnYVnRRZF56kwg
8c4GgM/mOEQqULQ5r8cbwAUiQttI33HIcclmxnDmQgCO7D7+Ku9sABd+A32ITAxBqaUfj4KDS1Np
Kpr8ZiqNu1jkCsdIw9auEsgDn2wgsyyca9IvAFN0A770X/3PP3vaLFodKbgafaL5HhwJEiKN9ehu
Ol6E3dQ/pJjUDGeevHeWcZGmIU5Y2mmz1Y8nyO5OFdyTEQMOe/oionzwk8lyP9mr5u/UUGUJfHgX
1etpA+M5LnOQX2q5/dJJ4K6iAmXv+kYv9E8yv5c15H8GmkKeN0Qax/Mpcw/0wgsG37HH/vugy/aX
ID18jXtnPqMdf7s3BNI5+g6CqNEN69SrEIQbJBBE1M9dOkGaJm28+qKt/LICovp4G779SmQii/4L
NRN2tPLksai9YOypiOH1M9hJttKh0Gbo/n9/PMrbCRk6sdXiF6dbRMsnRyr2YJnUziToy6Ynfl4W
46VR2zbuAnnz9J8MxSXBlYc74amPbzt2dMoLpPAtreo2XpxTJB7SfuOYqTyzdssRPb7zmBXGdC66
HDyTdfN4R4BedJGO4Zhf4lq36nrRjRvPyYwfKoKIvsUR9msxQ14IKFacuT3efjaSAE4z/o5LYnBq
0wyB3k7wZha+ohHpgzcHE/iVbnz6JoRjyUPoLXkbYNmSy/5zbVD21OmpFDp+DhK0L2YnuDIwETuz
jO/MZbnQF13M3/zwZBRrtKFOZBGjyKDfGGnabnWUBJ+Oinj+iL4tAkEiVP3k+MIv5XONusOKxQF8
38HGGqyPkumz8hdHmjQ1gM9G6MCTeGqGD6k3ayjL6n7UeMlG4de3sUYTZ6s0LT79fXg4AC4MTAeW
Z/H0ih3K3imsSS61XzoV0055p3f4ynx8ot5+H2sx1OVlN0lejNMTRfm9wuhZSd9aSpPhhJQYxq/x
6V2AHGrpP7Q0K+DJOPk+Qs+h23mt9DuRDLiKV7+CCEPFj6fy9h4CcVkMb7FvWARmJ4+uli591LxC
+rBW2xvaObhXJj1nyUQyOth9PNY7y4aYdhHuce1xRE8+DoZXFRUZx/JpeFLBLCNyiTfKNPtPb2xs
jhAm89YCDfDKHx/SuMcyK8H036fb+7SaHQmRC6Lpmc+z/JXju47ADo4J9hcO5Tr75J0ww7wDDqmY
zeTKy8bSQrDqSF9T0Cv2pT5+0lmWl3ZpKI9htb2Ek2Rux7MylbIQquiWr/FKotJx5z1V/ODMN3o7
K8y6JSI1Ol8R85wmMVxrvH9eAqlTFWV8GDCiKNYwcAJ9Dd1+6rdQT7HU+3hjLD/9eCmB27CXZY9x
RzDT46nlRte7VOClb4yYRd6nzdwB5Hedk+8tmkSAY4cKmXkWmGjaXEB16zafy/6cNfzyxU5/BgGa
gQOEXOSIJ1+0y2wXyk4l/RyB/gV8LXEjtTLYTek43lmiH29qk/5MH8/97aEAiEB1wiGn7TSI1vHc
MSSmrppm0k+QIa4lfPS1oHvU9uNRTg1jWVMXS2vOBSeDVNhafsY/D9dcNFpSx3rjx2qAuKkcWeFp
mI6LxKdwgy84hKbuWoutwNrEMUUkH5JD+jopVxMH2+nh0NgFfUzWMpK9QnJfonqvWme0DlM+tt/a
Nh7H9ZxadriV5iKa8cKhMNYK/w6K0Xie9gcBANud2a9vvxmKQB4v/gFPJRM+nlfaNrVMeqtFENio
DdqCyzAnoh6dST+QervrLpziM8Ho2zPCmDSfJJJfBKuWcTzmFC/96lFy+l6ezPfE8tq60Cfvh8jd
/perOvNM3vDOeASJfDZwEhC5N+PRcywyJq3xO3L+TYc8bIdjrraddCkvXDiUDx9vlrdvAg8BM2Ry
IHMUSI/nF49WnmaZ1fiNSvIDjHHs7eAnw6sMzgFyb6eGzJj3Z3GVEUhxT3Y/IT0yUS1jW9aq/ZMV
oY4dXBF+CYiPNnFoW5+OD8CNiap46IRtgWccT61zeorAga78uNTtCzQvyPplGJ7DZt4eag//b5Ow
Hi93ihon08rA8uc4HpQv2zF7GhHVrFM3TM5cm29GsQ3SB6z3QdFcIoWTfYit5JgaELd9vSnDS0IW
EBMl7MMndwOjEPICM2DlZFEhOV4yFDlL8bfpfaqo2R6RXLT33BgmTdbb/sdDvTchyhXcAySvNvqH
46GyOVS2iDCbHANpPKa5ox/wji03nx+FTmLQs+nMRCx/ugcaaLKoPHs/0OF4uV1vfRvrXH2yBxFX
BFYD0gDcFGQK3E3Hk4HR0jmV5nY+NCBrO4b4fWRjUHwSrP87Cqk3SNViEiBO9gDtRbqx6LPet8MS
rJZebRu3heXw+SVzSBIsxjFwHT/9MNDDE9vyOkjzZfgAXT/EnHZKfn5+FLYx3f+4x5dS3PGKTdYE
WxL+OGBwVEPaUo1xE8Zjtvv0MMsLL5cIZ4mpll34z1MYzLQascYYS1PsR8uLosjt8SqMnbz6/EAL
PEcTCXY0UMzJySnbYBYwEzt/Nt3wWoPAs0tGZzwT7S4R+lHUAopP2Q10Dorp0oLjeDqmjlDIzcvO
xy9VJLvQjESyjfKiKq7HsDRus1Dvneuh6XV7baSyCj9/aJdsH5wJOYi07JPlLHrUSAMycr9TVfkF
a+QehP1so8+/cPbpNKGe2YIX6e+7ezxNNNTjaE9Ms8zM5MIIrfhbWmii282Riu4iA/vnULrRc4l7
xFapwNvKNPbOrPWylic/AuzeBhwCZiK6PznTfU/Ts9yOB1/iDowBa1PuIM4FB2NEiAS5oR5uHUQv
w5lU482DTKUYSIqYFPyGR/LkYDDvgJPp9X5R9OFVishqo8teu26RLv0HQ+FrQnrLR4ULcpJlyBxX
00bpvR9J6lcwXYbmdULHetXglnou9n1vOZduYXxPdg5t8o6/aTGlFSUm0fu15yb7mYf4qlATJgVG
K6pdFdd86EbPfn36/LONgMIWmEjwfh6P6sLrxECj74Etc3GXBN2wLWir/fmLeUmqPUFirYNMnSyk
k4ajSTO4wW/TAd5RpTeXESLpM59r+fKnG5LjwBNDhLhcm8dz4Sx0caoU1/9YT3siBRffQVgT+I9W
sMQ3BU1C/nx++WDv0MyKGj/dwU4mNppTjZZo7n06gqf4W0FpRWlgP/8noxBlMwC59akJTUu5Ab8D
HukJrfHBm616E2ZZeCYtWpbndPkoNv2fUU7QjzhXNF0WFDaqgDboJWHOuhsMb/PZuZg6RkZyuboo
OpxuhRFKEhzMuPOptpbbucKCNhWdcWaUt5cERVS2AsEGllYA5cdbIVt6Fara7H2FxR28XXczFTgZ
pGH6aRyHMqBF3RYnO4N65ynjoUrzttbTkW/TRimS2q496PAizoTqb9817Bg5PcZSR+OsnlwOmZpk
4wQpVi/jbFtQPBXoNYJYvGuROBbPbqDfBnkfINDIyuHTAY9JCPrXpZa0hEfneDHdnA6vQUSM4DSo
p0MNp4YOi+4z2+8NiwU3oKNhTi72ZDIoDuLl6WOgbFGITCZEZaA7XU5/jDBM5DZPPezgVZuvIhoQ
oKCBWDzjnvHy6S0qFv4TFxYtl4mOjucbq5DNGwedn2JhvEJ3bt15tIJ9/HiUt/c9yReyM/IigkmK
H8ejuNXoKT2dOh88Z0i/GKWGw8FUu8MLr8t4mUxa726VhLx85t1+e84BHMEJaAZE9Y09dTxwo4q8
dc2u9fshrG/slha+ppk6Z3bsskjHtwn8Yep7zA5OEvfx8ShDlAS5XjZLJIStZxKhy8nGvPDht6oz
O+e9oahowNEDOaOAdDJUm83W0Kfc+zhYoVfQWizRG7j/qhfuZ9EOcCPqlbCNWEL4eSfnMPBU34G5
9T5dcq7jFKK9NorfJaEm1mPGmXm986EA7+EaEOosPd2Xf/9PbD5AmQS6MTp/TMtqlwUVeqi6i5pv
H2/Ed+4W6pVEUkueAUx8cu4Qc2Hib5GbTbOBE0ASNVsYtPbG6jXrKZpC0sLK6S/oGxafqZm+M0Fp
42oMYgy4Qpn2eIIg7XbhISnwMeuotn1eTC9mkmDr9PEE39kf5ISQN1lGSm2nqVSWzfDgcHLz0fhP
8cHQYFRvDZTX9aZE1/P949GW5TrZ+NT64KVxdfw928eTwsTR6zMkMn4Tmvm6UbOq145TTzjY/2XK
Y+IfOGdm+HZMQPClDsedRT34lAtXGE2ieRQ0/V5BFwXsUdhHur/KsRkurDE912H57XcjHoYAgY+b
gEB2ajtKDw9X1TU4YyQr0KrZKWkWMjmbjxfynSxHkkdTKqM1LPPSl+/6z/7HQ35UukOW47mpj9vZ
D31UyRqTg99haG+tIf5Js23kiKR8ixT906ncMjpI6rJz4OCcjC41LRyIUbif0UD+UZ7RXOHCND19
PMn3lpJitIFXI6tJ983jOWLmhOSi5wgkFGzXNt2qt40F4/3zo9BhkysLJA44/+StKZq2bGjyx1w0
M7zEVMLbZ4M4cze+PWYcZuIgbPZAMCmbHE9lUF6ctEWufBgD0bpOSvmrSbJxFyRWcvfxfN7Z7wxF
1kL8yOc5hZPiVs+kk3TKp0FL3KyrdMy/0vlXN/fS6J37vFbVj49HfHdytJZbHAtNkOeT3RA3+lhS
EsZcv3KSBy/GrQNxQTfRlpJmRu2Zrf/OaFwf1LVcUHzQ2ZPRBBLeOdebxleWVNtRp2WpnZS0qmjM
5NPvNFVbojrKt/xDwHP81SoMK1zM55SftJ0FW08kj3BCx0Mb0Avu4zV8G/FAZuOFxqt4OVenNdyO
hlmFNgLd95RQaJyY49B/Sw+VLt6hOKqTm2I09F+DHmTzGTL2O1cJsCBFUJ24n31z6vdd1yKpQ1ob
+8Kp1K2u193VQH9y7Vvcp+EaEZS9waupWtdNv0GHHH46/2V4fMaXoZfAcnmC/7nJjEgYKptxvcJO
NNpOTaD7cZSceXjebpplENtFTMINT3Z1PEhLbT5q7A7rjYgqIS03sRFKPDTV9bm66NtLi5HARXB+
5f/xkj0eSbgDEnV7xsQLu6xd2IC11zSROPOovTcfAkdyOM46kOGbq5GWKWlF+DMZYhFSLjLFpPHW
XtInZ66udyYEA5haCLAxlvCnyIEytcaoHd5PiFXp9zju5KEfsnz7d/9/yuD4/2lbfGRu/KEN8v+X
BsdsgQ8Mjn/8Smh117Q/jlttLBvnfzkcO/K/6KvKywEERb4Aivu/HY5tHI6JDwFrlhCAFtp8u/9p
m2GJ/4J1osOSBAXkiXb5c//TNsO0/4vkAySY40ByxV/8jMXxsp//b0hHPLWUfGBiUpSnxkTsc7zf
LRm79CMzPd9yR2z8gr56bJtmeAqADq+dTjOu2qQWd1BFzqHmUFuOjwGDA/ES++PubhBRvslusDjW
EZiPwjfobbGnn2T1yJyd7hI/iUDsAn0utgFMgmljB3bb77IquKR7KVYM85S9Ngo5Ydnp5l3nzoPv
jp7zzaMd4YPuuQ2ys2IwKXrLyEXYFod3UekZ+8Ew+zu8xfJi1UmpxCZqrQjn0XnsbwV2kT+DgMsz
ySAo09Q3uKrcOV912CXQ3amhg2akftr4O+xHPBN3BJDujxFQbF5p7YCiq6e33kphRo6R25gPyYWH
KZU24v2InB/de794zUWNFT/0bWBejpYb/yF8ydpDG+YCh/IhVOWmMbr8zmpL9IsYoF1VQxBeC01B
+217rH6w/KhuzGRE5J11Vf3qDXP1kJYAU5tO1NFridL7uU7CYusg1Nm4jfDCtdXSLxbg3OrCLb3B
+/9m70x2I0eyNvsqP2pvBc4D0NUL0umza3RJEdoQipCCM43GmXypfoh+sT7eVfgrM1BAove9yEUi
kS4fSKPZvd89R980rOgvYhq7b1Y5gRIsyvWGh2IZqoIk1pCZzW5e3NxR1SsSHcB4TIkzBexOReQu
lXfx5FwfXCSj0ciKuk8AN22Q5vZh0y5iX8gif1i8QhJ8TLJtpWn5L4ZVRVQPKSmEOG/NwEqMgYFt
17gw9Cc21CHni+7HzbV0M7GdVq3dF3FRMMkHz6/ooFkpiSokmKb5e2+DEYGqOVafczGX39Y40U+L
NliYDZNxu+SmerUG6GymPSYvDF4x5ZWtCTsbsq7BrOeM3lIWL4KCycJPtqr2fWy12NxWLC6oXBo0
LalMNqWgQBnkWnsUxGjumpsGYSnjeeMNRr/Nmqz76D1/AwTvztfaCJXvGtZQa/YMdnQHNnnqsW8M
877WFWq3hAdy2aBGNn1xLF1ZhGpFfJTWWn+qRWVtIVmIQ16X+itnyy6wpdnvZKaPjCBq1Xth9e5j
5y7LryozYTRYxZI9N7DN1rDLloHJdqvfNPoynlcw1cOxltry3S36NdAg77lBBl0IBIjdr5FpxtW2
qpPmAPLkANXgJ6OhMSDXRm64MX4oFhFsiksemibEEWtkHlsXy4PtCO/L9PpLCgSy130Z2SMaJpuY
gt1Rc0lGZmxWvrJYMSbM9GWxcaCDnNSsR3ritLs0jY99oj81nQVlrFrJ/VuHYY4JHDXDOfe7altX
dbgyfOkXBnjKRY1vk6Ezjm/8bFHtbEwt+RL6s2oEYCMGJuFcBcycPs5l9ir75do67THOzCuYuWdo
Ok9Gqvb5AKsRCauXTztnyC4mWLY4noHc5oQCqp6bqaihkSbtta7xpObTa+sCc4MHQIoV4nuR6OSS
XhbfZuxz/JGa1jUtjPclXfqLAwTlHrp0HGZ2bz50Rv65pElG73Se75penIvFOY54xPRO31tTSsfz
i2xTHpSWODZUDkF3J7dpzzZ0yu6q+QDw+ArMuOYiHABQWY13xs4Kqjpvr9ZSnqVvBaY2R+nEVCGS
Hk3BFcowtnZWmoVt2psRiJCfpePkWAqd/kJHIj2Usir2cCWuVhHbx3aGeAFJQv00U8FcNqPj21m3
N0WxwBCS3+CmeF/CN8Xeae1jPk3Xyc6siPQ3ECd7BDRWJm/GDL6vG/0QRguQhvQ4Vmtg5W+T7Pud
ow+RhIIRFqyfMNlAnbzbYw0M10QLVuRftaGeABM1Ye+z2vfO3TKVLfN8CRzc6oWo0zX17hD9XnMT
jE1V1J8xMAfgnEBWoHpd6B4EVq/DyB2mJ7cCkeZUTCEPoa4sL/Ts7FhC2iWq/L5K7X6etQtbZJge
4xl6l7iMzjRGS9Y88uNu5tbbpyNEYm12U2ajuieYiJtcc8HdSMpGThpJeHABymUYi9lFtTa2DT3k
AUoRxJ/TYFDrncFKNeXy0VhBKwsJus+gBuk62bckc74ZDZQNn98qayFlMfWW+fUjmKP7otUf9YHQ
rOblx9bBFolf/pyL7iZLHUE0NHBXkzmjhJXd56a456Z+JinKmBmvljgOrFb/oBfAoEEnAJmd67Bb
DWbUR/t+9GDwYV+9n8bx3IjhezPVd7Fnoy1JPnozC6GgzCHj1+5u0bLT6uFRV8yzcNy+6IsLD7h1
npJhOFGmu6tXola5eLXN+qxPIshTaw3SanwseFg4uiw3mrtEXdprzKCahymBgNCvPhAFiCi4Q0sK
APU873v7BZAKuCDhwpOYB9q4rULUlfjxvtfb81zZl7lx8p3VfHF/pVjCMzNczdk9xf1Qh3aSF1HK
An/Wk1KF+aLpjHXM17SZrE2hddhApaHVD7Xs5+vqOeJYO9ZTyTw+PG5LA47IX1tzc9n4GIq56Ceu
HlH5XN8aj0GXizXpvX2+akCmpBOHMxuNY6bVCzWAVA+6YYl686NhdmCzWEyW2Bh2Q9+HGqCyuDhl
nri4ySK4cBDNoiWut2OhkmeRscZwrJ/Xj9EdnmJZveq9c7+alfk6u+XsnVEHv3g0qEAWgXVxA7LW
hL/4pkobeVa+pRHnB1U+Xzzz3KtXr8FNOlr8TJ3IHirtdk8TyZfLnZWUm6nWX13hvlhggdaR5J9v
5d+NikpaHKcFAHy6AO5cV/d9CbJxMrt312kf1jlOg5rB96V1jsnKE2nV967ev3oqBjGZ5B9Du7Jq
Gd62J66MO7sOXLe4IQ1qFbT2yMLZWJ9j7b5Af2NM34aN0zXlD7cqQ0g8gDGrXIVdPx9W0SZcUIrt
VgKJLDEOjXD2tcoeuqJ5TvP0pcShFAu8jW6K2gAEnWuXd3X7PGjdvpzzzVzBpwOhU6b1dUFHHuj0
97hS/B281mNhp4rnmDrm1FqAuNlsb5vvPrC0MZYHo9W2kPxSvhvtGwT0TZFJMNb9rzxuLn6vjq1V
7fzW/z7n2VMjBB/Li/TctsGh9U+mLBugsMoK0yZ7hwjQBdJics4R7jFxl5MOcLerbizFnisfEWa8
k5q2V2nshO2qhw069XWeMYNnG6B7Nqa5+tzNcbtxRbyGDRdqYE2HbE5VpHJ1zr0BWBYrmKMwNzow
IgIl2geoDT9arefXsuqMIk47bMiAwitYZsjq83PSks80JkoAjeZsvaE5FUILs8ExXpnAvdmjs6d8
7Meb9bPZo5LkXUuIBgBPA2Ma96OGOlbLlLW1mF/Bfav1IXKAZEdv4GW2YRg6Jf7iAdaxPUQ6jfwd
1HpIt4YOXcpL8Pd2urHPKpx1BnvvqFrSbzT+d2lZHkVZP1opW7KJFSUYevfdbyvEenO6cRbIkUlD
IlWwvcCIm6ktHV6+5Cz5Qf8K10LJSklWKvKV0kJa568IFh/jdb0wSzdtpKs4UscO372Kv+bG3ohq
eZTk9UDQuGJXCgjai8EXPLMmUjNhbQIj963qsuw4mWzAubZA7S/da8XWbZ8k3iHOoDCNbbvVGtzc
qZQhwtRfup/Dvq7b1+IGW3eNV+ok+yQmUQ0cdgYsHfa3i9KB3K9SKO+5797PpRdKmRYH8JAqoDt6
AcjgIUxv3gm5oJo2kBJoLcV1SV4SlRRoCllZQ5hIqMswhh7XPnvNezQcLNS4IEPbUSE2XRZd9w1T
gmJpG80dkZliU0pt383FC+OdWWhiHgd7a7G36l+dcrlY9I+Vs+5Ld3zDg3qzSj0Yg7/P1PwyoQWw
crGTvf25OKck6XKGzBbI6NN6Wsf5lJnal+q8cXMzGLA3Oxlx/93s2Ob4a3WCLTSFJPFwHKtxb3Z2
99EMceS2vIdRGbRA2+W9VjAEp3z94L1+eBMo3E67QwsFHghoSGCYAthZPf7wqvLRXNJz24GpFSyZ
m9yxG2AlNkoyvTX5blwjO4pV3yBTP/SWfs40Lahzteuq+YzOGgqwSq61s6S7xs7moEDmnLatCiZr
uQAngkjl61GCZJjN9ACjiMU1sTad+UQr89i6+AmcbN2ChEmtyClYdrTWYaHPryZIv5AQ+2a1zV/E
READjUw0ppFjLFehOUuExXRnyuy1NXEiFIp9PUvu0BeboVNjYIl+O92a7QOk7mtpJlq96UobjSU9
VrmffO7roEgHDoyV9813q+6gpwNoOq+fthLywwE2n/Oo2HZH7ey2sDBhix+0Ja4PWupWWyPLkh2y
EfOr6W0DznS60E+Z3HVfy2TvptgdkDnj5p5nPdBnLb7PmZ1V7GIoOUPp1cQxtfz4p1065jdiSaCK
2GYAjMF0mT1wooJ7Ws+KUyzRviQsa9AX4W2M7+qgT9pOY8nJ0p9186vgpMGakellwK6h/TU5w+08
kU5AKJHdH6QlVDQ1Dd5qW7Xifobs+SmnWJ5GmYm9QAwYFWM+HaZ+HfZqBcjmDg4Mr7kuOqyec/lE
scPE0zmzbZSqdr5B1kVVVziAdlFay42Tat6WNJC7XVxPfdqs9WepIcOFJmzEL06rxp8Gs2VHry+a
b8S2HLi2oBoDrVzmI5yKsQhT15WhO+n13sjq+DnvpbfNfGHuBy1JP40ZIjgE/RY7symmyttngLNZ
0HzciIRd5199kYp7cC8GMK/4OM/LFEm/riB22CsPUB9mvzdiRUPNrbE/G6z5gZ3F4IetTK275OZi
CzjC2Me5wMuSOuyT+8IxQ6WDo+8N33qdlNA/pMnvwGTt11r77jPw8j4yuoIYrJqTu940D2VavHqZ
1oClybQdcA2AT8qTRmTKVF6EP827Vg0ehy18PJC7bnUG4e8n8txcv9IRzz0gJz+MFfYGnXPmApfM
t49xMxjQ41yzfcl8L/2a1nF8z50ZLqpdjdu2Wtg9W0pc1qESFy2GNNrGU39MfV3CEV2zwOe8v5vH
NP0oWdwVB7GFrds6lu5+9NziAe5rftCl3Z38IZm3y5TCbqMVGYw6vuMJ5C7AXlu+qaSaPpyuf+tm
bgE5nRKOVbu6NW+o5MTJfmi47CHZM3xacHAagINZmFLCpWhROMwjeaTZGvKfVirzkyWtabrhkbn3
CVNj73Ch+5h5/OBowxpSg2iOYzeqi7KcYkO3/Z63PV9zp3Z2rd6rLWSPNuwc+06ZHOtkp+EyMOa7
vh4c7nAxufsuGfuTdCa5XSF3/hCWKDekHQg9jvq842FTPqoxib/nJIQOTsJmn3+Mpw6jwEXBiubo
nMOZ9llJ9i2TPnnQOyrXwsVJUawuncsxzLXv5mKqlsCMrWpLCw+SC4T6UGJ3CSTMla8qs/PvnCa8
zyEBBbnEU3yWjaUClaSwgvCSX+PJBfJb2O691U9elHqQSxuz7yJrLJZwpTMgWCR0Ml2cLo/IdbN7
qI8s4LPdbdt2zt8sv68fcM1X9wizySFauQaTwp0ei24az6m7ru+FzkPPSQf7MdW9ZWcU+nKyRn+4
9+WyvvOosNgke7WzKaQ1RFMK0JTHaZldmpEmVOCssv4cuobdJNvXcwNS68H2GzQbnWm8KJ1dXWr0
zYkO2HLV3I4HDoc+AHU+c/3huEIWo41rbNcs7kKpdeOJgwtRNbdx7n0nbaDoiXVT2YgFvVUzrk2d
lqjGZb5Vmt1FYFvz/QCRfTPmapBhr+nNh+C+3vBU1aKOcfxN4vLScMfim6Q+Rs+tVW8LSs8TsAQz
0m0Rn1yjh7tbPTvKzXZ+DHzf9dhfGBkFnXaorOfV7cbQsFNqpUxfcUiWCX8iWftvBIqGwGey59TK
ur+1wKyjHsMRE3bucYT02ItRtVz0ayw0X7GRnvW9PnnDg2Ao+jWZW/sMTJbpV/p0+n6VnbcZyZE4
YQ0CjKiITQmFOb35ew1GWW3HJPluVlnF3l+vxBnbMZaZukb+tsu4f58RCVWRNsH56qeqNvYk88hg
FEOCwkNDbHmtWlm8MKqKVWXx/fJe2UuNoye7HQshKgXTrKgM6I16hJfhUVngv8Mkv6nc/bQ9uZNt
w9Wdm/eSCuCrAePaAGC75sIOmIDt9jwn8TGVxcX2kVtA/EFGl9VTuemc1Lm37G4AUg+T1RNyCnuj
tbp9pRwRla6+dYaYE6EvEYWW0IAulponqgTsWWwjo080puUo9qMjDlVq3rb/WvygY2HaFuNaE27z
cq72XruOZvtVOGB5Zd9kP1NDEHiGEyCRDFEXLX60rTAj8Oc1lTNBdWLlKosGnAH9sfEycUQR3Wsh
qyTUU0/4NxYSdV3E82U2v7o+CqlNnLB8UytpuR0mHTOVNXAWJekLu3NxMKR5ZSI/ujwtf8Q6ZdAo
Bz22H/2EbuyS9TFnxMnP9mlR+lcwXOu2n90ue6i1GbaU5SYEQltXsTaOy8CJr0Q5d7AAbrB1TTq8
qXaWDBFnZ5NffJ52k1jshzQ3PMDdvDwohmE410SLtpPLhpMpYR/mK2XwfN+Oif/qqMJFDGXq25U6
O7zSQc2sLk0zHle7rtgMW6lSHMRlbERMRhgn9CLtfsaFh6y7nna4L6z3m3L+uyXGAVutXh+tNbeN
sEECQYUSH/hnog/dYa71+B76qfUq2Njc2x0jgUHG6xPVy7xDJ3OeCHrTmC9MoWUwdNSaXW/W7t2U
0i7HwpE7YXm7vsocmD1Is51e69YBli3PhqWxW1j7uLtoEGlAzSAl3rdrIy5Z7cw/CfIb1LtW+ZzN
jfQ2qE2Mu6Gpp4dkqYxNPbkdGP+qkHjCy9YIb5gWH45zkV4VyRgimeXwAiFLHBaGvLvAowz7zcuH
z2RcgDkOklRJuORRM22csxBGqOfMjoz1Q5wkzV6g0op8gOaHRSfwckNbz8Rq2HiLgtJ9rN0VTuOe
rBknJNWZrD2rVjdOMeJvflF6vwHXhAw1NeNUy6kcsdx9JkNDKVvq5sW05/baNap5kYlGySkV03pc
e8p4oSsyEekFVTBmQl10FYO13k9ujDaOiJGxrSeGE1tjYhtgsS+ryQuC5y7SzUhR+YXDYHwanVGe
OJi2WwNIxPOEx/KIXxKXw8j4+CNlN3k0G5Np98KaT62PALrsrds5MAWpqXcVV4VJTTNtlPucyJip
NCycw7WRpvOWI6Pd4Z+SL60v0nRnUin+QLMsBEBfG/mEnVbuGk41nNt2qfH1KiicJQ2swLIy/7YJ
8VQwtl1hRwRZjZ1JgXx+BU3r3HMi0evLYpB82sTEPAvSwvG8raZWqnsra+W9pzWDC/GwhjDMOtR+
76Sd/1TKw+3k1Gl6ypqufzVy/FoQ6SklM438c82b+ldldM2W7crwgiKJW6H0re8w6GFSuYWEKZ46
cj+blXsAV0rhVs8LcamNpLzvymG4iy2UCZ2NCqLMrPReghI9qwEUOLMCyE9LrbmnKMUF1fvGR+bl
Rr0r+4WNIEMGfVQk4/hCFa1DIpglXZTUhRl6i7xl0vxqm4ghPWQsRqeCfdELl8VnVztsHihGQZn2
+yfR+/117fDNBDMYi8eKFSbd6KvJFVBWaf3o+XQpNAqdiOLYX4+yHSN6BvUnTQe1m2qGVGmx6Atq
B8Et06nB1wKrnapzWVPkB2/z2A4Uy3TC2tc+bbQIv4ZxpKnYLQHZ0TJyO37yFAzxljWu3TFcpjaZ
teBxIOOW/LAnzygjI5MY1cGFDg5FJhiw7U9+V5MTXNN/uSgONn0vtAfHn9e7XnONLeNuxsYF/Hmp
J42zluV2PVWV0mY/pyQbrql9QDgjHnJtvfqZf23zeH6q3KaKbOH0c8BbtROOYY3aMgG2vpS3gB5n
kGka4P6TzAvjyfJaSNKeOKwr/VTR6fFGl17z1HottYbWbTell9TvVeZ176wt09lylvWi4f46pRyD
zlltrS+JwXOrd53mvYBmzmONeSJA1+OPMpf6tY67z8pPKOrKNN42VGDOhkXLLdCUWUL1r+hFDQjp
TroVV/djPpsfIBr2TEbNR6PlvZaFZBY5GTt1oIA9Pzi1Z0GA7igYhpT9YBemTKOeYw5kqzOXDzkg
3iC3quZUaW4z0Uuoe57zovkpmO0DPEimMudEu+Mkxg7MWE+L7smNdjNlp7X5WTDO6AUj9GKaKYXZ
VmFLUnJv8gjaOmsG6rSWpXwVTN1/OS51R0PS2JvjctlyGp4u2NvHKL9Juvuqq49za5xKN2+5TJw3
02ohRJujuV0KPX7IJgWlVDFbvVMmoMsQqE51N5C/CIhA35V4wn4mjvZReGn66kvKZG18s3tD3LIr
qn4cy5xzU/juhRvujYm/7jYRv1jI1rCZBA4/NqXyhfLRyjbNa0xGZ5X3mqB62yTF6oZzn4fuOBxM
TaKfmurLhIKJdoF4GrvWPI0F5TtOy1OQxrfj/gC5v2uWtzqn/YITLAGwzcd26bFucBPxVRNDc9vJ
eZ6N5NAwdh7Qz185uK6hTMFHu9ULlowXVa7eIWeq78De4riY87sAh897L3vxmOTefZk3d1NeR5R4
z6bU3uO6PnlKC2ajPCAReMrn+jGf2gvOwIqvwiz3nh8/JkPrvoI6gz1ejzF6HfDzonUOOXtVJ9Cm
WXvzK6qhg7CoDvVPk8PIwGgLbduK+cqBhCoA/nhnYtfN1ET1c6U6fVzzxQSf7bTjhNrTtX5kM0Yw
9ly+G4o5k7vOssE9yxzE95bS2XKchcnE+dQ1bxNL324lGRqumWe++VnRh0m6xiEtu1tlqpmebvG9
KiwGm6YpOWtq311hJkG35KBGPR/4eh7n59mZoODPU3XoJSk40qjVOz1xzt1l126VadMzIsQb8Cy+
0zh/7tBpNnufs90QoEP4lTczH0KTpG3lytYRUSKrZJeWjwWPujuOrdSGW3+pd7oTr3cja+EOX9KR
B9b4lg8SGwSd+81a9FT+Ob0z2JbGr5py2OBOPo3G3rI4WBQaVZrAwJQIENubtrgDeEiJsWseExC6
056Z6CSAdVXwJUl6cejQdrmXr/AOfX8g2MfSHOrJhP+m0fr2hbz0GqJ6K06L2S1nTpQWREaKqDXH
6TIQ6TR882k3fhYypZzG4Gb/jvROPoGEmGkx6Sgw12o5UTmutY1tS/tQrWVmc1sAb9WE0LEf2N2Z
R/X0UoquPTO6N3w4YkDRyWGVM72t992navr5OOdO+pbJujsBDpT0h5fMPvj0pne1ZkGM7khyJOGY
NSY7Ly3JWCgGWaFIYsI7WDPmYUKNzQZFmGXSnynVjS+AkTAd+Dl4R7Kufn1eZl3IKOlnIz6qxBQK
g4fVVlva/kCMc3q3z6U35kdvda2L6+Fs4aAsDmJBPmq5M4I0K1OUHOoVdlQWn1LHEA7FyqQ6xlrW
lOHoC++CncmjpbIYWcTgoveKr4ATET1MyR2D1+e1XJ0ClgAL8ahU/ajPum4H002UZ6y+fmGfaB2o
c4sUmrEkKe9LjX1ZSjgTQVM5ORHFXkks2SJzUPoGkc3ec49a417L0qOeZadJftdydj1ltsKkJnTa
VpyAEUNaPGA1befEhfvLaIvsYYWKTku4bcx7c+AGDEcTSH7nOuUNP8rIVNKr+7xhBaRHN25BPYiN
U2RGyBObz0cfkrQAHy+brPFxjGsaz2miROS503Kt7UG+OHGc7BEBy8DzvX67OnZ8hz+s2ce3AVL5
btbZm60wWEjck4Fva+MzBiu5R4Wnf7OwTjxgXus37L3G9w6HHqN9uTg3dYdgqNCkEzaIFh7WPs2e
l25oHkdED0ZGkS+iOthQoEJMhAWCeSVmKLKc5hjs54It0poXp7ounAdlFe7GRZfhhgkJ7Z8T4tBD
vsiRfrml05RgERNKE790fsRQs/P0leHlZct6YB6SFl1bkVRminpgTWmn6s4F00VKZMEfj81QcWRp
Wv1HI2J3QwfYPmv0GI6IHeu7pVLegdZisk3c+kcaN89lrMkqaDgnUo3lb6jCzqnwSb6AwbRZvzAf
Wq1XRa3u/+qKdb3mBj7Xwcu+zEZ1J+GWZcQxfbl4aD8xHCTelVa79pR6w/C40AW6ZGVBuTRee3oh
dNKCVCv8Z1O4ygoGN/c/yrXi2AS2hFNeXzmPs1FTmFrXtg0NI+dA6XpLvU8nFBM2EJ4vrn8SIk1v
vXZJneyH1UypRwl/yzl07+fZuh9s2HiBJx13Owr8pqZf04wrYeShsKB9ZPcoY5E0VOld7ffxhsK6
84hghZ4nB7p151YZ+HdECOgdlM2ALHN8VAhLPbEPVLr0h6r25MOQp8Mdkgl5yafUnLgZCQVADNUP
WVnRkZgI4Gal6n5VWpa+DcJesoBvMKc1MgkvkmX1gv9Ef6NkR31NSeuMj4gD4tqoSE7Eicqkgj6u
RvecYRy/RzczbpsWp4fX28PPWFnNps1QaqxGUZ9xYMSHEgvOcTFallnf7Z8Ge63vzCXPNgpyS6hV
tT4GRcfz09QqGhsGO7lpVfpNb/BoptayyfzSfJJNsdzkem44NZ56dadIkWXAn9I/ODG+5IF0g9bA
dmrIQkVyYKwoLJ3Rp+7m85WxP4lP9Wq5m2HR0A/0ppudSmssT87YLxuAjDnRh9tROQGpFWNMOrZw
8t4oQBKpSXI6d5I7hWLOPaHmjHETVbysq9nfLzamZAQN1Xed090ukav6Fnep9wbF3vm0qva2ocD4
TqJtDr3Z1rFm6yXGafkydRVlFLO+95ZOHbVqdO8GbaWqkyjrYlj9jIt6UKelk2JHCx9WfznKB3oE
fFbdnPVh4xILOFB8jl/dXJt3RaE16YZtmODxrJr7YWV5bHWT8qs91cN9p1z/I01Sd6+bqk8Ck9oR
ouUifzZbfi+c665zof8x7f1erwYu8nY6G4mBSEeydqA69TPzk4HqYUNz4OIjj6bigtuZ8MQN32vc
Ou6iWOzjMLLP7LuJPs1kN0MA1si+6kg+G0vU0Sja+EdR4RnngZ7Nn5K4z8PAAd7b6KWG1A61uopq
rBcEKr/6im1Iui7XETPX3Orjkb9jngrKcVGcwiENCkeq947YC4M4yUqd1DJSWE596HNsjvC2NZe5
pj64aSvmJOwsJQFgs7W7gzCT343kxSLGZ1VkqvagSuRJQcL+h966ZZGRLBKLPr/w9CnkhhF/xX4y
boHWPwVeGe6xAKH5Fshlz/idcSpxxruLWv0dxfCOmCZBoSV2y2/lMlovrtNN1T72hPHYqlgdY5vD
QmTmGmhas5PVXmiZn0acN1jUOzq0IaO38VFPdeahJF2fxOjn/dgndMXYSF3xz6wbjQRttv1DyPjh
n+/3v+qhepBZ3Xf/+NvvqX+maQATWJCdmdcgq27/NpHSV9qcsb5m+yFOEwYDoXgdstxgxezpBW6J
5rSRRcAikpw+z543oHocWvKI/2/x8t/fx+9s0AxB8Sy1ydnh9jHDIk37KDO7fPf/4+X9cvj8x99g
x/zhl9989B//9VX3Wb/cfVRf//jb9eN//6/pt2j57f/4Z7RcN4y/MwiuQVL5ZxacCZfpq+u5XnT7
78z5EhAHfOPC3+b/+Ve03HD+TgyXwX4O7lgVQPH+d7Tc0P4O4pXJXdPzdM+8BdL/5/8gvZ98yX9d
k91v//6na/Q2X/PvW03ACmFFtLim/pwpHxPdE3Dx9HNz1u/ns/dQ7Q2q3oFz6l/+yubA5/hPf8P9
jU5gJS1KaHJ7Z+dxuEtfg2kr/mJU+rdb7L/fvnuLzP9hosX1i0yIlZc2z+5TfB7f5FlutR/JL+sv
R3dud+l/+IZ+px5M1A/71ei0c5uOxQNSTxIRCUUF5r7aqHeJWG4qv52P5SSQc3XdYViyeD8xqbUt
jYF8V66sXTXMbsBkNVGF8lZ3YIx+A6oho45gemQ/Knu/qNZhc650Cr5Nue1zz4smy+g2q5E30TDp
LS2EXNv5Wjptbvy1yIH9xULRKWKTFD11low3T0eXY/Re8hPJhPw1+YUTuo1tEdMaKoaLeGDxAKo2
/kJ/YclrEqsMFbQ7hyJpTbaZE+AT9YB9748N0DjkpXk5pCRRCy8oRqEOt/mmKJmr8kErtZ+9R+yZ
YOGQPxuZskks+R4hJtPajbQwgl5N/aeGuS6KKQvtYMknnL8NSebdM09d2zY7A7YYWBivuIs7Tg/S
rTjWF8YHJm2e1b2XbahP6JcxdYiMwSmNRJJNJ3jazbkgYhCIODHDZOl8/gSltx6V3k+3GEhGW6UW
4rSewikVyaHQXHpapq1ORhpPoRFPCynjOAmrnAaCNHlKlzEeUMLo3ys9Q39tsO2r9eqvyO1/nuL4
96V6Gyb8w6VKNN0d8NToZ+uS7Z2NNgXmziD++BfjSv936PA/Xae3AY4/vL67uIlabrdCeyOFBmxX
hmh+QOIYiOHoj5v8Ka1PVpAFpKTJsCQbnYmL7FgLmvRPf1j3/rW6/Gk1+fOD+9+f8Tbg9If3kIth
jNtZ6WdXPws+p3tq/w9n39EcKxNs+YuIwJstHhraSi2zISTdK7z3/Pp36ImZJ/E1zcTdaKFFFxRV
WVmZx0zm3PkZcOklhB3Pn/rQEiXLB6jv8Zhr07o4XCUvA+eWSBgnhYQ8KjwdvM1G+PJWLd6cp0sa
nZGh04iAqv8Pj+pXDP35lgv9xv99y/ntf7wlyD4lEKTS5IhlqEl+/dQLqTbVkhqUkYt+gpal0j7L
GTTXoliNBeGNY2f9p2rK7QpOYCichfBa66mXYL7jAFQJdBtwjUL+1hPFDhFlY27mAHtvSSxIlULT
8Amb1ZODew3s3U9o88msKsAKNqx33J92S4mZXjlFlpRKHsBBPqD9yYk6o6qeUK7z4O6FVvarMNsG
6QyAx7gQ5sFOsPtECQkFajjls0Acm9as0ksRb4hLrKyGpSZ53eBGMI3E6LAG2nNtr2aMwxefQKlo
MIR6vOJu2hF3pnXJcKQo+D9QSTw6jIyL9+7Q6YQzKsAk7mO3szi9lkMltVo1V1Bl0HwZ9QV9UPbA
+BnSqdQvqZxZo3apFHFvoz0ht7utk/bGzL33aPMR/GNpimSbtZAuHR1KNEgSV30Z9YYUGOy+VvNv
JpcnIAF6Gz0oGRSE8vPxjCy0U/7fjuAXsW0Y86ybuGiCZBt0UuSylmu4YOcpPBPrff6Mjv+048Vo
Q7fhJhFy7y0Xoa5uibRBMQcb0PDNQKFkgAMVCdGUsX19ay7XAupSRK3zuSQQJYzCG57RXjMLFUoF
nV3Tu0jPmdnZog7HZi1wPQ2oa2VjKn9zy/93KpfxDPJYEO5pJgeSLfLEfaBMEzFaJeo9coJg3+NO
LXBPAVgcIcrpJBCJHKBnMktvrG7pN+Hvfx9gEd14AWVW8BgmB76OStMmV4iH73G/0UUuksHRViLB
6iTgU95rX1JziAJmMauDCG+UAaB3EPHQQnwXDqaxUfORVIwoN5wA0ZxdnL1JKM+L0gjixuQU4/sk
hgpSXxW3Jj2oOp3pGq2sLbG1iMip8zP4L7TQgayyg0So0uY2UVxr8txG2ELMKeReorEFqeaK+otM
iicaTwgzci0OSc2j/TM1HpgeF1Rgu8bwC8aN8B21vOm1FY0kpndUkh8h82GPTbQLCA/YhgYXXaOZ
RFVEwY4Jjj7bWBCvUMNM0KnQ8mu3yXhz4ODk25+R7vSDC0CkUnikxeUz24OFCSh/4VEnaqT2fehw
zNU9GFwNt2f64CugWreEB+HjtbIWdrnFtoPkZ9K0E8KuaIQ7jpZJN9lRZrxrQyU7UmajTR/iF+kM
z/xL4/YX2qnNxyOvxRlusQND2HG0aYCRfeJIo37Vw+cklCvLSzT+mtO+An/LKbXnmRpLl2TeB/r0
eOib9cidzc8tcgxKaFAohseeMyStC+qAMpGsJqHhDI/k3qjE7gjciCWhosx21wxIColAmV9ETVo0
2PbJr8vXWjpPwy6r6vcgHmXUILVBeEKHAt6Fnk5SpR7FvjxBoh5SFSWpJSnwhhUWJKCwwyxMVsaA
QoOXAkqS6Ad63kcuYq4dlRD7AQSNQu1biPeT71Ce7VeV7MVv1eCQ/MFrAbm7BH0ip3DyZUsNUDmn
pZGw0nIRxxvH/trXWcqOkei+iV2DGNLWOSCmwGWCPAt2X5+RQDm5VPrWxCZmCibftohClMCBiwSE
L5FuCA6sxZDFrdLr07CqE+xxQCeVdAAwxmEoYuP1buWfeytgTnd+HHIxzl/AP0vaCauSfB+iYDIr
8Ay0pss8OYLuDdqiHqfnFPDzVTTQthAwlJ1QsYS3BXA5ZqdYoRMsWnGKQ53yeMA4PcibF6wEw3cf
nW8QFiGaAyVXHdIoACo2VH2m0RfHEoKqzlfc9aDlPF7QKwF/abEzpQQvNj7mCgnL2JkiDs1gEuR4
+Hr8+zcBpXvTtcgJBjFpM7bChhntfi/p4B5ohEIoFeIDpX0Tf0IdBkVbx9e8C+8Ntji+wNCjWOjV
jE7gwyPBexdZXiPTE+5e8PBGmxdgY7lrVJSf2WqXRwdQix+/5to00r8XRRj0VJEAWOjAzDdD+wB9
qpw4QPRr4/dvnlf33myRTEt9lyd+Jo5OqpXvpCa+fdVWr1qUzF/11BZ2kY5CojxoopnJR9RnFVr9
opTGQGH9M/7Eqf3n8YvePIPuPchic/Fd0UikJ4xOTMEH/GvMdSo3AUIP39NrfepCnTcAAgOwSpQr
g7AB3w6fIhdWHxXqEKQ6c1u/07fON2t04+x2o8h4k+q981jsYld2fuUTHRuNDsgFaKu+x+K1AQMO
opTTdxxDEM0fFAkE1n0JqdbCnlo1DAwaZhCgqRGeVQ8qV9tokY2AqaKgz20li/O03Huu+arwI1qU
PgDjbYTvNumIB8QHDMG1VKVfeGRtG19kZdHPBbyfQ9ASP01px2PRO7XWOP25doFvQnNoF6mZKbn8
a3mMzEwrFPjJG+mVUxnZ16mNO8/NMu/eGy7SABQQyQxUB2zw5EUKjIYe5DyuZKgXgjXD08aUETiT
VCbg0bdQg+IrMSPvCsYs2vjw9gXwHujc8A2Va7Xi5fpThOvv6LQbuQKzNjuLXIHjpyAdRA4QAo8E
QMptDg3X7KdxB25l1z0D8QPgNFMJStDpTWf7Bl+hdQgQlUGGe8hCDIEuglmRXbPc5Bi7hkYOeMkA
FVhJ54JS0acxqFTHOtsHFUh4IOo//qxrO37pz5AJGRgi84NXOjQEtEhB6FJhmq4KMmykVdAkZV4h
ZE9t5FTxLYD9LF41YgvW2Eph424gAyxlPH6Y1Y+8CKwdVXNjQmVIe8JgV/GDIYhvKejNwikkzbEn
lZbZV7kkw1VRKwDRHYH+rEM5amiAxMGkHRrdj96nFqcL+rMcuEBoKKPzjxtFp07MqScEBbbRW+o5
N4OOe4tyEY9jQphxcvO2Q+6hIOWncE321emz3KNlncsko6KkmO1J4RkQjVJSqWFDin+tKLzUfGwI
DyoZLYGi8MF7LtT2gzLHNwhlZftIe/w1mJUEZ6mS7FXADUoxhoCLub8Pr/BEPxdqbWfGaKLPa016
+pEcqR2It1fC5Y+5ET4PSneVbE8O9r6CXEz3XVyZrPwibq3XOdzcmXJmEYEDIFCJgcdD5YPJgzNT
2rmnUJKOmnEBXxA5R5qrjcQ3fSR1LlYIsEjhJSuL8EyitMqNOl3qvkn6CGQLz6LpexIHuUztogDR
Efmh3EMlITB9cMlSeXp7PJM3l657D70Iz0yKAh6AYJTTKpwO/oBB6bjAae2zr73gFDUGg9VJnbLr
XfL38ZBrF/u5R/MzXAuAnPlVhyEji03kwcl3iTHoncWotRsCn6Y3Mu7X4AVb45HSAFFPPx+PPH+I
e++6CNSQlUimbB6YtzkHFRF10CCx7QobWffawr+t1h9HHXzgZg8Y/D5EBAgAfxTpXFyhpEFpkRuq
j9/hJvt57yXmMP9jkCaTRmlKMIh0IXJZwKVpD4s8RQKr4ZVUc8s/xoets2OtsMQsoh6A40EHpR4M
BtD503ABmeyF+MujrOXGBOpnG++0kjzeToAf7xQAOt4XE4bxr/lHf56s/ntwBJO/kF/5E2HU+nRt
L1vrb+1AZBaZZNCGE08VGI02CFxD3QniMV9Ju2sCbQJChoqU/kjsO2uIQMtVKxjJmt25U9hUCUmZ
vlJWnLwx4EXGKtSWcaPTswx7cy/2xxabfMsz4+Ytfe9DL/LMFIQCgoH/u9PbI5RDclqvJx4KyK9w
QgI6AKf2V9sdQy6zcn6XQPyyZI6tVaSgyOn5Rla5ttqWxpngfw51SGOuoGRKSio7nGicXhcOdPOW
Q135EDpDuRNAzgoRVTf26a2AcufVl8pyRRIGYlT5tENK+zZGWUDxRLXEdwHDkJAzUFtSt8hBg9Bp
xMqDVLlEfux5uUQ2e6X7iy9p6K4Ab5ldocVFnwZKQaILpJBQ6j1M7OtYD1Odjd4AJ/drkDEg9HOc
UMiTzKE2h5nhLYPgQEZ/W8hxCgiHPVQ81LQ9+g16Zwf/nJeayECZYON2c3uze2+8iIkixRJ8CvaS
06mxltqSTmsw99ILHaQrY1J5lZeD82g1O1YtnUYJXBj17rjjaLwnWvH8eBvedvW9h1jER76jQSBN
Me1cqRbAx7yOhAUA5mi033C5YigNdTdt4OTyAoaw9PaB0op4qJ6R4URKSsvdFVjPfQFBFtziQwR2
VlBqEeo1T4+fb62uMqvD/Qx9IRryArCDCBNw3kqhr6X21RW6Ce4AXJtGW6AHNjsUI3iAr7XHY65+
mEW4Tac2gLknxhygc6iPUI5Kta7WI0Hl5jsnkPglIfOXSXyODYzLDS8ohxdK/9dvFdrsrRyckPqU
8wcCxMx9tlUmXkuOb82xHyFz7qcJMYnnAt3HyuXAuFI6gpcGb0wlwHkQ6OiJyX8ptDxqFdrNcmGU
WqM+D1phUEptBfLl8Qwxc6Zwb9UsMs20SEqQefEkeaq2JqCRvDLZdKoCQC8B82Xl6PvKoFxc65d4
z5qRgeIDoNkp9tfB15jRTCc9eqV2fqMNl1HjL+kp/fb2PHEsohemprStBG0tot7quD/mzE8GgCnn
0yzwPgsRhGEXBSsYKqt0A/FPmwnUxG6IS2AAhQUwd+ASk7FlfLAaSRfhnGQKMFHnRCuXey3dx3au
WNxJg1OEdhG2bsLznN/5Fksv1imJq5idV2uFxdA5rQZRbbPQYoNEJ8xTJbfah0f2tVISNzB4Q1Q2
wVbzHrw38iKPTBlQuAAGo1ALZ9RJhUqCDgydwthYD4dYzexA4zZSoLUG8NKUkAXIIcrmC0a4byzW
5tTkqXBEO0VVjVDSJ+CdDVZG/niMLf+pUIidpG6pUq+kkLci348lRPcktGDAnXPEE6U+DTJ7gNzG
9gpdKZbcIt/Pn4fZV1eBK+gwemyS2l/BAGXLIKytqVu7Fv5HTJ4m26SeF0ijgxaDk6U2eFV8CpVC
JlVKCXC7JvQ/wVb0XEnsqEX+6HsgclQshqMV0eDtpzMU/9AtPLP4M6mUfoAQ1sFXIJ6jpmqtXX0V
lO6NwVeuY0uDgwgue5NUYexYZrVUwVVQ20pYmbX3WqSQzVhHIj9/p0aH2CRrTLqIeiMpl1plpVp6
Bj9a8XUw2hXOhPilDLgSTvIjL1cftJrrHkIfNLt26EujVqRuGdjebpr3NuEixrBMOEE6HI/VqaSW
6YPTXju5sykZ3T4rNMGG0lijhZSIVl9B/JSH79zxDq2eOoPWGCbKfhaYdwatw91Q683A8vWt0LQW
fJeOL1CYBiV+Prypw+T0Gm+wSnEoFfC1ZdqqVQAzLeFUHgs32rCKXCu8L318Y4hMp948YuFD1VE4
RIQ9yUfGg14x4EiqX39QSC/BUlFiTWSBWNqIT6uvukjmhM6HYMsgUs70RbxOT2hsoQpU/UG28AH2
H3soUmhnyqPFXHqL/SxfHh/Eq8Mu0jdYcxZNNb9vpabn8XtSC4T+YF51QI+rLXZYhAIoLKC3Jngl
5pPz/39EqyhtUPEDhtiZcFf76zGXtjyBu4EFduJaFWkH2g1yU6lsoEr/mAOSi3yMhjROlED62hlP
0gF5alrrwZ8ObAm5BQ+2kZl3uGXJsXAeeTfccqpYe9FFGOvBapvVY4AdG94p7grdd6S8Ww7aa5fs
pXV2Q0SxUHWYRo6SU16mXf9c6LHLXshXmEZQ18fLYyVNIxchaxhAmIa3J/KPMRFwkSNi0DvI16KB
hp8kQqGs8HBFGqKN4da6hEsrddgjIsWLMB44EaDd7sGXvpZudIBMEpBBT5VZO5MdWoDuf9cmbRY2
raNlpTbPAW42j195JQJwS18ucCcmUP6wWPpvTvVcVJuY1+gIWfTJGCBs9s3YxbnaByf+/I8DLrIg
aYDiEwR8cEPZS1+S9wQROgzEM3Ivydxf+oW+hK0aRAr/x/cKldoo4q0kRP/RSA8yAd6qIlbQobvk
52ae4/o5OfRqak3fku1fMqPDwtrlWjzJPKqk5QEqA+bjl76/OQCJ/h0FGpiFtV4C/TCBDJS+Owfl
ta25rYvx/YyIu8FkfsSYspfKZvZcAAqIthsr1EBUl+fC/4Sif/Dx8UGakzZp83FVbMTvWxX5v8fo
TWv8Z1wD+90fuwFvhLl0gshhAaL05BR1Zii2HdP3kpWRWSr9gXzxXgS7EZWsuIYWd+57s8tkIG4m
NLNDPGToDt/MFWKHhS1+QkyhfwGxnt4Fp3Rjia9N/iIy5dHkg5GJRwUARYufwo2z5H6a+x9LHqJt
wUmt8bM89+rBdEh4H5qz/0Z6qhgr1Gg8XjkrrVROWsQk0OpSyGrPke8rPNN7ymJ0mpMjC7w3T8ue
GFrmnzhXPLCy/8yriYwjBbXhfTnXIRo31wn0V7cchFdSYxg+/l7HE5Qr2LLGShs1AISxvgKFVBId
+pUyr/5llPoQaKFebuyaFfDQf1wliTGsRai2YtvIoRbiejbpgQ6+qs6rx0JmFDDpZUmFGLKKqXD9
jbW9UvzkZrH8X2sbvpWEMOLLtvZcQaNlmjTDUIn3ASRJd9K528GeYke/0U/QXDkSKnuqvupd8A59
CYvGnZjXOU4nXxs7davDoHk7dsunac6O7uy6pQcOW3d8k4UNFkPzmkDEpgHshwbcLiJJdMa27Kj5
tWEW4aoF79CPSIpyEh4QuSDulAn6sxCE1WLhy+MnWYhEF84nHJDrDcT1IuC1xQbVgvyt6i4NDZla
QCwhm8DHrUmGWKwAEDfxJ7xy5aCDwlACNmOzDxu1gYcKyiFQkDgRADMxkJSdgk+W1FNwpTPUNb0h
a9Vy5HQobJiRqM/qI7HWZ5DOJOmPBE1YCOFwjBn5V0mQeYB4AT0cxvcqeqog8s2T16ynjCDm5amF
HCO0OSCtYETJS1weYlCdoG2ge3ylEmyHbhMXKo+37e32du9LLfK+AoqAVNvXSOW/WLD2C5X4hAx1
dWls2HSkX6SnTNDn2whFa/tSXGR8aZvAHgQ6lU5FfA6Q5SAGDTAXaMRWUHLRhuzID2btJrxMoM9Y
Wi34ZyhMJsBZRLT++I3ntXHvhRdRlmwqgcvhXOy0s6hQjDNBF2hwC8tsY4CVNhy01n5vy6HP0wQO
QnPhplNHLTbhMuA2ZvdJaKz1FZ3ngl1i0DviCbCpxy+1Uk7lxEX0ZdM+qDJ4EQCsDRnq/bCjdtHF
t6GOYPN6Y4ArMu6yrVA//+i9KVxE1yRI4L0ggJrQ0+MTN3oW4w9P4xTq/cipUjRX1qN9GbAGJUIy
YmS0wQvBJf0zipPMNIxZ9K0SouXSVO8swKEhj9Yt6CuPp+LWerzzdEtDP55uOEjjIypGojVJFkd/
05kSZhobazmnkBCBSKCq00PcAWIfcsna9GSSsVUEMmw2K0jz4mafqnHlhOjDcTG47JSd9wEUGGQv
gtE9rZYARLXlqAWEA6xH1LyxzEeKaUdnpyxeH7/GrRB+5zWWTK80Y0u2HRmUPJAjucybYDKX7hCh
RK0y6TufOwJq15Avd/DUHqe1FyCLKahUKNOzB9Q8AIkQ3djYt/P2vPcsi4OmzJoobj2sLnH8qMSn
FtrEj99yJTdZEsJCMc+jwStwsRgVj7IrFNap7NpxVi09c2GupVvGkvOT3nuDxUmRRqimNgPeoA5B
1YHCLqRDtEjYQcPJSAK3Hr4fv9BaPBUW8RQyM3zk5dgbaOke8o/S7p/9k6AlH+LrdO3e440vsuD1
/l9oOScsIimA5DU8wzFzrFHvKyexAiVRRXVSJGQbPOA0uBl1MvRidsVzYqK9+bKVdqzFGmERQTsA
I1Jo+yG+HRnIWAArjfqU/y6cMxNiR1/MhwjBKXYbxr/27RbxlKrCIeLmV+0V4oCbrjapgxnoCapN
ECsyQvUNchLKoG215dfGW8RSiKSPvTdiPAbtGEl+gmafs0UtW8EVcEt6DysSLQc1MVQbUVkf99BW
kCNzAHNlqzkh3F/pS9pOAK1U0LWwAJPknen/cKfS6kk16DYwgGu57pKxE7J50/vzSdPpuT2Y1SG1
oTKvwi513+26XaPlan+Ag4AW2JAU7XdRuXHG3QL4nT18ywJ/XB+5ru6biEFExFd5hUkAKQOnP3lG
zEHWzJwg6kdBSFVOTEibcqhXJVoNKaE3H04RrTbuIE1TQg4CqKJxdmtQBDU8MMeNbb+SVSxZO0IP
32avx6yXwKzrvIK07w90iokz2Gs76USrndsZqQqnnY0B1z7zIs5Am7oSS4rEvfY6OfE7REVDoG0E
dzK8C9q2koWmF79vjPAt3cprVq7vSxLPmIx1TM1Dlpp3is35a0NU3QZv4x+D2tJvsowhPOXRGCGx
UHjsT42V2swLOsJq7IAgbBbmqFYKZycfGWoEpCE8bZa0115uEWSEEIpy5ZwWcgx0IZ9yYxY+ggzM
bojsYBds4OlWDtL/sAni0SOkEpfkeKCVEQpLSW8+XhBrhY6lIkE0EXQThUh74EUSvUHNPj4zlFId
POYtHQ2IqEe52naQeVa4BoXci8+eJeqEm4rw3PVPtAnlkmTfHsCybBklOlGNMbGa/13/hbw9HFpC
T0cr3I5QsjG5Wf798vi51wIiN6cGP3Y163v+OM7RFmYPKAb5RqTTFvC+hnj+xxHmOP9jhDRiiqKU
srmo9eWlKssUECYqIWuldtA+rFsg1K6b1OS1Kw43b9gfoyVln8Ri3uM7gMeqda/CAVe5c2NlemxN
p+DqXZo9wKTFR76xL1eOqyVzaeSgOQ191bnWUdpUJsOfB0i8v5t10JVsf8lPgojsREGiaZYcwJJ6
CdDxKlxSRVCT/2x8oZVgtuQhRV7IZiyByD4btGGrR1rdpXLCGxnuzQUqhZJDX6AqSvc2TmedPcIe
Avgfs9rYlmvjLzIaqNqzZAnxWwcVq/47uXS2B4mxrdbKytnALUIL5ZMjlFYJ0pkOw8H76KwewnxH
/rk/+3YPLwKYgUMoEepBCv/5eEJX0mpukcF40EYnRbidOF0LdRqY/qBxmFsQQoJ2078VK7nFHTCC
OEJAFJgyXNs/k13Ayo8ffWWyltQHceQqaELidz1I+TVdLXfEPijhibZ1cK4NsIgGBSkVUjGI0KCA
tdY+exJPPqo3jnTqFM+hbMLItPRAPHlbeMiVkM8u4kENb59wjCXSgSI/jK1PJVOqUJaD61cYQDpB
nYBTo8D53OdPAfeUtafH87iypNn59X+EIYqe4KcwzyPQB8/YMG65ef9faXJxS+tdQuTodPAwhf5+
vEbH/MqgPQm54ekjPmxd49fi6JIxkFTQJwe0HgAfi9XAb98Jr4MV23QBGyCUj2EjF+zKA85P0Yc5
0MbqW4ml7CIQQIxkakkSs9ZY6LvkzzC/M9tPYevn1z7KIhKMHoRhyR75jSChxEZyCvg67GcrbDz9
2uVzidavIVE58PE4N1THSoZqZNdDslMGaAaqcmcPKul6S6ltsxEDVnBQ3C0X+bHIoMdbwvwCR49A
uNQn5/Yg4EeybwUnLwWWFlVQBwDmjdFW2iNLSP7YZEIHGwJ0qHH9A5DY/KeNcoPC/XgHkRzqiiI8
RGe+lpvxSsAajLtyHEzNNrDkNzDynYvLEiSfp10l9bGA48UuAOXjwHEL7eYpOwo7YPRt7pSpxQGK
oXwuFwoJtguvh2oArAsQ7VdxV2sQSbO2oDQrzVzuhoP58cLoMom9FM1dA0BaMp20aSNGYdJ7Knat
g5aMgsKWDjuSPW/2ZmsSKvI/lQW+jHt7POMrEXgJrQ89DtYLPW6Q1QjvEAUM676DcDX2xOPfX9nE
t3bJjxeEpVUdlkSOEozMOMQeIikycfTOj398RTABamS/A2ubdw0OEPz6lLyHTtDsBs8Q3rvy6tEq
bEYSwFPaQN5qq60VW5Zw+pHg4bBJDLgSgeczaeIpiuBaQVlToKAHGSK9jEWVBIdKSa7BVqd2LZAs
YfVEw5NxPXdNy/7zg6n0ntY7Xi+tCLYfEEgw2+rFe8f1/vGc3l8QMIX+PaWiAFs9iOmNDlnDujEo
oVc4O9mB4MdtGKqvvBC7BJCFFccPeYshwOwJ4esDO02I3XBaJ4jZnqMAeu/h8uDSXeEdwqBq7SQd
WmUY0N8PSKgMRG28xam6H8fY26n6Y3kGUCAPPIEfnNQvTUhU2nA91MewVP5tMheJGcEzPFQa/dEh
SjeODXrQRcmARs3jX195+CXyC7R9Nh+YbnBCCDWSEyQra7ejSe3xr68shCXKi2zCNCnZYXB4sQf9
kJTe6zSFbVP/mXTR9+MxVi6cLLlIyBjYSE30RGKQEQrloLPOCgKdHaXsAZ4UO1GaYEs5wr/CA/6a
hf3L43Hv54GzffmvhKxs/bIsPXpwJum5Td/A1378u/ejHbsEbolCxRVVid/1KTvONLQ1WAL1sF0O
C7YtdYy1Z5///2PJ8mHTllk+PzsBVBbsviDj+fjp1355sfXhEuYLFWygHB58jya+9OTGobu2lOjf
j9xyHZVCjxk/jGIfhOopeKnLsNN5/Nhr22BxwapqlEBRmx8cDj653nj06HMVGo9/e+2DLjYwz7aD
H81PLjVKCtNFWhMpOTuLrNJvVaHvTw40yX9PTpB6PtzEQkg7IZqHzMxdfSPqr4nbuPTcv38y0vxq
P9ZLmPVwkWXS3OXhvgSnFU+G3RNtQe+hA++KEbFQEXulBHl7TlO8+nji7mfXjLTY2PAgacaJzXIX
grafecygF9kyqREnPqzjICw+huRWi2AliEC77/cb8m2bJ1U/Ra44Am9BPk/omUPk/DQ8w+Z5YyGs
faV58f2YxSIMxSLj8shtmBwUGbhESLAXFz8jIZ29VVv4YjyeuPsrjoH85a+BkiGUKMarI7dNJ2Vq
UDq+CsOOGDstrl+7oNgohNzf65Di/D1MmRIJCxH4yO1IMXwu8eF3npR75uOXuL8lGWmx4aHE7ksw
gYVqnK93UGnoDuTWXXTtpxe7nfc98KDZBMIPLKWksH6DLlJZbZyoa3tlsd17qF4SVIdZgZYBp0Ed
nxtVj1JnpW/ITW7F2ZVRxMWO55ioC/1pnnt4kkFY7s9QKyg4tZ48hEr39/EnWNsVS0DSKFJNNyYY
BTZTVaVGMEaRFLj5wgehJWwP5jpbzaC191nsdTg/xmLJYyQegD0o1VBzQUCstdGTK/jTbrzQyocX
F7tcSlCdhnlQCqeAly55SwD+C9Kvx5O19tvz/3/s7iblJA/2lKlbZ8eOAykPvi3o4Tz+8ZUdvcTZ
ZFEPk78etois63OQLddwLY+PZKkBGv94hJXNLC42M9u0HXT1MULbXBson9Jb9Mm1eVnshzErxCLo
icjlJrg4TF/18NI2GxFoZdUsMRUZUcFtNyhjCJKqfKqSHOzV5ZiWmUEtccfeKvOszM1SSZdNijET
hSl281lUlT4wifV40ldOhCVcIqAgPsSHbewWQorlUkNWnZX0aar3XEZfH4+xclWCGPvvhclQIVqL
URi7vR9BX5fPuvFAEVl7FiqEIwpWZurkS6NZS3mktTgFNWnKGDRfh0+4mhEm5Xf9Rmxcm8jFHpE4
L2gzvkiAzzgQrMMMW4tspYQJQ5rfL1kHcEcqkzRxi1ZB4SFhlQHuBIIMd4HXOpeHSem2Ci5rL7HY
KcVEtYGYlokbwVGqFK5NvRFB1lbD4sRroWAyBbwUu+JEGCwMwCo4SYZsLAtbZ+pKRiUsDr42YaHB
lmGEloAOR2O2zNEjvpuKMhl4JT1eb2tvsdzvPtAWFNwFsSdLpWUvscfrFZjv+bTFvl/5AEtEBHT7
R54agsQl6BT47QZ+TFui2SsTtARDBDCZkqopTtzpq3uC88i39wrY1eOJWXvsxRHXME2XSEyUuM3I
oy2V0i9g3/1Tw4tZwhUaD2BBIcSkt9+sNpnRldeDf2o8MPxizw4k7HVKKFe6RZ/jEg1+JTzyyAQ+
pLzGNTx8L5KtQt/aDM3//3GEwiSObwE1TNzYd304jgn/eHwucQhZOREAs+Ozwsyszncokh6lbFd8
bJ1DK8czv9i5gONzmehj+qVEoZ5oyGoOslDJYFnzlfJ49azU5pkl1KArchjJ3z4xhz4X7OePxBkH
BvMOie830YTa6mb9buU7LE0Z4OfLk6JHxi6R1bBv0iRmS59w7S2WvdOg92hQnHCUQlfEk3M/hwwB
h1sdDK4zToGx/R8p5CFNnE6c1sM1WiUaAQx5vm5hDJJDuThpcjTFJ097PK0rX27ZWWX5Om+Ygopd
aLVCATp49Z85GAgBwrwVrdaS6GVntYarBAtH3sTNvohEGToZql7JC4QtT94rrgSP32Plky3brBJ8
bUgywAoUApRZYS6cA2f9bz89T92PXRkUJPScWDw/CXOQ2eHUi7yNp17JDZe9VDJlxgrmH9g3MNnR
MiInFaYrBjuN+lJ9/PRrQyyyH9iGwIpo6qA+zdcQFiHkmuNlD7yBf/v5RXSEfPSYlynyjjQ1Zted
EFa6G0WXlbNo2TBNSaaheBRQ3f7k0UZowK5s+Egvj597LWFadkaHMuQIsU8SF23z4ak7prGM+gN/
aN7rA+zCPjeGmU/9/7bKGHYRGZMy9NkixkskNDIAbUT/H4nuJ0MZoAlIrExsaVyubORlq3QIPcmD
13biDoke9DIwUT78BCEh8VVsHeBrO3nZHq0knmEjBmNMgUoA65UqMIwF5UGo9NqTe9hFZBurdmU7
L3uj8KOohWFOZ8tGkD3CbNutVtDKfli2R8GuGSavRMG/I1QCvhkx8ZbXW4WntcdepDhMT7STFLaD
0xTQLMAJ6FHnxwtpRUITXkG/o1BDCB6TC+ibRc4EZv8gyflZ0OFsoVa7Xh/k4gk8O4Cl+ePw7b8N
H+GhhtHBtT4+Hn+NBLKUPRr8QYh8OI04g05e22u7921mD/abymm5E9kA8X/xkG/JzqSabNxu1yiy
9GI6+VqSeGGG5s7yMegA2IIen4pdCNZboxBv5K45NcbWSbhGVL31l3/EeVooJbHo0I+n9GunAx7m
Nk+lEZ1Dl/scHM/KncDMLUgzoTRq+Eq0//9Qf7kfJrilepBU98zEhgCHQKnEpOAO2lpTZgnIMnMl
GLUUjhzl+E+5MndbYT/ek4LVokQlAPAEjAIn9u7iJW+DdKVfHq+U+2Ebzte/F2pRtp5Q11goXq+C
eTVKEIo/Q8Zx3Npkaw3/G4XgxwvAtgSmOxWHD6Wyz5NFP5OxnBrekXmZAU8AJUOUZIRgCPR8sC/s
aP5YxnsGNFq7cerd3+fcUqyH4Piyixr4/NFs1P0PZ2fW5KiubOFfRASDmF4ZjWdXucYXoroGQICE
mMWvv8sd96GPT7sdcV479i4bLKUyUyvX54EouOPdeOei53c0/e8jA1zm/3yBdWpSYpp4PIfnHm0S
dlb1CDI7khhu0LvR6Dyl4miJ54kFC1xlmlA8oGvPxAsXzw4a96wGNz6Z7fWQCky7gao6gkW4HiGh
hUDP3I6mV5BkjifXy5SVjrE0u940bQQWmivGO6vs7+eR+TuO/PEjcYsVkNRBurMc+uzJ6B8uzMQi
MlAb0Du/wo0z3PxtNvHHZ1iNMqG7U2hb9Tk/GyvU83BN7JBg7iA1uZOi3dJt/f73Pz6Ed9Zgd0MP
3dZgnwaDfGr5k44JUHNVu0AY/hC3BKM5DzEj89YV9QXV6IH/DVq0b5n80Lj3lBq/Fbd/WRi/w+Qf
32RgjglwH9RWarkxJUw6VbBgz2J4EPJgAXSo5LNvv5CDjm5DQddMiVu5RHxvNbGBmdgcZJWlC1h1
YR/02Jmw5FJX9FCT74ZWEehPlOJvwlxujlwnrLmKjhxuSF8GF+DuuNDgntEHLh6r8jMSWvq3Cp8s
raAeQbPDhhR7KjyDrFmxa8UcDFkA28RQh5GW029Vckf58PeWp/lbV/LHS6i6xTWbBsOIqt8+Wuvv
cc3WY/z/oLqb/J4bG/vagkgSCX5L2iIOm59q/5Zmdzb135tC5rUiBHCqTNQZfrqlPmC2g+crl0sv
u3dnfiMzM6/lIItFdZMRKBgnmphpUD+Na2OthRCBoed8LwW4RPC/rb/r7tlcUcVGjxyTMrDR90qv
SbRVndAojSAAd4/VnS339xTN/P2Qf/zEFieD1oJbvV0MWDBVb3abe6Ch//t4ujVodq34cHnWqVhF
WEBQFB40gMgAPkIaVa/aBIPuG0xkhFjx7Yo9wwpn3T+3cXm+O8h/IyxeK0J0p+1zwnOo6T2kz8ji
yDMY6tsC1tCXWRfXL+IlzEM41bhv9tu/H/lWHnWtEOEl2MWOiVVdJWOUxl08bum52NShE5ixE4Hu
4HzKrf0/rpNrZYiUKoS6DFt0Ws8H3I3vUG0SdGsqT/PVF/co7+TENzbrtVIkb/lIaweLnlSgsmIK
n5rnO2/sRhJz7eQz911vOBmCvjYMu9LoIM7PMVKdHmwDgBpzDo3O9nn6NKtWKBZMJaZGYCpw4aw7
qB77bUOMkIw/d77NjY2nXv79jw2RAuMH8Coken0whd3DsKt33z1eph44q3GX30m3by1N/T8/pcxF
wzsdP1urlVtVx13nzMNRLJt6LsGrrRPWzXc24S3R4bXhz0TAdMXE58WRj6xhCbnGKLm3VWIOAzLz
zofcmjhWrxIpHVIM176YNrBED7v48iFZWO70NxLAxCKGs2q7gTFnnD1WMX2yj0qSu55ESeHe+QY3
wjK51qVgqByzs5fHxBgwXNeEX3ijBxtk/15Mdv8aksm1MEU6dFRbDYLlso1EjaN71ZVBF2loGfbr
IY/vLMC/7zRyrURpF0AY7RlvUll1Xvr7J4M12RpmbbCzl0F5uDeKf+t5rrpVi7LgikBHcO67EKPA
DTxbi6Q4tqd7k99/39jk2rLHTNM6K218gLXuPGTHp3l3z2vo1p++vLw/dmk/loNJOf60YT8Z5HlM
IwNXsezQ3LuJ+PsGJf+lNzHswVZmfIDU4uEhhU2/iyF/Abdf37rXkbxR55Nr2cm8MKqgvsLLh1Ax
A1frI698B7L7tQGos9xrKDA6ECwyL0N3PxQ/uhsAsFmAVXxvAOxGr4NcW+/oECkvk4bvUGK4j/h9
fbCrLZw0bCCUSm9Sn52AK8+8mAI6x0P/6siVBa/6eudAKeMbqH2anbIFz+Trzvq/hMD/znzItf2O
TAsA3Cd8oeVxDJQN3+thcYq12DQ9WHSFdz7lxuK/1rS0uaUU6oSSqZcvJk9auVE5qKVAVC3Wu3Ck
R4ZVkXPUdwHFSFyur7mzksrGns/qB5u8orzX6bthg0+uhS8Ks+1Md9EjMCf9OGRtVLwVTPquba1G
MyqMaUeNXWGcJPUsJBX0GcCoWkvUHqXErlbhVr1J2T2l6Y2NdW2+MzQ8d1OBL6NI5g89HPR0kHNt
ePSC7pbfkZ3+PUMn19IYVKsgyecIcY29WhZMUJkPIkev585R8PecljiXf/8jOAy4U021Bs/ABhjc
aQKNXxgj39Mn3tA4kP/Sx4hR6d3LQQNbz7jZLt64MfajDw/PEJPTaH/8e4neWqFXiYjiwoykdvAx
YzR8AFbqXRyv1O09XdqN3JxcO83AjmQk2qW4A54ehL1H6VeHcm0F9mv9Mb7or+ioAlLjZzvNr1wf
NuplAET73XmjW2vgqsAptKZiw3h5PEwal3MC0q+b10FD78g/bgTwa6B2hdv1KS8ujwe/WbFHOuA7
mGa8Uzbd6FSQazVQt2SK1StI850SwcGbnlnkPIImHDqTNwTLuvfts0QL0zxVq3+vhxu2nuRaGTQs
+cL5pV7Wp8BBYFhpK654FVAE1Jsx9qOvWhpYGRqm5VG5BEt555Nv2DbAyfM/N5TOerXgOj55/oSF
Y9UGGvwBMIAYZjE5VJHi02dY0eNJ3V15LmH3jNQrvJem3DCHI9eaIreAYKiEWTEmoLJ3jl9ziYif
IkA+Zqs0kG9lLHfDDn4lAfzg2INyWloPYNUd3VgRXw0+TCTuafpudMHItUNLluNyUsddGexEWMCi
cbOcusjwm7hb34OT3Pydr3KbViOlk5uwg6j37isb8Tb9cYut+JwGwgeBc5tGZkgiECdMDNTf2S43
Yua1L4vOlk6l82JsnUL/UXr4QDgS9MqGff579d7Y7vZVwSPR8c+5hRfnHnL4e3bbe+4ZtxKYa51R
OQEtSAkKNrbVP9AEx8546T+NCP2yZjsexa54whINi5gf+VZvV1XhV2vzTd/KO6/uRoFFrm1ZbAHw
5G+PmRY8iA8AKEFCh6FVp3gfxeTP346XZ/ca8jf6C+RakCS7ReQtBhRg7QynPqhkGxg5falHu/OW
9YI+1yfgq93LtJ7W1t2+7I2a5FqqNNuKmsrLkuxf62cBZzCko59WYARp0ofqpozuOrVe6sW/ZH/X
Pi1jY2iLmDFEOzwosAD37HjGycp2AmHuTu1962Gu6p7BkaO2FD3G+5x6WDn6tPhdKdo7x/atOvRa
wwRlMVzpNazH7AMsIyUcfZAyMv9Ju6cQvRWOr71UcGEr82EQ6tZ+zB4w0UfP0w95xnQ4yNdFATdf
2FNqR7lmuymoKk8GbEfu6ARurfVrdVNJ6P+P2C8oAtZttNiHOnZDjBp4ZWTTsA3EnW11I2Jc65w6
babVQgbMvqMZvqidJ629M2iewu6pZW5kWNcqJ5vabSb1yzRmGoED2yqBzIFMrDEdrjC/BXqC3tG1
3VwUV+0R2dvm0tsIf/b0OBdB2n4MNvFtMJWH7E15VebX4h4u70bi81+eKKlrQnoOTxRWBAbMS5uk
r78GN5rtaO6q4H8K59ewVFJrjqmmwtimWq59WLSBPGGmcLpvJ2iCmtodvX9/0K14d22JMuZ6mmnN
sGxzH8J0LyupV3SvVRoMsKeoA9BkAwOwEC6ggEvIEozjG2vzwLi3224dx9cWKbbjdJVNx2U7puuJ
bwapegwUFRaqEG5B/5S2cN2MxbqYkzpN5CfC/pB919W2qdU7y+e3sOQvUfHaRiXt7doF6hkExPY8
tLqnNTSYljfVDnNjS+dwSYH+cpb90OzL/l2KFEkD8TX+WhdRKrg/VuJpmplPVJiBCuY30n6g1coA
7NOds7AdRFgbwq/TFTod4AFWKMliC/xKrd7oTRPW9GPCTRTTAZ9TQ704d/aXHKL/8Se+Sngw1FWI
ucQbVjbpWv9hZ6gr1rYvo2rfrrQTP7PSe6RPdz7txq6/FhwW7sQ0NgInP/jZSgUUZApx7xtlFzQE
sGn5B3q9oMYClOrd2Sw3GD3kWojItdTRUs0AeROGwvq569BJYuygZ2CGVE+dBduv7EhMYCOWM6Nm
nFswPGZlWBVsa9nLQYgznO7BvsYWAOPSssLMgFoh92o6+0AKDTJoCPdGjQGyDTVoHpJhLzE48+9X
9jt0/G35XdVqjl32i21My5amPRzMcZ2ykGgxVyW10Yk4OyPgZx32JVo0gy5jPf8qlX3D2y/wZr2s
+lzKj4Frscy+neqFaWhoJRMGTVuy6umLQg8DgLPAkLqPaRmX6OoXMEc36bSpscst4GI7DOOnVSC0
FwsXOarJDoTHTaN4inoy8m8Y5/tNDnpPrng1e53bajcqceWGHdjrEn8OkAXXYDvbdXy7DS2oFSd+
54r0VjfgWnGpFLYoe9PB/Dl6AVqgPGgrFqBh+yySHB4Iyp1LzRtR/VpzSS1pDcIkcuvA3IiAbepl
IKtnHMI2eXbHt3//0jf8Twm5fPwfrZMCC6qaTKBWx2DaKWnkRuVPG0t4ma70GGdv5+F+cNEcf4jp
1n4dtbDnnml7us+nxtO3JZqX0YNShbrXrcbcHzo0M2HNPu57mNA7dxbkrUPhWss5aBoBbhwbCgG5
ZL9A992QwxKqF7pF+Wr7fQ9vZfiW+RoN7hUaNywEybUrjplavZrNVEVLuIH3UnciCy4XYB9pHYqX
xgmy5rBo56n5HLpIPYnUl443O69Em72u5y867C7hJvg5pEtg4NZKLaJx2knp51VQo+ln7mhu3anY
b6Vp1y47VIfFrmIgRdS6tciWyKV4J2DvwLlbC7vszYURNMx32jdV3GuJ3FqhV1F8afpmLlV8JGgz
D1WUJdaqO94rT29VedcSUipZV7KLZdQIs6sY1be+Nxu84WT8Rc5ok4OrDEzXRm7Ms3tiP+NDW/nL
UQPNNuabe7dctxr21wpTaRkur7rLZj9Za/rmxLjM2mmJFpTrcVMd6h06HwpIa/UXwVf5956EWOxG
KnytN+0cAllHr8OAoqZnOBucVPnaKOUvNg4nbliQbZIq1zythKpoge21Nrwa2kNhZuu26IK2Yzsu
sgBTdi47yfToFBFvTyN/pBcVLit9gWsH+Ep4RuYG2Twf0wbI6lp+5emw7jO5b8165XDcztPG7zIK
BqQO8mfZIQFqUWy6qV8LsmJFu1nSHl2YKcyqLJyAUavy0Ehhu6r2D4rmSu8ia/VHHrm6FoiZBEBS
e46esHpbDWI3uY8CxpuGmkDTFvbMyWG0cdDSsJ8dX9E/cOQFfTpFg8M/hiJRzdHX8Lim80Yp5L0X
jLnqpcOvmi+lX1Vv0m18Zv9knbtyMLNaLroIcNyUfdTML2odKT166txpqV9lcNoux8LT5TEnVe0Z
WrPP6hyoKDlB51RMTbT0ZdgP8xrJktMmjkrXxLTe06zauGr+MtIqcEv2ZOZz3BDylmM8Y+7qX/k8
Hfo5TzQ3HhrA5XqmrvoeU2PTSu/otilasDkIdqHUKQOUgxRs8DpuInAZVsgwX5OCmqK/wY6j1tc0
++LdEBBAJVQHs6rUQfRlnj3CNpWMcAcbGrU/icl67xxj77YujVt7sOrQri36Oda6+DVAQw6nfwHo
OHNnvEEAWjK/U2YWZLKkiZIBEl+LzoaGupTe2EIc7I26FUoyeqaB4AXT5ZC5AI0q7WtutdmrydkL
rd/7qh+3ZmnG2mwGfCydVUXku9bJasUNs3vNc9COXcJ+Fi7iZerA4gxp/5jmh2l4aq1Dnne+Ajp7
E8ke6M1xBTw1Mnqb5ccc4uHUDY0sLjWfpmvJalDH69QTjjvghiZp87C3T6WQsP37SomnF0cD1q75
hmZJTVd9s57bQ4dUOC9T3xiaIAVBZPaAYYKAW+0DzAFj6eaIw1ZQK/EMXHVfbMmwVSUGy05gnFZk
hUIUTCFHeYCkOe8gabFis/XRwLZDx9EMPy2f1WUHbHs9QSXZqkGLAQZFbipV7FL40Ne4RwFd5+gs
+YOLCRBpw8Og2U/lY4N1a79K1Tct4aXs0XSGLW+/a/E9Y8+RFpx6/aOZsUiM8aHr89gpyQuu6+DW
Z6MkUeagIBRyPzUHEnXwUaX7Ofa41pwZOS7pmU86T2ymHmzI5KpW27V6G4o8WxLZZy+D5kSZhX7i
8lBq+xomg/P0vpR8g8eQE+4mFbAguudUYLLR7TdSzWBf7q4nI3WTnumPhiQP1HGMs5NO3aqmmq9c
ROtztTEpmhLYvE3NCr9lYKNgaRBcYLXAh1CvwRAGqV4MkQezpGcAXSeJ3zy30LS1Iy7247II37HV
xDbCeqzDuWz8oY3qeXkZBcyCS30zugpyUW/O9sNbJS281PowThjxUIAoyUe0ygu4sw/RqGS4yOpD
BUvFrIoI5RkMPB2vnc6zRqPWXgJuGj63O/xIqkg0ETA9VC++ewAJ8C1TWAbW606xgxFdFRWc1tCZ
neDyd0jh1/OWmeCO6m5MC9ONhNrxlZHDEN61mjfRkGOjyxS+PY/TdBjEd09br1Nx/RiX4uzgV7cK
dIv6AB5Q2B21xX17UP3O2FjKqnBYGrBhvwB36xRiq+RVUqPZn6ll7beFe05NGB+NOA0NxXrU+w5U
VqVc4wVPMWZH0Xlys3DovXZrI7IdVLSu7ePYgxgKF7m8Oqmjp1TvcKx13Me6BGTjl+WmpqdArvFe
ubEqV4DZY8qBWn6PobNf+D/FktDeb8C4dzxt8jVIGXEhYHgj4MBWsZ+0HeFbdfGy+oFrxwIYFRb2
KGAyETnapk9PyvKT17BLZJ9aDSt1YOhtgH3LIXsa23yl0CrBGNNTTwXgvSXX465e57joEF0dO2Nu
RwYcEU138qfZijucV4OhA6Ne+t3Qzn4JsiFmAkwcaSai4IUOtsmMMyJ5IYVnS1Aw3k1cJWTmxkV9
RdgEO3C78U1zlatL7zPe4BOyvt8JZhe/tMe2iGYzTCv4Llq+frmehd6yjg3bjmH1g/mD2fYxQONh
8YRZR3yFQ4FSwBMuO06mHix27ykOAT9n19WB7mQIoktS/1QLfPZhwfXQAKJdejN6NVbp97zEUmXT
G+mGw9wDwAvGLVofMmTVtixxJQsCjojoGA7aujFCJQ+FgTtjgBJ6fK7j+vlU9CAU4K19FOW+A/y1
RFk0wQ9zx5bEKFFLkm9DLTC7HEi+p+pTvSiYkAvbfm1bodbhiqV9Ao0kNrttRoIsh0ejGE4m3zdj
2IECQ9AIkD6tG7DWHpfTCIEP7eFj47G0DZ2MhQC/OnY4FODWkycpEY/YHFmwAe70we/lHChFMKjv
Dv3ClFffo4yJiu/BQZCAqylHnILgBaJZMIe1hLuGr+uRpoVue24xNcfXxiVUeNa442yD2yhMcFoy
bIGSRIeaeJj0axrEuTdlfqyXM0fRQoZgTBMd/oJDzPqVa8UpenyvS7bB/SPB5ljyjwaKb0d3t64l
dsjycgi60cm3tT4cRI04ROVDI80kwy/aZOqBoAqtmqLf0rbzWdviOgrXcz4RC6ba5zWFEXyYqRh4
yWV5sBz0jbQ8pJb14bznbVgwWGgY1DcsfZV11QZ0k/V4efno6DpTGQ2L+SEWwIN5NCLQN/gt0Lnp
53kND3VfE0PA5L7CLf0o7GPb+26/rvI+0GcRy2FkvmjF1kQfwIKPADHEQfRbXXlMjWrT6R90CJlM
4ZTcj0ejUI4YOfEFmHMAl50HGz0lZW0p+S4VoJbNEwwyZp86dDfNwkB4YpbHDN5uBt3mvrvAxWbR
Vnr2OthoGQ3ERlKldkj2kJTluh3Jeq5/LSMOfGobAa0jiJeBHnZ5TDIrkmQA2KMLhsXwBnT/0bRU
d3aD/VsmOARsAkNfvqyJdCKdoazUrTgX02GeXnFf7AnS+SpwVG09BXoKq3ZO/NzcupUJXTaTG3cR
XunA3h0HW2E9NlMXweTSI2MWKegFuErdBbWav7LUjpX0Q0XLAN02b3HXrn1SKfRpmR7Q7LKYMQiU
MuI5p7aNzTpdN67zI43MCEaqHGuWpI36oVFmAPSDo3QUsd5MeGPozD/1uHZaYucRQnLTdOAVsIHg
WyALWdp3KefYbYHcGJ9r911Xn/vlmUikdWFTnRYQprU+kmPkgl6aJjkwaEgFfN2iD5NufI/w2vNV
MNmBEhqgSqsPomh2fHThS8GUxGqwYpV2ZY+RzmO1pp/EFmHu9qAyXq4V+bJioh2jllnhVFnUg5Px
7LEp2whWT9vJ6hRsyD5PcjmvRwP5FoxVH0au7axe5itDHd84zvAVfDDdmLcf2kLhQuN+w/vOMzj1
R+uZWkjfIdlHn704um0j4bdS/yopCpOxnh7YBPf9UQQdZvaYHNbIZhORKhum0VXepPFsjs8gQm0I
UWI5IcUZWfFjuD2CVZdMpor01XlXpY0kDcvOGjD5MtVQSXC2x+G8MaAu7trtQt8L9001ESr2dunm
XokNz0aBWOqKMmzQZOrMLlQEQsk4A3mA6+5Nt8zkEtjR2HKHfDv3zqpNjUNjt1sTl25ZU2+W2QUB
BsVAm0ZVBkM7DS5hrFFXpOe4KF/kds7qqFgK35QvKrHemxllmsY2tYYNhY4rNb9p95YjQ+rrZpWj
DctDASufZegOetH7cB/L9V8d7nodgz0q2kMDI/t2eqrqfFuT6jj3GSYNHPwlkeb7AZ+gd1LxWCWR
tBkvXcvfpOGueFc+s3x61tGfmfWjGLYzy78Bm/e6ulpR7nojzG9sifubWgHqwEubc8YwcIAV+Nin
Xo69UIZls0eE5RymepsSl9BaJN24rh5dlAPINS57lzTr3tVXGmttH6e/mLBKHJy89iASUSDsCjOQ
CpSh2sekni0ZDBSTQ0T71qvh1Zy+sAgD1GOIH34K9742p0FazkEqPi178jrjm4/hYoutRCLXTcVW
M1RP6b8tB7Z1bsjZk+Gc6iKobYBd0ermsASf0Us12Jth0qObaqDEK2UiMU4iLIkYhyvUiQe69brk
1Vo6/EkUUA909UpXYaAGRiqGaCozsN21jTzR+KRZgNjal+8Es5KNX2AMg+LNDaumCElxTuF0yl5z
I3Bgpq4qW0dd1b9wwdiaPrx0FvY2Ga+mkyBLWOa47NDJ0NbFBFx8l69tNzIFTmqUKRtzHo7L5Owy
mJdj3kjtWKDgurfvkdKCwTda/giySF8Cw4ecqP+al28Ltiq18ZrKmAJF3MK6t6izUKd7Ij4sjC85
I/2UHKXdGKnWrkTnFly10oFxXiTstcX3iJ4tTpiRbg2gjtSTDlbZjP3T9IGjgm0/o3ZzAtd5z7LC
a9NQ0RMTd5Dph3zKIUwQF6RlrUf28jxjpK+r/B5NJ4CltaTBhhL71IjMdOe4oVR8VDoNMr5eCQZ7
D7c3xKJN1QOguLh7B1kwKUWogc2BhvDQloFWDpF7CdnIsrs6SzJUXIZbhhmqBb3EtoY5W/ogGZq+
fdDIbAfoUNz1qCjmfq30eeRqwLAVl0ZC4Q2mCLP+O60RqSsZiZEjxnGvaOMxi1uzAlzsqSXBgKCq
hXaV4iHaDa2ygFMDuXERWOp8gD9FYma4byfGl5oBDFK3KxztR2UikVJFKaBd82uK+Y2WVYlUQ8Na
8/rHRuiZGcqOUEO7NKWJDmWl58BCFzc5ySDebZKMENdz+dE1R7ixwNgJ90s9DFQQASoP2Xc5hpX0
2Heb6Z7g1nPdJXq+75VXyy5iZQL33IFhM8A+ePtOH1j2ynF3WoXMKN24OGpHjiE12nD0ybhZfF1o
Y6iWbXs45Xya3kyhzm8kFR1alc5A1orCI2OaY8r6EP0J4ed5GVnZsk17VL467Hcp/3Gw1zLWgvE7
kXXVzuspwwi5K0LbWo6LpmNiqox6OSZMa78Wyyp2SIHPrpqxFaQmPugZ595oHkQ9/WQZCjcCa+s0
ze24z9lD42B+KnXcB1W6ljdbOaoXmfotVU5cl37XZSGeK1Dl8MupxjzOUu1HcbSQD+mXnB5KsV86
v3k3xCfuCAeMfqDmGQKj8qtPC7AXOrahHC4JnN1v+IuiA30OMhBwQU58uWxxUJGRXVNgwC+0FU/U
MHDzJAu1Oer5By/w7T2inUnnVY2fk8t4QoIdS3hYVGtHi8wOriVtdPHgSz1ZvwJ5hkSQQfIb9OpG
Q8euEd5iJkvnue6x5qCN/Vi/tAN5Nt4UGfU7kP20IYDRYdNFVfE4wGnP7HzcHJvHHoe1mQVoVmCS
tTPBpopLvm/xrxUeb0a3DVYXu4EmDDS30Wc0FoCouQeDxvC9cCEqZnYoiC9QBWdrBYkOf7IA+Egf
RqGHQ+2N5WdhRSlU51pCdgaUiJirp/Yvm5ZeleLK81lgaq1bUWNT101CrdhoA4y6Tv2vfAj0Iknp
t5J/pMs56z/HckkaLWpBBmkClH4MbcKsBXfSmznqmdBtDtxeEE4hZ8vQAyvXSOSWhkfU+XBHuq9M
YCot/GfYHibY2Y1HWsL8mWJplEn5aDQZKtAHQUOcJZIGOgOOhOY7qIlj0eVb4mytg9lsAWFzADWA
bKYJ3E9lFKiyw8x+rtGZYIduTLQl0ooSV/VAuAj46A2blq6RJiiwUFaBzsZQpftUu0ljvuYaBhCr
6cEinzaYjxQNJvj7TQhm7JW0GWZGrZCIbc2CXP3qdBAk2S8X+rn6pxmPJm7/DcyW8xDQNc1Eg2On
12/oM/X5IW0SYT6ycteaWw74HCTgsB2uIG5SlRCHnmwTTU+QECz8i6VhJdDwrAMbTbs+BGHP09Gr
onN/GUMEZDgfrSD/wZGULhtrJk+sIwiz0aCg0dJiZniHdKTBlNkncrxANCsNeJyXmnvOr4tX1zP/
NkWUiXNlJQRIu51Adj72mOywoEo13PGQ1vzUo0FgNHiZFcLxg5vGwg1y5wnPYvMTeyT5czYf4JKl
LE+tgcwmL3xasH3To45HUW3lNaRMQ2ypeLhll74wZcHItB7UZkLA7SkbdG42lVvFNqPY8cA1uYGW
H5U1AZaUAUa7rQV/tnBKVkjC9BzFbPVs8mMGf5L6lPZY8jsL5Qwj+AUgCVQJiKI0GKSfOUdZPrrL
grRvh5v1sT1ArubZ9lbyIzOeRLo3kdBy3IJVkZEGo76qq02BOevBQPOwjNC3oizpHjjiIHifnY4l
i7rmsWGRbb0Py7pW0OONxXtXriYM/tofRqr7Kg5NjA3O73guO48nVccN7icjKzQ3vYqvzSKC8141
oEURDd/YZYob9mSFG9AJGchyLOynhn0P1YcluhP67VAhGN226X1S4rd7xXdl9G02Wk+0uDK0HyAW
dfHzda66ytGLaPhprt9ksV/g1p69dizzauNE05ihHs88230ic4C2m7unLfpgRmywBOos30akGlGI
oQkER1Ziv2hiY0F2VOabEaks4ojltx3W+5bi3B8slPMaYsqiBGgNIaVoWYIMCMVygf0I416shXTG
RLUH2C+6Xi4G2dwoxVmXfRD+OVWvXesTzBQBCOAeGGc+qI8WeiXapuPoo1gHiBhGFullbNMjaiem
49i0Ks82nh2kFanPF1+FIrY7CXC9ahweP6V5NPixrnwrizPjy3SrwLTOZeZXNMnbeCArXHLgGB5t
fwIhvHkCipLCflJXdpI9dqzxmv1Aj3n3YjI0cDedMoUjZgZo9T67iaH+IKMTSuZbyFJ05DH5plww
wlYGygwNji8EQOsew5pH9qL+H0nntdS6koXhJ1KVslq3VnAC22DAwI2KtJVDK0tPP5/PXM3UzNln
gy11r/VH5pFN0or9FJnXvo7hT/j9CM1PQC433e9U73hTmsTP2q3Idm3L8PLSSbJl4r/IPtrRYUUE
m/hOsR1/ZcaoRpsGNn0rSN7myO9nX+/O+IaZBTsWPP3FBXF/MNKZ6lr8mEBXvMspV+DWBiVRsr2M
C79o33K73fUkqg/HbGBodPZK97UKx7PTQ0n3VFd7qrOrkDhT3q5znW6dUz4Hpv62/hnpTa89S2H5
vUXY5DmX7cpTyUxcQhPUsvIdTqzyESmJYv12wK0viynAtjdlj/SCc7QY4WZCBcNku51hBObf2Qz6
IwW3i4YECHjxhRvIiWgT0ne6/ZPP7+2l5mJJdikZ+oxp0Z9d3CaUwEBZBUet6Rl95KPRGW3Gc2BH
8I/N1O0X1JKW8xEbj51Je0EeTgkf0vyqT0eehEKCEXoGdjzpu91J7ZF2AvYS7X1LAR+cyzgTBOkZ
7JHamwLfbYIkK9L2xxlIDDGGs3HkXx2dyGtJ3b35YYPnJIzNu0WcaxlOw8YW5A68TUrto3vcrMvv
HQ/8QPbrqA/q/DQjKWL1b+rt0gVNFqqTVyt+1AVdv6cJVU0/xbjPs8qfJ5gwdXgyxmizOmIbx1QX
d0/VzBvG+mlRlo1K75w1z/EYtM1OTof2VZpBSmnxP3bPCCmkeYtRK4ogug4Iyj+cf0PuJ5pXq5Qe
73R3g8tHTLvx0MMfDIHOHf1nZAftrzQpg6bYKY7MYIg/Rf8+a0/mi0EMgT4+de/Gsq35iYxgXVag
yucqJgQw2xaU2LDFR+nnahDGhGSL8ASrcvZcyeAybAt8Dtv8Dtlx9J5j60tLOSmDvjwC1rv6XxL7
RfedFkTUE34GGv+qKceu9fN5F6lbFj77n5k7XvuRmb/N8AXIqzElZZ86I/U1rwQPWXPXNBj1tgR5
L07RLPet/QiPvSkIuObWVQZQ2LAxwAfnq2V8DSQAiCf1X10/s0oU9s6M642cj1bNNT2zt+6d/Edq
v4b1fMf/KeXgZNPLy3/A0v2RMzfZQ5rsiI5xPavewQ+g4lIBhpL12872al1t1deCr3ziD68YpPMr
ePMGrtWJruoV3qQbXZaxrZxfreKa8UwlDcWu1AZOz+a+b06NsXWIAZ5D0BIEYfRLU4haom5kl+Ht
omti26p7qYU8b878OXAtxA+9FTiRN8TbqKl8WVJae10TIg+OrrwCFU8/RNB79btpXvna1c4vaI21
t2MbAlVPWB6+V/uYRTRl22AJgycZahTJt7a8WdAz6Vun/K2tp/PgOAu8x/HebW3edWyeG5ee0QSu
VvtD+UvagxMH2WVtb4YJvqJxE9Lm/E5vj5LvmKKbJRjRSylc/9vWRAKQnvr2m1A31zoW1jbLd4Xm
ucyubvQiaHrpt0JwRocFqy+nkMhZInf5sOXVtMsQhFtZd5TJ10Woum/J19KzqZdwU7o3JjvLOWnI
/PTHXu5c/Wfif1z3o7Nv8k2l3KLmtfmq9OgQZa8wJ/elxx0Q6bfEwXbv3aMJpN/OhmcUT6191EYu
cw3b8qsb3eYEUUjt8SUwq2kM2qvlZ1BinMQdk7MNQz5u1PHeH5z6eY22m/90Vyaq5sWcy+Nss7SZ
4cSzlWND3SgvNmaH8s80tI9aw3tbgOXNEBm4q1rd4OY4LpXf282j8//rnRLwmtDxZZroqOi8uv4y
qdTGuWI/OVJ/VwAgNoo13DnsuvS6Ftaea0iAPFtlDkoUH/W4e2kNeeiWZK9XtWcPza5ton9q1ny6
o/hW9HQroZY3uZ16Zrez8zwsJzNwRKDbIxfLpopDk232gpAJAelGaH6d/OrJt44aQT9GYssKLoEy
jL3WHO8wXOKr9j8o+/LXVYxdalCAimevPsvrIONgWP4No+GjQOm4uMCcdyb/ZtUINOpAtjNBwx5V
OuFoBa0WriKsoFqsIf032wcd6mQWw0dlBizjkiBCMT3mkj7MfjySztdUpKZHOvYaQGo9PdXPbvcR
W2qYTVTsyDyMnfwJCCDMB7kpMv15HO+LPUDtrHAEtPc5WaVqmStobucglhyvzfoIphat44cmrqmR
PdXRPuOftizl2VSu9Ly1OdcEpcOXJHnk3pyWcHWZsR6sf/H0N6G0jkEACE/2iKBwfM08TkgXDcqm
YwqpPY7a+9ALM9zf0YcF4Lu/TPGuGg8LSCxkFVSCET+5FfwFPM/e0o6rDeSuB03OKbge6gWYaL+u
sHGP3MLp4Ak7NOdrRfcpcVt2UGPQjAJGxlHt9vVyqn8dNFe5M14Al0EpxvGiDAflee0faEjHQzk6
H5aI+XT9Qt+Wzs5tYrQNfzZRKfVZv87Gnmi4ftnHFJDm3bHg1BuHkIXbbF9M9xm1C9WeyAkU/arz
6DMn8x1NJknMx4wpQ2VAIK9FUGsDYRQTJFVtppF/EPC6+y6cj2HaUSWwkFRUkNv8O6IJLCHwziNn
uTkwrZVBDk0czXS/GsmuG89l9ubaj8t0ymFZAXqtg9mjtwPclX4L6yzDYkhB+9+JxoE9uTLkMaJo
dGW9En0stWv/z/0tUjLM08COfhr6Sbo0vc728KFxMyz84SG51c1XgRLMnY5jFkJmTmkIKWr0voK9
qx898SBHjVHiI2d6ZIwsQvA7Y964O7f0kuhc5NuiurrjQzsGSnFW4ZaH/DiwrxritrxLUM8/lV0b
3HPb/NbRnyW83GXpR6ucqx6fu2qd1tm3+LxnjxZD21tMBlevekunAEFuGSTpRyMf1W/BPzPkwVz+
RvXbQLuemV9YASEhYY9M83GtM783uT9xDHbaIa67o9nCAZJIBMVYqvt1ZJMAOQbqC3mXe2anR7t4
y1fodOQsA+KAogtNPt7iRvTNbC5HyRyn277bP6zauZDePFHAuSVoIzSPkZN5Ez/sIj9mFZ7fM42/
5S6nQFHjBmwfBrIVybBx329yncECFUnh1SB+jAwofVyMvtlH96KxmjReb+zmNTCe3cvYvslb5no8
D4CggBVaDLml/CuqT1LJmjJ0PyoGTe29BWaJs51auf5SbWIUsqVvOJsmUX39klbQ4f59dvtYljCK
djiBVPEtp2t8Bj3HYg1TdHa5DmqND33amv2hGdhoXHrY9aMcvrHkPjj0r5prqEBjrt/RiFqieplo
3SAJpn8gbJafPNnHfZhyaKj7mVWpXildeowNVLH3ewZWQW+CaHhc41O+fMj0PU4CV/1UoehS82bn
7tZ6mNVgtuEejwUIvAv9Q4m6mtqvrqZ+D6VyjCU3TUTp1psA21eadzvjmPWT4UujkHb8or44yX12
jQqVoXhYLCKubL4chPrm3xyRtKlsVfjrJNqrEx9Qdh1GGbplvpUOHA7E3Xpu0NLFEKAIsceHJuKc
iH2bV7upf7LklIJMxzRyICKJ251oS28pQFvwZ7fflvJilBPioAlNPnZP3pDYYXhH+lglYbZWzBDg
2ja3lLQDJ5+CxUKPU8QAD0Z+7otp02jO4wCjT9em4hn60xBf+xZp9SZ2EUhtmLdHp2W9z5+ThkSA
sSC+VWlBTPRml9sJKBxbeEkmJLsizDOISX8TzZfQtjyXLONAisr02NZfhcszkQK4MJ2KpD5pQvcq
8aR0/v2jHp/M/lzyF8bFF/82J0PGKJ4K8zdqaC69ZQQiRxoLuP6iOHmQWOFMvHbN9TwyJ0eowjkq
yp32Twe0d5MQZEQuK3LISDf9yr4pDR/KseEoXL9q97uL4/sfOfL8Z6hi7Jg14dF0mLtTTzefpzlB
+VV+cGULDTjRsTcjEu3SyT87Gwi1mMm0uYGDYNNBQAYx8K52D1Xyr4OHX9h2x3+r2fn/CVXOlMQM
UOsxO5rkTFSFeK8ZidL2fSzygyHQZCXZQecHj4VznDvrWM7adSCTYDpU5kuUX0y0jHH0pnZT56+u
dh76MQpa/T5t1h9JkW3LozJ/uBr4NUI3b+BXGd5S91nXx3AuDt0KTxU9VTGIkvHUx4dahzl81pSd
JYLVjXx7/GvrIIFdsZ29WXpMu1a1T5XXVB+ZtH/s+tsEYkr7vWVCt2yyVvhDBfKe085XPvdTf8pK
/bkwwapNmP/yYBGjWP6YLXKJflFhnUuYzvVr6rhIE/dKpSjv3Nx+23P6qrhw7c1qhZU2wj+hfKRx
ai8H3nAqWzjXnJ+hBynhBtYmReyGXHxFyXKYF+clHg6z/uogK66xEKTyZinxUweo3bJgpI4yPqaw
+8BpQvWqFGI3Z2gJLUNNwka3nh07Tq+GiUBIxsz01VrvTTe+1k4d8EW6Vf2jx3mgW8ZekagZy/W2
qncIiCMnVl10/6cigclFCGVGd2Uge6PptrfSrUNFEePBnEa8AOSqbcxK3w1uEnkyc3JvUOW4TXrz
O26dOIQJRbWwJI8iQkBiGuO2bjSm++ocKWFf7EzNxd/m4zuYjOlN4X6PrMsyvrB+ttnRFXgnZOpX
KJKqb8s2fYdS6nVjtaxTOcXGAieM18b/UuXZOLQKSyhWGdeYnqQ5QMJpCBtyDY/Z3BspdTn1cyGU
o9SUyROKEVjkcui8qK4v+utgpb5W7RbjyxLwX/q26Hka9K+W6jcaTj3ZVHAlcJbiTtDRCFkbnkOQ
0drIU5s0N9vWrjH3ZtzrAWJ285Bp1nkkeBOYYGGKFUBYs4UjRuxS6iZ648NMyKhMknHfduXDOA0m
rFYE20XZYyK2Uqp8mRjmPEeUkRcpnUmrkKkFSczn7bjQJIOeLT4ED60h7aXUXU9wiihzczK6TzcT
h5KgETkOtRdplFu46FAto/m1lAenLvdpPOCNG1Lw/XKrRmdrDDMa6V1sWUbhQzqfDUG5IEkB1Skz
GJw9pkhHI/bfM7gt5vgRn1LK1LmUr4t9UNpQdw+1tY3n6yiO5nAXQm142/qmf+KxjsOe8nToLHMF
q88U8EgDDZiGNEsLstkA99ecV6zqXPMVIU3p+tnN7QF8hW20pvyqfWloMI/Zbs7Q24pzNJNn2wo6
oiY6303BmSB6U26Wgc2iWHdsAC4GKSytgsYTHA1GgPwhrHViMBbHN2J+3WYfS7EfliQcUCAMOoul
fEvo8xmGnSyMvTR7E+6NkSlDc4jomfP3TT7XwKmD+HE4txl++/Gr6F0Ca4yPpv0FOCNP/9TH6Umr
d4U+UfH2ZwrA7pINpdUPi0XBn83n0Ch7kXwbpgwixcd+RlrUodC6xnMr9Ut1t52Y/bZB/uK20Vdb
SZNFJEJEghpv1kxfqe2v1NFWJp/Bl91w6zV1p2fJdYlyj2aoYK5Mz4pSlBC1gg537JZt1zrEfdJ9
6P6ObaMGg7oIgnzjNNCs6E+r0aPyUhtDNwZZ0yMbzlS6r0vLqPk/oA+Shpt8LVUknZ3Cgxm7RyTY
hg8DyNvRDWWYZ9lukO4xmWeYPMPvUTFNEPL1HIONNdbsJV0dArXVtYnkbAS+EWOVHbNZgkslF4mp
TQKPDHn1qEDGGaO2W1EizkP9MWlumIr8jDz3lKfZU3Q3KNI9sR0Y71d8KyWqG9u21UAdqiG0m7tC
7DRbR9XMxPOKtLOebDes7qJddO7elFBZHCV7e9ysoty5SP0tBiqT7STDm1SjUjCuPa+8hF6KypaR
rVcDe/wa109T7nT2TgM5WYvSJmE8waOn+LH93Omn2XGZdRrfGvxItzZ6z4/4r2uI/ovshxwFQsug
XDlM6fZXrkg2GMX25/JWNfmrJhb7vEBzgyUUrOZ39baWG34xnp3mYidvSgtKfVCr+v7CVSm5k6X9
3dg8aMY7mpZwyLGjqSiIE0P+a5Dy59SXvKdxvDVSyAoJCperpustvdjnGrL9/l9HJkw3M+O4VyQc
7Xgeq988+k5G4E5eYbH8ITKYmLDLDD9+D0qxqFrQ2uE6hB3uCPUymlsneoq0kxH1ySXHuWmgQrxa
8/qbNuN0yLo3UWz7wv6zypTK+3FrIRdzMzROvVcbZ3uismksIFb8vvHy/iW1dc8mH9aZvAI1bm70
u/6uvKN7FG3I7KL5FUHaF0AMl1o+LgmCJ9SrQi9h+UvfTtqdnaDEDoi3cxZatXm6NhPhUvehtoKf
UGH2lJ1bKJgn37l8kZ0g4WpRgahs3c1nSrJfqXG8mkFbTad12qfRURfnzsq8mCMmH9/G9hnSCWp5
KiFSQ7cCeUN06mLL9RTNCkeVaw2GJhnzz1FJzjnTuNkeZ+VzmNyQQ/spNWWoTK+mYRK9OuFNMPwq
V6wnKqCUskDOMHactMVTbAtr17crGSCM/0EdDfCm2hP//lFPPERMDMi8tHXeP6RsYmW5PsZa5aXg
FAYgUD9m0KrLWRT2XcWkbUt1V9Rf60Lix2x67ap7mvbRR/XBJQH9flHo+ZfjoJ3iD3Z3OBAeUvtX
Dghg9W7jgMn3eDVqo0h9wPB1sbGcgnQU68E1NpO++mWTQJCUpC+LeEJXwNqbKX+lsFGQom5EaJ9m
2yQOG/JhagDsPN2NzSLY7/ZSjJdZXXC3jF3aEKoKoV0VENdmz/opCUSxuwXMwQjH8V8iHfGMMkBu
xqQaLkMCos+xP8NrxYm2+KqKz8MFqMoe1CGT3tiYbw4yFAwetW1dmsrYpvhcDi2uZIwrSrUTpXEd
FQbvYRG8sCsiylmPEv+e6PTeNOT+LustX0cF8cZO69WKCxB0pE37rR4/zsMYNI4pNlLPzpUSFAhE
hpqAOcNgXXQUmAVV4Hos2p0+KkhaZzBABrGnQYmv8Vj4y2yIh35evmYF3NCw1NYXOurh2nGfpVYV
gTs/g7jm7a29b8qdHv+rXRp/U+1iMIiazZR7tetc9A5WuTjr0Qsq9SLIs09J+Tv1WS2XZiOvkXgy
CLBGTziotDqLtzn/iVi+WnlLpg+Nwy0RL719my1QXe1VBTTM7oqgW2ZCFhv8PT6Pzcmd8A5EiZQP
zgLJFFmFtnPSRP+KcKuWEKfxCidXR5HvMlypY2jcl7sB4jxapQuS6uynNje/+lUGky4xNEcvczru
jMjxy3zWXlTxGw2Kx7VgyTR9QyJFR7aNIKM1GgdF8KR8t2qMAyX76rryL14TULJbs3Z7mUVvCvCC
OrykM5BsYiO46awi3yXOrPP6oOqtVb/k8dtwDgnL0TACxA+mvSvUnyUxsIUb6IqNnzIVj4AXwypU
6GRmE2w5SN84x62aA9PZVtU/o7IhGHsiiWZtOKpzohEW/FNPN3vAJwQmb5ou912+7ZZyZ4PixcNX
TUr6kLzgxELujgpx5OPmeJhehwlpqKlWbCuZb4Go6BQxTo6Z7nrGaBB0sKnp/ttkbVjJJ2jZgk3e
FR+doz7HlftZNiUDNPilvdBasbT3cAdEj9uybN96SlA7ALfMHh8JJM6UEN143M9bB0MUCmYTQkT4
bcu202Z3mTp15ZtEgd6A0C4NVC+Wjfy7yazoHeCXA0z+2XrzPfLNouPQEqSjhO3lF4KMgUmUZ2U4
iXKOvI79wl/kjVxH1CxG7JUTKCdpyQO2Lm3gnGSZK2vridIN3Ghr0I/9flARgaziOOCawlY8a4ha
WuEVfbpNo2Xj6sAzym2J+cakRhXaAxDkYzsCfAv7osX1Dvl0GU/t+7xE+2qo8Q+hViPh2en57xXs
B8vysm6JZ9p3LS+WRbRh82+KAPLq2X0f8hbqOWHrVnA4l7YJLmM2IeaEmYzTE7J2ue8KV+xWVwK/
JuYDfXtpyCyk+nHtykdjQGkmtBaxsXqIdIbhrPOzzGKri3kKO3VkLsWJ0llo0xMXttCMnuzJBkBy
rJPiiKuTS0+LTvXSPthM9IZIwk4AFguPY+yYu8wrEGBxd5M54pRp3tWmcV5QjOK9gIdc8Fhsp+lP
l86xzNyAALRnCf/F3/cCutuW0y4e5T7lx9I6NPzja61NoZV9cvDvlro8pq6zi7oty3EyPFqvEZqd
prHvmyaUh0aFUwpBOXrIsA9J9BG1nI48KIhrknR9aGIr7GG3KXIGihWvDRFx9aQ8avaFZhsPuzXU
s+rJ9c9EqdVHw15Wn640JPEP98lpQhtHr89wU8zr4PyiA0vSr1iFSEHHNvip8jWR023aLr8qiEa7
BF2++FMzYiLLUI/DuQHx5+bFyD6i6cJ4WvdgWA1vMaILxQnVXrnqdbtzEyNsiY/3ljsXY8zxni19
awgU8Eu9G5XbJPOtTZItLbb6/NZgRtJHedBM1RNpd6c5bK1ovWKkp6e+v/QTB3tGYMvw41pTsjP1
aJ9bzmdiECEji+3smA8FNcSywnhTIsjTcxuVGcIEWzvSNeObmDejLn7sxus0pdtmwfpnNwcDCwGm
wIBAxbsPfjD5pJQRshPZlWNu2JFH7PM1aBlrUmzNhxy1hwVKVybX1v5W0qtq+/iLkK99LPq33vw4
8PKaJNV1+KirFQ9oNv0sc423vqk+tDq7NCkhtp3RX7TZeU1WlfwCumEbdzkqxbFxiZjrKkybew1U
LGOrvH8OccKP6WBBbPmeMLSocfKLKIn7+Ah2zLvF6Vk7+TaukZ/nUJmPQ3NJoivLTFJDCh/L+G6b
DOWQBb2V/VgAp9N1UV6Z91MZXUYL6momAECNJ8TWUc++ASTP/n/oc3Tg1jQ9qUhSV5S27jLuepYT
IdJio9PxrsvFX63ysCSW/hwJ4A4IYTyTaT8HYkCBq2kxZ3ehbRtr+dGF813pX05xWQWtpS09YJHe
Ickq3fgkrPkLBXudu8EYISKPZhVUub5PR3VUvmotaD4rsB9n/cBzUd2Z8Hu6A5PN3CzsusRuGBVU
1sJO3MTOThWh1lZbkaIurU6pBCbRW8/hbSYb3xTGMS8hl3sRHebcuJpZEuaW4cfujBFj22RbTUFZ
irR9MH293VbZSRHRM2aIPv2ZJucpXt6t+BerL1Q+W6htKb6ePGvWU6YYlw6cvXWakzKrnm2KsLZV
+9mZc5RQiWOELHEEOJVTiBXxM51wXU0ktJUiM7+cKCdtdpRtAO76/3FdKRCVajnriZAKxJnECjwM
fE/WHK4JmiMMk3N1E+IL5d9q/DSQBQaSh9GfFWYYDpTmTdjrCzvT3ubWqTS4ETdWTyMmKKX/ntf8
5BTHRcJ0xLWfVgXWCgfR0LLL52WbiPikoDWQM+2hWXPQYwuPzGyFQ6PrPv6foLAkqJN6kBGoQdok
b22uBuT38hHgO0lRDNdd2JfTKe4iL4ZeqdcFXT4994Zw/KKe0NB1UvtqVtdOgFaIeFVundN6g8uJ
uqPBAeB6ryNum2gDsHGr+UUMSHs2pg8O3kG7iWVvRnxpHjZLhv1nqoHcGdX6MwN2E195Pkz3CT23
6PYuK3MkXprKho25rnY41w89k4QmAQ3MfjuJ6Mr7VanE6Sl/NSJ5Y8691hx4S4oGYaLbIJXKGsXX
DNF7adzxAWtVeSi6iSw6QN4s81s29zj1JXyNnKaD09jPq901fmfVT113XZKtYfhmahwbEGLNeO1l
zQgdswgEdREZGymxpNWhCutqiJmCIxAmthWjOmfzgHH8hqVt76rVNtZyfbtq689sP9NMC0R6cZXf
cr5Bh7Oi3x2hlOIQzGuJ1YvqLISuLRYL3aY4SJQPotupifY9dg0i4/IwA8To1UGMv7GxIj9Pfxy9
AAtXuPtccsHe+jp9nAkB34yN+E5WlrXIWI8mDP7KLDHMZ/wuoChLsHCRL2eFF3tULawI2oZGoncs
Q737mxr/NHtHr9yltM4wmdDEC35jRZ6StvINHPmZ1T4W66U1i63e472AOzLKp7b6cLK3peUexGsu
jsWElr1FLm6cKMBmlBeAlHe+IqwdrFOpX9xViPCzFkMrKrRudR5b5R+1V1aBb9huscHcRUpD2uDN
FwEOooRcuq7f0TPklWkSQPEuGvpfHLch4medXuR4HP16PZk2DVqocooIQiTlblUk0CJCVCyJVbFb
modSf9CZb9Rtvx7IjAXY36zkIDkzhtb17U58xUHd7HHopqCS1h7AyDS3/XiWg1cCc8VXMw5kxZCN
Otv8kyqkJcCIyF8V1B3oJFAqJQ+IyTe58S3Yn2ET0FcpI8Rri0NXOQ0JUhQROjliPJelXDf4jmAH
0jOMpmJxvaKskFHppV0VTsv00HSQG4/pcOyWj8X0M9vy9PzYZ0/d/GgjGNXTc6MqPJpJ/tGU5t4R
gk/vx20urVIdbAeWt3VRZWKNVL4ZO/as5cB9GLXBkYKuSPy1F4fadb3IxbjFilv38Nqz9aaa/6yy
QtdlH2jUfs3kl6sNJb4VrA5y0nzcqf6i98gf8q2SIZAVx/j+Gw3frOl88+ilQKex/g1mFFR986qO
w0MKHTM4BEe3R2WMsYkpQdLGL3F2fyrSJ8tND5JPWo+0ENbFM9ph3xuPQl0sElEZYbO42wzoZtS+
O2E2Zrh7EXH9jlEDAQCEQJh1XJT6PsoJSh4tRCXLWvnL+G1ZBnDRADwQN1tyscBTWzb/aSCp3PF0
d9lr6rL4cjKJ5Kwe6qwgmSVhCqvGHnTFHuM5jES/wKWz9sp52K41AETe4u4EeRrm7jVta972Lqb9
trLIWDF7Xb/Eima/3nP7VN9mv/fj0Rr2rgZwELtgCaaLblPMyESxQGFJUZabXM9IO3PtPW9rb+1I
KkAPL+GePxyu9jm+SkggC+OE24ZR1n6Z/aW1MUss+MGmufyrOszOSxcxow4o+zX55oxQXeXA+DX1
P4mhP7RSO4h7FkRTXhqyi+xapLt6fGoBjuHUVi3fxIBgAuLY0bgWsczMlhVK+5dyI3KOsnkfTX8x
FmU3YYFLoid3ZEyqxNKcqxaRGv76kc1TKqqFt2/SztF9e2ygQgz1o9Csd6KPlHrYl0X2YcT4caty
oXbZLK+gpjtGz94E8xovU4HwScPVEHS8a+3wLIjrQbafJj9Lv9dTJVD1QDjDHnZl2xD01BTlNSEv
i7lpRapGtiAjOs0MqPsW8zPOz2Xpx8izUYWmC+qG5ZKSar5hziY/AOlvojiXcl09Y4q8rAuSrvvR
+2bLu+SPXXIc2JyMXPEs2EengLqW0VYHGUrmq7kwmNlXAerqd9Gyek5ZMGKTjqWU47/y/sClIbVl
W8N+QLAjo+tkWiHzw7a5jxegbrL5xPI7TKFIcbPRT2WDkfO7Yj2QeoiISNSw1OQZ1c5ZRcOXsV9o
OWHONv7jqJ1nRgksb/gX6bv016riHqcx25mUuyfyCXSnzl6kDDHe4sW/pJChC9vbK3pR8gNUfus5
1vGNATKEcfkihiBanjUyWZQ9ryWW1sYNW+Vz6hHWZOFgeXP7ie47ri+D+txFh2R6WbT9GO3yWPHn
9BJlDwXaU9ef9Wshw2X6rcrArb5SWHn7M7Ugp956WNT0I+GsmN7UInAooZoedQBOpSKepmKfXTv2
+/IylyDmQruLPNOH2GGwOeccGu74ZFt+NZ/08a0yr2K0z0psfTbcnYU4MQP76niCmuzU4VUmh8G9
GQzLDTh4MUZ10Ll2dBbD5OkdX1qKx2PQMYGxrEiqSabBObuSsMMOlX1dOObRuJtqpRREfkKLey0Z
56XWMYl2J9dC2rNmHFFrCcZYGue+RY1l1MtuUARMVN0dIqfmWBgWfTsiwPIktiutvEn1p8j+R92Z
7daNZOn6VRp5z2wyggySB10F9B60t7Q1D5blG0KSJU7BeeYb9XP0i52PzuwuW2lZp/riAA0UCkhL
NvdARqxY6/+/f9pVeEmmcqDdOM8AcPqYX3IOkwyOraQ+rstqrw3cUtrYWZgAPIgw2Wm05MGM22j+
GnlrL0guzKL1aTGrk9IyOXlYqKfpah77DP0b2nrl8BCl+jHPBQWMYrZh7aTv3vQFVTxy4EPtUBBN
2PGq7AvcudPI5BBd4AlOoqvezVl+p50HI2fMdq26kOJCyGOPlhATSNM91RzVm+nMc6yVU1X1ie1G
wSaJnM/MJgCOMOauIxBSDBYjvvHesp9D4e0TPF7pzEQ7RYHPlCPqJY+4XCmBJwtAlpk8ZR6q14jR
zCTsHe3b0qao9eaTWqZnmWxuYhvJr6HvjDA+BGgzHCM8d5pYrrwSE1qb7H0v2osZQwSEtbGYNqA2
egaA+RXsn5WsP5UJfoZhWxinAUHvmylz1uViP0qZEl913Ko9i6tcnMoqZaGrKoW6W0nJ+2yv6W4z
mi9WAafFSIyYBeImW3WV+dmoggcjYSzMZEopaAeR81WxWdd6ayHM95vjMT5SMeVKNL2GSXLIfRTs
GBWooJyCJt20KDvzXed3WxcZW2Tl20BdRWF81qLNcUy6FEt9rnHg5so/sWqgTrfCBSPnogVKaewy
WWurTYInvouPHNyFjfEpJDHVZzLQ6gjBxlXIK0LWnTjVZp6Z7ebT18pHBmIwkgH60k8Yorzs1KVr
WCMw7WIkRagCV5J5YKbzbWNX10GRXygdXcZOfTxm3mXZnSUDUKWue0FIkxh7z7gIU2cDcuOzFUSH
IFPmOo0wJ1DlM4b0V/SwztIAjVMyIij+NY7KWvjzP4EB2m9QpmmYz5nrD9htVub6ab7H8LxakIlX
wwrP4AfIxHdw1G8zScs06R1TOCj47KPIuC3b6zb49MEbWKiFP3kDb1NJKzsyJy2FdTDNoVwEoqI+
m0SUIEV0mA5ZU1k9dOmANdapHSr6iJnrSxd6jJXsOUJ98MHreIfqJd9Q1dNW5HXvo86Zx/MFn6vx
szMCPJo36LvwKYltpdc+nRTmD8ZZQr/B/ODS7nsfwfKSvsP81a1Us3LZGUYbsC7sLhUGJoa8cUsv
D7X0TUo8J7Mb7LVZpw+9PB6sY9U9ji2gg4YbzKh2rY9XETdI3H6utNgmhv+VXayJ9jy/NOZyPk21
qug92M2VcKa1mKjUfN5UdR1N9znLcPMoK2sfo/8wfUzmSageo+GOPRTzE5bMtYfDLChHoie6feIY
J9pukNdDfp87KlqM89zYEi9+tlLhLYkkbg3hrOLJfjQJ/i3zfdXVeyttT/LIQItkE9JKVfhVcz4Q
1Yngz0aN804yxf31V/pOWqb9NkR1iLKmD6NKHqKhMVCC6zaQEC1z4yEuTBzlMZ2Hr4NALWL3LsdM
JUx6rQ4YHrvVGAxde3yuU70073V5rKA+wujJm/zQDshyq1TUV6NLxSKKoLkdfJUwgR8seng+wiys
SDEDQT3jL+08QoJ//aa+3Y8/e17exGn0ZaqLLDdn0iWj04tNdhJcFrt49bT51OzTdmXu0MuYq3tj
jV8QAfDqZFjddBtvRcd9He5ew/UzxqozE4H39tevSKj3Hp03rMHIM0RjuKE8DUW/B7xlIlwxqs9w
8z/XrliVvqTnGm7pRy6TPaS6SGHjZMB2JTlswKRkJKNbSs6TjhlcTz29r6D4PyXNfcyBIwPT6lxW
0aVv6b2LfL0LQclPjM4GqKymI87R7l4Oz2Z5p53D+OpMywVcKGTzPsuvE/nJAP1YbpHohBdmBIpr
0Tyci8HDtXXfIzrM1QkmXrvbouG8crx2697Qap+ju8k5MmF+pDBQzwyqtG7jUtcyVuc5OQkfWguZ
OxonHJfb2cZIfpQP9PF3UBevF48ozefXwUXAg59yTVyNeSaf4eqVl0P3KNls2JC547P0oJlizeUF
g+SxBF5gnKAyrb1xNUBm61dkW69ymjq0yoZP7j0zaUeeSvZmiuCu3zOPwcXXDMcKGFKXni/osUze
jhCC0caJr03Jk83BPkAjQZjajAhkeHJsRNZRRy76fI7vkm0zisTKNBVPb3ip6xCjk/1JC/syTs7C
AqGPf5GhqYSykND3arbtdNwIG3HqjSfOu+CFhJ52vJBjtXWqpzk/4JNi/P6pxlimSCspWXWgQ2H1
sWjPiZuUdcKqbmo77sCJezei7C/rLn8SqbvxOchZ1DFZzsEV+B7Ai+mQOv6a41Fcb0fwB5ygKUtX
XvIkghyqRHkUMTiugRuE+yx4bMzznNMBvYjS9gDywvMSIFrQau1TzVIqz9mYZ0YOEj1xzqtKhx2S
WbSGcwKcpaTylSS/yfsJhwM2tKS5q6eTLj8IZBM1Am6EgVWClz1O2BSc7tWDRBeYeDjtYe2IVzXT
4iD9D2OGO152NhnxV6BtrPDYV3B/4i317+AeqgZzXYrdL3xoRPzZi6JPab7PzbVf3qXtVZmLjdWH
1wbFbNb3+LjJN8u9ddRhl2lktBuLdIWiu0TX2WXFza+fZ/kO9P/bcvrddtRZIklM+GpnqlMwh1zq
yuKoAB2FGHxNxDFNRlpRZvnFQMHjeMXZFEMqmC5CGS89J2ZTTfySd9lNqaedjewqY8AfkajlkYsU
op2p624/1LSkcNsMdUkDAkCVG5P1rD6I4P05VVqqN1VRa9R56MYx69yrvTXOFSaN8gxB+AepAsvC
9tc1WDrLZb/7hGyUb6FFy5p3LlBkPOnmo2ro5+WcfEtyD/ymULop9JkjVsU5hw7OflAIOkr51+nW
5rDhbIL78IPkp3c+JudNzWMUkAXjifeRcqz5VN8a10yHFmZq8T+8wJvKZvTqIbdhbpyhPprR6p2r
B3GLJn5+dD5gJL9TAEvnzX6YVoblyYRLhI/jc/6cvtqvzZVxzYmmtXbec3tmfXQl8c63/maby6zE
FRKl+dnwSjob+xyjRPTL18IGDb6uT6KX7gNg8Hv19nJ3fHd/dVBdNYlQ4jRIaXLHBpso6zbKoAJY
4K+fcu/n97D9jY7+3TVycylStDGeMibCrQQIsAYQhzQWXK0TJiuvsXEp6yPULmc5Go4yPTXi5wA6
uhHMyMnGTdafzyiVjZe0og8ep8dhw/CpNo68/CRKWWUtutMlGviGrmPWb5zM30jEu/HiNqjyXcAI
knMgnL+08a4j/WxZN1HSb+jbrdlTa+usAVcmG5q1afzQ5ecFEnJ4Hr5my7C+1OR0duORb3wqo2cr
Na/qmdFjkm36CI2gBQ3aTxgZGB1Zep8q+6on8bvNzhF8jCVBDOOXMgadTiZDx/hm8k8MH60RFffp
kD+P852oGRtF2Xk9YqLhJMqkNmFoFuvSXf/6K/gWU/TXZQQz4I9fM3tx7/lTiSEAlhcmR7i/Rv8Y
N3RJ0Lr32CAUepGI4/6srSvDvuAW3FVwh1FRDVG9QiI5SnzrKR1zHZwNlftq2Lhjsnax8j2W3Dsm
TUm6QD1hHdEVthXwOocIOwzOvLRD/q7qNS6AyuUsTB2SHltNw7D/bDBOWn1meCd9duIrC3HerUav
oZFW6uaqnPZT0lz2jBO0z6C37NqdZuy3cqLoyon95yJw1oX3tQkOAWJRE3NY1t4wUdyW7XiVjsOT
DPq9PU5rCX1l1MDmRXhuz1/G/Fi2Z+48f1AsW++drN7sA2ZLy8VRDUOkdhcZIAxxXX827PDODrEq
nQQZRGFwB/0HJ46fr6e2WP78+2cqz4cJ8Yx5aMNS3bh12lwwicQwkhWFD2c/z4HEaHeDvC4FkOe5
zuWvb6X3EOziDSneNGaTpWmSB6OpmeLOQX6UTurG6CgMc1SBuTuGWCUvHLOlB/qSVea2Nxr0vANt
k44ud0Hz1Ddj76Pl5b0i4s2yPNp+YIrULyBMDczCEO6szcfgEax1wqwB1oonsRh6e0fSndqgvSwR
hL84N+VV3D8OdwZnAYaGT8M53x5UoN18MNBE8cQjYKeiINsEGs+TqmF77N3kkaYoFFux8u/b11Sf
omLn7b5oEuDp3rCj3ddkhVAKPFM7Gsg6ppV6QbdkNNv0pIFUgIWa0LsdUvU2h8S2qr7gnK7NVXYJ
DNOzt2lzBQ1ljkKEiAd69vkHgQXfgqJ+sgaIN5uKmKyqmKFHnUKFP5L79IQ5yCnSzVVEXLWxuvXI
GrPX6oTQ1nV05KO6XBmEnZVHitwnxbku3QQrKss9jbzlb22yNS7LDTyWtU0r6FFucdHt9Bo74wW+
iXO9o9g9Ba+MGnfH9PFY77p9d4i23hHerQ+eu3dLyDcbmPLCoFYF74rY5jUe/53YmVd4XwFMEy8+
bOA0bdUxH/NqXNkb4Kjrl4e7cJMeUYccsJVXH2yk1lLJ/OzjXfby757IeO7SkeVbkBDHmHODXWW9
fERqhTx3DUlgFR9Fdx88gz+vD2zxZjmv6QCk6XKt4My4yY/JQbicniF6r/Pt/7ARJ96sZ36L8qQW
k3sa+KjSq/TcE8j/8jEVH3xz7xzlv6H2v/u8WrOvvDEd3FPLWLyWHdE6VVIAZDeOfF19mDHzzurw
Ld3nu8vk0q/hu880MRivlkO3sac7th90Du7RoIhJaA4eZbX/UbXzzsL87fb47npdMfRVoFHZ9x3M
elCYRnWS0emFYgetZdiUgoiT/IMb4Z3q7dsa/d3FJKNcW2tGdPSGdrP5KDGWq48+unfKNuvNuhra
qpxSW5LOE7pXfYUHEBrjr2/g91pL1pu1yHUzr1BRRwu0LkAkpTUj/DTyVbvGsAFXe1SzszVd/Lkl
cp4La2S0HDtQrUgLiLaZE1E8EiALVVsCKeiqls5F4YercTY7BMkCCsmE+pJwHFjsphEfVCPMY+1F
5qEDUbEZW/wyPdZx6Fa592ALoJBE+wao2uLZd0+9zAIoGgQwt7Tpf+2g2q51OeIV0HYBKAH23a8/
iXfqBmSCPy4buRoCp7Ot7Gy6SlBDEgTwkpVHginCIutfI71icv3ra/38biE46MdLuUFUdrnBpYok
so69vD5Cuys34yJl/XaFf30e/0/4QlyinsIib/7+b/z3c4EHJg6j9s1//v22yPjfvy1/579/58e/
8fez+LkumuK1fftbP/wl/uE/L7x5bB9/+A+kDnE7XXUv9XT90nS6/XYBXuLym/+vP/yXl2//yu1U
vvztt+eiy5klXr+EcZH/9uePjr/+7TfKnH/9/l//80fnjxl/69/zr0Vdv7z5/ZfHpv3bb9bvrmdK
D9U/kjCkBMs3P7z88RNbCNP3fVJkhc9Xz96VF3Ub/e03W/yuHM+1TH7kSiWXKqspuj9/ZCPnX/4h
iz9HYf/bf72uH76Yf3xR/0IH5LKI87b522/+j1uIK0wlXEvY0lVU16aw3zyJAjNKa9dIGYOgMJ/i
PnEv7ZGAhEnNKCbMjiDyWhfHsJE9YBO6hRdUGXdBVXKUMMMdvpit305ox4rjJJvwHtk0O224Cp/G
2u55aG1vG84V432btlky9s+M77/MoWZqaExXQan7nSszvYU4CndbFOmxVkhXIZ8SbBXa9Zfair9U
o/dANjh5P4U8TGNwZypkuDks4l1Q1QfLy4w1lrA7JmDQ8ofkJfA1jIwZMRwUcxPV0n019T2E28nF
Zly0OynaaWtl8EQTowGGao3ts22Y17yU7KxP8/VQDGCih7EBHEcDsy4ncRHORKiwNKCxaBjxp368
kFRUvwlw2W3SoT20tWUcTdhdt+jK56N2qOlGF/JrYUPrigc8oamT7Tov6m8TXV7LsPwaoAa0+0Wv
38TOqzEiJxnjCM8zMVmpO+z9QgC+gFdMmEJJ1Gfv5X8kzPx/e1x/eMR3L8XyUDT/C55pBGG/eqpJ
1Euz//wPPNHt4w9rwbe/98fTrdTvyiOR21OmZbpUYtQBfzzdjvid5DbX4tlWTCylz3P/j6fb9X2l
XLpu0vfs5WX8+XRL53dL+DzdtJdsxbHsn3m4fyyt+Nel60nbl5aNMcy33g48+yCUuXZQHIuybo4G
G49wZPnWAv9xdkMVdR9klP1YKfxxPeIfeWfKQmH8Ni1WqMbPfXzm2yytsOmBeJ03nhEGH5WMb9I0
/7yQZ3m+KbH/uuab0kQklVcYnvDYnEdsMknVNXpX2TFI4RCv61lSGPTVFb7TAoOICqwTnfqyZPwT
EJf33T3x54r6/Qr6427Ka7EtRUHBx2t7Dh/1m5O4bceesB1g5wRIpHuvssJblfCIYhahnfTra3Ff
fHe2+HYtjy/SRdrkMp5+mwQ+IjiusJv5224cDWCMlXnZOiAJ2t7P7q22jg55NMeXhuibDyq1N03P
Py7NHWvyDiW+KfvNR56YUepYqvdxrVnDKfqd6Kq1VH2mhgJdBNQC2JuepQDuBH1zEfE57zQimttm
dGiUmaUKIPUU2d2vPxDrzfa1fPoeCQqMrKVk+3pbSFplnvSG7fhbp6jKIy+N3H0uJ/Q7k0AEjsie
yS9YSVkjVzbgq6BWNfIDuFK1mewAmuWvX89fnjheDlpUm8+JDZpH78cSK4fGPzjtoqCcJwRLSVop
upBJTUd1yIbhuAjDWX9wzb88dcs1edZBn/LAm96bb6bNskmJGUZoMRL1oDUlncrxEv36nf3l1lOe
NN1lqTNd4XIP/vjOwDk0nhGTheJGZS3PO6tvIwxlaZcjRDKy59HIUv+4F7lb7guyHD9KA3bNH09w
VEHKolaS3H4+5Yp8ex5JDJR7NSB3MrxMBT63SaGnrCQljoCY1XSPvfDML+MsnC8VPLU7OzWt+tSf
/AqEV1MWjzSt9IsOlxmnjjIHvKQZd/MRTFQLB03cYPoIlHQtxsBGJC5yofTFkKBCxlttT7c6zMzq
bvJadSUAD8FRt0PxapOl1V4YTdaZyJIoqO8S1IMlKOOxMgkMy7vJQa071bgY3FYzKDaitKmRQwsP
UVnVN5jka0uUa4Ao/mlcunQKjS7FCaicGcuUaMF3JWkc8xFPcJEq5QCszIUph10hGqLasDhVcF+a
ylHqorJ1+UkWbozRcly0UmSRVT7JaMqBRgBlEHz6ui4NlwZhlIMkLsyUEWPTYFHdlJbAyYuCwrJf
A5M3fdPXCH/3pDDr5jKqrPk1m0pRoK7OoueKVETjSEaObUJp1fSyvCGmww1LuCUy0ubZBQLUii+D
7U6UUUE0f4lFC9/GmTuIqCwk9PfroWwfUtv3W1aNjBDhcTSTh2E2SIkrbHPhKQhXcni2FsmYwHvr
gZ1t8NMOZRW2QFVZDFdZJWP/YMaybgHU+QltF8NHSp/MAqPFbJiNvWkwumc7FfS2sS8dYcBtEd10
1rqDDX+5IVynjEoUBQweHaR6lKZ7zW2J0xsPED3wpg1ItyCzClNqHwEzmoqGpmZQqP61LvwI4SbL
ojoxM6cY3V1daawiblrLByEBTPKu1UCimWMWYOF1nUGKtIKELkHUR+bT7Nc+lrChLvKbqYwD6+C4
jeWfFa7wY3fH1zMmmDARKN13fHrjLnRaame0TA1xeQMRVi5JPnHl54d5gP9kYbZjEWq2k7Sdcqub
trdZJbN2oFIOuOtau0Ut4yUus97CGUAXdakdgLM24vQk1SM+BdzLi+qT3R4ameEzERybHj+p6wky
yYJ58rGd+gxxt0VTEk42OxqMeN1omPPNKAlbAG6CSr22k/jWcpfp9DQVw6bzbSfdVI4MMX/HvgJg
4KmEUn6EBQgAhcA9k2FRDetxTPXGanV1jlUqxKmeR90xS6nBe7H9Cjl6pe0Wo82sH2PZqGlHrked
HM0jRjcGOxENAGElhHooXLkrZbbTS8L/PaaBRPFEiWCJz9yuqj2dojwnoQr8dMHEwgcbNg/urOHK
66b/EsslBNnr3SF8GvOQTBsnGQMyTCzMWrue4J4H37VSAlBVMxIFOc5RsrWzUkG1tkvkmmFYwNma
5WCSTNmi917WMVhbKN4CoK2SgD0zG0jjGN1wFHvUQFgnHQ2mOyUIj/icri0V/KEF8JFXLpjIhhEW
LdcOrdpWB3yy6zzFLoNWGuSM6j04U5UegJMicAZWqmPTI/Yojs+16JhvlWUMmlDjHOk3AAACRjZY
Y7/qwBbHQ4zgje3Ltk6LOaq/REkq5U7PHtg9R7bGq1H0IfKreoKQV4UJVJTGqEMsUKGFkmVIZH+q
U+oDBnxuZe7nCqz/Js5CRyXruQ0dRHZTjCNszZeGH1g4VXqTq9B4bDLlXWC1B0dnzBZgibQoBHCX
2E/aTV3Y8SfPmolsCYS3LGRBWhY3GoMO7dwoCLB5zV6LP9Sykgl6mm6ZKsEVuZ1BdjmnYpYL1Ks1
emLVBotZahmXqDRkUJb6qKF7NO68vPe70952vHFnkK3QrfwUteq2yTUZxr0W0yab6p52Qji4Oz1J
44Vl2QdUE4QGLadIyK9+Snm8plQGJGPFLaz40JQ90Hi/wqKX2zLfsgxb7SHO8Unv63GGSTTbeSOP
ZzeLihPGNkAGDSFYblbuHNnpbjCc2kUdlAOrE50wBHzNkigp3y5kdCpL0lDwGeTl9SwRjS2KVfeq
Vj4DyByjU3eqmkqdld5AeqS2A5r7Nf93g6i3g8gIHIgkLpEnr4ZTIpDCTwqczi0d7xAHfu2dmbHt
zgYOoaq2kK32ui0PI1kjwHrjsUfvX+KlzNqSVlLTT1jhzZkpSqc7fEkxqx+Ndx3gVU48fL39UMYS
Sh9KFKLlct5iGiT+cT6b6NTbvBCnBfUGMtamiE2yCaJmunDdsjQPU1A58X1r6Lo4rezM0OdkVUa4
Q7Vv1JvB1/2MepOIoFxcMHEelmAa1knGj7GVpaTzyMGHpVq3SQ/ITkY4/NrMrhH5BiPyPD7NMHE9
1ERtZ31mp2h7WFS+qw60f0q6CdrU7XhSD3HUfZaOINbSTnvZ7uJyFN4uTa3sGOt3DR5vqNrpeXIb
N7+wVMgUqC0N5ky2WxUDupQuN7GjWWXcXZSJJsdq4La9r+lx0MgYJCmXsRtrqIVjMtzU9RxOd23k
5COtCVKSLnMRN5cuPhr0QZWFGqbIDOfMqANNZANqFPIqoiwOb3zDCMFxzFl1WheKjBQx1oxs577U
yQlj2bB5DsRQkXChx6j5XJeM8HDLkot3qUjYugxcAoceOisO7mPb0Mle49VvaHfkWBaiSiFdkhGP
/H2BIBmrQGqG8ZGHYY/SMFbXdFX4nMcOBMWRmVohPi3oyxdT7cO9a+YyZPkq/dBdTVULB8OqJ/2Z
8CfofY7VsKYEQYD/1QFMBoyFmgjZmPICsjtmkw4paVd4ySa39J/tOOnviJInzqoxfO+SJ188oXaP
QEgaTUQmhpq+Ivyar/wyARZqBLK+SaoomTkTztV5EqDOPhDyPOoXuy/C69ZXcwh7TSMAHLoFX2X2
bEgAFiLjCdEwNV+XupoqhHduPQw5+X1bFWdtfdM4kXmWKI+hc2vYTXGwalG3WKRavIqR0DDetUwD
Cgozyq5is1/krI7L2TwK3XsTIo+BOdaDIezKFHFOZfsOA0rPrKtjZ2Jv3/YTaZ6rJPOxENcxawFD
hpqWuOMH0Nfc0CTLAEKg4W16lroBsDzLDFkvRDdAGwxivU8TqBGbkE4EtGGROT5rvYw+6TTn29Vj
PNwanQRYi1IgfbW80AIlOWVIWHtv/px0imaUw5aH8LONSCjhG+IF4T0y71Ts1o9FMUnUmK2wPgPc
IKTBjeboiaNa2Z6FM9VZD0dzcOsr3ylwBPV5kILYrUbV3nM/NN7X1MY98WCaleiOqR0RS2/roA8p
VBN8NQmxjjbZr2oM/AGUk+s70z7WTkQ6cGcU5ySRSX6nl7iHCcuS/g2OPhUdJHwxC/Xn5JvI3bI8
CHaz1wc2C5oWTs10gTrbZ4/MQ/PFEaVHmnXmBnzUrYZp4bhMHKKuH74YcxojaBy67s6IqyE79ylX
scyLeslikwCPyU0D7FAbU3oHrX6UCHUlFDoCUzVJUdSvxVbRwoi2rqXJAM2mFmCdaeFwUgH4nCMH
skPFr2clChbDHiFrlHXwYjoJlP4UF+rpxAfo47oczW5VOy4mDzMPsv3kpEm6w1aAs7DLyIXqdUw8
6Vzb8ktYN8YDm43dYnAONE6diGPIOi3jngCipGdw7iwQD6+J/WnRReKFysKR3UTaOYlcrXbr9shV
UxPRiE0woVYeNN2wMjJzHRYLrMJHoXuVtzZAxkknCHsKOfUwFwPNrpwCQ7eQZPptuCnNyn02uU9g
O5Q85Zj1W+bvwteEr+lwBjcp2M2+OnHhn9qBS9Z0XjsSrGsxd9SVZSyw15SNewVlKC33k996ePZc
q72XU+gSIjssUAcnjV21lhl3UzHE/bwNu8J6aYucjKUiN2HeFeTIJHsBNInsPdXO5klrGPYD3T5p
7wOe4/OojdxXRyS8A/AHE+7MxLcuO6dc/HJpzP0x26U67bwyXRzrYRIdT3k/vVrNwiVuiFzgsmHl
xztpj+K+9d1xgCRodODipgXDNGexezoXFoxyyIgZ4BpfdpziB2tQZ3EbAb/JWm/kC0jtRqDVNxvE
OB7LQ7/t7arkzNTOpJPZQ7Qwc03GYaMvcAXPsSltDPSuARmNi+8s1zLiI4Fp29jGHIxJbyWl4p5W
SORtjdHhEKuLkDuqquPe3gRFEz7KxFqYKjN62V2bd/1Dn6QkLeRDPz/lY9L7G25VXO/TlNAnrxox
e4sBLpK7qTWXzPs675o9EY6V/po5KsyfTe2NxLw6tUnsKrYMYx8lShANEVJdH+UOdJQL1ifVrx3+
ACN7m5LV9a2f8U/1vN+dP/3Q0L4oX3Jwry8v7dlj+b+hq23Tm3l/VnXRzU//+R/pX5vay1/7o6nt
yt/ppLnKpW9pLm1omkF/NrWd331gmo5Jr8mUPsOjfzS1nd8d/oDWEG1r07JcfvRfTW33d8uzHN9T
2LikSRvpn+lq/yiwUL7nUnKZXGrpb9Pae9Nja5tIeZEEOpoFMWcUo612o1ENu9Cd0m3eCHHL8be7
/O4z+kmX98dx/nJRxZumm0/db9kga35sf0k6rG5iu/gDukzNiNt8bJ5zq1g0Cisl0UBjGThLpQgp
LnTUAMuN9Gj9U024P16FkIo+n2ULGJdvX8UwDlWhzWRPdXccY2oLBNKCcBZL/kL2JRPzrU9cwa/f
uqXeDAmX66I3dQXtX8+0HOttvz2uJ2MynKbYGU4LdcppTicQdNN1j1YR50MgxyvVdpy+AlU7X+Oi
pNtSsfyuXQto5ipNxum5bsfB/gJOUtxTY0MhjpNZqrsxyhNnyziEUFRLOXm9j5xE6BsnVZ04pX6E
BlhhO5dllp/3ft3FOzZ0jrNGpy5pW59XTUoeQGCZo9gUwimGQxCn7dqYOnmfox1fO/DiGANoel18
dxWhaJlPClwyDh7AupC1e9nMlv3AbEP8E1qkd+CT85e0TCGlzYZNWIk6nkHrAYYawhdfmQFWaslU
bsCGh4rA34k5vSz97tIfovt0IiKLUalxBaQtWPI72ht6gtXxRJvvgikBfkyVm6+arJPV1Oc3aJfV
TWhrYx+UCwTAJPetD7hI4ibiaJ5zIo6q6dsB9UJVM26xiHgSq6qfOFZ/NrR0tkOmxM4vpUnhF1Km
TgtgmnM65/9WA1U2cFr2IkPMr9DMOlKrp3byTsIMS3GFS2qtZit/KT3lPHt9WeK3H3vzmvnrfeYm
zEENeRidskuOBoNB8jauRlb8nLp432lOK2ddlxcXtktWyJSRgGtVxvQyV2VLVquv7BH/R29ByPfL
UF92o9EQXosP7gKDpvNaaAc/siLKDJKvsoeLQbYOvKhogmhWTMr+PEYTBp7I6xKXeN5ucC8iOnI+
cZwpcRVkvrJh16OFrAcwVFZdi3ge6huHL2rc67QPnzrfaPqzqnJJJ3ZyX5wompvo1nyIBNuWB82D
HEdc8XoeB2wxTi7cM2OEvLV24Hp0hxDu623gF911lCbEZ1oGPQjkyR1E5AIk0DZi0E9isoiziNeZ
iHznRjF+EtTH7rVIIyX3Lnbi/HjsAYsdpVADnv3R7e70nAOHDjMDjSBUBs9CpNQv8bZ9pyn1iwSY
H9YIS10wWJ+gtks75mTkZdFMbJ2dgmPgPh7wllo1e/kq5zxxFIi0Jc10oKu3naKivE5bu3Q2hAfn
X1yW1oXyWDK5D4wysXZ2HEH3U0FrHOsit8rbvsUoiddjYgfOdArrEmkCbPeqx2O8dmumEeu+MVAL
J16k8qOxTYgQtzrVFAzX0+h28I2cUMjOoLrMMhaVjbZVKI5pAy42Q3ofIAJDDNBHkmEChDNFfl7U
6sVKnmmvO8GRS2KA2UqQPxaSMKLkwh63OGcl7EuZ9IIlkU+0W3r+wOhqT9nTQ9JFqjkd+sK/G1Uq
9Q3MRBK+4kR4t1UeDNBdlLzxHXPkwJd3o4YcU6V8xlFMsPeQ13H6wAMNkCVMhYNfS1bk3MSTQTJU
U0eev89SmZ/hAIBZEyZiggQfJY266UqjIotKmOR9mtk0uifsjvL/sncuS5Ej25p+lbYet8rcddc0
7gREQAAJJBMZJInukst110P0S/WL9Sf2Pr2zatepsjNosx70oGpCQkQoJHdfa/3/9+utTaOtuEYY
0jAY8TjXRl5JRkA3zWa+cYtA9kRLmNMPmuYqvoakR/+3qPNyXjH1NEF+Ta0mRS0O5l2aD8O11ZTx
vTMWg4Oc2oesaNPjjneO0uWPmXbbtCkFhS1XMoGtgMyl+zaljmYem5od8WWZj2OGtra4oiVE7gJX
Mi2veWitEOY/vbQtPc353h7bAX147VDdtuUYVGdzLBZjU2AOx1pC39vY5qR/BjS6CSOB+A1W1HH6
vWHnzryZWIB+iN7usn2fuOpx0sibPpTpuGcn62sYbnmrAYS61uBtPdvr38wRVN9REzVKMQeChKRr
C/5X5hULo2nAnLWROaO0Nbjz4odn5cGlkh76cVcQoLAmaWnhJnnjG7hM1a4mSCxbI0sApkNWNVee
5xuPjpzNO6MUI3RiOwaH5xdFDJCIVgJG0AkIDdhIF/7wADKobwibLCJm+OSHZI7e6wgw0QWk11id
pMqG+aTRy0C0UVGcMHlJgLuabpPcetNQ5nuj9kgdKic66evGtYgsm9rUts+ZRsC+cnCF32VOrm6N
tgJYVCll5VdMUQDGANLKyDEYuXE2eEm51EZlYtjvko5RQ+uMNfEFFsklcSo0qR+Vju7aKQFQAic5
2WveyCvrZnRr5tAfV0aS50eHnHOY4G3zYlcznKtinOlasH8BlmnLFwh1Ixb5oK2v3V7j7HP6pHpM
I0uBFHJTsau6xvxeekH9Vnc0wCgDZS1JY25mvQdL49+3HaSWhT97l1vixjSlPiPyUf1zkJoAOU3G
TfEOaEn3LYNCcUffu8P+HrXuXTeEGakpcewL4lwKIl5rtxE2aQlTam5MY5pyiuCOiV3iTN2Z/XQ5
+PRomq4zxpXhrq4nRgFDRAjH3s5G8gd7Fc7xCkTph5OzUwC8m4ty77DCoGa2/Si50kg59LXwS7KX
R8Bt/JColcHPzE0mcsM/13Ia7+ktJfra93UW74a+tdqdndngSSoivvfVBPmHaECp9amCDELQc6n9
8DrgFNhcNYBgORfYdvXRjaK/8VNjGg8dst1+M8vaObFjDwFxQ533prI2VuSEzA3ErVzOYMvIK/6J
AU4U111SQaNuagkL3NUQ8+FmB9HA8iCHnylQKaggAuzCoQd2TO5qxwF2NcWSWSOzsXyZLObROnOH
n2SeEzbVdP2P1nNuY0VeWtX5eovNyH+lEYtLWz63NqmPjtEehfJArJgdANCAip9GM5QhCaGbAd1B
tg2h33XNYMGlbShIUXXZEoVRorXPY5XezHnjv/kdTuSBQvbTjIPwmA1xeaWGyj7QQsKZ3dKjquqB
GDajhQZdZoR5ewW4COSz34wgz75HyA0A2tLevFZ1aHprT/TZjR3n8qONi/poWKgNVFCzU5MIBeQ6
TV7pWItvqaPuB+2bTGgzBpRFyBlhkP39TJIfB9JyV6v8JrSs12rp1ObF8sQZipFs1jZAFogxT9E/
rlO7YbqYtNGenv+xbnpx6KLI20yu4Ljft9MhFi25dK1Mt4ZrFGsvMNJtAlXnnPvFLcegatMu5FVb
+Pe6zTgBNGT6Erew9s3gVNMGgDmfHUkf2GdxpHYTiLqNn5eHjoQkBhDA8eEpdvbw4ls2XM9kILu+
whZrtyzvdtGkW2vUwYmpEVlJvdcfWB4+u6DK9vSDXhu4kG2UhgfhBU+iLgiPI+d9lH11m4VNsZVj
fOTfhCREaQU9JHupIlZnhITmPpvia99hChU3uyYoLhyQMeYa4hJijGDY4RyiokEP7kKrhKSRHhkF
AmppGcVHiia+M5EgyZsgkC1xj2GFqT8pAERKj+NRWxknvkFyIFyZ3sezlUEBMZ2Y5WpA0C7mEA3H
AM08xzZiIG6Chy/ptil1x8F9JDqoH0hqM9uOs5/hvLUyHq7NunQfLXNw30h8ic+0yV+duXfurDhv
ac2IEBmelx+Bs96ZFjk7jRM+SodgnbDHNEx1txaT9+LRutUayDtVUPumpE1maeHu4yLXq8qpnKNl
eMyxBiTjpBrv6xiVYRB/NztXboaUFBFt7o3WWCh36qUtNU9R4AUgK2e1VzojnMpsT/OYXsl4TJgm
xUCYAFz2CghUJhQNoiA7BeLDZzLSSDgKhREflOwelXbZ6PhbxyaGeujZxdl1MZQ3vnzm5DIZq3zg
7iuL0X1ptfdEPpncjrA+HUgKe7ix47YDt8M2RBpSx20+tdcWEuw1DWl8MXlh3dtFUV2bvn2ZZu+e
qT4U4Nl0z0TI++/OwKRkcCcPNmZ9zT3aPbqapGRh3agyLG9iuCvTkJ5KywZLlCmGlgIOLEMBvNtt
5l45wBG2Fg7jHIBb1/bQ4+dhJwK5pAVkeMUQ/g9HO9B727bvDXPaZ0lfHhq4hBBxaBVOUxG/+EMP
38zCGW2pIH+ZSs88A2nO1RY3lH2O4y4E0KjhaBWuvORLSo4RgnTvoPghw0lAS8imJPlvsj5CC0x0
kXCWYmbh33QlM0EjINQ3xPqe9wUWskCpIxqMYyVS7lAr7C4KztlxiOdHEZDCItBdfB8lvXVX0wJQ
XuVty95rdwxjjzbUBlTpRnIsM9M6KBqDWw8dxboaQngz1RQXb7MSDxOYtMfOYrsbfJoHIas/nB/3
UXsyuu/TIWQVyzn0ml6+CQVYzNJKqs2UhU+pqa9rAQlrKlJY5VU5QGt1GQfSimvd75HphqeZBfza
Qs6eER1B9lkSJKei08mO/v5+4KtZiwG1bxVbgtD2blNJSHRZbGg2ZUbns1XKW3ROLPVVSz5qZYT7
JMiYnXV2wtBMWt1KQoU7yol5+grgRf/mBVF7SSMFrD8hx5j9MlzZuN+v7Smtd6R7XFNwJhtnGo3H
cE7LDKBs6bx73ngJkjZ4Q60wxxSXkFdS8lOVT6YTB98eFmd3JV1xrHh4OJBDyxgDIdbMRZxnj6/5
BFoDoq3XlqcYrRf2JM8Hi29FxU5ORrcnWgUeoBO1j2Wa473EV4u6YPHyZzZSB04D8xxm97pzgf0V
EJ2q2mckR9uCMLoCRJPVu4eCNPr15FASFHDSruOYcWQ9Eo3QcXwwGakBkAqBPsXtcGNVTEGyOmmA
CLs/OlqcUC8hmRDmXJKrPBPrOhIJArKk18E2DGZ1hERjHvOS27WBrYQkoKxJ2vJyi+bz0COxeoid
fmwUlAla73e2JXyrgdgWxkzAR4EC4j5p+yiA2I4CwQYZ4bI6LDwA7QJ4043J2B6zK2bmVVI78MDa
kPFStB5QkQGZnMOE4/N2yM14kfOAxHn3g7DrQTQZuWOTOT+2RCjYxuwqfycsGohs5g2gNGuXthEN
/R9ykFFwZzf1t3YoCRtIzMShMZzO/Cuf7F/RIdwUTq87hnGSs2ieBw2NazyBVe+9MIQzC/2WdWnp
lIdReY3bLkZc7XNASnSZgBxDAmWN+3l2JNqJ3rUKEpPrjknDTG+7iZL8yLyvsVIggHMvMHVQJY6W
sYu/ZtkpE09CM2VevUaNwqBW2yYyJoYBKz/XPpm3+ChrfBnrxo6atQr1PijMH2y67TpAkPGg67SH
TIzwdmsnBrh+exzouBdkXgTVZ6V6IqFyrmnj1d+YYSAFZzo2uNWt7oxjWmMqSXE2w0VjENPPKRSX
Cv5hzRpAAqGwvqOC0dt65NasmQEj36i7g7byhecke7k4E4elGhMvhdMURx5FvYtixv2JVRinYUZs
IjtmtdUAPRHSAer2SqBrGhyDNOPWvdZE1SDqqgXPEypVxPvsJK3bXpKusfg4zaie/TklPztsdURy
+AhBMFQ1tdMojfQ2KKfsuzTCFJ6ym+1q26vqra4Nl0n+iEJhI0zJ/RohUMk35HPl+AUjm47EVMfU
vzPzCILaLY+zhAwUapM4iPdOYkb9Rk2e9Rwn6KI2iETio8lXu2H8FoE0TuBUe0P+TTB6IhNUjzd1
M7hwb6bz2NjZVdvpnzUxDCnZF2tH9zu7QBrEsGEbj1N9ZZUNyRkIrhAuVfPFnofwUDU6ui1D3X4z
YrE2dM5ZIycXPZNUHRDeqk+J6I4g3cFsbnTbyxvDwPGfIIYxZOBsGpahHbEupwEHwk4TaaalKI95
nOf7oOdoS3g8LtykW+D8QBC8e+EMDlM7wyI9q5keamt03xjSk5TiEiTU9DDF7SGS+9IlQbNJzGdl
BepKLklgtGG/uSR2kAxEXgcDGb0XaX2xBpK0nW62bsTcfzKhgVfeRtVV6xEZhN+9ubLt6ZCWcrxU
AzD4hEf9Nk5q9yrJAnOvsHmhOKwqdzx4lmWcugaG/magkXEXDl6L1pC74pkWDaFkUtQHoyjJnrSF
tzHQSjAa9AjcZTwGFCbhpjeN6q7uzXvXFmS8yqy4VIHpceAJxyM0WewRVpXAu3ILtTEiongTiyhq
D14rWrRFr2MAM43ocMbeiYRj+NOIOsKjCV5lT7raMG2JWPP2C3j/JsoaA5ZH6jwoyJGLaSTl8/Va
w8+shhahR/9dOJ56mjN+xUkD7PVEISEfcobsVBm4oouO87AO+voBFaheDRNuxCCJ8YfGUuoV6wGe
agbqezt2qEYGKXcFMD3l1jsdtO17J2zCnWnWHtKuojgwinnjjAQiS0rEj5QSAwodyeedcOJ9Cwrh
bEtQc10b5juDYF98b1P3TMW+SKLifwikpi+1lAQAJQ5oSlBRJSMMH1SERDl6qiHcZVG28v4f6W2M
W4cK/7V1aUqunWh8csoMK1xGYNzRqHMsbuPIXhjH9dZowepKOtH9IPUxRE8SrgNUV0+TKGeuLplv
TQ7pF1+8vSfoB2x9CBOkxTnwrW0ofq0skR/mrD+jhkMy3eLSIdil6B9Q2dxPJI2u8cFPmwlv+ims
ZvBhrbFofDhKlAPE9WiKdolt5ds0tV8YOEA/m2uXmCMO+ZK2AOc4dmA/gUNeV715UzQtCV0jORNm
2aLVmcvqSiP63xVING/HyHJXlg9+nUZd8DQt2jZPOz+7MSzvrAS6sudKjiGctX8otDy73DL0uc9H
GOiiAdxUAhlDHRQdTCxvlyFsX+hEASE1UChyqiOy9mgvZGXB0H8TlprWgy7vnSYvr7ov2Z2ErIAA
ekBpStlDlJijeLxLv63vW+DoBLF55XZMSANosgIN1Nx+L0w9Qun24xt6pOThqtgijD5Td6IjkIuw
E/DtpNUscdVIzyaPnBYn5hQ4ZJ5iNN9p6901HWNfaEl+Y1VZkHnwOTQftKLmH1nmuEeUcWzeBduC
nBAWN3EDftR1jVt8Ef2VkRvZWdC+Asw1tPEjbYByZzJpWM+xAmWluxuSkYiaLkhRRh11QHPon5N4
OGkU2kRBxwcvNqartm7GuzQk07ycwujZ/1I86son5ErNEpT4iJ/ggmKr5ECas5xWExzOsW6uCtbR
ejQfaFuXa7C738gY93ZxydUZzPE8daIjqbve67JkBmE7F4SS3NGxMwProgXVnGLoUO+1idsBFZxE
+oI6s8l2rhekO35dvNJBQLQ5fQk4OYSoAz1+76oWoaHXRlAQH85pHRIgHeGjW6VldOV8SUFJydjM
qGtof6rog4PF9NY5AXuWWKZMgWMWEF3dLSjw5z4tqMTHG5ogDfk6pgvfKVU3leXkW9+xkZ40Dgfh
yapoSX7JUcGBGdHOC2Kkr9KjxDEJM4MXl3O6F+9mlJQ73Nbez8kqGvbiatzQ1CzP6KzNxxDN7NHr
Qqqn1CJqdaiJfwobsOdZScpLTadtNfZ9xRGOs8A6L3p9lfk8mI6KF9VyOj2UylTcNrO8VM7YbhvP
YANOKkh1SGVy3qTdpve2Mfr5JkoGqtY2bQ94p1HdBAMjLYL30CEJu7objbx6luxvK5Nu8qK+1hzS
u9jaLhy8bStxGtFijh/pv3Q7OCbNejCs8DqZKMEaBI7PJJJ4JwZKwXHKTfN+KoVzv3SMLvR3nKOZ
NjUBeIuYGGJaR1KQFWAnCexLz672CAQPyXOBsZv0vknB32T8AS19vDcD87Vxy+w7lh0UysOXWln6
y2Up9CRf5y8pc5yUbCu8I4qV1ple217PzzLzXXwsCkhvMevix+QmzN563+f+oDz1kazTfWusAzW2
T4e6SuxjZ0XGjVR5TYij3d9kKej6cMy7NXWT2KDzXmjo2M8f285bUswAEaIF4vmhJUPaPMFyRAFk
MGCnf0i1CxftyhuSl1NFrIZhTEiwyi9JN/olekwQWlC38dSTq9TS76y6eZ98ScLFlzy8oBsYrjWl
8mc3thQ3a07T9N584bfXo/DtfldYKptIzzYNeV2EoCxS4Kog1L7E58zTXMhjUVKU205q9TB1zXzI
CbenE+QAtdOWl+5cGinnaSB/xVJ4JMhAdliZRqs2b+sMIfugvX7j+pW1C0ZtnkmG4/iPnIYW+5ca
noCH+GkwNIMBZi8myuFUkkEvvP4ITXVPvJghtq0a259+uajqEcrS1iVK5FFnRFwN6dJbN5HRDbbY
B1X90IuEG4U8v2aKz+mCgOyDe9UxtkRWuonn8jHR3mug32ZMYCdi6Q4+tgnomtzhm3a0r1kb13S2
s2MLNcQZe0YKMx1g5rx7n34onT0iKb3QJZg3vJlSps9u5FDzdtd8YOLMTGfjYojSZj3tUjFVO3ce
2nVXQakFI73yKoJU0/LOMUpmGIBopjY+R6radSPMvbEbrUPfmfcjSDeENzBojW4G7ash5DXp9yIA
TpC5bBUJCBMHWaKkV3Hw6flHRQz6XXU7lK/8nP8CRZubUfKViSDMNuQ+ifHADUa9uFrCYWvhkHrw
qAK3aTzeCiNahz6+XEjY+HEz1K6DOieiO/ehB72vaz4DSDIzlQRU5zi9oIxaE5p0ZTrpKe8dnzDj
ms55vK7VmB30JLw7YlauZd7hiTUVKqr83fL9W2cy6VC6Z5i0NdQl79NKES50S8RQhir8UkzipIrx
Rx7pYU0U8YomiUvYircvFITFGnv1xkf7f8zZmgAgQrUNSypehPvJdbIYTajckQ7lsYc6rotPURBD
1a0tRhjloDZWWOe7grZfNKOELlje1m1k/ZhBNE+ZccrK9FJYdF+05gQbMo9eJYulOIoEScAVBOGi
aJ65Poepj9FzWs9WEKt4bdtkJWmWkD0nvpA9helTOo7JyR/08MyDAOlGlviKmp47dLZH5hutO5Df
Xjs2GQdy5FHM/YhHebJuqV8lUZr2xNSHNi1uF/XlfPEyKc42Bxt6vsTgqqJKUVOUGBRkF74ZqjC3
S39ixYj7tbM763NZv9adKLIfIRMYfcwU3g0+OuewuzhF/XwKGYyNNBYHcvS0PVDYDbXp2rdePkF0
xvAfP2CfCiYOd51b4FwKWLyOWLKT6IYZUVKsI6cXnx3r6ep/tIUYEx+c+yHGG5R/N82y34VO3aqX
v1aimL+316FD8QOHnqJD55PZmwj+YELDThfoSsTRwWqDmGDsvL0fZE3xJCgnxs3ol8Ijk6fniidd
Rw+6RgFAJiyxq9/J9EITbpW2QZBFnsPmsh1nuEerqDCoDPQxVphH4aZrqx/TbY+8EvR2UCYdSoSx
vrHIlvleTjZ9pc7qUYcAnpFbxbf/TxPh/5em/Xfp4B785TtfMA2/Ayn8r/+Z//xvVy3zgKpTv+IU
/vmb/0Qq2P5vPkWjdBYPGYok7pN/6NOk7f7mO4Htuo7Ds2Evluf/MF2jT3Mc6iGEa/ZioUXi9U99
mm3/ZnN3M1S3Aufrxvqv6NNcfwFp/AsBxJ9BmMYb8IQgyNw2/wjnUlNRgjXJ3W/akR9YRrDy0Xlb
a8TUp2oGhYwQg0TKkqAv3zvPsph30MtuWkHrNpH9qQPE9jHYNXp5aCT5emxNihOzvjQNRqhi8kdi
VnR7Hy46E6op51akRM3k9P1W9lzcND0oe0ZzZKF0U7Rljj1dd3P4IxfWxVM4zoqyfilimXHsX6RK
Ivog8IIAIIMEbwDQD8UUXVFKf5e9dVFkUB2YbdNjL/tiXXiLw6KwoL2n712Vv4bM11aTn6R0kv1H
XXkNT6BB8QQrnf434/VK4HkNpvSVxvGTWUffzLh4rUiiWnnKvzIL4y2WZK53+WcXMvtPhX2Gl7wj
xENfcXgmaNhsnietyPXQSr4UdfaeSP+xmWz4tRhvhMmLjw27i20cRecZW6tUoLzK+DruGsyKtumT
0auBD6a+s07kXO5FS5Oui3l3ZEFxch7FU7hYc/MifOzcnJOgQU59aXGx6jL/ZC8TRPuIJ8ExEn5r
01DfS+i9Ef8b7PTDM5rlbMznJmpF3YboANehR2ISZJu7ZqYURAxLaFVRxR+IGyDcJGV3sPsmfB0U
AYlI4giXJtXlLu9Bv/e5sokFJO9ZQq+txnxYULWUGTqyj0E766sAu/u6qYnfQM/nrNOE1/dmod5d
p5IvneIOSLyIJuOcq109Mxh3RfJh5PYl8IyjHPjQKJSKtVHFn6URfzJC/UQ8ACPfIrFlYuycLX3M
yKOQId0lvMJpbxyS3hi33CbJuiVh6xAN6t7LynLVKOkcppkzR6fTgLvW5vw+8vF5FtD/9f2pzUkR
wmGHqdMkgSUyp6fej+19jwp+RVNTk243ZUdW8GxXEjfwnNPFW0UxN1hEqOAshieW7WntNX28oXq6
NHborKLQsfaRcM/sfc45UXb9A5xsvVK+TleRsi9xR/9VePKSVekHFcJTWvO+MY3NJzUY47eigyjZ
ttxFUUdYpcVZkbmaue0Y3ECA5q/AbrwrtXXJ0LwxTRj4Fm2LA2lg41sro/AxrNN3Y1Yk0vHtVynX
IFNNQP4X17xUDQYL6VwMzmyo5Zmh4DpZ7FJ3YuhPvZvfyIQEaTR+ikqYJ4kZEhEOJTc7rQ/OlqOz
t01Cc9KKW9fBj7ExjCG6oYFwRf43N3dV3tWWl1zY3c/03mKaKerFGHGzGj2GK6tyDlVbPQjUKAcA
Za91Mz8hlSWDU5hPYct9gmQFD3Hhtxsq/Ztcl/YuidBZqqTktrPx0qoGIbtM/OYRSbtHSAzpqwAW
yafE7UBn1tnmht4mNp9di+4U+fnNrHi/3hQ8Nqa6q3ruJ7bzcz3zmcTAq8cxRXgziPkgo3bYeCYS
jMrBf6a6U51XzcZiUoFT1eyXcHFCdLWRrJFvhq9f61+FT3Bll7m3pevjrmE8+WRVzU+GS8yDoITY
YlNs1uQwAniWfMd1TjApEhsHoWHyDk/6IgyHLrRPW74siED3Z+bxIgFElfhELwoswyurztW6oE24
rrRk8Bz1mUmyOa4AVL/8PKra/IrMp3JVBCweXq1fSqlf0HWKldex5GM+9zfjVD54WtUkrdnNfbZ8
kejgd+jQzK2REOTJmvpEfUfTsvEfw55dQPBmVl6pX7qYnUKFb7YbfxbOoK+qHGinRzdr+/W3S8vM
UNsTr9V5IGPmiGAfwkqyOXuf+lxsmgoYdBNV/QqDL+jqocQcOVj7Mp6ewiT9NBvSLWairI9BT5CO
NKr1QFVB2e0kJGHnN4D8b+qC32fbOwfNcLKws2xnzbbk2+krzN0X3RXmsfUZGAGHfFIN3HTVcyOa
jg93c4DYtS5dl4SlEoFEjcXBKKd1k876FOA43iXI5phtmcl67P2zpaxLP/DciUg9BEX5WhspeVk4
EKKYe4ETYLTxOr5am9T1FQ7yZO3MzO+wy55lFGHZnsv2wcqUtyVaDaukseQasR2MXfOS10N2HGT6
oSRT77przfXQGdN6cE3rmKN7OkSmDaLS9yV2ZTDi/YDUsZ3ty2BlAbFqRkAoWLCN+pKORkMu1Ri6
jyiyC9iidLwGg/ulaePPGVXvvDRKnOx15G2tp4h/nDrJezTxq5FZ3qT19GS07rmv6nqfmr13SHzm
vJbNF9pG+qWY84CZNVei9Y2fAfoMUgG9qzLIX7kPXsqRmxr13GNQBD9CI/4QvjduTXNm9U7IEbSm
mTjHsbzLs+kpytULbFzqWvqbJ2Ik+5XToP8KXOMnO02DyTb5NITR7uqCbl1eFK+Md46TcjGkx9GH
ES2XHoQAYuqY2oj0NeKxmhfEskCDI96j5DL3UxhcGd70NFK90XToifQbC4rGjMqqlNG1K2LjcYBy
vtW25i042Uc+Rp/TGO2YWHxkHauMquLuYKi8ImOOCRxWENjrA3sdnkuGwjauXFvMZCIwROL55Itl
wyLHPhps2KcDF8lIP4OEp00bfHdyYA9MKKOplZL33jKOhcPjHBTGY+ewlCP38Vezs1wQl8W5S7n3
cWVmS3dmBcuDZ3LyfWyHmgxIvVzBuK+w1UVU6aao6ETYTjgRJCztJ4n2CXMxi64zqHja2FXy7ljs
Aq2RE39oAaIScq0tPnqQ0vi3jPEJHxlgAAQQQBfo4JlZ+Mho5dImGGmDWSs6iTwYc+1Ze53P6hy1
siHyJo5vQRaOx2WlXHfN+JTg63vTPbM+xFckgtUvzRIPl2RDuU/JINvSXaaJhWKbopIlx6SrtPMI
p9hg8SkICCa3w+AguEU3eAN0/K2aFml7X72SFUXyaODs26Gl0CyjjyRruP1YrrKM1V8gON/WESdH
Ap2qgzO5+iQqUkCnmkDZ2A6avWGxQqZwq2gXcmsyLs1Xqc3abfS6Pw/IxFdIni8ihcEcmeTVejw1
CMRWlFzTuiPFoB94f5PIUQ+59LvnpGczaFgjk5jLLazkXRcsO3nBxju2DiCEid9EAF+tkZE1q9yL
CWs3u92kuVEzmxaPuewvrhV9VCp7jQYMbzC46kuMHuyEYVqtWbIIyCoBCYW0wom+9B/xnXCcdiGT
jbO8ikgUQyy5n99R8dJIsybjPRJsZrZC1dkYPOiY6cerr8UwYZCwBYV0LGKHIR15DMyGpjWHnicU
i+1hGM1mH4RWtk16iL2Bkwc7VIfwlm05XUcl+9uysEQD3389RiRaT94jI3UmrotVv04IA0nMERO/
ZidK05HLmNHcFnHc7r9Ksv8L9el/arBaXuv/UAH/3wD8mZhp/nPX1OqnLrqPn82vNenyG/8oSA3X
/o360XKh+OGbchjA/EdFuvzIx7IE+4j+NMad5Uf/LEkt8zcrkHimsBb54KrkL5Yp8zcMPrbnc3j6
AouZ/6WS9PeeKQe/EpYsD4KOj3vIdUxe6Fc4bd0VhktDlXBxmV3FTrZXPprIMFzj61yZw2Z07k2P
dM1sOkd+dij6dg/tbIWrcB3E8LQIYK6IzWHL6udsLZt6jS58HWeA4tuG0G8fzhdRInhTA+vDbl8D
L1+NqBb8OHpWGQMeVJchoosoTg9SC8yDay+tduDRNy3PrcEBj+DjPU7L58huNqOrNzO3dpwWK+zK
K5QF+3S0brKr1AoO2h0YXQFWChIgnQ7dvBXkgkeyTl/I3SQcN94PpBlmQXvtOnsLuw0pnJuOvyMH
/TeOrN93pP79wv7BjOYLt3eLsFkyW6E2EFs4uHc2UdR97ex+ud/+xIH2e8zTv7/S8vNfWK+qpqQb
FV9hgI7d/N7Lf0AAedD+nARp//tHob0mXLCSno2E9Qvf/8sL1BzLGjMd9M6PTgkWkcJ/mLNdJsM1
moRMPEZmRVrIsPKBAWNXsKpil5kuEfW3rU9zoy22jBaWvenYGPTD++fOajZCPo3cOHEFOhodWMTv
E3vJAYipcj3dBMzUXbhEnnUxOAV28HLTFrzOVG0nxTA6JaGUmFjNMHY2skPJ2o9UGCnmcZFz//UF
lv9+hbkA0Pd4RoDKMbD7/RXGfe2FasDyoWlAxxWzyh9pREJK99xV/SGT6CqKlc2mo3NSprkouRnu
Qt7eX7+PP/0efnkbf2hyFsK13Cnie0gDbGYBxlpgV9Jbzkvm39xTCxrsX42q5Z76/SdeoF+/fOWV
svsgjkaWBegzphQrcu3xTPzdJ1oWxj95HRcFBSNfJGHLz395nSDWQEUyrmxjPi4zZiq6ZV5H0an2
RvysgxtXzsgMjlSP97NB/EK/beZnwEfr2eZaK5pI4TYM32HLrf76av/e2Pkfl+Bfb+0PUFy76ca+
SQmSFhwL45HxAdAAZHwwdtjqmxp5mcE5Jbr/65f98y/5Xy/7hwU5MIjoU9Q5u9rNNw5G9cpM141C
ohA2f3Nf//lt/a+X+sMSRSGXqKjjpaaRRg3SmKj4G6T8373CH5amuNMiCzSvMEyv2ntsur9Zmv78
Yi2+Yz4FR83l57/cPi6wPeJuWWQ7eQtVpfO4OyLiW8Mff/2l/OnjYMGXCxywXnQFf/86idcGY4Gk
a8eAEmD3XnVPYn7469ewv4CQ//bQ+T5lhsQVbf2RpNc4EX1jNLi7QmescMNO4a2KEzqh5Bq3BHdy
lCc4C4VXMewS97pxBDP9lCGM9TSi3oyU92k6yS34iZWvOSVDA/vWtx12qETTfEXnvPIZcGUkX6DZ
vCnGbxj2D3Ze7mj5LkKgW4OY7KLLtrly9kJ90IDZiY5iKCAUHSpD/WEQLoXe5GgocZSo6WF++VT0
uH/Xdr4a5q1hfTT2N7AgtCJbahX8s5t6BgDI3Lv0eLprnhqkVLgJdtEc7gacZuSOXYUjSRBIx8IE
mhNhKYY8Wj1YGRQf7bAH8bOtmvxslj/Fkb7YO3PbT8fun0DhPRCfcd+CIDDPQzJeutz7TDumu8S8
MDbbhql4iPv/Td15LDeObVn0V/oH8ALeTHpAggRBJ0qUS00QKWUK3nt8fS+onJKVSkVVT7qjBi9K
rySSAHjvuefsvTYXDuZLw4WrA2M35ZWN14tZEH3xVFyZhQFU4YQnBqfBUwUhQ1AVB0EeqaITc7V4
GftHubRWPCKntImPcS3v4/JbSwkxbYzrpnxB9O+xN84foc+0tQfaaRRuWuCC+os/MX57qGKLzYkh
fnpCCoDnAuT8YAEHnuyJBGLoP6vGslbjoK/7OsIMYO7aQXb64K4nT7iM862OnTjlzNmSQTNFh2js
13KT7+fHRQi/lQhgIeQ5oOZuuD22yZ7ZslOko0bHWANjJn8zSatRTe/c48lahiIteayhe0WWD7jE
GBQC6lK6/lyU/aY1ajQ5Zw8nA1OCVK7togxXLY5yWdR3qYnwkrgVU99g9kNByvYQcrfJMTNyTucy
kBGvsuecNK15FtIIxj3ruLAMy28D/xFCApJhSUZ+psW60n0COizJLRuy1f1dzrdMMwI3ir6iT6E4
E9dc8wzgQ9ccOAS/VQSJPkPvNoYfAXmknRPiXyjQmeSp3XTWbdpd1RoBJ7ptoXKuKfua9lkOVhXD
YUs+5ozGxZOoBoupFAihDm7ytFsrHMWHIrURgDxGvsruB6eEFv0Up3beQsbyEURFpOG1FuuxfLAQ
nxN1udby5FgZ6tdYjJ5CdSImNoc/1d/UvbkHzWyL6ovk+VtD0+ito/ZrX1rCWBkG3SsC4n3jrgOS
ldOR9HPc1997OI5igZ9miDaVgYkAjrZQ1Wd6ODNMdjk71oMTLrRFHX2TMBgoDfshBJWQt280Swon
R0UAyyjDkYASNFZ4HASBHOscAziO7tGOJAD2wbQvEqbzcrNLZ5+tXBwGP3sq+GutDMIkv8plgXfA
KIQwJr+5yuOa64BYNkLooHdrcJj2GN2DEnaDMt20QsoDqa3j4skbi5PXKqtAV2fgil3NRKcmOpjm
uZfzlSdqS0E0nG7wFqMmw2aqMCgsYvS5MLGuq1Rz+75dkl7pxjhUUHevE6QYmujdKyqw/YjYEZ7+
yRoXGdj/MVyp5QDS0wDuhe8on+0tOISLiccyJZkZzYIAD3jK6Qgn03L+hHhez3o9OJ381OGnjrIz
QtOYm1P0x5reeZiGbpClT2YlXIdNtR1qb48Xbhn5PViJvaDLy5IcmXp6iujAKdwFjeW6GatVp5Fy
4p0bdBwSLyQVBYLj3lURdla1usEuQiKxxVcYIXJrrTosknFu4Vs+UWjaCpHIPTLeUJCxzEcbYr4n
v98rJsxQVXW82NgFlf8ACtUR4mafyq/iAPNUPAVWu0OFsBTABo3+Xgv9a0Pujkr5pMk+5oXBZdpS
mDTQRwsXLH1+OVtXOCjFzM3oXudJ7CgsdwxDjkIU3VceWHYJ+7HeXUlGepjieNNq8tLTwhU50G5Y
nyu/2/x6F3yL3fhhE+RQi8rJgC9iMsE1L7Z0YZzqAIVbBT4u30aoenRAn9pMQTWBGsmINQjqmUlP
w6gih4mZXlkr1cS324mHgVqpMruTENwTIPLJW/tbQXjxzi7KbyM2YWbT2FvrtMmUyrsSiaOSybLU
6vuEe2nVKd3KxP71Bflb6XHxqhelh9JGDTaNoloLQwzS775pURwzw/n1q7yxUf522RmSszAz2bAu
Q1cCo5ZMwpL4cCjm9FbfaALVdtucWrFaoSfG/2ytpL6/mguAKAAeKiNdmtpdV5qPPrciIeVHLpfd
iAet3ckNeA1MR/MZPUD4qvJcqa16p6LT1FVIoASk4pizS/EbkR18a3S31+/JdA5vG4mWvIU5FVAp
Popuo3AkBKO59OipYeAS83glqY8FonOV6sSvVy3oRviF6zHQnFofj5XSnIASrk3lexj7p0CoT/N3
Tpe6e81PH2FM2IilTkltkR2WInnJ1nhn7wNCxkiKuq4LwLQpA8XgrPt44YcKVfE4nWtBJNK8nUWt
97D9H5PGv5k4mohI0wAyLqGP4PSKXody7h6btp+WyyYnrZnOcchGgotjOQbKJ0W8NFfpv7hzb0es
dzUwS6CHvCqZH8ujyJoYVGdVWM9tHHMy9x3XeLpvt4y7HdZez/qkMv5b/0ia9RFzM0rXwN/o8+P7
7tVronq0SuXV89yp6QcXbnAMU22P2+C3R/QfNRdv/xfRIe8bi//9/yiLYG66cM8/7kC+SWMwZWdf
X4Kwet+H/P1X/9DG6DOHCVA3qAB1bjj+0YnkvtFuBJkvg+Q1EMdwTPtDG6P+h5G5ohjouCAiyHPe
8h/aGIUkEuXtpAJsXbVoHf6DuBEUOD88x4QhWMqs3FIwPQMVYun/8Ukqc1NHeormW+sisCSCytCR
E7auRc85HAEGBiH6lLYsnlEfW+s4M3KbKaF+0OWioPKqx1VTZtOaYZl2HAWmO28D/wwfzUFFC7MA
kHOPO0xeVXHWrtuqYZwUVAxZU3+kEFHCzYTLZUWNoSJ77fM9Zn+YQngmHNJHUF3UOGDriepcir8q
Rja6aR3yKhN/LSUyiCF0Edh5o5Y2dsNkkxooFvBc1XZfMQKMkW5AtKNULQpGEFMe7Bi/mzatkbUx
zkIYSq+yZqBqTdgVTOgSjBSTZ2lUrs0s3YdV9C2dwmcwispi/gHpdvdqwIAIxvjazKcvdcJ5q4ag
0lrJXhCxOAKxCB19YLTeCfkThgUQkTksDeSNBdJQBDGTqgMbB8iI3DN+lU1vq+L92BqNMG1CLX4O
Rph6dZCffaM7DMWsJQmR74QdIh20TPOMKXo25qFd4I+hYwa8/6ISo9uSSapLDRVcmc1E564BfL/z
tGZ09LFjEs8M9E1Ew1bOjHYwTGeGLy0q1ZP2Q6Ef27hET6MPp6J8Ejl+L/BWPCUdaghwN5yBeq7C
/COyap9wWZyzkTjFqSlWMtx1OmJZinIx4iTSCS9vSgqqjW6ZSc0hGBmjVGlgYBDizAqo5rbNUMDo
TP1wbREp0xdr9I7Dtk6qkHs/iBoiHYyyOdrpVVcxFybxana0iUy0uD2yxVh2EANGaFVHRHQcvc6K
o3ic32ObPFlWHNiWLwFNFPFAzVKHMCL4Osnq4qmILIQYEofoclKkPcykfNObmnoc50dnUOoDXQlh
YeVdux+8tt0buq+WC2FicLqojVS+SZjiPks4sK7JmnvEZ+LIIfsPmuZNXobPBQMI5CL5OdCb4VgM
2VPtVWdPxaVAaO255t1GJYM7MT1JNS3XqR+CdV0J8Qq/5bPRxt9GHEy2qiYY3FUFnrFSD9ssxxKn
znIqGoWovwJhSzPvDFqdvO+Az9tk8Tc51xiXS9dMQiFtpHlMhjMT1zhmqFaPcXjMRVQIuayRZwWX
8r4NI+bfntEOC8JvIC2MyUmutE0zCL6t+Nm5GvmejVbwqo3SdQduZ9G3CY9dmL1qBTL4JICUo8qw
gApdzJDAqyOeawQidQQxwUr7QxQGiP05Hgs+Q8kk4tJiJYWRGNBh2lhNnwOxpXwmZ6xZd56mrxp/
OvQazww7HVPNkAlmAtKZa9FI+2IIh6tQxjs+1RBSrZgk9EKrYQdZII5gpZA4LqHrEGP+gKaUMFfN
aALdhdIlC8pHtPjFsh31mXuJmqnM/eBbk1svmJTKrSeEr56pOm+zdcnAtKoypvUZIZwMlkVFFhVX
z1KVQFSUa5bPBWhNOjiyzyvCe2eujO6CK4kv1xIPCQK6TW7SSOrUEc2VJk8LsQ6+dWF/GNL4FfZi
d59ENI5kGBK4UBndgr7x7doK0mVP/91pfRmJYcK5R5Grx9j0nytZ/GqKHXZOpQwxJ86zZ6+N1xIK
uYUao3KK1VwmdoOWral1rLQZKqocGgbIZ6bMxaiV21aMMPYgzrsi0GLamINXPraITFamWWT7tMuq
5yLXW1oMSDu8rj28PTcagJT5yxbgq+IrZVUTWOS4GjeixEPGKDTcCCbDAzUMkWio7W8Jq/+oIPlw
jvlDtfHhf/V/cNqpSAx6Pis36v86F9XXJhnfVxu//+bv1Yak/4e5pymKuvaWS8Np6nclriT9x0K1
S3MWPoAqqbza79UG/49KjAi/xMEPy+gcpP17taH/R2HOiDiX+sBSZcVU/km1If04dxBmiCX/KMrF
6bIKeqVDqW24SrWttQzGtW6nsneXSZIjVPlSLXKw8FcthJR31+j0Wz3+Pgxo/sN/Vel/veBFfZzm
MxgeNKtLOK5ddjTwgPVQmYf3+JOef/0aF0eBv17kos0u+lIfYPAZ3bi96SfVVjMyTzXd9n32++HZ
wxjUhfKuImh6wmfVsB2rnv7JJ5xn0j/9iHNh9+4IkOjknoVqLLhiRPAIA1XMvMjipoVUp5QWNNlQ
hAE+QFG4FIZ0n6WfHMw/ikhU5nf07pUVSwitrBTAHLBImrnTVKGrdRKJCsiaxe7UY8IwYt2ucK56
qPQ+udwfPUQXlWqM/rrUzDJ3RxRhV+0xuWoeAqRs9wQkBp+8yHy8/9lzczEYE6RAbuop99ysU+xC
tSgTe2esrhBH221Odxtl2ycf58cC/M+n51KUHo69aJX9MHACNx1wPcgcUZuRzaX54SnBWYShyGER
3rXZrcbkNk2r1ScvPV+xn3zKy7mKDhw7mKS+cVWsup14Ip/A0Sp/Q4oL2idsLjVXVN2Vpm5zOv/k
0v7Yz/nr8170cUxrEPDfTY0byyJOfgLhCXcQOtVhvkRH3nO8SV6Ever8yw95seYgYBrNsjFNt3gs
zuF3AaPasERI7j1UBw/U3qfP5UdX82KtgRwfmYgaStcSADMqt6mElGy03h6fiRXNV5YlrkspUu7E
Txc46W3t/NlNvFh9tJ56qfcquAI0j5bhvfSYHfLgEJxDwh2DU+bK274lrmNa4iR78QiNXiTH7NDV
m4EMicWLF+2kgNiOLT7Jo9Yu6/sIQ9zXbk9MNunMpq8cyq/002+SdkVk/Kp0NO1AuCTZyRU/vo4i
tzmYhfSQlDgiHpAbLl7MRSnb0WCb9aZRtrW6JMJiEX5pbrqb2jxIK2mZ703se07tRqtxo7nCzhvd
YT0QdK1469GptvmKdAjVHt1sQ/fZq1+CQ3WsN2G6bTbV0brR+YtJkS2G2/RGWLdX5ak0AJ9eq95z
9KDsfcfsnHLDMGMTAe1cTauo/JZc08wUK7t7VueopqOw7UN7cCoHKmi0azf1v1wZ5Ys1WepTy0+E
EbCmhayumR2RqNYbDzpIF52M+djpKYDwZaZ3po3Q9pPv1lvm1s8eBvnHJVkAQAL/TZRdqDeLAja+
QYRWhRPKk58CbPB55+FVeAoliQyHyema4pSGsjMi2W8+/YYbH30TLldofWDxlDvPNVUgUTnuCosi
27R77Jo1FB5wLkBIkoekF3ceCVGrXPO3U8BMghpeUz2wnoWEa5QYuKGD4KLKi4CyOpztGWMvUAZ3
lluG5U0UMtnAc0hd3G0haxECqoarMqxs9sTWLuXkShDI2uoFlMAy54W0ZxyrIVPSavK0KhNUoP9g
ML9oxPEu8iUmAybgTgUEUdeOX3A2XtUDQMEZdJL46mmQtMMIWwEiRrlWwPYSvGOPiCgNIz0GXQZ6
I7U5dZ/JRtn4Us0YTkoBvcXlGkZsy/FFO5KjAqkFo2Px7JtPUnP1yUL30UZysWdFqmIlall4rhdu
ovLRsvxnk57pELYno+AKTqtGL25G82BOIyEzDFmp/3/92h+s6Zft6zbwxU6L8U1JXvkcKBKjcsUO
FUoAD8iKb+xyHsWmUj5b0z/4qJfh4WplDqEupp5bZg4fTZs9qTzk864JeeEm6LCXhjdBObK8+yAG
jE8+50cF7KVGYKJ/lQ6+4LngvE5Z3CKBwd+QKHaAjNyKip067ToNLN/Nry/sR7XlZZK4qqRdrWhV
tAXSaFnbpK7ugIVs5ps6s33xyHZVciKV5ZTr8m7yt5b761f+oAJ6W2HeFXcjSTJxXejRtjOtHSAm
LBjdrrZIStHHXcG/z2XQr1/qw6t6sYXlYp+Y+JBkNx+Zo3ni1tRuZ3tL69d3GLWpjOBmNhONjeSz
0mdeEH+yUL5d73cfb5gQ3OA6lNzOa3ZCOC28/sbEV5sGMZgEaReyGnrMM9/O/7yVeDQ+W6Rl86MX
v1il1XrUlSSk5COhKe6tjYcVzGRziHKEbNKAaEDJaS4mLFExM8YsiHdpYl2lwN/K6ogFfjclvZuU
3pdCyZEP0CFkdmgBglbItW9wBa7Neh0r25IEuZzoLZYih+GSwN2T1sS/EtrTMX/cjBxJZCoDU2CV
hRfBohVwZ9GflgOkCDCEbNzLYEJjf6NMu754VlHMUyQGTtc5leVm5gbb1mBspmpjDGuRDAwar+Bt
HZ2CTsDD5O3G+FFBG5LuPPVRU29a+dYaHgr1tVHv0+wsdU6sOJ3x2jVwON2udkXIf5JDKpSYOtIw
v+k6WFdkZCCb6TaB7/oa2EK8CGsaZKTtLAqP1p5QyPvOHDmIdNFAlpewiRTlKq7aW5zWEN8iPtaE
EyXeWUXpgpHZ6GO5op+yVMJuTa6c2wE36srjMMbuFClnvWqcdnRFcTqq5gNE/C6nozWOG5IqUYSZ
dlOouyjR1oEVOoE5fJN8jB/meLYSdN+1Yr4KmXQz1uad2hylHMtkot9Cr4HFmL5gk94Z4XAjQRag
B+SOtb4KkoqhFZpMMCESqgxyXl56gYBuqpy0ruwiyr5O4swYD4Pr0KQ9i5DAitS7lFCXqSSDL+Ji
AJRHZm6Ke4Jhb6PScAnF1pLvcKUWZB4t6pL242vob0jESQg86sZ0USn9IWjNFUhqR8y1aZVkwMB7
fVP6HOrQEw9w/sEgbXtFdslSW5FncBpBkpq0l7oCuRMdfPA2QNF2ZmFeS0G1yZphBfnNthCtYMif
kIWR3bkhVfOcDNlV1HVoIFTKE9EF3w451yGJcb40V5wpb5v4QYnREE9YjHEVMSSYhxJp/1JkaFQz
cQ2SzzXU1k2K+qAn4mqMEFchAT2OofldlQfQ34eSUSmNKgChMfACA/tAN25kMdz2PnSDQT3Q9zv3
vvFsTgMSkwbIsLwBELYeNQZo8GvGUxmDhCu1645AQGJBF9nEoFRsHRRkjpJKG8HLXU2leW+YGz04
QUuA+aTtTJDNETKuQP4iFB7f3+E68FV/QbntRbgT1Tj8iv8C1TUdAVB/ivjIyrqIDWOZhagQws/2
yY8WmotCTAIfQvevbd1ydKd6IAW5w4eDIzAgS20+br6mkQcsjpJKn7Zgi369oF9I6v48470t9O9W
VwN7sWrUSueaCh4W3zv4DV9wFD55JB6VVuN5pk9cN4u2ONZAHfL0DKfB9in4RP1cjjxaEMwAoNsF
OiOxACbZtLaR0f5nqpvPTC8qSAnADfrYhLTC2IhxHd7W2RdRpNr5FvYykBECDyWVPZLELlNwACst
O0o0DGfoqICDWdd+h//nJjYAOkGzNG7Tflr++hJcoBH+vATiXCq9uwRTgCC/6/zYVQLsNdnOS7aJ
fJuJX9hhgIUg6BlaTESkRfsku42nGgekRc0q0kUWx2vkImK2HNDiZjpCmia0LVnZU7kd01JfXQex
/8nma33QIhPnAuDdG6VDGEykflZuitonYBM2BOB8qGxwOTbqjWgdK6wFBsabWIakIu0Zfrlx1uxl
r1kDY1hWYcZ9PIXyAQZHz0Mm7xKx3JYFlzmolkm8bFsw58mj0vC4PTNChDTvOTXkw7g07CHSlzW5
ZX6c2bqHFpKv+OwlnpBX5lA/MmFVw81mEIkOCqtDfpv6qNWmZarUOIxekvR1PgKgbl4SybSq0WnE
JNdJaP4bFT8CrgaPdapovqItlPx+2cv7QsO/I4zXjTLCBhXxr1/HjZsELmF3s7pDn2LaZzyFwrCE
E7LPH1D4r3PZXJvYHMOoXJY9tNGoXmf8+Qq1HbFdUF/0pdV8yRpxkRq3ZF8u1OHZYNFtp+qTx0qb
uyQ/qVtmasP7u0U8sK8gzeDcDL1ccnKyGZ1E1k8j8HOoe8wfXa05t9G9DySsHL6UwbWWdsvZhTfq
7WpqzWXS1Lfge9dmsosYLsQhAIS3QxYonfGslfA6cIb6ENQVkgfaeJ44EedneU4UV1cEBe4jQLcs
fcB8ZTfVPMy6nc10E2UT7QO6nT342owAh7KbNuB2l5GuYX9Lt7FlbGBr2VHKvkrO81TmqygkoSLz
4fQYgPSmT1Yg44MTgnjR9VG9SkJr5VWulnzxwKiTUnBg896JHUoYv9kwuzqWoXUtt+q3QghvW9EJ
DJG4YeM29pOjQqZfp5fXUoVurFlHo3A16Tnz0fiuDtQHGVGb7jcrjKq2oOZLHGlLLZsP0Z3PmeSL
Xlf73h92ppCjn1EXYvKV4NqlxV46+THaKcExI4i0PI1jJiD7La+KXndxYdhBWS3Ltt1I45OK2xpk
zKIbCKVrhkNhtO4YFnDfPCdNsc/yv6WoMxLVHTFo7ei+RMSqzyfm/OxFxaKrZqfsgrDUFZw0J9bw
xVYmJ//PFo+3Y8jPHseLnlcOyxj/cRRswVbaplVRp9fXMPJpWna7sbkaBH6cmA4YQrusrTsiiVCP
DYtEak7laEHB/aytqMwv+bO3cnGImEYCA2kBCK4ZYW2EDLATx6t6zCXamUz74ql9BtW6T4z+lvLb
VaZz4/qxuQPLwPrLhLdsrlHPQkqfZFVcjuPDmNxNeE8DnbZCnz4T1+nS1t/K1mJGEbma2dxMeR5t
FRy/srXpNReZ7K+3j4/OfeL8XL9blY1C1YymT3S3RA7hjcGjQkerQFMqLVXV7iJ9lzX+PRPIXT7s
dAWRYoNh9V+++FxOvHtx0I8wBaqOMQ0NYcKRQG2Yu7ywvqZquwtKGe9tt4OIBka0OVlRsqu4reSK
f/b6H3T4xYuyJclQnsgVpuooNa6qwtspAPiZap68iB5/Trdy7l31GgCs6P7Xn/mDDsalE6aKQYxD
fdKIDbJIa1Fs0zzN5/q5c5JQmvQBCXzav7u7snVRHIih2JizGMeF3nqnszaTw7gutG8kMuw08zYN
CzsnHFINqpOgjTtSOncIAj/Z8X9+ssdW9ePd7cpMQuoha64OB6SHoj8R4KFjKuZj1rHnyOWnvff5
u/f376R8yYWSu2kMpoZzYjleST1Z2WZ6J/IZ5ysrtIJTvaJgWw5SxFZZKzYuaPYBStNI+exR+nkr
Un6ret49ylnWVA0R3qYbs1umsmrDfUSITa+c64lXnQxDCbCoucTIvI55W79+nD6YjcnWxcKYJHgf
enU03TmxJjYe5+9u6d1D+J55mjuJS69nAmr3+FTmn17vj27txRpohYQyzHk17tCSoEkfsM7u59E/
7B55IWjGQpfQXFByWnbU+tvMVK8H/xG+6hOg+5NPP1qpUFp5nw23fv6tQmL246OWlAqEZaz8bpHI
X8mJXdWkZ4Si5sRod/NU3CHm2Ume9tl55+cLB1DJH1+vVFKmyF1hub0cPZuMHlO92pb923plKsEK
4rmd5w8hh+F/eZ8vlipMQ74mmDzhGt+cUCXUHnSd0j96vkmmcH3qcX+YxWNpODD9/tVaRRbwj58y
DVpt6AEsUbF3O3/SdhHTspZv8LwsmpmxExlWSuy6n3zGD66qebFaITonvylWBden9TcvGDnf02FS
2L3HnVzhTlSBzdSSrWneb6/5j0Qet/8L1en/QYUHzlBEnlzDTySl5yCM8+Zr9l7j8efv/qUptWTE
GpJsqBzU5ir3L96ahi8P2rchYRl+z1tT8L1byDwxFGt/05RS34hgVFRdVfht45+oPC77mzNvTVVV
/p6M3JXzl3JxWCFXgdDaLJzuwFw+qKO8rYLsOqokzmxJCnVF2RFhvebv7OBrGCCu8+8oo86emd+3
inaQZuVYhNWrEw7hFNx4qPx9lO191oN8Ce/jfNJnwCXkUy/aoFsdkFfOesncp8E3nscqvrb67J75
tUtO45OZazs8fLcjMjfOLgKshkmxSfEG6ZHn37sYrltE/t5Ca6xb0nXPqVCuQl3YdD5izrysJGSU
+itr91XbKPsBeropGbe5Idyi+70iHxolVLgp22TTmhh3hvRLyoE3yyn9BwWndSBDxUnj/HsFEGpR
tEiqmp6pkJpBatFCKL4ic9i+S5pll49PeUbDKBjiLwKF66KK0sJGVPVM3+NMBikgFUkjiZd9s+84
a/pKfm/2YsDfNa/m3bTWJBBfcnMj1DRDpRqvn3FfS4O/DICUrWjHrVXV2wDppV1Z1cqiV/uzH9ML
FyZ5i679Ve6Z+s7p8EKHs9qyuLYDDUP6f1jgUI9xGtZ4zxVFchzDHihJNXfAL1+DryP4oSTBYCzv
+V262qaxGXVSIkfws4mJQExr+DHUhiOaVeDNIWcjMypL7O3ldwK8MHoCSV92RPwssNRJCMpkJtcV
d2Kqy/vInx56xVuNonBFA3CXRJxHs6m8EXrxRcsR0ZmDWi4kWQL7XVc3hCDeilZ7FJgs9ON3+ren
0A+/ZFIM6bnOvvvAb2kC4e3WxoVnpt+ntPJtyLw4rZDcMuOJQJMk5G0VdWRthmh8sCIF5uzwpLX+
KQ+NY2II1kJThNc2qB2yx0gOpbVV4x5BICiEK220NqqQeYsCtCgVH1rnqLwB7bSROvGhS8r7WOJU
YeT3idhce1N7wCF0I+UmjJ08vfem8UwKtw9nbDqHCYh2P1fsKWySZTJG3mJSCN7UAxqrnaw9dmaV
LGSPkClamFqg7i2ZZqNXZ4VdRtX3WOIOV/JOCOLrziK0kcxIAwAy2ottW1bfO2ATZLLjNEsPUjjf
As+8HlQQvmZXrYzaWwlmpy0ieuSdUTp6Ke0JViEBo/WuFM5fS75jXwTIEby9xaCNr7JUY/USNiLK
bLGQSY6JvniF+NQjLTfpyLR9co3gG6xRDwFKaK1b4ndeyCGhVa65RZO+vbWe4jgThdc4gLlN+nYh
cHHUXtqrVvA8itottl5MWKlvT726TcR4YynFTR0PZ7EUNlpEDLvJUyGowTNJNDeiPDyRffLacQbv
S5gssryLRhxlue6SkPTUZ+n3oZB3vcYJ792Cfvqt9n0vSLuQa/2+NkIGgEPJbkD+24+bODq7UPP7
YbrLZkWoVxaPkYRC3cwiOy38l36gzWLo64kQJ5+EwCjtsKjq60/exY/tkd/exWyrtrAZ0LQ2Lgqm
FOVRWVaVyLtIi5Xiw/soYm1TdgKjkWRvJfk5KggwBhJVjN42r1Bb+yGcnPS3Qdw/2ug/1Gn+v1Vz
GqKJYpJd+dd7ff1fm6/Pefo1fL/X//m7f+31bNqazL78Btul0vxjr9f+Q44qRgUG2Rg7DM4af/hH
ZpOIqMmG9TuPlfv7l39E0UX+okGonWZaYEX+gX/kxwJ/do8AaAf2bOjwvXGPXJSkoxVXiZyJ1Z3u
oQ8CXJ6qug1xzs5F4g+xWMQQJaJ8/EzrcNEf+e2FCW/U+R6pQH7+JmGDG1I2jdLcAfZaVaTYNap6
RxLWCis9rDqg1EKPa2KcugOywQ7nBC6HvO4rRgcaiXma02d4xNR6q2L8ngGo0TSuArpsmdzdRJW4
Skgr8sXC7cvi1OfPUqo5cGTxyWrXZPDe5sVzwLBVL9M9KZ6rOtVvCYA8WARaE0swreIhRyRO42Ya
HCXSvxgNfjRNtW4hwxuA0sSK0XP0HKiFQwjZ0ZqYmarhV8XXWrerzFs/pbFcFV9o9dypKi2ZsgE4
Hn4L2EhIJ7zWq+Gm01tmU5x7llFlHvvEgKs+3sx/sm6IT8SIAfWqd+PKvCLqEm6H7AVryLs0cXEs
N1ysuF7PB4hhzkHikNzgOlvRBN+TW/sykoLlZn22yYToG1Fu0RoxveoYffFoecT3KdPTMLLfE4AX
MAEW1vLUrWQdldsM2lOhfhpKJeA+x1VS0o7Mqhj5E7YXxu9kXTHgS+ptwfk4U9O9ZOI5YlCjhuMq
Iffs3VfrJ6vu27H7r0bE2+MC6RhRtDbzoP52IC3rEti4JFR32HNscdB2AQmeVjmiGdKIxGijhaL3
V3IU3na6vwusZKVW2TJOjGPIxorg/Vw0xroc8U1PYf3oJ8N9Aqm3yQsnIHyRkYgdTd4qkDpbC9UN
9pBrTDFOCIBv5HS6SHGqZ3p5yr3hPiWHMwi47ZG+R+LxKJHuoxAo0tI4LrNsKfRI6+e7A4h4RZ/R
xtyCwk5qySqaH3BTWYW+SQxP0C2ThDN1gH4SLqtBBz6GL0EIU7fshPSpn/HArUYRhoehHYsviVZt
py4mAUDbEJVwbenpKZWNfZQMV74yXBVlebZ8D3C9AEhfvSMxe6NY8l1X+Viqk+XopSeCEVZDQHSu
XK0Bxx06/wXJt62n6cknQpRKH5887AmJJ0Rq1kqSumbWbnlA9wSxbX99X6W3fujljQVBwuJHP13B
GffjdtrFVZVmvV7fVaJ1W+jWbQQxnM4zqSOAMEV8S72EU2TQVgU2+KZnplblN17n5CpRJ9pwFY3k
mpTRPgQjKeb+usBjLxfyocCW3mfFSfeEWxVmRJgY+2JCQaDotpgwJxKkYVeVpavNRFhcWumQkRvT
LRujX9VF8+CxEtYeyUyK6mR83yJj3IUxwEI9d7yEtJ8hws4cPUN6ICMbF74YRDRc+/vKjOyiVXhH
qCrCdKXXrR03zZoS2oGJv5ap5GHFrru2o/KGGDzMlx4mH/mMo9YeCqtbDoXOdzheGaxCeQMoiXm5
r3RXqcK4gKlYagyc4MGGkCcaSf0hJXgKxi3MHwnIa4VusCUONreOQXmvYkT3+mKTx98s08DExrlg
MBai+VLhB1dkHFdVtW3rYsNI9xTNVjSOS26hsPJ7wunXd/xC7vrbN1lCiCex3VA+zfS29z1qaqNU
18KivuNak4jCkuJrjj/O2XDZpqTfaPUaWQz+NWYhJCtY7qPCaQjjFQYuIw8HUoIvmLBWlhoWiwCu
ZYG3kCJ6XanqxtNVILjx0Uxbe8jbh9pER6sod6UXvszfEpnvLYfCNeb8pTdarp6bxwok1K8/JIXC
u7bpb58RQpyBjwPPhc4W/cNnJKa8NPR4au6CyCj/h70z25Hb2Nb0qzT6ngIZHCIIdPdFzkNlzfMN
UVJVcZ5nvlQ/RL/Y+Sh5yyrZ1oZxcBob3dtXtqWqzGSSESvW+v/vB7lZbHvRkgJA5thAENuvX+yr
ouvnR8iErY/dFH47rtOPr9ZplakVPVuplTcH3GIbuQCHwHkbJEhT2ndgs6mt7bMKo8ZAyIHe4vMi
6C/gcJB9Kwf/Eno2W2w/fHRaB/MHVgZeFZ32xU89J9Nmhmv2XX/Xc9CZonKvEbuQzJsqebIIfRxs
nFQZibWtJNHFRbHrGxvrl71JeZ70uCUl0jmPGvO8gWbCen0IWnmWY/kaCM4gV+hYsqKKLtvnbnsS
XX5pC/cytKsHa/Jx1dsoMcRdqnXXTsPHzMgCS9vo3AQNWiXmWTUz8yL/NU0BUTHbUmN70hN7RQ7X
W82uLZzhoo54EUqgVGU3eBHBTPsjUXuyJH3EG+9xdhOE4RVPJH5fkTNRLbSEdV5ot7XunA1mcCwS
8Ja//pLnO+bH75g2jLCUiddYn7s/P8sJC2glYRBwWR3N3NGg3pqJ9+9K/vV//nfJkIbL9sPV/kNG
wm2Y5pV29lY3bx/q+H/85G91vJCfyDngrKVspZQzH7l+q+OF9Um3UDR9tWXpzg9ASk3hv2KZI8dK
SN3W5Rxt8Fshr7mzawtkHJYAg1TRv1nJ8/s+3CMEMDEiMPmNwmAlACzwU0s76p3CtiDWH3XdAggN
Ed7djD6U/kHDthwVdIHCAnZrEamY2Dur2sNzCh50bzLZFdra3WS50mEQe8FrbyE2cGPhvXfaGKP3
coJobZB4SxZQQH7gkmo4uGyiyjuEDkdRmkkClrabTSdyQVrCpIggvcylREiQSeeLE3npeau1Ypla
VrzmbJ1sBCHW5KW1i8SyqiubJOqlTrBc1bf4WO0WtHHmmoCfet6FB+WHv124uFtLSIk4TRyf/8Pw
2KvWKGCmi36cnNeQg/vb1/dSezL2kMjZYGLRqRbLBATQ1Wjzb8PQhVe5LLVbEtf0PdVZzG9VrWmt
Pb9Fm1ilfo5wLpxOspH52STlAHW+6oBCtwYfjvwqPgji90ezwAeus4swgdP0fKFRqU5zP+sUdVGt
La0oJsFoKJfaJIGyZIhlr6e4cs78uklvm5RIHxJqvSdjMAZwwrCzh+XkTJl9KbxiOikL8LMbGcy2
Ld8ic8vO2jX2NPyfYEXp/oSEkBf5cIjCFsFcl2XlgyFyD0G+8G6bQaY42pha7kamsnTVOg4Bnl7G
13bXw+DC8Gvde10aXPaxIA2VvIG2oGs31A8FOaHPUaHLXU3e2WUwdPWtYXjaQ0cu0E5OtbuPOz8j
ZFeZe91N8b7XA6n3tOuKxpmebaajr+EYAb4ZQ7O+GBzUocJyn3RsQ+cDkc9UeFZ/ITNc6YRtkmpY
qvTS0slzUPE8z9V78WTpRnw5DK331MMMa4F/4bj3OXesiDGB4ut9lfR1GzwIwfkQRuo0ZV3+OPiN
/lgGwXgXou251DuYZZXir1ixFUNcnRlvHqmxSs6tL/qg67wH7KQFqUC2pNTWSsZqX0bQWkfNidfE
bnV37D8XYVTUq5FCbR3mg/kSzAjmJPDIZkXtPe1A3XmHzHVAepex3iwJeyyeALVzoMVVcrILw79M
49Z/nhDubr/iryG+FBv0M6iXpyo+UdXHJxP//FViUG2PIex6Y2rCrRUgYGpsk8rcae2jT7LAtk4x
5SRugPAsAhPXJ+C0OyIAbxwvLzajaBFlt7K6DIg3XKch9PqZLu/OlmJiUMaTKcb0fcZen0PKCk4e
Fc2r54SgBmJ4znUU6bswDuNTMsaUDaNp3SdjKEPIoc4c0tqAEPOTqqMK86u2XKV6lSPzrRHozNh7
w+twYMQ9GrIEVpMJcTJG2qWEd6r9WkIqsNjwDTSsId3PgzYY6tCoNr7xPIvcdNse51b7EN/qgcgf
/RGuTNAG4goYXQ1cCUHwaGb+AedkcZdXXoR61uubQ1tN7b4IJSFUpl6fgDW2952fzAGJDRPFurIm
4hNEedlOSXtWyCm7LuOO8Sqw9J3POrNPofdD0kWebeul82IDDzg4ge/dmWNhkNMEmS8r0n73w57z
J0dc8XGL/7p8s1W5hu5AN3bVz4UxcPbayAAKHi3DT+5zy8eMTiOCPDjVQrRvDO/o+K2zJJ4Z8EFm
dI8FGoGtHJv20Y7CHtd+0209JrYPWC3Pi17H5Q1u64Yw8+iRJNf4aFI/b6KsmPaDXSJtlAXnGzfN
3X8ycbScuQv6e70CCUk6VKR0Jml5WRSC84f9YXxvCWKdOrMoQPF144PKLFbNEJP7+zBN7XMwX8Oq
Lod04Xy9uvN1Hucrns3XPpi/haKqnR0wL76ZScuuRQLHwRoQVsRDpF8ObEunjtxGasTSILXOt8Ho
lfPXLshK3WtgCA7W2IHrAkNY3JEf6B/q+aYBAlkfiVYUV8F8S2EYzR/L+Tajf8cdR2clP7bzbeiP
3JAsYKQGG01/Qm5Ptt184xZhoJ1G3aPwa5jUh82c0TZEBWSD2Hp1S8HCLAoWRFRWq2wwdCS7ebss
0/HkTI1O8DOYB8SSfe3toxqWGGMvG5oBTzRUyn2rywuX3kt2zFj3GeesMic5BvpzHB6j6UWzMZiy
rxREVF5H5mOFRqop3kmX0IZnn93Uacwl/JJlekqD66x6yYa70iQ0Nd2L/CIaPpNHtDBRyjEhAQCV
jY8GvubWNVZ+cwwf3I7TH8cUNlUiIIuzLArXqClfaLJVfszkDTKzvHX6at2EFyg9cfOwd7bdZ/wX
obckkWEfp5sgWWXiKGV97X8uCGLguI2ZoF+pdNNNT1ryQHqppV/GmQ36aQWAEcCSErvxs+SW6cML
OIFqPI0GsEWk8UmbkykebkyuMbSoNfMPFTyQ7oSeilDwpF/aiENUBsSdCIJ9aJFCW+riLsu687Qb
CBm2D11pHlm71rNW28/ipZMZOCiubfIJA7Ac6NkQ/1fStXAIaY1A6i20VdP3+q5QQYONgKjgrOWa
mIrM6i5lwKmhBqQ4MSgHMk52tugXggyFcbLOCQUFveiiCh5H/CjZ8Oja3VmbTKuaWqvxfYD63Ogq
tGAhGpvITuG2za22JwIroTwK833q+0c9E1+SUV9R9RAS7IbAIm7ToVi3VXZX0uocyvrYM8dPm/zQ
F62tsFQ8Gu1uyPLzxKpY7UL9wtRRsLPc3JQW2EdBBHx6QxrUlB0t6/PUYrEc+wPRUHhro6WBx7bF
44jrzKXBOVTjmT31GX5LEWBKFGD6pjS0WctpYNkl5hGVhggJInPdWEF9rivvsmobJnHjuZ4P28j3
z6LJ/RyDGeoz5oItqTk9cYZLnHdi7WfyJiGbUWH+TA+DfKlzvhZrOarPprzF8SloPyvzLO83XfQl
N+naMJOVhPmMUb/OopMQC+JJOMgG6xH0dZ2SPk5QLFOxWFZYrtFJGeg4ton2MMFSy8px1ZDn3UdX
c1qku9GLcC+qJybZHjEgmfVgw2HUPH2hRee1/uTrTEMVxWx6lN6NDTV7oNUYi1VaH0LkOQ3JKezI
XQf6oFqUyA8LROs++jD/GJpPwXhZgS54CIRa+sjySGPc6OHe16k/Zplzy1PCkxLR+GgeJnc9OCby
ZnLzjAtFZF5bOktZvUofn/fJvBuNS8ghi+qlIk7Djl4x709vdMOWBsC0oVhm3VktVkJcJoIwpvKc
J9Cum13ukhN2FOFFR8yC2d9UbYZXydiJ6FqlQEz1ZNUOwOlMTK5IBOdQmKo/xUGxnuwVhYiF5N7W
W+w21cbsMeWtvXHYm02+6CQ8JrEZXWNTUX1OZb2W5kORnFt2utXb92bK+UPMyPmzT/d+YjCb99i4
cXUAquD91mvVAFuET8pt4uO+DiPwa+VB+ecU6qh+ks+Bf2tXly5kgsh4rCrYKMQGa+l7AY4ySKh7
o71IsnXTtWQ+xfdmRWR3tw6LYWUkwVWLVShE0v7qk3zrQ46aqU/GLnPPLTy1yW2GdSItdpU/lyvG
IlDFg04LFUFAE9KypSTHuTRTJU15JocnyAwLyDf7UVc7+h9rw9/1Yb+w+ncrNvALbwp932TlWgQv
ZQR+ad3k9j9psPzsF/+6tXLOs6QgBYHIDIgeH7ZWxAGFbxp5chxyyLmLqOqT1ZyGkKxCt2RqHubZ
WDAqaLKLyhpTvPpS757x1rrUMwMnDzM9Nbo2HjAnUFzkXgKouze4eESTu1vta1EAXSY7kpo17aVo
ko1eO9FRT0eeu0lTDO6N/KIBpLprsto6BL3er8xWMq2oIjzgXcTy5ibdkaSCcRX70RVr9H2Rhtwj
c1UcoFzvm00oMSi2jH6C8TDq10VyDOtwT1Y5R5C0WZjxm8w/58U6N9dxV97l8bTKZSZXLZvEATHF
7K/Tea68nQcOaTHUMA/TcdOJYEcIOMPuqdmmTuYDVmqn/lyPq3QzFbcS+KlPv1w/EQh+cpBoozAx
H6PqSuvVPg0qqIskgWKGNdSpSa/9MT1yuH0jqdo17xPhM5qnx2wX7TrmlOiiISbzm2FReQSeeY7+
lbi8Dl1Vt2rJ2nMmUwMbPe0dl+FNl901fDsSONK6GQ/KY8xQv04h27F2OVovadDsc9u7yuQdJ55g
CVtRTBgqOwfleLVLdXfVls1xUvLGQPmRTMT1BICqo9scFG43ec9BXhxNDGrluzPdy7Fexi7YMEnJ
7yr9n/Q5fxqGcy+ik6GrAXPbRcX0h/HhpNtVUtlld4xkT+kw6Uu7SGg0tuB84+kUG3G5nbIhXPe1
X7DjM2gg/VXf+AUF4Nf6+b9gEP3/mC7tW6n9S13adf4leKvq/3YWvmRfyAJtfuxzff/53/pcpvFJ
8Y26hH6KOb/i9z7X/CfMqwVZFlhsGdx+n1ebknQV2s8segytmWUjbP2tzTX/kclpQHF70O3iF/6d
efVPd5xUNLqtudOldMlEHebRx9UP0dqUa3aSX/npe2TdDYxhK+jKTNiXA/tAXvmkrNH6TipOpRCu
qNJ/fU77eXL9h3fwU5uN035suhXvAMs+DyCEPVwwOTOf/jTubWakCqBc+5w6zXJGM7ja69+/0f8z
t/AHUcYDB/ji7TV8+R8fFJf/6+N//msECsG2JNrH5a77a1XG8YVdJ4x/vL9//7FvN7hUn6SSLFvi
m/RyPmh/a+TyJxZyR4tOLVRD25oTbX9PFhLwRCWZCcTPfqV2fr/B5+eFSFDEl1LnxkSX/zcEGT/v
7xxoGbdCcp4hXj8emT3JGprXo7f1k/5Uc1Jc6IRwLoMu+QwDc4tjZ9sB1Cg7+N6h3IdQalonPeTx
TalRE/nGVe9jh4k6B3i/7r0QCWPsZCJCoA5xjG7PALaX1KQTpeI4JHQw+Ze1WWePsSM2rnvVkAVS
BepMGtU2pjk6We2dEU9Y95LLqSH92yALYCnji568wXXQB0tF4JaproUdvA5YAIHPt/y/+i6Osi8E
We591wA4HURAY2xx7hj1GR1jupiqmr1kEbVsUG58U2K61bDyIpldRb5DV4inynBHRYWXrN1mlkH4
9ZtWFddu0m+9Ri1UEeMnLcJj3zcPnT9deCO25+BV0tvSMl2sdV3ezMSSJnr0gve2TtmH1GMPvG8p
h/AhNC5K0y7WVtvR4MGco+d3lSVe7YgDEKPqK0Of1iMHYzevo9s4VeJU2bF+QBJ3QU8da6OfkN6T
cYJWY/NshJ2+D5vcWI+iv08L+3xiCnZwHLt4lCM9XWL7um2TVtVzF4XLTgzURU1VyTWRcTXkaNth
mu07tHgHJdaRVwVbIUvLoPlXq8upN8rz1in5i0Z9m8Y9qpeIoEdEYOQQI4EdvbBg6CXCOyefSITK
9bMEOckq78YOm5n3TX72f22v/bDW/EstLr+UfF2+aEmoQQt+gWfT/skaw0//tsa4nxBUzboqxtyz
uum76Eu6n1jGlIAW+G3m88Mman4iK8WSrjThiaMNZwX4xyYqPrGvUmVJcOKUXPLvrTEOL/JDe+7b
GsNG9rPcyxVjERXIgXZ5boVbz0FpkGlEm4xiqp5dSunFIFxkTloP/CYPcdjgEeS8F+rHUSSi2Oct
8MtYqfBFdlV+qPTBv7ct4qPIen6M+vp5aMua3qPUjqBkb52q43FSFTTweA6nCFLQ715RLGmAkyMb
RMk2Id4jCBJ5HZiDZqxyFzlGXqsLzWv7s8Rt4ns7jq1HVCIW/Z4xhGbJmz8RIk2QMa5YNWEnrr3C
QxilYcgy7RvDfmGaURFjQgJxENYeMk1rmQm4sEZNRAhz1vyUecG4ywsPo3A1lphaMt7lyN/e2Wiu
vthh5t0EaN4xepM3etaPjvPsUy0d/HiS66KUJRo5SvOxHkkaT3KKgAw4CJNkL38zIwt+FWGIOxjw
FRLMLPsyoerdVJPj33oMGe9lYzigdnWy1uK4OmiuwbnUD82rMh/Nde2IaZMkcXsIDI48hhxZ4l2d
f409HxIS99fSkZkL7UJN/cJrmDoJzmKkQbj+eT93uDLD6vae7WWIk4r2S80IXME7skmSCxQwRaFX
/aHkYtJCx4xqu7W5tUAg0uUckujUFVlxYvqRXQJIy3ZeOKd7JjFwr8CJ261Z5dnJahyxKyI9Onew
HT60YUfegObJaycK3AtUwdpZ5ufd3ZgnyaHKgZQF2GRpy6TJxVTk8bk7ALZHs5GfWZ7ARl4YnUM3
y/Pokalo0edBcGoL1vQm6sxZ+t+sEIeRFom1ZWGpyWCdLyei6YIIYKle6TXExmapBpPVkMFg7arx
vu/M6LMPZZdhQHeFXlZbpBXbHw0cdSErdBB1hCPXa/i6TIGFzxvrNzv14vPWQg0lA/Fbr//f6+ds
FPzr4uzmJfP/ZNXkZ76vmpZu432xHIckNXsu9b5XZsiccVYSpkAdBsr098oM+CmeS/5him7ajOF/
XzWNT8hk8d5wjKHOYi3+W5XZfPL5k1UT5PvHyqz3fItqPvS2hhgeu7A16Fc1TGQqDzqPT984os+y
tp0wO4QTHbpCJxgsz2h1tH4ImsW12iVRjniY4bytyjEqVxp5O4vMzJ7RJhiLjgTeQ6mK9KXyvW4f
al66MeypWQ8Uq0wumYQMOP/JqrEHwhdrWvdRbLPXh1/KRFabxBfFOYsFiBJCGl9Ct2e4p6PGRD8T
booS7/5CVk7/eewb/dBmkPUAj+qHrHTzZdXCFe+peg+F01lrVRKaQRkuCClKLYBveh7xZNq6AX9R
OVduTIDwIHPnvgxFO0/BC1qDekPq+ZSvsrZnvzDInCjclDhYmEdUqiC+uq540CK3AbBGAF0gSL4M
3QHOVxiMbyhK241bSXRxCsBapgMPEfUsu4wjeCB5NoeMF++abjRYWiiDdPoRpL200ljkEuuKhWZw
1AFW2Ea+CZiG3frJqGbzAwMzQ4btkrbMdWLZwTqA5NNPrcuHKEG8tX6f7DAtDxAgJv81aVDNJ5Ev
rxVRuVsn76eTLcZupTUVDaew7jexzLWNUl19YJC6yxzxqIY4WBt1MC6hJdfLotELstQsgDSWlR9g
z+BFjqtYbtphUlta7LdBGW3VQKcftjcEaqs6fR25wvAMiLjtNFhFA8y7QW1NiVSPgf/thJrQ6SNv
P0pazUYLYHRUYKf8gpDrsmPwkKnB35UoV1OHUXka9tUZM6UYpTEKKyoaOAZN4j7XJgOiHIHiwR84
wVpTjg7L04v7DmXwTQftZRX4rURAqhw6TCYpk8ZE5z7phx42ZFjdt23dbuXU12tLc9Kdm4rk4eu6
8O8FcjZt//UCefZSNMFL8idrJD/2bY1U+icUPgI6NMKhuRD8sbIkBQJh0m/6pBnm94/Tq/41Mpdj
K1NZFNzzuPYflaX+ySY1iDntXDMIMl3/3ho5dz9+H/x+P71+7Zr8MPCtGW3TpC21rTAYR5g1yaWD
ig9ZHO6zou8XxRA8Zdw21mg8DfR35jA+RvLF3u44/3gxeKDWzJ8MDCt1Ojw5uf9IZikU/YOCgDnW
1jZqr0SFiKUz0ncvnW41MT4GU3/bGFG27FzS4PQaQHNTOEu/DutlbQbnuefvB40mdxUFG7dxz1sa
kQuX9F0QpGQvSDwExYjDThtfrABkRJZTYSHPIVmOhPWWQjV5dyMby1Z45nXjc9IYuwLwDoSrW1E7
7tJEEb90lL5zeMioUpi4dte+UT0GtfNlaKynUQ/fWqhhyDHIfxDiIQKu0qLKahv1mVS/AdYsLjBv
wGncyotIJau67HhAg5uBpXhRK2dRd/BciZJd5ZxN8sS49YmtXo129Vab/XWSe8aJi5UFTc187EoM
WbtSE73xPM1Po9ulpHo3wL4yuehF4BAk3p3rjBFY4A0Cs0L/tYAtTnt2WkHz35ZFiJNLo86fJo3S
WVuIhHY8vwPn4rXNorG0kx7Ji9NcqSl3IW6du1ps7B2AcKSTBXcxlB83dJ+AVfYQag3iwsHfhbpa
45t3VxOSsvU4jsymnGbnjzHnY725hS3cb5Crdw27ZW5uS1RG27ANh7PAZtBe1vFW79D1jm7bXUx+
Zb8OqvQXkfklGEq1Y/3F/DTQbcfdAMWy65dJoV+6RDIsC9GEzJH9CqB+ma0jmcSHnHTynRUrziVN
7LwHcb7uotH9hor4/3olY/X46zVs8RJUb//nf3+wP88muW/Ll81KJIQhJQpKd+4vf1+++BNUi7iQ
5qXIdugzf1++BBR7/ow9Xekk8eCY+b58CZvlC+2kjiHUwhCH6PHvNN8+VnjSpHVNXMXc4uOkbdDs
/ljp2Zptcm+M5coJFNn2UiuZziYmpgQlz6aS0EEzwkIbRwOJcoE7PYsAa4U+epC/zd7a/3DhLr+t
mj96DWfD2Q+L6be3Q6wYLXdaCLMA+Ke3U2S9pg0h5WIxtbT9otY9uIzXh3WSA4L0h9B70ayy4wTT
4BWZioTg+gLiF/Yfci7RUD6jjLAuqek+OyGUTEg75o03osFZxkVv3RuQ75aab2lPZsXwbVFV+A3J
hrASiL0YjO+FT+1ay07bjrIJoeuEWuUuIsdhWNv4novmxZQ342STLe1F/bJ24hBmGEpZssWi/GQD
PbWWlZTdW6KKxloYukUHUDj9+G6YErpgFqfUtJ07Os9j1ZDuqOnRP5tTfXWT/b4rfbuQcxCCZdm8
AMeFjxeSKJ0k0lCQrkrZrg3anqJHlzi4WETo8TWad+rSV6MApp50tESfsxRhVXBddtizdH+TyxsP
t4zchAUKmGjYl0lLVhniFf53WNdLLw5XykCAZKmdlWvfEjP+UlT/sVvz27un92zTsWYPn4crP3aG
pzJucj+CJIlQLUSmA5fbiMNs++u7bf4tP18jMq5cRjuctSAJfHwVQ1KKp4zzVnLMcJnbfKWZd9Wm
kJfS50n2Exm0Yb789YuKj/UCn41bYY67sPl4uu38bF7wzaqOCqepVmZWpuvCSvUzQuRmQWWoDy+2
iExOBxacGdfw8ysrxUKEo14PvhR5mhLWOOZniWmJy9bSGXUjStbO9EhED1FpxHfBCBimxHaxHZzR
hmyufOufjIO+Yv4/XDY+AKsZHkYlaNn9PI5nIZns0Y9JFk26YVWZfbO0Y+IkJ/xjxBw6+abCcrSc
Ok9uHEKBN4Rz8szphVzmhhr2dh2gX9Ig5A5OThCmKGoCtbR4lWKa3o4YjWynxrHYdEvCRjEZC1ue
jFzrL3pswlsiea6bacwu4sjPVq3NJv3rb4il+uNtYZMqwlqNmYXWJAvjx9vC7jTsqG1Pw74jQVRU
6GIJOkBdbr3jhFgpSbDyr1/xD6serygsA3sr+kWpfgYbJiQYoUnmFYuquh1LBGBj24tVrNGoqs31
r1/sJ9APNyCvNlu56azC3WAX+fj58jjWSRdlIGHrDog90osKsoqWmRVqzChMhWkwBXR5SYWnCI8I
h/dfv4Gvi/iHG4ijM8sSn3YOjyff5eMbaD2tQgntlyvfcX34AykG+BZEdiInDwKi7a2CUZTrNiNQ
ti1LIqDNkpXGlnMybIKIL57qM71zXdQRmMzM5haL4Li2aMER69NAtgksDvBxRvgQGgKOiUHPb3Ng
vNZYWvwE+306XFmKgN4GGfRlmsXkZ2PFXPed61/XkaZuu6DNtgnKxbWM6JNOnPnW9hAAoW0ald9x
T+rLtkI5NDCzCBMzOg68t/swKNuDkRf4dyVf3RCDQP56+f4L6quL4i27aaq3t+b0Unycb/5rjjvn
Cuiv66yzsGlfsvDtw2Fx/pFvhRY1k/p5mPCtlyb0T4hyebYYQQidvFjGDL+dE23nExuMRbSYYfGV
MYL4XmjZ0GdYBACDoPf4Opv4G3XWz6u+To1HdqAjDDYc3sIfOPCenSR+AXFJSq8gaYNeNWkDmSVe
NOWjqCNUenxAxNPdVsPwnOi1R+xvKMkFDKeEIZsRyHoV20167GrwKuupTiXSzFzDhSxozmXrNiQ1
6DLzo7E+DoOhEaVcO8P9D1f8Two0dquPqyPCZj6CS3GGxIFzufppa1a1MuWkVd3K6afA3U1+GbRb
NQUW/Tyi9vyFjJPwNRSVe5SpXr6FhYsFzi85hmLGCX3wMDIk5LSwpzIAAFL4d0wJQ1yrbHWEHbbI
vPD7zD15v7nW/QbtpWG5ToiCe1TxpjRTQTyQUom/06QzlLtaNIwzeh1sFcJXHw3EWObJI9MU/dCn
HaRHVc8GZayrvUBY16f31hjSZHJr0lBnZnhVctxtki8IX9NuDWh5SNjcRuDivZ47OCnChvNoNAhF
ijvjWnud9QrUSIjcOlimmmlwSHfQDM1NRiwJISHWl4EJFXHpFnHGkVZ2qtjUvteXi5gv+WyQjbpy
VEIW+Vf34Doy6GHC0qlrxM0pQ88da6PWb1pFUytry1EdiCr0iOmuBakzjkyKVwWH51BOLlitSqXU
6FFW7RO7q57Qv1cW2kKfBr+mwc0gvJCpyhI1/rQrq9Z/QuPaXHZBYwLXHkTY4f1T3bmaZGtgl8z6
YCU0XA9rI5HQb4vUG+ZgbJ9oc8czoosUOoGihs2mV4+pbkMd0pvvZVwBVOnypL9F8NppJN0G4s0X
xF8vg7giu2JEZWoETSQu8iETZ2WPaWaRJjlPQM87Tk3cW0uycQnBsPV+uo1Nn/M+QYYw9cMa19Nm
KO36Qk9D6OJGP6Gly81OmCsy5ewzBUjIWCKmVznC6zbFA15Z9j0xFupL2DMwXzpagBYPDTownTzj
/mQWllG7BL4LTcmJDYxLYRUAjHSzariYsqBvVozXaWBPUaesM01jBrplXNRVx7KKpve+GLibXU8Z
Ftl9DM+Ji9fnwVHdTmphdX3w0hdzhqSp6+7T6DQoEBNrmmAAdXHurX2j6P1VH9nWjcDNwG7p4FaO
RyFWcuh7kNteghxz0oMxn89dhNCH4Zjsuf/GGmVpbG81q6UTzCA3j5bJ5PUPCJmqfl2lqr1EIFnP
ms4Ge3dkqGvDHOggmaKOHqMklw4ZTkP/zIkqgamvaejIi6zCtGZnMPX3ozYwYHLzglZ02RpfWi3A
ZTsF2bhLixzbkD+p5D2zx+aUyji/dZDSxnXL4bBjDaGXykN8xDfQf04D38Gqa0UTbmQAU5ignhqq
TEq/YAR0xTjvNg407r4+L5ov9DFg47ktMao83xqtZ1FEjr6qdQ4gaykz4/PYRh1ZbGAZH9227Zpd
EAwIlN0Cp8rCdbFKLGt/kOumJvAbp0yQy6Vhe72/bBnYzQpLwxz3Y1WYxgIP28AiZWjynRhOI9oj
7AtWBH7m4abVGFwCdm6VWuk4ikd89FZO1oDOXHdR52WNl9D1AQ0Rb1x/FnZcP9iZn5l4DnTv4HdZ
GW9TnZP1Ar9dw0g38f16yY4kbhst5mEeHQyAq2zyJ27EPqBBJno5fo49kWM3G5J1BLfMv8pNoybR
mteLIS5kqGFCqNv0cCxUr4tI46ZZTapqHmKWVhcGNrmTi8BrBwANdiDJp6RDBGtWpum6BmJ18Plv
JhOOFz+Q7aWNG4dcRzK1hzLloNcm/nXg0uBbGnSk/KWBszw7uvpYUCuBxAKEWboE9XAk92xKNLMV
i8oZ6mDhOOSoXvqeYfmbIA3LDLqJgUvbiYtoYmDSWRKvgJGGG9du/POwmspmpxHoyhWSvVRnqRuH
MK6qpH8RogpulVlb6TJLYudVtK41rImR7LozhwU9fSX2HWE0z7hDWp7XwGU3TPT/SSXc6aBpId2u
OnLIvixEhoGuFwqNvOKoFavYOIVDU7RLFmbrC3h8gUZaKSY7nsuSBTyw1jGKNOLGDZ3m2JfJyAkL
xBk3eZ1d5XXOODWIxZXwhvq9Urn43HfZUIEdMZlW8PTGDQVtzQC6xlrq8oSZPP6N16BYSli4Wzas
wL8AHstWkffI8RcOdxe0cc8HX1409cuIlURixHChcysTZ+GyKopmhCAum7vQkpGLDnjCDFN30h53
Hm1M2qB92JYYSrrmuQyIzFyMVZTPst04HNYeGaVfAlpSwyrrFOr+MqeTgYgvsW5DjwjXRZI2Hda0
lhH80uL5uHTMdCBozccauCj7UY1LTTQtgOTCphXjc4utZN/XzTJpw3padLj24zNR5e5lXzXN7ZDq
QbPKmt67HKvSwE9gBolAxf8f7J1Jct1Itm3n8tofYaiLLoB7LwuRokjVHZgiJKGGO0oHfEpvGH9i
f0GRaUleMUVT/m6aZSsVpBOVF+fsvXY3hH+fbv67O/4fj3Pov98cJ8Umhydb4/2//3tn7JDNzVEP
px0C0n80jP/eGTv2H9QfoSCFFm935O+7uX92ULw/fGR/HNWgIXpIZjm0/rODwu+jNmfyU9Qorb03
/f+xNbY5ZqIkNDltWzZq1r1A+rjYIyJ3scaMgOx20cMQN5Hq2YNUNQ6yJWzmh8FbljfEtVqvIklm
mqJmw6rvWsOfAPnBgAXDaF8ErSvfVdaqcIYY4fRFeL78iCMaYwMLVzAd+mrCPR0sZdEdO6xt7vHR
7X5mZ3xWTOIqAFJSE+F+eSGFtzOTwiDRMpqDYSWetbUkDQw+xgtipStNzLcIAMq2mEer+dPvD8vO
gWKFaTouNdynNy9apYcIJ7KSDS+YcjNCAtDFmO1rveoruSw3asAA/+sxOS49LpD8uNTHY3JmevzA
VpCujpz2Mc2VHC3pwYViOeh7+/OvB7L33/SoUvBjJO4mEy8tPoQOZ5UCc8DAZsgK5Qo1bMpBAv82
fY56VyB0i/F22iL3usXWCKN37pm5DNryq54xba1l7l8bhgCtwk6SDUltk80gCwcxDbNjDT7btr6Y
Xou9cHUoNsdZE4k76YwIbaSFjzL99cUArfj5aizqfYitQlQbdB+f3jdr5rjXiUon+Ix1kxQSSTo0
Z7hjEfSY9UCzHo9e1s3Begha6tOIJnr9kQSZoDwp5TXXWi3WTZZ1Wh0Ha8ZMOkEK+1a4G1+M2/Th
Q0g+LS9eYGQYB2dXzDGoPiKTrB/Xae+XjM+vBv8uoVDqueGehNjplzjbb5XabxonJL0Laidon1CR
sXvv93fcb3W53/SevJs+Rk7Ls1CG6g+g2zIrRRCPecyRDunfsDDdb1sl6HNp5g9x5TmhoMW3zmuf
hrMwUkvr9bu7SnIFCgaxUNe6FFz1FDnfa1lqI8bHhux1sg2OdYuduX0inSUj8sFTbvVqLDgnJxqE
0ZQQOcSBDba9j2/Ldeh3YjaxrQO82YKHu9HQT2ub0KMHGmlXfQ59tbKApl2pjkwZy9ewllDQ2jJu
+3b90AG2LNk+2S3FpXy+LyhQvd1qZ/nUe9I0XxUWYJQ7gjHpSE5Z095TqhSX8AK25ejpUemvnm5b
fcAhW+JPDKIV+z/t3jz2lFH2B4QU2z1HFA3e1N/wqpTjlOUnv2HTwNGgGupkIw+ExL7JC4xkngcY
XSEphJeQsdghtHlJfAYRQPrINm6zj2M3UZsq6DBwRgLHikI58OpEGZ56a2fbcEWUUNue+CleEz8g
gjBB8qPJ1dLe+EBnI1/Jqc/t70W2Ruyd3cX5Jkq8zgA4bYcKbb3MX9CB42iyhHKTueRBN3nfhuys
BHq+lUI3cV5Qr9J1WfrhuuWpEVeF6m07ZIVUGfJqs9x1kT4i5ln0H8d9kl7KnvMWezP5zt8ncfVj
Pu/2qV2MbPx4NZnws33qH/dFIHC86eH/tJtHfwDkU6IjIzrIXPqHNTdLrg0yAH45yG4wy0cTXafj
19FbHLVoul/6ms8/Zh/JOgugT7eKkoizf+yP2v8Kz4YqAm6ltoPXpEF9DYHpcYqmoSPm8tU6D6xM
tv1dzogxo2lMNU1218OTluXL/aa3ix73xq//qL0y/WS65G9CL8ZKSseHRfVsuvzXjSnHgCu2f1x8
WKP3wwfHPfF+3J9mMoDU9vttw6sY/XcDVk7bJWAdZs5Hj+MnqM4lxvInpcn9P/97A+bvOmf7R8eH
gtmu8/unzM8FpOMEwR5+Dj7L/4E1/ecGLMK1gS4ksr3I3H/8SQ8YcB66T5dt048f+50N2Nmy5HgB
C+uuvqa2QJ7CT8EDGs5b1dv2AVAHJv5ltMvrohqt7GINFyf67AmBo93ucjyUL3xFZzuJH0OzxwQl
BDmLbvfZC9v1uixrNzNxJZQVdZZqe6vcZUzmxSSL6tHTeGaDdn6ZdHRApFCB9dBHIifa9xqPPtil
HS0P8OCWFqpVx3F0iN4a1qNucv+D1U/ytsgr9eo/GNNiLCq/KI3OO4yeUeOobYMtDd3NAS659t9o
D+cfDFkbt3Uv7xEzuy+Mue8iHk0Czn6dKOepZ1Nw3rFkT6/Tm6fAHF1a35g6CfDKpopwwc2xiVXo
1uYBWLR48+urfG5ETg9Qn2hiBZTYn46oKNIMTSG21FM9yA2zr679AJu02TvqPZae+fTb4+0t1N19
xOsa/sBCPXqSY1ONCKExtlNuvi6WOgnB3dwCSCkvHdNWLzRsn3lvYA7j9LSp4NMLOCt4D2M0luVq
b6DayPgSK/kgRnNTtrMR+5134YTFw68v76zCvj9AAsRpSrgchrjIsy095pk8BECzpaXtvyP8N7ry
9Na+cA+fG8THUYjAGGRJdJ7MYBsrbsgRs7LO9kyrUQkAFZrix+WvL+bnuxfwTuAv23t+sPzPLqav
ZW9SGd/SXA24k/2hXcrXji/snMIaGLEDmomCjW2FBs57Ycd9PjbT6q4OtAAE4sOkaf70vbTbqu36
YtDpsmxGsuRyemcVi0lEN/X6vOz0le640S/MM+d3dh8VTDVzs0+DlU7501F1rbMAI6amcdplber6
mU+TIbRyffz1rf1pIGYy5u4AFSPvSnhOP5sMfxBF4Ol0CjCWqYLEApuK9gvg4udGiTwIhw4ySt7+
/eN/9LERR6gayocmWxtr+1xDTGcfkReW/5ufWcB5iX4Siky+6H2gp+MsvS/zSmQ69Wa//uoypx5M
z2pfm347X3esJAlahil/4WH9WGEez5b4flE/cXbfD2Um9rSnw4Zz1uSAgmhn2SfIZjGMMbBeJ992
LkYwuaqKoNfMJxMQx6+f3k8vp+tDrPM8to90GflGng7sUtqmYjtuCHQczDY0OlL6ylssww5Neu4K
ejLTZk13vx72fMVFfQKejwoouwp6eOfbVgw0i0KwCsc9HDb/4A6OzqhCZlu/Jk0njPJ3lTyMR7XP
RkkBwpup5ullwiFUZp8R7p1T+EvJAhAXWVRXL3wK5ysQGFDoEAga2A1ZDHR2M4PF4puGoZvKcvOu
1zIAQ7J1Gm2msR6KtdQvrHg/3UXGw7lGFxRCM83cs5eVWrUAiE80qVNE40EP0Urfs1DgHsqJ5eKF
V+WnT5DR2BqaKH3YqGEKeXoPZ3dtpxINUzoGZn05TCFI52Id/tYV/FvN1XPX5ON05ytEEBWdF7Ak
ZCnPALOQ0qAO/upMIf5yaZSNccNhLv3Nt3C/IhsRI99cEKBTe3pFYPqoWzV+kC4maZT0hssbKo7l
lV7IF/31UM/evN2hz5nIYjPNLvrx/JUHUKx8zc2zc0LPEbSMiQ7a8Xdnyf2C+Kgs9l6scj/ysx/N
kvboRWquauJ/g0W8XTpZXbV51b3wiJ57zR+PcnYtfosOZsc7psRZGtfUMba7zZkJIC1yB7VQ0bz7
9b07d/5T+N0vK2Cy3Q8aXnj2nAbDzeA8c/MGf1LvpKxKYoiFc12XW320KhDQ/Kt9DOvRvILJC654
IUlZ2zO+iRr8Yb7UL/Cz9xGfzNf7X8Q+DPjC/ur8EDc9utFFLYNga3lzgnFpj4ZlDa/wEwXHUXVF
MpjzV1MN9vtf34b9a/5pTI/qBScuCtW7S/XxKzS3nRZraxEA69DTNJWnT1FjtKcmmI33hNncQ2VU
N1NDuPivB372k4T+wOacUgELxtOBi4Fcd6Ml+s3pF+fCggB0KGdQpE1pBi+cGvZ5+Odr/NdQZ/N0
2OmmVJprnAuF/Lyw7u25rLEHeBIyTHsRjqZ+6KHTHYWDgfLX1/nsN0qdd0cC+giLzwYXGDGpKfNQ
aehR6STr6LSNUfefTDr/GuW8OgLT2C/UEgSpdpb1Gj4ficWg4RJPui+F3j57QfuUzYyAF2/P0Hr8
xjRaGT07Jx6cHS2nLgjE5wBG7AsHhWffS9/bOTTg5NHzPR3FoA7n5RW3bcVMfxU5Orha6G9/WKPA
/SIsr7viPO+dwt61X7iVz48ceixLPnPEuQS0CDsTlAIjN6q2trjoAS/4ZmkcvVkUV2vvDqnvl/qo
hqX+6/ffFba8bBL5JGBQnC2GujSpZxsLQzslwAM80lclfPkXZr7nvrzHo5zd2i0YlemMOkCHbgGQ
NYSbIKRA+rxG899+iX+77j73rjweyn76FCdQa+Qg8OV1wTJeVn2VHccJhOivb9tzSwc9oh3OHlEa
3Lt5j9/IoDNHIW0uCDdIlFq2C+4UbUhq0RGrYh0S4PvrAZ+9g48GPFs6TGcw8bDYAfTWpvmrw76M
kZsotFHNTvLroZ67g5SvoIPtJFHw00+vrUfjPK8Ry+IyDM5fwbBsl4NapxeW+OcuiGoKvVDUweSX
7P/+aOXpR7foSVDELeVGWPxN6KQ2lk+k8mFx+PUFPTuUDZHI5WCO2O3slRgKMy+kqMI9zVbGZQsM
MaD2fzFnxfTCTvbZe0fphrjNvXh8/l7QbtADhwLSRUGBJ6bs5YGO2D9QVb/1jiOkZMmmVo56+uyC
wqiG/zAQNAlU0jtaTihfbULNl7++bc9fy79GOdsebfXIOcbgCaF2YJbPiYYqIWf/R6Mg06acCCDn
nFrTZ6FZrgtzn+h1QFtstWOrhhn6+9cSYQ9AXs9GmUPx07etXjLt6pZr4aSMvMzOW+Z256XqzDMv
GkVXVl2k2DiQdvzP43d6tIk8rZS00qiqIhkPRLagD8Fmd/SI3o5e+E5/Hm0vAoE848jN0fM8Y1fD
wJ3rjLaSyzmkPAL293t2kco0Lk3hjd0LW5qfXwfCiSja46Ci28qjenpxll3ikAalnBpDax3ZSg0E
1qDg/PWDeuai8Onv21Ea/3sB/ekoYzijCqDsmIoJeVDcB9IZYmzN5Bz2UIjq334vwDU51CkoppEp
cl6sX9qeLQXNzFSUpveVAhfgz61b1UvlmB9/99MNob+H1KAZIbCKOtbZ3lNiP9skwZ2pXrZa/Zl1
vd8HByswzO2yjrZdchuOrlN/cDfoTidzcRT8kdZGK1/ZGWcJzgL8yz1Fb7s8Cg7n/TGyapP2WBZG
VcK/WR0YXNyT9iEbFxriy2INzul3H8/u4wAuFZosfD+dnfMBHck0OJwXIAoGOJq8BQGg4wLXXetO
3P96tPNVFpFnQE4CRYjdt0TD5+nLwBPTnHswMHR0T1ta2Eb9ae4L0aQ5P4dfISQN5Te/KsZEjo3y
HX0xg55XsOYxL0XTuRHmBh2F11I5gByn0DGqtJ679qU2yvlXRcuTnLgIYA/VHGpIZ1O5F5VrH9UE
cOdDEVCIMH330+Av9guz7M93clfS7MIP7iOCwbNhjJCgUTEVWWo0QV+lwBCCb1tb2XHuZfKzV8/W
bwaOQDEGZLb/jzWemsS57YdKsKJWbGd8yGq4kGNXXUo1hi9MF/vnw0vw+MviOMevd3Fb4m9jHjzb
io2DGju6QOKg4LjWXxrTN3qowmxe7ksb/cAx780VdQYhXx/hBam0mO36dYOc93W+OCsil0I7ZRxs
EbHcuSimh76qsy9oDgihHQwICcyG4qOuc6QcFsRXcAeWDRkidqvMQZbYRtmt1bIz9/1W3bHRbbA2
Unl5jxR+OiC+qB7s0BzvDTtCu6ktHJ/XKFZ2ULWH7Wtlb1VcbHDOQW1a1nbbBQORXZNftm+9aVYn
JyvdSxM5CoDsoPKglUUDVpp+uzXs/pu0jRIj9qzNGBKN9bWtepRL1lh9trZovJaoJe8UUVX0qwjr
eOvMwLIDB4N3xl8CGgRli+uhjiXYp4xnd5secDUKQliXrbPTteqsLF56I1hjtApVmW55mBOBVCs/
P5i6JZVV6sUzYtyZinKdqy981YbXJMK2GKadAGGO4UKd8yZ9246iOgQesR1IkGFaoF40nZjTD7SR
ZYb1S7QHUbs17vzYwclXHdyxCWNwJuPNlrdOlUR1Z34KCAZ4X7lURFCVeEntIStVsgIBghzd+eba
C7rp1SCNIS5m8LqDkMiEc3u6qAr2u+8nGRg5+gpvv1NdnpNEWylodOhJNIFp6IbDY+a3eAbDsvCC
D47TKIjVUW++V8INgMAhLY2FYUVtKkNLfGmqDiNUDcfxO/7+7ho1TT6/NSyE+FE8ICYUdLoELUbk
/rBY4LUUs1TfWvT21t2Y84OpM9j+62CzouyKXztSnNRETRAC7NvySP+K9lilpsa66REGLwdsffIi
y2F0H3qQIygzBII1u80s/zo3YcVhmioW+bpn0vFOQeuV5tdlbkt57KI++IBg1Lga7EmXhznM2w/2
Wt1bKOLTTczjR3uzg3YPDgyggIhKOgf8Ai4440VEf2lrqu82OevjMjeFlSAEqm+UgWQ33l0SiWs2
0/ZmIMoIHbcpfZVS9ESs03dljjCmU61Yk6ncthyAtK885EWV33tiAedr/ci9cDd56UpdtMeujJrb
XEAiiGuxjipR/ShvJ6JJ1oR4KKwsvQjLJq18e6oTwbq73VSyrJ32XnCModay5lm9vnPm1eI7UlKM
SdXgLE+Ib9qKexZI8kxsW2nvEESVrO59tEZ82Qr9XI5T1m0WAUu/MtrbfCLKd064HfaUrF5OJpue
QsR6UR2Qb4O7bnzfq7APk2CMjPwz4WudcxEA0sK2WeUG5sNwGl8bSJR2udaoxih2880saHniB0lK
s6RnsgAdXtJIBCJEdjYt/GIkR9kxIDg5OPghgMYUvQqyorLuI1xx6FeOLt/qnCqzq8Sx20J5Fy58
ScdibfRdHumwSzN/6egzrRtHLafP/a9tRu5zguEnIkmAacw6Ag5eaf32CreBJG26w2ExK5mGpmGH
h2Ks9XsjN8g1NpwIvliAGwZzQbMWr0tZdToOh04ihjPt196aqTKdCd7dUmGNro9FibZ8YenSSUOl
6kuSbALjKiyt/Gs+sPphrbJ1mGpClVGM81rjEO8qFaXAtfSfqqpNJ5FduHxatF0HJ7ciMZHpbMy/
+Jhf3bQVuUm7tUDnQKgBKS7kMNbFB38weiR0vVKYugLLKI942deTQgZWJITaYDSZVuET16PNHry3
02/X26SXLoGiJGcwHyBJDtIcsd+CzG7t9dBNcNXT0l+r4DJQlvJvWNup0fIOtNaViSG3PuKmCV7V
W7lF8HKMGa9khPUkdd0VkHveR+VpcspVY9fNKh/6/LJ9NxFLFJeYmur1uGDteIVinyVr8SQkSidc
rTu7l1uZWIPGEFBORfB9turolq2T414U5ex98v1Jm1fONGiaXmsVVReuRL2WzKJjHhGVa32Tqlz0
wW09giDbzuei1CZE7G45zvQ1sHaE/ASWP0QjLy8mlo43aAdtFggB7ygZdOOo2MuCKEsmzm2vMvo2
X416t720lsJ5VPXTiIqdrDyMVVDoRgTse3ZTVEw5krvetA6WhnMUS2dbBtAo1ejGYnKb6lQsg/Om
EFXlHYveaM2kV2L9Svglc1Dob2ORzjBApiOAuaJKu3xVQSLbwMXXMAImSEyb1L44dCv2oyNvw2eH
32ijL8hId4CB5EyHYhiNT+bgOp9VU1IFXtoWarfb1iDPcbXUJ4sGMxGGwUBkTr/ub1SLRTo2iUl5
ZXlVDiBdDtm33nDXOg48JfC8YYgi/tyHnHKsKXTYMObK+XVokVgXw3milkHlbhQHd3ObEPOCs4ZJ
V0AZSUcgJu8m7IhmOrROXbMqq34+eq5a/9QZk/Wtbxfzu0zXJWyrusBWFBDMWk+NSbpEuQtOpy5v
vxkzcyPMqKmI3ghchFUSlgZxO9Y24qmb20kJcDprEZIYUbC+LQY+E0JbIuWQRFQHxkkQ6wm1oKv6
7rQJXRJswM0mVK/euERl5RLDz9qYGnyL5//lQcdzrvtAwGuX3U4w7ZxQA2E0N1ANtWpCkfCJlWXS
rMYcxhprEOEQiwNnHEQXXkS7tsRtQRAUWCsqDBFbiDKPOE2QwX4xbOTLi0G0VhJEapg/2hkz/eUi
a1iw26g8+0s2bxWxE6491rei0zTsY0B/cjsgqFUd9KnG6d/o3tP1DIxBFNWfgV2W4uu0Gn5G+TEo
5+bkKn/RoGbrutHiVgXTbNTHbjbxDWEYyd2qe4P4lOyw4+LtpDasQ4OSnOoNa6DyQt6VB+md+yfm
g0kwqI9PxDf8sdkTfxc8m01h1x8DlLGwMKbRU0xFbNhcvjTQh0fZ+tt2bLpyyFJvwuUVEzU1ydeZ
3VRXDn8AXrKaBCmi293mG/P1lB+CfsBdQ5yWRofbUobCMtgLfEKlKr6ROpgBKrLX/sEkI805up72
Th2dhuZY0OAkbGLm/yF/PrBvWto6LKoLDzTGE4gSp5NshG5A2FaEvrX58Mnld5NwVUjj5PTTok5G
O2G3Cgc2pTGpsnV4yNpVvWmqyfWvV1UbHwFd8h24eWCJtNHIqg+qRW0aHfvKWwf6STn4NqetZuTJ
bbVh9Qzn5djoKr8y897qLmchCUYfBpD0KWuGDD80wiDPXoqg/LKgBdSAKyZWPw0rPjrWZJY5iZqp
jiZKb+HD2pCekHAHYcoVZPJkx3wl8ylxbEBuEIg6qzqE9hLd5/3W39oS7+m1URrg50VBKCM9x+IT
0mTnE95PUbwFdQp/HlpT9bogHYAr6Mvpath2HyGkZ+LejKip2DLS7PoUYPxsE5t6RY6a3MIfNM2h
2x1Ndwjvum1svlt1uwXIq8fZjBeoD2ydHTgiqVsF630TyO5PZkT7bdtZGwwIOxvyk3aqijROx/Jp
uGoftF03QSNGZeGe2tqev27GKAgbKULKm5nc5MWGMQPvXOjCnRKs++RODqQ8DPW03K07rSj2hJV9
q2x/4uwifbbu/abrb2vIcnYgJ3OABQAPAlufzcqMjxf8KYCo4arrCraF5JQF8tiwIhyNmnpR6liV
gwUpcqQLRlPvEVmk3H4U2vuQ6U0mZpMTwefA0mz3C3f9aYxSAnW/Tz2ML5UpfnPWLK8tsMqvh3D+
iheiTCk2VTdr3nEBJbmaOfE4mRjvCr71t1Kt5Xd4ovZ8WfhzB0ICd5ZP8MLAfBRaRHRPgJ826v9H
mirGsapzmx1yr9s/52bpP1SG+7ByECqAt7A7iiVSziDeuto9Ibfu0socdYpZguCWwiexhjoXXkn2
45xlltJPwc5m9y2mN2wSYEJehZlxqauwSNW2Wm9dE/QeEX2EZ01beBMWQX8kSTF6H9GAxPAnrGQM
OsiFs6mMt7LsjE+tW3cPMFaNI0Zv9+1gq+XNErZ2FWdR+bnDocMhVOMNiNeK0+v+2IZU6lADd7U8
QqZJFmfCCj6QTKseWkK/kows7lvXa5uk67FsCwNdue+1b/XaXVizbBGsTPqVvRBjqwa+bPJ6Np0s
Ji4htj67VahyP5R9U8KCbquPMHLXg0EiUeKqvku8bA1vELqXgnfTzjxSr7gsUW8PY8B6CLTBvVJb
OV0WVLCJsjZfAdC5Djr3NEGzjtGoTpD1XcFSSKkv8qHh1IT6xCgX7A8mR+yLQKz1SYjV/qSBfVIB
bKr3XUesXOzn5FvpQi/HYQ2v1y3r3u2UWf52GDr15g/XmRtdGXRjvm/L2F+qpfwYtW5x65hGm0jX
BLBYNipeG8/4UJhO/2obvO5t6LnT/WZMm39c3KzhxKps84Icv+lg8io6enGOTh18WjhuxnozL2kz
iQ94vyP2MV11sPFJxdtCoNLuid5ou+JPLvsqIHAdiGZSjJEfu+0Q4vGv8nRTorxEsOdfN2Orv4eh
4VzUfcOWGqNpGnGM1sr87EvfuCdNO7uw88m4rsqivCgl5QisjyVhS2t+JyZvvHMbq3xb4q/sk2Wu
b4p1NS6pS6wXWyCZy5btG2F54xHbuRV7lT9/pB4FLAc/JUFLY/0XkYz6StB2fNV44kvH3ouTBUFT
lXTddASafK3aDqp13oq3yH7tq84YxkOf7ezbzfe5xyEpQK7sl2PFlrJJMtdonNij6nSsONQTEQ94
EinWG1Khomt3QfaauD5Wfk1U5ansamUfCn/xU0lj9srsOgOYqHW1NCq7dH1B6lrtvXczx7jTobXG
gIrltWcWJu+jXsUHv5DBLRKZeyaM4FtbuawNfu7ckeD5fXLHDzPX8IXjhxiSluyHzyuhhzv/twJb
XFfjg63b6arR5NE4prprutnhu2FSBX2wWzkpht8hx2Db5U7qU7mUeDQ0J2ByJUvsIQ4nEdYlxwJe
IFFCxxz08WTXbkuYlrMR1oaIPcTfRUT2ktj25EcxrgxNykzPkl2uNYFpohzW4QSAGOA1+zd8Mp0g
Qhgj/P2SC3M98Od7A8R4qgrpnM1Eqbl9YxAXRu3hflUeu9ZwaOxrX1C4jYFzOR8lYc5wBnLf/hNF
NqlqbjRmx9oV+GD07Fe3ax51c0x5qMmITcpxzvc8rSqRTBFd4jQ96eKukuFfFlNszafneydMPzbU
7WXNdjhFzX4rG8mqpNQCEiYu3Y6SrCqo9hSR0UZQE6QLpcFQpnt024JCsTdUVg2lYKgkCAtnti7r
LlRzoj1uHlSEFce2Ihkzx5RTLCL1ZRPcGVnphwmo5sADH+5sn4zK3gqsX35GPLSROx+EkVuC5FXL
Jwm0sqcpDk1P3Qi3J2Wqstro6yCM8U9/mqa7BjzQiEfLzfN0Ydb+C4h5WKesba1znIYIwoNGa5cn
YRXY46H0hfuukwZTG5rKEriCAa46LtlbypuZMsqW1JOq5XHhSBSl49b01aEa/fGBMNHSjyP0GEHM
6jvxKtC3+9LYWwVQoh0CaLxqWjP0s5NHQUx1EDA8i+jGN9PmZjfTaIHa6Gg6QVYvK3UbkQFqMKfn
cGJrv5fvgmmjbtzpMfuAS3hlvR22Mk/JgJy+z+AMKiCOi/wigGu2lyvp0Oi8VWYHN2Q+cMSByhbq
pBOZQE3sknAEBXxjSzmz9YeUmPX9J7mEXEO7UTWNFipHMTMtd8/O4VjGmLTbLbFXKfsUYlZ4s3RN
eK/7hZy/tspqn+rOsK3AFziLpwFQJPOyX9hjIzgYFMm2NZ0KuG1VdbTmhSmy7JD1p4g94FlGXehj
t2oGsz0JczQutsz75HgQSw5ek1f1QVGGndAjQ9xLNpK2AWO2+TQdGubt937vZN/yipUn2fy+uw/L
cixe2WzqqpRDrGVT82nCr5LW5HLIg8nkFcyL7B54VBjgyLYBUwm0n+3BKJ1MJy7HrXfNklHJ5gWs
OPaFuV8cUHoJGRsUiqGm5DVxge7kDnyd9ubUxzCLlhtikjmQRctIAUmGbQDH0+yQUtoUkMJklCaB
8nUbzPZbERpz/r2q6no6zE1rj5cWRbebbsvl/GBC2pUnQ/BJcQzpd8BS53IziAE0laRCIpY2xYLM
AmI6i+elpZb+HtkOpzxxMmUQqEjvu6KBo5JAbzY5bsMe/LohD7nt6676Yq0RMNQepvJre92YAGfY
XUWcaYKBD5nrTbczzNMyLZzG4I0sWuvtMgd5cMLdvrgpkj4SKBqJQjdxcwD58QIPBEp8Z/Hg075Q
cvJjsshnVp9Jru67iQ5Q/Wbox47EY4Q9vpsUdtNotm/NnhzpqOx7vxEVewAZJcqYQFzTj/MWnsJe
0J63d+HUGM2hY66jXusHNeccOtd3kG9MNsZ9szpxH9nQwKZ8dtUh8lWT3fSbB/qZsqiH3IYYg/HU
yXpEvI6U3kaZJUcFbbVXJOeSFDjjZA0m5lEAJJ4Ok1YTCXq31dZg3Zgb3BOe7SQ4lbTDbFIbd+Db
+4ivOYqqnvuUOXkbXK7wXSSiCnYKHzbKg8R7KXaHR0+gQuuIQOxt8/0KZpAs+3WlIXAdbUG1XlHI
XKa7cUSMe2DKt5cHbyR4bzjMtgMPnFpmWfknUWZD/7ZqPLflzTGUepNtjpl/H4TZGlcFojB5Fa4e
2j4mln54UNFio0yTUL7+FIUj/SIB3e/MbWKVruGdPDpD3eXILhfIYWf5sov58sr+tqTmB3s8grtj
icRs6SJZ8SpnJcyEwD65WUlLw/o7lMH1T9gZRERwHFsp05nb6Dfu1SKbtbmkPDNF7xqHhhczWQsd
B+pklPk9Qdl5b1Aqb0Zr9N9Fa+1AjhmNILovG5vij1ViWc4uYOsTpLI7VDkHbJFXe4eVg3T7kfp5
o8hidkejjcEjwMkG56G9+tZvUVXJE+1KR58szxrqC2FTLUpyozc4QnpqAXlCsvHqs8/r6DaRzTSO
60iYqlf1Jwn0ZDuYwWAEVyqDDQEyanMkFEu2gHn7vu1XNZ+Cfl3YbRss5ca9ssuCREf8PMb6DuFx
VfSpWbVTayTDFgl1GjMPrkNbTdt2nYmozK99DvklFIiFiDOHTkGZ9nIZiCceqNnURMENk7ynO5XZ
R6+rveW28W1BIz6aexle1RmCWh3PYxd2r+Ukgv5LZ9HsetgaExAJy92e5v53W/i/mIj/IUnjUc/6
Z5fiOHz5v//bPDUq8hP/IEV4f/ghCma8P2CM0LcgpfoHKcKFFLGnNFMTdEg43q36/zQqOn/YaO5R
kKBTxVi3pwj8gxRhR3+4ESa0EP86DW4Aa79jVISZ9rR1iuyP/w+7xC46JJjqXAnvFu1YBsE0UCZd
qyrVXqM/Dlk7vAlXW3/MxJxx5smW8dsWOPJ9Zxtbc4T4ooI3QVEMULoFqbeHbQewpprC57EvjBGa
ddZ6t9Z+iofg1L4lsMiUcT56Wh4gPXXvCVI8BfQPu3RaHJQNHpbFJl6caUS6IIxeHCkM9Uy2AdxG
lFRiNV/llaN0mnOwJBCqLg3rWMIsI+pajIAOK5vcdnJJLzyahkaq3BbezIILg0qIIfpv/4+980iO
I8vS9VbKeu5prsXg9SDCQwEIKBJMkhM3JgG6vq7lvKdvK28RtbH+riOzCgiiEM02e4M260llVoKE
q6vOf35hNkbTriyib8Vla5qommFWmGRVgmjpnFtys/igG4EeHkgMKbMNdNn2yMYXFIcA5qxGw7ft
SC81OqxiwtjrZsywNZeANkErUZakrPJFahOda4AHpgdSXvE3yoek+mO0O8ygUC9Z6Ibx3garDWl5
+j2M/YvU7lvqwKkhjSo2VXJj3RK4eB1gNpVjNGul+B5h0H+HqVoQrTHsHXaJnSEOnEXgdeux6xoM
uBI1M2FSC+1YBY341JTCyXfl5E1fKaUcXHXpc6/7eGZhwK/HujLacRBbTx2M4hgY3Tf6ou2wx/OX
NOMxt2qaT6brRL6dxF65blQBwySpDULABoeMmrsWUPPRU5z5PjeA71a0gIJ9GFa6hZt27F4VkKtp
3hYcpdYdlkDkxk6Be8mSL2z82EKQjTKIPQxpUcZSocT2pK8Kcis7cn76fPb1gXG31p2a59I40XKC
r3lU8B3cDtZzHXtPqOuKkqNjqGN1koTFY98Xlrtpp1T5SnkJyyFzimnn1C3M5Mxx02PusZyuDaEp
3702amq6Wp1a7z3QAXPXzJb7uezN8mJIepwso2kIDeJuEiFuu7AkzTdRB0ZmF7fBGjaIqFZqoCk/
ponwGRyVtWlnVtE0gvq1NX2oyfD6em86Ydbvc9cqopusqAzrqGF4Plxim8xBRKYLTsSnqVXn+oiD
q+ACMshMHKclPHVXzk5g76iNu5EWZwQGpmszADAd6vGip6Ur87vHAsshbxIKk6aNpotOFVm013V2
qgZDIVOQ5qWktM7rwQ2xe0gB2dmQY+8e7pPI94PQp5k20ayX4spIMUZ4hJtO5htOgfu40gXgXVWE
vgqYpVOLVdqMNZ5WfSwYBHiyj/FV1dKRWkXOQOwbYTvbGVLV2uu9/NcooyxXaJ9IGmDdVDWkNSdc
ZcJlDU2BsrHmMNNsxiGK8YGaZmLuAu1/XUH/kt1LPu+/Nj5Cdp++2s3kH3/ezUyXTDJ4eTDwHXQF
mPP8YzcjEREKE8R5kiE03DD+uZk5v0EXkwzpP38In++fmxm0NYudESGw7TiO8SubGb59J5sZ0j/c
d2FuwW6C5eueMAfp31gkn6iCNUXB/ajGrnMfCqvABVMARAZxtg8KVnO4YxU96ZJuTrS3AOOiB/pM
lG3qGFnRnaNVefoRMhWFZQFtik4mb0UnEqKg2a82DdL2vFW9ZOtQlYU7dWjGcOtRMtkXyDty58Ke
SY6wV2lTG9XXrsrN6T7A8q/DpDnxSJwWqWJ+MqdMelMKRJh0oe1cc3cRdIov6khuFEgqfSiACIVa
J1gKlm4pXuqlkAlrWdRQAVHgdLLWcesmw3sdaziWgqUcCktZGkVLmYTXJDFj6lI+1Usp5cmqCg92
o9qQ9dEVu16dWiqvvkdffLQ6x0zvAIwozzCKYR+aqqqlboNxAY7sI1sfhgtrKe/ypdRLdI7H+JnL
EnBYykGP2PqP8VIk9kvBSEZZd608l5FdSklpLOVlLSvNBh+4LLUKiAKyBnXLkW6ARC0xt0uJTE+X
gtWVtaspq9isMRMXJyhZ3GpLoRssRW+1FMDUgKSI1VasRdtmKZJDxHhUzKy8lM8h1qrKBrCmejAr
LWNDlAV2v9Ta6VJ3l0sNni31eLvU5sZSp09dFoybaqnfORRRy/eVQ13vyBKfzcJMt9ZS+Y8LChCG
HYgAByAubYrQiDZZU6vVegybMjlYEkyow1GZ1+WCMYSGxBvKZ+xBaYJ7tmQQCXQvoBOuBCqCFMus
jbHgF01htNFVRQl/Hy0IhyPBjtGdpk/5RK9wU3VKO+8TzwMZqfNRQzmNLTaBOwt6wn5DNL2q7I0F
WwkWnIX9HMwFjI9aWV+wmKkf0ZaK1AVCwUBp2EJ8QIktnDHUDu6C6BhBOY9+p80ZQ2xBfQYJAE2D
7RyNBRXyFoTIWNAi+rZ4KImhgQOg51F2gxmS5EBImKmTBpu+tqBPUJsl8dXKq3Y3LghVaEq0qlmQ
q2lBseC91vmhlOAWNAhwLkNCXm7cga5bCxKWS1DMXvAxWtblwxxZoGbBgqBlfTtcJ0ntBbhTZSmm
hhJuAzUDeaMlCwqHNyeIXIkPTQAMLJnO+YLapUCT3zwtRCgYLLhesWB8qYT7VIqzZDMsKGD2jAgu
6GCyIIUD4TE9TCaJIObPaKIEFr0FYzRc+n3rZsEeuwWHhK4AJtlJeDLQYYj4UW2Bu1Wj2d6KuGv/
wPPRewRdBd9U1X44cpgC9RRDCgJaLmioBWHm93TBSMNU4qWNU05f7LgCRQ05dbnrKbLt22zBWQc7
cCBjzR5ULnXBYtMsAZeFAAZGKxa8Fo9IsFtrwXEBGcB0kwXf9cwSrHeUsG/cDZwW4wUNphoAGTa8
EEdDS484Kk8mngV7CDsjzA9Kne/4bAEyVwvgHAd9BsdvAaKLssl58QtA3bN6XGcLbJ0hfAi2sQKL
MaQ590e1QNyVRLudBfh2506/nBY4fJbIuBk4gOT9AphbCVbsvoFEqFjDrMGjRUh8nYhb248zt71v
Fvg9NLAy2QFNAstbMD3pqku0vgsS2CATTMx+jRQXQN/C8SvyM4nzWwvkLxb4X19aAebSFshakzFn
0B0/6O5sAK3N/UZPohvBThXr+crWAs4xhOM8QPAxDhgR04rTk2vkWP0VnyskRVa9S61wuImcxA9T
jHXLLEzvR9u8zJKquk1dQTJZE99MOaonV7ks6ugDnphyR9AvSYu/xSdZ+v0q5tp2+1tjkv5c1YWd
wqsHsizVfM36X+xzYCDwY1vzh7Kq7gAmLsxaPUQhx0GvyTFXNppP7HEpNxDcO8JNHtJp+FRSlWxU
bsJWo3XKMf0xVMedluufsLE4BHGErAPnlCEM7BstwLvKs/6AWPERRM1eoy7iiwR6ue/tuaSTnh5n
qdlKG2UHc/aPwk4fGmwH10rXXlR6Yz6V2ridgJ6P+N0qFyOF3ex3UB4/m2E8ruyon9Zt34QHe4g+
VvwGDY1ESMfOjcJ1kMDOpWPCeF8FXVfto9q4pvekrWo4XrlqwlstWeUoCnuqlBuC29ytEec2EWZT
Gm6A/0I/0Ef3ziO3bT/Pqc2+EikQAtVvDvQcePgFVRI2ttswzi6Dobho4RmtjT5emc10k8X5Xdam
V0o/tXiyEQn82NXWMVXy5HIOcdF3BDuKXY2pzy+CuDteJ13cfcx7mkGErSh7c0oehjoWRz57v3JB
TK+CtNGxfRuHnQubFcwT5CdVzbsI4HfXW/Zk7TxKbl0ozl4x04cqzzIQcHZeOCr0TJPuUjcD2s65
t6/M9BiQPfehoRVO/zvX7rROd8HGjLuxrohXcQfx1dJpf7h55d4GCmD8bKsT6CFbNWX1detiNbtO
PdojPr7H7Yd+KMUPyyFpw3QLEg/7aNpOnWofW2UsbkhPeNSx1j5UivCLCbxtNSkp1CVLb7w1yUxP
TaHdNDqhHMDdJrmyU1h8sMuBrMIR3CBvhFjRlIpvk3DsQyZV1l8XVeT4ZZSn7K5tGUJpG27T0gNQ
i6KP9Rj9rpatcoeXc7dGplxv4rj8Pej6fpUN4fcsa7/SF+ZII4UjH5RQxYqZZJ9tUKXGo6MFDxhq
zw8ZcoQV7iWcX3Adhu/e4xgZ91TtcE0hz6yrKEv3YWl8Rdmsr8bOfIRitLYdSIq6am9iHMk/OPBR
OzyMbR87duwFk+Cq1LElGNuJ+3c4s8bFVVoN1jWEGuglxnhsYAESyGV5yc6Bq3JoTe+gpNhSAvHc
FULM+ExDeM4aaFFw4reu5mS3nR0STm1k98Ewf5706EfcKdiAKsP0EYvl5GvYVpAqD0Qf0pmNLZyk
eHhR6ruqMBtxwJcOLeqGBVXH7KWJBD5y6lSqt0Sa9OlRp3fj0i1r09H6UcHYxUtRJ8jH8IegavlG
ndk093WLZdaFntdDb6zNqPeyH/hv69DlSYgdWtoxhT6X/lioFN3XVe1G6AGzwekhGKYpRJfvPX7M
ZbwpcPIYc+i5oSHSa5gRnUG7tcKV7wL8ucM9ItNz6N0r14WAdJdERlt9gHOpjF+sPA8dyUviHGVc
2NOMXnMX5RHs7I91rmg67Fk7V8f0isQ2wJNbgpUyt7ntUwItk29BVYdV7jdBH/zAEM8hFAyuLrfU
wHT+auIhsKpAFmY6YrZGG6s37XHXGaV9n5CpucrVOs22dgkLliK/R2VzXSuJYjwkKBM/G4Zeqhuh
R5r6exlHpvKnod3/wrT/hrXpe1Xt3/9v9tT87VP8VIf88486br8JEVfdU/Oy1l1+yXOtq9gAtOjN
VUxdcJTTlsDYZ+hW/oiPTksMzRb6d9WgQv4Tu9UohHErcnHfRaQmDQ3/Ue7yI+mmAs6KrtZFWPRL
QWOvi11sbqh2Uc0SvoF0G+MervNSaTjNdV2OjU2v2YRoBGW0WYvGXvXzrsumHy9e1e2zlOZlithr
lPj5Wq6z2H2Y2DaoJyosleUtIyUj8FthwYkNw2RjV2q58aLm0/tXOjGo/fNSMkZHGkPA6zmRKY2z
8PBA57Fm5BjC8C5795OAZOhrE9VVXsNkwhGTnMCAXMGh/Dw5I45b6m0Uh8XX3PjRh/f4fScbCwYx
KczEek8ewWqpvu5N+rg0j96/Yfno/9QePd+v9MEjfQc/1p9UfQkViDUMmufj7U3jqKlUjnp0gwm7
cqgrgslXUIue0yzKt/DqqgAOjDCTrGMHy4DTyKsM9nLWTTmxJ4lrQdkv7rCt/ZHpXnZnj/VxCDD7
y5WhOEYxtqGjocE+tqlxoQ0J1bRoJ0Fhj927yEQ1wViGHtwX0LaPZf9pVFLKPGRIazoTFpamTsxx
H1KlG3pfJ8smwbssPuCCfIdeady0pkKMbDTjYmrDdbaceJfCy/GDHFKCVgYTOIzX+HlYbsBPst9l
lqIBO/aMNnXRr528ErT4fAgPwx2Ut3K+vFCTo08PhxhmqE/sHiFaCF7WEG8eRZbHqxiVoY+u7zP8
VcJ8m+BKDbwLumjw0MvQ3r0/JE5MXhgTqFd15glyT27JORUBT0XqmBSlnq960OP6IW/8qZQtyJxQ
Ec627SrLVG8TE0gV4U2vNW27nrDMGKzq96GHvvb+/fy0Ury+HecENCU6unBSIA7fwyVRahxgvBjY
phrdp1qSxd+/2ms54/PDMy4NDX8qDNBV+fMX3yEew9zk7IPUXjKbvKGFWVECYLx/lcWL7fRzWwiR
semQHTRVLlkvLoPD7QTjrfeQM+KU3Y/tV2McszW87mOuwBEMCUaYRte4wKBaWQWadQERjp7JynYi
a08XWl3Tym129pjfw8EVqIL6PZ2SR4RxJMB7R1IrgiMMPGRiRLoEuBtvyiImGkSx6Qw0Cg3/a2OO
e8543gOZhzcdNO3L0s4INmnSEjtYmg5eXBabckigyOXtNcQbV4u7QxXmsC+jghh7xYGfHeUbc2zw
Us/IYlSTx1QMX8hrrq7cLCeNFaaMO6r0uT2WlDR+6GMoXa4trYeLZl5znWgDf6oBcBfFmff85lim
gY62XAPW5XW/fs8oiKrBTjOEOBnWwxPIewI73gBV3beW8jHqo+JSU0mEtacIf97Qx5Jm9DPLXff8
tdX7X/210PN5bLHgYa8Kamyg4n99M45Xdnh1BS6qIBf8sBkgJamQn9XvEMIhbNAdilr1zIB+86LS
0xFNsIqV18lF1XkAvwu5qAhv+7b1tiEdu5VZV0fYgnhKUzwx2r68/6RvLmfEQblMII8KwjpZzsSA
6r+vErZ3qzs0tD1IJ4cPi4v6qugVYtmaDgccXL37wvlKbnl8mfc4szfoms7ciZxJpzPNNjEeUQ0L
fe2pl1DQWlA6ILmiT8aqesrVfh2ocMDo9oAaVBHxNcje11U41hdBnYx+1bQuaivluuRUcuHaPv3Q
ghCUOtm/f2sn/u/P44FxiYOIi5cUaq3X44FMkzC0sJjyvfyL4VSAidP1BKPVGuytSnAsk0ctd4Vp
HAx6AHYwHc2O2pzGWbdJcqv105A9SlOhyOtQx4vS+9LAXFlnTZSvEwP1cN1A203IJ/JmfhvFy9oR
NnbgmNv3ybFyB3dT5sqXMcaP06tLAo++2WrvwWFkdIzZVTokew+iCMKPEEI9xC2iQqtyNdjRN1wQ
VEm63lLdzldOeAOWPK4RzeorEUIipifoI3gngogXjXIS0fZUOVC6wpSkj+wOo98z7bW3dgpHx1mU
VZVj3sIWeLGoWlFFdzVwXNKTvN43OmUdui0ctfiB1On6eWn5pVLk3UA9zFC+U6zVcRi1/37TP9U0
2J/+RvJe87dtJx6/tXEh/ieE8Om85n/dbrso6sefQvjkX/mTQOLBBaFsh2SFXyhmwDS1nqsQQkgY
8za+OaxLstDgkPhPAglf0GTRdgEhaYi96rnxHxDj66wqiOatX+q5PecH/3N1cKiQMBmT16e/Qm/2
1HiwH8kNa/SuXXuQwfaWnndXyVwA1JhV7Tl7GlhZux5CNTmYDdqQreLk7A7KVAN0m+1lSCrsodGM
T7hfQdQnO+tOr9ovTBTfwJbqWvTx9KDkjvFRJzVYrIsOjKs0knGL1nG+ItiOvIWmbG8pWqpjY+V2
c2FwHA832QhgtNEVO6+3XmnkxoXD8VBa6xk5gjV8reNsbQM9HcGhurZbu7aIA9TZpLE/ZZZkwUOM
NzFnJStJxmCFkavA2pRRZtMY6E25apMcu2m/MMNxhEaLUh0Nr4ARNpgO2Ua9XV2WTuRu5nIijzin
ZU72mAXnUq3zHEkNi9d1Vg/DwS2EDhkYyedKa2eBFzIQOcCXwTol0lhrpbpvmO1riCGRvlaB4fSd
6MB/74n+JF9sRbo0NUAwxYemHc3wYphjTa0QxNKD4CjmxOGhNkrvo0GWmDrAtrMbE3o3XLRLK817
EriU/AtZDaNzlbEIXFfViN9IiBT5ZkRWuU4m7ApdNdeSo+klY3edeSW/d8B4cmVAVbC+GV1Y8wyY
WWQfVRtKJF3QBZWZtSQkOA5MJEgIbMJBg+C+sQ/6CH90lx2u1sfgQavDyDpQzgRNAuuDDIULL8WA
o6Qp62Uo8BzL+R7aqIvR0SeWc6kijwENYxC1MEPsbETH3gl3pblEjaxHLkrTzcUBd2s1SbctRUsQ
XkbyW/5t7noNNoQWgPZZeMwYTxAmOBlGZR6u52FCqzjE5HushzRHYV5SbPEblfl7qycYPI/jrFlr
xCvqF0j3cbghqS1WP+h1NoU7KF/Bp9btw29k0sFMmHq0OCsrTj26HUmUfujCwWKHcid4LRgcQplU
odYXpJ8lLs9WFt2la48giUrXOTeWWWa5L31nb5rQQWQNMRM2pobKhEhvssAOweCaPxxqW3ulS4YN
tjwoerEUhD1jFmUKZKqYDjF7JdQc2j7ePlsIO1E6wN2ZsZ9BdmjysqbR9I6p6iI4pNwXh7Q2YnRL
c2ISIVTM08faqiM4SkPa/eHGZUsnojadR2I0Ow92zah+xo96ejDKQg9IFplkohsOnqbPaUEL1mZV
5ERYCQRGx26KDG+HDT40LCxJSEEL6xR6ViWZWt1C2uoXAldLyAVydxjdELuAJo5mH2LpJnlfRMt5
2lYpJR2s0M1+htgy9dDEXLUd/KDGXocXYpfFdkYWpm/MhWLWLHQzYSNM8BuXzn6q55+UWhLTZqdn
tM2Sr6ZK5pqNdu/aVgV0NhoT8TYWAr1sEtPj2NgL+c201M65I0xmzJB0wo9z6rB56jzhGeSWKOPn
uM7Te3JJKKBrivA9Juzo56KiHxFD84ucbeU44w1yCLHvKZpxj5s0Osx6hzC83lmB6ZrbmSi0dGvo
VwCKdKM4StV5a7tb9IT5Su0dM/xvbMzH+HtN2tqP9nSDfb0p/0/Lw5XWMP96K74shqe//7/2JSAI
neWvnRjyC6dg2Ii4Q/xJcXneiE2b9C7JxwSHIxb3JRpoqL9p/BWbOnVJlZC791/kF/e3xXMVXA0e
DRDSrzE5F8jnxUZs4G9vydpIun1SExMh9qognlKnQ1uGVF+DjiJWIQU/9ASV9kW9BodA+IQLilKi
C7Rwt1rXnT2MK6VUKzICg1rV1gzKmEzAMCXvxm2LACvaOAoudHzs47Xogypf295YB6s8jkr8+roI
IiPN4DA4dqmdwhiAKS32XGn8XhOai7lEoEoDHayFDJ/w8fFCys/pGvWudkesRIgeA8sYmNOouNee
WfaUtV3n0klBPF8CzWhY1qjEayPf70sk+U4lDnQ1RwVgqVaPSuDa7l40WXRVx7kJgd7UaZKboxnf
5rozi8OAQWNEz68hXncQhUsBLoJ2k2ZTfKPO7fXcpu413QblqHsom3jA2kzuML2Lv0DMsGj3IfXt
icU19HFl8Wuj0Qs+kQakooCkTf5JtEgiYIFIig8T1UYSUCnGh8AOwu7R6xLF2mShyByIQaQHXWAV
M4TbzCZCbEPjIfCrqYhRQzoBAYtuRHbmdahMhbWyeleno6eSL3Xd9RGKAxvlHQuR5u1RVWszPLvI
iO5E5HX06kOj3ZcmvMTbtq6MbjMYqNmM0HHFPjGK8nKsKmH+YWPqgYJNa/UfApYDi7aX3NJOt+m6
8pYxtYjtD4GmZVdNnfRwccZ54r/2oESwIAyBiHwsv0dpC+FO6I752Qr1YZ+hOpBLbXltGdM3JH04
Bea8xpXRWtgAmBdBVme/E2LMhsSpirCukA4sXA7V2nSJPqwwN+KMCHss3mjTeNNmHp2sjuNOz9ZR
iXDtkQTXQwvF5mGXFOM5fEzyuV9UuA5TB6EMfDH+hVMx/arXU8csIo8hMnd+GcbxVrIidrqKP9uK
8zfRpyn8G9xWOOatKoNoPeIhMV0T5LnurcEoLzFdce5KpzBx/SyjY0CQ6ANxRKkP3WL0XyxIt8/z
+SUSb76uxv+8VwebeahuAF+n0SBmOwVqmqWdDz6kxKskMYL0Nogb1+VLJ+m4SmCV4iRAXxTPLb35
CvVLHS+NUk+9jVE1vZ/WmJvhmWHO9QoG5fDDbu3whzdaOKwontgrXmp+INiS3SXJa85CTpIUl5Eu
bF9E4oeduEdjcIrrgom4RZkMtXdoutQP6Zg8eZOV3JXl3H7NkXJVUKsEAe+Ix0EImkgLPuWWojxN
YVDcVaabXec2TjeroDLKDmYdv2Kd1RGajhG3xF2Xp9BoIyqI/Byo8RrUeX6N7K/8C/x6iIvy5y8q
XXINHYKE9Q5X7di6L/K6/9xV9kMaxfp+CrP2YKlU2aKOpk0F4wWhe+tgLNY1t44yaAe7j9uHgLa/
n2b9dOmSkrV1qjbdToren/nkb9wqEgKN1hRWrDJu8vWtAupFaICx65prvfsdBgj0oqSct0Wn6ujj
cHzEVw5zLqZSce41vTEzIG5qdJocadHqnbwmz6sjN58wOgpHyz6IFO2yBmMKf4up/OgqvXZt5Hq7
7eMm305zg2KtKHrwIFjSxTxvIP8/BXmoXJmTnkMQcfWLEU+rM4kIix3t663PZYfl5SCiJdhJPQG4
3USMOaninZ+5CdtJnTV+R3zwB1Ts7B3zREXRIAGKoIB0OpEJQbcJemNeV076mZzhYd/HtvlZJ76F
FrKuXNeB0mw0t8/3NiYE+9HJul0odHgQURD9GZjx/wkG+ZfnMnm9f6Alzb8vx7bwqZBylVf/B38i
aMB33VM93T8Rvdz+FTQq/+R/9Yd/e1p+y8epfPo///a96Kid+G1o/V/ldVF0sKYCXmA/CzoAlYvT
z78+ff39P7Jv4vHl4evNX/AMi+jab+ByYBv0WjwNwOofsIjm/SaxK5VEKv3PLutfsIit/gZmCHQs
G3YaLsAM5z9PY5b3m+voMrhHHteww/8lWIQz4ssNRYXVjJUb1+cgJmWkJ1PWrNOK3kSMiKEYPeQA
3bBvWvuiSuDMBPABti/e0xubwluXs1QyscjGsWmAnexfrc1SShLd7CceYhxixPVV32btCtFssGkS
3TkDw/Nuf3o8TqweZ2HeFqDP6xUpJTLBqyxcixyF/6H72R6tKetu1Wyc8OeRdUlQTO0BhT28aH3W
9u8/rzzKvpjvy+v1LIvH5Q6wBDpZlVIUGJpb0t+lYrcPFRvhWiRWdqaNd7LTyqugMNCY9rAASDg7
vUodcv7sNT5iicI90RtMkYQ8KqmoMN9/oDdeKGIvdGLEDxHDdUpcr8smcY1ymnHCdtt96ynzJrdg
WrlTke21GI894pGsTYs7IUy5oTjzpKfWtMuj6kwahr08Crnyhb/YDeFkQZS0UFdVczUj1rQz7Z59
HmvLtGOykU6e17sKp7wEhm+ZHPHSmNG0UhlUK6FU0YfRHoxunbK2P8zop8jl7RFA+kR6hbezbk6P
cdA539USX7QzY1F76zPRDAd8lG/PliyQl/eeeJi+5bXK4M9Lj8I8r9dVh1jYS1zllpBtdzVyvA8E
gapRlNRwbhLrwOAW+6ZQshvmTbzX3S7zFeSch/e/qxwiJwNVJySavZOoGYgaJ/c2xm4ryoAIJkXD
+WqoHMjnHaHegF9klDqIn2In8AHzxjP5D2+sCFzY0izOs+Q/n8YJFGYswIGMGUMgp9s67TQjuR9g
0/fjo9o3H95/zJ8+Ac8GG4FkBprvOGGcPGaTF4NHMJ/pz/FgkQVde7c57pmYbOM+9/6lfpr68lKk
gxKmbhNvcToptQCDE62ZTR+gbAd1d77pKL7OPM/JqUdVuQh9e4t/0rwnceL1kJqDEopyFJj+2LYQ
kLW22gCCPXpWHa+dEmrXPDvdmSXgpy8mr2lCMmIhWM6lr6+paF2T9HWCOrcIsJAVWQVbI4h8aJtg
RUJrPr7/Ihd+0KuxKS8IawVHfHIfXPtkzhNNOZqVzQXjHCORDJ8rVAI4XmqmG/tI6L40fThednbV
fsiZVPtcNMZGQW58ZjF/+0YYPNi6cA7n075+cguzWBr1iukDmUGxTprqGGaOsUGkH+MqWOYXCkqG
LXG95CtbY3WocRzZdD2b6vuv5OfPrkE4YuuG2wWf6nS22mVZRih/LL+scjp5sRrQOmw3+GhRLsUI
WGkfhOeW3p+WCLLmbJlWwQFJJ/xdjosXS68tsJxEkGf6OvTmdeoG6xFtp6yv4d9kdPZpJohdqMh7
cPHbRWi7StHybo1obtDZSuRwwFcDW9troyIp2MP1xkfh154ZMG+8HXAqKhGwZhsGm/H6RrvKFLYC
8cPHGfDetrP5LjSC/B6nhy9FG0PLqjI3OnPNn/ZF4AyT3Wl5OSihTyaiacf03RFi+UVaVZd9oyrI
EuzYL1hVP6rR+L0Amdl4boXLm1n8apHIOsDl5UrDmMAO6bTzjaY+gozs8nLVxuE1u9WDJXtHI2pR
v8mghcSZom3wjfGghBe53yZmsUPXCbPTNq2NRQtqi9OW7dcDG3lKG30DBNHinDDk/vuD981XBRVM
TiBkW6dG6dMEBTXrZ9VPDB2K9qDU13PR6r7W96Wf4jSFfgXjueyJo2J6hmD0xhj2ADENzp6SsXAa
4ODEXgzoyGdq26a7hskb4ftISnbZIPcIcQfe0kYWH0erNM489c87D1/oxZVPZk8D1VdvK6zZuqFO
sQrheNaJPtkoYvr2/vt9a/izydnsBxw7KWheD/+qsHKtmjvVH9UCbVVNxEM0Ou4m1LRoZ+lEreG3
Zp7Z7d76qC8vevJ43mB7yMu5KFZc+U4zS2cvAvF9Vs1bu3RMuCdT5Y9h71zOUfmrRwgGv0VFTXnl
EiQpjQteLkw0n0hxpMfFTmsYkLlwBbRUlbaQMPutUGPrzCB661NaMgCEUwsXli3rl9ebIPNkFe1m
38yFs8a2K93hHfSHw5H13JFR3vrrrY9Hk9XhkkHLv72+lKKY2PGw/fsiz1s/TsPeF6KvKF3MfIec
GM2dXTg7wpqFDwocbTAWdxDMRPqZd6yZb92JQ6kKtqM5VG+v78Qy1bwQkY7/q9vUK6MvwZJjB39Y
kWYbWOXujdL15bqFPb+ZhRog88Z7L8YM98ZIMUk19RZUnUr58P5oP6EfOcvSR0gA350gDvcnplU0
dWacwDrCoyBsVlGkH2q3vEMnjtVogEoxnvLhEOmx5TsEm6DBr+qNV7MECs0YNu/fzFtTT/pTcDjg
ML3wHF6ODD3rbJyjezRJjtZvOWyHm9Iu430yKc5dlHvhTSDy5swgeWvqsRbTllFVmQUhv9zLfRnQ
3XF6zC1z3KvWldm7ezufjkrrFStLzeKNsJCfdHWnbDSAv3PHAvnhT4eoTJeiIciBELH768vjv0xJ
QpuBOAJhoxszyitNVeytObhQAoNM2l9hEydkjRYiu79ojWC85o+RZYdHjF+i49pis2MfaPRjq0PV
dmZtemu+OhYRLUwlipvTF5SnNiKasNN8lBraunOSeGu28DIaq/V+iZb0PBiJByKHlIuxRpysvZIN
0GSpwXzVUusJ0QiNfIeWQdUXw3aqXfvMgPt5P0M+bnEwc5iUFmlzr1/+wOo/pSCi/hhFwTprVWmp
JsZDUOfFSq+0o4fZJN5E4af3B/rPqwHXlScD3ijekKfFjRnodjWDlSME0uP7EKNQTDgN98zY+nlk
cxUS9EzIydhLnjIL9UrBPlKGBnWs+7cu8u01BubpOsrM9hBgn4mlfpTvSyt4dEfXPbPM/zyw5dU5
63Ow40x1+i27PsmxieLdekoEV9uxdD/CcuIhExwOQnz2z8zjnxcPKc9wgEcAcuiZnMxjLEUtfKoa
HYd4DtMVZF18VEXJKTuHAm/luIo1sXmmknjrQ6LvkMUEgJx9WkkgZqyxn+GiqjCHY8ipzW/SrPvl
GcjSoMHLhOaF/gDI8tUS1VkGZq8CRNujRNhoVuEg05+6A3qy2X9/ZP482eWlHB2hmDwPnO6YBimS
gV7xQLiFTagQy343zmrrd8Wvg5lszEBQ0OeZ6MR0yg/6YuFtwr6L8O5DfqnO5B1m6R9RH6Dps1sA
sAlv9//Gk5HNqwLTgjdL4t3Ly0EKndveIuekSmSboKIE1b0kXCP1OnepNypdRH3yc9kUeoZxOhb1
uYJTY/VkquBqsB2Cot/AKeNIqbkTxo85ShaMN25JUSphk4YY3ZaTvm4jRc3PzIqzt3K6pCpl5eXS
+YhYRsSH0oQwZPveGi06TlcRI155mN2xPcaf6Q5pfpmPWC3UtXXm/b81Px0NEFEHcQE/OhnEPVsZ
XepU851RT/bYsa5GHW9fV11ZGnyAPhTnps1bKxAbO54d1Css7yePjiq+LVtAM7+Ev7NBGq9vGsNN
fLVEM50q53Ln3npAj1xNyeGkX+ydjGd3SkctDljUuymODwZBRJs8C7Dw6cSdlSo9BQU21O8P6rc2
MM7QgKEmBI+f4L/Y1lIBfiU3EtiKCrSPC12P+h1y+/qO5kS/olGg7uzKPZfG9ObLtWUaE2lWsvHz
ejpVkdGZVpnoflLqHmzNetrkgyYIwS2iDR/z3Jx6a2FCTwcGQEAY57QT6BH+YWIOmP8AizfJxsCU
fhtbItpqDmP7/Ze6SB1en8l0CgZOBAjTQGtOM8qNQNVJ/UG10zTKeCzb6tDCb1kZWFH5eRXVkCix
RZ/Ewcs074g01ruq9f9k7rySJEeuLr0i0KDFyzwACJmRokSWeoGV6IZDO7TY0axjNjYfqklOJSqY
YU2bh9+MpNFaFAKAw8W953zHfVZdqbArUsmfgqX4xo6JyRAsgb7QbEBWltwby5Qe8elGBzXH5D0Y
ybMaxcZRtYT2rCuLuENut6JFYpThqjseIkwYfpt79ApaikXKPI8n0sadU6EvzZ01wnNdqa54fbR+
//pTuPLAUTTp0HpcFaPV9pg2DKWeLRNDC35/FtooDN5Q5ah2RHkuu9cvtdVlcAjhgf+/a22X0Swp
VBkLovmg8iqXwpvBs2rZQsXSrk9TOjWhR895Lw3F3EeRYe0x/efgKLL8RBWxJozE6A9kIxGj1wzl
HXk/xA4gy73xSK6MeX6mTUORh4L+a3NyhRTeZFJyVhoZp2c3X943WZMhAlUN5vcF9d/rz+Xq9Ujg
o8e4WgB/dnN+WSEdJ8aht27gvH6I3hTq2B3byLP2TQ+62KzHWwmJV185lUlS7NnNsON/+U1jXHC9
zla0sG20+D6dcxkoFJV3A1GdN76xn5Pv9htj3oJIyEZ4hX1trmWmo5KuZZYCkeOHRUR5ikXCUN5O
1jASoYVA4ymbHOfJ69S3IzD40Mqy5GhEigeWtJafJGxwUet/pH2r3TeTB2GpIIAIpixCWoYJ1Dc8
YXLCQRNVgsqY7HZepjahMnkd8VKONq2pLxNdmiiSoxWQ0TPomDbKBSpuLZ0PagcaEddXZJ0jpZ6c
AOm0C0RoacenyUuas5eXpJfZg9G/w9FhDv6apfIQsyc396SCg4HL10CQPNbtr1ZuTLjDcB0hUIMN
WB80+A8k4Dh6Dy/Y00hPsQg+Q/jpZN1nL8qzP+EB9/QmQNIdajPxPirCcD+6Yze+tVK9f8CgMn8q
9AJxM9NYs5dIRnXW9E7/WHDqyfceaJSeCVOS/5QoafcFRmH9Tp0tbT/WOv9aq+XmAwBB+dmbE+1t
17PX88cl2lEPWrCnaxPhEJ0NQhAQnWh/xFafQO7Po0gNTJNgh4AcS/NAYJKp3hj7V1ZTigDMwuBV
DKCZm3Pxwh7C6euWUiMdmWNW2p/qvE92Rk/ysmtnpT/Qnb5xzWvjH2MDnxswfpULvByTMZMUxESu
aRTLeCoZuVjPEAa1KNJujP+rlzKodCATp9b40433y6dt4Zl09aGj6NYzlZRSbQ8C3uGnZeHlvD6L
aNemEXbZDkxSmk7c38vb0oVa9r0c1LAlvyw0vM66UwuhH2XsXVrQ349dUZRActaY0TnWdo1BnJVJ
4e88s0GEgQlit86N5UR2WneI9N47vP4Lr71r/GbmqjKgCrJNZl3cdtLVecLGjfQxnNGtBVS/7aDq
OgwPUTZehtS5sR29UpHTV9mIykTOvoKWzMunMvamjjSs1cIS1iU53sw9u9ycm1CUg/xe5Kld+fhP
smfi4WCYmQVJ6QOA4Q/zXETvxjpH3J9kffWkTeQA3vh1+rob3kyP6BQpcZH7i8b354r5y/hAa9XV
mMrVMFuSHlYUvldyA7QGw6sgV+quHzXtU8Zp3gwK3UAXoYBbfRCGUec+Zb7kE1qy5k/C7YtLnNiE
BsatqT4sUwNY0nHaz8K0vDcE75EnGbFR+VYrrfM8yQRuiTE3tyJxr4xAnf4jKkY0JFTxN5O9RfJk
i7efGptC/JiTzF9a2ZvBRB703mst/e+PJwLuVd2Etcs5ytrMHTxn7PjFwqttVXOHY6EOnBh/rx0J
+ynLsLnrJZ/164P4yhdN9RShIUQyKgJbS12zuENdOh2njTqJqdeSP7ggNjl1vVnfuNSVoi2HKMoc
qKHYgtOoezl2HaeuhiXhBpHEEJALMX4XuSwdzthpGBBJYnWqNtp5I7w2cjtJbFLLvVLP6RenJUDs
9Ru/Umb6eaLjUAcolmDllz8mbUeviaycjSJ5k8wxWD2GQixn4m5wwkOqhewAQd8WJAVKK+1uXP53
XYjN2FIJsOekvYqF9JfXH8lJ1TuxphM1tvOj0PrkHQHg1l0bjdnBK4AZZR3RpSIrmmfXzfp3cpG0
rDrJoxKAWWVXIvmGRBFUrTrfmHyvjXw+359yG+QM26G4rJamtKL2pRS1dpAqrqpmOuiExZ1JNZhv
LGDXTvso4iCP0PLgTWwnNY+MLBUwIIWHNpIh/TJS18grOyRqAXldmLwB6ki+0xm+QimkrDUzpBoZ
31jd1u95M3sh1FkFY9RbUB9sXolu4a8yaSGEeHTw04xE7CTjoN8ovl0ZeNg0aFiZqx0CGczLF287
+aC1OaFa0JW1N9Wsg1GK596H9zft0XyVYaYOzak08cT19ZjfuMlrl9doGOB5xjH+m12aTpFAEtyC
wx6oykXLBC1RrZwwjYpsbw65FXrgjMAN1O+hOylPr39114b9WlniaIZUGB7J5hnDm3LUpKdSl0QL
qI46t+96DMnh7GrFvhuQs65dAcqRk7tzofDvLfhTQR9xtExHsixAdIDIQhONM0PeeDRXFnSOEDrL
KtVtNlKbCTghsc2sYkMPQTEMIYw77alhe3IyWtpKmZFjw16WWxWCaxeli4IAkuFPCXgzKU69jhTK
JrQ+nnd902QPRl8uJM0ayTHvF4e4z1tNvfVP3A5ztrnMeZzPNMrcLwcg0UNimCRX9EbDQ7lXEjCr
ThVe7qa+CEeAALRhYOqGKA7LrAz+kHrT+8xrvuZeOvqKJZsbD/7KdAO1F9UG/2H3sBUHrFGffVVL
PTSmpHlH5mt/UAb53MoGpwMxPDfmmytrHsdhj+WOczEl401RJospeBl5aYSJZhW7VFqckXr2krbX
u7em+fXP2j5s9LqUZfBuOOi1Xj5si+8tj70czJidd3eJJemZiI78IRyghFti66zGFtw1Md5hXyzd
SQq7vDGbXxti7MjWrHO80NQUX/6GJLbatlT5DYtXQv8YqtxXF+e5VD08V1qqBDKtvr3+nV+9JEql
VZfCB7Wte6VaArDfnJjkFtE9lNqIlzlqUJbEbkV2mIXYvRvB7rx+1auzCzPLKhRdw9a3IqCqMZMm
0yIGUmZEpxoS0C6bevuujubl4NaJRqBk5e4ARedExnSpu18Q0vnYNxvgBaW3U1PT3o2wGkge5gW9
/vOuDXNWeyY+Vn7E5+bL99Dli2u2ICxDc9ZQg3h5cXQkKNOZCv/OTCfv1pe+/oHbwYdozXE9fdV7
b/VJDAVcNCSQr2/BPeElXQIbOuo+gkt/iAz5R2Jn0znD/vwoM2IKooIJQQ5ueV9O1uh75GexOxxP
rz+Ga58fLQbgZDSG1s7Xy8dgybEvORQjx0S0uEQ68jH4ymFH5vuNB35tFLK/Q2TqoItBD/7ySjHB
u0mCVi+sldi5EMWbUeNdiAIyYfPVnaXeAVK9pfm5dlGUPPRqVm0WDIOXF02RKGNY7sxQMcsRKz4R
mV2T7Qmi1JFRVMAM3fd//4Gie3OYyvFXmtui1KTBpCXHzmQfQZj9WJv0u1sCzTGkLTemTu1K6Z7V
kW6eBu9Bp+v98u4SQ8SW1mA0toi8/mLHQ3IEg3QH0hhOpeyZ2Aov2QmOnIfGyfVgonh8KctZ3btW
392ZKTxrBPHyJNnY7spFyxH9Upueq1tgmGsbHTaUKPA9hHIs5y9/aRoTW49pm0BvZXZoi8dfy56M
UMzWdRANWXYma3bwCaEnN1enAvX6O7n6nDg1Eg61rrXbOnRZmWUfV7HJXnImQLZjzu1bdXg79a3E
hK+r9wBh39vYfv6Lr4s0F/B+tG0NmoYvb1uMFLusKOfCwqIoorrxHclmhJRIrftvLoX1C7K+gT3A
2cxnZmUQRlYz0tuobAJXHQpShPR559ZFt3v9cf7sPW6nMsqJjDwqQatxZXNbbo7bAUBpWBlp+6Bh
nUKc3i47T9G+CZdorkl46bme6u901HR2MNa8OmCnA+RTdIUEIAOGP5DKkAV6aeAhYN7VQIv7Nsd5
9EH5eBezXBxi0JpENUdjoCj1LS7etamBlB3Om7gBCNDZ3MQMbASaPwh6+u7TXjQF8tnSrM+1UzcB
ljCSTqdGu/XJXtmCIFJdRVJUCFfF3MtHZyhzn5Ut6VZV3Sd3GTOXX0RoRoA7JGFDQzU0cvNDX9gx
caZdfjdUJKW+/vquTPlMTha2dDS6kKE2s4ag2wUbnpECMwXrGvrlR+k6n5OpuMnZu3q3lsdEuEYG
0eZ7ebdUdr0pjXQz1OIB7W1Hk15a058wy9y9nZEh6PQkzajFzMnbVuAig6K58V1cK3RwtKeYQofI
ZOrZvGfLRP2tRrxnzBwZ+JjYCJyocv3BGscjo88NhEPMJGmGyqXqKN+D8fBQ+3nRGYa1cWP7d/3n
rGPOhUGxyiZfPpKqAH2WZJyZRUUIn9E5uDu0Criz3llhyT4AO/ew7AHUmbuRmuspN4irlgRGBTNr
6w0S4pVdEBoDdeUBrPLlrZ4+0ZZI6YD/QHV2+7tFY4Ja5kq5t5Sh2aWAlP/+0EOEsraisAb8pKT+
KqCoRG5ZMcw/PC4g5V1dyU4EynGkpAZw40FfG+Wrb2/ttkEi2u6zAaDM5QjxJWzWmKTKEky91iD9
CYTwjSF2ZWf30yL4r0utD/mXQms55jP9IT6otPKEr2LF3uktqQivP7sNXW9VtjF+14rMT9GLunWu
Om7ktO7IVm0u5+6rTSEoQPFDWC6SwFM7ZMySGqHo+PvLA4mTk+8plJqTHrVl2+Xi4K44sxu/aT2F
b1aCtXaC641uN0DTzcclpqatp3WBA09nI/xFOSgMSclAb8DBgFP6nkQziSWku99DOq1OomnFIR07
/caadG0gU8/HjME0w+e1+SHWjN+rgcocilSuyYp1es+JOvftEpVIJTLr1nZ+nah/u3OO7aSqUZsD
evjypUvDiqx6wlwE1do0CIiGlPElVkbrQGqFS9+hWHK/XmPvkzit78dGePsEOMsHQZDMjc/q6s3j
zEEw8rMdsZnRZVIRxVa1DMAF/AapiMuhzWsSVlsHopFwCL98/b1fWTtpA9H4WA0E60l6c/NpZ+Vd
XXOIbYRKhAThAa0EZ69U1Weqg2nYiaG+cc1rHzT1QNr8VAQZTpuJU5kHMh6qwQhVI47PRV6OIcZS
iANJfWuV/rkubV8uNidmaL5WSqGbaznmEpNy3CAypAq8U3Ed0RKGX8v81fgDwL3QXnFEXgZCtiL/
Nsj7QguQwCt7QnjqkIJ2vNMzzTlbnZQn0lCLi2tigHRpD+2zuiR0jnq3P5h6eRwFqaJ6PBrBbObV
gYgKYMaT4e6F4tSPOVbKvUhKHa2Kc6vIdmVjbNLewHW9dkl/O5MtplumvbkYCB6LJNQpNYe6EPah
psAUyryjzJyJ+dT0S3djNrs2ZNmLY0WFaIwybDOCsC15bmMKE2EpYNVeVu1TbCuV3+ukOVDCUP+L
T8SkmA33EQSeY26ulw22k+hmzfzQkn+iJxMUkipG3ykjjTBtwz6+/oVce7K/Xm/zSRpSXSyBnBr7
EcyVbmiMXaOIC2Kc7tSaY/bQN2AxK21uHl6/sHdlXlprafzXwYa0PfFC5KdNpiLAQB+c/elapXtO
Z3a07jKPz7RrybVjNAXAveI95MZbmq5rnWIM0JTtLW/VRG91yUrTKEXGySFcUlBfalQlnyO24ecq
96aTILk76Fq9OxaTGe1Hs9OPNW6KrwkZBGenbC5eH2sU+lsnGMcmfxiSrLzxZq7+wtVly1npJxB7
MxRSsqJ6c651Sh6oCO2h/EGENAclx2oP9SqAl44LaGZOCzRpExDAjt4D5mr10up244+k7N6PtTQe
1Bgyz8BG+93rr/BaC8YE3sjjY4FBBrhZW7RWqTWHq9JcUZKS8Pjc3FWF/iNZjHk/NnIJEX+4H4l1
sfdkC44+mZ35oxqJf2I3wT+Ae3j6a8b7lSBzbTBh+CRRylGZDLfzoJV14AQtnGGmxrG9QyoYkGJh
ntwlis92b9uHfjA/L+wg98k80T18/UFcm/J/vfxmY1UIqyHRBxHdNLXmc0SVAmML5TNYferz65f6
KTbcTvn4g37ODSoErm2/YUjhdZHrEI5ZrIejPpOLPKoYrk2rOvW4V97Grt5edElMc12n8yFWS3GS
LqveVEbWW04zPwo9fedxnDyj1bRCC24Mqagdct1SsR5oAc1fldxGMp/aUQD4mlD0Mesuol8Icitz
baeBp2IT6bCZsLLqMHkDqh09Li8R3VEYbq27r8vCuFi0os9Wr9f7Ptf7na7ZY/D649ig9f/abEJI
oWbMtwo5YbMC8izMUuvRSrJY9W+EwOyLcc9BAhxHAVAA4zLI3iGdY67v02GRe1fI8W5JQKYnhrk8
Vk467GgvQResHXjqsl8+AIfWH+NelgfDTks+83T+g0gcfWcNzq3GyrWhgwkE5hH7IkTHm5MntahR
0wtXC7uInz4XgkAb1c4OtDyaG0vLOl9sRw7uGq6B+GRlQLzcDEH6Gtx+oIs2F1m2p8dDmHPaFw+S
Sr7vTH0Zzvh1b3Bsrt4fM4RGzxKw6taYAaqg0MyeLo0FcGZvDFbxYRydrxpysRtHxGtXQnaxvlOg
Pr+d4bXC4QAFEDJsCF05oVk/E2CnP2WOcWtPcPVK9LnphCI2Q7j18kFidqnx6TIxj10uT3oBoBwn
VwQeelRujO+rl7Kh3iKQoR6zrdIuNeU6hHS8MxM+um3X+d4hsipMhFvfOClcGR7sWumx4obAGmZv
lptitqhyRrRBmjbuTl1sxAdLq5oAiSre64yG6qzcbHVduT8Af9hBQZWxGv82/M2W0GDpkcA6ut5O
xmaOGsuafDP3bpV2r1UDae7QwUOzwonb3cycLZARLwLSGQ5eUx5mG1FlgnZkpwoym5TEaHYTfvC9
ojTjl1RAShPuyipwRQbhnjVXIek2iLwYOSOokJBV2yITVnEvzhCrb8ED60ijjeoPqXdUJ/KoPNA3
ig9JK7+8Puld2xmgh6E1R/vTXMOuXw5ATerJX0oLXEfVMcFzQTBeG1+avInPQ0RIg96npe+0ebqv
s3kmEEDNLmYObC+SaRGqY9qFTTEa9+1AcrHi2dWH13/ilVIDGGcq2ajXNU6e64L9S6mBSpa2Gm2R
lc9IqE0HjHoq1Ojvf/K/XOW3D9El5GhUK76OvhLKWQhS9kz4AsdMKLfMJVd2GIwbGs4ryYIRu9nq
QCtPrI7zPJIHYtdisicObd1LNEAOoRe2Hr1hP5u+9UpDntDjFjc+zivfCdUU+s5r7jqFsM3YVfuZ
cT0DQZgIi+F2k/S8mN13ZWzaw+tv7uqV2JavKRRsx7YWaa0z0JCsKh5RkUdWGc54aHowZLVhjH9t
m/7/UcL+B/K/IMb98jxXvtg/uWEPXwu4YY/F1xe4sJ//+F90r5XGRT0A7SczHb3V1WrxF2vV0v8N
OddtgoX5btjJ0h5Z5fD/pnlp9j9W7wsrDlvtv0/z2hz8IMEAmnEZSagGUVFt25xJ5yRpQdBOqCmu
gSobpXy2V+JENUJvmrUnSF9KdxoGpH73WKc88mr7iYiAuSI+OFQk5G1fmQz5p1QQnxFWLaOHVK+G
yK+LnpScNS+MXIBe88julJH13W07osKMeJCIXz03kyukO6t9KonWO6Uchg/qXAsrIF0EsZjT6CV6
LaASvW+rtfqm6xTxqUQz3MMUJZ/Cb+HmTURDxXL2YULr2VHTGiu/g9QuiKVrm+lzUXhaE+pTY5gk
1jr1DCu6brS9ZSl2vus6rer3OuDtsyXcNDoUNcfFYOzlspwboyExzpxbmu6eXAo4mFaeZPs2SxLj
vVdlwx0yVeH4hLWl/P8pdZ0gicmm97u4tjTfbfvluBSU+nwT+LNydqpIz8JsFMa7QeMmg2rOAE5p
TnNjrtiW7n9iNKlZwzJjO0RXY3OmzyMNqGNqE1oceRKUSq+QGReNRTEe7Si336Q5uTkRYVJhpwvn
QW1VdsN2nrDl10YHT7hnlE+/fAVXDmibMgoTF4HYdBLARnE+45D2cj3QchkXYiTUoiD6+EFT7InG
0gjeU0zdWUcgvv/b1+OwTs+Isg1Chm3CyxipQ441ketN7bInup7TvVt1IfbA9rsG8fzvzZo/BUEo
5tfQMr5txGov76+XbeayGrphHnNrmRKPZ7Ma0yBKovzGrW2W1r8uxTSCHo5OCP2Ql5dqSYmnrGK4
oUL9Fg76VH1PRrmYN860v12G6Yd9IP9L75Tu/fpGf1nBk7Gr0iVOnDBWdIggYqn3JKbeIp2h5eXP
+eVUQv1FX0vT+ETWbScj5OV1snEyx2QhhKWLonYAdjZZykQfbjTm82B0Sf3cYyyxPucmOP8DRoXk
z7hMdVTAaV1BFiqJDzYnPzetgVlIZNP0OI1Ejidohczoc0p8qvRjvcrgR6dYu2Bf6cUYIQxU4/JI
PLfyh5fadXHvxYYyHLGF2B9x33Xzbul6BlDGJNnEfmlaeuuXTUv9dOms3ghGd1yKz0Iza2UMhLfM
BTEMU8x0R2w4dFVDMfJ3o6EwR1BWy6Dt5br02A62kfkGwNwggmJ0bHJaIuQ9RbhYQ9zcwfEkxZxM
9V6hmtMOTMBWEBUUbyr6j1RgzxRvJyugpEKKplLio9mXWlHhYy3toXjQlqLkMGmz/ysQDwBhvuur
qWAkFpS7drGqdel+cBKZl7h5xjm6FPC0k51VD0v+EI2qtJ/tghCBwC271PoGwr7Md7XeyvogXCRh
d2pVRlhxGqXFqVYl/acJyej3JVVzrJ9ZMi0+NLOke1oIhE8/FB58ujfGXPfDe47AEjtsArnnfslK
iSkHVxEWcjxJhDeHiJsNbW+Sbtcfu0UO9WXJpjT7ECezmb6tgeLIODAakTwsfanodwuZDfM3i502
P6Vza+9xgDE/h3XhNmLPFd2KLFWZuDDcTOvbnOX5/ajE8+iLQVqDT0ZlK39EtPDTwU+72O2PhHh4
hr/YWktKnFs0ivKs9LnnPCNccasgSXo331fJ4pk7s4FH/dyKvjLfDYsmpg95msTljhPNNB3GAnBR
oCEjGSiNL2W8hjXXefTJHBBfnTXHRNhm49stv/AuRJwfRYdPKw5run/6Vz3uHaU7SPJA6++xmzvj
SFrOGlqBby3B0hUbAwlgRoI+yBlYQDtAVorvKlSFQhJKcQbmRuRCe276dj5mjuLlZ0K4nUMrRsM+
SJN6ry+nNei54+W6h3bo8Sd3imI4u47fTZZEuYhyXzdLj3/Gy6rPlAeo9S19NsZ+33n4qdWR3r+f
t3EU7TCIWHxi4yy7AHhH1J3djmSDXS6RVOxMXKXU/yJ3fnbnKL5Qfcrd3WRYqI1ybtXbIVzXbFKO
zOa0pI6kAt5MLVFoUQnsvSfCVITYP4iLmsoZh2riSVqHpRDz7NvSUOOLYdZTTESSNsxHoUvrLu0S
dGJlVntfksqJJeKJhjAvRddTua/BFAISwePa+c7SrwmuHPltvyNXew0gRs+mZwMclqHrG+u9EJOu
HCsD3XGgZWr50FJQlcxHsso4SkXxe2gqnRnEtcLi4rLOENKr9Sn2qvuZMMtcCVsipQp+8mLzcvnl
ucN1+oJzZlIs5cOkpDjsiol0a+84sW4wA9HfaUzwioOtxyg+DL0miyZECQeDNHeTug0VZ5GFeUhG
WJC3VMZb39CqNqSyiyCNUybqoG2NnCmkK4csGqFCUSQvfcxokfnQNEad7XpJctmHiUDG5aQTqZsc
VCXWv3R8Jt6lrOqhu9RkJmqHuqQIFGidPXsPIq294fn1pX5zYEGiiFAWYghSODbHFIBfLiBlGcUi
aVKBebc0H71JLUK7j0bfWDTlxtK7LXj/vBa2LdYrFno24ZvFit2kZGJwRKjivd0TOVL4CaG3IRYY
68NseclbaciIv6bHDxEUhB2o3IiwACFPr9/0uvq+WDW5NnhQDhGEqa2U05c37dVqiySjpBdmzo59
ZKmJv5nMh5Q0IlRtF7cByXujFrXZETAa2AaAJQZS6cGp/E0CHpWaCSyP1NIa6mZXMrvmU3XLmPv7
VdgkIgAmmJUCCnbZl3c2kA8k5ECqYDUOJimLcXoYPPWWJPHKVdAh8uTYc7AnXQMxft3d1BX7HkI0
gYeSrfemaU39NGIL+/76W9qU1FY1J80t3MyQP1Ztx+YtGa0+khyUp2Ff584OvrAZWDLX9l6Fxmx0
4ykUipn89Zr+1qn6PxK1fwVq/69Xg8r+B569dYoy/xm17Sf/53/nFctZm/zxK3B7/bf+GTum/8Oh
IY/Jdt2iM50xKv46gevGP6hSARGk7MmMhzLj3ydyy+ZvMfVTnUeQiWGcofIvvrb2DzQuNi5yNJPU
ZslE/Rd4/J9HIpjl/7GHRbV/W2QyEVpRXUL0TydjZWu8HJWM/TiDScOZnKOiuUua3NtrE4v2auo4
xizTbE2cg+X2Wgikyz1ZOevTWCfQjKMlv6vzhOhNs/xSq/hkNCjCwVJZREnNyslbSBLVpc55mBth
a6i+KeN+PhZulb9z0Dnt8tFc2Bk15zor2PykSs8Zu3F2LEwta3yvQN6I27NbNge7WKZnJjgcmrio
DQC2MOVSO/DGxKaTkU6Bl6fLfu4SIhDcTrKuOVrvC8cq3kxoFo5DIT9LsyXdi4l7YJ+KH7Z9LPPl
g5UhOmwioV40DnCIsGe29SMhvKrT7d1aIoQ1iD8FLdOSDpnXgfS8eF/xhvy4jsc7PuofI/3bXeWU
7+McT3yRj/c6kUdP6aDUBzOOHXbMTXUu49I4GaI39lBgM069RXXHGIlRYhF4XNS5csyiFpBylcDi
VkV/N2U9Up3MEWLvItU9VGOkC78xFoWkON2GyFCnHzQ3qrFKjMv7vK7su4TCiJ+xSwzJdJxOIPqL
wB2Wi0le459d70LGTpa3ZTycTburA1Ford+42iWtF3z6lX5Bsjuf0yLKSHBtarGLR6fbDZn7B96X
IvdLB5ZeX0lkVKKcnuvM/EHkWnPXYX/ce01jnxcZyWO0eF8tZXksYREFhpnp+6FUqOAsWf0oykbd
cagg8wJetm8vlcEWsHmajCG7V5zqC9K8I8aMhGFg5N5prjlJkyDpBFNE9Fay9CcD+osfwfUjujOB
1JZllh9XQBXqLrlLGu2LJ2plJxUwp+bU+Nri0aqGF7ooQnk/x2n3lLpe80VT84UqSs1ueKyjOwop
MvXzSIz+7A4HyhRfU6RTZp8AMFYuMUZMk2jaLKtif+I9WrK9jCIOas2+iMo6x2XxEb6rz2DjXaCI
MZdj2mjPE6Va37QEpSryXVEd+Hj4jgMH7seiTOZAa7TlGBlFvVOtvHwsp6Q3fLgvFp8FlG0+T7P9
0E0EwvoeYWfnPBnrOxJ8mucB3m2+0Cbg0zpkHXF0PP27pmnS0Fm0oF7q1E97/UD8DE9QasRcm+6x
LRP3sTVi43uqdKWvGDrUprhv2TX3cm9SrtfgP8xdUOlKBzNvMs6tVZvr7r52dpXmENemThQ3xsBS
MyfzzTLVzmbLN9EaQ3KfRob9Ju+Q8zJI7B9jNj8ASiKopj0gKanCEuJrKDHph6qVqqFOkWi3hso9
m5VW+UUVN586FuInMmORBukcQsdMJgjiBaFyRj8dsgVWnt/3JJvgm5+eGNwXp9X7d8Sq6yT6KrRZ
vDb9pEdtG7QpiJe0P+fofkOtmqMDR+gqCmp3QGnU59aZfm4VZAt7uHwcDyKehJ+rcRfgECAByPnq
2LVzNwy1eiT+MAn0uZnum6bvGFNs3faOKYHzaPi/PeL63iR623MEJ9HWJfAlECO0oibhmCvmz0sr
yNzV3YOXFdEJ6OgaOkzF0fXe2pW2Kr4dhQ6YBTPTKpz9jE75UKZTfElaJd1BNvbONUiNwrdjzXqo
ZKS81YknD0RqRU+VFA+OzuQAJycgGk15QET6pxxmBmScAMXMvliNbdwvA3Ye5o971RmtY+uI9bqD
dVHcKCFwqmDkqlNp+ebQ949DYVeX1Cq7o5jQxwAKf0i7QQk9r60fhGvlz5qDVljR3IzAmc7xJ0WO
HP0cuaup2R4Mo9UuCzWZg8p6s2bDmRhcio4jSW86sQ8xD1sR5IRgmJ028Uvk3b7ZDPk+j9qvbVEg
Bih2ZHw/FgTUzqDZxLK8z1gn4sY5T1LdpYTJat6wM+GLJs0cEN4TpN0cFJNYA5SJQbLbbxhT/Dly
+NnJJYobrq0/5JP7hIzibBF/WQ89X2X1JkqVmhOqQlI06YehpDDk94NFDlP/uUiUx274OJrinZV7
QZ7Ob8y+6b5jj+VQ6ioWB2SEtF7+FDsVpc0pMGE8jExOASjQH2oqT6n2DdfJ/awvxBeKblk5K4l4
g59RffSqyrjIJW8DCEZzFRh63xG/XYyBN1X5abZH772M3R9VgTGoUy2EH9N4IOJg4MeO5E+i650O
M5WVu0EbYj8F9rLrVPEnI8w9elaa0RWvZfKgwELb6ROJ2lFncqjlC1I+mqmMCPJpokctH0yYBvzy
drL8wqi1u7ns7nUR2cSHIXQ45l2W3Ov1nEM8cK3iIOZRhM5Yu29l5cZfFTvTPthuwlpVp053MJsi
Uak6Ocn9ZGjZ2Ssjcp8pJn/qUuM4dbPxTThzHMRtalMAQv/V9oKR443sGYxJcdDp6tZRsXtm50wd
vZNslBmBFPbfsSy9h9lR5WPbpswWIqtg5ts2zVBZ1Iy59a9xmv2jakYOT56NaM8rYr9zBbyC1Pqk
K+18Kmwr85kPzgL64eeqX/Vp8ZQcZyH4OPOmf9OgLtq1xDFkHRmWy0KeDTMTAaMTyQkXobXJl5Gp
f18Z7ruKrm8Qud23qIw7fymJLShy+PA6ZZtT7Mp671Res1Nsu/g2DMK7Z2B9qSzItLyiuGYjZamn
OsnzxG8s962gv0FUqK4Fc7vYRzIhOOuJz0Wkd6dJLp9LqzjmU9fwQfSq3zSzFYxzpr4f00k9dZmX
H/u5LPelNVUfi6IimZnFmZcuaLSMcLL8PFmi09KP7mUSqrdTJEuadBoF7dLY+YwgWLFlt1xiIp4O
I0Uavij5mHpU/LosVgOmidH2TS/m2yPqM8V7e+yKKv9IBx7OOiRtgyw9Z/6aDFH1uQTvszelO52j
zpZ56LZzRqyVF4ep0cbH3rPy/8vcmTQ3rqxn+r/0Hg7Mw6I3AMGZFDWVStogpCoVgMSQABLzr++H
x46Oe4/b1+Fdr31d1CGBzO97x5jgMJIFvGwL/lnsBkfRyBIELP5lne8GY6p+VIY5Rk7P7TVOFVri
sUs2qm2IHu7KTa4fGfG6i0q1lkdQowLadoidXcgi6bNXxJAbjAjPlGl+tNn4XBbUd9Ij2ffjDWwp
njM3uaVGQi+o3zshoWnZxjAqPc705WVdC+dtABGtlnzZBaUUv/w2dTeVM9RHVWfjTSr/wcUswK/p
+AjD8v5LrMl0XZUBcjvpRhk7jU/4aZbe+m4s3jzNdl4tqJsHl3KPEO3RzOSs0z0DM/pS8i2eg9Qk
ZNnRW4rLvWIzjAtklzmZBdZokqTvJVr9mMy/C6LeT62vEYdmG9SCor/GM/8rtdBammMWkuO59Yrp
2iGBCGaaelFImbm7lz4PqdM0T968Huxi+Umv7sEdrIxpwI6V60c58i1T+D/zeX6bnGbXOfp1AjuM
LMyDujuSqI/wi7YVm0AUYmwWGjr3VZL9EK5DTR9Ov7EdHqdhZW6r1NHJg6Ox6Bs/mZLNNObjbl0H
/PJuXDjlVk1a3Na/9AFhVaafinrBmWZl3Uel+R+DTA4ZXQsheOsrBbZ//MXcJsLNwLgGDkH/ajVi
ilalXajq2Fl+f2Ttj+GXUcnJZ0GdIgIpN2poI4cje0qntPoeJwz9cvbmYzsMzrkpBj1eM1ecKIOX
VwXKyAmPkDxPGqzmgNmYNRmSvExdtBSZN5qOB9Rn75ri/p0regdJUOHX4qzjT8rLPTa7tzrvWoKh
OMXWgPSnMZfHwpC7am0RizvLrZxbSufKg9cQjazXAXO8Al4VS3khic7aj01u3Jo6F3twwOI2r9mW
Jtwr4vqzlQbGuzGN8qN37CtdytTaTbO5A+sveI7qaVcaVvoEJ6d/TjjJtmshgljow7eVaW1cz1Co
iijijdEhNQ4Tb3pYimChAYas7GB1rIeqsq90tj/ONMnR8i6MTy8vyUcG0v0WOZ00HDfiq17Vdaaf
9tB6vDrj+KbXon4NCPWb6Jh162xn1CTbS/4oXEShUxgTOeXNfK289rdbG02MrQcz9spNaul5EdbF
WMWd435nhmTeopEz0htnO7WWd0F86lNQ3LTOyTET65jX8jsZFN2J5HRcAit9xW9xyhMbJH1QX4IC
5mM1lFZs0Ji+y43iYvYi/aTlhhSfflJijaTdJVECwBKXi1t9EmytTs7Y5dvRX+PCyqeY0dOMxoII
sll528mrXC3k2qv2S2fvlSMvrrdOz8vSPbp+U4Ze3T7isnnO0uynV/YXt+vnEO3dl5NBRqdpHk9a
sNeERDfKX6HpQ37suIEv/si8wHGUnzIrBQtVvbvRK51sT1GeE8XkFrT1urNHg+OPnqG3pCPmqbKl
+1m3Vv/ekS9o9cWG8KWNGAOPDb6PZbug2Hd+kNluRqxBe3uy9qWDsH7ogn3H/bPDioTFL7hHrvny
ZE9EM7XQybO/PJpl/uXaSU2Dhl/s3LH5HKURJoPzTR/CZz9NKmpmy3vJC1OH9GaMVsQ2WgkUhz1I
Lra8ms+oDZF6FuVN45wk7Qzba2/tDe1zrLSw0sYtkLy7z83mCNh7c2q3/OznkSJNU5QH34bTrzTe
P3q/Qe/XsdjTl2O9oGiG23Y6/HNWf+pUz8NFmWDUNoYeYf//NeTdAct8dcIsJq72Std14BVDJOrB
P2GIeibAK42dRAWh9JoPHy57T8mquy+CumTVoTC6FQZna7DeLK16dYya9D67ueSLN2747znS9Pxj
sCVlrZjE9qAbskDzWbWn9a6Htpnx6w3hHW1k3KvOA6sTfujTjXnsKvsVRK989ZShGL9M7dCrUr3Z
pVefNc9pkciNsHpe1T/2w9I2G3slSM4eMyML85INtUQvFtWVmd3yJqVhk2SDzZQxcvROPZ4l1zyl
kpXYL70ukDfky7ly3FeC9Zq9ZZbVV0L81UuhITnFF15/dxWU0Wgv9dab7QKZZlJFlVUhTkuGamOZ
VsKZg3xDunVBdpwI3htSQz/BsUfKy51vEvT0Q+GTLr5Kr91qogFT8YFNsor695FG1j0tAcPOm7l1
5ETtAsk6cpuUVhGv1bp+AWBruxbWPnKWBvI0KbXmiZ9mpDEkaKI0ybNIX9x5jIahpc+kHr1nexCk
Vbp29jgJaT31lpd3m06bqz2tuaxSw1zzyywdbarOcLPGtrmxjftnWetTqAe9d5q1bIlKaDsqZIYh
WsRshC3WpB2FjNRPZU2KF7xbtqXn5gc/1/QXSnjzC9mVyYb0reIizLuk1ugjnyrUo0hSP+Mjq/Fn
O/Iz9HOwHGxd6odFd54JWtzlCKuidOzHrZ/SusE4z9FaQ1Cfhtp8MDuPC3uEsI57Civ5Cpe/IrDW
6cv22mbHCFOHtaFne4+AjKchW39aenVJp6G96mVDggSqkU2bemC/sjd+t6ilpxCd3HTF4VN1YUEP
Bjv+rMrnuZy/mkJbo6Bq0+dSWffoK8JnNkGavBsaohUC88EQTHbr+07f7ho0bzFS1AWMUAHBzMnk
XVGNWhuzSN/N3E8Ytz1ymllwLoHm9WHqaFYXUjxvvidDqfap24+cUA3fm52/21VD6FuifyXOQkA8
X8+JeTMLF3vNP/umfM6S5R392TkgBxjgaCQcYYQiT93lqNW0dOnKsxhFRwQw9xzV41L59M14Qn/z
C43+C3s2/BIO1p4PBBZhcYFQ98NE3OuacL9u5gXkoh919ChyKN+swcj2dV4ZfGPGeup4uE8I7fKH
IrXnJ4JirTe/1B+6tqHSVjUJB3O7wvn7SgeSTOucnqcmUWGTmOdJX0eewnW5EkDpsNPV2aOUbXXU
VytB0aNZ2yxAMsB4Jmi4n/pvUJpksxrzerQ14gSTQes2QptOrrC0nd6axsNSeVefMbSt/a1l0VlL
lkny0tTyD8pQf5MgJ88jMRVr2AWZs+tWU8TDAi0MqEgdr660Q2ew+P6FToeustrIJKU0uqdbxUtg
sEjOCiRU5ruidqCA896fzshdt0mHTB9kMBLQl63uMW8XpR21gUVZndbMz6UB4armxNwOWpIeVrOc
tg17yLsrVFz21rrvUFGcqmlhjLKdm6sbV6RN5UvjKPalJgc+aSb/4BI+5eMAty6J21on0064Pmel
H/t+mS95mS8PcmGQZAk1d2bTVxQMpoCfhFoO2oq/YJLe1kk8fuBq/ER38jtZQOaynAm31sNKb9+N
0tIgm13ephlPfZsZ4BIqUe5OjEMblUVJTqWdfcymE5nJi2bkm2Q9ppPcjI5hK+7i1Xi0Z3mYW3Q/
iD78sG6DYIe+WjLptY9B3gNL9w+tW1/0tXmYAibhRacUu+0ZiYBaAoy3nFv3WqNq+MEjze6YOY/V
qPVhEug/WcyOhNPHynPQBTMoSz+Xf8Aw0IJqz3UFwyznNv2duPwQfulSJ2wHZC52ZjhxhL8ZenDs
R/tJpzkIWUnxhwa/IAZzr39UWYOgTCdvx12NkWLm+cuo8ZkhsHuC5hzjrkymN7czi2tvtnpJ4Jby
SKBLN66RvTfAKVNjP2l+HVrVUWrihCpv5wVl8Kc15RZsJNIKkg30wTXDNVMnjFkda30zXt3ecDco
X6uj1XXR6jtnP+tkGIhBo3lweV5Wo4+XdPlpdw4Bs3r9x+jUFq9RsssbrzyTbU+n8eTvJuDofS7q
9jQ3tRaPTXZcvGW4LAr1mTVAtpPxWJ9Q47177pT8NkE5p2R9NcC2X1JEaPcb1DJOU6W+WM2NsBTg
BOhYuEvIbd22RDRI5t86ssfcvnVJwP+5y+EMNxZFbstZDXrRAd6K5hdrME49y+vpRceSFITdYljq
0i+63Kqxu8eneSQkMjwORhsvzZhVXy657SqSlZBZOMjBMqPFSn2XD1+R0qQt/XHRvQWVJByHWPUa
e2QSrW3Z/Hb7wL6SYa0Vx8THukVMYe6/G6OlyJ0E0Pw1Bx0CuNbs8q+edt+jqdIpGmlRXACvTXb6
ou4hkZcqstf5o09FFvKsvOmeHIyQJSM7+pr1RNl4yJyUnTkywNoQjJ5pMAqea69NI3u29F2hFTrv
ah9cUYxUz1NdZKe1yhEmaTiHYi0japOyxiEiYhr2pi6EsR3k4t0CgzXP19PspDe92DWucA/3uhwn
E34aarn9OKzayfHsjyZzShCV9bjS+EF0qLdbvN+9zas0GxIsbPkeUJe+DUDKD8QJJSGiepufv/a2
Td+hPFrqllIi9JDJqgXR2nGeBRl5/QvZ2DtdTR9T4Dz2xigOyBtkjGYnfQo0GCgYrhD1JgBnvRav
SSIYRpre2yawZCYTGKfrJHarozD11MeusMvjWLDpGdj1hlaMG5S3S2wQwbybTXiOsgLhFn3ibxzR
PhmtC+aWPRqzHvwaRzV/qkUT13zl/gsFCi3C3ISMiRpNN+bUr6Qz1MnwWA3LrXIEx4Z1H1YK97r0
3RSjAOQtnmQ5McuZOytfs4NKxSv7zSsPqRl1RhnCRL9nZhJ7fvoy+Ouhq4PHGo3OH0Cvlp8MRfpG
pwHjkt3rkwaNDo4wcboXf5k9kvf13+m0ABmNPnD3ZIk9NZn8VyWkIc5ecxWz841vlhJUbbAeOige
+udcMFAdADpZdYaChSd68J31A9Sdxg3UNTzbdLEj86pDZWo1cgqydozCcPZDJzfSVXOU2asbDbl8
IoLskKgErghNAu7gxArzsRrjZs7suFo9sUMgklfUr/jura8mOgKSati6Y5q+g4IXkU9O69aePfdn
oEmXM0ZP/gxFScmaqrSferck3Cdc5wtK2bx+Ktqh/AntVm9WBlpW5Pqi5vwPMZcRhN0vo5FObPl1
/q6X4gNoftg1sv7t83RzrYcmVSxr6x5KM4c9oZOi3SeSPbpf22DH6v9CT8gA2s3oI3P/N9dfGecN
JjhjjUs/qS/CcpYT6Pscd7rqnm23MC/3X7D30ixy7jrjvi2fyETIedpWO5w0YElCpM2QtkMZabRN
h36yPlQCd1mjlEK9hfpuTceDckUeohr6NdreqzvXx4mct1Ir9qmFA7sk0zPsS9RnbdX98GGH4oIv
m5FZtFsrSOBmW+3m2dgveSHs6sGcq5FVm6SlSi1haltLuHb+9EE3hvdsWL3+YxJEDqR9622wrgxP
dVUEDCOFfYfORWxjsD5DNWZPZKl2qAtz/1E3reGseoIf5RjsWymDbT2nRlTmOi7zem3KF8WgSHFA
EmzmKtAOfh+I594XastzN/ShJZY5wla1bCuvajace/jkJ7c4pW7bI0U3f3FbmrtWEFJONAN/jN8A
fwQy2fVt/mz5mnuyKmeruV1xbu7m/anJmGdL9SNd7+ibiSXDbb9NcouMcuWur/LmlcL3S49iZuNL
5hen35iNtpEJ5WSO+Yk7FM/zjFRYpMbVTHX5q3YGJxw8q4zSoSRrymMX7BtdHngY66vv0hOXLFz4
jd4Rlpw+Jfzhx1SRfFLcOSzKomnJgTtmvaztU1B295hYEQHSvPVtzduqe9xfVn+Rs2YfW7ed9o1c
SGvv6xfWQhXZk/mi9ajcGkfe6EmVsZ9DD5BN5kQe21Q4LLBVGckNdjdzxVkJ2G41xKxIdcYVQ8/c
oM2/3MHMUd/XffLoSrKLGq3Wdx2Yb+Fqv7UhpdmMfw1mU/ShQJp1MeuuXcHRTRuOuJ0vNhIuDuvp
B3Xf3/10z2Wu2dFJXuP/S/5EwbJw7YPEmqWlbtk6R3OXHYNkinsyeUdloNkDMo5ka760WRUhKT21
rRvkDPETZZurcK9c+vjnzM6KhN7QmzSdW4V6Nzc4T5NO4SGoUsrCBoJ+XZ6yooePILyAm9NSh34s
2c2Gx2B0i2Ou5Dkf22vauvklx3UGK1oRn960oB7ThIa/8uzXEbJkT2yCeEju+QZeJ4ButaIDFa0t
/9jPYMoB69GcLxgI2l3KG3rgG3rwJzLS0AWC7OqEzJtVQNgd1J8NSbOfUPXujEwMvxfRs07Paf9U
BGvDzDo6CxE1M4ipmfSxU0tvDSdDINVavQ8HQPBkqBHAune3qqaIk0cGYNuKspzpwyee8NmnfRr2
em72di/dcErr+uRng7gSTtgzIZFPtWrErFQLblW9BfvtjTXdN5Vxa+ugOw0L91XmzCXe2HLlR8Q7
sfFqu/9yjMLeo39+n+5HXZGUKR7tAcLChW+sarM62LLsYuyd6SnBqWCsNSLsDICy8N9V01NmM2fc
rJho+yIZYvKgtbBYNOsyrSXnf7ZPs+63Mj2+kSXq53Yn+vLJcwcyFU8AbFFmLi9WyyuOBjw03IZy
558GP1BOw0QgyovjkwfXGD+pZAXMbp81BxQFPTDDi2I/A/3tXXoKJrGdTNDV1tzdU9Pc0bj2sz9t
5UhbsxlMb7yux0nvn6mga8OlMQ+FcgHUxlhfxk011rHgParRNeLe25EhfX/9IYPppKv7giiMygJJ
4B5TDaf0OkikA+ahCQgo0IwvTxh0K8G0+JCDqc7zqXgpDSduDQDTlb8869vdOuWsleO93+7AOgC8
gGeNlG345wpsH4IwKXcGg+ZhlbbxgNITbe1QyfxVenMR0hecx2UpdXKYitvIsrwrinK+Zj3O06kZ
9sKBHQJW4jvU9dd10naZnOtbquU9SlSf48r2swdzaOWmCRQVewm1V2Y/6LhCwKIKYMWLMZkfHurw
UJNGceDdsItznlbtzULMEPW5SA59OzD5S24zXamv2XW0HUfjw3ovkdEgRbm37dfehzhp8qz8yW2B
SKCWK3X2SbDLuuJdKjjBps3KuNTJCPCU/u3X9vKQe40ZkT0zsDwizbONIQWy9ty3lc51WrPg9cDS
24WSH9mEnSB/WLPeLVYUKetdYHahyX5R+wAQFjm/Q+vBq1M2VXAsxo409onXbmzX5evw89/sLXHX
yp1HBcA+zdXRaLw2RsK/btJ8oKZJJcIEqkyK0AIX+xksxsHKTZjpCe87ydKrj9GyROFsd8VNIn9G
2fC9tME2s4toGt2MozanV1u3Lt5Ug0ExECmVPaNCcXYoeeuVmXq8YCfeOjrIvjSfPEMzHhVbHduN
/1SU/k/NJi+pnEFlk4EJw4CuEdhyWXmCG7+E9tCwKLxbBhLssE86fzfYNYobW+XmdQLvubMwkPLD
xkPx1fyxWOugEKvZ31NmryJaduxDIfRocDKQf6o+5J0AfoUJP6kUEt80uNaEtVAyU/rpOdDK52BK
qtNAqlCEUpRdaSjZzZJcY4rJgC/KU8qGL0US6cK9uXP+QPLN06rlPxqNhjWV7vzOveW292TmFVp7
QL+I+vZ8kxrBc2q20FX96MaGCCoYtmw9EXaHzknn9wpnJ9P/EBiHXt/QvO6NIMYq1o2MBFIiE8Rr
jaMLvSgxAGILET0E18oH9V5bQjAg+gCpvUep0ihZ1LZqyCASBrdeoPMjTsJZJbVSbkA5i6MDQpM8
n9khgaREUo28kZvVbFf3JeiWeiMzlR26MdVf53wWYsOeTxgbH87r7MjEf3LKgjddd5ut06/ysfCr
9MgkifQssO4Yls65NBpG+p15CXK9xA+XjrgMwjQOLKXlZmztKvbuwKaBxgCvGAORZo9XR5HWqXTj
wUMKSeA5r2pN25oMkueice9HrNXTVGKmBy9Lu0uG2jGmy3gBRxJvaOOyTen2b8jHWAmsYT1I+tEf
l5Kr2Yd1EF4dI+761hWRv5OZh7bmL7GlcM5Vq2WFLkkPse8KLTJVo+8qw3khg/OmcwzN/fQoeOCi
LCFxvpRXnc4zr5Cvd/xzq/CvHJD8BpE16eUWGTe1rwNF9ErmwesyU3tE4OS1K0wOBReIgcRxBYHe
PSEzg85c4xm4PZTo3u10ffCLlMaBOzU8EgokDevJ0JYYWNRDa1O+UBTW7HQH+6qWrLDEWHQ9zUlC
2iOAuFjZO+5wALOqVdq1UX22o7dx0EKcG8jI5fJVabPYNB7dIK1DJYWVgayJvj2PHvNq3a5FnCo0
iJO3yCfmSfdEn/HA7VNrZ6Pi7S7Nv16pMd02dmtuZU3v3hDMz/XC9tbrIM14RGIv0dtoyEaEfSZI
faOlcOCjfa8Ym1A8GYMekejdbMrVMrdLPh+ZS9pT00ht1xHjceYb8cLcKqt3WjvMCCeAf65zJr62
mX42rjXthU1ko5YoudFTUvyGtVt3sHX+NVft9wiZgDUzneJxzvObNiozdDifY/j3WAXJr6oemOmy
lLg/pfbaGEzbarxPrjZTGQBNcg706QPiVe3RdHJ9epq10SyC2etaT/fT6oLNr1N6I74ULQvxZJti
gG9JJP0ciOm6yDWb+UUxtRz5rNeciPbNmi3aQ7H4kuu0bpPbqtldTFgQqZNmp29dbyxemPRn4jdR
9pnAOjccQd1jK8uSi51RiO3D/ko7fTqRmrVegmZOiTAeqLcN/MQ52G7DaBQM5U4YwwD1X4lHq3TM
kx6Y04WGN98KZ/QtLty511PAQygRyNfyWKmi/z1VTsP+LBL/BZ/O7V7s5G/qfiwkA2MPSaqncCM/
F8wrfVwgbCs35VLqGw1SGLoCDhT/STFvxs6hIsnq6j9YV7P2o8EZo0UlouA/5tiS5QXlWYYZ2QsG
S4CNkjfLZuOkLCWZjxp16Yguy7f9cld9lDykfpgTrXorTLk+NmYNLEP6L8OYxJKWYUshFyys8ZBz
m5k5g0y+VtgyOKLRrnZt3FiNt+V97jZDsP5qnKXfEWCDR6ry0GzYOVObnQm1d9x0M6z+zaxL+pzY
V/JhDR4HDFMbhK/6ye7gx2I7r0frUNiTEbBNogfRwPc2QTGfEst8aWRQPmQT49AyFucJk++jMZrD
VpTDp2ztB1tjwxE2LHHlm+2xKiptPyfQ1JU0mfVSYLOMBjFOI++9l6txMfr8kJLpFia+cbPETB+A
lKSkeg+1D/TujT8zZtokGGJyPreqH086v04u2k8ZpG+ig8LOMrUBCTgnbnDAFRVT+cAFtgBkiNnt
Q2PUiu3A7ajokLHSY4snJ/JmJ2fJWbTTqlLsa31m75iC/NgtJ+uUCofPRMF754zGD1Mt20bqyRqu
k7fFLsaknTICBXCAx3FOnSdqXJFuEiNrfCpPDOgammT8sQrNu+DuEZ99IdiPlj5wN52VlHFn6UPU
M9xmSEa65IzJtv/JAPZo+e0ABDyn/l4jH3ZXsLmEgq5YbrZBfLtVXsQA3E80J86swMtDZurfWP5h
orWDLsazLuSWh/TaNmOkpg4Vn33WZPec1M6XD9fFTGGzN3b38i9CMrTtLLTm1TXhhkM03NdC5Coy
KQZFqluJnaicuBlnLu17BA5pDf5c+p9l50EMWD2pod1aW5+d1lXvc89kR4gPcbOdOdoseeXBmmon
Ns16vsnaeBimbiBRDwTy7E5AzyHLffqerfenlKLBH8XkrCFmz/IAYkKtUW4xD3Mn0hfzUGW6+VoV
eDGoXEPs0w7ZycsCG3LBSLaWppnvwKxPOlzQ0St5PVgQtN/0L2oon3MZvFa07lKvtlRHs/HFfnbq
AGOltf7MchPYA874GwWFvNjVIl5y5LLQEpp2qKmZRUFkfI6O+asJmH79vBYPZlK/D+VgX1hXljfs
PskeCXX3uCD+2SlULF8uO8JhaNr2Qdcb+4a63jyZrhBnxZf7wKkMd9GVJQg2v2TRkbruiaL46rsA
RTDKjOBeGGAPoHw0HQ3n2lyza6URGZVW3WZxUxF3nRHsZR/ob2L2vkQ29qdxAm92S1TdM1/4VThL
sHFm+7Hq02LaF9RjfaS1mjdeLrNn3tcIlrRms3T1A+roc1FNf+gRP6x92p8WnZ5bXgCxUEzRdGOM
V/d7qlGA5ZRKAjItW5kM3cYZlt+aN/axwhn/GAwNkv6iz7mxjPLRGxewRd03tgnpbCDW7eI+C8k/
PCE6iEpdqo3pFW9INZ2P3i4KylGU2KjeH357HHBtuCJAZpXm9QLkB6RSq9Hscs80r83E4GpY4kum
ZIZ0k+0f3Ux9qzJP+j0AVLWV2uA9s4GZsUFy+VYKvp08bz7ECMU4aTmvje/rdMkur1KzVsSOuRNR
3nOg+UZewYPsk8Xmg7SAd38R67uXIciEPA4USEv97NH/TZpB6S57Nbkf2RAEZ5IIaKyd6/q1Kl2i
B1JMAytmRNZupCeUJXJ+5+O3dK0lGs3qB9ApIPBa6+YWZA8p1rCgHLGSPqfyS6NxWOmo7issh/te
YlMLZ0vVMWqxam+NI1Gg0oCd8lbvnd0Dxrh3D4Y1nPrWRGfVJPawd3UnORlFa++8njTcnEUW9MNI
Dktli2gwhnHbBuLkYLO5mrL3wSeaKiomDKc1yQiNDqyDPbgIXZH5N/qJDWQmnrbjjVihoNbkxSwZ
Oe6tjEc/Q1bJuFDu19UnHJ5cz53OwPWJBhAlpAnW64GqM/cZy7lFLxU7XcYtmBpvIw1fO8sMUPNO
oIyc23r6AWbCYOR2+nMFeR+lWhpEynXVU6mCIzHlMqrz+SK97Fe+NkMEGSnOkKEBRs/JigVqiYZ8
VvYdy+tc/MvjGpMIsUbjXPxyyulHk7MHDynhEFM7HJQTzPtes4d4vhfcSbW8ELq+/Jgz7QEFNoC0
F7wOOFNDIfX3EQ812QxOGuX6XTzcBge3rq91aT8TEqLQM6l6ww2oohETENi680o8Q7rD9qjHYyuf
TK7px0kValdpdhJTgSv2luZKHQ9r5WJfL6dXs24eURvQGAKCiGr2zsAuoLG6WAL6VIsrFEI8taX9
0v71cFDW+GSh2ghztayxJN4uwjMLNSpAGsPe96l4XdSEC1KPNJ31Ne9cijstL6Rpsz+g4cz3zNoc
O+7q/8CJZXOXtcB5Umv37ZT7UUCtIVrDHB+Jpjl7/PLOOet5Jv0UewGK254eOq+z6l/oZ7x9Xtjv
aaVYmWRxwUmsXwccwVHW2gnfi7nsKu6eLTZBI5IOEw2yENbyfuC8QYI741fdpCu2qmFkx3WVHmbC
aG6T2VoPykdpb6UL1L3Wz8MPZOPTvhub+czo1cGoab/WMbtjQ4YV8VA/NArbrXFPXTSD+6yVVvMu
WK3p7Cqx/HtI5v/Iy/cvXXr/5Of7L11//x96+Yx74+R/beZ7JFin+0cX31//+/8I0jH/jQgd0muo
yvDvvjv+pf8I0tH/DVRXdzi4dfvuoMPgV0sm4f/9vwjWIfGLYB2C9ohexsP7f218pv1vNkcIWSE6
RlDQA/9/YuP7m7OUyNbg/ske6a2Ec/GX/LOHz7NxRBsITTaqa+yL4VXimOvm4z98Gf+POJX/9CG4
cMktdW3MuLh//0qA+YdwDtjaQvMdq9tMpUZ6DcKRfdtCCfzrT/mbyZiIIP55shX5MvkIx7/bW//h
U4SvQAF1HIN9y2Q/u/kLJ0G6zRnKtpLo1v2//rj7P/cPnuZ//zifEAiHii+qB/72ccmcEkRGUtgm
6YvPwcMTmHZBs1n9xQi1zJkAa5b8v8nK+Zvj8j8+0yYW3Xccz/17/bXsIRYJD+Azy7HEc5dSYljQ
740EcqT0aJQQsNaeuLzlIBy1/DeO6r9Z1//6dI+PJruLbGHz76Fi42IUSVXy6QHq2XCa0FCRjqQY
KPr0v/kP/c8fZTg8L/dIaiJ4eHr++bfM02QoR+UPm7TFyiJ10hDaQCG+65dl869/R8O9+1T/+Zek
QMc18JrQEEni5N98rBXUMS5dmJKyQTwX/R/yznQ3biRd07cyN8ACGWQESWBwgJPMTbssa7H1h5Bt
ifu+8+rnoV1zyplSS+3+NcA0qgFXqUqRERnLt7xLVXTZaSTs4HNkYFS1QdKhfgRnMDToMZlG5E3O
0J2QxGaPaeWbxAQhza44jeVFNfX+vVBOWKzrKYlenHTJzvPc/jJWSbG2ylHf+sLxYuHQTyEjisH+
0lKBdtc0X6Y5DR4ssA6PoCyiW3+xVfQkZDUDH+QWR1qRAk7wGj8UchNa41AA/KtnD8lK/RwuVeR7
avZbggFf5UBmK4s+eKxBUhXC+O7PdWdteloqDf9UgCHtQ+G+jFS0NE9VzRQjwIqW4irMlX9Gj4Aw
qHedC17R4Img171vG+G/2EXQ4ywAgP7HQKhvnAxxgyxx26bZHQX0GUYG0i5QT7r5LprxAQIiYt2B
zoGKmvuKgKaFZEYnF3b+19gxpu9iQmCKbATaIIoVGfgFNWhU8GJCTXyjwjTfBEiPdGvp9KHkl8iR
zuzYjrybTdOuKWjZ+CyrGd6cDr2FdHTuEO1SIXwHCa3mrHPRRlnnZTt9L1UePOsUCS76JK66nV5X
4RdohNGtPkSgk0yw4rdzaw7oVsR2+oNGJg08KMj6xQC361LQ8ABPqRPSBhH9lHkOw6uahOQ0K4VF
M17T6KHXNdEwuSoiP/SmZg3RQrMdtv3U+ehSFoYkGqundSeBj1EtVpcAfZpxlbmx+8PN0uZTREue
mqAIYyAXaQ3VhspWtArSOe/Ie+f4HoSeijfMyXcpBuf0bJs4j57KMrHUKqtGeZaYbe1vjakn7Jny
crwSwIBRVjYo1epRIOZ9qKxiHYBFWROQd8m+Hcb5Bx3dvF+N09w2BMopLmbToMYXEBvFfTrEE6S6
un/Q9JpIMM9nKUh1nKbyRqNUXxxJDA7xtwCvE9u9eEBCJ/XM0kizbVQQp/clRX8UMPpvndOaN7Ve
NuuomPuXtiUHCgYD7lQV5von0RlN/oEA47F6EzcYiAgubHTGpIEO73K//vZEoJZbmHDWmvVUzV4M
VruawIC5dzm0T7cbNzEt40ayHB3dtvxzWX2nMtJQbq7cS+mej9kVPt3rybxw/Fskl4Bab4G/7n5e
SH8URf3L2Ogggno31vp/MIoSi5Dav46i/rt++hY9/6/mqeh+RO3z7/HUz//y73hK/qX4H4ZM2P0I
Syyutr/iKZPIyCVlQ9TMFAqdDH7ydzxlir8Mia4a37lA1td0kUL5WxYBoUJzMVDDpA38ER7IfxJO
oWZy+JgIFH0Rz0B+EAo/Lk7HmivAnoO04W7D9xP/mZ2PL8tzZLkDZVdqjaej5K4T9Tzr4GUF0HGw
LdP9jByXcdJzwVDbU1n6UmfG9DkI3MzcCquN90DT4p0IZ5rImo6bX2QP1BMi1F33AIihXyNGD+w5
roMfMg+qE2KhuxxcpFc7en5mZFTtPJKh+oEqIgCaPNJ++EQ1N3aZ4zgvR5RIhfEVKa/Ym7MWBIvT
DbDaqxzQQlknwdMoUvV1CpIa+R87veHehpNO5JOcAGiePL6Scz43NQIOIAJIdSnkS9Dm0B7Smg4k
FT7rWvoqWxrhllf65vBJmjIOvaSj/+aZiMLuGhjD5qp3qUtOzcLNC9EsRL+lnbP4pKyy2TrzG/C8
pzSSQSzRG4w/R0Eo+p05jFNJZ9ZP2oswGaNdgZjJBVU+8MtRbssvOvqR452QXZ2fzH6cntkImz1j
Op3urDDV83XoYLqySkWV3o1hEXFDGC7Sh4BsUGnY4zThJ9+Tqkh4aTIAmGl2n9NmglEAAS0Dz+44
s+Xf9kR/ARLlJQ9juLF6QMD9yxCOujDg2+lO2dSBJzOga9qz4VKquRaVlBlFXKcJhLvJI78rag0U
Su2U+sWYwQDMPHAnUXAZoeyFgRzbWyvwpguE6kA/ecLIXeMidvAHW819h9yq3lnUHUSudz8GHlI+
MDvogvCkqU/I+KE39zIunHNnbgTG1KrvfQreo3rw8VPXVo1yKnD/8xg0xHiO+wShbaG6ycQ9s+te
tuc4WFhgCcc6x0PDD9tM3/YUFAAKIbwGpQJOyEVrpVZ/o6ysZ2vBB7G+ShlOGzn72bRoE/Tug+sm
zq1DXHSpyjjstnrYJp9svMr6G6KWXJ4Mflk394PmqHsop/GPUM9N6wqD7fJxnBKonLOtjfSLoxQN
hdF1SZaLTF7DAowTrys1hKdVlSXhXTPYybTreXEyyjP58F3VkpZcQmo+oflvO9+bKgxQ8QRNEZ75
YpwHzyhrXumWWqp7moKD/9LynF+A8G5QSwbAkAJPTcBu2GMkok2da3O31vJguHJCox/3fYnOJ16Y
0t2aNmSuMuvEnZST0NZ+VE1f865n7D4nVPSapEu2PaaCG3xtWuPUcODc5/PoIDUne/O2iiafggrt
yLs4XID4VTHRzqXJqq8HrVyU44OhGmloV8P8hEQ7YE5UPgLq5/Ciy9MwTqpmjw53OHptugSdEIvL
KwcT+2o9zoCsb+lAokIKHD6jSGhUhnUFkGMpuUym/aOmPK08DUvlBUZal7ddGqO5XaIRMHt1l4UT
LA07gs+RqH6LxhtIMD9z3WzT1gViGKWhwidcBqx9YWDSY9tGb22zXEsgcoCwWxo9ltZ4gwH1A/Ic
SilBaXH8YzuynmfU0q5LMYpTVw4ovxZBFb/Yzqh3QCwKnBZbV0wd3cQQdnWoUfc+nQhF1iAzqfLA
scv2GbIUxXoqgpxyySS+zEiagU6cneIB3Ur5dTS6VkecQkXB2sinoaKF5TcdW8VO6HNGEbQC/usA
J7tRmZDdIivZTpXVBcRYtApRjaiu0GRzHzQu1nI1IHmJzUxrZSdwwdwIHRijBZW5KOqtssGlZV+h
l5LSg0P5LgMi2Ub4pkR5mnuTr2GO1lo9Mhd9i6LlGS20wD4RlVs08PsiC1pUownkDhcwL9tnZ3aD
76t1pGXS37Z9Hc70UDMdwb1omNAGWUlHzTU2Vrreq/OyUDGeeAECUEa2SgLAy3B2EIWmuqSoYAuo
HQ4Yoxj4n5CrKsCEq7y2B2EmcPpw0al6yO5DxZo2HJJhttSlb+lpjj65nuvsjqoWDW0RDeoJ4CoW
F4KhSTCdrUfbalIvtxYCW2XKqsanTGpV7AmeReMczuoo9E3UGfzeTRj00Ee2k9XkK66dLlwLNC3g
YKeYuY47x0LOzF/pdUfDbB0EwUh3tAttE00diWVjTas5UWNyDWrcd+SqtOAmbeLG0L5L9Cs7iufB
WJ2jHRECzs6NRzlQpvg82RryjEgW0UUInDr/HFVopngq7PSWJjKGWB4o5Lb+FDtF0J37pmXTt5bo
ae4hvDQvqcybW21023EDhUwFfMAyew6pZQdb31ANYJ45hUVZmKN4REkxnG81sH65FyiI1auebqvc
ZaR59pWAL1qeBZaoEw9yrO9wLEIXvGNExshXAI9MeY6G7Qv+Knz4eMUZbDAJy6gRfunp/II/nGo1
t1ctOeQCzgr0dFXG2dBswYhmqHUMcECBVkHwfDBBI6kTc4a3eh7qXXAyRVwk50PW6XJD8txLmvF5
lFqX6I+O4nrW8czwRtCiybYac6U+ITRiUI2PevEYNKYN5dmYSyAUNYDay0G5yd4ZJueqZUbuPfKV
oFs1Xgl5maYYCZ6mwGrqk6ROtB6REwTl8qs2MSBsOoMur/TcTipv7toM8OeS3n9vKK8jVJJ1w9cU
81uk/7sxuJS9Nn2GOuVv7dDi2qynKIRTjidNRhHfEJ14NKI6BIeCiWXxWNhd9CWlI0ulHpDg0vJA
UvUk04Iq+kTbLv8MzVzIe41+00T5GOauOOXmQFEzrRSOCh44oPrFKpjUPTRe/JWLOOvDdeO0FRgO
dn+Dok5qW/oOC7V03joUvxPkYxvqJ17EiYhGL0UdxzwNLD3+Xqa9ArSChy/qVuzF6brPxjB47No5
fYyRmzU9YKh8UDqky3ea5rJEPEqa0clk9o28DXBFAeaZSdlmoE9ilI6ysRthMoSGf94tNmY3hjMH
xi3wGj3ezFXh2qAX3Uo85iLsmmu8FfLrthztxzi19GoDh1GYu66FlAJhkH7GBo4tcqgDiqIJyzYP
C6jXyKL+sYt1CdCkalKMVRy36/chhqAQ65D0BPysB/D90thMv6AFSoCThVkt6af4UA1ap5wQLFIl
T4ECiQ9YJO1bpmhCBoCr27j040yceaHcaJO1Je4KL4xxEA95OtKdNLTsFsD0hCeqj/XKpq0G2k2N
6onCWwyhPukF8XATTlSslNMjkksHwSSbw5TrAQJnWXpW2OG5CnbJ1jYAT1VylciyTa4MQwKJx2HU
3c9YKjWnE3phXkYNJdqOiFef+iBUn/yyyXsP8WrnsaJ+NcBmoxn/GaBKlqx137aoZiRTtyWcTV8U
CkULL496S9xZzUuBjcRdCf1w18NpDvepyMqbmaM6bc2pYYtG2CN4iimcBKJPN70f6Z/8eu6uas1o
fthhBAjU0KMOmgaxo6eBsEWCR5gWFM3cYr9oQ8iuhykKwXCBMbmrxh10sVFQUwJoWXgPqS31Tuts
prakgx3tzfAHvZxKboGHwUUUVih5abOscU9A7aovhZbEZ0ULZwh0pj60iCAVDuzvRB+fZF3hUAhl
mrJFS7wIO4imYUZc7df2uaOK8EIzFuGkoqklwk8ygyCWF519TZTuPiH/W2xjsH1y1Zo+Ul6T6Dgv
ZkzZa02U29+GABO6PYIc07XqOy6eKbDiPfLaHZsfsRlAVG09fkv02C1Osh6g1apBLrZCztBAX0eX
Q1cAn+6MbDOUNi0THBe5W35LYN+ofB8ViVHPZ4UNQeZJxdaxjoUbE8sYBShIWouWy1lJCCVeRgmm
jNyG8v66pb48Untv5/5XFYH8/9/ymBLUBtGjpDDFRQk+zTnS/ixq4osqL3NvHFMelmSWwecYjsw6
TUNGz+gQej0x8rUZAQBH7UL87ZfwLz/BUdV/+QQYlWEVBJURC0lr+flvxRaeaZBnSJB4Zab7l42W
WVu/mZqX91fYWCbyW/X250RNRcOFejGeM8fV2zld0qBByzw5UkVd21WTAR1TkXuORtFCN9YKdN78
eWQViOK4UKBNmTP2tMq6tRwVlh+UyV/PG/8gUn9HqkVsURzJaLYx6mCpFRU0HQGcGIr0PYd/8Wc9
FaZt2Sbdo2VT6ZQhjkZJDARSUPYrPOno8wmJkUWI4+dn76/uUR2eURAcxbadsomim6Eflcbl6JA2
xqjN6Iq8nQtcCIespZru4ikIig/27OuVs22LEcHn23SKxNFopkOFoPUBH2u5yxGZQF9sdL8Ecfj+
rI46RcwKRylh0UCRtNBwpjncmTQtQC1UnA3fz/sYyIQkXvWBnKx0s8zR6Wijj5pTy6883KXoqWK3
i5cGBB3y3cMhXcN2eVozxBRV3ryg52ZeyzAE2RV26hb5xew7z83o6Rr79IP9+Oo7ZKo0Em0mK3WS
q2U1fjuHhdJhKE8WdYQkpYcRjBKaqWgyZAnrIBaP76+tsWy8g5nSGcIFkFW1XMSHjzcmWPgyiwyH
2KY3eXZaF1kCmL/TdAd+gzCL8e1PvgzlvVPBUdvJ2vYvozKJvrz/QV59yXwOLj/DQD51MSs7WvGp
0WNhajJDzI3Gz2rIZ1IIoyaW8vQqQYsMeviHO+uN+15x25rCWC4kOoOHax2hwgjRD19T2UpkUgok
0g0vil2ZrdMc3PbODZwZUG0C5Cn7wKLy1feML5VOXxDQJfHNq3vHiOslB4a2lPZwf3WAFgVJodO8
BKFFCvNHq2sKCuhLrwzXWMVw7tGmmhrV6aNloMVDfnrWdchKoYCmvqZNEq9rh8rgBwMe3Q3LgDwh
XHgUfJnh8YClC15RLIIXBWoW+y6W/Tr9+FY92jSUjYVt81ov5WAdldyj7086URqWrhZ6bZKVm9qN
gdFbTWh7xSAwtdTHj56vow3za8BlODarDZrwaECVBT0mNKhT1oEpHlMS1geY6GC3QrnuAupAIU2j
6IP772inMCh61WQcBgYWRAjHNwIdjppGzuJOoA0/4J5PnktJPhUIpry/S94YSArbpcplwbM2raNH
KoQCX4oaNPnEsVghA49ACup/q1gkf9qcXlrFCqsherg2XirHQtyDPkx6RBKAimQZA6FkUrBR47W7
/On9Wb1yrGEsMBM87jROeYeP8Qypr0B4myr0SpA4FEHiHMKmNbT9RVzJOT71Zzv4ZBaNfzlnpFor
+n1tAEAum/1db6UqvcApIR0273+s14uNJpiyJNvWwjZRHS02qG6nBHhOiXgmrfN1GNaZ08Ubd/nT
nw9lsnNIkXmqXy12NKchzE04xEbV39ndcNdn3R1Mvrs/H4YQkrfLMACdHc8ojmKkUUNK5q0R0/jF
hRGtTwdV2LZO/4PFc2gDId7HTmUTHV3cHeZW0EwCVCszNK6QNLx0CD+w0OBP78/q9ZG3kPU2wfVg
9YN4/NFQFFhS2PTYHxDrxHuqzZzvsYfckiXcMfQ3gguJwdT390c9ho6wM7ipuTcdGlNM5uii6bE3
8ReFRI8bzoUMR655OUgUWt2mZZ+G4fAwRzW4Bod2TutU2Qfx6hu702Z/OgToWGsSsR4uMMny4FSa
ubz/fSmubT0Vj0W6xAaZyvhA78/29WhMFTiQoSMpw7hHj3+WpWUH+0RbVfV0p8GP8VrV3v0bd8Hr
gWj12URWFp1DV8mjLxNesBP0cEBIsMafJ4HG2X90EuDVCfUzKHZ0cbx6bVmMkVq4PZWae3RarOm+
GruethV/+tOlU0THFqvHdF6HMEPbOoFplCxdE58uZzvTo9P/5GyzERZgG9g4bmz7aOGQiSMXruiT
OlZYnFFv/ZGZVn4Wh+2P9+fzKnBQNPyJA4m9yZbIhg43ngw17DZayh2xZcR7Sw7IRn94U70xCJ7c
jjKItZ3Xg0BtmqIidnwUx/P8M1rdDTo5g7X946k4Sy4N2oQrCmeAw6lkQwFqDmUk2MhmADOQdK9q
u48yy9db2l7WCwdc4kn+uPz8t3yB+DaKLGi6OLkr+GMWc+t3nRUTPrtJQwT//qTeHA5sJCBEQhEp
joaD25j79rTQ3YphukuBoJzAmfUvU8B1mz8fCp08IklSWvnqsJrVPBm0BjRoQok/rlMIMmd6Qvpc
VJHzkVfYqy1BEcDAGIkEHaGJVxkfRlwuwBkXHVcfzLFGJWijh2y+96f0ahSiRlwgXLJl9oO0jrYE
gvh1bzHMKlq2W0PFdV1Ozh8vHKOwaAvakeeYN+twSyCc3C8SFv4qIHUe9h3khp5cObNviCWt6oOi
w6sgnNEAcXAJEfATOh6dWKTxG0cFlU8/I4nAY8MhN3WzupmMnn57rIIPTJ/fWkNMv8CT8FIQ1x2N
p8exU9FSR9JtKSkjY9ivRxe+zB9/U8wL8Di7QTdfxUw+qU0RV4WPZLnmT2d6NpIOOv5YTcHqT0dC
V5T6E/EZ1RupH6GcpnYGyxuheyiyqktorokW0SAnc+sPBpKvQhm2xBKZudSJFsfso32BIhTkmJCz
my53dw9j7iLCk/lbBhrhvGxMPwRCUBZXJULHNAQtdAGNYIrBd9R6jPJfmKDpQoMEYZLc1LUzfcq6
c/ANQN6NNos2Blpcl13by0cJeUTzkjBtLm04q/dQDakdUH6c7hQqE+VZBeE82doVEC4at1aEKhEh
Du6WkuQ/TFQVoKFAp2FP//Kh8tEeOs3wxv3ayHYMt2LJsu7GofYvqamjNkDzpkAhGh+OuwGianDZ
tJmPNGCnm9dVIOAjNwAazmEsDQlPGOIE6CeZirqyI9xnJPIVrCkDYRRQwWqEcDoVzmUbNcZjbGuE
O47dUf794++dsgMpORU0Htbjc9OkToPxlY1bSkAM2yRaTuPpw338+nSiIM1bSneRciso3cO7wGc5
sFLmebCcgnKSmY7+Jdx1YshB8y+NqZxP/mxaKLmTaAGq0gnQscI5GhDldbh3+H8CG0mal9HFPyzN
+48Qx8eXAKNwkVLlpEJGzfq4jBw7GmhV4B6rejQJxSPCrFlq2ef353L82DGKC8aMCiAXASW5o+va
TyMU5EKk2vu8K87ipgxKuFQ+GUAGdPeDROONKZGhcUAJ/QmEj8MF+JdIXhWdtkJYDl1ItAU2AY3L
X5fAH8EVb4uMv/73AeTwp5fQ9wIpZDBY7X/9e4jG3XOxOBM3x7/q4DdjU/T3p1sMjQ/+BnmTqJ0+
dc/1dPPcdGn7fx2Nln/z3/3h3xbJt1OJRfL3osvb5bcFiF39DklcItZ/jWX8/JT2Tz+K+vi/+IVh
1Bz7L4IdQTVLUov5ZdP0C8SoufpfnGC6NxCjTJCMNnvobxSjAcCRwiogR8VPHHbRPyhGLKG4gqmN
8fZasEb+BMVoHG5TwLE/GRT6AosUnL5lnN9DQJFjKyMhb2370L1kj5qrSnUbvU1Os0icqgAzxiRP
sDNxgg28RGRKky7fJvUtEmUPSV4BvAJddv3bAr7RS6Pkx7D/lJaXj0XgRjeJmerUVo9LurY1j5M5
K7mNe/+2oy3yORm14kmAcdi3Ejmgre5LjGLcEmRIU5Pvej2wqfPayOrrFoMfTyFxKVatBfJrEYvr
gQFYcvpaGM10ppDPD9e5CsarwLF9JIIb2ZzA7RrXeWTkdwZqfo/QqfObhv4RYOywMD7BMME0wTWS
s7LIkNKF7X0SSTGCwR7pLNlItqwpA9vfaqTFQLDgPrTOpx7otl+jVNRFbYy6eKCbD2GEl+VKIhj0
JedimNZJqPSL0G+QjKjmTPsU11P7KTMy+aOM8srCzjQU5aprYLts6YiiI5v0Ag0+2skwZYGZFHsz
BTPj+czDXqcyst09osSg51EDUuXKGOPqa42+0/koDEActrAeo5YIyWs1eoZeCkAiRo5Gug/lEFhP
+GxNp36a6evUyYdHgaoXaoqNuagLoW3P1bqaGqf8oUGqRnrYpMKI5Icl0zVfAGCwMGivUmHWTH00
ad3rIQD2JNFPh7Lf5UN7mieQxWflvOiBbG8DkZnIaTXY7vQAZOnXjyKOPVKW7MJI0TnMy+zaEmn8
o1A4Pq7iWsXzSneLHvp01gQU4bVUv0NsQiHGVXbFE1rFeDcIEKb7FpmZLygifxmTqiQ1zLV9mkGc
BAawjDlAsUFoGOQkCgjEEETxUrvkEaqxjOr74MWnWYV0JaAbZL3vEqO+xJZav6hBtK3hM1uP4LAe
k3D4CSGMULdvAwRMNWCGqz6FEFoRGXSA5pBZLE/tocm3gIDai6jVLibVXQYNyDYbyJxCVGBsWBQ7
2ROMLbwILZ0++ZWuLpJcsxEBiZrb2UaIT7ZAMCU2VdEO1MLcsoEc52GeiTNCRIhXY4lUGDYGW0GN
e9+aLQTfLIetgcRCidxs2/A+1IteWRxKua3T+DPOuxiYApsIMv6x6yC6hRnHixoQ99FG0aMromnP
0iBeQwfpqc7h7Otd+2UQ06e0MKWnJ2ij5UbfQZcMV0WsAYMNu0c1ZjTcmPU6N8xvlcIIxQqxWVkJ
V9vajb3BgXBAQ0g62h6ZhekE1mewMhCFQJCmgUfm2+j+uJ8A/PLvx0Z+i2vqc2Ow2Z1CZBtAtNel
RL2+KI1qRaLsrrBjDuZNbRfzDU7JRu4huQ2gTU81jL5IzvZY0UaPhavrX2pLzNtADMPiqI7wYaLA
yVqp+FToCd1sJy7WwDSjjRj1ATTTmG3TTN1PMwCNthjNb5CMsOPtjcb8Uk+9ZAP5NS/8hIk8esvx
QgmfFEZvwriuO8lpSjScFrUJCIMsXEB+2Ny3JmBAo0JLv1ZTj8TtItlX4yuHpSnanmWHpFgu3Bsb
Zg5K9YWxqSekWCKtdtG8DpC8AltBNRPpPDKOvHHvxWgbeDSVExcQgtKb0YectDahMN0CjdOQMiEJ
DhAeclA/nAB7aWZkNutusm+scob+Wtp+e42kUXXqQhRCosz0P4/TNFjXhQsVHtBo5FFs+ZZYMxgQ
fcKpZxjGawwlFco2jozX5mCN10mELwbqSZMB6qApPgelC5mit+e9lbQuakstmgWWnZw6CzeErk+w
Jf+NUIsbtZsBObwEUGE2b13DInlA6Rfhoil3dz1+orgLjsY54nXlhL4mZnr8mA7jMDbTqlSyWc1y
9E+hEIzXUxxDkophqjzLbjlhY1M+4VLCm+GOOaKeroNHBhrs1UOdjYg5xapUn/MKkf3zFDuN3nv/
dROH0dqvN9emukNE7fCEG0dvLsgWXadhIredFoKr0/yHhaw9F4MCglqZJ70x3xrzxPnKv6NH1AFf
QkggwJAuiRYCEbIfPmx/0D5gVt3CXVsyy1Z669wiubP4mXQv+G6jE0ZZb/ma3v/4P8P+w7fZNBb/
XVowpO6vjFBVbRPM+hYfH7ugnVuFp8PUoCZfPDljD2iz9G+VW1ynFTynUkS7ONWtE4msoDlWm04l
u6D3sz255gfJ/WGK+mtZqWKSdLvUTynSHYYylkaW3MIw3NrojXj01u7TEB2vVmLwGNhqY7b9r0T/
75Dz70Dll1Xm/4S3R3/7X/8/BsTLjv7XAfHqGR+o59/D4eXf/yccpuBsUrGgA+qSPhL5/R0OO+5f
lLYoDYLYoHnxezTsQPexcMijVEk1lILeP9Gw/MtxCFvpsdCHp1/8J9HwcdQJeGKpfAHios7hEl4c
7iBESQMDZEeza7XwxAmddZTXp2Cbtr8txxvh7fFG/TkMpwc+NlUvcuzDYaYZ4XeBTgFSqBqgOn2b
Tt988wdifteplXxQYluoUAeh9M/RKLFxQJaaFKyngwg/YUq4ts4N9619GdB786Jq+BKhUrcA/Fyv
tsrNmECgtCbMW51wcSN9NPwM4e7oogSuOdY3lqLighHqN1S1b9tGu39/QYxlYX+/Un5+RgccOu04
Uht7uTF/K0Qbg0lzzB2bne/iRzQZEiKh6axKMt51nGqfQ6O6rQyxl4F2UyZi0U0pqxWgy2srds91
MZ4kGg4hpUTfNqyKboWbxwdf2k80y/FnZI9RoaAkAp5o+VZ/+4yhhcA5xaVmZ9qwP32U54yu3vZx
iL9kLE41q/hiEXDj2oYEXDxegMWAvIr692hm+zpE50nXuq9hXT1iRYf/ZL7njh5Xtu6LzfvL+dY3
TouKHcxJW5Abh59UkyiEpjarGQgr26H/0myiCBKZiZRnAgR4TxGhWVR5eiSf9PX7gy9f1atlAhWk
K5tqNVWWw8HRJywxYy+bXVpHO/jFnCPt6/tDHB9T6qew+5f9DBLAoMB6OASPKl0LE49QhMLOuqnZ
RzLZGYX6gEN6hG/i9y/jQDw0SUHBkR0noaqFTRdjyrer3fo5yJ3yokmiaAO/OV9DUEjRr8L5MZrS
YD1HAaiYuL55f6aKi+1gNZePAI9V5/rTqe1Yy89/23Qyy+2UoLHegSpNzpMohu+Tlf034PXTFuu8
WjsN2mF6iMoIvxzNN74GibQoNHXOuS6TMvTg6kXPfZkm5QZ6gwMnzRxP6EwPezTVsnKLTGrzONb+
hQ/ztazs7ELmtrszkv5kjmd0vbCH0+mrkXKWxs7o1FVXat3ODAIoSYF9hcAcKluzf1dgHbPCJQvt
PWHu+RjnMIf7DYIQEj7EGNxarW55wAxDb7A6BKL94goNbRtNtljH34uEb6jBFjU68t6Jlm4Guzhp
J8QxB6GvlLIDD9qY9qANKJ7pbgBX3Bq/4QZDuqAiNFt0baN6bIoGsTH71j2XbvjBwTIPEai/doS0
uLgBLhp43xztvCLrnLTPmnpHLB1uRBzCPouROeNqQCJVehi43bShG+2qEVr4uixDvIvy2joJK1PH
ekDew5kbroaOFgTikBaGChlCRFlBsBcgXjP1wUXT41BMraFC8DjQHkbYX6uyDqpVXRnBYxDnyAzH
wKErV64DGl2rQHde3t92bx0wCZEAw0I2IE2Mw10HoWqU5Dg1Fwjs0jSI2otgbm5RuH9+f6Dje3/Z
3pKnm74Z/7fMozt1oN9QF11b70o9TfboV2od4JmU3LfTubXSbsBRukm/xuyD1ftDvzVHmprWQg4H
xnfcLNbNojbKtqx3TVQkz1XjXIRqNL76yAV/MNLxc88kKdMBT6DqbJivRvJnGg/4kZS7ObevZYdI
XYmIUkCYYc3WNT6BP96f2RuLCiQQcAtVR5iCx21WQ+v9HGB+vdPbCDcY0z7FHmgVSdWiYW1cWIkB
NzD7YJJvLCeD2roO/F0s3+bhlqGRE6cjNKJdRgK/dlV8bg34hwgLdYT3p/fWtUwPlC+OzqGByMxR
sCChibpVUtU7YZfPwZQ8mfYw71wIC71bB2tywJOha18qHWdaCBnf3x/+zYmCsSaSovMCgPBwoqpy
ehv1l3pXw4WAenOhwnbbVOMHs3xj0yxAerIZh/YB4x0OgwoomCHkSHbFLPqtmPP7CL/SYirREE+N
2xIusPf+xIzjl5t9Cj4DjSLQQ3To5TLz394aw6jqeay1aidaVz6oIEUZsDkJI6oYakpvpgkNWs1U
5YkaArFxQPt9dZpyM7Sq2Eo1zCfhVKoPGhtvf9nAenV6+MALj/eV6jQcUJFq3wlqn63dIeTgTE+l
+32hqq7sedQ2lt5dS5fS9NBS0Hh/Ud78GmjigDCmOg5q83BNbNCFssaKicpCfNO6ww5S87lQ+eUk
gm9AnYP1++O92l0gtsAccnxdomGwm4fj4fOkBfDl8l3gU1kRHSrUYOR5Qd8f5tUVwTCAflhOOCNc
vEe7K0mE7/p9mu9M0Xo+2uEataNxvsHcFGGVcF0ga/j+iK8nhh4WQQwwcVpvIDIOJ2bpYUU8FRe7
QaoTMAVA1LuLmVrU+8Ms8dDv0SfCDkvYBlpRMDF6cIfDhHFEH7eIil3fdKeBC8ESET7Ihlsdlbf3
h3q9NX+ORZdm6ScaVKYOx7IKNcSIDSDUjpynUv5WTU8iv7eacqZih598aFpriHer0jE+GHv51a+n
+T9DHz9e2Cv7+dJP2E3pdBagH9O7KUhmvzwZcFdHnBByfmif9pZz8v6k317ffwY+Wt9GGxFDHRYq
su/eGjhtybzcdlV+Kcb2j4ShiLV+Li90JrUUdUhkDpcXjcKEGg7MEy2fNrlpfArq3Cuc7ur9Gb06
4csw9IHpO+O1hm7Z4TCBKAwFTr/YdQMO3u4DHnSe1Zn7sEk2iWb/cU5Bc5bccSl9AB8jrTgcTled
LVBV4BxMzanS+9Os6LV97STf5hpX14nlhZ9i3gWU1ZT90dv5xilkUGCMQJVAwDpH1xmgiqQvqA3u
zBmTENVOyTa24YLXHd6g76/r6ysG0Z2lWkJfkUvGPTodCF730bjYGIT9LM9KSR03y7Dihtsf7RNZ
6eu5mceNM7fq8/sjL5fX0eH4bWQ4cYdLjJcMd4PNJO3GOUHnFz8wa/f+EG8cA55llpGCEW/08bcY
zKpK54jz93/YO6/muJFsW/8inIA3rzCF8nQSKekFIcrAe49ffz/0nDsjFuuyonteb8T0RLTUjGQC
icyde6/9LXDUhwL0pnJWBNWlmHtjoCurExUbGm+JKICc68VGDS+kiYKRPcZMmy9y/Qhr7CcZdg98
18Fo9Rtf97XlYZGXAmGoE65edhIuwup5BazYN8rcabB9aYBEh9Otp3flBSHuWHVYqLDW1qy3L6jB
6mXGxKmkRab6hu2p12jqw8cv6OoQyC7W3hxkXpexzJQVi1iJDIFZzknP8xqoq/npvxtjXSR/xEuh
TCs8bvSlD0YaN9gCj/vc+3iIKy/EAjEExIo0O2faxfeKUHisxkEofLBjz2YZ/xwqdRuJf/8ypJD1
RGzAB/uXRvfijQyTmU/0/RV+YSzPOEK9DgoW7UTa/2g+/xnn4pEZajjUGuY0foWVl73gOjua5qc6
D28kPa+//v+Ms35Wf7waYZyVCU144ZMWfRAN5UHII+vGGXx1jLXvds1BIZ+4eGb9rDe6BZfAF4zA
6wN5Cw3jHw1B8wCZYoPN5uJSVZnoO6OSaVAs3iddcRwGdfvxCruyk1Et0anmkFhnLhebpThgWs1W
UHDPyH6rQX+a8+iVxtrjYtV/f1+mvwN5LGGtQpVqfaB/vBSpCWjDq7XCn4hPbMDo+2QYbtSArk2H
YF3RZV6+iYzhYgyrTK0h1Qufi9uZfuDaHsxho9axgwrxxt3k2gJYgz/SkAZX30td+4qE0KxSZKxO
fFjaxxDrhY9fzrXPn1og2z41D5HSxNvZlFJT6qE28HLm/FgA/C2D9Jgb8Y1GzmvD0OWEoMiQpfe9
W5mR5SZO2UQFRmKr5eTUNOLo4O8/no18JWrluDSIzhVCLu7Pb6eztIB4ArApfi9ZGPKmCAQ2tM3Y
MLRQbeCdh18NPR6oKrSd1uK0E8r+2OIJh7BAh21eF076I6fkbEHSV+vcXmTMEcvKJR7eF6P6hJmT
h732tlF6aGvnAdb5x1O4chy/mcFF9NZGrWaiUil8zIkduX7tsARMxPIkYwUCFsT/B6NRsERETBbA
vLwzhVYv4jzFYo5X1tdyhycSvNnansrfsdXfeDvXFgGRxr8Hu9ia84mUJ5gntsxItzkPEMAaIMNe
/smUaJ9ZA0Oofhf3hyJKu9aceIATMG0+GAdpkB+qx5QW7VK/Jcy/Pqf/jHZxfA64VwCQYbQFf2dD
mX1NeI7kG9va9UHQ4NIhuPbiXTy4YDDqLK/Uwoc45QnFA7IkN23qG0fBtY2NiP3fo1x8O9mwiC0E
gsKfMZYVrcPSTfh1Tp6k/pfTuVjilRXGw6ww0KAgfsl/ZPJXrZZvLLar35FO4tUkr6ISb77dCTjr
TPoIEWxUWYsP628Frl4pQOOUJgcy4o1L19Vn95/RjIttNAqxTWtHRgvV1sN1xl3Ioc8mxtC9eeM1
XTsToCcYEupfU6L29nZiei1WKKqRRZDYgwk/bvCWv/Hsrq63P4a4WAktjjoQvyZWgiG78bg3y96N
lH+03ihyEHxyuKHyeDuRtlDioOhZBuN8wtsM4WLpVSK34luJ46svhwPO5OhZuSkX0wnV2SjAURDi
ajRHItOYpc7pMCFQ8xun6fuRyK0BZyE4AB3+LgVVyJUlJsCf/ULTN4pS79q222R1f5dw8f54m3t/
0jEU4nxaAFZh71/o0D9CnUGuIqknTegHggETbn4essqPpOgspJGfK0e5PRTJLQLN+4XBoOTYVlkO
gnPjYu2liwV1p1iIFtLFE40Xq8zOeTveWH7vP11G0TiPIJFwV7hMHVpSH6FB5H2NyYKVC44tSe6l
4gssMLIK+o13dnVOXJvJiFJFoeHh7TKsUyHRAIOzOoQUYl/lZ8LoYZbhffy+3n22rHBu8yaFXkpB
yLHfDjMDnSbO02o/W6y9XJcvGHL/3ee2DkExhrCHu5x0+UGFetJnwTJi29pE6kbthgIsbDNvRmn+
EorhAbPIj+f0Tvix5vP/GPFy28NdqwDcOTNiWQVeEgjDXdXQMZ8Xw/dWq2Ssoo0i8VVIUy661C2N
N0fkWV+HVqYlr8J9VZv8wGi/D7l8Cuv1nm4o0xZW46+Pf9N3L5lfFBUcBVVeMNqbi6BgbiV4gENf
o7JNno1sOo1KfYYYeyMncGuYi7WU9siD9X6ofb0l+yTQPRRmE0bvIp52H0/o3U5zMaGL5QTG24qX
iQnFy/IjVgYvH4S7rNef8be89ZbXw+tNtmsdi6+D7gGNhr2/stR/bDV40MiRmrX41yowSgtCqd7S
7SaVzq2pnUQz2wlpthVjlayOFj5+PNFr3w1mErQIabSp8r+3382IPd8oViwxbE5Er9DN4bVFQvnl
vxtl/S3+mGLZxZMcURD3Z7SYSLS8OcxuhAhrVHPxFEnjrZcsdjY0MxdrY7KCOmhrpfKbfjpxbn+1
qIZIbXJvRMGTCLjd1QiMbiyT9xUE3t3a48GNlSwfSdK3EyuwwYZkZVQ+zCqJPPcUesv8WKAm2JG+
8LUgRgSvt9I24ZK+CyT1xu56QdT6S8+A0I6tDQIZnSiXHV4Y0gUTfuy8v0r6VtbZixABZtXpCJDC
/DNOBl/VKv7dyYD5ATRCWytz9+N3a135KgmTuBKS41wTnRfBGW72eNVX7Oyl1gT+0mS/4kV6HIrJ
sBsN1Tst93D+jOyhHhtlDyxu9LtB9qJYNbyJ1IyLhi19aOcg8qW6wOxcx8+8HbINjZ2uUumTW+Md
v8tgHTQ0CjpNuZwtDQPMbhCe2iZqD1I4PpN3H+ALa4dpslK/6zCmrKUkxYM3iB1JGUS3G4VdBkPz
S4/HlsdiCJxCAFia88Z0YZldXUBfH8tBbBtVOmGhmD6NESbteqneV42xo8YQ7SPS3y5hPhZBY34q
wqo7qmKaYRcZe30XfpqGbHCqVNlPzXRE8K/4aVTj7xRiN5UvOoRnIRVdXNxaHDKX1kuiONsMQv2k
xzNWnEKo74JFuYsmRVsdTAsP2/Liq7RYsPvL4FDnzei3C4ZirWkeh1LLNrMo6I5e9fSQ4vpqqy1Y
4rQhO4c+7HeuGa9xm56VYt7FQpK5ISRBWyob7QC6VdiV4a3G93fhhSjCJMARh1QElRLx4lsPkkKx
cqxP/G4sIJSPS2hDH3kQ2/g+tJJHfurGR3htQHQuxDPUeFeJxttvkDhqEpKorvyix4yWvCSGqJHo
BRKy9GWI8ZArNh8v+XdKQg5menbpFKcQAy7nL9HXH/uZ2kTZjMt3Sc6tll0c1VKPJHnyVBbGivqN
v/c1f6kPqeVVlvaQ5/mvCldVfrXiFMqVagdVlNGulMiuFk/zndYVxasqyMqmhztL/28W3yL8Xdsp
TIIwTmlxTRJfBmKzmaezRb7eb6v8aBrVvp+Ebo9H8p2pgAduTEOwg2QhgVPLvwfBfFIbjDU+fnBX
tgoTZ1RSd2vPOB33b1+VOmJG0/VGyWlDx0/WgRntNIdw9G/f4nhBK1+IKI0po9R9O5DSVlU/llPp
y2n+TU+0DTqPG8nDdzeEdQiEzEAkqB1TE387BCKxuk+aofTTUX6mCYlqcYFgvYy2yOFo7iH60UPl
waCh68aCv3bUQTIhZqDEapL4fztykSaZpUwiZYs23qem9msV7Gttfj9Hxb1W4u9XJH87LbvOVmMR
ryqONdv8dszUbMxF7CRmm2LZNgfLE3hp7J9Ta6MG440c8LVHu/apoz9FZP7uRtnPWVBOpsVdQdPv
hYS++LUImCr6oTLKg6AaT0qNTWMk3kijXnuwpFB1AIqSQUB0sWrwnyFXr+LfOOBSKbVeJQd0QwBX
d6ta8gDC4xaTpi8ffxN/3bcuIhdkFauzFxYUCH7Xj+aPzSSFOdtqq630sFjpDrr6UZJQyait9qqk
eLnG4Uzj/ZS/xnq3RdXn0od3kGYdfm270koNq/bQsuabcJwXJ2wUzbQ7IAA4jrPdN8kPVa2QYAqY
Xgtj6xT0qzpS2zwZqfZqpd1Xo6JrsVqkz0raazaZ3fNipILfCrQ3mSU0eEXG5DPBEBTk/QF53EDb
YhrhupxGXtPWpm0YjbzJU0twh/hWzeGvCtm7x4OCEe0OViFAWt8+Hi3DVdmaAgqBbb52FK7WzOsF
rKKRDV8bba/OvbGpAnE/r9FBJMj1N2p5m5S2vCcxUl38/lqPeugOF3Z6LY0SNqaAt2gSq191M8nd
BHegDX2JtxQzVw4mcr6kKhTUX7QCX7xYWhHjKG0qTgl9CnFJp02wLxbJHdspPNLchW9Nbd7qobly
aZSQtyPFJ0VLG+elgCbLJg3PEq30cRztNv00GY6cIfyqOJdRnlXiBn/mnAy8EGyqLJYcVeJmkSQF
WP1A+ayZ2iukp+d+CEYYostDUunqfqqz2hNLOv4+XvxXTqU1SAC5gmwNp5fLTw6H9LA2enKvooU+
tks+KUXQ4TddNk4thtP6x/ya9CNiQTygf6/z7SiP0o1z6f2GQ56MWIUSCq3eqO7frjF6ayspMMfC
F+b0kM3imfYuJ21n+mAlWoCt4xgTwppA/W9M/93dDxsbE4PAVS1GFe8SKag1U6wFA4UbLGxj+h4t
v4qg782d6YjhaxNET6xSe9L6U9bdmPO7s/hi6Is51y2OaXCcOSK7eQtiZzeXyLar4cYbvjHMZXnS
HOhgNTAO8Wk8PBUZLl5d68vlLZnfGlW+2SXW2dBMDz+KV/iuNBmKuY4/BQ9ynNRmF+h1echW86x/
8r4Ao62dSjBv5YtYU17MXjdXERxXko3cqU/Ycp31OHodLOselAf6nyw81E29lbFS+CeDc+DLZKeJ
O5X1Uf9xUECb77gMUK+uK2Ff9MpDHyQ/57TrMaf/Xnf1LkyizDHp7J/L3Y2x1wzOu+f7x9gXE08E
IY5Iw5c+mfiNZmERrq8NMlz6Zh33i+FTrSZfJlP4RGvmETDAjQ/l3Va6vl5VMijVkxZ9l44NCwOf
lxTZwWC+RrMMFCo8jPUdDeVbkIc3Blvn8m6ufwx2kRNZhBAXZbxn/LxosHKRbX3o3RHztFzL/suh
1mX9xysNRHo2uBoWfisWdgmLNmT3k4ZHuOo30kzXJ6UBnSD2h0u2xj5/jKSofVXrEh9I3xmqV+k0
1KLQn7jKLvMZvefwT2a25if4ImH6XqYEcxpBNFqJKHJYOA/F2MXYDTn0TdDkdNNPSnZjhV6d3x/j
yW/nZ4zp0Ms5Ly0Oq3tDGk9tU+9qs3NEudt+/DFcH2qVj6HqWTW+b4dKZrLDWQLSSIrX/l1TPVv4
Bzd07hIe3upheheTrisfOTfJa1S+gEzfDgbrvQgoqTOvWW0RqeYejsjn3sLPvF52eGrbqaB8/niC
70/lVVLJvfavziUAJRdfgNqIgtgF68vrgfiuRkgYWb52dU5Fv9oJan6so3q1OETX2RlP2dDcuFyt
W9nFJ/jmF7h4xL1aqaM48b3XMd2Omb5VEYZn5vj48USvnBosGW5wpKwpHlzyr3EFWfR44uG2khTt
ic1rG1XzraVJn+v76ZAkNInLiARXnN3FS+wWtu2UGFaXhW9xLAaPapLjKi1jMY8zdTuK0cNcTaM3
K/OPuUromSHl56ZyDE9kEp9Sof5tllVtxyYOaoaZNLuuJ7+W1dVTSpVnYyzNdqYmVZfKKZnkBzwk
wYjF+kQrejRsxhgqRjTUo90Pk4hVJDaigVx9XoEUx7kMLR/DkGmDPhfbNtgWa6ch2Ai9S8vCwQEt
LuhRAklWKWnst0Nu/i5xP982WaQdSxy5h0K4H3olP6SM5Jb6Yjn4VeylXjGxulUOwZh2mwHi3f1S
CN4IfGw7NJKMWI3Zp/nyE+cO9VwH6peQ/JYLFtivobXYRt4NvqkKn5Uky468pG+AwKenjtuxU1rh
YstKtWynsNHsZYYzoVdlYctaVu/Q3OHxJXQlIo/k0C/TtqyyzAaewHUl6+uHKFFNvy+M4E5Vc8lH
WJfZKQ7yzspACXWpo12femYciF+rtv8EL0uwoTjcGYG0S6UK83p9liFvtJVOm5dsfI0Y1wEn06Lv
UToSfsJ8mlNxdKN0CR4i3MEwo0qaPT1KJvocUdhHjYhXypo8HKM0/SUsSr3X5bk6iw2hZw+2a+7D
xoOmrXl6KCdHU8OhQczVXSNGmqfqnbgbi/AoCQq1H9zYd7EqDavS+kmZ8YHNV6vbEWdcZdzH2EXb
GHqW8GLTH4WaVedhaV65Zi9M23KhrdW2pS6dryhZ4o1iuR1p6fJU+nA5A9PZRkhlbi1JQfSD+etQ
4bSORNTRrVmhgphoLt06ylbQizsy77y7MRgiP546w176UvsyV6gIbOQc/YGeSPz7TCXYZEm3FDjs
lpQEGygETdx+lugtBBVRD7Zl5LIv5aHuGota7tW+nbY5ucTQSerGS8LyS2m22SZUsJAbzXF8MLsB
7pus9DuhDU6VPosvoxBq+1AO0/smqBTBKzG3sltrsrGlCY66ieY3UNXxm1Y0iY8lVtviYlCMymYo
dLHeDpMknHS1TnGqHhutsKVgti05srEcjjaDsrQPPUV231iGlM1ZTwG6a5NDPrewtaWqDjmlip0g
Tp4Gy8FPylLnx8tnQ+y2EozQ71qvl7sg0R65R6fP1DZF2R4Q+GLaonffI6XKvQRJXgCGpB1/YUMg
q3amjgNgD7nGqFKYBbA/SY9BkLTFE28FCa59BJNXCaOTKxYFcryi9pOsfTWiSTrUIvaGfZVhCm0Y
yx292I0zhgJUIt7JgveXJ9Vt37hSz40NlzlMcIvFGvxMqrEiSDDAOsph+L0TR90LOs7XHGtIQD1N
uNx1FV29fmjOdHVz7TlD9gnYM5o+tStphmcMcV/eiEtJ2vMvN+RKbukMxZJNRoPZj4lTNZMhegaG
ZncCXOWTkVvDvpX4ZjZS0hdejrXFE7Y+0g6RMyY9Y67GP6YyuDMiOiaWAc1ZOcA2GcRAfBAGyqv2
WLKTzXioHINk3A1je1aicHSCuvip9cKkOVUUh15VW0vjCLFGTjIAGr6TWi1sKcQ341krtMdUyZ22
4wZtkYU5pNCC7LwK8L8FVyym6l3aJ/d0iD+MkrqJguqlapKfzQyZ17CEg5ZlZzMUYXCNe3XBbNCI
9dI1sARx+kZ6EZaFtIxI51tvJmSSs2w/093oL9D6TT17WESMfc24KTysX1bP5uQLbWCtqxd6t0lF
6cXQODFqAh8H0Mu92XINAVIt+VPU3ZOz+5mbrAu4KqM7jOFOijDO5sh5ljP+2OqM3wzUOxkdxF09
HADcfy561R2VF0ztaIBv+pdWz18ikTv5YKJlFcTqcbS6p9RUTkJewHjpyqMZGx7oOnpN68ehU19V
gzbMUR+9YJkpSsdbTKQ30mw9CF3AJ/Zs9U1rC7roZWWxMc3+BMxrb5iFZkvWiPkXuSicf0mk6k10
DDDACbr8VzLwAK3nqLScusIKuIhBy+i7Uo1+B0mIjBuKSRYdsD7ycGT8hdPd52FU3WiUxv2Symuy
lChep1c3UZ4MSThw+jsSl1JYLnRSiWcl/ApzC9uZIHoZKv2kpIbssDBr6DzFvawsW0tnL5jCrHgU
JL70dMmfFdD/I+bEklbeUSt29KGDgI7YM8IfnN01PKtS7qqx9FVQ2wc1ncod+4zdm5hPCeW3dJgd
3Au9bpKKV4uEXxjlBxFnKD+0HvVA36CpMr/nZXrqcv3UYLPlJAPLcWyE7Zyp+y7QpK3CH0w4s94n
YZS5tapNriE2TqoNXkxA4hZWl7jqrHcO/lK+WrePaTH9ooVl2NfU7rt91o6hPvmRPsS4m0fTED9o
uVo05UNQGlPk0Zqub8I4XfZkMH9/HIa9L6PSU0OqF/63CbwWEOrb+CiYAqMXZjJlidwcjQHbxpH2
avOrPN7Nsngnq/lzqMKyNeNbd+orF0tq7qR76aaDs3B5TamLCXF+wbWoxbHeisxt1oEuFZ7KbDxj
v3avVMIuEKmotjXrXP8lxdp+boyHTjIOS/sdJJWLufnHj+N98IsIAKqfgWIGROAltYDjMEujZM65
W8sOGekjKh4bV94bFfP3wS8vnk0cx4e1jHUpfxcXUs1xauZ+2IqpDjNK7D6ZiZ7cKldcmw7CBrjh
VH10yj5vX25YDFncWXAs8lIFt1250qjdU2W9cWW4Nh3ia4pyK0Oe5fR2GGlJMyUzlJxUZto4pkay
Lha0p49fzfvlAtPQBGBDfpXCxGW+rjOToZowhfNlC4NcuTzmonUc5tqTYbAUavH63w13MSfaRMaA
ACL3a7zl+DbucMy21+VogW1syvbrPxgO4gj8HgVwxmXVrIhKUR70geGqxoGw4wegxaJCsbPYtBMO
qY+HW3/7t5c8ibsXaj6dEh33o4uFMVttNDZinvvjktuTFH7Xltojz+QY2jme5y04s+3qFfnxqO9v
729HvUgU9DpG03NZ5D5hsVPFOH4Mk4dtn5/m+r92l/9Pl7qBW5XXIs7/Gy/1BGb21xu61Prf/wsv
pco4vK9GN2xMhIh/EZz+1zFe+x9jVRGyidBfrdMY9m/WqmL8j4J5FB023K7BrKxb2f86xmMmz18Z
7D+46NAnzbbwfzGz9/9ai//CgV036lvhMW8WLRbDCAzWfYx+Uz4TDNfebjNtT84+6QTZiRUhhxOk
YFveRYGo/CqyeUSCouQycWzcyvl3KS9a0VHbpN8oZpiUm0wjf2JrVTemTqCnpWkrHY1bqDCnHkdG
RJm5gyJDNw7wU9AfG1Fl/jCntAg29PVBc7b7vjOFvdULNA87kTbE2k4Rg+AzrYep5U5DI9IATpdG
1WCqq0cGIMdeBOHoWl0t1fGqza2LH6hMQZLbFbAoK99InYX+4CzlYJGeYqOb1MQ2527qPLnTdW4K
YVeG+W+Fq/kAca+2Uq/ulY7LWGb07eMU1ERMOSBKkhVNgxqJoDKdtN+K1A+IMWRSFempt6ZGvDfx
kXxNVixEDf4SasJk9xNC2mcU+H2x04uJq8DcGSBbpSSQZCezhsasHaE3cQZGOzMn37APnj8BKmzv
6l61VdITjjxO4dYopOhHK+jPZaCcuxD4J/ZlRznr/FkU7WRSwLdEDyusMnbaIgvtoq9Lu6glkXqL
BY0yKU+CnI+fl6htgBS0zZHQQfG0Egff3BKO/FovAbhDDpaqhiSk7ockPIRd930azwBUN0URHdhF
3JSSliOaAZIb3NLtRo2MR73TjiBvHGpAR5W82dKpW6OE5Aqg1lnSCiZlfap4wjIxdVlzF27vljlS
B3ee8dczxuhhDItkE2ZLothl1++nqT0vATmI1lAL+Jt4Kqt4rX/hrjyd8aRSz/0gHcWutwoWBr4N
2yjVnkBXUUzrw2c9ihSoVkL6QFOvYg/zQKcozPVwbGCATHNICG3yaFX1cyc0lTMk9BblcoQtUiWA
SuqCfZYkDT/Yyqd0ynRri6WaeDTC4gkVNzfC/LlKu5CGIC7DadNrsaP3U1U75lJFn4dGLve6DgJT
mmszwrw6OojWL90wQ7i+GtkKFesiJx2bI9VaJ1wMjAUE2RuDPcax57BA1QHISVE/kb4SuMCJIYG5
NMIvtFgItplXUKWax1hdgG4aQbEZmukcGykXcN4+x1l5HhSRK1NnuVFiOWUTlVtNnx+HuuQmHXfu
uHSFj/Dts5TRBhAKnZ2TU7lfPVvtMpdUR4p01kKswcvXlGYHrYmbQJ3PVOtQp/CH8z7K+uUQUHPf
tD3/Z7QGBP5S1+97LH6EnVhLSLOCwrbmMOEqElevUtG5Mljm12ZK1YqYNPlpVD04UoxZv7etphy7
sZpI2BjKPrbS+GDolXrSV09ZrhbbKlBq8lx93TpmushcfQO1spdqbDZtwU14yckQwrW09UQITm0P
iFTGRNhlVtY9+Dx1IOEkAQRR2+l7KmU/R0UqqMDm0pmQKCu2AC5mkn6gpJKsmGJnjvhp3EsNdxwB
OI2CEMp7I5S70F/0KHbwEtVw9Ot2idyNHskSCaotcgLFHQsEobi98rEVfc9OYMo1+UISSoNNvQAQ
LeT/JL/La+G3JPR3bVT95j4kt44SC7pyP5fdp3YaTDeKpk+pgSmw1GPE3HWY+sCPNtlrQWgFsFjV
L/QoZMJrrtTkbnTTbsxyl0jiSEJVzDEwCArlR2thvSCOhXkGkWCdZFM6xyVbYRpbGaakpXAPRG/f
xNU5Llr1wH6+5lHUu2yApJuaQs+OZq30jU61BZG3Geo9J4Ei/S4SEJ96BthBGepfzZgHv5vI+JZZ
Apwri0SXktIKJ1bmZp6Cl2CYT1IqCrupy5fPcgHQVgysesel71zSBJpyJ8C/wEHHlX4vA6G4C4sx
dAHqEhOqxTYtkntFGM5zGtLPWqYmqVdDkDZCT1ITWz6Q0cgDAZVqK8NXS4DuNW6VjgcpWU6tOige
3xN/pU/ii1TTeKkSqAkPUlhrB8B/GVtNyMyT8snoAhdZEP/SAgTQUsci6dqb0eiMregraqWdUw7L
XRXAidX1yBy3FYg1Wx8FnHVrhz0HlG3LgRGWLSaUs/EUKNFXLRi/GFppHGfruSvqbWnWm2kA/dxm
7XEJAmdOlh0a6f5Ljl8LGZZ+VzRHDcmtVUJsru/SeuY0HVtklxprv6yfw0bsDmEwmY6E6YwHjPuA
U/bk9GSP5rCHohxqp4kO60dlUsOfyoCmKvOQ//EEhbZN72M2hznNHqxutDVp8jv6OGkojVyxqu9i
fAdtuMLiN62tH2erOGaR8qib36tOG46hmLhT22ybJbgDxnsSy77dCnMeYBFdZxuMGctXK+zvKkPb
j5F0wvt8PyfZQyrvRGHCtDq262AvhRBRlYI4oHQjcTwJcX8MZ6l3Ckn4PM/aWa+Eu7rDUjIsml0u
h7/YfMn2GIFOn4IW3cWxmm1wSTyawu9KeujRmmNTvSE4eBmsBWi2nlQ2UBDPqlJrtXPx1TzOYnes
0x8V+2RZfZIVsHUJgl7VJr3VU2IIp/KO2GAjTqMjNqcAm/pJJbAowk8Q/vjMJLYibLOF0GlbyRGi
eKt350Z4yoXmpe53MS5qWCeyJQduuPwydcFpKtDvhuD2U01+eNzmRX/WFzafb0sbo+yMHQMV7aAb
jmGe0Qud+GTviSedLCfkacxtvSAr7EeOATbjOHHTtqJqTRpRnradRPOA8SNrtDukufdRXnppbYJ3
bllGFfHFV0045oq6wHMWJUKCnvqFdcr7dVd8STPD1XPJzSzuez8bLku2LMf3/RDxvML9VFaJ0yy6
1wQKjOjWM4X6aGXVZAfhOAwc2lZJm3EJP1vdy5K8iWTij8m6q8wAC5B82+v3dRthnxeWUmpHiXzC
ZFuz69FirYhy9bBKrsi/EzU7I1QjR0/MxqUtWNmKQb5bFGgWBak/xcd7xZUqVks2/6jKcNiPfZa6
RjD5tFfdjSQGbb2Wgo6XXXEMw4Z7WGpB3mnqWOzx2CVdNxOXmv0Gf/j2VFKCOHAwfWlnVdnRkYkJ
vW4spP70IG4eZKB5eUMONim3Qy7V0NKXO9lEmN0MB7nzGsWcXdkoRbJhKNVssUwfNSWvnifFGrbY
B5mo2IbKIq+fu6X625jTe8uadiE/Yo+q5Y55/hQSiTizpvVUm2bo1bOE5Kw5NKR17LGaj6YYPdVK
Jroa5x3f3y7L/LJLKMWoY+Xxj6OlxRe1GKkzjC2rWw3oB2h0wp4Ee1THlKPvkazvDCN5KSky2FQB
noI5Qqhu+QrVztlodxSHPsmMXDRxs2YvSViZzyoCQWtGo7TIZ7V7qOV1xWOfU/XKJi4Mh7PYzQWE
yOV8lGIRm/SQBwPIM9lFBpR1cXDyytzGcTlvlrBDuVzbJCQpobFY42mb6aIbZWJnT4R4oOfdKMg3
lSB+UWJizUlyg7l6ytXyTDfAaAuG8rkVm5f1p/Qmexan9ClOhG+Wlp6MoSNtKf7uhOEzTKzEbggJ
kH0NTlenKgY8lnC3jMVTNQebOks2+VSfxEzaC0q+N5CKwUIKbXGSnyS1/TyJhauUry2NcaGh8jgS
0paUaodc/ya101erH79CrD2FvejpC1mEeLI2ghz6RVx9Jmd/Vntt25c42Se9lXMZKTQv7ETl82ho
i6MDQ/cQo838LHVLTaRkM4ixo0VptpPB4hnR4sBjpZs6pNLj5iGp3WQxKbuEGy4FsVNPkw+29ls3
xM0hkqd6GzSSWxHRk03xsnnV69dep2QPYbC3CuUr3bgUMCsSsaGXBzRRIwnkl5XJyDfWJinNfVjk
tpDDh7Wtaav1XKeS6OtiklDWqM9si0r8DhjMneTYLqPZNdkdE1LAaqC7q8tcp+5Lo3Tpj/1utMIn
KzA+hdng66VkF3mGx7s+vWrpIRBk5J9VQ5VJwuQisu70ZJjc3MrxSl0OK5Q+XDRtL4xpctAnomuy
alvEk+xCCpHyFsqmXNuK9kUcRd+qZk+W840xVsY+oqHVMObH2IipcKh4SVIWabg9EKmwy3h1W37L
Ut2rONlHnEnXMoMxDKTTsmMVaPtouSvFyjbUL/BjPaX7HZaC1y/FQwz4Pq56G+EewV/nTjwjtbgT
8/9D3pksR45s6flV2rQWyjAPbaZNBGLgzCSTZGZtYMwJ8+QOwAG8gZ5LL6YPWdVqRjCaobo7mWpV
ZfdmesDhcD/+n3/oyS3o6tChMo4UVVWM04Lp7h1n2NNb3Oaxv9LyLtTLjIhJQaKX9iy7O68aIRgn
NzLmshK/KurJcJyCbewSpZAMWM2r53qw2nVScHrMuZZ/JkqN88ESs7GW8W0maRNGqfbLtcaN6RNa
MIiZTPuY7BBjpMVboErRuby0xfc8Duz+OvIcyjxSA7jhRDRguQ1Zfvbi9TnZdr49Uov3cx19Lwj/
KIhy6Mf5gUZEMa6rqgnsRWjCrWcuJ/2nJzPzu6G6+EEklc2DG6n7mjSi/DPQZUkaQNGVvzAAY1tv
s4zjhT7d9GhPwJe4iE5Te5OoILuwOgJ7Qi2eqhxjRKeV7PxaRgpjmRt3A3c4jdh1Q7rrzLVo7FJl
iVedOyJVXuIX1tqLYjIb8yiS5DEVw7Rctcg84cwqkz8Lvy65lED1uLQcQk7Wet+7nNaFifTFz6Sm
r0kk62JU970H9TMat54rdAwcaIfhnJoYt6471i/WPFk3vQkX22qDGDdVLH3jdWHO9NNH/A7Eph0R
sQiK5NDCUDnl56NTXKV9Uef8P9BBrxrc0DYVrePmqmJyqa4GjDGxKnTcp1jOHls3eZq3pNz4Vdhb
BiWgcibxxS5B89alKKIkpOsr3W0+pPH17KsRp0yaR7f8MPU51vrmWpkareusnb3H0vNYNCkxq5+z
scmXPArnaQ4i9UtzDNWEsy6CgstdlWM6YujQegq53CzUqHO8OoWTVdvWLijgzNoGupyJFJvDtvXa
ZB0PTtmHHhuGt7YHrptclIX7EBWNA7g+D+ws05DRYGrw5rnOZFASRDF66JmlW5FkAuO2zDfWXI0+
ZlSpo1bQ4Sw4Ck3B19/33p1PWAIwU1P3V1SWvrmeDa+v1/nIYUlzh44Q+7hyulWcGtmj0RHaR0mw
GG40aT2TKeAP8Wual9qzIbA/3BVenuqPSjl0QYlN07+qccYIV5pk2IRKm7/XqVOwAPMydVb4hFWY
3KrJ+BuW/UdY6f9d7tRd87N67MTPn93Na/P/QPgUrMWP0ND714nv71W+BUR//5G/AFEPS324noi1
FzvYxXXuP+z2rT8skE6kSCZwCt5CDqjn3+FTjvXHQoUjFMqyl5jkRezzNyDq6H/gC4wfpwHniU5G
YP8TQHQBat9g+HSoMGqEkhlAhcVE8Z0WhcRsCeYEiiObVvs8SQfHy64jUAT+B2WPl3cQDXM0aRtJ
u3tHcAZic5zrx5WjTIsNbew3SabMS9+Ngq+4rlcvnNs4+Dmd5hfbGb8RlwOe2BHb6sVF0FAsVZM3
bd9M+d9A779VfXmPYq6T/+O/HbYifj8GDuHob1EZADIfE8F0e/JbC40LO99sbRtrgFSrx9zqrJiT
UBZl+1CPdrJXGhINfdb1M02J3zTo/+yF/P0DsJTAtNUE5D5WzU12iwUOTeSVjIrsWmQ63V6Vuvmq
a7tsFUUWdZokduOyAWnYcyhNYRJrj4Uby4uKEx4yDwBZABnKTgAOhxxy7GLHr0QLpxws82Jhptmb
WlYZGTON9kQfSFunAOZfs17O9o0tjMxdT14+bx0FuPfXVC9mPR9P9W+R19GjospCPYfCBhHTsSyi
ij198HIiQ/s0bx5ymQW3ctQduZ3nJnC3ST2Pt8oPCIzJQSCHdU/HDZmLzaWq8IPkJcDj9NUTkSso
Ra0AP4s8ViSFxU7vaKH6nRVz5ifrfEpHy9ylo4iaDDIr3+ExgU9Z9lAYHTVsR9rRrWGMP7u8waqI
B9wEZj5clTXAZBeMj+Zoz3uvBI3r4s75Br5V3g0WVrdhXaG9Ncakpbwg4OQW7VR/hZfzAjin/veY
HLFuU88CqcEkyvbJhiu3KrJAXU6pRQfBrcDPp3oL89Te8RrbrVZ2kK8baWGSl7ff8rETN0ZgiZfc
tKZftRVoD61RFpTuQb+Nosa8bTSpre3a1jbeMOZrQ+Tyqhklp8pU+ZCjqP09Zwh+1NH8JHJ/fq6x
Bn2pF2Wb5hVuSBAmd764aK9ShKSbqG+ne5nQ+SB8va7gopbjZTln7i0EOa6Nc1XdCZNjUUSD9QKY
El07xjyugyB/8IZZ3kZdqkh+8rCxz0WhHi1Ly/Iw0aKLdoQmhnnunK28YVI3nqdd05LtLigI0tsx
k3dDEYCGcFUIiFPDaemr2bQJdwDf78Js1CBSVBqXT7sI9E9GOiluxtXg7saRlKcSF3vo63ETwnfQ
11GAbE+5BCSuWkFZQvrTiz9pwZZuaHffeouTqN5f4lltbMUIaHBmfR1vPxhyWJzjKAlt/L5R4x82
lRo3Tkd0e4Ak/qDAx0buwg4aaJycm0b86kdT30+doYValk53Ss8FyWPeC20orQxFPohpNbYaUmrD
HrLQtWIA7qCGl7l8/SY0rHDCZvEMf+CIJYyyiO0KpQVgseu5SFiWZvkbSnnlD+g8a9gaJZfRMFvy
PgJFIIapT8F+ZAV5ZTr8NKJB7YqYaxelrQyDIo2+fjx9h035v34HbWT/N7kdrecRWXi0tBoJKVD3
AEr4OQDXDDOPBnnSc1M3Ret+thujO/fO3o+6RB/TcdQJgMIU+ah7TbBJbGq90lYlVpjDJhlU+8X2
RPy9zy3cy9wSVHbnZHP1lBPZsYt0Z8ms4woffR3aiSItCeyvbS/ltYaKDJqc4V+57RjmepnMq49n
CIr/0QZmGJxuHG/IN3FyReN4+K6EglpF4Bh1d4BviUMdyY9HStFY1io3vWgH9yU0RDtZCzBcU4G7
V0NiwjcdCz8BvOP2jy3ra0PO4L2TFuI2Nydv4woz3WlOgajNjsS3ytL2qVanl8PQiTVGcS/W1FKV
Gq2xBjSPHmGylBduW+o7r7CfhBYj5cJSbtrZegWOETf+I6KnIKxVbKykQbOKyAivv/V1/mNN6JC5
MqRm4ztaXI+J2RFUXHqrcfKnFYxRiGomXh2RnQT3mDWgOOhRWOBS5vrbWZ+TP9PAmy5r4kdgYmZi
I4M44gaaC2STfo19nWrdRznV+p7wvwhCwKJ5TF0ouHrFydwm9lcnUQ5NlIK/fKZN8mWstblYtTUt
AHvK1XWlabYGQikvhTLFPY408lMHk/GHTTm+ZTvLb/XGjCNYp8N8WSbcIkmIM72QizSUrbG1bhKH
9DqZqV0Du/mLG7U1qpDYuXVkn95rmUW4XFRhB0PxdzFmRbQZ64G7Vk2fALVzcildMV8KnBp3XCvj
O8JGJHu2Hjf4EquaXiJAc713Pcv+JpGEbLrYBTbR+phWZ2YN9ba3GoJfGgs5A8q99QRPaD9Kf9r4
ZHxHYVWJ5tXAkobgu27t63N2UaIKup1SBYsojcbrrPMvfDfttqQ2fzH1yLqy2uTZjbm7mgIjA4yF
b/yJSpFsS1IgVSVvC82pr20MBne5MwffCPwrdhVW/QugX3cFjLumDq2h5z07tX/T+eJpRiZ8I+vO
v/NRznJBqQoALu7KEZernfT0e11qfyYyHR8mhKLgUxJJYzMMS8JQ4W5klNEwFPj/GaSkyCz6EudW
/Ukp178r3AkQmVroiZgg45ky2sQqIbOu6DJeWNYM2W9KunUCMfpz2RYaRjRN89BNY341Vj4uBJn7
UmkKJFuz6Ri6zXQ/BFp6qVW+vce5Ofpc1P4uKgYoKHT0vXDw+5jf1pcGPH2/YoUFBOqllcKwYez+
5B2qx8Lp/oyQbF4Sc2reD/T+r51S1pccc96XdkmNyUwad2hEIuAwjfs2cR8TDGGYV6gFyMqzBrLx
qsK8JHtEbstkBFfO8LsQbfKzthfPrgxzyu2YOwS/DcbnaEFa05jOdK9TnW7p2WqfOj4YeK5z/q2q
4xuYUtgQ2aL+Ti0GPkc/ixWEjuXSskvzwU6Qi8++6J+r1nzMmti+BGzXW1LIS5rLDgt5Tmsgbwy3
urDsnWlf8AJuiSq3Xw02/RfN7co9Fqrmk1/MzV0jzfoLpWqyma1supZWnFMZ4/Od7dxshPugClVt
Kpkmauu0XhaTaGOYYpUHSfRFg8+wJacm/Sk8YZUh7ZLqJpUaXdzaVhdFbJo71lj7TRvb715b+ajp
TH+teTiYFEngEqoDgERwbHdFa2S+kyY+Gp4z6isfbgBw7K+aL34LN2HH0QhcpeNzYGTZvVkgYC+D
MQijwnB3feDZr0Pq7sGPzLXejGJPNZN7z16w6GqwdA0o0OZUPXtm3wIoBiBWjg0He5uClt2pto6/
T3ndb8hWIo1EqrxezdUw7/oY4rxwZASy30U4QE1JupQCt0lCB4GJUtqtaofqMckquvhuA/GpoHag
vkbQEc09Um83QypgdIg+YHJ/Q4PgX7UIK2g50eFe+8SUb7phLH6kUKnWUszli1/F40oJ1/7WR1P/
mPQaG/9kb0Ce/NdgsNVN5rZizwdt3OZBE2yUF/BmBsfT3JAY2sq9HMbKJlLAA4iMsXfTV6lNptHO
UwXKMdO1669TOxHYSu6RuDTYx9CC26bGF7B8+03TgI4VgOUQv8u7tMjNbNM4Bu2sIbLMaZOOlTk+
pa7D7Q6WDQCl0+vjuoMH90OB6wGoZTJt/hopU5l7E1tWvBh18BlMvh9flu2kI4/vSTZFmTAp85NI
Xbf+0QdQ5Gt+8e0A8QT+jm2BI8auPkNbtqew51vbYFTnYwDqcABn2ZDumqof7xWYMVIQtyZhEczl
1vMb2t9Cp8PisPn2JbbXa0Iyx/vKq0024kgg+2iaWDRbKUbb2ir09irUC2qUK2wKCtZrVzK7OjId
lVbpbiwXl5jEDJ4ZvGgfdIil2bdorGKLbjadCkCqdsqpgo2m2KYi0uU6NvwFyE3KDrNqWuRuKY3b
JkvF/vdPzYPYvmhEl+4mhNifG70Ue6cqjNuyZxkbIjZQT/PHAoPDmMub8EMoFpgfccpcL4wod1Uv
T5+OKtiUdj49iGCCyu+bdf0EQEXasxlPlEBWPYz3NFApMDpafg+jBgchmWvQV8pJ+zVr6yVodpw8
oGbNiYxtxoWSEBFESDsZLX+RXhViL0dBlJQjyfhC2/K1iQJ+x5DD/IMh3dCmEF2LqZDfPOAv6LXw
wWPk18GQsWDrxL7o054HkdWimpdN5gGvap4Lhb5ZoquzrNbWcAUITxXciHrs7eLNBLFxL6TpgJYb
9F8LI1jiqqsAVTIgohF6jhY84zzO1I05SciNMOUPu/YCaEBT0q71mVQFKorReS0igz58MBCLWhvj
2Gyb2h7uMyCRXyTNZjd2UPtbx4wRa+A1s+qTMfTN8rIRUStolzrBfUV7d1M5nhMqz1Z0PN2u2Aap
lmzkQAhZomN5Kmb7FXaaeQOueqG0ytjIWVafgnZMLmNtVrdJnwxGKAfg9WL0os9WkYtxY2fO9zrp
DGQW3KYuraKY9oEo8jvPyppPfWHaN3Ogd2FdVPy5zhKXqiCNVwXBclOTAcmnVBJbIry9b4aEBLay
GlXvW5pKV0Y3mbQs0+KH9Kg6IIbliU7/2pp8KpWmL/cQ/6pfiJ3HmzLq9M9NkmAVkswkfq/cThjp
tmqb/uvcFUup0kAKUrXBCRLlIJlp2Romgpdq2onW2oOq2Cw8r4EGjglxQZs6iSZOUCu9MluOaa+r
DeSWdlCxaRqC2TYimswN0Yx7fay8q5xojZ82yHlI/LBxISx9vDSywXjIbIHOT3Lz3wMXx8Q38WWj
E5qeI9N+ocZ89JL4k0hMuDJtI64kiWn4AXQPtuUNK8eatoA/4ltcW4i3vNpZJaz4uwa2AvA/WeN4
pVOlow/ZTbP2KVE64ruEu6Tm0jyTVoS0Y+Cg70xnvIu7ob+q66y+k+U87kER/D+tpDLvS3rTa13l
1l0W+9XGFqWxMZyUpuUk4htZ5NGtO/byU5W02dOgWS9Nrdt7S/o1/KX+lcSq+lk4DWpNLWkC8s3S
NCymLt0HkXyO69b9it1QsJZ2LH6I1E7DJeKEddAJoiBd5VMY+vbO1JrtTDYgZ2bXfeqSSpcrvkwg
QgTxu7o3bd6+9SOtnKfAnG7mLqnpbIjNf0/ruFYZFhwrR/q3XF7iTa3sYkMl+lRRdqaTfqfnw0i7
nRubZYhv0u0e/N75bubGSzWwp2P8+kAkOFrL7HNC8FWcp6+0NZ5+38T+Ecz9/2XgrMmt/L+mBP+v
/1mm4rWT//YqXr/9lP/WV+kBIE5a2H8whB33D6SGFndvzKeJt1scqP9iCDvGH1jgw3QFR+X2Ar74
fwBx0/1DB7wzCW4B6CADlL/ub0DcNP9w8YmiTkWjQCKl848YwgvW8AbcZEzPwmYNtN6FxfqbvvwW
E3EDkioKc/H1MrGtz9kuLrDhdc/c54/wot+jAC2iQIfl50N9PrzN+5ZKrUb0ZohFFKq1Wll/an1f
0/jV02usjbRVO7gi5PuwnguV1fdv3s0JtJx5PH5I5Cn845nBYkdxNDzBKWUdudOiEdP1jVbqNB+N
hIBy0Zwz8jpUTnvLkzIU0bcMY1o0Og6flAMlMU1ttMOixWmqnD8rl0Z5mZELMHuSUlmraDiY6RlI
6cRrZH4JieQl8i+WdTisGASgRok4VCW4dZcRxjdNFA27j+dxAV2OFguOybxFw0QYA758OAooLTVR
5CCdhRh1PZF58idJYTQH09K+1vO8//7xeMeI3TKbfC/Y3OBbYHs43hwOGDSEz/fKs2CDD7BNna68
wJ7XgMYemTUS10LjtHDh6Gx703R/ocv4M9XR5zWV0fy1EX4f//2/oNIvU3j08PwWm5gv3A3oUh09
vITt5xlJbIflMCx1txdOY3oXQZ8mOS1aW/M8retI3jj85gviKGgX1C7pmVAdNb1v1x9PzYklffBr
lj7XGyzTL6WeBrZmhQ4U8HB2kHZFsX6p14SZnvl4T6wtzNsWlyEyCN+b5Xb2wssbxfL1yOACi87H
gkvtmfyUk8/DrOA2wJYIQHv4PIUHNbCqTN40X+ol+QQQ87ws2aNFb86s4nNDHS0qGxXw6Ga2FeqL
oDX2yGnx+uami0HNP35JJ2eOlib543wthN8dPpSlx7Mt2ZFCWhZiU3t6e6Ws3v/HS2ExYsNozCNZ
lFbP8rxvlkKeQeBtPB/OSmTpFxX2oBdDXpQXdN/PKaDeTx3qPhY/DhueTUd2eeA3QyW8Ju6IXhOW
quyeyyzW9rNfms+xjMQZT733c0ds2NKsxRXRRw9z9Ll1fY1oPtCbcFIeTuY1BDRoTedsuI9AcTYY
Xg3dZRrSHA2cDYcPNLnBiHLZaEJOb+OnK63sWs5usHjg6juF7d63zByi/cfL4v0sHg667DRvZhFo
qy29COKGGxn+M6RLJLiZjhOnUQDZfDzW+2lcXpWBCTjHg/m7LHk7Vt22o80tHkKf4trfjUF72dpd
dKa18v5goOOPXwirbzEk+62XffNEtAJglwwOVn+GhrZXNt6erDZ7ZSmQc2Vo57wsT7w27naB65ue
55ioWg5n0OFGl1jCgOwq24WTOtcI5L0RkjQk2ss2c/vNEpR0ZiM88d5c9n8mEXsgmu5HG4dXJzFW
sUkf5nhdrd1KlJdFLbrQz4xzfjInJhQzvGDx7GLjxcDr8AGTpCVJBE083J5+uMOouH/U59QP6waW
Me0CfzzzbCeOWk5ZOlIGdQsWpM7Rw8k4l6PZpoJ+DnodU3ZVzSHXOiCfyvJWUdqa2crFh/e18ex8
CWvru0+BodpPaUBC7Zk9bRnt8LCluGWO2dKW/CbvaOdMuyr3yqIToVNY6KiQuBvVxug6fD2SKm4f
JHJjbzWNrjGvs8zI7DPTcWKBsS+zmH97OJI+cDj/QyVNQyWMj3FRtLUqrQkLJbsQYtVrnwXJRdur
7swzv1teAJqUEPgvsilBrDh6ZhxBjLnrZB+aRpUBdYBnoriDvVRXPz/eFN6/bIZiJ19MDJd8gGNR
YNPh4eVKiF+qglQVlp4Z7XxEGxfCBWGEQq/s3VRHGebg0saPMUq8Cx+fk0uvUDQqP/41J57b0nnN
xJf4PP1y1Xm7RamqmLve1GTYlfjieJrXPtCgSz63Tp2dOVTefVYIrg0uPFyclmVuHu28M62OSHNA
Uxu9xgs0zbx1o8XjU5RAF4yn3v/y8aO9230XgTenyiLvpmI+DkRwNURo9Af7UCRB8D0HNN2CIGgX
H4/ye4YOvhaGwSWVLFF0yY55/DqzIYrSGRJM2DR5dGVIVFboaHBT7bTURJxhC7HJQUMWUWGyndo4
23j5mF6qxu/u8fcm6n3syUSa/e6cYcGpGXBsSsfFU4gG9NGMu2YxwJO0+JBJBb4cLGvczjWWFx/P
wPJpHE0AG/NSAi2EKOM3HebN+ZP2kRYXi9XslKdNsiYANL9O55y2ZdPidmMhb7qRbKmhif5o76QB
1q8f/wJjeZB3P4EmCe9h2baDox0jbo3cqKNBYsOUm7i2ulHYRlUNid7EurxoEeMVCf3Z2B+9J9Zo
cC9VX278XOahOQtj3+hOduZYPjktjsH2iev3ErZ4+GWRNGt6edXzZUU1FvJ2Q3uHekrv0KIgEt1b
NQ5F0G3F1qy6YDM1hhad2dTebaTQG9Ae4+tKcKEPe+rwJ4jCd7TRW5ZmZrR3YKW4E+ZTftH7evBr
if9kjc7Gmc/8mLK1cFOgE2JCZ1hELHCMHI7q0irRYiwxwsizXmxxW9XdjR9pYYUZrwuNDMPBC8vF
4zaZrrIZ7ySapN6PQQahJJrDQbpUYg/08Qp5PxN4QVL4sdUtNIzj5IokAFDVBcx/R1j9NWov81Y2
Rns/25QQWjajR5m85tvHg77f8Ja+HX7fi/KXsL2jU31qK0Vvs9bDSnrZ1fQrl2hu8WjiaDsXq3Ti
+TgyHQPTTZeMSudozktlV4ie8zl0aL18ssqMZl9VVY854qV9hCPD9Qy77kxk8/sVzrEBkwbQZTk/
rOX533z4hp1EVYueIUx9ZjExq+wSbZDcF1OD+VVZ+ek+gvmPI0TQT7ed2cwXH0/w+8OLcW0KJg4W
6N3HCAVSDryM6M2EOtwNuB8qvoo8jC6UKMwzQ73fSvGboSJZqLDM8DGI1kC7oB4j92EsnOhHWUXp
M6aqX//p8xD/CLrD5+dgjR0cvcVG9TFx8Ayi9F48tobTYMudWN9zgbzj46Her02G4hYAeRTY7Z0F
rpoSMRr4xmDdJYoLV0J6wlEYwkYjEQMk6RScc6R9P4PLCanTwlrOCt872owUz4W7QDeFkW/oe0u0
2o2pBufMlnd6lN/XLRtPiIXm/HZNKj0WMFIKPnQtH0MjQzg6Z2W+/Xj2To5CfRzgjor2zjj6sud+
SAnDkVNYGNQupczcqz6LxzNr7sQ7Mjg9IGbbCyhzTMPKex0evedTKJojjBL6IhelFrUPtp0koaEb
1pm5e/85kcQBHg3CiFsp9vKHczdiSwZtn/FKP9UuLWx8A+wIispbleN47ng89XCLSe/ylii3/aO1
LslzGFyJBFiLOuzhEU9levxL17N7Vs+5IPQT74t7FTeJZadazqbDJzNiX7jtBNWzhePInamz113S
9vuPV8WJ+Vu+JbxwUBeC0xzNX42DAjRrpw8zO/5ZRqlNsWN97diSdv/KQFzSuJ8C0B4vcq0XwjIa
qw9J0aoeWmwd1yx8KARz/893JFYDjuvLOe4CER5OnOaXQ+pHeh8SE9LcW7VjwcfXmsexGa0zO9Jv
2vxhEbdg2/851lERN9swCH2Pa3fbePH1gLQXXyHMPUbYgEb0yerk4G5LzTAkvCGBFaTHhbzbtZVH
4WdNEp83D06FXHVOPczoTsyuQ/A8EEEwVmKsPtOpbn4KZzDphebl5IXlXOde+PG7ObInownh2hYU
Ez6fRW/xzlJfE0mWDFo9hFB09U2SWPKmH7vuy1R1YuMEMC68KELIWdqzRjJgGu0nz27+haW4TCZJ
Aj7ombcUzG+O5n7iQjuZYkAgi4g5NqlzG93td8BHzpmhTnzIS51HpUN8AaXV0aqfugY+Czt5iOt/
flNhsoHmPtaaa4E9yqpJSN84s0+dHJGWAsZaCxf6GDd0Kl7BkHdDaAObXKSW2+8FPBN0dti74MLX
JPcfv9MT24dNoUJ/hyKJft3x9jFLnxeOI2IS1KSkBhNadtPNzqycE4+F0SUdJJyMKAKC5X9/8866
wo4mDAhV2GYNDGlVLBxyeCWznoo70jvO5eucWqls+DChgVfh+h7XNGVmZq5Zd2MYL15E8dT2KIpN
vE+gqXxG66i9lpbKtBDoVn1KRRB8w9C+PefWfuq7p4YDvOQkAHZyltl/89z4xLuFFeMurrudsSEz
pcI0mi1gbdlJfz3aRXJnQR+/gjltkhqMHLDL8CVGbWYD2vbNfWGWsPI9aNIzOsVtoiRGJkNch0XE
p4hpD32q2Tf7M8fzie1+6Ufp3CpIE4Aqffi7J+4vCEA1FRLcnupkVmvjPiiVcV9VSn3/5yuQFc8n
HUAyI0/qcKwA01Ud8zPmKEH9mCzuzmge4u2/MAofM20G7KfpNh6Ogl7Jn82mGkGSm2hfyKy+bIIh
ObPOT1wQwQvQClEE0kP3guOJq6CdUIKocLHr/aGKVvaknSX4JOSRG1zoJVHYsKQy42nCXxpDCvQE
t4PUiwuyHH7pyisxMB7HLfKj+N6xh3pYTaAc+9HQh+ePZ2SpQo7OJGovhIrLB46Dx9E3SeCGPRY1
8w7IMV9MTVpeF6TkoJuOoh06Iow5jcb+9vGgJxeWR+P1L5vJhZnw9oNocV8c6qBGxN3lLwKjm7Wu
o2qPg/lcRMWpjc18M9LR40kQTvLMGakaKhFWGIncJHOhziAhp58HxRhta+JWjz0d+86NI6C4Mayh
Rq5E3OvlKu1mvkwzyPIzZcTJR8JrCuiDTjGBXoeTl+XIjDTFppar3NhCz29WQurNmUc6NcqCm4J1
LHD9cfXaeiMHhiPH0Faq30Dv7ld5M05nDrpTE/d2lKPvMTd02RoW/k0l97hHjLEH/EPr6dluIjWd
mbcTsLRNKiPlKwA4MXXHXQ+8iCc9izvFMughkts+5lhaJdXlEJf+ixKBcTmievwy4vT9ZOZYn0Rd
n14RTui753aIpaw8/uzonLH+iQS0XfdoXQ7ILgPNliqcCE9gpx/TTaknL6PhCUxnq1+DlYZVj4tK
2knoe2Mabyc/PTP7J98xYBE57BTa+JEeraQ+SvRxHlUogrbZO5CcV3UryzOnyO8oveNnpa9loOgi
Hx3ayuEwXmP7+Dww5VLE2MSWcf4pp3a95ayVfmhGbneZytjbZFNefdOg7CJZ8Pwv+Kq3r1giwab8
57vP299zVPLbTe4pe1Qq9COfDCrBBNDPaDa1icD046FOzTAByUg7KR0hORzNcJ5TltAK4SCYrA4N
MATossnjzcejLF/J8QRD9VowSW6b5HMfTrDolT84KlFhRs3er1I084R6Lb2nT4Rx4pAyYLtzrU8S
pMqKsjr/F9YRfR4TFHhRV+tHXzE929ibY4JAa/wTL1uowkR+luLh46c80YfgS4FmRS3FP8hzDx8T
4WSOOATQQ1hT8lqYTpxihd+js0bPf2XUI6ZZYzZIfMqq5LuTB2OyigfIMRczYsEXZUqbTkSk0dhN
ywSngY9/36mTdMlaouPvAYpbR7OAGhJvmYGEA2Xq1r6MdXy1Vefdz75f7t0aWzyiFZzPHw+67BPH
r36pK4mbRnmIX/fhnMRxT5ZMyZ421UW6SROJk16drXvX+Wp02vPHg51azWizoYFRQdEOOtq0zLrH
BG3ic6FhbF5axMngHO70/8LJA1/Rx8mXfYma5PCRBiPH7jBlHq3RxQGnKu/nbhCPHz/KqU/Gc82l
d0a7HTfUw0FS3EUosekPYDIin6MugLCPeB/xkEBVpNkB+eKWXAW6OqcTPfXGSEwHWfN+R84frWIa
dEOGSgvLwhgbsCQVyWXbaEayKd0cTnapl/nTx8968rV5LqgrODZkjaP9rq3NfuAXjaGCaB7imGeH
2pBm249HOXWU80Qw6RzgLmDQoxlNhOmr1BjDKEKYYMkxuKQV013omJ+e+dJOvTwf3hPEViAiCKaH
QxXCdrEmQfPvx5ZCQWPaT5HXVftRxNqm5LVfxFqqvlQmAX4fP+SpqQRy1RdYlGPTPvoCGt2TdEiR
JpbWmD6ndWOty7Kyz/RyTo5CA5l3ZsCZPe5qzri5pkNhsdHJpMboSJUICsw6+Ff2bcwqlg7ewjnE
++KgDG84hCu0eCMmk6OxCVQw7dypacOP5+zUvkjTkkISBg+TdjRnbcyKFPZIttYSjdqnUZFsFJk7
K0GGjhuKqdTIrMdg/uNhT17+cW0g4ovzl9b/0SppyO3pdIPaUvW2jmVW1Xr3UTfJJzZHdx+hjr6Q
UEB3xGAOdypIqvtibs9EqJ6sObHyhlHIFWtxaz6cYns2JDIVvopCReYW4cuwI8+keUV8iWJoruwf
ujlbX7knSKTFEj+gOOuc+7hABfPxfJxaVG9/ydGOl1Uu+rRkpqB3mx73usTcZoFoz7TKT4wCZ5yz
AcwAaP+4FHCaDmWvU1NeY7qR4DlsoQcei8Y483ZPjEPNSvUMnk9VcNz4bUrDbErZGaGTyPJ6zOph
J+junJmzE0uXJi+5PQu9jdbY0VFEEkQrHIvQS9vXsJ4a3Ok7ge0VEple0QSMHTzJ4DvsPn5TAWvi
6ExnuaKk94jAdOjnHq6ZzEzaitgKROQYOHzCcCvZBqZBuAbmp8RPTeISYxhEUVEyLVbJzbmg1hM7
OTQZUEdI7Qtl6OipRSKSnHBDIwyMXr8vuQhtvEpMjx4+pR8/6cmRAMUoGekAsWAOn9QPjDkusEwN
FXrqq9bu282ct9qjbp1NkTixYGDK+BxNHII+rMXDoVKVNSpKfSNEXIe9/qJYM/E2Cz9+oBMnExrw
AIIFFAGIn0evzhdOJASBHmGM/VUaBq5MXuLM75swQl9KkmneJbdEY0l7G1dVXp05GE+VyAfjL0vr
DdLo5jJxuyA1w0i04pde9v3dYOP6MaeLq2FNgsnO6lVJjpUnkQz4o7Ej1sN+NlPtysf/sk59zKXt
WH7/eF5Ozj4+CwuvcdkKj36XQoub1YC0YVKXuDmOUxF6k2ueefy/aDCHnw51N0wU7iG0zLkKHT6/
7vUq0GTcQ8WYPbX3cBH/MuMEaP9v9s5kuW5ky7K/ElaTmiTCAEc/qEEBt7+XPSlSnMBIUYSj79s/
yu+oH6sFKd5LkYonmtIsB1lWFmFUKCQSF4073M/Ze21t/qxP0NpSp062Zu/QHwOuLm8LuyySVaNJ
4rVlF+TnIWY/+I94VxUQtVpr3nYRYIYLZqP8bOxmgHFd3QN17avQUQ9V5gIPnZzRsfahLuIS12ht
hysrDKNyUySV+xiMJXRMmG541VplMo9JIMdpN8/dxKa+bUR4ynBYIT2ETYhvOJ+wamY12bvbLEBR
xZUKsbVE9YiARI3ZTq80Aeeoc0iC8sbawWepDfivPY0gM2ftTkF4msxyvhuKOaaqls8cf3QqF449
5uNw7Qx10B6SYSpbP8JiAXJOJvAl8RGDrheDTb1M7ZIhJHEtIJ8SxH3xua7nTuxyU4/yTaNRVvNl
GZv2uu4R23iNaEqHVKyJJGxwzIsLRQ66te2H2N7GtuKmB1zvDdG6CC4rlIe0q46N3qThCv1OGPq9
UVo3ARALsTLGFlda4bjR4IMsBcxTNHit73SwMOZd4jTzlTAx4lEbH2d4HZWqVBvZRVSMWBbaIwxy
Ed0TwWVjBtL76qyolPIBy6uOddquD+WE7N8boIsXfjpI/SandJGgb58q5aD0rJcA8HbzrjSIEvLi
cHInjza4Y/tmqMf9MRUd9tKob5rrxoyMdqUByIG72dJQxqloJbGfBYF9ii0bEpgRzGLcgl1Q70WY
xZPXmol+Toq5BM0umev3FH5i8IStaIRvjTKtThWWIiLEkfUvjMuuOrr4FsEJyXSWK7db0HZwZGwC
2Ry17C6EnSufsGb3D/WU4Pm0B7oGR6fLLezqc/hkOflwUWvwBJ1szmg/q4OABlSrCyEwHm5VIwMV
HRv1cLALwLEeGhut9bGitq3LaM1GcK9O6JyrbeMquyFyw/EzeU3kOsWkFoACbNte4Wuaxau0V/VX
3OtQBBRVj7e9UiuvRUTJBVI0fpXNUOU8sXiRp2smS+DBM17ie/BGqeLlIcUSn4KgfIzj0tnrUZR9
LZo6uhy0sY8vgtA27pOoilskN4YmiAqUUl05hh7UPDEZSt3MbQFhDiF07H1mT03tpeYUYWpU6wSl
xEAo1ChmJVk5kA1Sf3aj+sW0ZVF4SQq60gvssn9s4SWUu4o0ioT4tdC8l0o69FtNWIHwaSPpF4mE
QkCjc5QbiZ5GWbepOzeeNCYGZZ9nGfEDePtJb4NuReqDMrsXSZiSt6gEfJAIa1Lopdy01FPcSXup
2eqc567ePwPnVvBQQyCMPNNJjPsINX8IUqGcBx4BXN2rEQ1KvUYrpTl7FwKCuopchwVd7irEJzQg
oS4FYzn0qxBJit8HWA18eK4QtDQw9XvXiAyD2IZcpx1VdyU1a0tA7AV9AH9dhOSoXnUKRJvVKKOO
WDc1ycvV4Jh9fEZm52D60VyTX+gosu74/D0Bh1Wjy3rF1iV/EIPauF7XZ0W85N0yOoUqnQzZdx8k
u3qwOhj3AoP+iqI8LpKIkHOEXa6eX42jY94ocqgExN0ZTuk0WOSfzTKJBngYDXTXAA3uxIRDhYI0
Ng0Uu1kkw3a06gnGVYWx/pD1Ta7FqwxUNJrfzmzsLPGUUQm05hmZXD4qV6oyzBZZJSrw/PSuGBMI
LZx/IGit/Vte4bNzUEmt+ibKz6l9uTcmU9EtWfIK5TRwIWsrstJDDBYYfPGweKWJZagrW9xNUov5
Y7ep78hZKHmiUngdH6wRfxKEAl4DvYYU1KBAv5AN377pQsSNPbBsYxVb4Q2XCxLvEsaY1CpotT5g
YZrX1UoPkhfeSnBIY8WGWU7FxjWYbMquufv2hv8tJ+//o8BKVq3/2qr7v3NKbGn69IZXyXd8x1Uq
lviTZhaoKXah39y0rIy+23MZiX8u63sUBTj+WBUtdfO/gJWa8yf2E3Itl/w39lI665i//Ln8Ef0L
SqrIzJelHnFov5Pgs2yC/2PBxCdiV87PoACAiYfa6rtN8pz1CHgtbIeFzoNjqtF96OopWt3iS+G2
z07kXHUgf3ZSJOWh6aHywD/6aJv1bqu+fApW5bQHFlkRhZ33QnaDlFDbGRxj1fGsHzunPzh59rWJ
49tRaY7gunPY85DSYQZioMqGjwbTsvh/exWoNHKV6QnTBkHe9HYwuVNdak1XYb5koxetaB4wRAyg
kWVmSnj16tyCYlCA/HiA5nCNsUxWCNmFH7MZUmbVNiPp1wur0MXrlcRyZVUdK6kaokUKCqn4vs34
rxhs/VesMvXXP4DDNn9suvzlqaX8/d+AE8uo+dW48yOa8/XLU/4uO2v5ru9jTzf/xH2OGhpdNHzk
ZaT8NfR040/a/4jkFjMMYrtlO/LXyCMgC+Sohqxp0SIsQNh/jjxd+3MRx1D7o46FtcXRfmfkIS17
89DhjGEjtIxk1ODU71EZv33orKTXyVrF26S5yYGk3k+tbnWXZYS7u6NHtLMq3vf9YGueWaTz0ZlH
uEl1sckz1fZHXE2EBvdh5/FQnzq1NraqQvPZTfT5srCMcTdGcSU9YxTGlh7/SgdDe6Qbom6izGoJ
DwE52rT0HQUtWAJPkmLd5Zj4XEuxPTQ8x3pK25UuKkhwumzhJM32J6VDNUvxWNkAlYhfgwlSkGi1
/D5RJu2y6HTlSsxWfdkNkXpgj52dzL5lv13k05KV1dfyXstk84jHUxLJMq/jets43VkwFmubPmDs
9l+rJf5FdvZ1yDpoFWkzb7BOgbvTMwaHiSSk+lFED6KLbkj0OkHU2os025oTeQRynzyRk3WGK+DS
LPKnwKoe87l6rmtyHES3Tm33OATliQzPTTSUl3ZoXWphfpnlxBmZ5JkOgXZLBMpKscqtFawH+zJ3
4htZlze5jaZd5PY5q/g19DqPaXFNR/OYpLCLnIc4sld6FPgsabfO6J6sZjwBQcQD1RGOXSiPVWt1
LFuyqxbGCVMOOUxm/NiO+JHa7N5y5pNM7OPUB5+TYr4fmnQfaIR1Fc0dgr512NkbvcyvprDe4P4g
EzRkE2IXn5tsPYz4wU0luOj7YiK1I/YG9bOensLq6zjNq6KKT0lVXAtAJ16ZhUe7ABWatZHvhOLI
i4FPEjlnUsteK+oaQFY9S3HPyxrEUeNciIoj4v+d7SnehU68n2PTN/tk1cYXLlAhR7voQnNd1cET
tbGX3J5XSnuliPgilsl6mgkRSKAo7Uxx2eXNSqkh237u870jx09Sm9kU49/pJ0JQVICKhWCLeGFo
kNawLmxdN902ipqT49A+KKmyqZV504TFnRncFvrWMNLrWiPNtxu3nYi3LJxjGV1GSrhXgNDXYK9c
Os16a0JBIR8ldzZV8Wlu7oO82+Nbepxh6TDJ72gKr8leOJvAENqZ8RjV4aUMku2ophfkK1NBKDhS
BUWiamFC6eleSR6bXjuwgt+ZgL9sdfLHiadTIwSrd7aVEGe0ncJzaiyHrJSPpoDSmx3nutlovfo5
EZ9j51qT3KdqlwfEjWf98Mpa9EpNhpu8Jw/KkdswqTyovns7f8iVik2bZR55Ra2dsj3pg3ugGnAX
EQ3ctCWG9rMG46iTdJtau3a7/l6L7Q2wMXKJO/MoLBJdBnvautN46mRyrC3MwfFBDdONvhg3WD3b
ub4VEXDqJnx003SmaB5cTYBo7WXwSce91fpd1V0b1dcM3oUebwDjrHIz3oxtD6IVSKCzt+pqA6Dy
pBfxxirds4LWk8eyv8j9IR69gkRLGPiAbGz2TDDX9OzCVOqH1DZ3kwju2MuuYUmdlCQjdkZxr/rS
PCrWVR9WXAaxJeh+LyhiDPM2z+r1lPe7xmzWpnycDPOyaRs8Uk26HUb1U1D151D47pFgfNGcOCSH
cGC3WUNRbNdkeZiwxjjncNs2JWT5cmeEB5lsjH4JXTC8TggMVfFIPpbh3pFNe6m7YDwV3uxExeZ+
jTbDs7R0M2rPIDfZgcyr0LU3c72teHzZXuOD6z8JlfJGXQevMgDOq86wh4rkiC5o3+mkr5dhcCzz
/KXEwcaEHpC8RxCIKoxDPfcbSw43RGUNq9Qhy57+SuQnZeqCmCsbZv7y0Q1kfTJkXJ7VbVr5cB6P
1McudGU+VVNI+WFQcOYovXPRBYxWWrtya0Txi8T4G2jpyXJJSHSaLj4GmbxaGPugnDQeDnuX8a0Q
nXCOt5r4nOTzTWumT13RnzdwSI6VrNn1trm6MxOtP7WlwLU8Gdm5wZvnGhSjuBwmXTsX6gNWTxh8
6Uq3BURq1Q+jOxlaEVaMMOXZrbQtedmbxj0b3OgpJS0ArVE2Ewo0JF7Y7FA+XrUZuUXxVNwp2bxO
CFlJaXsfSd8mxPoixmHVQg7zYBFGXlMHJrKS4eimqrvDgr9xi6pYV2F0z5yf+tl0I4LV3Fmw/tTi
KGLnoZL9XWEEiidr+66OKuI+uFmJTY+xq7pTll9GGSQSEQXEVZgUCBvIzr0oXggy+jJ3+i2JDsc8
Hio/CJOdk6sXhkLiLm6Rh9Iqg6eyJgJRsnBuI0bHeMj7FcMchLnM/YJ0CF+yCV+R7hh7bc4AGboa
XRx1DHBylAQ1a41v4J5wqnav6HG4d7TxLJ6foPw+DBN/S1AHjLdZBrE9wyMF4+lFxSeY9bCnlHnr
5nDxkhB21tTOQOLM9BxKOgsPYkkWgEzfzw9qp78qU0XqveaiMI8xeZp6GKA9YovfjcaJguspSYNb
bQ4ekyG4ckt53ufuA4Lep8EVwF15Qxntixz3lbgGQEVMzxITyUvpdqioPMeqqqx0s1fJ9aIOIgoV
LF8BEF+WVnYiyoNiW9IRCDMOOtN3eqOncBR1LMF+nzbndT9XW6MBKBksVyxlUwwCNw02Rap1Z610
GNNTC1gT9kZvpMGJDE7dQzATniKZnAGuhePohFQCA6qOilH1Xw1QehuHPvFq7GhFkkrhQMaM2oPd
ypfcGsiDT+YTPmfAoHNEXoaW9fs8MJOTbKzkPLMmdRsZWruhtkksHVRDb4pLVNr1TmQ18aQaV9mx
WS3N1FUsZyQ8zoBCb+XbVFd0X+0eyvFzFRmn0CwViJjBpW4Pma/DWmF5YTJPObdK6140ab0fmUZ0
dQCkh0xrbGtPRzQaJs9uQSWGfJduLczp3BmqG4wgBA4oRJqpiXJFXGq41svsliLOYaIs4siA6Pqq
l5tSz29A2p3mPIZHp7QpQZB1ebDMzjnmbQwIuFV0+7x0mhHG7JheOvUye1YJVaa4dY1NoU35VUbp
GWbBoVTNKyecnP0gy4eW4MONHu0aNVauZ0d371xbTGAM3TJWeacNHQq8EFpvyh0fqpaU5SxttrLS
7wlPtNd9o7z+W1a4uqbAiyde1r5R+nY/qRl5LAqVx0rp9kC+eazRxY/ldCZq8Rw12Ur04qVjoYmG
0BfRX4WX/4qt13+zYA5qgL/acH3+P/+efc1/LHN8+4bvey3TgDWG8hWH4qKp+baj+l7mMLQ/kY7T
jcEowp5r2TX9Y6+1bLv+UdUQf9IDZMTi9hHYuMXvbK3I2ni7tcLJs/AzFvME2z4U5Us76oc2WAnO
yaRjAFrTVaSy1WMW8JdzYkheOWHrhr2XpuOyTg6rRolOKMkyc4vqaL6wZ6q1e4vINRCchlBAzut5
haYunlsgDSKjh2VnefZ5IiXW9isZTveU3O3PTpHMEAuDpLh3oPZTdRygH5RE7BSKPfgdtXSH7C19
yZwJgPv1ZOPVaBIIhE2miR8ig76/g6JOCC6BAlIv2QHXsfKapJ2R1b7RS6B/DBwZAbeFyrc47/Hf
A/1SQ00hAU+nk3VygpiYtarJ5alVO2U4SwGfyhWEbkHUVTrBsmWb4zSXlHosY08XQuq5N8014azl
VCXFk9OqCE0dCTa/9nI2BnKt2UqSerWdmBS/Mf5LINEDxJeT7NqWtNYA/wZ+xKEzn2hyOeotKw0T
A0NS67NOtJAZKUQBx3VcZJ9y3an6x2kEQ0qkAjhXv6zHjCChIQ+ypSMCqnblEkAAO5YWoT6dzykp
pVfuHLiPIwaBcs9msZdnI/wrK/UGFNmAq3VTmQITyAKGEuHH/DAwXjhNy8zYYvYjewWaehZuaja0
AjJFMVC7Bp0al3WYsRuD8cHkFNh2MauxJ2a4UP2rGtGuk2t3njpB0y2HqHmnDDC5EI3EsnX7Vahn
mLO83mxHvT2lIFj5XUEROvkiejiTbA3inPizrG2NbBdbTh29Vp2hiBsmv3w7R3YtfeCnyV2glu0T
vp+YSLeUKDk3b1mOqEGcHissIPGe1lydndk4C3gP5bb5ABSh1ndo5q3ykA+ZFu4aKabAL2aDRkfn
pldDQMJAa7jVVdl1pCxZksW31wyWdsXbp923oh/WlZN1d6Ic3IdWzcpnci8vRF3a9yp88gk3vW5c
FXqdfRE0gCrf0DsDcgvu3QdCALHtjLGRPpTqqN5UIQSEvC/JrQlFeBaGtKVWZsn20q9Mt6A/0+Wb
IVJu9LKfaZ8W6XGKUkoRxgTJezDH8iqVg/EojJq0WCHhCJFJHRHlmhJCQ3lQo33KyzEbRHRMclXZ
sDH09bzM9zRUsac0sKKdkVU0o/mVzWMBl1mwN5rV2z5tyZ/shHWy2pgfYYj6OnTy6/5bTzA1xlfC
KuvjNBViXeQs8hgcCThXuqA3DVDxAlq4GZOHJqolvzKJM2ud5olqsZdOdeknbRAnh8qMqC9EEaEj
K6ceWmfTw/tMzlNVG+O1bpUye+A5iIeXhc/i+lkzBPg++iytVpkZKtbnMG7ICoqnkVBuIklNlmZy
DvJVPoPfO5/HoJl9hTx5+8JdKMAkkqMR8Yo5ka8JXaie5pJVXvdW716OY1Q/O1rS2h6hQbb0nbEV
LT8pKu5cBbsoYY00O8kLa3seJhcfyrpWe03FpNJCgC8mIxZQJFrA7kWssetV4Xc/DFpfw8rRdFaK
YiiNiVEeJ/ZGGmQNPWWNTOpDAlY33inlHGrr1LKJZ8T8EuqFN7qD7O91q3JGtrZ9IXy9C2N5qkqH
lmYw1s3cepB6rfSrPeQivjTKqiw3rV7Utbqbq3qab1gRtAqx65VIj3XeZlydhjpe6Ol9Txfzh1fc
5fcS8I9BSMuL4j8Kw7aO94E2ogvNBYwNOKh3eg5iEvEB2F1AwGurUHOxMZOsSnDPv6mP+HYc6s9o
/VC+QtN6+8Iy6W7Ott4HJLxo1XMph+lZq+VH2KO3Ze7vZ0OvisUWmnQLhuDbo8wgn1KL3v8SgKbv
YChE7IzS/Jq17OhVZdKcTQGD4teX8F1x//tR8RZZSBnBP/2Ej4E/7zrcocATGfqlVhl1kmVVgj0N
e47XnRFHW7oj0NeLyq2I1it1MhkQIX/69edYyqnvbyUKE/odGmIjy3p3id20sGO9IW48zEMqAnF4
4lVLvdSB8PzrI/380CBlwgAGSgHBC7L4t5fZYd6MCm2mKxDm7q05g+Kem+kjHfHP50OzhAQ0ehEo
billvz1KbmdxT3ouGzSX8dC4oiECKw9OUzuWvz0KKMaDyTO4csTbvIfPzJNJC9zKA89ExHJ06FbL
QXxkzfub84HksiBpcREs7rm355NapsoeLnZZ2AcsfkKDWMM2cNpLkaTtR16gv7lF1oI1YGRbQMDe
WwliZFJ9iEto8YQ+KGpPOQDA8QfPwd+dEetQpHQ8A9T5351RaVa6EhmD6xHNUEiPRMk2OSZ9PrOu
KuAFrX77sbNoCi5urcW1pb9r5VmTxWNP+8JLrKbbiBrkDpa+dP3roywf+sdhRNeR/qNFf8RwOch7
hIKNShgUi+F60qR41vQUEq2OwV0rfXcocvXltw/HtoBWjIv/FBfNu7Fkt44elY1lU5RWovuRvf1R
SV1xrDsX1DahCh/oV3+eIqENUGlbwpOWvcy7ixjOlKeqZqKy7krLS9vwCUEb9fteO58skmFFn31w
xJ+fEo4ISIgXPtMcpoe3z30YhTrZmxwR1GCxme2KkgfXgfJh8hHV9W9Pbpk0QAVhSHrvQzaNvOmx
PZAQ1GAuTZJh2Fim6G5th7ZSqMXRnd0MyHl+fQv/7gR5+BkFi/UZo8rbE6ytNGQG6WwPqW2/Vcqo
WYsyqTZNyX7/14f6eViDM2R25yvNNW7k20NR/csDFr2Bp9EYO0aKvawzm37366O8HwLLyxqbDz5P
fmEkvJ95W6chXpSwgzrt5XNSJwrUgSxft1PaX2T0YTb/iePRH1cN8BTLBPz2rOIgTCcnpl3n2uBs
pIGCscPA8tAzrXQe9a3sg8v483PC2oDOKRYVXtzae9lz1M3KYhhxPBKnkAPlFktvIe3k1hDjcMAm
T0NnsipC/X59on97XGYVdTlPgOXvTrQde62euoRXwJAZt2k5aX6eEhKf12b7ZcL7fEOYVv3BQX9+
ZoSFyALUDS84jJjvHk8jcidbIXphKc3S5GhSVX8WaNQ+mJ1/HgU0WLABIKleAsfEu3OjktmjwBAu
rTWp7yFnvDAHFdvYHYMPTuhvj8QtoeDCwbBYv31c+litKePiryBso6HPREXPM+YGVkuvUaX89S1b
PvaPrwMY5GC/eEgYCKx4frKPW2HdaRZqryJItyKdCTxo7C9DqFPK08sPcFw/3yoUIkg0CMnEFvYT
8yO2i5ockxxp2dCrvjoG1IrNwv3glH6SVukw5YiFI6OGZbKOEO/tBZSyHFOZ29Ryg3kIVp010Dnr
JtFNK0spcvJ1JodrGve2fKCxUhN2rDYoXnVF2uVmYniYC9PSyLwuzNWP8Ct/exGWJQVgkIWv+e7T
mew0g0bnrO3SqnwroKE/WcFHwNafh+ISj4c+gbURz+X7CEYHsbx0OvoJkjCpUwHZ6jJUEclqTlPe
THZbPUQIej4A6/18anBU0ElhI8MnzPm9vfCDYgcdbEWy5bisW2lO2apxU/nB7LZMz28eWdw4HETV
scsyPt7758kaVRJlJHennvL6ixlNCYEYaUIlKhJZVa3qQJjKOcEeUOdN+EYfpRX8NGTATyEtYa2G
G2/xJr09S3tuIoJKS45fZvWpC2fKFkatIdjIJ9q9cxt9BEFYfuK7M14oXiQ9sIjGBvhu7iGSqYwk
07xX2dLI74yAPFOPdwfJRbMWD+4H78efbiMqf4uNDx57jLBwUN+eoCj1FsWZZXpaO4iVS6ipB4Hh
t19Sy1GYUVnEQ5LBj/r2KGk99A7sHdNLk6SBoVtoWzMxGl8rhOYjISlfqsDsP5ob3leWgQeg42Pc
sXzi8O67o+ZzG6D+D5c2UYjaVBsfIkv7lLv2uSObWzPrnw20GYbd38oCucevJ9tvary3NxKFHMJA
AAYLh+v9AGnbuR20KTW9UTHrtWKo816GcecnszleWhVlNJt85Kuq6YatgiR/1/kmrbeXX3+Md/eX
9SNm4+VjsKIjk+G9xyvWihyh8pz5sU0OZNmCKqYW/pHJ8++OQvzzAgwwcEEZ7yYDcs6muYzczDfH
ijzdSqKsmxPtg0v6bjIADciugjtJBIRm4Qx6t2KMcoFbWwy17869G27ywHKf2iZyUl8Rej0hIDKH
eNPICi7Y0E3p/PTra/luaC7HRx+6LHlYji+c+LdPMUFVpSNnfBh0dZVr3hy98ArdGsVGof/b/t6O
lKPxbsPAjekTMN1PICKLElmYj1brtyFtiIRLL6nwxl3mWfbgfIR7+rZO/OFx5XBIObHLLgo82A/v
o61HOsV1pJW9r+qOgvtFI8mPALW6sYdtr8Zje+iI7RTYb2pruq1cPtDayqnMby03Vapzo3YR7EOm
6XvrqVahQqyMHrnAyhahdttbRSYX6ZJdApTIh9HwkV539grMkPo4paJW13Gile4GED7ZL17LyrlA
i6Aa8fe7+P+bgv/DVJm9/7X6+bz4I3vK/2fzR/qUM4t8zduonfYv/+v79/1ThwkymUoVq4mlvrPs
X773BtFhgvZjBsGpwWoD2+0/e4OILdl9QP8TuBiWEg0D969eIX9ECYLITNizjFuW7r/TLLS/ve9/
eEoFywA+E9tGXo48ru9jNAgdxepgYlInI2QfR6eq1s+JV30uStJYpUiZFFCU6dZdFzgHipMHmBNn
ZeylRnKEXWN5s6p+tkvNJmIMA4g+fg3pV0xZeDJQhaEJKpxgo0VPTSsecSBMvkE8l9eTHOzHfUvu
pfArDFTktSIobk65adKXxGwkjOoJ7aYQu/jGjS+aZFvjwTC8qdwEztoq/IJQeiziW9M5VM7lRUsr
xbbPBFABSRqw120rY53pWGHWQesLzRuwarSbKfa8xl5PMQ2MvarQOl+rxqrsLt3kKoKMUVwH8RHv
Gjm7ZrBa2qAJtYmtSM5rd+Ma+/QmvYlX+Hww47xWd7p6jZBK9bLQ56ue8D6eT+km3Zj3SrAiNjZ7
RBpV3lA7wYNxq2g+8UgV0d7RV6ld5ze1492SIV8on2g74HeZPWQOoaeQ7jZ7qSjPqnir1g4NN59E
uW0QRouKy5PZvNqn4wlyzc7qrgoF996m6uwjZpE0T33Ew562JTGiFWCY/e5h+qI8Ko/TF/Xbr+q3
X5ev8ql9/f5VPokv7av48o9/+tf4ia7w1vjSvxpfTOYkNBWC+WsC1bUJpo27rZKTsIk6dskaNoVH
PJ6nH9Iye0zP42ajUvoTxWdkezMkRjbSD+mTofs9+rHkFtTe9ajuk3ZNN9XT/GIv5/WYrYZw69aQ
Yi4IQdDMzSBXOISs4qKu/HG+QHcB1IWfZWtbvnZ0FosLp97ZNFdmunVeBgDby82NVNZwOj6PvoME
qE49HavwoeK7F8vwzeiPtde5nvvY+8aFV6/5e85TYazzybMft0RYxiUNvwuEjcTrrXV1G3a+bfvW
uNHT1XTJecrAr/BTtivjthg843a6lM8BSqvmMouOdn4Y8QoeA7JpdrIzfKdZ8lWuQ+VL2Fxk1kns
024Tbvn2Qn4ax+tRfzTzw6WlbmLlgUc1NJjkiQbQQuIlB14gdASdqdjA3YaADq7VVlZdv0+SFWF/
kXGs0bDq46Xsdnq/VWc0N6uKkEdOGPWy7bXVGbYfX0EW45fh1gzO9OCsPBFMOm6MQ9GenKtHk7Ks
i9Nb+u5F3R6kXIcF49ufxG2jXGJ9gOBGSb9exeolncDhVd5G52erzcrB2vi6Iaq8QCP9dKaQke1R
hHV9ElzneRPJq7JBkOQ358AyG9qRa1c/1UgQbpWLXq75iQSymuG6mdaj4C0VHFJxSrLXILrH0+Ul
E27d0+Ab7RMGpnVDX9xQkWma7OrxIJgw15csx+qbIFEFiKPsXHlM29jXoucQ1u3YHGoEwO0JJ4tX
JieXvWtA55TP5rbr8lJ9YiUbYY38hD6wus6q1wRnVTj5WTqubZYj1zMrBlmCSCWZ02GCuUCcGDfq
Ln+JkM+x3PVRf5Kn7hWt6yOO4/fOywUyBj4adzT2xr22SnW6Pr5mPybB5Ev7qzso9228Sc1dWu4n
/bhgQ9PSc8Jbqd0bjsmZbnN1k+SfcvWTmq5L+IjnzpOIqTrLhiAHX8zEZx51gr5VZ80u3cs3XXqp
TrcoAIxy04en7sy+H5gPNa+4yq5cFZ4L/hV8ict/5BfdWXP27X/z/77/icr0anjMVfMyoXXFX/+a
jd98Lc4AtTbDnolxPs7300CTwktoPNOzW0HeRZd0WRnnaMW06ZnHHoKXMj43hHgS6G1OKU/SvaKu
8dpEHWOqgvJI+jj6Ki9Vn7Uc7ahybddkZ4f7sFTYEuZoU/cNVkfXtL2BzrczHYBIyHJfm3fZOhjW
g7NKqBzHcxcxWVsPjcq8ypKuvOaqEjGadzwYoC8wLefPjhdw5JWbebMrEJkCFazdbdF4aefR03bL
B6KmN+kqxxRql14vPffJOsXP3eBXSeMb1Zkszq3wU8HrMaBxlu9YMdo23rzNfF6iOzd8c/ZH8ZAT
5tWyPQh7hZ7uuI4cxg6qBUfM6ykRl63t8HvYa9UTZap1fjAZtFF7b5jjuoS847bmRth4A4pgkw7l
a2imJIgzxVJRibvCc8EdJeIu0JJnXuyflxRSNkSjZ6BbQfWzqjuoBaBog87yVYOI9PlKLejIh72P
uclzOs3vDG3f5NZaIVg1tVRIts5KV4gqKer1MLwO4clp8DQMW8vSEi9SJayMS0UnUUEiwfVobK+M
KbqKzNxYK467HiNil2uIbp7W9EfhXmTjjYZ4kfyZdSIM3K4V5iqb/kEZZt7QzxuFIq4yPqIlPU9i
7TSa6YWdjp+y1HoROXpA40Lm/4lV6sV/M1Hawk2l5/OvV6A3RdcoL1HT1tGX9o+X7o9twVr0x6Xo
Xz/in4tRepgU8Im3W/Yrfy1EzT8pWFB01qklUJv9cSGq/0lvxmLdSkWQXt7iIvrHQpSoTGjirGzh
YZu/swhlS/m2RMMilCkNLTrwFFD1xqKS+1GxFpWVYlItUv0qcGevyizDT104aqR47Hsn3cSCgANb
u8cqclkbrMORe06FfUZF1lgXbXM0M2uXQXYjpPBCUaxD0Rvn1DKOzpB8IrTkXJXzXT9aI+9C+5BS
H+jrZqclPeNYPE9qeKgN9bowYLYoiZv7kMpeMjpgWY8ZR/+/5J3JctxImq1fpaz3kGEe2qwXDSAi
GCTFQRIpShuYSFGYRwfgDrzRfY77YveDUpUphrIkU+9u9aLSyiSRiAAcPvz/Od8xvrj+ZnkRWO8q
DG2HlthsryzdZ0znYtNLmcadaoLp4Dg9flkOe+ez740I/g3rqDJ6JXrlTvdj2TuhZVbqo74kZqys
uos0xGu3GVb1UnxKy669hj7K9qJznzo9V3FWODA7BlGfp4Gc9+Q2A8s1vOzMLgQ6gY5a8damw3Zg
FRWxUYP7Ri3l21R32idc3ZuLHUqMZur21VhMDmJhAnrjATwHQS59Modl4yO3b7z3fc1cuGBwigqb
9az2KyC7zoBGRe9ugAkcrULVYVL05cGbhredydw3A/h4cqpkN7T8G8615yUJxrdB3R3HHjtEzdxK
WyFK2vIQzPWuapejnFt4R9n54uRnXnlBWP2FX2CHsYZoqDEejMfWt9DUNZQA2tB31qs878NuYcdV
JNn9ks78g/Yqs1lzgmHkINKJRyf19o053fDoP6hu3ckujQz/AUngfg36MLeb44qThg2R5uHmCCLK
6GSMNWHAd7IR9xSBe2lkGpRkNd00/dJ86AqXO2zNHi4HA/Xck7BWJy4c9qmG3YmjYTblvbVpiqom
uQJreBzWatirRv+o4KDfJUv3VqSLfqaSoriGnG1p7bmTFM/2fCGyYs/LtvcKdB+aia9yTJ23M0Ii
BvDTUIrqhg2Ocyam/LwgQqFM+Ih1P2vAnGg+WfOyLw0gh5bRfGYcaNHqKSPmY5V7U0+6i7qqrqvE
Qy9ncvYRvXOpgHUfLXtB2qXba+T1gobkmF7b69oQbpw17OLlA0VvL/o6Hf1WbeD/t1kXByxptlvu
3b+eeG+eOes//+N5/Mdh4PD//I93U/P4/bz71y/5phF2XlGxxbK8qXC2Ej9H+j+mX8d5Rbn4a2GK
ChgWFObYb35Mkoq3Ej3qK2BSWHM3UN+36Xf7K7zCWN9pGBAGwaT9G07ok0IgrBh3w3SxMNBhou9/
Ugg0zJr3xIF14OljVE62IB09eyis8rEmbvwQQPHaQ+b47o7d/FFk+F5eZpyU/75eFSWW/VUjgkn1
5Kr8Qe4uRebERje24UhSJQUEsAJLXp/Pdn61DC3bR9c6FHV1A27Kw3jC+aocsruC6TZmQVkjvSns
/b//oKWM+t3djz+Nn77Vo64+1c//9R/vMQ7lQnsetf00Ttve6a9q1dcf/WOUahBZX5HgQgcjYNXf
lvZ/DlP+CvM94GXIl9ve4dsQ1QyM/BtlnjwSxM0ofihVfxujmmG/slAaEXKyFZgJbv4t0/DJeMFz
vLU9qYttMEdW9lOweCq9CXmpPt4VU9EU4WDV1ZVqck+nSq4IP5D6QApbmpZE65nzYz8NnAAw48kI
czEi437sryqW3TfGoq8H4VnD7rt7+jcjmlv+Xavp6weki45QAcLlV6zAy32MhINEtcYd70C03HSG
OZ0Dn/DXuKx7+xfF7JcNgm+Xgo/g4zCFK7y5F77fMo2zJ5PUWce7RaMIMMkh3aWQdH7Rc94e7Mk3
Ii6RMj1cAhR9zFMvLyPX3oUJWmf3cyung+H2IGYyeaN6FKuVED1lngn3IEL48p2BUONqJfenHBCn
ZokTuriLj7Td1926Zs7bmlV+pxlBGRfLUu695E3p9R2isKI7K1Jokp3IEkpZvRMHc6D/ovP5tZvw
V6lzu2U0jpB0wHpnpwmm9uV3WRKbngYa3Xsy0bPP3tRYN3h1RBSYbrN38w632AQE2669eLKX7jBX
a5QupQ6n3QmboVsPlcCL0EzvgNIXu7lMv2nm/jeslj8tlP/34/SP15N4Met8WyD5uT8XSEIiOIDA
4kTS+R2wgAVSJ3/GpRC+BdLSI/9z9jGdV8Ro8bpZX3uqXyemfy6Q/BW/hlAqNsGs5/htfmOBPBk8
6IEImESlRtkNVgEX297H70w12kQM7hbWhQM6PbcWTu5LkcRZYpFOxv4fB25R7qSTvQ0MyhqrK89m
VL44M3DUOthqndVYzlTqHpuVJVY4fvu/YKf10yXrv6vHU74F//6PwWIar8Ajs08xYEdsSh+GxB+7
KSOAK7Nl8iHUBVzJqvPnYLE5sW5UGd1EX7ulbDPZfRssVvCKc2fAgkf8G/0W/uo3BsvLSZMN3iaO
2xo+CHmZNU8lAP3U5z0GljTa8klozmFNDr250HZt1eH9/vma8wcS+q95jcuxN4TGyxkalAa6gJOh
2TuAv5insmgcWvthDcb8UeeAR7iwmNrXvmZP4176DdqxtjblIzVUSBlVaoKgKPAYncEeQxGBkb64
VsmSVrs0E1MAaa0rbu0JVW2cjW6OQ4GA5gthj3Ub1U0nj/Okk96RBxigQ0WL6aEkFjoJbaxIirOh
OSxRmhgtvmSzqO+dbKi70OB4e1u6Q3sD13fms/RUNBEfe9RNSciZcab6+cOQdJQB80lrQseZ8IoI
u5AYlPKuc0J9aMwgGsvE/BhYBNpGy+Jl9wJFE90VUr7xQzY1tnXH0bY6rzZadcyWHAIUoLr5Kh2q
9r1QSX3Ryq54k0K2KM4Ka7HniBzkDnSf7Ekb1CFHaqE29f3NPNNx3RnjYszPhVf27m6ko/oxbQPn
Okuyrd2lBufBFxOWoXmoTDcMKlMiBlub/h6GtsrPNFHPc0hq6nLrlVC9SWEwAfD5ndZ/MO0geZ8H
BJHErFsV/JGGPUuY6iutfzyv8qOt52ITIRr+e3OZlQWVbqwf63rJ5b61FyQmUw+1IBK6D1FFpYFx
K7W0ts7s0REOVXFjui2k5WrUQ6d6xHeS+1TzPXsmQVy50xQ1cvAvGLUdLvxhCd6hDs46xgsHcCwD
HUJIV/Pcj5lifcXPZdqftFpoZlSthZXuQF1nwx5Kan+zyHF+LAaow7RY1nGCeDApB8+RmPuQfCTz
jsUZa225KgxCfb9mhzGVix61Ui53Yyc5lVNXxEfs2u58DcsLEIOYazpASdY65P7BGGhcDiQHi5b2
c07acLOzsQJRFZVedekPmcQazTbsMx6uwgiXatHfNSlewS1dZ6AK282U7w19ENQzq3l6sOXmljSX
jBRui3OfuasISfiYZkr1YaJcS8BrGJi24ZrSKrBRwzlhgra9PtZkOJOvaFdLFjFMtEcf7mEWm5pG
oDWjjk0QWGM41nqWFGNc+ouwQmVUXRtOmda/tQaHycEaVNbsDYswJPxH6EyJO2ooW4teqkdfBlja
+r4cy7ADwVbu5tXq8SFruTBDHZ5jGU5GKeoQeI/8EkxFR5HVr3ib+RjvHEtJuoTA8b0d5TzbCltt
IcdX6kugRVsQuLE3Azm9o8hoIT7Ne6xjuF3L156DGwWzpfKvauB52S5bnf4znsYJNEViTBDw+qBd
doOXj586+Ov5FlMH2CLzZfVRLiOHOnPqkiFO8txLd/aaWs/SIiL6ddEtntirbhDtYc2M3DkPtJXe
BwVvuTOJc2v2Tt6PT1W2dV9g6enWa+DVaMJbNfsyrIYMGJclVtpWtlu5H9dtmwqSYzDpBHvLvZcL
/V1Xzc2bFFMl7i3UyjdOUDnGbu19k3p0aXl1/Pvnxn9PCtwWQ/CviyHhVKWfhpcoqu0nvq3V/iti
Z9BsUmLWEVP+VfkwzVdUL6CiM+wMToeblurbsdK2OVVuR0fUEVtxYzuYfFur8VSzBnL8w98M0fg3
N3ZIMV4ccXBywCrePhwENBjl/L6XOztb5olEZCORCqTF9WyVJpOMQ5UMX4B+YCFVM4EeiefHNYe/
ZyC6bRKVdEOMONdF8d71e9fYzZ2DRsDOExEtNsfTmBwSg5qlOa4PBtA4K3IGQK4hRWdTRD5/7EWl
csw2Gk01BMeuIvlztRoyCoI8Baua+B3TUcacfztpjge7Upluinu6XaawMStalFaQGp97g4dT1I66
L7IluRyTlcvOqSpR6Hedpx89p4IYWSbPpgHVYipTgJesYtl+kM37ua73uudcm3BoMgfIEGxYJf3X
mpNdlvBqglrEci73CR1gh6aymapdYtII6gi3buhKCeOMf5fHZWHNu0o5+rH3U2yanmONN4oD2aNj
3g8B2UahnpmvC58cqgAVQzLsYJcBSOg+9aN3lZCzBmvqouthzZTqltChNtQK2M0GPzl5MtTSbidQ
iRjKR/wMc1K0/bL9B7SJB04q83U50+nnR+w1TjIt6iCpeJP1kHrtfmnq4wCGgzRX0sItSqmjvwIJ
o0FWZc5Hs1fBhyrP530+FuSkkN2tnLhtbTTGcMXea5ZMH4y+BQVLhUp7luZi47PIF/v1PNSijGxV
ICZBrkkn3hrwcRpZrlIq9HXnhcGsl3eQkYerAiVYTrvZsi+XrPIOI7SHi6rE82ciRDuX5Uxr3HSz
/A16luyO1kW60OSU0g070Rc0N4u52w+GxDjd1BkRMLmwcua4bumYDo38omIwHxLXFbvSG+tb3Z2W
vb5Y+l4ummDvpN7Kua98Cn2JxOJNqkLgzslZaTRpFVZa4u1IWW2+LJmsLxj56mxMdag7ThLEvtPM
x5EAZsBYFRCYhur/MjY2ycIb/Gg26/IaxO26S5PuKbUnuStUMn1hW2CGQW+DuEnqhFQRg0ipc0+1
iv0PcVfgYIGc0O4dJYZc1Lnt5xGV3kMmxw6OMef0M1ybKYBnaQW3VlUgchlbwQNGGDt8HgJruFdr
UL3Xu5EWejI7zo2ae2qYK66+j21Wi/ec+53HpeHStBKGhXSpQjSXjlWA+2VhhXRU671znSTF4kSd
0QRPVi2XrdduBndLUM8GSRceOxHiG8SjSNfJj7IllTlBKYPZ7jLYh/m+ctnvRxQS5KVdjoXcKaWX
z8L2pIjMTg2XQtrJVjeZ+OqzvvGyqs6cs8u2sutnzzDlEzUpPbsy6rwdHstNvxcRd9gcel0WgH+I
Zp0OmW9X/d4b2sQ/88iXsNlLlqMd879kuFBisR4YPHxHZifEN+iAN+Y4yUlh7paE/3kSNO1lVU9F
fiz1xhWY673Sf200tRM1DirT24rKGTNQmYs2MnkB7DDDG6XCZSwX7czSwONfroWfu+weQRPRIBmg
8cME0JOrVYytG9dgfO2dwt6cwB7IE4QsBdGDoZ2uqDwmYzZQiNBx5zYKawDtNW0zTZ3hOQobJdPs
KjV4rWNuVU/7XwiLPTrD7tw2Ov3DbLdoIjjn5frWM5+aEM/XNBzyEjPXwbZg6Own6aabI3yySJUV
qdHtMlvvup20nUS9zzIhr3Pii/FoLzUhIMywbrsL7IH0In/NwbIYpMz1F6rxgye2+2StiqmrQQou
iYWqamzY4MnKWFVUIPFrI5vhBbs6EP547KZkNKKgaops36rAe4BSE6xn2bwgixikn4h931ezcTR1
ygEhdomeRlDQoGqhRarVFBhWKzjX9KSRl3U6NdUucaYGHZLwpxuSMqyrpV3QOyyYsdNd1edpe+ZK
qUv2lp4BJw4htNr5RtKZO1AdiXGweG8N2OB6Ze6wo0uyI0gF7i6Jrs2fqfINgtan6JZrD2Gpe+nN
JqE8qw96QZ8Zxghbao+TRNr59s6aURPunQ3AGxZgLMajVE7zKWCPdZn09PdDyETTeZ1WroW0xIJL
zQ/OxPXNokJdAi7toutau4gwu/NKCn1EXDIOde9APtIn5Mfl6lFpdIERgj0o7Y8DVf50V6QznFZd
X4aAtht6MYDkRHOrTmtRp5XupRROVcRkQyQTgr/EZgBQfizjdVa2ItSVHh06Na0fI4e5ldIf6w5/
UsNRiHvljSi8fGnShssGv4tt9rptKAJLfFwmb0b1QTCfRM1Y0Nz1i4RwYU4qhr1LwGcYHHnzLKCt
m9G1cBNXVQAKe2/YpdXafq6xvD5OFmSWqJ8msE+WSJzLnEP2s+hTKCQzenuU3s2cTLGd9siCzbc9
NPYdyEg3BX2f6W9Lx5og5VdVfTZVNPnjwaqWS6j88r1t1+jyTYIRCV0p2lgU0nx0upYsxjSR4KM7
kO/n1CzFRQW7vUJqnDTVoW7rPD9QktNuF5pAObqhNv3gePepQ0Ehq+3pc61gYV7Bzld3LE+WFZtp
lcGacNPgyU683A7ddVyul0Ujuy6bpHlfMC8neFY9By5zNYHR4ga7b73Otp6sdmzzje89ElOgy+7J
b3yBWoVThwXx34GJJ3XiB9D4+fox6xXMhxpc48Oia50X5RCxUe6NhvsEz9n64iTS+owJ0BtjrUdH
Z3K+KHajvcWqt4s72yFNfcnUh2e9jiuMY19Szhj0TrvZRMToOLBd+rVFGtAFI7A3nxY+GqGy9d60
wlZGGKyleFI4nNzQg/GSR2PvziMGEp2HRPeD1UgP2KhY5gK6zDdoZHlV9cYa+r6Ohqra0Owck3pU
X2vCaPKCoQj7BdZXRIByCwGOKAYOmKthn8+dtVC4aGAxRr0PXnfpPGQ9LNCELkmr7W+zJIfVmU5F
9pF3Nvi8ihUZlLO6Cf50jFkyKtJsZhPiyrnYd2am3lS63dyOuWV8oorU8kKuDesWJ6eRso3uJ8tu
Zbk8b6uBvYdqMkMjKqNTiKLaAu0k8EPCBggrWO3dqrc0AAKxmhsbuXwc+S+n4mQrrlT1gPgqCMgE
+B9UNv89j1Wb3flfH6t2rJQngN/tB/48VUHj5cCik92OR/yvCii1UY9US1pQVM2/inb+PFU5lDnx
elDo5O2hZ+RRff92qnK8V2h8ENlgOcHYg3fhdyqgXxEC39UkQV2ZW8417w9NbwDbJ63d1exMNEsF
eMxJNy9wfT10hBscgEg7l+O6BOc5nuELFEnBwTfYCG+dmRIBd9V3YbZ6BLW1yXTeNGlx990t/GWL
jvy+zbCJ0xSD38ZyOO05ewk1IVnZOtN914N5m2q0n4LlsCmHJHI0v/pFfXarvr68E5iVPCT2HixZ
8A4cZL9vHJA2MeRCVWbsdeRU0x4czgdLG+9//rVODrGbZ5+g301AtcXBU3g+uQpJJanfDX6cW5N+
qZLVIiOiz/UciaV518DyvEun3rwh9Sz74/V8Uv+ZPrd/c0dPHaNc26Uty/md0vP2TU++YeJb/QxS
GMze6pYf07qtzkXTraFtO9Q8ByRHByx/ch+48Lc04TcjqsnJPJB6615VnnCvRwLAP/z8hpw0i2nW
8KlYAlG6AaymKklb+vv7zmKD3DFJ2X4qS9tvrraz3mjFSPQHOu8uWLM3hWIP2E/igmrUJvU2sjMo
Qvr7sikZgEZwq011krHIevWvfNensbB/fDxwLJsgxILFcfLA/NXz13RoYC+mgb8fIQiyxNvDJ9VO
iuSeEhVwvZ0V3ZwihGEUY0SYQ3agGtleAA4df8FheNm5/nq3CNBkzuBdxXV2iilwV7ZamRiynVPA
0AyLjASPbsj8ndfp2kPmBMsvUv7+btRQ+2ESwo5Fx+b0vTA9wiPyrM93ASys/aomxNYE4+hvh2GR
UbZxQFOC1r/0PIIwK8R4tVBiIabW6M41jvd3ulS/gjVsfrPv31XGDEMZP5xJmQgtw8lIVkI4gJXc
fJcgQ7gdxkTtBt2c2Y8l6qzJZxEBMQ5+cetPJwiqYpxDMeLhgKP2fRpiSoXUwqOaF7vWS9KDb4n5
sDpV+4v7/TdXsbd5D++QvxmAtwHwXf+S9PohyMuk3KlScEMBgblRNaGF+Plr98MdRFfKDIuKCZoh
p4Dt77+/TM40URYFYEp3qV63cMyOjZugAyS8Njmg1Aa8pdXuzc+v6m4yhBcPbrNQbfVAyoUWXJaT
bzfaTeD0ek6QAzaF5EzLHO2LbWxF9Xah0lVLg+7IYlUOYWvasLDfbNpaRMMqTYn5A6lhrLE2zqGB
pvBtqfVZdmgtSctoaeF9C8eUGRzkpXszeI1HN89e1ZuicFBKm451XaD0vMUkKZxdN+KyYn+XiEuM
UOTWIbtckGrWevI685MWUjfTwQEwqNlecRsdMKdzpnZjY+E60sxZhYOCVU4cvNiciZkx3lNsc690
rZbNfs7M9pxxUqSkuAXUFcA6AsotwSJKiu1e9Vb4eUUTx+hTM24QZ8zHypxdsmXmJj3r3LbyD5aB
+pIOzFx9HB0ITVgylupeBQB+6ZFp2hwbBUV5dJr0ziJLk94jQPOBDMBNuO4SKSy6IHlL4bS/r+yC
XXk9wDb/+TP9u5HEdEQHl7fDYHJ6OZIqUayEY0Ow80wiMtu8Sg4UkN2d20+c+9Zqvsoqv9n9/KLb
C/7DOKI7TFGY3wWO7OVFZZKkk5V2Dgmng7tbTWwZ9MQ6+jnNr4zwf/P92BOQzrr54UlxPRmytOtK
tk4Bl+KtuDCWQd8nWVZGndXZ54zzZU+u0m+mNG8xK2gb8RwigtmSHE5vaprOiVpLNzbIN3ldLuo6
ybwqtingxDr8gcgd8Y3+9j11AYKxEWQniMj8ZFJtbSvT0sXmi+a5vd9a9njY/GZvUbc9+/mlfljF
SGw0EfZwJa7IRujl4xOFXbfGRJdQuBQHWLWGo97kFOn0YH1tgM/8xfW2TfbpeCE6nnRzrse+2jkZ
L1Db+3YqMwxu7sgGp/aDL/4qq8c8W/N3U1mbD7bfIDfX28FYKYr16xs98VR30DnKe9EK+e/gUvVt
KY8N+g3VvC6LARUt+DPIgv/FK/U3oxsdF+ga/KPcpVOhQELgq9TGlqpF3wSX05TXUd9RkHQ7of4H
l2I/SoalQcMH2dXLJzEjjA/6JvViI6uhm5Ircyw0OK0Vs/IvHsLfPQN0QbyxX8Ffp0wuurbCL+bC
w1vmJJfTSol5ZfuFmUrk7hbLVlzQnfoVBulv7iVOCjSIAbwUiATbevvdQkc9L1cZMYvx5JXNrsxA
0w+mWICeKPPwu6OaE4TlYb4AEGz5pxSwDDhitYjZjaHHknhlk1TZr1Q77aLSYxCX1e+BSJgkUAKj
cLJc2Cf8/5NBnWTwIwK3duMWqAKY0WW8DFhhfzFCfnxX+c3I8bgSszti05c3sM9HrQsAmsdogBHk
G/l0sOpsukLs1UZu2fu/uB6/8oeXlbkFyxJ1TTp97HZfXrEqAzQWZqPHoztrVlzkqhmjxrDnYG+M
Kmjg0lmUq8WSEfakelDxkxxJSUuEscyhTy30jZf4wbAT6H+qWLlu/a7NZ3p9i0bUWCQrh/400d+0
uuqVnkpazPfs2rfUtqWrnvKkXQ5Zbskvgvr+dTqNFTlv3sTKDUVVTvtWsraGwnfSlOyEPr9Saz18
VAVpw7Hm2fVNS0sL7oYjqg99oZSLoCKlDw7zaHomww+Fz9ylVR5KC51P0rL9osLZUtXK1qK/4JCm
P9kDpZ2IR1/fiWnq70qe9pcyE8lVYioskMDwE8xqw6jjm+i1po7K3qPsTdymXYSOrtpHpwVOex54
FQXIIk+WG0fLPUwzLsWuvShByoQLbIIrWxuogRba5NGwKWG4YsDOvQtrKtsS50Wqnk3sOJz3U7f+
5HZjX+/U1JnvOCzM7yu40CmJpdLAyEgaOMXXZVGPyQxRLRRUoRFAuECtw1k24/ts9hpIqavFOU61
Zl3tiUmkcmhky1oecuU5bJ2UNVq4RgcmJDVU9dO6CO1NVwZFQUgMwYfQlEtu4TQsrg1lP+VP2BI6
T4SXZl9cc5Zbgm2eEjCSy/RNtZBfGJm97K4HV+vu2bqNI/2GHMVMPq+wQUTd46HvayJZQ1lqFj7T
1sTKm9oGruaCRokG4l5R+3UtSEmXFYTb6Ti5/nhXUYOn/EqdmJYmdpTz0WysIixXP3hDUGCP+Vq5
8gK5E3KZ2rDpvnRBILituaDJnBdNcsEThOrD7lO2IK4JpwmXFBj39mz5h1j28xVLjTVdTX47TlGg
Dd67Qm808r3a0vdfS79uj8SjZp/N1gzKQ9FayXEdpbvsyqJvjrnVND3sEz29nd3VfMeF9CoitbO9
l6pZ3zCu8zZMso5Qo3bAHVW2ik9r1ixytDmS/toF5fsrQuOPJwFecmR8PincG+fvRLBMRqpRGZDB
4j7TnUOPUihmCTZfT64m8WJS290UVTGhkgOliV+psn881bKZQ8IKfwyGFkfbEzFBYxo9hO3WjDsE
M01o1CtIJQIbYrihXYSQuNtPNmEXwiVJsRNDcB3YrXdt8sDpr07ysjMQkf18/fhxqeJ1djnWskth
J+acLFWjVvtSqw037n1OFzAKyxsN5U7YZ1Cyf36pH+p+rB1su7Yvj2fFQ1zxco4NytaabG/Eb2q6
8giqfImXom0uN9n8xeIq8SlzAGPPBZV5Y8iJUHGcNlp8L+F1hh3kEUt6Mft2s//5B/txk4AcE/Ew
x1+0KGgyX34uSNtSGIDDY33A8K4TlCypkXfaviVMCKS129xrIzzwn1/1xyqPgTzS2ngdnL2h1Z4s
cmuBi8/JJP3QZE6vupwJnzJgd2wmNHv0iKb9arG2uFrp3aCi8o7VOiHkAikvPkKQrh9+/nkIYzld
AykYezBFAYDRCAQ3+/I+GINShAIj2etXiKU24jpnX7ocC8PegpOFsmLJzQNN9+kKNQzHEbNj+IQJ
O6rzdGPfzgs1U3hBjXdUpaEzpqtsM0muCFRJwWJ/GZEQMnRHjszMdU2QqHOahrh1BqOvOgAElnNf
Trp+ZrqlNFl/exgNNRCcM7PI0i5klawQxxUGy2hiMklGcnHc95mTNhial8UQaLdMK+FlmvKryjSx
w9OsBCpS+6WOU7vWME82iklmJAJVHS23GujdOIO885H0IJ60R8KwO7Kg8SaM+YMF1gRNpExbgTWy
9qFAOERpPPVpix6vXibdP68WVbGu5ZpvCBVht6tam4APz7x2rE7cuatcx72BLu96Yt61omTE+7C3
C4wmcU446zvhUUrYTaaqjTPpm9oaj47+Gse129zMzCljqBSC56jN9Oq+n1IryhSC38OoyFE4x6Yg
GqAOgKIQVI4QRLa0LQchZ4/Kph2dz0XrN9qBdbGqn+nY6OO7fKXsd7cGmWOe9QsyCKgGQ6Hv6HV6
GFNQKh0B/PVXSnTufNl7RWAja0pWqBKVau1jIcd+OCzZWOZ7z5kH49Ys/WmvZbbVx9Pg6yiFcpD+
kTN1fUeQj8iu87knjqVD+/BOTxV5Mm5Gw4Gnmbp9vEwDvas274w+xqeom/vB0sVTliTyloU6ffIY
RNjLy9x5ZNO79Y4DZLJha2vE1kB0YoeW6eID50m87VUxJKRwt8QVHf1F5mNIePJMra4uqRQggi7C
vBSIEGDEj++EcLepn+j1w7i0vtjJpvbetb0ki08Mldp3ed4WUetZ0xTqIinLHaxu6IJrwzANc1Ei
hczs2bvGneabCGKKegHWTs43YqxR3LNrEDqKpYAubDvk9RKvvH3Gfqjy+g6Eu7YhC6TD9k6bu2e5
kPFw1tkdeIG6wSgEcr8kfwbhRUV+FpKky2IdkDLreeqbl8QhcB0PBc9Zo+xsIhNxMRemcuEeOghz
cDNWOU8xg1DR0heJfpcZDQOQCrn26JJC7oUNAgsvHlbhlGeb0/khdZQ80+rAT3d5Qk5U7BmV9bA2
i/sBC9mCPnhKMGKbJc2EeCFWCpuqQkCwnVpJ+10WHb5NujTqo9QoJMaWqtTDqq1mD2iAkRZusohD
P6htZ5P6D1qrIZ+aBAbrWA9sYkXmTuh3kxhTQpAZVOdqtYtnxxPabSr0mSJ9lc+PJMoNeoSyl9S4
PtDezSr38m1Xqd3WoyWtMKdM85ZXHY2JdOfqQ1n47sNsBtM7xyjKL5I8gNdD2hUmvYctYh4p8npn
Bl36WI04gcJJnyZobshnFBq9DC0Q7xmsg6WhO4u2wiA2mAocWmwO1gQP+a5CvpMkC4oa6akqCLdG
0860U4QGZlIZOa9lZVyjFCJQEj1tWx8atv0f55qIw6gq++Xcn2XHa+GkhXnUtH5udtPYwGM3aag+
CQWyYifR+6oLr0KkvV85Wd4kqpcPqm5cG4VY49+V5A6ei7436MgTtkFTOVvT18acYCA3Sg/UUl8h
A6bxL0w7Msra6+nLLJZzxsKCfky20myOaaX0HMGKh7ivnOv8qiY5WWIl5wQYWT7Ba7vBTVcE64ab
3HZd294bWaa7YU6M9rozzVl8tjSN+cxHbn09M0umlPSbaY6IYEFZ3g8FEn9Nlfq9HDWwusTtaVhK
VwqcMCft7F5PTIvkzXXAlN2SZXRoc/rMMVEftK9SomXKa88eGzf2g1EthzUI0i8WUSfumWwn7T1P
eujpC2Cn5xZIttkOwpM5ymYjL8MZytbDxBkh7PoUi07hF5QGiGp3iTYpJ/duTki/jFLyJj6Ttqk3
1Du98v1Id/+212k0xMbUNKTJ5Sv+tGTFcC8mW0Fnt7dAHd0eNaAZVgOPaPBb9Zi6JmgRk33zQ2L0
6+OQacl8lrUNq+iIuLSJeZjTpbL7lh4T2kwdMZu2eKgq51h6g4WyYtx2Z1M7GQ/EU3TDWdZYmwLE
rCG1F0ku7YgsSCAkqqZ5EH3dIvyWBe3ftNnOvvhfN9vfPWX/9//000sRs8eP/NFuJ3jaB+CG6Bi5
8maJZGP7zXBkvqIGRE+d6QyjKxGhf7XbN5cSEMdvpLavyud/iph9knbpTHrQiigcbpXD3zAcUeU8
3eSb1EWQ6fCLUFjTZj5puC9p6Wu46/DjDK3/tm1ApiGKPMM5h1daE8d+AYSwFNTvB3ZY0TB5n3hh
fJL9dG9XaUERD/6jbpe3OS25VHHs72xxOXfsl7TRfr22ztck+AuCFwBfKcn0ThqsN2V66Ij2uLIr
smeL9DehLqr/x9F5NUeKpFH0F2UE3rwWlLdSybVeCLVaAhJvEvfr59S87cbOTrcQZH7m3nOBa9SJ
TkS0v5Y20Tt+xQlcnQWmXZlUZ98uPp1C+67GCIdK+9sJ/+x25kGr3efEGDbKWif5W+L/VNNx8N/6
hZDF6BCPhxJAnc7J15iXTmrzqrFy/N8z45Wtj7iwMe1vv/7L3w4B9FlD7biCfbgu0uLW+xMfULb2
OItSthYksM4ZCjm1YUd87EAcuYS5yOW+5GeDIQD2IshB4ltm2uviLPvRXy4eIOSpKXbCfxmZiLCb
uMr2z1KiGOUrJj8KFhIEieQQT9UZ1EJLxKLr/LUSKp+3uIAbYq5GHMl+ep7Mi9EfGlhdvVciCrJ/
RCxeyk4ZxOA94Hq3GX6cLrqXNv7ybHqlKIjze1QlQW7Ind5Mm5kel9UaFtYF86FB5I52Tqx6t2gx
yjncaWeX0Qek1O9oig+dCdFoQNM8T+PJ1cZrgqiHle9uSFMg7psp+6rqDLeHVgQzhUhJELhhbNO4
fppLfecDMzLF1eol2Kex6PdsMuVTzB9Lsg1V48Ecbi3CLwZIDByCerzlxBlj4imHYUMBXaKy9pN9
oqrTkOmUTwJgXkQKUZ4Grn6LSnuduGaIBOkWOwNYvEytGnvedmZpr6Afwe6biz9TFVcr15mf4so7
mkgBH8m9q9JbNhoRg8GkWZt61J47m4e8ZNkH5R7oP/pLa9F/de2HrEL4mNVwnuWb1hXbeACV56LS
Gt5rWuh9T5KtBKGkSUq+ZjZeO8jSQ8QQWZPkZrqMUfZ+P6zsvjymViODoauuznwmufpXutMFXHMI
rR0cVrWNoNPZ2Z+iJt1XjWHnFcdUdSurPM7JnRs2bECHEBk2q/y1jf1dLFHMsdmyteHWyRrvlXfq
6LSAxa+dLg0YwxAXvLH0/L031D1KS3Kfyd5avHCe+4s/v4CpXlmp/dS5daDX+T63xG40x/Ncad8Y
X/6gb/iW7Qc61I4ZT9QviPvbvVW9ua17GMrQK8pra7t3ZTKpm/wESTSvoTPsvCx6iobiN4ltfiso
iwNr1HXecsVdZl/UAsfRNdpvv60Oyf+/jH5Dod4yBiP0SMCtcpLm4M3yD3fhu+/xkYD7+e187Uc3
NBLSoPStc2yzbMHxGMmjIfK1auNQxsUNncZam7ynCdXmprCXGoIfcBh9nO6ujP9gPgQd1mTuVcwm
Fd7i7ZMK78Ycz0wePFIYpyS/sipFzzu0rzPfUTtxNmj5TmMuVpZ/lnqd2jbexXLXROwOGvOe9t96
RCBaD2bRKRcgkclf3WsuCT4KeHxkmaolXWW5C31PsKPTImu55sqenjlHx1B355Ne8lmz9Ps3Qmfz
SDDHBHk0cre5V4k4pZg56UvJaG7mV1USWGYZA9sfl5qhQElfWfcMOYS7sLuy+o7hc942Ky3q7rgG
kMXOUBC78kpo0XbRMO85k3fwcibITlwvu6h1i3WlC2ezJHyarhol1WT6mRndsQLXparo6g0V7kYS
87APAm7W3tt8vrG4PyLavOhlF0TWUYl4Cesh/ekTQizHyKLmc34AhMuAtFmPQblMdv4M4GvMPQlC
qZgI8ppug7LFH7P3H+jGxCMswTaI/p5VjzlSNhuncUIXzyaj2OgUjUt7SRtiP4oh7la1lZ/IG212
UT+P0JUZNlz6xkrPaREhD/HV2ktRiGumGPaGV1XY38xXF6rYXkaas/eoWu+itVXo4qjj/NbO5GFE
HxAxOtapU/pGPTVubCb8T7wgEgVenJ7cIp2OMYEaRCdb6KhzVO+lVzfrPBZAjDhgwwbIPLciNIdG
X84uLNBmeeQcCy8UiqBqUwQca9+2NqqVLlvWQKkGhokh57qlVcZRW1d7fanxeVT/6j6+6wIdfSMw
phjPXVqZp8jq45DoObVuObFueOr4bNBZl5fWtPpHBv3wNxGMCZbcmvX97FLnPrQ8nLdGeXFHKBPj
MjRXMEWwsZwXQaLcfpIu5yN9N57QX1CBayLPP61SI5vWg00+msUhq/tpix+Eh0wwlUXOxjxl5Am7
sN0cRd2fzNmfHn7kxh6ZlBEM857jFJk18xRPNTHis3tPs7k8W67Mvnvmx6tajPIQMavGP2p7AZuK
OpwxfayshvJfpbm+HZvK2fDcKQsc428hJd7QWOeFdZp8I6ruZltiWNsYk2EZin5t10WPc+fxb0Pf
hsejLa5laXyZej5t7ZqerUuSXdF4L6w+rrbmjYFZ2c1JaRQK7huKOX+7xLMZtHLCnFTNfw1ZK06J
KT169ojdt/PmXUHdte34VQeiOc8TKE2KpeU37lM9ZDyOc8Np3xfSqgcnfsoQnOB0LDgNjPysz/LV
TLs9yKdzUuhPi3A3plnuelu9GC0GZIsbJVq+Jzf7rECHpqLetjz2NM23hE9tsS+s0mkTWSfWOmzn
HzWTfUg7e+tnbUDqJem7I+qWKBi75LAQ6siUQW3z6KE1ac6VnR1gWV1jXwX5eG06e1eW4lLV9TYy
Af0NOL8iCrcOv4PI+DSwUVx49lQQd2FJ/1DnpfunisD3LcMCg9ZPeP8TbaCNFULB3cF/AneU+VpW
tD4zAM2K9rjRvW0WG9OmLUk/7JNKmNinrTJd982iFeEy+jm2z67G4toN9i522ROJtErJeWx1/9DU
Jow21K1/M0EBmWgEbLHgyYIk7rVtVS/JEyJWbkZUL/kGF7AIMahpWyfO/Y1RIOkfht5em52hB93C
xYQFYzkOiSWe9cSXWzUu9o60d/00tJX8pIdrnquqw6+D29RadekS3ZuoAsttzvRn5KKZVlA203C1
DTfbN7Wt7WQ+Ne+thdbMwkENbXNIh2AWZbmrtRra5jLr59a31QFnvP1b6Alo4n7s4W2KL3ssUfLk
0GAuXo9saIor6pmCvvIiGQZsFK78F4bR2t7kRwc6qblPlaJIkUNs73PdrXcTWX/rSgxtsERGz8kH
gsLBbhGM+lgc2hQMGTgvsq05P0xi7WpzN+VOfBj89MPouslit6nZ73pupMEy6EnYuUrefGd6pL8V
nak4o92EJFAvenUG5e8tUS78UiFNxm1EmcIYJNDxeh/LbIQmKX3z3ZRF9FGYuHFMcxxLrFELpSIi
yq+FGQdkSx2mquV2aju6hTrjHZYfDLO8/aTbLPKMsWCyVeb18G/Ja2s3DYKONuk/bacnzsMwRegK
ZZ2NynuGLrC1GXDCRcY543ibpjVCpYkDeZslJg6CFXiSYmXG4oym6+K105uVIZafx4vBFJNXCfvK
kfK9CxmzsPGaxYIJMvo0rXGTI9tlHlGesAec/IQbcPbyvaaqF28sXs182ci+5lLCBm5VL9yrB7Pz
wFkO8E7ZbcKtlX+E0nUG+PqGuVS9brQK/Jzsbgae2aBRZeCSosHuUjNXUkbn3KjOtZ7sfRYhYqmY
Bo312n9wRTMcCEV07dCAUQBquLKqJDlIj0CgjNwtbDAyDorYel9GzVirweDhu22QGd5ff3LwSNrs
m5w5BRk3W/WLYTQaXsnFelnyFO+m4xK+M9L5YVgxNkRatiGZn69LvvjPWZYhi40XL+hz51Cgvlb4
tTdRhAqxaXGc1BkvvhdjKUUkVK/x2xxi19oYtf88659VyiC6xlIztFvAfQE3ytpFXWeVJU9Gwoj1
DSJk4FfDJgxQu/ThYKiNXbFhbxDkxgyuLSxaF18f/qkOADhztjIkCLbd5Cz0At3WxMhXlQKFdfiB
6QHABmqLGsJpqJiMuJkKFXUo94QoEHXHB3KRL7HokJBr6kaiJNYn1/a2uY8uOu2SbS3a0O4stv0M
gljxl920zoeC1XCOwm/D7eCes8GmvjLidEcOivmutRwJROexf8Zt72ysQrMvOXOpddHlzRXi7bDW
9Txl1xN7R1o5PgIdr+wGv4zcYFizduAvk4NI8/J1EsJfA8JMbrmRy6BPTPfdzNW8BSDVbntWMdhJ
l8l/f7hpbw4zzFeJovLu2srYafbQbxTDZ5KKsQG9GzYakGRo5DkvhX8vc8I6EdVCaujgedHOjM1e
19LifcT8+BLnZfE1uXn/d6C+OPSLEgcNnWG3UY3ev/qDq64qK+VBJF7+6cTZlAdDNgxbq2wZytp+
4V/8EYNmbxvRnfzT+FlXKRfRwLwT61eUFi/KnE08+VaShQ8HNwt3o4lC0s+nnZIZyeRG6b7YbWOQ
P59Nl8yuteOip7RgLi+m4xb6PTKah+yvFecSusm+aN3mgiOREGbLqTnqZW72SDmwrp049GESWxZd
m2e35XufcU/q9jxjsmytO56U5AMXHgJGM5m7d+XbvbFBwWm8MUCY9m0srTWq52otbMmGG63SFKct
5OG+NZ4nXQBoLClqQwOjJY9m4GL2OhgTXpq85dKy1o1TxjcfJ+evQk0CKTS2gDJE1aJ4tVyYVoAT
BlKRDLIwFRAz+M31fCREhTvBzzzUJoSfTnAsyqYz1+Q3ky19I/4DcvQkA6w3LK3Ze2UTQwmrd14K
0d64Z6H0DVQHEbGeUll3rUhoYbIoxAOc7vRJMMBtRLIyy0X/h4fVWZltFDaZmQaMi4ufWaX9hUi8
fRoVw7qkQV8rG/p4JLx15mcfVWSQauUmGwAUa2lyZrtZ+iRt8q4gPFB2ZX/KarJpzY2Ptigu9UPp
ooQWv3gWxiHNRmc8lK2ibkBlW5fLcMyR0RbJ78Ks5GFIHZT2rpJo76t8PVq6WhndwzEA2prtUhT2
uXmYSqyR6bjw/8vHU0UgwZC5sMppwMy6COlGH/3jk+dmUFdYguzIhPLDeXhylleJFGPOmTYwT/Ks
LKxU8qKlZGEsZgWFNFv2mlvt7LbVUfroOIx7vT4b9U9vXBc8/iMLElxsBehUnGd65tjs5OD3i5FJ
BuCyleOFPonHzcY0mpxviB1Up8U/Ui83snB/6inNX8tCnLtpbNdugwTZLyJrpxsdVbZBP5XJ+kon
tedR/hNQ3vAmRmIdd/0mi6cvx3BuHHKc8fCk+Wn/zewJtPqDXMs5cBiXyAe1ANESHsnm0ZTJweNA
yID1Lxp/fQbXXEzijf3KGi0KPalfH1W7qKOWOfrmoXHuIsdft16MazArBjh1DAntiN9dy/LSO5n5
JpbyDybNK3Dab5H4IxBt7sxYZHPADBomQllZW24dDzVFmUGCLdQmSRiiNHNtrrEXNjtkKCIojKp7
iglc4sj3OFowYuvdC5KQU6Q8qsqsemsx1Pm19wWoieVBWaZbXcvOQ7bzFVMJ1nGY5JFxthr5BzgN
pX+OI80MVNFnu0ayE60jBNidWTNu8ee/Ua6dENY7F87scR2X3dFCl4PqoIK67cNWYNIb5HAONOZA
aycmFyVeJC+h01TvSzX9YgC2N8uj8YQeItcs4i4siQ5+jBV+ll/gArSTFTsnEM0lgzNdv6rS8c/T
aE7XrGvd7VihHE7mY1VHa5Uqg1vJ/tUe3Nnc9c8kvQFyd+8Q6as3c1zctZUzv2WDPvIYcqy8g2yB
JtQsDgArnAQTp7tp8mziBhNPjyOizZatk8ZPRUlJbw7G20yvzWrfv5hGzPMqi0VjJAOfoENRAc2Y
tyV+RaORb30MjUfHiCjYy2TfLdXGQxKzbpPppueF/VIwXkw9nDNxsSyBlSfutsLNujGqWW4RUgA5
SyvvSSTZdzPGN2OxDvxN3rgTzw+9U+F6X/ifmWvNBkeh5G7EBr5/mAMh36bBVJfaGlLyDeIz40Ub
WZuXEYUc5WiQy75Zz5Z39Kl4mnKaP7mswLn76XpgFHRSGcR/EuIkK6K5vQ2E7FwpDc6kdB+ByJnh
MFoIUEb5lPnCPXRR/KOT1LpGpfTt2CkZEXrs3accyy5StCdhthyS7UQkQ95WT0gPM2qPipyKSh88
BG2LcajB8Z7m3I+vlTDSXafj9k9HxHraXBLoQa4FF9ctd1CEpbXzhsRtO87odw23rm9cPNuy0fyd
zkr42tusa0vOYBfelu4UdxynnFfmv6Fe/r+V+I1EcwMlw8iCnNIGVkHzartTtiMVOMGDv9FYQhXS
CHvVvJnOZ0qC1DWeNPOaqH1MLKBrPA0Jq0vtSzCHu3uVPbKj9JqD3sLLofOy7qyPs63XL8NLGXWk
Z3iTusrSFGu9gmSM3ONsJ3D6U+n9UV5DYZi2bw0jMcbsHLxsxGiZxhyMmI+ko5khHqFqPkltyog8
439UBtG4SR3h8b0Ohj0dpAAR0RKm4rkDlnTBoJS4a4fUDejD5Uo6sId6MecUKgxlsRhkfrTXdHEe
Y0SJBHzU3hQY6StFrxEMLZKGVsi1bfdrudAQM3Z9R9HfnZMusVcgHDFtNEpfZbhpWs5cKPOgISyv
CQy6fbPYtT1DkdphX/GRNT3MqaayjwQTK2BFytqR8ZswMaDsqvquO3Nd2itvmLkHZf0LuCmcqqxB
T6YlLEoWuXEMBQk8T4R9YG3JRsJ2tU3XF99G7B6zpjxNTmzuM5V9tHOsHQflEBSfjfuiiGFfaoW7
UtEyZKuizkN2FstqVJ3+42l5vx0Ndcofj51d/YN51ByGNO/X+jyvB8PkWbZ/fT0i8UVErCVLezyN
Hi95GrkH1jTtpvDAqsFYiA+F3n0rDHcvMnJ+ktIOh9g6KCbIY1KKzaASbqTYHwMlFZdk2Wt6OGVF
97fx7K+sbvwg8wfzpfbGF16DmyqcNKzN+Ifqxzjhnj6Yo2MfJ1sc40EWgRYzAvZRZqyxtsSUHNFa
y6Fp6uAAEiXGPcTPkhgLGsiqMM9QZG6Gq1+dGNyKmhk5WMXWXmK5baQBSwBCSAsEi9VtcjLkeLAK
ZwyEgWwXjHCxYtJJkIM0OarsdVHIQ9YRQGPKc6IObrEjvrXMzixTr7SpiNNcImzAz9ioSTcuOADs
QOTbC3eFD90IC7pfZoYbHJVnS0uug6U/KcE8M4G+1beLoLjxr0S4TqtlJEzYz38Evu2CF7/SKvzT
U5EFVdrtTK2/Tb28A66P98j7rnrbHNqxIgbJmC8qY23UaP8iJ+WkT1P0imkfB5J/4Ooq+F+Zg6Ue
UQzfmTmHufuptdovpfbOFd5DdYwaZ/bufiNP5Zxe+0j9K63UJL2BTIgUEze4Hnu8ziI+ommFHuYu
75DGcQfVFRf3pRD5kx+TOzRxbC3wJsx5V/aWDBe/2zqTfxj9zg95/GlAFi40svlp8LQrTt7TqL3C
QqO8SwIJFr/IOlzoebwu2u7Or3VFoVQE0UCR1EX+bc4eHzAWx0Hniyva7GpVyxGMWoi0+BTHDMTK
hVvDjRCbJogYMGCuiBFgAJxX+9j234mSKlc9O0i31VAa3JzHfF4X7xjynbU2w22qJBIEk49fyWoB
7cEnhWOeDCfl2ntmKh/4DJ+qgZ9lmnwEeCyj4m2zCPTHk9gWtv8H6MZK8U6PJjCOXv0bUJa5jRa2
NmSXi+8Xm9hJNvg5z00EFwhfWU7XWCu+e/1PbuD1Kpy/YxJ9xtxtDiCzpUQfob/M7dkpxdma1IF9
cOBpYqcQEqVpdITh0nAVS0kJmBILoqG2YNZ2x6bVb63K8MKkaRi/ObTKubbcfRa7Lw0CkXvtzjJA
U6y/mNUIGKizY3D+DKyqI83ywSpJ+7H9iBwSRX+H/WYMcec8EZbiMqG2utBokB/ri9jHlYixxno/
xNPRNrG8RdG05GFeJVzcwzyuZNOiyC/0wACXNNTSC8pHE1TDJdk3hQz9QV1RTlNRwZSjDsw7eh/x
lKn2IPL4qZXAijwiPUSeHdqk2IpM61eW3x8Nw0sOviXGzQRkKauT69xmex1EY1jnk7tmfOeuYgZJ
AZh7Qgm06VgwQ3yVVfNL0N+4mhHko6TmDxCjf3c5AREv9wy5ytza4uirj8Lod9LKw2pYngvDQP1c
FE8DPMmnpE9YoJFawnyDhI2L4YsTTJBNkfXXhdiqhKwwkS7oxb57xMqa/VxW0U4VQ2CjL6cuZyOc
VxujM7awX549goWMHjZF9q/rkw1l/a73Mk4Wjq59KuUGScwWOukmZdzWxA1bbmfjo9WpYEbBXQxH
NF/EB7nVESoUQdcvTtZdTY7zOGkuqSHCqacDM0cgmouw/iAD79aoqYgbUpmBetWJkfXH9DIjNja8
RYqfTvONTeq8QJEKsvbNyucN4kzCE+JN3O7lEJIhRqTE1oq/fdpwBfyooRoQM5JKoDx2/ouPn9sW
Dljmr1HHfzgPREr/nVgbzSQyR7Zf0Sxu2vjQFphhPCTBkjAByop125/yzAi09KtMSLCh3ZQcw02/
IVhh3RNogylzlTt/igIkTDKkZF34uA/TA5qYsHYxWDR2Gr3UGKzY4jO5yyxC5hyVa/vFo9VeRbWj
Pcvcje9t3DU3FDj8wUsz7LtW+FukHEZgmC0sVD+ytqXijRaKcyhouxEIYDFgQmgYLbB/TDXvmHmR
9dAS8KPOyXyua9UdIrMct/1g1+uqKK23MjVo3qaOo14iTCV+wsJOm9RXS5Y6zBS+YLueewa3efzb
ASXZaxlHtLS06l3pPVLoUcPp2Uqvfp7yyAkWGI15rBOnmsqH6doi4mhyMclLo7thz8xeJop6bNB5
aOodizz7o/GjnVtUd9mKVxfELJv+/A/ukjWkF7ZeOYdoZainDlgsl9UbC/NqW82YJaKxBMNCm0BS
VeAAb1kxm44Ohu81YRbl34Z0bizr3ozB2htJ8osXghajRlnY5owF6eSV89x73sGPmOvWk331sfyz
kzSvWsrX0qHKwjHOtxR9cMoDhKsUM2EzRGSyGmzWgEjup1Wj8bWMSB/ZYlhGBdbN7J9mGKQrryLb
Zex3i0/CUm5dG9v9JJnw2RzFQZr9iXSNrbRR7UNryPhVkvQVZ/KWVw5hgWl8nzR5KMwemGc1r+Z2
4Qa3ErRuudgwHx1XvpXcIcTcCi0JPcFUujJJB5zYNwIY6/XsHEWVxpRQ/bWz31ZXIoAzxBuldyhJ
GPGa2dSt6ER/e6SVPE6uthjZmquTzOrzH+aJ4jQfiDAQycUy1ZMHWQnhdLQ1p+xT+Zlc1XH9o6Lk
r6lVlNdOesDpW27NUuxAuferMcFkLkA1WeC9lvjgO6x9IptsvCo+ysh/ozC8mLqQVAjpbdJ86s35
AlOVqG57WqVFcZIm12llenx9bcyM4HEm60WIsj6MxnlelUhkdxXwdniA2Ue9uFsvGQ66NT0WitGq
Lv1Qq+p8W9u0LFH/OdfFlcBt7n4vuWuJI4KmQdQ7RM/KJHohNz5La95bvbr2pdzEzCrwe/waltA2
seG/pBXaCSDxvXAfRnottFSzBfhj7ty5nDd9MZnrRULzTXBzrsByXCYqxb4wb0PR7R0JbZ1m8gsP
obfSHPGpqxnDT6f/Sh3PWCn/33ozRAaKlUz6FRXrxdDiqyC33On6D0N013JoN8Kdn13/r682WKMv
rAvrwO2zNcG0KQ0MKKnRDnp6n0wbdkAJfmzWoXB8GsKvpDbEgYEvXOjnnAW11TFiKYw9JvYAEfjz
rO6eu0czv8Na8jQVdyMDLdg7DymAHbMms1tE6y1tW5TtY386NqAm1skIQHZKbPYuJXmBCzimRo+u
Mq3ohHSmVstSsUais2WiTHGr9R0K5cbdSuhB5JHRuZMMTi4ggvq4cP6JpTgh/bjbKl2LBaJWpQZz
pTGt6ztCboWcN8nE3HzgTntEAn3k9XxAWfovbvsDUIhnVmuhK70zM44D7erMPoy9Jv3lqnLaiiyz
AkRLM4duWW3BMGwVmDN2Qa0eyh6SBwpmBuwIm3nl2EBShgFVqoaT8rR/llQrZOuvTV38JZPmOPvD
j8qbf0JEW01FcfiIAAkM1X73nnwCvMksSrXPnk21PTj7tCZz0ohPviTcusBfpCQbvV8Nt8bacn+6
zHttp+yCRe8x8SqMS0tOSd/312RctKAA21YPxCj7FecoDPdjlTCCrCYkLrXMPyhy91rTfuUq+Ri7
yGQP4R6nUX+bh+a3ZJG7MhjgMf4WLxqfts4AarvMP4vdQTSoOCVjwwuU53wxPoYKkFpqDdPixl18
MLz55nkY8IS1fagy3FzfsNQfEagniMMJRQCf627t2TjJsrgysnODJEsIeBvrkyhQLiWZqEjvm39T
gLsc+BgaRrBWucZmNu9qEvPiU9vVDwgZ9X5n9DOrDTy9rmKCV81i7zWDtnJQyPAqT4cUMkswWExu
0abom9rxrzpGyVOUJbCL/QJDoJMHFQzjpe8RRCUvSrhbPR34Nw4yWZuZlxzTZObx1WzFYsOseB/1
Y8niIWgxSwQ9GQmriG+V6wEvAtqebQuCK4iM9NeW/n22FMNpaTC3K7Z+PHz2jgo961TWrGDmlged
yDR0h/azbKeTRZ+QbGp4eyurRpLh2G+o+kOWpDZTjm5Yz4NIV3OZfIlWvtro4o8Q6Qww0Ln91xTa
r1MSJZroX+NIn1XU9R8jlacUIwfbiPixkPrbd8afSmsCm82p7O1A8C2gJmo44T4WH5nEmFNEmUZx
QnyNkCHdW55x49d1FD5SNFZKN/L3whrIWg3+Cxq2t8IVuJqTq+rOfnKZ+rfUlQQCOs4e/uEhXtpd
0wzPHjFie63m07L16MXuHcQRChHMrCNq9MeDY04ftmygPkwGHupeuy/1DBKiOOrTcMFF+YLLbOub
2IkAb1tMxFZj4YhtT4qfiM0/UfXUCrRutU/WnonFu1Hss4rkuWE2zUhuZSX+k46usY+n99jJP+Fw
m9t+lPdOZN8DgsPI/TEpGyDFHUbbZP9hH4x+K8YtSVezDSY9Zeua5efHZyGrDaDmAFaTYq/nq+eU
ecC4ziyiy+hrNZYcJAZjR9mYM1LDmZlRX6TGobSVdiCi7ZS4SMI8bf2akKB5tR8bdsRocfbUJE7y
Qvp59AwWs+Vl6LSDMUMsxHS97Aplip/MzbN1ngzlfUH++GsmHjeMgRkn4yYqxjS5pIU9zqFh6xar
1rl/x/E5XlDRIsv3tBlFgZJH4HXefl4ac+MlZXeaKYFOhZ0lf6OSlO1E0LeaETYinXXmpoi0dicI
Z1mN7EQ/AE1+RT5aFlt+uQ27JKOvOnYt+JNWwjXWyAHr05As7TnHUXVxzULb693wBiQJr0nEFHRt
ivKNIG+b5bihzIOeezELzexfG7cBZ+46icVmgfQ5KSdMSv0K/vR99gZEbM5bl6Iw1dOyeTRRNxfW
UyhKzjcYGfVLIx3xBIj92zG/KgoL0AsuLBYNAnd2a8grjhW4FAYQO+ZIAkpkW6wbuIe7dOhvTeo+
t4mXPo9OHcJFQC9llNOhRSgdTth9Vm6uLpWjf6Rpf6yMb6m0IB3oQNjMYMcZe/bxMttmM1J1dlS4
2j487TxGPqbdk+7EG5edS+zcKnfYsRRfNRR2rv4jRnaLidhJJcLZbD5N+RfNPzPkN77bgHmw/8CI
foqUHDTQyPyXTqAQAY258ubly3Qf3lckp7ZTOUHEgp1q0T1kEMiZlFxi+fCmscSdYwSDRvre+lH/
6F4aTpU4XGS3BubLL7pEjiVuhM0FLQefkYaWsa+K4tY8HBleqtZmrkUfGfrGjVlRWMOgnMY8Cael
ek/K7VCnxyqdn+RjmDRhyF2Pwuv2c+fT4U5wZ9vhniv/FA2ev4p7TDGLl057Y5Ek+QCUCVt8dTBS
E/8WacJ7YzKYbMzFp+6v8eX5o7YZysceAN1aVhNlOJCUEeJNXYOYpmZp0wdDkKs1nxx3led4Ouzk
HGfLZpj0d4Cmx65Hm1va23SOEStL/59vcEQyXvmPvfPakRtBs/SrLOaeDXoD7MwFGWQwXEakT+UN
kUpD7z0fYt5jnmNebD+q1NNSVldpCtiLWWDRDaHVShPBoPnNOd8RvhgS1uEZz90p0WtG88JyEEpS
E7N5mwpY4oU4NXEZTwN1FqHQBc5lpGHBWySzAezQuQrWcKr76Gh073ELQJi5lOyr2rw4/ZS98Mjl
0hlRv5XTU7GUblkgcTV5pLMqBwBplSSw1hRmufRqJK9NBTSfUd9pNKj/e/6ircHOwDCvMwCoTiUC
XgiyLOFGMppurJD4iJLO/paNmuN9ggJbuqEV3s1dWLom2UDveVNhQ2LetsGOvGf9f2pi8YENN3HZ
ajaiuNZyjM4k/vAqWNP+dZfFn8biQV97LdnGx2HU/dsf+jFWV8d/fVn7b//7u8tjTf/66S/ut2T6
6/69mW/e2z7r/u41WL/yv/uP3xPD7uaKPLHXsi+69aeF1KSYJL79gt3bv/6LieP0j10W//nv2Xv7
v7z//I+m/M//+PxtvzktBILtNKwS+AJFxiGYJ/7utBAM8ltUFgGWahkrxAQPxndcvA5JnqcdzgeT
BDuyZDHafnda6BL/pIrgbuDCQPXR/loO0M/+cvwVGKixbGDlNVjIgp362UCLlzmS1J5wa1xo7XWb
WNJObcK7wOzYTg0zu+wmbl25XxANVIK2lXEcXCVBJu/jJEW33Iwbs9IjIjpT1V94Opmj0R0pZ9Nr
0L2/4GJ9i+f6B8/ot1fLcSE4ySL8Qf7GzfqBUjKaFYsBoVCcKZDaB4CvjFCqsjHvKqWkJy7VikFA
Yu1kuUINPVKD3EAPzSe7MxLEGDE0ARcmSe4lkWL6ikaMdRZl5DpYxEwgsI2XnhvzzFN4QuMm1nl3
ldR4uat5zVKV1WS5jnRGV325MLI0Ax5nqiUoi50EObAMQQ7e2hAQk21O1nsXBNNNVGsMVGUc0RdJ
pnCJM4MRVNEE2bOV5gDxfjj9Lr8dip8yCFcH9s9HiKMkk05jIjhQcWv//Hl2Y4alC1CDQ3AF7b3V
HqOUzmWQQsb3EQMbsr9jgymdOSq7OJRz0QaTN95UlVEyXCVVx1n4ApZtcyS5hV7JOGjwWiJx1/LN
jK3xF6+Y8/V3r1hTdV6spkBb5LP9+RVDQGvNljhHp0H0dtsVAYq1UpNfO3BYMA3wm+9FuQruY20d
Kpj4W3wYvB9qUHaKU+MCaNDONCcj6UOm2ESaCAzKxfkB23L3EFAnx07PU7NlDdlGN3g0J9hhfT9B
S5shxs7DXDkaN3uqH2VKnpeEOB+q3gwvvyyhN9a6kYkmJ0z01gOEHBy8/lphi2NBqzR3M8Tbaaqu
l7Hr3ACgee0YAl4czG/RncEI+glAGtYKPcpvKHSrl17kbSDlYOG5WFWPA5ZgFmfKeUxFtI3+LJnt
W5sRGt5NgIkJLc+beTMsrOJJnxAuo2VU5zKf4aLADY6v//wEWu9vn08gYsZAavGf9UL7ZPEX6rxp
eEBLzqjUMc55nBm2kXBIlMwMWDaE6FndEcS3DUPMdHHlWp7R9+pNMsKjc4isxbgs0pg1w4VewUCK
hNjnribCYbEz2JpnmnKskrrSsdwwxzA5WXPFQ7deoK67o1TNpz4oMVwVzWg3VcyHhDiXGKC2D2mJ
hyMsOljOWtavGmQQLA772syFNUaUdCH0mKFKzOsoMBBst2F0KpoMuU2op8ktfYti2qRCNQQRAby2
W/jQKW9qntH3jcJ8NFjJSZVKfQ9JmEI2UnCYiygO0lamTQrz9mT0paZ7ciZXV4uAzxjOQrQvx5Eq
K2amDZ07U+tjlPMFDvsX5RLL+hlO6AQ8lgx3v06v5b6mx8IL4qG5Db2iCoxHHQM8qv5Sw09jAnTZ
GLFwEMsQM6+kVeeESeoX5ORrI6lkN/JisUD+xWf/Tz56C+24DlSC5bL8iTUC1iPVRamTnZ7wTTsG
4XZMydi+qgGUbBfUwiA9svZruUTiLxBNnzgb640dgC3PSGiH4Hpl8RPHIUesGaDJlp2WGCmEFNX0
JaGsOTSafGhpDNaZXL3VNISjIkViZmH5keM+OgkkMbhWxakytmLxC5Sl/E8uBp0QWYvrgHeufEaN
SJNaTmY2w74fYwXgvjFsk6ptSO4yeuZF4+IpOK2wJ9EXFhJuAEMIs3tSwzrAB9R1Oq6uLcrGFTKu
iEglDZ0xSBCyb8wm0hIKAOKWRSveMvD88w/TkH//aQKGorCgVgBKr3y6kOf+28DBkpwARfxRL5KZ
qBNJngs/SKXbIojWnOiksZ7ELMcxnKTNOa0QA+TJak3RoqGyjbE32AaydeHPPBfPairViAOYarpJ
KZNoK9b1PocPE21GhA3syYoRi4gk4dmIl/YKTHq9gSZfuRrH8THTjNmRLPYVY8mK3ybsqjqUzTy/
MVtpkOFNy3hg3cGMdjwveoNKVtSN+E5mAMUHn1rNOee6/jJK0pI4cVJNJ/YgPOjzfjqA5Q9utCyb
sHyjZFpVCyo3K3wFoXQQ9JktN0s182DBFU1QbFaxB2ht8ZuUO5WqtPOT3DEVzoIEn3IsyUyg5WgY
GKIsyo2aMrExGm2CaDLrRwD/97We4xNDRLOR5lbfBN+eG8McMTn480/yGxry0zPd4BLTZREKKdXP
Jy9sn6hFCgNIgunBBknuJdWHkwSBpMgGLD9G62hLi16Ox+ihTpbak0RsrGm41Nu47xlm5OLL3EmJ
F9VIIppcRXqOUMyu2O5s/vy1Kutr+fxa8QdDEzZkTdS+nZU/VGhtSCYEJloeH0OePta1Yh4EgeYd
SJRXJLrucTYpW4QykttHrPjQQHyph3TcWwictvISswUQV/2RsG5Z0ZTtun6oEdOaDPvDxJPMSL1H
uQMT0bAEGHlSc1NFZBFaKIG+QB5MrjpYU9vc6BHFCLXwqw9jJf789AZVTefBiNdNombWZOzRP4Ly
BNbcJhwW3qCUyhDMJNMpy2V8lKfOOjZ5aiA5YvIlqhtScAZril1dH3jxPTqFsNffRB5rv7rWpd/d
p3hRUM55kK7ZtuLnKr4y86AQdTbaEgEOF9UoBleYm96RjGGXAiT30ZOhRzKfAL25FPz7CWLQL5BE
Pzu2uYWraIDgrauAorjd6J/uN3GcdFMNYNCpqvEVYZzuDxYZGbkcLr+4LSv/5O1CZVLoAmRaKhqX
nz+DCaeekIkZJplwytitGNYDb4z62zA4h9CcPscLFTeiS626MONpnwGhhA/Q9ELC2yZ0ioOGrAdX
PBJXw8qkr2z3fOL90GbVpDbq9jKz0l/ybFkxYUg1SlAHyTbnnnmS9VW6o7RqZZMsiE0byvNLkRls
sxGl13uDtYjpqkryC+LxN6TxpzNvTWKGrAzuUofm+vO7pokbRMZiwEOoejbMjXJUN3pxHDGp3rNJ
wrcYGuNNAxJ3x9QlQb07qudyUAmGa8OaL9eS5pSTSKttCrOYb+tMiEM8FpLwleifFhNfdRD7prxb
8bctWT5DqYG+M5sXRmjmA3WD5g1CiHtFylKKbW0glUQKQGokIxQPq46J+pAqy0mieDwr+VK9jY0g
vIlWHn8JS918ysbUPCiCbHwdO5WqurI07ZjW8hqOVSLgZCWMrK6NGCktHUGCeWH04EHML7k8ZE/V
JJEcY5X3dGmDtEXcUG5VKeE3iYGrRa0c/3ZK/394xL8wOvjhxv67ePXTS9a9/zjP+Pb139ER6t80
g7OP56QBdhKM598HGsSjSwBZ12GCZMkSnOP/Gmgo+t9EU1YgdcsyiwbF4pL+PtBQCDbm2QbvGla4
AbrU/EvoiE8NDD+fWwK3HyJR6IDRrX0qJcUxzIUwhcyksQ6NTcOVR3XTa0gJ9f66qAi0ml86RUEW
/LJEF7O/78ttR4Gjz9G12CdbBSbAlBxRYbttezvSJJAQ1ogPiir7CpuXOJfcsGaKmiBtXHwTc6Tc
sc15WqoTwjdYAKy+qzt52rKFd4aDUL2WEX5LFI5+eK9P12K2NZo7AHn5wIpsKlha1IyYV6EDOqOA
mDZ/qbOtXm11MnezqNmX/F8AgzZ6vDPzfIP20RZryqfmHfALei5cfO2lCgEaqe9qedExrRF7eTsU
CaPUj2Uk3dN6Yvdt48b+ihX83InzTuD5pIJIGEO/0dArirkXC0AU8ieSUHjwOXEZOgbIWaFHYhzj
4gwINUVej+1UTF/lqjqW2i2wm200vExK+aBBXsLRgR15YV0wln4ePFgDM6Iq9PIyOoR15HIb9pjF
7oSS2SjiGfo5rwwV4FQoLLAHInbYSNPHNOZbJDGVcT3Hz2q9gyiOY+1LHx4g7Nt0wRSDjTM3V3lc
O8QGugEV9xi85oS5InnRZD/DjL+8msudYL1Ies8uT3Gl1dw6f9UW2eZOf7ECVoJmRAwZusnQbdJ0
y+DVmYwnMV52M0yonq2PoIJU0rpTAC0fpy/ICjdKnHbCQltkTgiTYgj7MzkzNggFR2axnYI961k/
sXN1Kh0DdDW4qImvFGb4rbyRyFcTs5GGFb8LkbM48clb4wkSOgQE2iOScvEwDtE+jtotVE3Uw8lm
mONDJcrOUt4ygZkShJGrE5n1gcEGtttNJoVd8yySXIi1FNUsOYAJaoMCwUKobCfEvLqWuYWBioIN
esGPUkIkCUSYlOIGWCwqFuOo58PBCNmOoR1CobtdzHPFGlEx3DBeuWDZPtQfhuFLteCtzk5ZG/BG
eQ1cCetvDDUUDb2Dpo9115eUtqldJTXKLolfjWlc5TSbQZk2mDuQbCro/pcNjibSMyCRBrKjqYLX
srICxOQXUYcWiK4O8+4iIYMjCYpuKU9jv8hHFjAFAtICcUU0exgy2M5MGxUpdWZc9IY3LjLyuq3S
6ZwHvyhxPzVW328wGmlsoLlFFfbgp+ewwfwi6mLcPdkHQVRGm9+v46UxyD19BCFxwbiKDk/aLI15
xOSAFiV3Uey71TJ5QjBuS7iyk155cPK8IURBql4IhfBY1vJtDDSlr8V0Q7IXSubunRBfAgW3pVTT
ORE4x7xJLL0RCk2zikoHFAA3lPylsXpSItCTEsZeeKgK9mBbVibkxA8WKzmZq1lnGzCYXOO1bS5H
XX1jP41kQzjo7aHOy03W7pLoBeU6zGB7gLYy3rECplgg4VNjrqOfmaDl3exo0/aHx8vltyrmp7nl
Wrz8o7j5/UH9BDPuDfJySpWDumT3Ypde1DLZRFVKuBrKugLhDoYJ8YnNz2Jugcu7c/097fYPc18+
VZW/vQT129DdIOicp9TPn2sxAPQeW9gsqWS4ip6w9oYMtAnbC1uwRP+6KHAd0QMSKdm4oulo8o2q
7wrhqYYdGbhpeeZWIcoPYnzkqhfm3aQdwtWjSXhEjN4HgzXcl/4XZeF6YD4duDXnlXPx27rgM5JT
4oyJJeLp7Mb6CoEZMzFCPOM4wxH5849oLap//4sUDCekwAO+//wJhX3Wi3TaNleZnG1MwB0hgZfb
2PQxOv3idxm/e1v0ELS81BGwqDTpM3h1NMWJaTpowFo4moUOqVraxe3oI/rwB31AI7JgKYnYaypP
Y5Xx/FW2krbD9Aj9w07HU8aerCsWynNQBmaLeThd3V9Qg7P8UQyFDYtTJxJWB3xOO40EMcyRSj9E
XLzQF9+EBohdNZJ6WO/iQXTE9W7e454Or8b2Fc/PttPmyyJtWnM8QcTcT2dVvEa6RXJaA0fwuokk
25C0jaV/zBqkBsUCNYQS28B6jDyesbMtQvmxggqSnrIrxek4ZeiIJW4lI47jJvPl8IGIN+6x9a6C
HyOwRCbOPlk+cuESpi3i463ZGg4BOCwgABYMVxKsNpb1YY7bCZFfzAPRRO3cBXditotNQMWdbxTX
pULarlF5VP22ZJDWxmEwvgxh443Vo6A9rI9ho0lR8zxGKlIBYIFBvvhW1DDYXbXaThyj7mD5PeFS
mN8k5i0IL8GGoi24mxNmstnbbOZ7MXf1RNvP/QDt5MOU3gwOASNVoSZcu3jp05gcubMh3ST5eej8
Xtyl3c3Ak0PH2lYLj2E6sNX89gTIy8cOKyTmDUckzKMXKoaFR5KuFDAmq8Q3BwGTsTQfI6B6+Av0
CP0WV6tK0daZeyyIm7YEm4WeUsBrobbHWhV56zTGC0rORdnhS7wzUapHoGHtLNY26jBiU8DSz8ik
7RAqlv7Mm1fSagV+20uPySp5lWuu+0xiSAGmRnGs2I+abYhRMyGo0phfk6jeJBQ8CtdJKXO/59mH
tJC0lQzvXalGrkptxq8rIp05BqhS7LNW85Aay37U93K7LZTt6gMq0PgG+oMUhO7Q176hXzraI7KX
/PWRqgAxy6dkU1HICEXji0LhZJlOrOyVFr8FfXA9pW6QIftKOlggliemdOdPpoTJWePb+tAnsX0b
QiUZNKDFFI9ztEfotNNW84GpMxUkwRmnahOALm1voCXdZsr9oA0nRe1xwOp7CUBHeI/mBBGjgm9Y
cdoIRmGGiim28+Am5Z2YwiUKGFX013X/Ok4K1ReAM0huqrgfZkqCAOK74Y1mu28t2CVUsXL+0Y86
9YgOfEi+KdTGzapxJ+GLlquPUvT17qZqBhvNNhYhO1DQD5Hjm7LVt8KneEBZj72OqbENRH6HBIHy
bzTfF5iQZkRdZzkGW3tZeqjNM55hAgh9hYorV3iI5xYPanLn48d+uiOIYSeYfDpjdJtmxNEiTZDA
7jfymaWJa0A37NtXoeTzUp/GXnVwIW/IO95HQXi7lpSwFNzeKvDYD4iWBi+qXov2sUorX6bWxI+t
6qLX9V/EOLpXcZ8t7FKQLLjUd0qLsuXUWjg3H4Z1/gz0Mg6RtFNqAikTY4PYAdJ/AG8UCCHQaHai
DTXGVnIdZbDBqXrJUq4XFhXKfAMb0jb7R+wfIbfZdngMEAWp7P9YGUODXFyw0/gcpg126FLct4Jb
MaSewbJG5a4A5B4IcHzkC4HZEX0/MqHoAXv2PkReO5fpgzUO7ggx1Iw1d20leik7G4hW9Hr2sHBv
6zwnGpKgyZmw0F4lLBetF3sHwMQrGuqMhcMJ9clPWD5m+k5hxD7pQIR0LuPmOWxIu8zr3erwnsaH
PrmXio+CWgmsBEqZbEPExS5AHhonD60hukuJtvM2m9402h40+P6EnYijwL4KR8Syj3Idp3DlIMu6
FtqbGjN1sCpBMDfojeogKIoXUFi6zBCvQ0UJOkSBt1fc8mho0fpkXXYnjoeo4SzNdoN5qIWX1WS0
vpSu7GDfXdJx3elAkw1nV294pWVDWYUGV3sdUeyaEpetiKefs7UjCnfC7sSvqzXB40TyIqraUCoc
pqEA6qBqNpkbapotG4/afJuTZ2G2GTCxEsbGmwQNjVteH0gH6p5tiEUz0nKb1eRXc4Gl4o+qBvP3
pMryIejuU9HvR6aVzTYd/EH8MuK0TrtjDTiwMoqdpp7Z/E8Yz0dkeJt48EMRTu9e7Y7KdAtGug78
jKrAlI5Gw14Gkxfre7/Fa9QK7+30FNB7UftYOCFa4uhT+YA2zE6IW66fl+KhWn9Pnl3lTfIsBPDC
tPpZN8nOBjeSPNRgrE00n1T3XjvdNUaI6JFGgpPWEhm0JqQthyI6nHOqYUkYeweAFknCxpVA/92N
NdgwwEdD+WzGPmn1G2GqD0gDXXAoKj1s6obidCeVu1K/GtIvg/Esydm91OiOKn3kpBTMi1eRQDtH
iAUmztMFQ3hAJguNCcDA5XkCZoMMKSicgIYoincKmAQhQJfT2j3zRoJaZ5FBGoAAmDP2zMjQul74
wJKFLFTJ2EwqT21O1akn6oXWFRsnXpYJh6eF/shsOg+oD6LVcBNJ+4abqVaRQKj4gwQOW72WS82d
UOay4dyyy0A2ZzFYEx5rbvVjiSaK9iqqbqeWiBxEvXDI0XQeJaK1eCp3ApCJEXas8URzf6WYzEnq
+2B6F4T5qlXynaCOLEtUe27TD+DvAPMqGrZdYblMJfhgvggYFTsLDzqzRC2bHJhZJ7gAdjBxIwZk
ogW083ej0sHVQSVOEF+r0K9wWldgXhp4KOv7N2f6owjCiIrJX2R9VofbHnNYzDxwLteHXLpfWIpa
3QhaLXCTSXB1ANUFpEicMRPUHo6PSPjXGtua5NxHOLoK71DDR1YvxYmNj6tHEfnYy2b1NQgDz3MI
ZqUFDFj02XvtOxHHaEVCfRS7c0YlB76p4OG7cm1UipPRmWHDYNu6ImZ5EzFX6YKPmmimVs78iPBD
zbhgM6zYlpuY7mKAnbri5OqyDVUgQIx8Ulnb5igK8TAzXl6OCh2/ECTvg6g5A2uCFKxmo1S+2mZe
LppYm6hSlBYp/XSvYKqKcezMuTe36MBhTepidVLDclMGKk17iTnwYQpyB++uqwecqYk9kAwDs+Yq
w7Vupvmp6lihrZCBhuQ8utapeJGT+go84U5uAOIw4t6kA4VE/9Zyyxz0bN8P0i5E3WhCGKJEdKb6
ApsKBEOC9wmCJIVoZNHQE/Ki528KgI1hBUUXEkOXZ7QRnozTJOVzLDNtExg8HVhUpDLVJ8fI1HJn
EDxuxp14UKDLT/j8QyH2VKxUJpgE1RmIjzGLJ85mFT/fLK5wHTvBFYd0b5OGEXyQ5xYQQyTkvjrT
Kpew48AvyItXKHzezIuLe5oCuWo9kXwANYNhP3hN9RKS1FoMJzL2nsIm3feqxP7sCbY3W0YceMN2
nE/KhEjHajNcGM3VqACZ71iryeOWIZymZvuB0omF4823BugvTZ4ZAfLfbyK4/xLFfRO6/eNvf6ik
+1FI92/b9/LqJX9vP/+o/4FyuzVY94/ldtv4K96F7qX5cTS9fst3qZ32N+zyqFfABRsa66F1MTS+
t92//ovAP6HtoGvFBWOgL1hToL6L7ZhNM3pmeaYwNxbR2v0wm+afkFLpGFXJvLAkVfors2mJ7/qp
iYZKxXybn8gr1DWWM+K6tP9hPRosYZSQYv5Bbxbtll11l99IT6v+jAB2gFkb3X1L9/ke2+FR8rlb
l9txm/rGwTrM79pxeOt2LLSuirtsJ5yzt+SNUtXP7mCKGq/jQ0foyEvrig4wYKd2LV92ql3oo484
LLvhbUXuU0844R4v4nW911+ii/oR+5i3jvILdWqf+Wv/+NDcdcd2zyzOtc7dJvNgVznZDi/ddXUc
3eA62SleecMUwM0us1vT6WLQ2Zh3uRv7KlAYrziX1+P9iMQKI+/1cjS307F/6Hb1jXBWXuU9ZbGH
E/Gob9Mrzau3oHH81BX3hhc5+kdyKfe8yivlYPjBQ47zyLZezQ/0yCH+YXAhPtnlKlWcbmeUBvt6
z5gckmRztjzNF+/D6VzvK+vytT/F+5wfG15Fl3lvnecHDuGR9/Ahu4VH+I8d78ngcAElnA3bsCsP
JPEdqugtL9BpnTucIm7uVkdxrxyjzeCIHvrGu2BfeAS3Otgg7Hw7vheB1/Ru9KT55V7yLA/hmN+f
AnzCbLUOwbPhp1sVEPNmusZH1DGM9xDSt3DFSEnYpCKCVixApzqzQfhLByAC4wGLt6M7hYesgdc1
HYmQpVX50t3OxQam30ix+rQccz++rg71lsCSZFf72kZ3Et4XUckclmQX7Qwv98tteMCbcNc+C1f5
ybzwGx5JCIN95kY7RBImh51MqS0U0xvFr7m1voUEmD2mh+E8bs2P+QQ6ani0bhi6PiqH7rY50wpK
4CToYERgNsxebMEXr2JPcsVNtWXt7PUv5n7ed4XD+MPF5XEWbjk/2b1ExTnGN+tJdnni+zexQ0Xt
6QcE/iIuQTve4pb9wlTCrq8RkNU2c2DlioOWF46+mXyqPhzz0t0UeKShCrmHGBs3ggflIbfzr9qG
8fI22tCrh6dL7tiqU94kHsozz/CzN6+7g2KmP8gF4x8SoThMz0yMiANzGWU7CF1d3FEGr6J+zk/L
ofC6M0ksiE8oQLneOI1EZ9pNwF4hO6Akh7W3ysfspvck/alfSU7dB/tNe7Y+suBAzQ1liRZ3Uk6d
fXltPQO7vpsdVNtwCGLbUOjTQF/Pt9p9zlC8oA5G7O+w0clmIkgcABebyJ7uM9eUHL8pybZ3Zpnp
CGbFYw5VhRXsBOwOiv+Azny/4vdnX3ydVMIIOHdFN9iqjT2/1PvlsRDRxu7JytlIKH/2wWt511+Y
r0aFq8PSmfb1jug/4yXbx2ftrv5At8a44za4Mrgvdd68L47qlp5PfNfua1duN+25v602BTApxWvP
cKgZGtvLSXuA0uhgH9oAlEi5HXn4swoD1SPCStbm5NoKKl5Ew1YiAhucEdZeetKXOxXz17BV7tZh
Gqale7YU8IuG8pocFKOjbs3ArdjJqbyob8y8dHfy2taR93WMH3BnsJF4iW+Fnb7FJl7AbdxOH1gu
HAxmj/gPLZChdnpNl+7muwi1L75t5YXjKz61zUZWH3VYL07+XjWPeCfVTbqt6G0Yqiy+qruyeVJY
oHwdBTvWfQPUUhzYzQEVV/sF+aadu+NN7ZjI7xk8HRQgQItL3gNnBPxLCl0SsBH4OWn5TDlOH5cy
WQpegzjzFE+57XH/RBf2GN2wl930gXmc9EWleTsV93W+yx/7x3gBHY53wWcoydKEEM5TY+rOs6Fv
IVe0D5jLdP2hSz1LfFxt0z7GQAppkUqNlQF2jCemZ9qyxUSC5cl64VjPt2sF5o+3463xwDnFiN2Z
rrobcXDaiiGZ3ey763Rza+wkzWHgANnE9ObxLTKPoXXNDHV8bB/Fa5qbwVshjoKX2N0Wq7Gv9Jvi
XriYN63/xsyOUDdxs+bcnQT1xTiJIFj7pxr2HI4sTwvGkxTekKB6RuE50SU9G2xlc2JqMBTKOjE2
g+BMr4kzb6FQ57axizeYuDcYeVxa6WB2jFMCCM6O7vg5T5kTXUc0W+XocXFIjE33DaPcE4YL/Wtu
82M3iTuAf4t23DfwqrAZflRiOEDbWod5CJ90nf7ZRMbl6ob7GwhrY9gIzGLt/IulEjZN6tspfhKL
J+ncdM9SuDM6pw+P7YfSMUmsXrXm3jpr6aHf59ZRFbeb2sVhdgbkPEzO/eC642veMhllKu0k6zpG
fQyXt+EkMQCuKnkTcqN0qxP8M27uDPHsyeDGSuscXvdeR8c7D/DhMPpfeGLRZLyu9lWzeFBJpIVs
8SjQnJxQiKW3ZAphtLTg4bHNsZN9vxs3lVN/NW/MK7R98aY71eC0yLH7yh/dKdvPx+BMk7Opv5IY
sONX8aEySHWzo4letuFWX+10ni7qc7Trv1a1PR76r8pl9NUDPrtxYEpjp5fyyDy4fho15kP6pt/I
Hu8VijGm0WnL/4hUW0R6t+bpIf2Ar+5zriLVZgNkjL5muka6rSs2h/tgQW4PePhxRNT+1u+I9oV5
bAhuke8DhgkTu6/tPtpzknE2Dyf47Iwpez/evJg+e2Op9OCsMkcNuotY7jEOTd3mTcTHrP62xPq/
XbT/v1SOU5/+STmOAad4b9/nn8pxvuV7OS5TV1soAdGDwSdVDANB8fdyXMb6oqAyprAm2RjJGN/1
vRxXrb8h7dIJbKXe1n7yvvBP2P/ZdomIcsl+1v5SNf5ZRWaohoGGhd0SdgmdhMWfa3HE7x1RtCFn
SBNZB10I0geh7pMroxSiAwlQyqaLNcMJwqo7WWLLugUFll1qseH9cNT+2fJzlaT8Y7Wm8VYNug7+
4JAgnlE+dQVdkOP9x4rI4zktsQTHzwFe/qMyi8PHDCurtE05ejZnLUKBC0va7mmDto02hl+6VsBZ
HoLpuFaXVvW7gdAjSmMpvoHJufxi2fhPXihMV8vQSf8jDNJA+vNj+zLorRKMCoesHvrEExJB2QKA
Ir/dIUGkdnIzqH6h9fvcMa3HxtRpwGRaO8SN0idROn4EcwhkpP4lVoh8iXxDLKNbQRLZuehzCcNo
VjYY4p7ilFChEp21zU2Y3YMJbQICCcZowgK2Y6o1vy0p/9Ll/t9rwP/UGvc/sAuXRI7yH1/3flmE
zc/JQt++47fLXpb/Rn9r0DZzKiOS0Fnt/nbVS3TTqMJMiySIVR6mc3r9/aInPwirGx44ky/QjfVj
/q4PUzXuB1ylKMokyH9re/53u9/3awun4B9u+blRfFotcyaJpOsRL4QbTyfbdD3Jf+jByzJp+2JV
3bem8BzwNKqz2yhYOr9lQOUrclY4c5eLnkmKuCgHV4MWiUBqFpZ4RqR4RkkxlBaluUnS/D6QZ8j/
46K6SOVxSY0jOH8Ypt6ULKPbS6FyqhSYTZWmvyhmnFywxFR7fakCcrJwqGggg+ZRexuMbd4HLw2T
RLeszP6AiWC5cK+oCVcLFPyvxWraFdjCxK0U0wozaOSeG16AsBOADLx4uyT0fhXWXVnSLppgPSfr
FqiqlmM8TkdBotQHHyVs4Z5UbtBLMPIEQWF5LSiuKNREckSYVzeBGRge2cf5lnTC9AbSnzg5vZWY
d2FUAjns2tStGU4+TIMZYKJLVHZK7bpka3C7yKjUevGuEmSkAkSBwddTgDhMDVA0VQ6Hx7SdCCyL
Awa50NAV3+wbk7djkMIw1b3IUARh913PV6yHs+pGd9Iixe3FTqNVnhbqnVwdg0MsRNKGkFUpciT0
+LbBjJLsmHjMkWyA3bAJrC2frGjYFtzR3aicq+clnUJPkOawxe2rCi1gBCO9BZqkBlQhS89uDhrK
nmVhaLkCb5TiP4iFo6JaeBuGLKfUXENMgo6PTiXjUKTAD5l29hJYcpiOEnFDvSE/DvPUo6WZ811N
Pp4/EZcNQvqd4JRThzaZoaQ6f2TAru00ErCMlURGnEawz1J1LYV+InU5rEKN0rcGFBalEB2DnthJ
2wBj+TRLUXuYVNN4EXrxINFlLtVE6FvcKtulJi7JnEFiAuffteQ913W1JdHuy2QsO9kIvpZpeE6b
ZVtMop9L+U1jGbyBDL1jHc76pSd19h3GLIKycml46PHp6WGEWb9j3WJmEl6WlFF6PRxkNrvbXsqt
i5p3G5N+eEIaMwe+hT/myJo735oScMlCa74iLPGXQhFfJggi4K6jBrO8Ja/g0UEsdio3gCt9KaaJ
2CB5fpixSEGHhDjlsQTJjpk+IbpJ6+t2TV01x8q8m+v2/zB3Jk1y21yX/i+95xcgwXHRm8o5a56k
Km0YpcHgDAKc+ev7SffXEZbsluPtVW9lV7GSSQIX957zHBA1C9mZ0BziK3ecnGPvl+NdQmAMUzVg
ksqPLi4CmLVlA6tzVgew2d5pnjQGFrzhu4o4hFdgH5xGgz6/GdoKso8RKcq4io54WsVvI9Pc24l8
GcYKA/JR0bdEkNn3aKDnNLcdJoa+UOnVMIagS8SFKQQmrfCLt3aqNdwE4x7gooEW9iOYeIF+HVdr
7kSj1GnwUnBVBJBsdI9qZJYB8S1m/MbwgVP9Yvm70gIZ0rBARQo6wYFAX6CpLu91n1s01xWOzly7
gsxEHd7KXqkn8inAoHWOwCcZ0J/IkvA99vxnJ/OiTaeLZ5owZ6eV+BFcpmwywcgo+zF7IvD9kprZ
MvELwnvdJAfCfTImgbjRS3qJ/e0qyQiUcxRex8Nkbms6H3nyrG1NMJofdhsLwSv0yz8u7kZCA6eG
WYJH1Eqs9H1q4BeLKTwIDz6TXKPoKZf0QS/L9Lll7ecZ9BVUtjq6NX1XccxmnVXOZoHDPE0tvsv4
GGrvNnFpz8TNoco1K0Q4nuJG3qY971s3fUPYBTMzCTimFujHB7WmJE2gF4qym6B9zByECklnd0jI
GfzlNf2YuAxvUmKu5OL+MERL45BJECJYppjNpBg0Vu2rbdDoii58qts6f0waxggVgqJzmxIQNYdS
fycJAixBW04PQZ0XRzE27Usg7C5vEC8iANtkVm6cof60+EQw2RF1QhCcG1DNK7S1xRUsFXF03VeE
Rwg48biNuwQJmUuiQxDmL1kNY42AJ0EbNajPM72igKoRdTOhxaKEbrVBEQ0XZIxeySXn18fEUWMl
4DuARbrRQ5dx/5mDdVMOn7oiqy5Yw41cvjM8oZswtDXeCTMfc7l+HsfBY3cIFMkTZvgcMCMbpWZq
Nk4drUgK4YfC1h+BGhTQg77dFSOG8X4NCB+bZtQODWdmenoYJIh6WL07go6PPQbfB8xSy0Nq8hKd
Y3Nfr/FznGbXpav5wwS8jC5/cNL2HS9uvmtRd+5Cz+RvgSJCxs9rPiSrzyaqiaqPavAiAw+PhPxw
HzpEL2SAhn2UHCU3+w7/OMqISa63SeHOn0b0xseqWk8YjVA2ZSgo6wHIXOa1w1lmYufSPCuHmwUb
FaJIQ7Mqi1sUv0sCPPHCEWzZghUSIJoLCK7q9m3sQM84fftcdzY+Nwv9y8xl31R2Tk8TxvmDHpCo
aINLviqax6ZrsJ8H/VnJ5lDrrjpeImPP6A/8l969G+HAbol9CEGPrj12Q9KNtQAo1BXvnO5pZYkU
VVuh+yfZO8ExJax2a3vnc4YhdstD6AIkFMnDUCL97POewCTU+0ccbfQS4ZftRdPmzIkLHR5CqIoY
ZiydpMBRBT/NDFbGZNwEw62o+WoGG73KIj/IsAehQoOhdg0kruw+UfV3C8bHdBX7RpZ+gylPlR33
7xVHpR35SDSo2Gj24Zqnb8YZpycVs/GlBUPOsF5cIk+z+aYXLfkvY2i+ZNoieKpXm+4IF1jzHc5c
BuuM6+sVBVE2wcxKNE/TrIjZ8OTnCeX40rtw2p3rtS1u5vJNoYufi7ekr+7CoLo3ywV7og9BQc6P
zeRTSMutk59nvTw3RfCoyq9JjaQmQROYJF9qZA0g8whs20ZgjfXw5hEo6YzdduyRdQ70xcHJt2WM
vs3g7oHQyroo+6cpnQWdh5C2H+PuPLJQ3tRnXzjjNhfhkxmzHtd9wgHOygc9o5UeiWUYUcBxUOt2
eXuQGLE0U1Y/f1tMsB9EYg9T3XwQU3EvkItXrffsJNNbK9Bi+cNd1/v3VpuHngdmnZBl95YwOGKy
ul0X5ZZUZiiELkwph7KVOPIl36YjiJrAddVdlanj2npkRF+slTGAswpxbVzSjc3y+ItTTh6mBx6X
uGd7GHUcXxnetUsXN6r37GRoi8ou3aWSPB94Tt5xKptD2Yj31bTNhmbAuoHa/GAih1FQ2LjI9FKE
fLP/TH4MyYpiGfAA5Aa1Fr8rNK36hungS5aNBWzZih3blsF1MOjmkAw9ftqGaIDMMjGx2W0NmCFL
IsBEEw+XwyTE2O9LltwuHkimGZPFBVSK+mQx0t/J3HYbefmzImOZsUEqJfJKtQYOPBWTM2fLW+UC
hi6LsX7jQUNm5LSfSbC5g4D2rRkEqhrPvXNE9YPqrD1r/Ctv0srHWiCBDlF/TXSRQ+fZJyArHpnY
K29M792ORnDmPg1pA6q7PnR0E7mJcj8Ec3NYuNBRCKU/llEVz0mlZmiqPwYNSL6OoTj3ze1aUfVY
lHuD3y1fhJ8xthlLDzN8m9zXl0l+vdYG6Nb6ENfV98ktdtp30bY5kJhG2AO7EIsEeh4MbluLp+xG
ph0Mc98PCPRR17oDAk8nPnrunRinaFAuy2uct9FX1LgxGeQgrFJTZFul2OAvhD++KejvQKlYzLUZ
tsQVAq2JkFJRTyFnKfN8o8PwXizrsktLRYmh6K5qD32NLr07TkrDrtfl+5CmT9A683e8/gTVRSCs
CUvMWqrwMKvMNUjvFgEL5g4SRyAia5lhOhn8D6lb71hPoXMVpZ5z0jEpHVcuM+CrQo38YzGZa8W5
wQHSwejA9etrL6nG61yXxc69sC08cvSw6bf2ec5WphUp1haBN+7FWdxyG0bAPhj0cDswSSQndktz
LWyi4NtG7pW7kG8jKwUmCXTsl7jN1b5XnqZz2jV4431QdDVIP9bJ8QoSEFKMRA9nNBrMKX3vw22n
5PvC+8EgQBVPTUXYWmEKND8RIj2wHO9ZXMq9Eyr3BBSmOdd6WMkuiQZ7shiYX2foZtvBpxVEuK39
5sGi3pfdct200IXRFbnJqx3Yh8fEQbgkeqKdVlzZOob6E8dEaUb1uGwG/qpPDl03jYkwiO7njCXJ
m1xGlBHNoyGcaoDIbuocYcUAIOyXz9NCC11FJBlyVyuo+kmLj6mc3zPskc2WCDwkLM0ltC0gae4e
F423s1W0HBZWyl3fOuttOYDddtfWHJZulV+SSXv7Ieyns1tQDGxin5W4Mp7YJBYDplNqCJU4Kfq1
ITu3ARAPjNU5JyOnYq9bXyO3FJ+n0XM3QTdMn1bK7U/zonDkAlq8YnWvDy70ymOkGswoWV49iTlA
TrwoI65TM3Rb0izh1kZpd1vBsYRCVrj3JvHIiI8K+8co+2ljktK7tbI/5G7zRG5R1WQOtqH6UxRp
fSF4IviPDLlRMvWOBHw2TEfMt6TpfEQjKgHOv6QT85qsPURiljfFggMt7Fz/AS76u0mc4FWPoEvm
tWEmzHv2efFaDjYBhs5U1fOBxjgy8tAJbsvMvBQ2QCuFau+E4Q0AalS/9zXPV2rRZ9qiO4cVAQ9e
RykPtiG+9i5v5Fwmn0q3LR8HKea9MGg/Wz9/wPjzRzMTzzjJurnRUTDfcjqfH8zoJjsw8W9j0KWH
0VfZTTuWOE09OAe2UtN1BO/3ppjSYtzVZYBMV6/FK3rq9a5amGXYjFqfMNbpwA6yZsm8iUfPvwOf
kr7FgzbHETLgLh/TYJ9othwxRdEx4mC4iSLE8hNK7DCI+7Pj8lnSMezPMMCCU8qs41GqZDmaaKwP
eqHa3TZmDd48kyyP2i28Jwq14KtEKnc3C6JJKALldG9Y01mJMv87cmh8T/V4UpIcQHJR68c6/JaZ
o8rbB9O739SUbFGTevCCNFKM8Cj75uvCnn6u1wHopW7rYxKBfk0iQ2qBNxUOMU2B80gAGtC5shzx
B7LVOkY133giZxoJ1jnSu1Q3zgBrzSnWp6KW6o0bX1zPMip/+KnPMNexwYFQtOqlChYW1sID1CpW
kAdQjpwqnT9B7Uzemqnn3DJ55n0eicpdUll8sf4QU0pBQiKq2s6YniLMEcvgwiqOFJpaNPg6KXgQ
+sAXmAImdy1Jyl4G9PeZZjKZxnLN3tE4oqcIVX9NbJfydmHsCPfQ2460OX/2naeZopZz3WjVm+8T
lUP9Xw3vajbEi2Vi1k9N2OiHks94IGfEYkhQS3mzSCxlu6Ax7j3UJnHKZY3EYYkN7kQ/yNxbb27l
ZxyT9d1ceQj4GAcg9agqH5cB3JzpeZibaUXuoJxspy/wyNytPjmt659qQqye6q7jZOpGoCetjImf
nzOTvmQTIp+ryejowV/L4Ec6ZPO2oiRmE4t1Qd5kGV7830V0HflBfsB1CQDImCzechD1vgYoWa/E
nDr70iiO0AbZYGBQ0S3uGnFYYHwqi4T5a6T7s2gHZq90NEx5HZYTUQkc4ZOvKllxdBnvVZecLWpS
sK49m9Ky4Wh1xTaXRKhCPQULJA7tNodfk2/dau3Ii4k/AuTV45DoDbl9gtW+weZNI+CcDYxlZaXb
W9UW8ykYxjMBrmBuiTLMmJlbd+Mbb0F0D6CY48iguvRxSDFV+n9m9xEGgjDQcnLH7TAnpIct8Xqw
/m1bixIuFTtk6hEXM53IX3vzwwgCDPkgOCS3Q2hOsUWMixYClKiZgCBF7gF/HmilEIU3kT7TnaJ0
fVriqNtirmcGtxLaAHW7ZFvXRhKRmVdsMVOOZFNkDUR1BJhi/lRW4SOTCjT+0z5f4hcfz0huAP5M
83GqfpQdG9pI/x8L6hOcC/3CyRDy/Bz/ISKJIU5wuB1J2POZiiD9dEciM8MsDM/JUIbIv4t9LNS3
SWU/JBkjcIXLY7AEl1FkqNFSLADT/eoT3QsAZzQWcdL42VUSL4dgzpsDarPrRlzMTllwHcvgW9xd
aroxz7AgET4MwoTgKI6ePnvCY5mtclM04gfATQH6Pq+f2IGxBSzzxi1oBEZTDEmrpd+BHyLKfICn
srqvLwteACpwkybFso0blyFzSJ0ngvhDtuU2L7w93b1dnaCoQgp7BR8I5apnNjOZNAP6n0UFT0Ez
bgtaKET8btK8++7N0f0au+TTQ99sk9cmhZriFH72hDQp3POAfmjrSwit0Va7+I5EsNxp1On9GBN4
KXD5VHg5c/mjGx4dj0zOCQFCqYA9hjEqFqmJehTPfgCDMANy1pGWkqgvUXyEBLBZDYKNKHlZnUtv
LL52J2wTAwNbPEk2aq/XeCy2QRa/pm3wZBwXEY3FFNQjEfPkYdDzh8jKW1XwiXtvvoQk7vxl/hLC
j6Zu2M9VxOZew6K7sRlj3i5Pz1Nln6hU70qfJrGuwmLXpPG7yQmLgNrCmq6exgZVXZwnErC7d1oW
jXYtTrf5FBCtjqesMs6hKSSCVeuiO+MIA0DG+Cd2/U8F/oCUziND/I5sIKj3ZHVX3snl3M8ZcatF
QAT3qBN0XdSMATQbni3J01jv1BidadX4V77FbzVa/QDHrjz26gKs1uxngFOplvRGwkPvAyJZYxQc
UXMTivq4yAc6j5eIAbDZDAj9FG3HMpEz1HBr6IH156rkfBui2ug7GEPV1MxHy+xraQUdrJn4IJp/
WF5InSV9DXhstOnBc2Btr1C4YLBWhLI409MqSaMlqFCFH9MUc9CzKZt58j3SFcb4EmVZiT4mpWHv
r/2taDzxaLsFdU7WsrQCcsE6H6tPSe35GJu8/Ngi4udZRvXDOeij8tCF+Mz+Q+3chjULXoUZJUbe
gwE7XWmxDc2ZiJDtkvjv1n5yY4J2kuSeqenG5IDGjN9uxqHco6azLs4Wn+T4mySPycOwuIYIwAzb
M4Ch7WQ+twQO5e4Hxfl01bnG7mBwPWBASklgma91hWCkNcN6PY/+NkrFQ92b2yKg5coi/7UR+Akw
gdQTGpfZ3ojlc+J1T41J2CtXTZZHR0nQyfJzkRcH4HAbElIYtlzcRKk950PPhjs7r453SzYyMw3E
kIKkukvuEjHsa1FtPNFvgxqnZnNyMFE2dlXXlv9vGk6S8JWSPUQtez0eHHvj06eiCPLPMVbttHql
7wDy/tVMd2PIihKtz6430Onv93lyGOmLtn1ECYqChybLDIobjPXtRbGUDdeF+cxShB+PE+LIWCOz
DDGecirS2Z+2S7gQYiQfwuA1HmCUe+/B8rXsXhm3cNi7wOkzug28Xut8Dau0wUXYxW+dcDZ9i6mL
foe4FAt9c9c79NyGEo0caxrnyc+z0+FP0tX1KkhtueRBvnQ+09sBBhvuIZLHKi9+GbPE3zez9+RH
w3JrOss5xMP/sPY//Dk6X3ItfW+4rzji7ZMc2bbfMmugfkHoE7tE0EwvbdvdmcI5WYMngS40X1mW
1BwaQV5lkV5vfEQkq1REDg7RMRMcQ72U5W+JCZRB6xU6C7EkYc/5bgnVtecOX5pA5hj07RDdyrrH
6uOrY4wD9IZ2ll89SngabEF0PyIqGT8bbgB4IrcrLyt5v8T3KXScw9SBisaiw+MPCCnEGKMUmK16
7R4JIIqc5q6E0V9NSEC7TIb3hBiFJ6iqtHCHZ7+kOxxyrDEgEKIZ5+maqre+95ebaALMEuBbFONb
C1ibmWi077S+8byHFQKy9Q4loebHbpqTfSzdaefO0Uu2stUk8loU4r5tP03450RXv5ROhJiQrDcA
jIAC3PNU+PupZsLWrH82Tb1FnXNwt8cAIuCeVnhxrJO2pQUIAcMXc4iHs73NRUAzl+AXkT21NHJp
syjiaZrksSYnhLNMMPOzlGIOHXeB5SECoXkqkkmRNIXPRJTMObqOSmtJigrE+nXhBcOxGhfFOSQ1
CE+1fXTxrRQ5iTRdZ4qta/PkvonS9JxHJCVzFzZB1Ea3yUVCl+v7LNsbWTMtdeOvmh+7CrxKHEgT
Tze4c/DKc49dIqNwO0Epg3zRJPaoCf8YyFCfopxgOZQWVzJ03gNqQ+L4siPFQ78jkQHkxeLC80/G
eW9iiqOp3wkKi3jo7xRF88sSNhFbNTxgTm9Pc5F81JN/cL3xZgpjWAt+83mpnDtaCa9lUB4JvD+6
bfwIyQehsRjoWCUj3f3gvGbxI+ZdjIbMaqtBIpGVaD1N/1qb+kFDrdrItfdp/uZ4bkqDuq7rvV3g
Y8jzxvmPjBIaeF1sj6suv2ZLSoUYsF8Rqj4eBgJuivgjWs1jFOQlLQdeJ7Hc5sp/jTkpOrTfD7mk
alI+SC/O8idTmeBUz8ReFK2fbWxrntPJQa4RxWt17kivPSRd9q2KGeWh5m1cdkIFAT7GRbQyhtc1
lbBYeNqg0UJO5enGyiJUeeNEktyAZmKGUBP9dw7H4kyLLd1ja1oOo0lRbFa43pQvD5pYxwwbdjgu
sPXDYTrlGvoXgdAowuv44hLE3yUE1U0IouhyQhmxoV51zUxTk1nrJo8vIzfzyE6bY5giWSsZTHgw
zfSjHWhRDGGh4W8jYSPbi4iAEqWgWgJ7V1byPi+m/sSfBge7j+tTb9v6rHDugFudyeAbiI2VnYyO
odt/SbO13dOw8LaTJcnE6er97LjPvHwPNqdVQx8L24r0XKIve2a7K52wVJTzW1hRPlqywDmpWXM9
VaL4jjtRk4wAJWbVCHNAmyJe1ws5SW7ubINS4L5ch3xvw2w6mTnoTk4YF7yIl0i3EhtiLgtiIYpi
2Dhr0m/lPHfEx6F2ADZFxwji1M4q8b2c889OTU1ni+LgjmgOPBITN0D60BDG7ZtiZPTgcdzAE+Ym
T/HsNzvaRpD2wExtCXpwbuVKGIbVo9jW2LeuuqR4Xgb7QujVO2gBZ+/bFYQaEZMoeBh953YdNklH
IDyt9FvNATiPrYXB6diTC5/hVa9jfNMNbXCy5O9tXNwXm3IRD2COk7u1re51SB5NnvT6ex/5WD49
iJaeUcnXZeqcz7ps5rdcYEX19bDQ9ySSParNFxdqCked9Q6u8f2SeU/O6F2asvwBsQbAMhuJMhIq
cF0QA9fMxm4TN/leEg6UwbvZRZ7FokkiwLHNS8Sv7ARXNbX4eqVJ7jr5VYxqwJvCJ0XS5baO2tcw
oZ4pvBh1AaTTXTfH61E1yfLSzzY/YtvqXsl+ua3hi31hiGKPswKN69r5tg65h1oWhzHP21OUp8Gm
sMUtSWaMh6KcsIeWmLeMoIC2lru6b1A+94u7taAETzojxzslqYmu161OK3uPe/IjDYhvQfrAitat
XreZMsqGoe0IiGrtmYCNRYmPnu4BKQJ7p0NrLzED24m3J7uEUF8NAwgFRrDPnSBaSVeVPgJblP9b
GPYfqa9+q6v6yQL1f9Vp/f+ovnJ/a4I6dXBsv/9M57r8xH+LLl35X9xbF2Wlx0vgoXX6P/IrWt//
FUhPoKsEn03X2kfx+N/6qzBCqwlXMfRBCHI4uYghO00s5v/8H6H8Lw/WdgREFK9wGITef6K/+lVB
iLATTRiMLi/GA4wI42fx1WKXQECvh4jEJNFqdBhLYWbm+TPP17JWRMS23dVf1Gn/oK/8WfAV+HD9
OJl7vP68h7FwfxF8DWGQsTC3HS3fLv9gPg2TanIfmzgeH8YJ9frvL/eLx+vPy/kyZvyB9g0yy0V3
+hd9WS/6VJfSdNCWEv8AJxBQ4CWAUBRt+C+clH+8VIKG9oJv9xDd/XypdKhgyrhlt1OugzgnSoBE
+MPCuE/QYN39/nNdlJZ/ValebiPqCfCDkNXAjf5yG7vaard2dbfT0hK6Jy2BaGx9XwzTHSZJUwhV
FO76lRcO9tYPCFn//fX/6Wu8CPeEQDuc8Hl//rDs3Wk4V47dKbJOrtuhW3G0WnvTE3jCec+R//I9
/uP1mJQJ30Pxykvz8/USjvqeV0u0ImnKtG015jYkwO5aTDEU2cr5f7ocTU5m4y4JPb/IkU09JFOg
IFu05LbCi6vMln4ARGQetSPg2ur4n99OiI1gdvCY8+ZfPv5fHtNuafMmny4opXgOGWaF7oOYqgRA
pDL3kyfbf/l8vz6reDKh8SHlvaxA4EF/+fqqgMajX6LiajhjPZQdmw9iR9y7kMbef//R/sZD/fVa
v6AyE3ZX0p858pPs3J3KEJCAqjok/yXsTkepgZLcw26j58c4dYa7dpr9m7RNUXr8/i/5pw/NA4u1
FNkpaqpf1oKpWBANVvwhS1KTcBs5xBIkWU5gspm+/v5Sl+fjr68nn9nzXQG+25MBy+wvnzkO4OwF
a2awsyUkZ+WcnILVnZ/7RcM36frpm+IHa7J3TLr//aV/XRnQ7wdsORfxLrjq8OLI/euj1LplwgBQ
1bv6U75z7nwI4m/OYSAW7Pk/vBArHZsbnyWQASvIL/pzBQXcSZlZ70pAolea9wi0UWQyBkhoWMmT
jk5xiVjUqcbure2r4fD76//tHrtu4LMcSI+zoxd4vywJY44sH2yH2vnVmF/LLBRH9DLzTZwhSjLK
/T5lwPjU2kT/svb97Q67LptlyB79J5k9ujxnf3lZUcY1runA3I8VZB8uQs+Gyet5MQtQgLhrNggU
x4MZkaJIxen495/775f3KAwSTBxopi7lw8+XZxiauOQmZrtuDdY9GvuV+Cjjb2Tbh+7Oq0L6OnKh
+xn2fXzUlBf6X16kv9958EHIAdl+8G7/maLy1xvQVTC9s960u7lrL8rt4nvua/IfQqKJXOAeDKKb
ZD+5wv7Ls/3PF8aqEvnuBaX+y51v80ExKGgRvBYuDadEJ7uSce9hFbIhfGnwX4mQeEJGkf/L3n55
ln56nzGEcEEYg1Rkgv3953sultR1mYfoHUGGHdCSpd2LGACdqKGvzQ3Pf4ti+T+/zbHr8w5H+Hag
vP66XoUgKEdL8EFjZgVZGCFlF3rjqa0TlJKd5z6BZYqfmyTI/+UJ//t9pv6MqQ5BxMYxL/fPH1dO
UzR3Yqp3sgbjkpIV+E6mzCeSVy4ScV+eVpdxvRLB3e8f7V93eVJ23djlew2kiELv11eakapTkRiN
8NQwuSwmaMZAIuR1vEiU2Ilz+v3l3H+4HpBBcjXYEIAA/IqnzTXBT6boHLBl7vrBsc3dRl7WA9vP
J3GM59TepE6EDqIlpPBGrQSxRaj0v/YMlHcmr7C4+Yt/aqe2e3EI2TjmXjL9y3fxt0ePd9z3iAXi
fSM6wPtlPUc+aLMiZWoStmQpOiO9VZ9OzzH0q+KIcGrcsBb1/7K2spJffu9Pj7xHPm8S/1lzUWUm
vzwDUZyaXlUuMH26qPVGBKNdv7hSy+oPnwO1uYsYlcw39Zw74lr1eSGRChZreMCiIUl5XSevOMwk
2MO2yRGvw1hRPiR2cjm9/MuQDkLcJZK+1TNkwTphrtq1dAONDuS5BOHaHVPfNMGX0Vt0c6QDtZZb
FCrWwbqshRK7OqrS9Rxnsq6Og3QFQBiv7XqcUFVV38lJxh+dWevwc9p35L63zOXbbQptD8Wtysfq
qnD6/ist0sU7O5kaP61Lh+6ldWxLJ4FHPUc5adYnJeeBBuYseQ5qryz93Swr38MxrhHXyQxWbK0p
DvdNAhDlZYgn/0fZavJ2gwZ7gJrRO8T0jXHtjol6pbLHJh/V/WVO0k4xOu3EaR7ISGTW4GQmwbZf
1Xhfu7V1bgyLAC6Jvu4+En+U7T4D0Mawl7LiZBQeGBrBIyf7NUJBR2OMEZCJ6EnbNUi/wDoz41lZ
B2P0ONvobo5nB6kJZyGGlHEKuqgEeWhZ0LKIrHpfOuBr4qph6D7y/+7m3CsPlvRJ0HG51300Fl7O
zo+cnlYq9piNLWoIxE5vUc4VXTF/IIUe7wYdhdN+cvp0vB/HGU9rPrQZCbk5WoHN4rYDTl+UDacK
U9+Nuxq6Ffw+iL1xEd3R2dZ/yED0zcGzcRKcltDphw2fO6dhP2WrOqZx7p2i1K7NTUS+wrIl5aA1
50yBfRM1reCDDYIeuvHqELTeeHntb4J+CVHgpSq8iyr0pnTLepNvW/KXi10Sj6S5ZpMXNcQYZbGH
R3WOynPuF2iZMoiGezZ9CeqIok4dZF3PAMiWjFmJ6GgBzr4aMkCKhepxK9TNiAnF+DmMKlcPp8Sl
b733ljb9gXhquiOTB4Mt/kI7EcjjQHiALji+yNaSR5q3LYV4PXmZQe3vpPU2DUeNFJIJ3s63vQsB
hNWs2fsMvF5ko3K+Bktc92bpUoAAa97DAxmA8pPt6aniUQDK2XlBOdfXSALz+lB7RR/f95qhL8Mt
3d0hP5bq2lBuPSOfdwg81AlTNYHEOX5u+8beQMs1cpcwr+EKND2B4RbjwIipXhSDzyyX9mAXF+V6
MxT6MAR++uBXtgMCFAnQG1VbjLxOpjMUwnUrxquGba/mrSp6Nhh6p68ufMFP7Gf4asi0AesnkxT5
9JzSXQvJCsJpVFXEaoetNzDMUYv+GqqOPYoK1QHhMCVLvm9EYcYHJDKFePSyqjY7mhzV40XfQQCl
Fu0ePytyhyq3uud2iCF5WNrQJA8cfGh/t10u21ukUPMzGke3PCe1GG5y62Z25zEc/DYzu5k2/TyM
AKZinZ6afEZnO1OyFcAm3Yh/Lj1wRGMlwCCVgcGBn6aAiyCk1sOyq/G1If9EtuEwng7V96L3xLoj
c8e7dSof5QyDpuw4LnRsEOvH4r6nL5wWSPEz+sxyQ1sxI20k4PCU4WIBKlA1QYIds3DtZ2BNISP6
tkOtN5aXSU9soj67H1oXpxTe2jY7l/XU9ietJ15zlEdJBJ9wRI+ivGq6AMNbDCxVnQR3A2bi5bUc
Sx/HOosNkbw9cSNPfmCCcetXArDHsgTxj1qMKQ3hkCPyLg9NStaOnQVk7I58316263NfOhjWGeDP
+xURScMAIMLUgBYfL02JuxUad5OshLsxvBYnOuDFfQOcrdriy1KwCIQ/fIqEjQS4u2F6JBA+Ixdv
Cd/qpuaENZKRgKedx+ZYugy2UcakzEizuWwBKFMY5tsJHJDZhbCvAVzPTLu2Y40Nb5OOebuy70wT
1qolb15LlQbLLk+b4gEyIFEdmmAz2s01fdZda+L6edbxwgK6hO5z1DTqW5eMyAUpEOmbhUz6f4Db
9iMYdozZTyXvOalSSObKwzr0Y3fykxIPvCZPcht2+cB2FOfqR61K4LA6Frk6oIKLXpM5h/+FIBRE
GO3olBTMOh1XBF+gTq9a4jLnrm/OIdrm9UoQc/TczgzSSGxwpmvsxx6KA8IBUVj2s1oPQL2RFTWw
qd9st65/NDXsyR0atxC40ZrGm64bPAYvTYaupF4sQwEaSHW+55FiWVKEh96uiQVT5k2p88PNgv4R
A87SnpYxRZYlI1SphdsK7F5FgaA8cwR0oVX6yO/RqVdbKdPY7FNArAUBUTKY6bBLdqKh0ctFYeRG
2TaeLuLKLJQNycz16AxXKqfo4P1YvK9TVnU3IuuSr0EWlAbOSEPME1ZAs19aC2111jXihjLJ16/K
HYHS6pZRDQKKCSsls9Tw3njk1WBgCMdgFwlSp/mPS9tzcp0wJ9UZ+DStvyufsmInIx3d4YTuaP3X
5cegquzcBVkjtuukYStRnTRfg7Fqa8oyX92yC4KCK8cl+qp903mEcDA0hCToMa3uk8pH9lrWQCnm
NS7FTd4bqCfFYrtb383XFxXN5n+xdybJkSNplr5KS+3hAgUUUGDRG5uNNNI4k+4bCAd3zDMUg96o
ztEX688iI7IjsqSyJXdV0i2SlZsSphtpgOo/vPe97wWcUA3XtQ+6x0URZ7tvMM7CioxF/GVp8gz3
lg5E8lx2Jj+zAQGhgMHXsLr1Cod61CryzwVD47HzSbjZRn6E8W+s4/Bp4bGWWF9sQJWsFDg/TJ53
mw7czGcUZfhJGgFBftUH6M6u6nG+1LkupY+SPvKMiRLueiFdrjiWckZgP5kwv7IHMX+fmsU5NAHh
NqtMoqsDx5KTbdosRMBtR3QjYKDUuHPIaG22E4u+n9FgT/hgsOtMcEY5fmfWzMnBqFEwhCps+Fu9
hRYA8j2pThsqpuCqrixoPKaz43sE0HxbfcDWZa2E6cSNL/y+3xW6wYplwDvHOBgC1miyEFW8F76V
XNCOrttcW6KvUg7ZEcGVhx5uXc4zp1fhd5UE3QvzcBvyQoOoM+OS7BwdN8tVGxfhy0RybBgFH1ST
0r1xhXfZQSeMqdwBSWJqcP95c/M6ijl9IZPWwCrq6jhncqhA/o+DnJ8tdIRbOabBU2Wyy66qjRZ4
tNTfXxOFKAMhP3GeKmskTnaq+poCH0K2aeqp+UIfj3lRDsbdhf08lzdV5OObGtnSp6xWHQC1UR23
4MKQBpzQvBBUN3ogAbIIc8kOeGjDKYbXcDoabFckUpZLeTBWSV5xjTG2XRWje3E6eqNfXXWmrtHR
qIbJgjW1fQx+PS26XRINVnnbjfaY7AI2TmY9+f2oAeG0WImxIeXJYSFj2MVALGV5LJrAkGVZTiQE
MYCb8CV5Ee7PpOpIn5n0kB7IPQNf5YGFM2vjBMN7uJRs9Ni+YXFIEdddO/SL/T6Pu5LKhqTPA9sS
AokxVy44kubEPViTW3Ot/46MF/0HJEzx2QwxTOAlRhdpUq8DSKzZcq/HRIJLZ6oknmwkucvKN3hy
18XAzmxlULYidJIx+MxZ6XKnPJQ9FpJ01tZdwAOrwnbCwyMNHy9xkpD/QZvMLzzCVLlrZ8iDcTsv
UaAZpzbZfdYOnIkO6egHp+diPOAKb8gkd0L+zWpxgq8hlWrh8VzmTyuRCH341jj5lJzIpE+aJYNo
lGEl2ogkbVN0akRFQ32wLgq2Qk3DZiodGwCSytwfbpVm72POMGjfL32KSAzC8U1aRCGQyUalpI2O
bvGaMWGpNkPe8YamgVY5k6rJOXaNO1B2SkpdykkhsfIoH6z10JUKRUbQtiDVgKxXayfLk5Iqbm4r
CuGqy46BEWpvs0gOkYLl3nBG0hpka9kMKaIG2VtUIdNEle2l9LCsNZpluywW0pQWN8oraWHpvEk6
XCRazshBLdEUmJgRTUNEJue7upoLewRtTKmHmp/qdTW6eXuXlFo9xbPdXylWtEiFp4hGz7fnaVdL
z7K3mlcbC+fFCk9xZg0Qr3D/bN0Qqntl9c640pbWLzkzEchzqtHAwhu8rPtaoI1eO/xZeTDVRZ6I
1Kfxtw3eoq9sYvp4Ja2qt6+ztO3dryAA9yVHvCbbrEirjwAxhtzpaC6hjk9wciapCZC0KuU2m3xi
9beSFjfdpq1FBc5HqgLkqTuYvQoHRCKIbGMEkEmMkX2u5mxXOZr1fUP2+dFa/MIcRlVa8IpHDBWe
qjBJdg2974oouvCK+OvlgS5Wc4EbDAFC+rxlwnLm7GyZcDx2ThlWK9ESCdZ6AS5F3brWdLBGBSyh
yOb6IR+bgd518mD7e5rvY1WC/e9YzEtzrrscrhnt1/Q8ZtQJ/DjiID4S0gNB4fFi+YUHop5VEeRr
8nbvtcQyCdGWGxMZROsSGhAbSt8ETOpJMzzALMxu7Tkv7ZTHJJYcf8x39Yo+JnVI+CjozmZe2+4Q
Fi6aPjMNlHRJU7lwS+2KikVgcoB6OwMZ6geuHNJ0UTmqwoHPink+efRKTDJoTlP7uQhK5JhtXAdb
DcMV5UHUQ45YWgvWeeqF4TFIOSDRDNsQEBEgz7uhSbqdjmfyYO15cLytcGf0G17qMnJmEwefTLmT
ahGd5eaQlX7f8l4hMkCMUIkPX8/JtGtRfz4G/VidUjks5b1dJoB+kyS75JzXSziDjAgGZ+OqlFvP
ZSwSn9lH+U9SG9CDVgfGQvZaSQ42ZwhXFAWlQibH4OLaKoulRmCnI7KRCiuZtvUyoCVrxqG5xa6n
lyNIqynesWjjT5f26KDw9TkBwro2USgE6sSMayw5tdyXmQ9LFiw+wLnZj6LHwMug0qYN2J21zkoJ
Loz0me6sfatPfxZpFsPK8zRnNckXZcKex3FptnS5wINiM5qHxzZT8bLqcFstB88MiIyHTMKEK8Bk
QOatKa+ZuwEU8DtMVyTVRgI3W6CXl8DGELnzRDQdI4KyE0yDFHTreUrnH8ZprMMsEk4kP864k+y0
0T/JiTSn2CKVEgG1l06n1PgJOTgEyVdoZ+tebFLKjvlUO4I0IhYFGpmY6Fl81wHHMEFtdWQdm8DJ
wA/nY3sf2QTf4vov4/5cWdzgK89F6I66UiWI+bjIrFWTOSo+VCj+8VrmRKLuCmpjwuzrUKUbY3WL
DZs6LynNZOzuRr147cZy5/KXLCx104SOcXZYP/hK7E4CSZBj6298Wiz09DETasKCGFKueAz674px
WLANMBahD++nEfgHUGagGeh3f5BFQIU2y8Tyn2dTao/W2xFXszZxsM7YUd+rxY0TLHiyI0ZGA4rY
QF0dsLAF2GNPoT87nwQew+PgKCbBiGEBHJFZXNyj/EyHb9hLM7Geay5zHDEWqD9uK6zg4xBldBRD
Ez8TxlBZa1mNHSr9oSfM18uDgSWcmYJkb3s+0UtpGQDViFuwvmtT2haC0CUiLSJHkdzTWnROjLk1
J9NKUHoec5cf3WTZpG+YJSi0ZkRdpYiZPW/egEyAkSkDp3RwbaTo89n0pe8EDerbhKKWF/WSIkjV
PLox0lzuSxppYonxFZr4RZQpvXok5vmEzQrTAl5fdTLSGvJ15jfRr5ST96Mc/OC5s/pZAqRD3o+0
fGTjYoKme+Sf9JYrxHT1i1sn3YxEMYm+kgWCx6EJF8s5JHSS3Ci9B6ykalp1pkI0y8Ef03K+65Ee
IyOn2GwwEEAPWeeMQDh7TNARBZ4N/W1GkjLGfzSXH0qQFb8uqcx+WkuhPuyhxSNtes3UYg5wDvSV
D76kKJi6XNcMbhJilD3vlMXsmA+DT8jnESaJ/dJx5bzKEbsCUQVT/ox/2f5qlZid2wZ8NJC+JB3c
jS35waMppnhfN23s73DQZEgWY4e1NbMyBJlGfrIy3DdcNw68aBcmB5bddK/hVUUI+CnsV0jszJ2P
mPW4ZEv+5eLRDbkZLPHB8aHbB2roxD/00aICFJoUEBvmDDnPO+1YssVRTTXCaGhhssgi6ivurWhe
0zUjvGdCBkW2d5nY9MrwRUviJ0Ffk9K9n0MsmHu1INO7Tg2+z5W0R8wC4UQRhdSw6Tdc5GQLTX1v
ycNCdOu20WmTbWy3mBknuiQdwGBh1sDsEc94UzqK1jU3IzCEVA1vpZtbxNS63Ma7UYz2hw4lNwQj
TNZiHkqUxwwmR3CNVxD5oCMHjIUiKyae2JBG8tonDnoXtxq3thpi7Np2DGxz07mXdxZ/2njFxVTm
O54Fdnt1U8wQjtz8XLhmpo6ph65mNtY70d4JrMrdJVmoLboyny5qZFz8g6MOxx7PQ3yb52H8k5Dk
BAWq3Wfo0oj34CtrlZ72COhDm1QhXoe1lgbuidUuVs3+HqIG060x1Fs26uAd+BrXtUaOeBCtSz+F
yi0qtu04EKGVdyRN0GK3aBXLQhET1471dyvNpNn50Tg9VBcrLOIcA6a9jwPAACqZ56MYyo6ZQ+uX
5SHvmePxL/ScQ5BjmpcYK744hiOH/iMDmy7clkaSRoFPzZW70WgP+Ek8JEyqwzqvd7lIlhShfk/n
zkkhiE+XdY1Z2cHxsfYj3dK44N112QiMY7HnoRvOdk1DLLwipDVMxcVraAyYoaiBQ7CYpGdyG5iL
u4QYcjI4a7+8TRqdMIpKPPPCLIflWWADykhMxFzDxhT91suWSYPjJ6861KO39rJLCNhAH9KuYrwm
lzyki4GjY2oc4cRYLjFHkHu+Mg4shkpKLntsQwgdlRe0YNS69pm/jmgwqhTJdcOqKoSOaYZrVVMC
rUhb9fYcCHQy42RmvSbYISAnoDYY0un4GpSthBNwlTZ+F7FvcVR9oLKwKS1Mq8VuFg2T94rymY4m
yAg5T2KDokCYUqg1G9BRn4Y8Xc5WGkXhbikEqekc9GN9AptSBvvA+GF4mEe7pKqJhwB/r5eSoeCI
pv3OPDenAzK+B0tzrFr4tjwu64k11bi3Wqd4GuDtlAfPizEGIP8RSDV18D1nmitJ0rb7e9/tvPo6
K+z4hr89sXQZEpJz5NXuAIQgmqJ1kyc29QthU8yf+0iSVxHF4Go98F2YjGCfbJlyEUoxAELEjcTS
PVy1ThlJ0pEvjvc0jvMHMBuXXJYimN4TSDfeKq0iRcLR5I4vcxpYmEgMbujZsA3aNEPQvRHNSru9
MHeIIB8JRSSI8qp+ky1TAsMTLoY+DDwfP7qlE7RDY19VN0MGkYAQBON8OmOTXCxxVfDpE8r6JLEf
4EFj1kswpTNjas5iJ9/FJGH8VH0HmGrBTfXq477cY7tilBhGFnLgRpWkWSTUb8CdyNOyQUJRtaJk
mt4QGo4f8zQxJ4lSZN5WP5F1WbZmYTuCT5TQFkYgaNp5LMmMCQkw2tZVneRERLLh2sM4SK9yX6HX
DmPTBoeyX7yHkM4IAmyv/f4uoVMWjIP6+J4Bt3nwwj4DpiqTOt0vEvXMDdUfHQu8pDG6llBtogdy
srKePMHEnn61Fs4YOM6z6tUz65bQ2xQLq8h9Da3CvbaWOUvunRKiw62e53E5B1nWhA818QnqJCH9
DD+8PARFmouM6TJbyv5OeHmJJlaKxv+/yar+wz6ZDS2aCF+44H1IPHX+ujeXZbMQpo2w2o3S6TgP
2EZstPhbDjl3h5Fn+JtC4F/S3f6natq/aG7/qTr3v6DuFln4n3b5/yET97Gox//179VfuYe//czf
lLfCvyAML7KJkMi6UArESb9zD91v8Dhxg7IjCx0CAPgO/+Ae+t8C5UMhlPxX6PM+/l13C/cQvAgC
PcV/XDL3/iXdrUCS9ZftOlm97iUbXPLvh3w+5V/+/3/SEDE/Hf1Z00fVlpW/6EJFn9quyf3JjEez
VJCGPa371gPJJrKkfSAKyUx7bxbsSkMxjzHj9Yntr9RJckhw3JKD2yfduUvYLG8SXfkffUyXhA/d
WLeNSEZI5AUnH+bTvnX2nHMEdywi7eI1AiY223QCVz26opV23L1swt5h9JCnz3EwiJpXtobnMlHs
whphfvmg/D57dJqM0cDY4YSm/SfwlMwzphbw4bPg5sKPYyzqK6DRUVtLIrALl1udReTUb3I3ykFM
99xEvef24pD4UTVdZvfituYm8zcOc5t1FNhDeeUkXnw9EaUOTYTEz3eRjYTCxWSdVoxTwto+toQA
kvlDimmwGvH6UWnIBNzzgIQD/WN5ymeBHzvnt6RTogGMOUUncs5mXMz9jn2e65y9OMV5WliFFfCJ
VT7s5q4a3qiVAbqgaR7jQxs29HKtyeY3x8j2wa34KlegElH8Lks+vkXaleW2D8LurYw9+V2J2HsB
bDv9yNuwPUd+ip1LzD7bJq9zE4J3aLlZOs/ZrYsVJh01C5aaQK+QboGNytCEQb2GmPMSxj35osSF
WdBxKpHuQsuGb22dVfRG39DJ4jpqnHW0EE0UygOfomr9NVvoY5916TaUmyXFiVLM70TC3dviVI/E
OwXmlchX/+DUZrg1WboJgas5Hg5CjtWt7ZYfxnKeg4gts0eT3Ij27JFe3i76BnjW3i/Nedb6yY7C
KzwIL0X/M2umu/YSlpj+vNQ7WWy/pbo6lePFtBac9XD5E4O/TKMjOxoS1DEMRUn/1uYFa+Hstp0W
nPDtPcjhlY/CiUVwtW+hPV7Ceid1Vc855ZJmjeI7u7KjFQZath/y5mSCsts7bs7GK2xRo4TYk+PB
ecKC5z4yL6s/M7s/ujPPXIAwZZOowspWtSueolERmyvFFgm6esy9FLYg29OO7KjAk+wwFusNSnK6
kq3+5eTdDbadOy8ImuvK6zOqq3566rGtdCpn4KdRIozdrRoJVQBEF4/tccBM45BbOHUPiH22sAc2
RoavoXi3l9uF/GDMKQI/7WS/+vQv5EJfNv5bmm826ASLRXeLQwgtVDQ3AGafOsMjlt01DDuCt6gF
7Jpl8Q9fjvfAUx9dNSGDoXeNO54QkLzlTBbfbeF7u4Att63icx9aa85JtESEJA/tLg3gCCb2bp4G
bJrZNXQdKCrWrs28U8BwG9cYdoDq4Lm53ko+iyRerx7qR209J8WnoyPSMQh6WN6AxLNhaz9VljCH
uU6jYjeSnhACsxPxZ4IPEBLLVi0Da+C0H78zjGdqE1H4P1IsPLVzVe8TGX5YpEXzqF2P5cIbkbAh
oCzbWPn9FEqNIal9Uhcepz1hc+lLF4dbc1+SrBf5ABlbnw2EV72hgTyN4E1YFaOyYIZaDo1zxHW2
GS9eI4uScU6RdfTeWacWId/TT09TaHCwOs592qG7ctyF9iPO71JJMsUE/nJMblAcRvuI/dGGx7Hc
CeAK1zOgSAitDfr38buyanCKGTkMmX/rmvzV8b09o3cS0RxrT7Lt0QO3V5plPfbTzmGLZMzZTtOr
kCi0urCYMvH0ArK6tYv0I0yo5gUKwyZPPeD4bcEIizM93LUEPeZj5+9oM9CivLmj+NGWM8GiZfZY
Te1eLuFGlu49s/+zXZ681D7FebBvxuJpZr+pqk4CPl0U/LGGnHKVjQ+ONR1lMGxFf4fyxVACP0z+
eOra/Koa3sex4g7qdfdYKHMTc+ij2HtZ3O7BmbB7dzQA6nkAlNBQ9EPcq5xhz9LdZXA4zdexOaka
y6nFlEhk6Zkh2onx9AniCksC3sap3y3tfQLnrPatk1eabVjcFvCm3A4NJH7KvC5TUE+smcdYgdxA
rIQuYVsr+zLrmcKwB7HfOTswYcHGbXBHVgWsQvqmHYjPX/2MszXID+mkousKU+l76fn5xgZoybLr
rEbKbGMBZ8nH8VlOZQhlLnBRr+FG39a0v+t+2s9ZtzdDcxoKuWcExnZ8Y4ZzOninPvrsCvskmGQF
Vb0bxnKb55z1GZAjhv9pAho41x9wELCx+3eiZjPhEn4HTcAjAM3xPoxzDA0hOPM5sNDC9HeITDeT
fS1ZePgu6/wmOYR1GaGnsCQJ0WagvmVyVkOU6s85ZnRddGu12NN72vQnoN5vhqgAafRbmYprveSE
yEJXQA7FqCfdtQMENeg6OwX1ciJoN/afJlk4r8HEIsxRJ4ts9TRvGEJfDtvaLZ91530PTEeAkf8J
Xm6T2cOHIXYFJ1/90QG+7NXLaE8ULJK0OBZnfRQE236ROxc5xyrq6rfEgsPYE5rA0M2no74LxZEp
96q3sws2b2OxfRzsfhuo8uASd8vh+5763btDl7qye1gazo0zzAcUoyshSBkbfCLfySNEJoqJfQoP
MUmT1hiuPTt96yzF95Wf4qkV92hMN9byggarhxGjULqYjt2J3XrZlhhNrwvXXKDo9wKPN5WR9mgK
sA9vfRQH152Zj/7k3cyq++VxreVwfDZzC44KkK63TFiUuUvJXCiCM4IcyaaO+/ElVMEVazsmhEt4
P0R3QaxeIcYc2zDcMS5ZzfNHIJgjynq+bm0Qnh4W0DjZt256lYXxE7RboB7zuCZHbqflwAA+QSC2
VNO2y+zXMHQ/u7rZpFlz6Lr+Vg/kDVu8SfVwzBekN8b1dm6ov2J8RWvPS2/6QF9NTX5HAr3frqqU
JeIinjy/5d2MpuXoDpJJQe+dgGodXcV9gDzGdAfKreQ243fzbdaH4V4z5LqLgQ9kRA+mYmuyL9yL
Ppc1HEa2eDIrOXPn99InIQrCgVweCxSNLT1jm/9ws8s8ovrORo1F9vJwkTq4yw8Xg3sKGYcR4n1K
fl4G0q3Kv8NUoV4D9zmnt0Bn2eOeMIIC+KiYRRx8T3xpP8bf6BzzUZyKmoKWFQ/UGW46Mj2dYK16
l/ldtfNKsaX/Y+Az34Ua2IcVESSMcirwuZfrFx/zc5Z+N81rkvVsxru0PKcEuqoE0KAvabsZy8IO
KIqFNZRV35LFrYjqlYPDV+ajSo2pzcs+RhHcHjPH3izM/4LlOg3UW9d6jxML21ev4T5OsgNVyaHz
BBUpvbIPHhtwX0xDIPuFOLtx18RfsLuYiZO3RPVoF+zduFxnd9lNfJAZyGpFsCJWLR7PgbvONs9Y
xrZQFSSTwvuJuvs+zRYkT7hQW9OQRdl48WpoAaLnzsvY/rTYNCz1ebSvS7ChYVRtMHNDI2EK0nwE
xCT5IALH97nGPBNsop4JiIWv3t+61c/IG495ee7RlnlDfd3bRfw2Vsm+H4E9LS3xPQmCIlIoO8vZ
DlI+FiHF1hAf/aHfi2JiU+MFnDtDs2nx79dehnjAEDEY40iENQaugH4GtVwKDKF4c1tBDVzdpRmR
sK0zvKRT2x49YImhk206PgIDC4TGldAMygb3sSp9KqdNlbdAXHDhz9Y6afl8dea9q37vAbpKs3U1
L+twUl+s6DdspZ88omVD09BytMnALQ7p2lFDs9YVjZNR/UfKyHp23K9Bj9M9Dm5uZe4f5kboDa6k
+knewY+2u3IXanLY5OV4nQXJzSK8Q7po775iHmcbyOnOzxLKVV9bm7ljDhVRCiEV3PY2pnfNGxRF
5gANZ61Yk7Vdtr3UO8wQV71vdjpBqdqSzDnzRXn4ieePqZgPRebeAPXeqybc94W3H7ufsV1t2VNu
fHKOkuk8uNMudqd1Vsh1pnHt19V1rIqd34WrjDAvMT706lCWD3xWdoBwcGAuvfhcOvSq9w4IYodR
XY0XOwMhpANF2BwkmPEXPFFYl8tT1/s3Y2yfAg7LW1nqPW7YjZ66O4FxPytZnQUusa9MpDa9sO4X
P3kXTKpb1KobrxMQNt0RZELnCpgTVgf63Xp0L6lLyjup2fuB0aM8IIA+zG0TMZWOccsb68yKk9IH
T7fI3gr1UATjpoD+JHIAGJbVQlUqune3YuCrgju0szAZIB92d1Fkq+1olAvlq0RqUBXdJoirGzS5
YHaJQhL+Qife/TKxWFmo/xx3gzeC1VFu30aUP4z2ppS6vgCu02Y3sbHW7PS2LbTe/ZjQaKY4DYGW
Tz+SgPPcwTlkKBVL2mIs3FChOQbcwt52jq9Xlqb8casnhze9pP9gRBhuJuSNkGHHq8KhC6S7OTkd
7+CQEofs6f4QesSOdV7xyMAvQulo8QIzc5Nw4y7J2V2xE5d7ww6XL8UudlUDLLwSE9NiR2k0W3Ft
/bRCjA2psE553n62kAddx/L4+ud9OBHf6Qdords2vs7cCO2JtNhONTkHTdDOJytot6rDjTNe8tfI
HtKze+0Z+yjJusr74EbL7rValgMLCNTnJHmaNgHjAlXcCfv3Mh73qnUAK4s23HYsYZlbemwWL8Pb
HKF95q8ch2p9QqNBLi9BseQ7L8FpiIisRaWyRmb3IIG+H9Pmvun3OkGqMUZ4/Oqjv+hfbLou353e
saXjfySTKQWM02XoASl5YPuFYdSvAa3031P2FeCidDT8Iu4EqCRK+oxM9NCGfgs0OiDjLzc62DhR
Y4MmmbVF9YWogkThqV6op8Uiz7ou6aUKZyj5/StRXlK16/DW1gN2QE6x+UY7gU7BGoXhW8TKMT4g
M4iAPtU+W++Bvdx5LBEbbGpTiBMYb26fgbcVuJIQjbWdxaLuwjCgL3CamD+o05bh24QtLNh3g8ci
qgOzE/GrmgvzvLG7S+Wna7jCvgN+D86ec1cxQePjWCq3+TVz/fXbXO7/jyj/DQPePxtRXv3s+r+m
Mf32A7+TAZxvNomjLvZpuAA8MfbfB5SW8w05W4DvixncxXvMIPSPAWX4zcGOEIbYLi9OqT8PKMNv
wncxciul+Dnb/ZeCWS6/CVuV31Iovv7nvzHClmHAPxFe3FGEPLmXQfefxpNZpNnqdLxXnc0HvFQ4
vcMxUDfbRU6o94uacgz1qT44AZsJ+ggkK6tWIN6n7J+/+nyCjtlxBzGnzJ+iSZfEiuuseu3YeQD0
KMLvMg/VXYAb6K0Xk/8L0/i7ZFvy+a8/f//dht+XMK1/Evlz9V79j5v35Wf156iv337m94dLfYPo
4GHec0MX5ymF7R/Tbyv8doFNkPkjsAezYLmEC/3+dCnBI8RUGitvqPCH8wj9gZ1Q9rfAwfJ5gVHw
0P1DxM8/i/z5zSn55ycL+7XEysjD5dmCF+AfXLupjJu+tViYlQSM+ERgLPExG4XE2qjyQ1JEbPzj
MQVK0QH4um1jT6fXtgFTw1w3i4sDSy0Um3FETBEFrIeGIxmmkkGdBE3O1RCmr6OH9gxylZp+FEgm
SbIdotngR7AhQM+C+pTdb4yLxPVG8rtqY68ap3HvkBnPv8R1i04bkQuDR4xgoUYJsTeOuHRJsqne
MzMYdp9Rph8HzJGDWiwU/GlvP0MEjtFap2F5PVm26TaMd5ddb9CcQ69C8Mc4r0+uJt/LPsH4wpbG
KrTOnDm+amZJb7f4jX7xefNL1G9tu++JCtp5ji2KfRUOT2GVlsWOK33Tzm1ykJGf7ypL1DD68Z3s
DPPXd4dKYSFLgZaPSBbnfW6y4UcVjM2hnlBzegML9f8HXjCJ2/E/z9Q6/RyG+h+WS6Ag/sC6OME3
B1CDz3IJgglP899fL8f+FuJzxx7Ohgeky8UT//vb5QXfbKytInR8Nsiee9lv9X+DunjeNx8NPZIk
Tn3BgRv+K2+Y/O0V+j+v2EW5hzGbA5z/Y9Xl/gZk+NPhnc9qqRROug22/epXGQ7h96pEj76pY70v
XCv+mVcjSyaEjMH3CMC93gaLnm8u9izCYjEqvPi4C8iCFFYHuTBDU7ddsPHsM9MgBOkCBSwZIBkD
FoF2rl/VsgA/HiF5+h4J30P/yrMN9HXWSgA5Hp0Wt2aOUAlQNU0sCTr1TkBtcq7dAf0I+atJ/sRf
bchXCLHmz1nWnbWn8h0G0pQC5DYxsTpoH6dpKXC3A4NdISNuYe23qdjlibShQFE6pbAVi+zNLQIQ
mtK/UDVp37tm67oJMzx3tNz3Ip3bGVSULxFs1bKzD86UW1dsxZeV10/mbqT9/YWI3rrK2fVvoLvP
D6ow3T3zXhVvbEBM864km+wd/mGgXxehke+6pEWALiyXW89hE3TpnZeXZSEvazujCz+GgPlLYg8C
AmYqzLRs2OXI/BYQ7FuXxE0Cpb5q3ue8p0rDL4WHLHdtSP8cy4TNJKOF9TJg0vnVTRaGEoNaHcJ6
k3o3SvuYDdqWyJ4Nehj9i3VZ+hJL/hnQZdg51lUPxwRDdUzodWFP1o1ADGquMJ/Ez0sjOxczwGRe
xxSk8arSiccQMehNuUljodnXDH38MgD3jdddWYftvhsDuwVV5Xdc6349DVfEXZF6Iw10621VJBcK
bi5sGK3IKo/TUjGniceMCY0O3Su3scqAIhaUMgLhnCCNomEw2jr8Ony9LlI6UsVmb9eYUV8tpaMb
bLIalmXOYl0yXCrx30FXBaaL2o9NxFhrQeBI0IYrJnMuM2lnJKrUWhRzHl3aq0W2eOtsVIAndn1I
oNK64jOMqgWeqH21fLgW+wIJjZdnBv3jh2xsFlL0TFButJRgoQeE6dF60BGPUrekBl8WTJNTZ1uQ
45K0b+8lZfQrXnKbdN7Cy7+mCNPKmivIfy4vctptHsCq5auipWHXxCAdj3v4NkC5IyAxLsj9Ra3I
V1/j+wC9FuKK3c6oq17l0rKlGwsd/7KDnBVZRU3lb/B2pvl5tnPijevQqcj3mptlj+4CS7WIHBcq
nNMlL4Tdh/0lCCvqSMRhp7jKBte8NADkGLUtTku/geC/QV7cQSxO0LUlOyuHVr0ucQNwS2YTzhKU
ahnu6amzVpgmhx8zmvHXCBJctHGFATjYAKTtb9wgH7OVcHNV7vFtZ+VVXapKHuMYJPnRRZsJb6bI
WHvBYmOLiKoxzc7LZGmbEY0wiHR7w3cuiMkCqN5FLau1IiTRaElVPG2AAF+MUAHVwroJQyifLWEE
8xUS4OgJoT5vsm3qKdmkTTreB11Qi6vUknDY5g6u6uOMLUz8SKvLqpZwDvh5cyFmxk+d6d86HgSJ
M3IaWV90LhZGZ8kwJ1PVLIhaGz+D1LdqUKU15zRPvOge5wSrwSSysH85QxdOJ41lmvHYCF/3NnfD
9Nfg49RnWBCOIUcP2TwrN81dRgO+sV9AToQBWRZN9kkgnxowH4Ps2SjM9vGHxFv2A+0oM0BML19d
UtrFNqm0RM+sR4P5xLftl2q4QH4bzpFt5wuYmYEj81ciO8hH9gh0CVdd4MevqnT69qRh16lt1XjD
a8XwGfu0ZGi/SucZnit+ddyYnseOZC1r3CxbUhX8+N7BnRT4blNtS2z1H/+bvDPbkd3KtuuvGH6n
wG5zk4Dth2gYXUa2ke0LkS37frP9eg9KKpdOAXVx5SfDFygIJRxlnsiMILn2mnOO6fWGNq6aAWj9
enSGrttUrmA3S/7EusxYmwGc62zgNpku2buUSd+kEIb14KhIO1gr/tr2ubaz9sMaUhVsqdFp5Qpa
l0Zdg2GXUFeVVmIVF53LwpGIlkEhkVPGfkfQatN0mZEcNF2TP8yT48IWD1gVMUla0yHAt25txcCJ
mrgsGVc+TimJLteu5db1epL9blXRaU30wIv5/TiD2hP/cl9iHgDGTuNU9NHo7Ee4eSQsuhuT+qEj
Tj4176M4bTzqVCr12TaY5FajqueLZgTBpZWu29Iz4L5qEgMfVRrJvKPmxznOQTNgbS3DU+fgTFnR
esnCVpjkxMuxvDSobWc8p/nPEqJwdyDZp73SIFHgQ1hyTImofkaNjMsqgzrEw2TIMNdSQ8KTbKDy
iRJYymveuH1LZyX5iL4AwDWGi5YY7v3sOurZrY2WXpR47G6lbRM8T+dgeE7JsODOsDuo87xBYicJ
ELRsmabsgAUbZiceWIpdm9px5lUhkxH3WTqxh+EoQSTbUP3ObjLxUHbZGG7yPi2DbSRwzuGoZAhf
Ebf2Xvsqx8xte0H0nrYdDo2ySnTUbApQWt8NgKCs+2q07BW3o/mHn6dvTpCFPG83YfQABrXEujf0
Z+LSdfFC30RNNAEJSY2RZEbooZvpTYGVsjQCshoxmEr6SLQoYukxAF5e//2J9/9P19UC+fj3Y/Gu
e1ff+Xv2/tdz5/Ilfx47XeZieDWUuEKfWo6W/9xpeCw1wDTRQ8s/UUuXP/pzMDbkb8zF0MgMjrAE
HZfD6p+DMfhECV4IxoNwbQMj1986egrJiP3XrQbH3gUqs3i7mJEXsM2vW410yNPemot0Z9cU2hUV
fs+SmRONhTbymG4AZYh8DRv5x02M4qKTrkDA1e7GQO4JrDQbM6oAQYyYh4rO5D4jUnopUznIldtK
upai3VDUnEinEHtPaVgf5jxCGluog900vJFwSzGkRBgrRHflxgAihAYO3rb0O0KDLwUzAgnT4d2o
aK4N0z78kSNhwnpi6jaH+odKr2wbMkessBYSSavSXV9lD4XUhL+cBhAFugmh2aUgr4s6k1S9pTCR
G1lU7YuWfkA16JfQADJrxdJiNe66z3hlgJ9njIvxLmsYBzhZkyFWlYKnPRE2rSG+mv043VVJFQKb
YgrYBzFKNDBU21kPQckGNY6vZWVcj/wuz+7QgqeIq2Nfc3a23NrcMHesHY1978oaqvbUCQ0xp4hq
rB5WI95qbFObRlf6GYrBdZUYj/qSEs/T1NnhQgl/PIH3fcWznk4ElsYdQ2u48RLz1U2XhHtJwDbN
ObLEdqERFcHRzZRCEV1MVKpBXs9t8Tjl0yNnN3NfD/iFC6gzBzp6lt6FAtduPREMjBnX33DjIzca
M8f2IeW+L8bsVR+c6UvIuiW0lTmHFjngpSQp9mGW9bs+TwXJPWytivxXLcgON2PP5MOpit+mN8yr
IR+YvyHIHgb0phsP4WNVi5K+biJGK4dakosyWSRUTqtR48nTrzKzl9kOciBqRod3v6QtpB2cr7Bx
uxWr7/QrbjqsB6ruO/MucgpLOyu0ILVXo8lcqfDZXQVUOCRbIaL0OFOzItb9GHD0WBorNh7wz3U3
hnXB9EzNI3Nclib7Ds/xfRRmcMHNUQ1LMdC8LoVUV3MorKuu6O4NYY5b0XPDLQrJjhAI9lpv3Gdn
yK49otuTZk3rvMqeTYWSDyLgqQ28dmM104NGKPgBUGWKRT1ChjFq0n6brp0C1LBITtNzxQKppug1
K8+ittw98TVFc03Xgqwf8DATePl0R2y+nJe0+cFp0+BI/iWkIM2ZnvUA/8g45OqBeRXTWS6Ci17m
3i7RZEEsYBT0MeEZZ551e59or3mflk12M7Zx/gI03PrIulK/wksCzyjupqS8MZlL+TzkFniRwQVV
nDvjbVeYDCrMzYprP+lJzTg5lTv42Urqpds7wlE/etDra/QAZGPlSWo6umwzsxnbzLHVHWNIDysS
azdZELyk+rgheKmTY76pS9lhk7fTg0OH875u8u9uHMa141mFX/e6nye2h8Uy6zZWoaWrAo8p+Sp7
vBjZtCqCZN3KxtwWeehTUqzdB3F4jaP6K9At9Y2nrfK72DM4CNp2Gmj9ibKUSHtMW8Sd+KoJtSxr
rysbnxEi9NDOyUSOhvic5zsiMJd6w4Etle5apzlwrE/wo+mXQvF/QatxbuHS2ccahVY16naeNaBH
IdWBHvMvVjp8FAhi+b7CO5KtLPaNd0ksPjGgtIj6nkPrTYXrlBa6zDYWKTTqn9oosK4LjS6Rlid5
QCJ9g3V7OHc1rHAqUZIrD8zga+Kp4Maq5/4cxDlpAKjL9Zb4YeBHjeZc512r6m2rIf9TOUBoENlI
Ur9DXGYciw9zsg4AV/CyYsNfddUiJo3xIQgoqAOCtWk9/U5QshDAI9iATwEYIsAaQTwaOSXhiyrr
13okLMBGcRVWmToVU+3eNlkQb9Gh+hsvQSDWaHd6yqW+0Dv0go6DoKalwkh0baVUI3wOJchy+ki4
KZAcnfC1sNwLchpTmvkzE/bdWLVLCsAaFgpcZW6KOLJ+eimALHboUF0/3S33TPwOznm2ZU/G0jjx
fnFSdfTyEEOrwUZXM8SNUXkhWODL2DFuXJqN9lRQj19wgiA7tK1z64UTWUEVP7S2BwsbDt3Fcgis
ld2gCMUJLA2NHLaV2YR7QB0hXhu5QFDYb9GEoj9kjVbe9+3ocK6oX3QOaydF+nMrw/CL+5Q/1jQ0
1fD2PkqEgpXsPAJ71KsBizG8JzpmpV8Ukc90kG7mPnsOF9GOQHe44UyD6UGfmtvQJKsHC4ENhUm1
aBNgbwunNzXnMept6AJGzHSqTyFmSRZU5ah2gTFwfKIt6UYRq27M9BF8JMQV3AXEUuvRd4ln+bBQ
wgsBrEcYZA1vcwusK5UPpGhe5n5IH/qWgTQA4o8ZUAA56nFHlmMXURmKdYIZhDwlhBCrAc8eF+V1
OLLj8ExgRbUJr5aMAgW643RQZjGdUOEM6qFxjAU2zzGgS/ygw2SRrpfJNiaZ3UpdBzfCESautTtX
7/B3qamg/CrA8GVcUxiIAa5rez/lhL9yJQO06RCJyymgZ5fHnUqlwaUbZz/psINBZLDiXqtpWBu7
NuYB1JpUxx8tyAh9tCIh6BJOA9QVbVFkdPmkEYXkWES6emOmEYiGtq2Km8krbwrD9E1GjDQrnrh1
gzx28C2oHkM6ZLhiq6DX+YuEqorefibJLXZDG+1Hzzubsr4riwRYfD+dLTZxJFvZIDjw5VPuNvHE
bifEWwZlQUO7JYW0KmNsP6TE/GQgLxo/81jFj7j0h4/0WXg42yY+Fi6ltw1rP2YtZzvp6rqdA9Za
VBs73nSAVsVKxVm1ffPZYUU9h703PmhDdMsoeh9DIPEjJJQ93Yc0ebepzRDF087ZZPD8gSxg0rfc
IP2sy8h4qFTqy2yZ06IEFXYIxKMY2OWJoJ42bDs8nD6smczB+xZeV5w7o+UmM9qfI9s1v2RXdYfM
0fMQCVR1U6UJXSVY3tmR2j0IMDDcU5xsO+LRNklEIg9qhV88ns8UUZJsV+5YpteQwCyqCbs2D7CH
izGRB40YMP24cTBpB3uKkv459YbY+5xA6JnB6u8fiC5lzv/+xy9Rkt91os+SUpQ4jNT/+s+dmXbf
5fV7/t3+67f65TsjOf2pQC/RkF/+ZVvQpjzddd/NdP/ddpn6h1q1/Jf/2T/8b9+/f5cLrKb/+d8/
y65Qy3cL2Qn+9exjLFzff39eWkIq73X3a0jl96/548Bkmr8J8Irg4R0p8Q4sKuyfIRWSKOiqum4j
xSL4LvGVf2rAxItYChomEGNaYvmiP49LtuS4hLDGEcoCkW3rzt/REfhC/pa/nJeWkAofNl6CWCQ7
wWv89bzUtlPKoIgVPmhyM3pdNilsnD29X4yVS38hN3+2/wAC6DVsLJF9uQk72pnWQygQVGbF6UQQ
4/dWRI06od28VCVOS2liMFCfyN4Yz+BSqRjmlCvS2WpRzDRf8MWVK9w1Hff2Kr+QmeemwUW6npaq
xkxVyQlPd/QykHW8p2Jhg8AVXuXurO0p1hxxofTFp7lUQFK91T8R2aToaSmIDCqlXVWJxINKNV7t
Cznke1PndDXV1JXY9Ew2+lO/7JnDtyySPkHVzyEpbr30NrKfqqWrkqILsM5Lf+XMjotuE/uLKFr+
YLfxeDOQOO+o1TDVchoSH+HUm/cdLUd3GPacl+L3ukx2e7S7Lx2aUF2cuyQjUe319IYlOvWxnIXV
sbLwKgowJ0AtEBsZVvfB0tJZV5nj0wDibGncwc42iOCFIKx9zXPKYImyaQETUhdKiBgXkL5C7p0B
KiaPnaw0luJwjPqtszSHWnU1nHJkSEqt6BXtloZRgrOY2pFOnVZ8Ypni/jIY420hxXjul35SqsAN
HlJYbnGn37pWZWzU73WmhAXvhtR7Mlm3cbrQ3VOXt/wISxEqlL72WBJ43lQG3ah5Xm30hhpQlx8b
gz1V505x0QTlqt5Ss0qGedwxvxRXowlVTVh0eA9LMSu6aQNjuHUemRlfaz0UtxAmA3LJ0rriVFjt
gpjxZsBhW63cpfx1ogU2SKpiNUy5tU/FrB3NpSzWaqzyvcufHPhBcICS5s7ROvM8LF2zvad+YDBM
hDurzrjJl07awinVeeR1bbWlsdYpZv00j0uNLamm7B6fWLcee/xoMg2xPy3Nt9PSgdurUT0Zgxye
xp5fXE8fyrNFTFQgLJx0mYcnuHX1sSo64FhCGzZhVrJB5wie15BI3aFmJSYaph1zxFuPLdr08eva
bzCcUIcjnP2M8/oZJuW4xTM7A/qqza29dP8mpVsDk0Aw4oSYwDvXkvG1MEewG0tzcFlIwkU9Ovem
p1gYK3qwnkeyrofcUjlPPN2m0l5htPqdhlQLedN4C5UHz28J3YrcAvRKjhsE6rfmzJMqHE157JbG
Yw0oyLaJ4+AxJ4BCpI1qZBMN0IeG0XyqpTdZVQYq9tKlDAOjYc6OdWMJNcOdyirjYOiN5SORvOLX
XKZJig8Bt+vbjLrmEXMMXtelw5lPz7uXcARi90/mZml6tpbO5wQ33lofMA231VwQJhn5f3oZ+uPs
vM04brutvnRIc7AzuESSyM/7mr7rpWt6EHg1OegT6p5ncgFM0dyBUlxwkEehfgwQHvIYF54u6bEG
AEpXetz3J2HQco1ZDGPjYHgXJ6ED2wrRSfSlF7twl4psZ2nL7gYTst7SoI2CY79H4E5Bx4Dw88aw
WWcGndsCqMLJNSvK5mPT3IaZfWXOHIeXrm7Tce9byru1uO221dLnLW2tuoqWjm8tDR/mpfWbGeom
KohJuEsjeMYlzQQy4qodeqBUwEc4BKAsNkubuKYNdOgyVDCuLF3jJkZaPbTlh700kY/tGONdteUD
hEWqj6CvnYKAekScjAP9c/SZNznRMgc/b851xt23rHodZiuucCP5iE1SHVq7naTpa539Fmp7x8kj
aCgmXrRU+mNVf7Css0s/j4arKeowgdR5CrVVi7V75If5xnKnCsOydUi1YSukB6igb7qVTnp/Q01W
tQUaFfh9NTSHJjNJf7TDs5Zi5td1AheUFy19jrgYZ0SkEKgji2aqLYA+m2l/ovmpOHSOiFadKsy9
N7cPthvfTAaOuVL0WOWsNL/uoDrcDl0csmCg2LszIUrQB7UaQ+Hegt60/MYpljbll0LIQ20uesJk
esfB9gA1u0ddENiSWPeNKO12JDcPksyVCkEnw3oCijiFoPH0kHqzcKpLPxy042h5P1ZCzAzm8BYg
WIArJXzXPSQezRiMa6BT1dF24nojc0LhTePOn6qnec1tuU4Th7LBhSEbOoLyrlRn7WgGjiDo2fLu
T9UPZ59Xjqbw87XcvNDKHPp6RmmTGodvbDoj6C8DEKkdZPsZF+hr7MTuFSZvudWQS0nC2ae+Ct1t
iUCeEf+0V3TBCpS+ABawK2s/nNP6yq268wiE9SgRJHHz3nGRYQ+NhpQjNo57OV8bbprcdMC0PQeE
x7Y0e+sAHQZNPQgNBILezXZjj0bhg8Am14Cx/8frg55lnlXtM5uciZwt/Zr47Bs+NWsXAs0AwztY
BydqfvoowzUTeU0FTKx0H9IqsNdkO/R1SyXhSXNbUh5KtvaKXBwMPS0Q9xRa29eh11W3hIVJ8KmC
DnU3yu9ZF+s7tFXn2M0qOKP1OD7n6Qq1JCtPgGcn+iOpzRuHVqEeJtojoDyikyVo1WlKeNqpmT7K
lR7b86MXxrBxSRG235jF53jlTaxKGwKQa8lz4iMNBHQmgGVHrwA1kaElPyVz190C00W1VdPwVVRW
ueSVbDy5+JrOeZK6WH/VOuRsKs3MYvXp7AX5VB+sYn3QFeh6ycnBToBhVaX9lQ42v1ge2YeMtOdV
b6l+C2tj3AY6fasI/Zkk5uA4ZEG14GZMJsEOB6gmFewuerQbvrXazKjnHmgZOo3mdHLYX6S25ju1
7usWBXiVoIML5S+NOwBQxb7xklPnmtSIzty8B83ixEWtoKgGomaTBXuysilShaZqZSSI0y67gsJl
+3Vb7NJuhK0TVHdTz/aIxmP62vKh9J1w+kQOPAQ4p+e2gM813U7qFOPAxSG1s2C4yCR8xV7BYW4s
zxSqXbshULZWm054ZWGY8EGGXNw8G+l87iVtxgvowdEbctKczWcyLkEOnBD5a62lvbYzWwghJaEj
Pdvnmn3IpnmhPOgbQj2fEdn0TZTwIeYa8eMFusJBz9tFQIy6dPiotTdVcRTlGsUI7PIo21hzk68a
UjBAde/doPFBUJNybQ3LRyu/Srr0sQ8BBzlZeXEj1+LvYuoKS/D4WbWLixtvoq27nMWuDXGmT6Cb
1klLlEZNOm7psP9qDHPYWAOyoq6xfLUyEkSWuwklMzjKbX7QzOCz7Fm/OMfJhK7E6L3sF8lF6fl9
Q8UfW/iTRUYInhhLqkxZXDTcaCIyqhAe4SlZeJQrL5jJX8c7OzQuYFf3BvoltMZ2ugki9QUL7zRG
UG3SiQAJKfYnZVvbVO+AF5YPpcq++ib8CdJ6S0B7H5HbgF8GX5rNO6YSOkotEd8FeErXc5XnV5ru
VL7VM/x24EimSZGk1fOjHZp+1JFxq6Mu3rI5X3p5W9DEqXAfPN5vTgSEfB0LiEb/HGFJYRVn1FDg
Qx/W0XUoQHGM7DJk6To8obPHYkHCTFX9BH/rmIybfuSeOolc3Y1hAjIqPGAQKY9GnYwQ9sLh2Vxu
nbiwvepDU9alR8lgl2HEVxpXs8uwU7HumcaOyFZ9qURsbg0FvzSPBc29WXINX7Y5akYh9hM0PIwX
PFJeoDGBysk18yebE/GWQY0b2aRFU35k4udNLdW2DhGAMB6vs7G6Tvkocr4YWUpkKE7wBNGPRC2b
797yZj+kmn5d1nzSTZt8Xi1nViYJ9su4oACzAb2kHOODn+6Yado575WzIfvf3+h96j6Sl8Itk4/6
tWxEwGA0u9taI7ef8m03jdtghWf1+mwk7bCWXr+0axt+NGflrle1dtJEQzX37OXn2gudRzdl2cPw
Uu3MUpZbVd1P1sjLJqADLl8YyyrOJEkBCi0hiAqpLCONNPAWzrozXbkD4QtKKh3bvC6D+FjFdYmb
tIiPrQtvpE9ep0aVN4kSJsTT/kj/MHenqU9hRoZbNbjXZHr0U2v3sIWb2jgzlzgrMQwGF8Hoc92d
J9m9pXrvoALOZ4jlPPR0+jD6JFP7dh6SQ8fal8eAudLm4KRQkrZZWY/PNntHyErDN3z0kRNPCHpK
BUcsQAz7jTashrAHkVQ3466MrDNmontVZ1QCmsrhcq5srpP4JWNRxHKzBdAMsIe0lnJeoHyGHNA9
7m+a3W4jTX1kcUwRPExCH6VF+p4T+vCvLnaWPxV6yu3cc356w3sgp3jPE5Etcox8pcmD68wl/WgO
cEQ+5yv6BLiOMyJmwQB8J0bBh7nI66w8HGODmu/yAZq2LLJ3mkgrbmWTtkkThyHCVfFWj+HYCI79
BSd5DD7ZeoBHpBfBsUjLbKMZZGNDtwq3oajyZ9TbrbRs49gKASmro6uBRAlBN/lkGgR1Mk8csdut
68y7ikwEF4xk46Ey8OjKmRsrfr37nhjRdhbinLlyyw0s2AAbYyeY0ZDCvh9zIn6NAV/CuSmdadvH
5qcyIX/q6gaPWHAL4+nOFPFJFParmdTQkgsmoBw+kesGAZNJYuwiQ3+mmtZdUQPEbO6aAaksgKhp
Uz5B7oGPF0X62XJotGXozXaMnRXd1/l0bK166SDvJg51oLjJJHZfHQYNPsVjNYJq8zL3MBVa8lKC
Ej0LSa8DEfcQnN6c8ImvJvle5LO5a8j5F5yI0uxoJnnwos299Ux7Bf5FJ9ZOBB6HdRgRXU9CInCY
iKB/s/I+NGyCH82OayzIW+KarjOmGPYlQ+a0gJejhG6M0cvFc65lA+hSL36JEsViYF5YIyyMoGxJ
fZqunZrsYalnzqXKu89ubPMDfPj8WJcgxFOIiZt+YjwGZEwMOjSJEVMdcKXFtn0oOkVqW5WkyHTC
OTpb1gN3vfhSCCfxOeVp19488eSVSmJYZiV+rSyzoJlc196HIFV3nUIfVbYSP3ANuiMyq3GGOjte
oBQvTSEkB00h5mJVc5GukD3r57gf9b0iIH7gYuxvuKBMG1sXm1mnMjACtXYePBgioLeuKtty65D7
uydSnbx1rUNPKezrvYgoNIH8pd3jgJxPLseBtdlyrm+qQmwtoNg8WwLXD3UiPG5Cq4wq48yXhmQl
X1VzdOfhf9oNDX5MD8LXKYMfCIepdT6aioSt0bXekd8iWcRIQjq1256/dG65EHvLyrZdPfMYHws7
j7cVPHgLQa2CeIUI4g+e1fh1N7inNB1dfZ33Q8tkI+MZBr7s1gqvzI0bVfW2ly4FD0XQ9qcsFs4r
0Gn93IRAOaZeZBtZp/UxXTLUTW60B7MYJc+jNEAWMZNHbF3vNfu7OyzG72IJyZe21Ha1FzUHEYQY
CjwrpKSU21VaI4nzFtpb4elMf+UGHvmmtvJzzoSyiXXWdMFMDQExXuQ0HIFrEgF+mve82OgCwIcg
axptaOw1vgTh2iODvrfBLjHvYw3WlKiqaocPTsdZK6zXou7WSYE+Rb0DMHRwailUjEa7LdpIoY+O
eXSEGBbvG832Pku9rCitbrSPCquer0qz2zkN7QhbBU390Z2UwFUxfyeax91K4gSEGGPdzzrLJFj/
yXoYm/BWC1gx8LTXNkZOg3Mtx54euwEbqFlJzLRm9uz1Ir6EUSCvdX0kcmq21n3QhdwDMkNjeWl6
9mGOjewJVsu1aYeUDauxGIhHDMGAUE6oAb3DJqI6QPgucF0n+TVWRevZEpFxHt06j1b0QXMCKym9
ONhFbdxgpRrwW4XUKqcYLjEe2GjTEmPkbajD9bXZ2rAWAEH2OpS2BkQxFuHLwGML0zS3hIfISUS6
Fq6mG6yZgJFuoTiqU7Zk8P6+dPAfxnN+oVj9WwXh/0lx4D8M8VzF35+R+i5a9R3/i6jA1/0hEHi/
OTgNXY+oDMkbjNqEZf4QCLzfbCkRAdiM/KEc/EUgkL+ZkgCAjgXLJS62uKD+KRAA93fZExmmjuXK
ln9HIBCLXeqvOQPSDFhLsXph2nL+UCL+GhLr9AGjFc7AVWXmzaZzpvY0K/uGlVi6GQLV+aHIrGsK
i7qVwnG1tcaZTEIxAdvQO+ciQV1vuEt057lkWQtDE3Z6+KHZ8Qtk5mZtCkp6ckfcAL4bNikKXgLB
oZ/BFWLBfCY3gKk1cwn7V5KFL49HYOdNgiSN/ww0RRzUaBN5iRs+wzNQAm4c8yyA2NjNj1pOAGSV
mvJQJfDnHBbOqyJ0C991M/uG6AzPmz4H16dHt5qGJdzVgTunxkCLs5XEO7Vo055BijxA1L4HC2Rv
/v6V8V9TVONT/u9Ftatu/M4/uGuFvypxfNEfFw3kN3I0fDBNIV0uBIuP7R8XjUAeQ80iPonFVi4X
wP9R1YT+m8EH2cYaCLXPIzr3z4uGa41uOHwGxCGB/JP2+YeiePvH1fAf5d8s8SsjUOoGVwqKGlf2
4pNE/PtVVJsqEYVWF9orsyXdYnXjtFUkzkkpZ81nXcEAGwFS7qMkN+6QzlBAaNPdJnpCKMzgKdmn
M3CAAGQbWRJzR+LIfWKw+BDtrHazMXDAX1CmXqje49x5r2TwVDb26zyyra45Dbgi/gFyedFhh6yc
KMPEGy2rwsaq1jimVCS8o5zCe6m5X7YNBaq1q/owzrVcUUAnN46L29o0M+1EKTp4qSj4qEdveFUG
EGkAmPED7hpi4SF6+Bzq8qwMRhXHmQpWEIyePWkOZNoy5edsMSYU7ey7IZ1DEeUtN8xO3j5whvFq
qZphigU91dIEJq3p0S2Ct5AD6DE10ztcQcT48JaDfRB9vUvElB47DWUvJW2xzjvjTXomJVDJuIMt
+glWNjt6Cldbznw3GgG0q7Fhw2i5flHmH/DBrV2sCEmwCK19HswBFGAmEh1s45o3Bw4EQuJ6JkS1
ZjGk8yO57wME5VU/QE/BlKmO44im0yr3rWrh6iHumx8lqRkyRI0Ue5vb5ClK6GrBH22uwkE+FkvE
hK3AdKb4RUNPpUUqYS9N8oFkzZTNh9zVroa4NZiMm/p6KOmLV3RkreNpGjYEPu5RNwQCCP66qmA8
N2PznC1MsrlsWN/FHH9qxvO1qJonazKJc9UTnTn1orx69aOVTBjBFpyJ3sF36MoLoHF37Ypxxh3a
P1WVUgB0p7MY2gXNio/FDEA8IErBLIu58WbRtLBmpn0ccFLBsEgg0+ifcf65G9usH1qjZnPd9mdl
s/csi6Lc6g11AXE1+ZD7fbG8gsTN3qn8xf9vXIla2RQJoV7UdXQ99zQHtYH5oU+hwwyc8NurSr+y
9dfOofo0RU0x8ihnKWSdMuSCVRjyIKCL76PpOYNlxXyjhcUjJng/Ldl8mKMGiVA8Z2zUfUWLtQ9a
ut6qnqRJWY0NniDOdbnVNZehogTSiuSqCeyvcBDsSYrh2WltmBklu8YI69EqY9Tfek332ljhpYIv
/CC0mibIEAOhFUWQFj34RrZ5NFt3z0OezuOgcjiHSHPklRNfi0tF50xGmqutoJuzdvVoKGhe26UP
YnBdCBiNDPZJh1jZKJSnvhv3vbIOeuK6e2+ydpUo8B7y+XrWVfOhHB0EXlF2m3J5E0KaBX28t5Mf
9+6b3oWfbl8/oueaEPTCaePiRVu3vKZV7s3ejsyGwwGE15n12XXl4WqbbX7RZStPaccqqTcrHHQk
TY5tQRaVIjdvk4iSBeIScSmN+I17AhEitpIcPkDfGE76zCoo82M7xRnQDg+WSF7jeNiquZo3Lvt+
vEVNtqEXHtiSQfaAe6O5s1uSG6WgFcbL6wiCvkGtg6upa9GwoyLgsoaJjpLPDnwv6NHyUccB/pFs
5reW2veTbMWFgi53gxc429ADgHA4c/ffGMZ0QucEjGg2XGoOCdoM9IqZtmBoON7gjDiZCzwt0WJj
Xbzbwzzeo50fAgvCogbIehPkRO68WZerAbEfs9wH2CQ8UmpeAEsBwPeQrhXgewwi8tHzYOyGNVsL
MwwUZIn5sSvkR0/xRdbjWqrL0CEjU1s+9ebP2YDnrRiifQGhe5vX+sfMWnyXSehIxKYCOrS4Ohua
pEqtm04J9u8NLSD0xeHVIpMBSCKI5XfadDgAMtanrtWfR3P8KicyOwkhaGtoywOFltjxgsH9v5jp
/0tOLoJR+99PLucy+6JD9vuXuWX5kj/mFosRxGEsgQerC51a63+MLabzG59sW/csndA8Uz9f8g8z
kPsbiWFqWqlilgBqlyTyP2Z9iLVLXB+wGHeIJXLxd8YWMsz/agaC2S+h6/NCDFNKzqW/zi2jB0Sq
jijS053+1A9aPmxtlq13SVpr/WrojVpDZeFQbNouRD5pbBFu+rVk8X6T2nqe7MvY0Vsf0zpA09SN
lLkXUzDeF850JOKa+JrbfxEG4LSgktrX2whFUIbcwED2PekQ6tZlU53MChZnCDNlx3SU3M9k7DZk
C8/C0bxdlobtUYdttmpy7Yf+uvGMUx+TePWFNg+Emb1Dhavmd3ec0XY90K26nu1jxP16Fdlm9ziX
eXhti6DdyNAa9FtavtBujLCPU04DgcktqKba9LPsKcG+pDPZCp9aKWcPUJ0zM9Cfy5wPbyj8OOHx
d4Kjmgl95793fUnf6D19zz2Wsqxi0vAZh6QA1vE8oY465XTuzfqJVhgNkKk5Bfdso8J5248Cf3yk
SRtSG75kAyk9WDmJ0xKCqsMbVJ5HM4/MZzfs7KvRaVH9YWnyh+FEC5lVeEDy2rpYU65AY2yK33bo
37N0giXZlDqCX13Im6zPYW3LMXBAFo7BTRvlsL+weaD/Lw+LyrH3KGXBTVhYUX9sQg+zY84hdK/h
lwBbJoPx4mmGuGvtjN28EsL41Hk0bRz6D3C8anV7DNB6GLFSE/iT7rHP7rqhexf4c69YrYljb4c2
sN1aNKyp7WRbu1X/yRkyPSQdz5i4aYo3dFGekGFKyaBolmHP0cSpV6lgumq0G1CwTncYvKA/4e8S
9BVZ9mOwvPjOcdYqbDmQYm2rYS2Zzv3k3ZaAxljKFj2cHiWSNxNMw3pJumKVMM//m7rz2o7dyrLs
r/QPIAe8eYULwwhGBE3QvGCQvCS8Bw7M1/cMqSpLUmZnVfZT95A0ROmSDHdwsM/ea82VY32hG9m0
Kf5XJ93OGOW87GZbX1adT1yaU1+/McZiFE1bweWI640eZAvkk5BghPNDNwO+G2tgEOV4N9f2S2wO
OCMXso2wwuPQrOC1TukIe1D343Y5moy5qM90eOtWhuB8MjaOFEWcgsnrGYBgVlbhdvRL9Zs1yO7V
yWslk6GYejHn2DqwvLBbYDQsciTEOR0mtyaZ1wVLQUBptb4x+VSxQLMagM0tm0bXiOHSRQivf/IM
4H2hiLB/r8zBfdyy6Y56/jAxsXDgrwKh32EOLJFg0O/Wbg37KhqGvd3qcWBqo7QfsNS7ae48GuSe
bJCjte6AiJX+4Dxs8dNcMQ7CnUa0LTtKgWREZ8AhdbSySokIBWJiYn82b/PEIgbuxIvgQ16Y1den
fkGdMUeHqI4wEophCmVdxlveMWTXXUcqnh25Sp+nusBro2fkMSrP1pKbB9FiWCTZhguiU0HYWLCe
Ey39WTPk0J09fa6NZYaF6J5RNaqIwa3LYiWvsSOKY00WNliNlazkzsaYPc4ziNI1OVd4s3ZxmVNF
LXKYmqb5OQhcnygCOYpIHU2GRhqgVNryFUo9V2BVGc9AAMqbT8AiRg3ndc/l9mPgcrzNdRR0A6OY
AZ7GAMF9M88qj9ITCmAPjGCK0nvk20gKuHihsXG80RPwDaJ4XtaGAEh17BvUjmj6ThUjYiJRACGK
6GAuE47TvjRII0BOoZW5p+EbWoW0XqSVUxSqhe+R7IV9weRgKympuSlkU8I5r5rNtomt5V5Ji+lD
g/Bw1yI+LMgp9lSrIT5Lrcf6mE6IMNyKBX81CH8pfCKI88fBQv4P/mQu0LOD3w6zkra+1sJaxmuQ
XVgoBJWug/qmy4u9q1ncwTy1+qXsezrh4Hrt/VB0zbWRioiNMkFjHqIAwzBdwjaBcMbJTJXspMf4
jzk2mLDebKa1KNyGayNE2KTsmHvSA1/nguW+3Or8okZhOvTmR0xvNlybgli5hDmrVeMBiWx8zCvG
LCQASGOSoDeUUfYKWkZUWE65kUXTBQVWKm5+I9OZ3FIJyXGaA/OI3ks4hDzEQtIPTKiiALksJ2cx
xQfEWp0fdzrGdrqu2kOaWIxpOS3rhj8IK303l9U6tfPohLJR5kfStKAiA5QbuQyPfd69wuUUBc/c
MLutplRBQq70kXnpuR7bOuhkvjcqxHoHPaI4kdKHiqKLOnT1QIr9Ascv+km99O3RRMePj3AIK9bq
oENXaAfppYpiaZ/IfX0uYsUAd7dE57VnP0u1Cvab5qsjRzPNrA9pCz6yLKtTKeYi6Ag+INwPgZ9A
VSUmCJXYy6D8+IahxsGSCC0AXzAjLmtJsRvHG7K3b0n4G/ZmX8QPEQQyyzIe0zn+TG0SxVHUSdve
crqNMWMLV1ZDII1YMqcIAEWcHY2ltyTNPRD/syY7zZ5E9mE3zpL+mBXtT58rDDiV+tAQu/O1rGPl
W0pbElp2b9kzVFU4vluDlffQSrxoXJjrYwWb2V0Z6R9iYktDq1dRg5lZecCGL585Wmd7TsXjriDP
KlDLuD1lVdmcpULmufel8qnYtEJrQJyhXGN/djL9mFoO1J6lflMVgD0cHFmPo3rtpHVFXdJw/4LK
CftRN7gkkmgLwBcrJZK4S0sD7JEBf3wlVPhn5OSEARTjzVxP0X3a3MJvafq4bTlOLuHYD2Jubr9y
TLaqJacbMp80YCFd8UnYI/NagPj7Fu+nB46wP1ZGctDKyfZITV88Dqkf0HibR1kW2WOeT82dCTiA
675ad+gsKZeUbDpqxlgGvB8GwybzrYBytOFDop1a4RLF0qDah+hmdG3keV8zUzygbr9ZGU1nZzLV
2dXLWnz1k6ozel9kPP7Tc1Nb1yyuwqLTpr1Q4Jv0hlOdLRHNQTrcBABJZT1PE2YdZHX2iWbVs2Jz
fLEI/0xIueIobeoP0oLLSo5Fva1lp77r2FYeib6a79aGo3lax8g/VdQe8ExXK31rNV2iicLVYWww
15AIC+/lcRgkKaCHZDBYRTlx1yhpWftDl09M+ioayKZZFx9kRMIBqTvnY+2c+lWZ5PQIkMmedgPd
kkDSivVjAi8CXmPpx3cm9caDOUMILoa5vuJG1M/wNJk6Jga+UsN6putjbDXu5neQt2irzIl8cVqF
DkbTJ8kTKPL4bTIT8ZPPcRU0Q89kiMkcihhHyu/XkdSlFbvLT6NU4kEoFWf0lvZ0JDkLGNmx/FVa
Y7tHg5pArjS/s3KELjqZSE6gh4CxzYeDHE/mw6AZA3wFY/LI5awXX0wlGZ+LLsdeURNZtuhi1GBg
25hMoTBIvlkY1hNQVD7wbGITJCCrBrJSGb7oYRpX6PDA6hocGdxIyjK80jaqn8HQ9laf3M/p2G1N
m51RInSK/WlYw4bUUkjMrfqVm43BM8JxUg1r/8M1AihFB/sQpi06egpLR9+TpPoCwNxD/59/D5gP
3brQzCt22O6O9decJ3v4zCwR7+aYciGziDiXVLP2W4nmG8Xi+NzQ1gtRe75ZNDUDVXFGxIaChon9
HAvm27q8g761N0xBR6y2ok2i9g3JWKNfrfmhHJE0x4vcPxH290iGqWfWyZH7HYzG7Cz3IwNIaQUL
2d/bxC7RZh2sTaxaDizTxNzMVX+usHIxNlw/alu6T4sesdWANKghoZHKtox8nZqSTAC4Rq2qBOg7
qK9VK+j1wa/KbkMJku4qemtdpjWbrCdcvE70fM86LpEqa9O2FZiKFb7/TkIFRuVTKKG0EP06ypZ9
weZbkQfkSCFY6eRYI453l9SBG71WzjY1ReanHRo1Y1bY5JL5akzYIyl1yGXNBcRPSrpkVb7yGcFu
JNQLCkf4IIRDBLfsj8IsGPpMQSsbSyhTbaA+QXpt4UYmEPxHyZo9jnBnF3GI8KQFE0WyttFumRQb
qWbc+fj1i/1wg5UORGHvx4bkyjxLAWImTHrXtWog8CLMIAQ3Rdcu7SFx3kDOUbMVCAAOIE1v0Y/o
vHK5+yQGTIc5jwMS8krQQZP21RXJcztqDJ27DHEX13NP3YDgaxmmD1lRsmMpSdqJnfilGsDjV5lB
tNqgUmktyC+sRd+ua415V9K4oRdDy5VTVIeG5DqXSL1yH8cpsyNa1Z01n0dyQW4gtqciURVWtLPt
UAnWhAJM9rxjYJXQKc5m6NjOdWA/cTTJPNBXRyOkC5RIuArIfYwRfhuJtuu0uSeFW2IDrcfMNxJ0
mI1TfUqtSY4loYe+NVf2QYFgerLt5c02CdNiDL2n54NxQIN6/QIk42gQQb6F3wR3pjQsRttavYkw
9q94DQKDpL6w0+V2S6Qxki7V6baIg55pCY5kHxIY6/QDqRJJ8lxIefHuxMeUxJgbFmqyeSSk8VVO
q3owezjIWYJV04keuMeLECQTnHx+cd8I7jbR1on5SBRRu8KSghYDkaFUz0YL53mgmUaN0m5reqKB
PI0kszhgcvg+jtZAzfIl7HLtWpA8z+U35TuabeOdNA7YJgajQpnBqIShfmoROZrjQ5mtLATdkASo
sqswTlCrlE7xVMUSWkfK/KiMtp3oobhEAyOIqiIOgZZnOmW9L012AUqqy4EGqEUoSWOyWbMRwqDO
k2fP36lq4mn4FiBsIbkWcmpsV6weIAiZ26hKdUax2W1ByBJsVg71dsn6CIC5gz9VAjelLjX1pkWt
vAZoWpZdNmPqTTOAyKmU/ZoT7dzrYdmb2Tk20EhOqADIyRteu0aBO1xq7y2vzS+UHEIUW8PBKU+j
+AY9gAtbM6DU3gL0MpSqCOcprl9zU2AwL9/zrKlRe2PdKiY6OWRCyJX5qx7Kd8lSBT/CSVgtx+cc
nwlTEEISemJljOM0Ovepbb5os/0ZxU4aLH1f+IVh3g1Mg12RzceJXo/nIHZ1TehokprBcq66dUdC
A2VqQ7wod3QMLYk832XKPISiaFGXqnaDg6zkCDEyPlhjmKS6US+oVbrGW0dINJxry7tElsEYGcNl
MAuEIIO4V9bhzVIRNDktwKeoQohiS4JTJTYqB25CJaPGyuuUtG1hX/h0+pB3AdEWfZMxyeOgsNfd
ahrgy0nTsZRhoH8ABqqnCUY5kZBYVNeILwgy4RRrileuiPs0RoeBoHNQUe5OqkOcOFoNVKY2/v8M
BzqZ5gL8dc+o4oqzOfeF6KezSt+KHQ9kpH7TBUUGuT0Jij65XdYdOl642GpZ3ynljAImgUag9h0H
FTPr6RPHjo4YGhMcCdhK29rBAqDKn6X2LJL+VDbTKS5GTn03un0LJcwuJ5ji1rRnv4l9a5p/a9fd
idtozBnNAOQbBYqjPaWaeiTuXXdxR4zgCSbJXZd28UhWtANlqfWtXRpQ0UX5AF/Q5TrBZoPsXG+m
fIuY6uQ4DSyh3m4+GzWDMSya9B4gZbKVpOwnhaVPP6ppdu2KzsfBqU47m9c2g3J3tYUts0IX4ZZz
9S6SiaNGxluXDrq0V5D87vExoO3tpS9FVtirdCAkICWYpt1Sk9Iai12toNROjZUAO1Ppg0xjDDam
w3yKVtkh8xO+B4eO/EgZfzuRao+s3Ittj+GSR8MRLSBE9iYWQSQheC7njJhFRX2ymug4EYQX1cYX
CoONkUkPJSfybTukD0zJaD3KxUOXDIwQimW3lPHFriGSKyUC3aFDFBFfUVj+kkusw0pRwz1hVOfp
ZTW6pdo5fquyHaoQPHdmdOmsoqRKxcYdleVFhYZNaTdsDAejwCzJmyQBrqANuMZJ3ILWFkwpnh6w
9UiLyqe4MxG02TwVKBQpcfTMy0Z9gxj4RYB1cZsRw8lcoYLvYsYAVtv6ZCKdnCQlKoBIzJtaEXnH
rJ+0JNtb+OGtSWygAZNEUsVnICbDTl9NrGqK81PFSKLJBhSY+CkvxBvd2i1DkdMqiwc5liwyPb5z
DNu9NS50pxiPyLGMskJkDzbR3Nlqf+q9JW/KekEnYmuMFBmehaOIPwoNKkHCu6Dq7b7rmHhlDEmF
jrtycXIOMgmTn1KOL9DwuH3a0hu+hXcQnmea07rPu5j6Ih7DUoEvbsc3ZwxB7NlwkQZxpS0BPRJy
nTtDWMXAHnNVm0h74Thyu1rzaJMv1WkQyLKtl6WufwDSsRdZWuFGSXl2TLIlKeyKs+qYUqgpRYvn
jG7LqhIwnoJ7kJeeuFzwj2aP+8VcFM4YVHhJB8iW1G45HY5jge1Pydtv4C3XuANikqkfS5mTBkYG
mkvqCW3C1NqizqW1RyPM427e+lDoVk8s9gmq5TtDgM+knkuMVVSMyZB9CatBv0dovY++eKDYpsRk
epWDFVuI+VaHMDYL24Vrt5tmkmxXc7xgR6VNIrdxUN+U/rD5HkHdZZ5Tkb+1LDc8/ZCxQmUUd7NC
YxhTLyLISKpds2ifpUl+h0KAxnSGBFdozZVjm+Oz1CyeF/FetfRYr/r7MFRfVjX7sUIilakhsVMW
0ilyGjJeY6kdokfrF5ziybWHBqMFGIFuKk/mMhT+fDNK0bJOvVSpLhI/6C3GJPtTp+6wrewBX9Ii
NZcGyTXa+KrKFnfS5xjb36Jg/yR8xKxzkrRXKSZWw4awQIAwRh7plx6RDKumcKAqm4QGC0uCa9ZZ
74mKdkqiDi+5qlMKaBzMI3StDd0Gk0eTUu5qRWFvYy46lxGhigVnuRQd48a2kje0mB7Jcc58GEa3
WF5gmX12c2ksTutPjfRD8NJOavNvNJ3cTpRzNOe7zho/YpvQd3XVrqmlEqeiJaeFoNhOSrbjPNzB
HCdUZmJGWsBxujW3x1OOk2VLjvDMzTvDCCzG0rfKZAkT2XbI9nDQHhNxyIz9Bs6f84ffwkNqwmAl
ZQvmyrxmSXG3NPInp+tpQ2CUgGaEgeqM0PB5zheMX4LEo7SO9jMFdl98EyT4BSpvnxjidcQIqLQf
qeq82OX4joHMvJbkEvuWtVp7ReZeVOvRbmiTDI0rs+dkGfNNLmPyaw2dOAir2ir2upkH82qo+ucw
KNc8gxnBjMnn3bLxVFAO1N82dVYDxybWitxXO7gfhE64Zaa+cpREqDyrhi/dAgFpcuX+EFdQM6jZ
JlPb92bzBUCFTpWVj3tE8jwBRTV2ejsR8BI5xtZUJtzcooH3TDXYlt1lGSX688WTPWkXu5FeDUJA
yeOS6kCVBwYVDeUQsuNfiTy0x0hIfA7ju13XwrPFbRBrRzX5MVEeJCluw05aTPyoNsNZSe/uaK+T
H+YQgeocABEqXmqtANYxBhB95ri1xd2RmFOSE0qp/bbWaV6IUUqwHRon3VIzEpbyyzwOzGZ0xVWg
l9SRfi5H/TxnbNQKvkzRy0g6p3VblcZpqBnpVyB03V5udI80ysVNp6Hc2pQc5L/1mNFSajVjUi6C
FHUeHC4I0bX+mPbQLSibZPQ/iNIZVSe9hVUG+pMn273zkNCvoM891aei7T9/G5n+B8zhT4Kqv4Mj
ftdX/f0//4cciX+pKv1/US9qMLz9V9Pj6uOr/vPsmB/4fXZs/Y11AY3aAqsM90HRkK/9rnnjT2TA
RQ7tMQgOjIj/i/eua3+zDAbE2DjRwwGN+C/e++2PVN0izdbS2WJpD/07w2Pg8n9WimIZJtJAVw1V
Ux1ZV9W/aN6shAYAUcJkD6kX+r6xP95dDH/x1jDxMl9ssdVQMUB0ecR7vJ+Cyqfo2VindQlXtt5p
ce+uMcDLsvY22mYIBNqoV9Rb+zFE+ZOF0+uyZXQYDPsp3uJdkwFoEZh3f+2D3i23GPMDO1y7w9LR
OAPDbm7V8irDX8CbiBrDrT3cAuVRGA9N6gqeGEq2UPg2DJswAhP6bvijdxl5FheikgPHLzbJzgyS
TeoDbLpLLiTp4D8a71JsKe51dJODfK9eip3My+H8F6r75mBu1E3jG293kl/wSyQfH8m22xeB+pmG
UTBurwCuHzUXNiqPwMHTOuHV0Q5RqBEsY7nyg3hTj6M3upfI6wPlBAnKcK/7y/XquMe7238sXnco
dn3wrnu4Ytzu0B1oyu1z7LnuHQWS+xo+PcXuJyiGA8yHoHyAs+Hm15ZwMRwHdNrv5A1tZT6OFNWN
447XJKzoI/C7Lfc9dZ94r9xsN/gD/2/2rS/HBR5E9KL72b1pfv4w+LULds2N7xcn89Jn3NUPmJHS
TYbYkVg2RvXsI5f2a93Iu2Y73N0mdLSEtRCXvMHPHYxLeo69ZtNvR1c5DStzMlxNZaCemOGM/Z6/
Tfs0WefudQ0L3/bTQ7xjHVznAP+Lb74Xe9jmWkNt7TPDpw6Yzi2B92css1Lv5ZfmU58YwLjjd3NS
YNx+G2F7GTeg0f3hi+Kqy907LGPQwo3d+wwKV/IU6KN81tQo67c4Gq6Ub24M1w0nyZeKwwM8gmes
yANv3BFaihp077QdCz9Pdmh0kt25SnZv3bxLfkb0N6OLKzELcZzdyTvcjIfubXmfmF8xCWCqS+ZA
u02IQhQxNy1fmTat7FuHXg6EeFnhVQDZu2Su5Dcb+6U5Jgf1qD12h2kzPpvWWfp0PutV9mU7hWXh
UuPwhbzP7xNfOmG38TLpOE2B7HU5AynykELAZFj++Zo4nJLTebOZDtaOygzcspIEugN5lS7LUevx
ybuk+44/TDUp0JCpTSC6n8YP8oiMw3CiT9fVwL730IDrZKv50T45Z7vsgKZj/Iku/Er/E0eOez4f
9jx/kkgfW19iC6iRSlB0vlJDNk/MqTVGQBy1f8x388jhfkOP0EYB6UmBts9DiQV207/SsP8Cas0a
UDY+nZzEK70I8zyMFnfgiDL5EnasV1ZdS17Zi3LOOey/kf3nRo/yVxa66ARdPL9bHbyJh8AM5dYX
LwxEc5iEY3hetqrjenF+B62WdweFHt3he+0UPUth7t+uYFl7Xl6S3AdR33/yvKhdK695Ndg3LI80
4Asdmrv5l4kt8lv6pCVMEcC5kxi6dt4amyp+aSkilyfipJTtcgSb6YVLcLOmucNu9U/AIO4+JZeZ
DbPxu+xXfm/uAbmYH0hS3Pw7Iv+YdphnvxWfdAm6rfp2jo/OB4RjesnZWX3QzqmDyhPV3tsKb8xT
LtoRauah6Qieqt1pdL/knbIe7VNAxNjGfo1cXJ4HpvNu86med9rDxvKU++RHu7fPwmOQ96jt78m0
24LwbznBPVj5jrGjftU7XhDwTo78W5iqfhZ8fCRb+jrOTnYfk2193meB5r0EjZu494sfGKhzgy8m
kX7s9b/UA1+5sq+/Vh9vGps5XXpyosIhGP0pTD5ouruUcq7izcEcFFvDW4PpcK+GindPPXztE18/
rXtegpsSk7irD5gOA/tU72S+BYOA27jCw7yKbI/vQStEIOG9sZ98nhB/vxwI3yPYZktN5GgYabz8
aL7lOx1i9Q/4CL4sft6szW/P4n64coiji7NBAHu1gpF9EfsmA/ZDe5jIGWWRU5mKn0zd9z7wGhqi
WClDlH4j/xqCcseXB2cj0OIZ3KqGPYSR6FSUProZZTMu4ejzM/R8N4URSoAjbW9mecpH/Stm4khy
oBbEZ2PzBsuf1wCCAy8y0tsNq9K3NmAU/A/t45mgsP2jt/2R8N356h0Zv+EzQCCOkkRru8YHbr0d
CVt76whFDkXLOeUtGsPWb31tc/tnCKSLBRb+nXssT9/acOCLn6oPMk17wuUOPCn7Fa3o/XRg+E/Q
HtSxo9O+L4B5fnH0tggwiOkjnKLg4vjMl0a32CDhIEtbB+TB/bDgKcPS1Khh7bCRtprY4uAeZOjj
e9OR3H+/gPwfiBP/f6KQOZRb/+fCkZq6jqs/qw5vP/F75ajqf1N0Q8ZbJFPv3UwJ/1k5KvyJenMR
KfiOZJOT199lh4YOnox6kdLQMjVUhhSV/yk7JGBIppq0Zca7N5jzv1U5KrfC8E8WIwszB7pGXbMJ
obJvosg/Woxkjj0QZ8CoSiiF10AjKXgIMyWuItw6kkVvw+ohDDU5nZ61TYijzHNt3qij2tm/+3Hw
l8Xf9X8cPP5XNZbnOq2GnhCsf3wqGsLMm7Pq5t/4zdfxh1QVwdGwBYske2PRQUYtLEq2rnugm6T+
vkT/rx+JYv6PL7qvY6mpYgBQiNh7bv5Uu5maJJDO6ND8YSn8kxfFB/XX95eepQNPTsdRqZq3F/2H
F1VYypKjXUA/xZx+s9KLpqWjN76TQskExEodLfrRB0XmIL5yord//fD/7D3948P/JWZs1cc+M4mJ
Qm+epCdNax2/jEfxYGlom//1Q/2D7eaWhIOPB3ieYgPZ/ctKque+i4yalcTc3D7UiDoUz7QRyvgV
l4CEhCOB9v2vH/P2Qf1l9WpIEQwuBMVmUvGXl3czyOq4NKm58hxtm8S0LFAlKSH1qpfuYfLQO4Pl
uP3Xj3q7+v7hYW2ZDC9dNR00w7c//8OHuiAgrPIR4XqpivrFVsbxECfjmgW9mMworLU5YphmVari
GzYNZ2z9hbzrls4W7wseY6QxsW4oQSmbXevj2FgBJtWVzalMMJ45NiB/qaVJSRdnCwmA9d8syn+2
KsAbkmNHgpIC6fDPz7/IqxoVpQY2Wc/VBblIlG9pME8zZeFY/zdL0P7t7fjLp6TrKBodljiblvaX
TwkRJwEitu14NbIc7uAg5B32lTS9IJmkvY5ktol8oRcSAAPavAcLajQcn8ZouLEBQYYPJNXR5GHe
QLLMmL85KBLibB96GZqO0ai0YStYKZXfdgMhKUSIzU+wWhQMOraonwWcl/J5hQefeE484nzJjKGi
H8+0S2yjiB6jirmHObxiV5wlSvA7jEYFYgsLcYQPw4UbqNUYNymuIF3bt7MWHoo8Avw9d7WlT9um
tcl1qaBaFB5hZOt7hUa0CGFJq8YRpHiXePT3pUeAfPrnWBpJE0ZQyQwfvjYHONAFNMuihsGZg1rw
SyFPFnlcq3QUp3ZrPyiA6jf0K1EyDTBOKXETPEa+SYjFGKjqJJGSPSr56yC3znnUSlwQTqc3zwZ6
JesIVKK+IGU2ys2ClpB9vVhxTQxNfAuaKtST1fUEClozsjN7UsdfNj0QaiQ9TlEJrBEBSb0VG9+T
niB1nhQRMR0AZP1l6ov1kpaj+aop5qzckifMfWMM61evZuvNhV1rr0Zerfc4R+NvJkbTRdSdhQCw
jfL3XLNx0HTVShcRqA7jxXyGdVfWjXFdwH8wqgYk8Zh1uG28Zq3lx1WS4jig1ycebUAID6tF4xgr
DRRxpr8207ReLZjTGzXOO7Uox9GdZPsWoWhjHAPsbrWcqdG9U5sLYX2Z1RyBHcglMmQynSEOXu78
oKO+hfFekCdD/1q2xMmIe3WP9Gdq3JLd4oE7pVUEsHhVa6R96OjrlX61LDamNOvmPqlqXYdBLtSI
NONyEtnG1OzsuYo61QLZoDPHAs2bY+gB+vnck6qgocN19Aaem6PTKUU/VIeW6BkW6HbCaSJKCS1H
5FkzuoRWAQ9TvZ/gVaDAUPqYfkZnmFrQle18iWW5Ur2eG8xNyET/iagizZz9cq6LLy3J0zkgkr0m
ipzk3NF1FjG8N+ijW2bt0ip7qCWNZbv0K2Vspluk22SDNTxr3MAIcdYI3yEeS9yU9+lKPC0FTv9R
tNDEDi3mTJfcc3r5QDXoWApHle7jMomMrZq0UIU7MzanY07X1/QrFSnOBunTCheaYGwTgEHEUhiI
2JZJm6EnV90ZE2E5z/i5ZHK7JIERuDLXFnsCJIblGFlQBo9qNy7Ly8w4S5A70Rot1rdhnr/BpWfz
Lp4S/mIYiTDLw6M3FwRHSLZOHjUs9hpx+XjtzSgRJ5QneXKSu8mYSYwe6zuse0nvY70b5UvTStqL
IQ8U9qu51N1GYurmzWWKV9mrWayWN6CWQrQrO91wzxJwXhAAYkbTFyly0GmRv+KpSuSsO8RnTIlG
Z00fVkDSha9Zif5YKWrCWGxKtQTKoyPjVugZACS5TMtlSBdc03XrSOPWBMLBIVaR2UHYNGtDeTHA
fJ2tJp4+FWNcORqXTWoNbl7heHqvTSjVg1dPY17Jx0QV5Dmhk+gMmIpa1FpbhK63KYsAP8RApukY
kiouTjlLP5U5JijDd2SUpGhRUYogboikUhakl6XmUzEaI3BozOfcAStD56iRmOp0VMe8LDeT3rAI
R9WQaj+Cl2J7IE+Hp1YHhw+fFdQCbk1bDEyOb4YunXnJy2Igo2dc1TCFkwZMBSHa0XhTM7IpyZsg
Un2LM6avH0djKemHZZV5zUdTPJmicg6S0nFCskyk83OuRBaqOuhtdTfOYZKboBFjDW+sDOQnWUXz
3Nda9KgnM8qSuBUYvVaFEVxB0MZHRFwmYQctBsGpWh76pOmfk3GpD8JZOHZNtrhG0jJyOceRH1km
hod+QGc/H4ukne+zrPhgEoNSukWAG4C2XPHadvRO+gJiVuKIUFcnJHoRw55kkBjFxV1ZPPWoc2Fk
jop8t9Cba3M7D2S6YOCP3hAVx75O/p7sjslgbOsSX57UEXCcwwZlZhpfOjEY6TZtjENJ4vIxXeeI
3OwqNATpINMsm3dSh61vBrQbsgHle5PgNw+u5SOiKtQeFhrrKl3w0jVwcDOnJKFKF4Egyn1xrNsA
VxisDRsphp6IPkxzHDqD3Gwjq31p1+SWzNTM9kcPoTa06qLcgn8ed3kXFW8OLrktTAyxKQc2rnk2
7I0TF+wqpJLB1dTnr8qpX/IcslfHxGzRWm4BaoMQxo4EZD3g28dsvk3OIfjd5X2jyX6mRO/6pJMH
hh+TnqptRZ+UMzsSO6JtXqlfcKvAbUil8t7m5IYPiFKpR7N8M5adnOALnBjVR/VLNE/mS9SvzZPG
rofzZLUv0rLS0BY1aaXW+JMlZF5LTnLX9+3XbEUdY/wCyLqxc+I626C6eYFHc54cXNFFyV06v71X
eVEMQZzrKjkDyFO9SO7o7hWV2EVJh6vBSPZ9qpBGrgFOrAmJc6q2DVFCEYujR8Z+yVVcRWlL005C
QTNSG+AN0XX5lZiYAS1VFy8bpVK1+8yudLTRy5qhJCNs2u0E7WaRt++AS5LHSmXWhFxuaA2/i2Zb
JS2gORfYh0J0ndGOKvYJJ5xyP6UGdxy1rU62qey71NmWjdpghKk/k0m9z6C2qN1KrEIGxMYe6nVf
x9Yp1evJI9AVflQDM8tyJM+obtvKlADM8yl9D42ogEtC1vj8Tf+BIzbyEhP0tCzp6122mr3Jb1Cx
SwubQHDLionegOq2wLJ2ueDUQ7IIRJSFHgV6l+yadF0fjUk7jZn1LY/8DChJjG8YtEUt/0yVGVKk
DadGkgdGzPZGqFrvEY/4FdkZcqDbgLDT9FPC/P51Nnpo7oCEcs66wKAzdLeqihxSbqT6ssoqCoKO
wCHMF6HWW11YklYx2nrFamqD0ZwNcotWDzYlEDVpCKgGo11qTKpfF7YIUHJfah0MaGKV73Ev7Eet
Uva53TCXkMcNGV70uyP7GBn0qKzmQ4c8zU2jf5QEIwFCIvo4eR206GnB6sTknalmLas+oXQfZcb9
jS7E/2bvTJbrRrYs+y85R5rD0Q9ycnu2YntFcQITRQl97wAc+PpaUMSrFK/0yIqcpVlNXmOKEC4A
hzfn7L024rwmvC5yY+smwIiQxMUorTkahex6emV+g6pKlwjb8tprTOQtGdtlQhz8TY3jmmOpbayD
TvIPD5Ed7qM0pf09YSx8QjOiNrT3fwjoZxvy0zZdjzQiaV/qglQCGcpy0y1M15q0sMSbnm0R99vY
7bczgppLGLPMt1N1ZbMhHldM9gC+YPg9+hqY2lZNGPJKwgA19sdxXI9V4w5sV1pjiVENFLvUANsH
No6qfVrIgfxldjy9SKBNYEfVxLTXhKQHYqdLDkWP6SZxw+h+SnT5OR5dkPwezVieWhEVwUpaMQG+
BACI7x5qq3mVuj31cJMx16zzxIVthDtLUQx1eh59mY/Ohv2JW56ZcSep6xnO3D8FKIuTPdrDJjir
Z09dp8MUEvAKtegGPWyNGyQMrEMhCCWWrMA2wmSXcPm2lfpMZHlwMDRaXXS2PWK9klQ1b2UHsfUS
mW6eU4vMO4zTltX+4DHmKPJVKTYdVOrXdvKxWpPYaSOxazwksAj3xnjXjcp7Dnpt0+koJ4cQE7LR
rzsqPDxGQ4QPqSjoekBel0hEAb2uLcNMr4GWInRrPcv/ao4EM92Ta+lLBrXTJWsbe3m84i7TcFu3
svE3tDUVkSl+yM5XOjPNANQzZrcZghoTVinv6fxHYCMo3STEGzWQZ2VJRALF7Jr/jaooMHHsGPGP
OjQR+vYdNNxN3Rm12kdVI5qV2xNIYVpD9RxZ1rSFwi6PivhauUt7o/s8Bl6LAm8qeUooWShWYegm
Ran2I/cyyS0lNrMcSKse47JlpLN00fwye4jk3pQck6hgoNI58x5MX7OM+SpDohK70UAdmEya5w5w
JM9qIvY6CY2+WYOGK2/iqQnsbdSHMWtDlGku7qn82Usb310NpVkfTBRpPaEjdvM9JLLyuRjL4RaI
z4hOwW7O8r6eLMY2GWZbD97eZ9WGCvJe2cz7rDMrxWZ79vS6HimUrWQauOhR5958gZcZgDgMmI9y
J0qZdzMjmjcWWpLHrjZcNvIMTDx3Vj7e2V5TvWYD7iEOuA067l439E4rDgXkx7ZkbFQ9hphtlhBz
A0C2x/DU+pP9LIrQebDcgg5DBauywiXkwIzIfOgLG6+HY72LNcJavsVyfHX70oLaCv6rwyEzmHd2
7qnbKHSK5LzjKnf5yO5gBWfLIMMQri/r5Qj7XsUdnprE8ueXsHCq28mI6mKN3yk/hpVsvg25mD9l
gAqxYRkOXju3j5oHVCeKky++DppNCrv/Bp476vioJ0GJvQwwWwxoM4i0IHTsZ7cM/Ykbl8k3oxNY
WEMRIqHkhkCiwEhNaLFp67YngZxVRnldh0bImZ/8uQJqNPpeyQFbDVO572SdP+oupH1qlkX5ikwW
UmgXtc3dABuUjt9cVj95+Ai6SGkWr01Yg3UMJzGSiykjF+dlUlXzVk8YpYCej4jeZqTml4k1wKSv
HW18yQe/RVYyG3VFEGtI3svg6y7b6cwghanIcp+HTCINhaKwNZC4jD12bZX7oGsHyXoRj2kEa1Pm
zp2F18BfGWzxoUx6i1oFvzZHNbXAnQNhFeoQu6JstoZs67OhHwCyTioyRw55rnlGLkRkEvmcKo1b
VaVqnw0yAFCS97QQA1emR/CqBeDk1I5vPfat5spwYPltnXns6g0KWTq8FXEGNIJwE3OSabP5u291
PX1GTH9s8jE23fkIkVHGAuFAdQi/Jds5dTs+ugY2bVCm3CY77LK5Neckwus6Ukg9QPwhtkkgSLqF
zhDY61l3gmzTLB7IxInRKKGOxN2+8saO+Rz/JmFxCtdtERBVOiIT/hwmVClhzrJE7aI8lP2uM8Ps
6wclwqXa+abmBUxgUX4EDpXJpfb7tsTmVrZbhxYc9pzUp7vZqdOzqZOEyRL6aQPj6LEvKCtAV6R8
rHobDtDVNS6yaGe6tfFAKk5zhTE9Nj+omC61ttPfFUB+Jg0yMIEknZQuk8DBC4sEcCOt6cuQpD0b
9IreWh8lCPVncfP+c/jD5WxHUhGW0jYpNZ6Uv7Ooad1eoyUM8FtuZAhcBwVrgjPJ+uE7gbV//3LL
Uz25OyrQGLkCSayLkCcIBVtS1U+EQ5D0HIfd14ZQDP8I+6na2kSwTc8eeQTZ12bQFRBT5X5Q6fxD
WZXKDNtjyiy2ZwOEeFMWLkVRUWakrTAxiZM3FCKiARWzN8py/KBX8ttzhV0qMM8LS6D4QXj09lID
Ecl4z7iUbqd51xRWtrFSEh5N5WJJIm1x+/6D/cOtLTclhWvRkQLh9fZ6Xt/lwqkp7kvsHQRoxfqC
756Z2DD0B+/wt0v5fDmmZZmMfigY4uRSljV6LWpjLhXhEvIEu5rS4XxgzaZz8fOu/r/W7T/MpZH3
XsuyVT2i7jdqt+Vf+atnabjA2si5CFxeNewAe5km/pK7GZYJ/dCkcQDzk49MMPL+xUqRS6eTAQK9
QP6laftX0xL0CiMV6ptDmxON9j9DvC3f0X9/5VzB5NeheJMIeQP3N8Ab26d8tgGgrKMu867hfSW3
+IgarIVRcl6USUW/0gbf0ZRZciV6N77/5Vnd/HWlXxuVP9V0b36AbS7918B1hMfPOG11jXWUlDHl
buwKpvFokKMNfAHfbW2X+mygAAvjdmJ/bqsuuXYKw+OEQolmO5O0wFxLhfVCO259LCb3S5gskLZG
W+MDhvFh3ht17gy7tiQ/XLvdBx/XSb93+YZZjWjQ8dxom5nmMrH80rpqKFvSEeb06LqTLg6TSEx3
1yU154iJwujT1Mg+3wXaoGNHsK1MzuhmmdnFpGUXrt9/juYyS719jj4feGC5YP+QLp7OYpAdumKB
Z6GN0uNM6EjPLsdGrCx2Gjn6C9V8B7yvnZJPnhVzhel1GHCNBYUSe10XSXwOZgAjKekZ4bTODZHm
23yMqA3bSZd0F1KMY/PB1Pt2jeEJutKzqMaDCXKCZTJ8+wSNLOjyRmoS7R2HugTRRKZ7wLqMtom0
GIovGYtQuoaoHQDVxABeffTYllXszWNDRRDwWVqADpffwXf76zukrJ65Jh489sxxCO8e7H1EEGFA
KARedMrFTRWk8bkI7cG4KewpwK8zAMSJEAhWbniXyXzstop+G+18M+cgbADJUMcP3u4ffibDzZU8
p6VZ5C5//stQ8wPyTESIiZEvKdMcb/3+XrRVtqsJy4jWQpJFAguur+QhnQ0ZX9czGX97HdWcOaSY
AZp2c2taRN+QpbPCPznKvxaAfysEsN7KH5aX6dGTJ/fIJjmbZ3myTWOYy6mtkP0HlRO1yKmtmkiH
GI/wqp9Gd944NeHsxRDYbI+gWWOk8CGF2IYvvUPZ15ylojH1z+cq7F+6mNRNKp842hsnf0mbdHFs
6Ky9IwS78fFgOOAbStZMDDPGGIrt1AaRTd0oLYZPtBxC5F0s+uEjmZHjo0cZyFmJfjmbuH3hRx8M
5AVr9XYcUYlkgxp4y2Hek+LkBXlzLgHHe7RoohT7ie3LCIeUEOyaR1GAa6rCJpfrEcjLdpyk+Bz7
A1pK1VLspitXUt6QqfQ++Fn0709+14Losiy2GhiHkU6c7p0b2FHU1HB72G2Ve2dmNTZno5p0iqWs
asoXjFcc7b0wKfuLvFBnZdJX6TYdLcqCyr8JSCOiTjfo8cyrc01Lw9h1adsee9GPD5MVPAWlY52R
HDvS8IVjGa9VUeP5hmtyGSignUlJgoAny0+JiYCCOAR8plBp1N4SbbqlYSkeqqF8LUvUgZaXP+bR
7F5PLSxIjEgTWR5htVRviCgPm5GwByB7pq3uaw9OYJtPPwDl0BGpy2ctWmC9OA/ri9FouxDiii0O
so3zDRut4gKoH7/EIFumbBQwcIZL/Jr9pFsMDb+Xoer5205AxIfZ2xDwNuWLtxyOIV3J/nzSGqR2
4EDLEfioa13fm250T4HbBOMnxSHX6Xxl67zBJRGW2Q7qBv57DXjTaHJznUZWfBWCUMT9EbrPzOUw
9iEoQXkNDlho0YKXsjwnabajXkg4G5U400Pm50QDQrtIOp8blw5z5hn3c0pRsUtVeZabU7RHf1bs
CtzCWHwxlHpqHGFxyccgbLJP0L2blZlwIp7AKq5bnPhGUl5OKJKe2kIbzy0Uq5ixmtIWE6maEYGP
7uicB27Wf9d907wWCiSn7rYcO7N9l+v8xvDJl2v8sLivY/WMe0ZjmS+/W1o28CUbDQhtCa9B5C3c
Gc9Tm76I1qwp59LqdKjJhOmPTnXea8MZ4Cawe/dzq0P/e93OpVpTtUQQq2Lj2k7dZF93V+w7pF30
Z643l4uVdVw5orwQTkexkNoTZ1DewxYAtUVhHKvAJtWQMAs3Sm5HpcazaG7DMxgNRbUfCSe/HgZO
9abntpQRA9rMwwhhsPOJjJnqci8HN4Y/Ssm2nK2LNArHbRCM9nmUxYa/Govc3vdDXJ6pISIzZcLA
w6EdaUTdDN+GLGp7XlrZfvVNp32RoyUZoKMNODaR5b2jKLcoSgsund0KCNsM9OdrUNJ06GMD3SzZ
Eyu/q9VnFGNkMRlFQvVKmKw7viSwe815Zbzxg54SPMIhH41mjuPMzew+5UvKSpzB2vXahfeZ7PvU
RjteJE+R4Vj3PiUywjCn5oWJNTuMtmyeY9hTN81AmdgXHLLMKR3AwyZ4bwuUFBkT7EMDtX+lJ8+l
VOLb8UbMi0HWkJl8dJJhXMVtxFzuaj7ZgB7hWdH02SXIsvkqopKGpETAg4kTSK8onIOYlDHSE8SF
RWzROtHC3jdj/1KLuUeAz4hFQi/1+Zi47W7waT0UhZ2f5+F4Q+P/iyJqdqeF355REY2dNedHZztL
c8R/lCW3JG2FNKIz89ZHXXFHX8A4k8NYbiaQvvu28IJDN8btg6aU0W0KL7MRTYsb/l9yTDGgHTJv
IPaqHMgXoYMaPeSep18GioJPaqLAsS67Anst1JHriVDRg5kp/kPHyPracGpfzSrDjERGRflFZdNw
mGAbIV8dpgORklRyFPF2QInKNn/MZn1r5WnxSRvu9BLMkVo3k3opbOd70DQjUUyWEV9Y+HPvi7bJ
rnuZDj900gj2vlZKPoUdBfswxVrX+TMekdni9VnZ6I8bWm8l4eN98Vh08yvhhv2TbajqrljSI+zc
8s8To9XreF4eguY5fiPbcz7ziiJeZyglA4wPZrElPotoLuCCy+phT/vIjKOtaVOFN6VBeOU8JGOz
7RpVHmXmW58yByyp4xX60qo692AK0BlkpH81VTjcoiBIzykY6j0tZ2/nOhBhWu2KbT2CYu7LtjuG
ZR1e5ostcvLTCQXIoG4aqHafiIXCoM4/HW0HCxA6yi56cbCoPfrB+6hDJcQObPycZKW6ztpicPZu
VJFRHuYLFHnKkuYT2cO0UtpRtavCiaLvIqlR3deCeT8rkmuXXLCL0VXBFuDKgf8O8Lvl31EhDuSm
lcTlEWJz06cDYGr0XmtoBikt7umINKLcOJUKYc5q9wnrU0CCNN8zvQTUKj3RT0ueY2oZKyBo5sJs
uY1amV3RQY7vzFG2Z2kVZhBXipxaHW2q5AzlkDg2HMzgxsHUoIrvraHU0jHj0nKfIxGCCIK/1qy0
8Q2h5fckqDCTJpLgCdef8EUM/IcXMqMt7KJ2E5RJSpufHXXb1NUW+kILlMKXD7Um2YFGm/1qdLj5
/LiAsmerfsDAIndLbzc16v6xK0pz7wyCCJXKkTul6/5szioJtrrYdb5H0TlWs/ndqQOGPzCmm9CO
2j2bUP1F9/V8TXOivya4ARFTlHRnbk3/ftXU2FrBFekLC6bkJ0UM9mFQJNmUZAKsmAGsi4QWC5Kz
+vMwB8G5YaE2XY0eqgFy8QTWJZCB4Iezi4TADaqyid4jjSrP7dIaDoUeiIsI86pl2yG/16490v0b
oegsc4s/wCf3G+0/kMznAisecnc/amnuCt+u7vmy84sZCVy3btssWvvswMFrWNOqMWZ7O1WOcVTO
JK4hbnpfQNR5B/oDZrK1wjBYg4+gVjxknMQaGmEPhMe0xyYS1pMxamZ5z0rH7yYH0xvyWemzglok
2lCrCnOBP3+Vg31f+NgWaxYh7angPsx0+9wPeXQ/UB78Mc5V9j0K6viW5NJs5yrDPfgdrUcYjnG7
QsuFAY1irz5zXUV/v45flTvHZ1nmtPxCka6SJKhhQ8XZlVre2ZLmMdF3Ya3Kkjo5pKRArzLQFCtr
Es19lVQdJwub3YW2fWuf6tlc02A00acArr6Vsq1gkjhZ8mpSu7iQsqPoX5eG8w0eIz0wa1D2Fi7O
dByH2gBHyAZ/Y6DlonkVTM4TcgxnXWAhvx8sB+VDlQDv6Ar/NZYQFjaoL5kBbLod2N7FdONUdcdR
u6it8wn9xidCFrh3VcZUpvmwALoFfPU7ePXxZTFk1V2PgNVEdjO99pWDI0gXUyt3dDG9LzICQ7AS
BO95K7Z//qONzoXweitIww2DFWik06ZqFwDM0wS3pql/RGFa4tnqA1ZMyot87SPlzIBJuy1s8JhZ
gL8Z2zp/0GpURrcDBHEombMiFfLQRAg0YbnK2gUfn083jI4sugySKRp3aePCqB7FNDg7iY6owK3v
V4e+U8GjGQPJkpaCGMRh70fUuGxW+7Eg8Lefo5tiNjMIBX1PGx69YM+8E4AYij084StYjlex1xNh
E5vBaymUT/asRVK8EXnNF1be+LKmDnwQSRpE61Qn6Ep6YYfTRnSKdYMmlgvwBZwbxfY6vkwDszHW
bdrbpHCyv9mw8lRfiiby9Nb0yvDRbf2u3yEXnGvM+zl4yGE2MeZ6htvI3UKqfFWj5T/iuzWu9djy
F/dLp5q/szK+khmQ5Gu2mHi9COiMHjJth1/F7MMqmSyj2KOAAZWWI+d8JLp7LPfUVb0v4GLxTWnD
UmpvBlPQbhK25e1awC8kfhd9B5ogdoR4tZB/ID/0lIjXouqya8A4dMInwynpHyOc9HcujZg7zWab
PYlPL28ljFiUm7GhdbKqExkvtErjeqjIwF0vy3W+nsZkHM8hn/qPZmNpBzEkEcAXNLpqY531WZA+
l2h0L/mUS+NcCKA/e7YH/byHVlPJLafsAvpj3Lb5BRm+Kl2jZfXjdd+G4uh3GaIEGnH0k/PIYLzK
EmEye/fGqdamcIx2ZZc1IkeLfUtyYYnCO6JAgQlkaN7o1q97Z9x5jc/muBwL4nrCSgXsykXu3dpQ
5K6nES29G6S8LSI40SrWmYNTEfHKldFr/0vcakNvwt63tqVbunfVrM8jN3ZvGmjD55BTjK+S5Aca
bPbMAyMYsDOWXpGBs3CM9wOd3nu6biwNwENJu2zt4HO9dOz9ym2KbUX66kXfR9ZXzeR9XZHn/iOg
FmnzGRkVokdbMeXFrd2t0qLgzNmjzKn3mat6MqHimW7u7COw2/HTLSzr9oDDzeiMEgNf7BTd9v26
DNbit8d+dPoehwrIK/7SmrFP2hQNvbJuCM1u5TUw7tYEbm2DJELtk6VBvQ+KlK5cjmYDpWmful+B
rVoIQkdMGSzRMlAQMwkG/lSFhKJuTd+BRmDBj0T35khEKHOi+i+91Dk51dlYXBArgIAd2BYGzIrh
D+3GQGW5HkSTn495bht7phZoer7VL4ET8RyoVaOQsSz7BUASSZEje3z/IZzAtimbuZR7UA+5jDvH
le6JBL4pEw8sM63euUqjb1i8ofENYVd9n0YUdPyUcS2s2rxF18+GnwU9W2XubKr1EvR1hWAq/WTm
ic2oTWx9/cGPO61K8eP8AA+FTeEscOzTHydQkqu6YdfXFU36GIUmB79WzAEy5aIphssx8tN9bmtB
6B4RldXeyxuSMwx7AWS//1veNpqW8iJtJqJZaKfRv/vNHxTVgLbSYQA4MU20dkH/gTDS28gFZjZn
qfPB4Hzb/PnrcpbPLUsaW6YlTl6LXQbdmCQCtslkf1WGro9gzeZ1pdzggw7tH69ETg2kj8BnICzF
sV+qk0VUGSlQ6oK6SRAT9hGI84aA7LUKBvvs5zP8R22m/wdH3P+m7C25zCr/vr/0UJUR7+N7qchI
Pnv9r//4+c//3VwyPeAHFp0jCCkOoifBmPu7uYSV5j8t9hw+rprF9rbUY//uLkE1/8/ln8ZEZdKX
ojJI2fBvTxzE+wXt71gEZbl0Xl3xz1j8S+HzlwK7x3iw4PP7dLgcft/PAuUvY8PLENrHiXYetV8F
l7aqOsBsBaVbtLd3Tq6Hg8xE+WAnFhriKguqg12i6Jpao10vbrJNz7kCgZpJjMYvj/Hmr9/wa+vp
5HP0fJpfuP+o/1NrMx3u8+2ohRQO79BQj6GIkX0q6s/UEs0btiDZrjXsfPf+9X57Esv1eB2sExb9
GX+ZqX55EvFgjwPVxOEx6sqe1kqNBzftzI9m45MJ7+dtmfSxMUoGvvC9pSL862XCmhoMZoXH2iOK
vTQC6Lht7Bv7MA7GO7/HmxvTDLospAtx2+uGtdG0/c3793rSVqT4T/GMtqdYhAcWw/Ptj0gyHBVh
4FdHwyFsBzqxQTdsAoBQ+P3nqRVqC9mtv5FNJW5bTlUf1L1PW3NcX8IYsXxaSj5RWaeNb8MmYMqs
TH0sFYj4kMLfmmXUv7GEMq8rxxvA76WScOgOZbm2n/olZeD9R/Db62YxhLmJA5NkL0mD6e0jKFGV
zYj81ZE2BDWpQnYAer2/Iwn/bdflZOpdbtQRfL8/CSg0/k4etNYpivpYq2PjWu0ZIfUoV+Oe3geF
oQ9u6Gcv7M2njAhnURLwFbPnkf7JgjLXw2hWMPxxk3fOJtJ9uvNcx7wXiNrOEU5xFqmQRT0Fynhi
6wySnQx48i/L5HMYhbJYJ1bunr//lE/6G9x/gExkcfcKl6KAc9K/sz1W9aJvx6NrGc994ECzCMtD
qp1bnRurOIFn+P4Ff3/gAd+ww3slmRAr3snnJf3ZHtw6n46VTnH7U7zfRIvvIKb+/sEo/u1SOPxo
z9PQBYdDd/dkBKErnzqHE8Yx76H4F4ntbShWx1ttQyd9/65OGrFsSgQvleQVrufgqFnmyl8mDVw+
aR0TUn7sjZKMesTm52FPMnbYOs5dNVGmM70Wc0UFqfv9K//pJsHjCTaPHjZK76RrmCoMi3bW6mMh
Tftgqh6lWreQjp0p/uBSv0343CQQRmJpUE8sTte3N6mjuEyCWepjaIeXXpc9mdTvV9rDKRN31sv7
9/XbwORirJ+LSZ2llof69mJeDWKPBjt5zXqprzhLSG6Wet2hnor6ck6M4qIn3+GDIfOHq5KGwzmE
uZc1Rp68x3aegf9BMDrOWRG+cCr+ZiVtsrcSaRyMvrM23mRYP96/0+WxvZkW2GA4vMCley4pxJx8
EfwKJIgAGo9DFBEfT+rxeuYvOPzjq0gqWx7yP3aYXnCyepbDiHQLFcXRxeuzjZ2ONAW8wbv3r/JT
s3FyMzw3SkrsVmhpOydzXDhV1lA7A1S52r8q+nRVR2CRFL6OpL8c2q1pfVGeswrSQ5wftYjIOpwO
SOZXBAajPDm+/3P+8HEsOwWHj5KtHHu4t4OosWKCJKrCPfqttYIWyQlLg4Eu/yd3jQqHpZKzrAmD
9O11pswb5wF93TFGzEgSCZyPi+TKvx/tLbredCXPYCCBf3wNyhXVzX9+k79e/ORLqUzU2wUwvGMZ
AAW99LzrKP5Am/D7c6TVTzOM5CmkVjC93t7fYJVkF0LQ/GxR6SDkvKVdSqeH8oST/eNxyiDlw2df
iZ/vN6WGMRa2HWd9cGxoom7JbKUY31T1B8/stPDAhI3KwPTFMjLYwS+8i18nbGK624QqVHD08WST
rJJX6nsEzDsEW+2luAMrCT3TreZmqQsU+1qp+AdiRgFIx9TovarGtr+IHoz0ygxdoECVYZevhVMC
FSuVOXNstGNwP9rPErUnldYLcRlnOX1CS00XNr3Om7Z3y4lgdrVJptauNmNvVOIQJQ1jpbPJd6M4
HAc//GpJJ3h/0Pw+6XD/FptMaVuSZXL5818WLAf4aDQjbzyWXV5t62KBBNTd+MGK8ds2lqfM3L3s
2znIoPN9e5XSErKVUAKPU8jcmYXY2CEHVx75iEAnzuLGntRlP4r5Jg0zMppMCKcfFDBcLvF2QrKX
E5qFzBgkBMK/tz8BZ61HI9eIoNnL4EyjZtlIQfPWQLq3zeLsH59SCJUNBHt3wXIMPGT5Pb882Mqe
m8JsVXYUbZRtPMSBa7cA/fz+6/v9wXIV/nqX8+VC7jv5ICWRpiBju+wYs1KTcWSBCEqnBofhODg3
ZURthGATWvaNlpCCovqDCeGP11+OpT7zHfq9k7tsJ8fGs19mR9zhyTWdwC9GU8qLBDP9yi0M6u8a
N9HKqoynJjajD75ecxk3b18qt+9QMqYwg4LTPbl9nY8+LHs3PeY4lEdBFh30igsvEs1WW1P9kJLH
CHk8TC97i32D28z5oZlM+4Ox9ftH5FKSQjKIZknSnzj5GfRmbac2eAumtyBME4WNua8+0kn+8SrQ
aIjk85ivgpMRPM4R/WyPEUUuFWHAOU2UWqTy8v0R9cerMN8ii7UC1u2T/UE+Fl7p+Fl2pBdmrsYx
rjeEN3UfvLmfqveTN7dUen0XcNCywztZkXt60qQEiPQ4QWah0VZ1V4aDtqaLOgfXdXEzxzVU1mCi
ro3WKr7Ki6B4dItRfBMBBrAqJC7GKsMf6AqGH57oocPq0QvqlTGX0w8Txsve1tYMIJF26DanaPsM
LdVch4PZ1Kv3n9kfvgJuBl3YcjfLcf3tty51FPhW2KfHYm7yfe/xreuQYktnAPvoJzJLUV+9FKW8
rWlRfDAFnErmWMKYWlEL2GwcFzHzyRJWFRi3a87dxzJvHaBkCCuUUZtnrTBJ8a3NdD9Z2juMTS92
DdyCa5LBpjsdimQXZWH8P/gWnAWrwnIqHWA0b5+FS+UnIEYmPQa58M46kVQwvO1y//4TX/6W34YP
e4Of16HEdrJXHgJPt2qYkyMpPLSmM01KTBAVZ0lRwO+vnI8MAH94yD9RQlSbUKXxjZ98Fq5ntQzX
tjsGiGdqz2npw0gH6Ig7nc3acp9MNTwNdgf7uxrTMxM56UqLoUN4UmUfrKa/VWWow4CkorBo+xQt
7aXq+OvaEicEJy7xOMcIi2OD9UF15xyUim0UdPGeUd995sGVOzeyC9L04ugYo3f5YNCftitY3RzB
Wg6ri+oM592TN90YvOfM8tRSMvABZDXqM9vT6GwUVb8dBc1T3FbG3m6LkrTlLH9RvTU9hIb8XgYA
uSZ1Nzlt8EHBzFtG+y8jg7VgqWXYfAgUWNhvnHwNCDP9ssCW/+Sx2l9GfZ0+uV2nxlXoWA4Bf56/
APvazgQzOBJiEfl58+Q2k61IiZlp+U34Fa+bsg+fY/SAHSfO3LlyvdhCTjgOnY0aLncJr4sG86Gw
NaFNCxTpE7IAspDYgosnGdGOoEU9lg9NUJliSd/Ib7qxQ00FuRtCKg0a7FS1pWmJN4LubxU1z1GS
x98qVtQHQudSIoTnrsRFyDFtWol6TrG+OyEGv9Eon8kBMo+TH2DudvqKsB7bCiFrm24af5UENKLI
iLPgotJuedVWbfRtIIaQVQmZ/Ys1T9VDZcbWq/IIsFmh25EvFi6Adi1dbb+YQdTc2rOg11OXTkSH
thZsZmfG0mWirPgb8JaioO/J5txaqB7EngXtg9FVaGUK2NDzGgETwKsqrtMvUAHCv44G/6h38W8b
E1T8/hsa/b8NB80O/Jd5cPNVff27X3H9tfj+X/9xV/XF1/JtmPDPf+VvrF8AwJmVJrCYoPgil/7R
X00MKf5TInqnhsvJ1PMQ6f/fHobt80e08zzMd5TU/aXE/C+sn0UG8XKipHtBCDCBw/8ECM3c/+bT
XOjy2BSQtrt074RtuidzqF8ZqPw8Idd1GM3NBT71vtrUtW1aB9cw3PlmMFu0XVi856i4q5Ohyq9z
baeSzzYdw1Ft5r7KzNeYI0JB9lpI9UCZgxmsm8osim0QJaEi8yCNw03ewm6gON45wVfswQnmEuIN
m0/ebMXm5ST0bBxUWmjyT/qojcj0zcPeuIJcYgfRyiryqrp0MrRXUEc88zCkdeQyAVScss/kGHd3
oqmmi8rvy1sLOPp8lvSZ/blqWXk3uqgd3KsRwQVIx/Cm92g5GgRPpVkVL2CozB5wjlWO5Jl6WUuE
AcYdLR4FEpzwuvGB4u/jIijd7QRdRwJqCWkCcn5xbJQ3cfnFJrLL3UnqYvpQEolOBjghieF2clWN
jbe3VLaZdQPUhSwyH6aTWbrZ2jd8rJyFO0bGLoq8qt4QfzNGV2QIBFcFEcb3dZaAX2mbDqxnPoJi
zZIhJja38ZNnpWYmbHDvnCOSTptrYyit3dSmUG4LhOL2zk6zJN6gIiIZUFjRAvUA8zfkV7asxicQ
XLVLZ7r1km0etWTTOr3BnBphXf6eTGo6ZjGpz2EwFZs26WwuG7m3uW6rSwQQZCC3yo1Q9ydm9Erw
TAbXJCSDBQvgtMntrvsKDizHMhEV62XhvIwRTnyeINJ4TYO6FaTIOdJ+B77wwqgg8gvwSSLn8FGV
YXpW135+RZOvv/UKqXfuIB4IdhSf8ywtXiJmTCgUWOuZRfMl3Ji9XVOUBSJy9AmfvMwBmh9OY6Y2
ptk7FyLV6XPetYweL9UkINWEyHJbpO78sMoa6z6aV++hJyY3A6EC1qkhB5bH3XpabjAYVPfAXWKx
bYOh3pN7N6arJlsmcJLn9NVsaCKsMeISHQtMC1Bf7bAB3jXRYrp2ZDaSTAK4bDs35GbCZFFGsy4R
4h1aWF2IqmWh7tDIoSI2ieX+3KsGgGuWZPOjjaRiWI+JmThIQYfMpKzrltdVYkjCDDRdr50fD+1D
2STJq09ihlpnVjp8HuOE/BdVs8D3neth/Uabz/GhaZRxmBIF5LsDCPMaLJFhLTdPfSzUksgxHf8f
9s5rSW5k687vonucgDcRCl1UFVCmq3033Q2i6eBtAkggn14fyJEOu0ix4+i/UoRm5mKGTU6hYBI7
917rW6SYzXJpv3ciAflRkYV2z7TNosECfeG+q53cC3NESwgUhVuSikLu7Uc5TYWgfdhwKUytMa6q
gbSIlQ+afaVnMyznIS3WDURmufdGXiTPiBvsflV9x3vNSf0XZyqDYNcL4b/LhjWmq1+y9AGCkDaF
OuE/t2UCSmcz4Rb/XKVaglJ75GfQur2ZM+5N8px4NoFJZd489KNHUJXtCfNY1AFYQIda8L2GfGE4
e924HCbIaxpm/Ti4RjuCyqgUXQ5XhJmLHtodxCPCgFz9FqZfHET5UABhgx7Xjiezs+di44GY+NpK
TX5rrF6VR8ZiASTgtgPkrQx9gR6PW777rGLH7LfCMetPCceAJNUdLXVGIUhq5wzQxCD+uCq++Am1
S4SVoHXZbmne8zBPlbc1EUKNmxygSRV2k1E8Gy5Bm7uhGqv3c2BNmKPw8X/p66W+82VpkBTjdKDv
aIBYeJLGdGVTo2fjw2O0RUtQtk/egEIX5AaBeJEWm+l3enkY/QuIdR/cJKF2RUKHM6KjDX2uk2b2
o9YxFOQMFxFmKJZY96MB3ofYCGHhWfJzYsU2COX9Z8vUANYn5VKJyDGm6ia1iimIUmcyD2tnxP7R
pbvrWg/BqZWV8X1cahXBS1bd3XVDl3xwzaFBuGYHQXLgQ0lEWxDrxbDQLIA/pEuTujhZwZKFnWk1
4KaBV7xUurS8bS9Z93ZEgCh726Z+XkaelMQVuzr4hJ2VdOIeeU5OVnDcuKBBUodXlZ3rNtSGttRO
LWmweIhrob54ceI/N+Y4fFOVr64JksGoI4Kk+CTyycY51LhNvOWEc+yu1FSy66ukeBRwfMddb9qk
lajAmNawnXZ5BKjm5HuJNLwkktSrezLsgfHAPJgyqDhBHVeRxeAYCn8a1O+4amuQdtLEX4llYjUq
HTUh5LVYbLceR/mMwwk5GSG9oDNmhUBlkH6e7ltR6A+JIjMn9Curh4Ge2yNJjmTW7FxzmR4U0hkC
luJcqM3ST8n7Uh+TW2/pYfC1i7nKz30BDEWH+3VrCxnoKFQTyUvXkOprmSTklXkIp9lEC2PeGlTb
sPKA4NxTL4B+4p3rfejq2fpouENibTGFiAXshN8TFa8C+/1YLsaDptczqwQ0KxgMU8tW2KhRZ7e5
Y3U73WwSN0o1F9C8DDQbbj7tyhfds9duhC0J6GJD4d7Vi8dLSI2dLfD8lC2RDbW93GkFh7PtMQdD
v09M8W60UwK2+QUt4q2mZ4gsM+OZV1dDQuc0mrz3+kmFWZpZWhj0pFZu6kqMkOR5I7dRk/RLuoOT
MPIbzcD7gD+XCF4019pNAJiqwjZDWNC26lq57LzK9b8zfMPHk3YEx2wsNaKgdzQxfuH/EZch21nz
Y2Kn2V076pm1yiVMni/yO0/VTGbX1m9TD06c72SPgRqIYXIarkhoU0T064hEXMXx4lqYSQIkc+nC
orkZDb34rKCe3dBWNEE90gRHhWZzFUE21cO9AfBrOVWFMe3zElLodpndjsAHnwkocnozbzZ+bq7W
iSRmfGiRGrVDbNOdyxEU2Sb2UKBvK8z8FBt4Bd87zbrNKLBbPiNtMdTe8kyFunTQFKgMOa+2kUWk
dmgrmBybueWTttBC0FKP9lKrQ1O3XrV1eWjEjmLKeXIzhZ4DoFZMmmieBnfoHLMp9FpSl8+ziUEs
dDzXHEOn13xypJiljuCXJvPzqM21QY0RA5MrkuTTMI9GdyoccD6858uBaA1faA8wRokdSn0APiBM
lmyMDMQc/sbspvEe8EOfnOgQY4+p7NGdzr3y10dpMdpdyyshPxuLjVR7zCZH3zZ+v0BcxSnzIFE/
P5DTV3ySHppbgoJEvnfGscqjtvJLsc1a5lx35NwXFBw6/CYMbX5KmSsRSDrXVKy+HVk4QF2Gp1O9
3Fr2qq7X8tL0PnszEqP1haLhi1UB9RFh1bOhe+cEC1D6joI5L/dga2p5NmHQBSebXLjmQawzgygb
dWkcO+nHgqwrw4i/OBkUlMiZR99/spY66M6OhYruAU+YZW4HAwfU7S8borufG/1fxUiv25fsMWzE
C1wYGv04yemLv26NxLmpucRKJruKH1/bfQHmo/GqL3//lIsOzI+PYZrooRgBHszHXbQvg76thTZ0
xa6lA1BTZZTzo+ENrJ2UnOzdS8Mk+wWOT75dLEpEvcfzHXtZ//TjQP7/Vvi/oVL45Zr8thV+fMl4
uq9f+qx+pelb/9TP3bBh/ot5L31yhj305v11NvFzN8xPQNw7On9x6eA1sOX9X7wI61/oYHhr0ohh
v/pD7Pfv3TBSU33V5jLN+rGH/h///ZW+6Gdk1Z/B8j8Mw//uU3l8PTr4gMld22HI6QUXPbyBzGTT
lTa7XY/srRrX3z5YHUcOnvRdA2Z4b6ZWiMx2utXwYRlddrTzoY10s3gqczMca/noZMzRnDntzn3j
vLMqXu5WRQyz5osyTAOCPvsJNZOL6W8Dm5BonG5q4I2CpPO0+FtpSriuk5VTaWFAmXXvu0ejJ5sC
EsGC+r3Ha474G5/J62g8Tq5+0NhG4dsxKYsrfo8jPrbJeKy7T4C85AbQS7XT7Pipmv55rP+j+/y/
Ild91RX6fyjmAWjJX5+C6aX8/NJ/ffUIrH/k5yNgWTwCho3sCe0g8rm1q/3PI6D/i9atTrOF2SHb
YY/b759HwNdJCGPj4pM87DJeWzkr/zwCnv0v+kCAJiiHVwLLfwWZQnuWW587H40lWvf1CF8v1VB6
RlUI3QgXT8hbg1c2Ya4aqk/CdKuACOuuS/xoFKuhqsn0cjhrU2V47385YX94YfwQmv37Qfx5GLS2
YMrYjO6QGL4+jBrlnaDpwGHglWeWMM92cGx8GKAbfJnxJ1iemLlybPsfxs41eSf3GIzC3MXQcRjb
Lr61Off2MU44dVs7TcTJxQ7fYrvvJpJYPJvQ1DeOmUXtlyY3r3fTdpCYGbTeV6bTpRg4zyn2a7ex
Qjbj5BBbNUFVMazHhq3HFSmNTjgw2XkQUMdCDcPEsdIhauSdbVwlE32sPgevTLZ7zOjtjUN7PZL9
eWgcG3UlCyyL3Hrov8y9R51TZ2iGFRIiWF15izszxEvykPjqKRKDugeNYxFfj4xTMR47ZMrpyawe
u/KNI1lfwb9e1/UcrdMwhuKo9ykFXh9IQe9hMYhtpiYk/WFjV3H9DTV0eeeQyBDF9LSwjinFxgT8
2fbvZ2FdvH/7bCzT9BTWkaB/MYTo40wZkCi5Pq6lGARNcwLnbySXswChhy8d9C+Z0R2RWX//4IuJ
+I/Tj8qBeQz5j8wF137yr6dfrP4m6RN3VycJiGBtDkjN9E0fczN6FvZtVX/Ua19uejnaD3JcwBmM
c3XvFXHwJhRm/bDXpwHRGr1expMo6uHTvD4YV/m9o0zdDM1WG0AKexp029ywOhTqOuqPXTLUTX7q
cxOPnXLn8qU1lGFt3bZbpfz/W+t/9/NDf60Lf3vMWbVAhZk8MwjV+Y+Lx1zaGETjQgShj9gEa+4k
usizQVEnY4FbCAhk/DEDOkWAa1veZPj1nifwFU/U31HpkhvOm3JpP/b2rJ3nPCPIMMAy3qkhfmNB
+v2+/bEuGgHqOVh49sUVBFvgJJkuMVAvKWR93srOtnNnsvv65NqkyXljj7b9iPUl+TlXeVWjvDpH
vz27lDcMFl3Ok+3SoL+4bZtO0QjoRBb5CrwHJezCEAeCN5sHrdU/ZpUw3xtjqb4XQTof5sZPr2Z7
zqLC94Y36nhz/axX9w5H4FtUXCaGI/5Zj/XXdSRPcn1ekjmi01iy9+tml0eVWJD0PFilInw8qJeT
yQpNYCSYmGOAc2qERz9jux98Q92DRLKyK9A2xvTeiBMyTRIH6goNLDLkm7GfIktfjDNAB1qlRIfP
w17UDb1L2yvLYFssMyCPN+7C356IH8JL8FCoA1klvYtFKS8t18mMAlqPQ7T8NMrxYNQ1ESOpJGmw
IxHRKqwFeryZf5mBxBx8YyYJ6O9HsX7I61OLoI7dC3/zZuJfXp9aluQkcwmsj0y3ndVGDB2WfrQY
xnUweM/1iuX4+wf+4WLycsXdB6UKFZZ/Oa63xn5ujSUYo9le5EfdapoIWzgzUL2s/V0HTnYLcWw+
d6ppzwHd7NPiqPTkmIN3XzfVV0AW5btJQagBCJa/axsIBt7kXKUE0pfbtBLVwdHLhPg1p2psgOQ0
QZhKe1/+/j0uQnZYXdciAZ0RVRULyW90Ikuz7MUv4ikaBDuMXW9jwHCbUYCFSLqrxpicAzxc4CPg
Yw+tSuBRw198hEB6v9h9GwUp6lbwF+6DzWsvdMBwr419/zYurGnXsoK+8T74IQV4fa3xFLLmrWsf
+jfz8jECUK0RQC8jv+uz76BYc8wFcrx1lnK5X1kIB+wcwXF0zOrB0+SXgHyI89pU2Alc0Vmo8kU7
+3Cnnxr0ibdmYxGwp1nEDs6xWt6jo7U3tqrn23wenr1EK2DNxdealecefAFesbo2TTezoYq7v1+L
329idO6r0p6JJdv9y/XBHDAs57UxRfGoL2dRaCNMi6m5pZJbjrFl52/cw79/HjIl6jhsl5aLgPDi
/cHgxAI2TcQjmLX6gzVoXyk6SEXuevlZT7LhPzM5rrcaxei6ReQ9wGb0UlPWt1OFrXOkq8LY7xlE
S/FNU7N3xQgLWL7snDcW3HWjfLEqrJIvSibMRsi2L7XLXpHXfqInS9Symdyil2Py3zXVI6bwDnzo
5N1oKe+dbmQ+YkuPidc41g5w+EY37kZvSJ6sAeHTMMzuG++l1/KqH6eCQo5R9I/IYh6s1+sVvtNA
ExlR7UFpFft4CYx3SZzSdSnd8WYeiDev8LR8GwYsoZZZv2VO/tPHI1qlkuPp59m/WC6brqKli7gh
UnoxP+tIqz6hcN1rduUP4SAGazdrw1cmze0pzTXvjS//A0f7+gnmHmBij86RLRfVy+tv7/tDTVgk
dnPRULNsfMw5Tz2y4W1JosK4y5V4CiYAGEPiHbM0sNF9kQxkLYj4trlvlbBT2pi83rzEIT/WyfPf
n8Pfzg62KSThgNEwAaIvWMuZX97TbjlmEt+8FbmUAoeeaf1tkzQ4+s2u+yAdi5yLqntIeaqiuhT6
498//fd6F9wlf7Nvg9i3Rnm9/vhM0Pa2ApJV86w3tQeNeJxnqVuBvMkFTxU6gMY1tsnstkMoSOZA
fAPR5mAYEH+JZhLDf1z6c0AezibMIy4q48tdbQJcUCex3WadgFG3mQZ4jLHeQJbAef4RhsAZa9A/
bt7/Y+X2h4uADtal4Kc5xc1AQ+vXi8AAKmY6Z9hRkQiLjV4wGd8HYun3S+V6e3uS1RdCi4zD4Of8
WqOZbykgL/RxPKO4JK1V/hoA7wYxfXEbzGucQToRijOAdoHZA/Y83xbQ7OojlL7u1Dd6Xh1pg3cp
+m9rOacaQrk7C/0GUakg09abN66a8O/3x9r7eL2qcVyY6gP2ROtlcS7vD3cxB8McvSgGI4SICVO6
sw08umfbQZ9UGmIZa5j5cWLqXd24lQVGQqBBnbLBPcJIYeQ5TKa/HAKjUUFUFwu7B2vSdG/XqtR5
zDKZk4uXjSreC2kyjq1TbZZvlGy/rwLMBsnEZCdLc5Jp6sX57ZuqNFpjoB9SiDwGWOQvgMzyjpZD
OqUL8eF1YrvMdgWoCxyj865pak/fQuZyinBBXzHsZZaIW6PmT25b1OQtqP6le8uu+futSGsTzyhc
XTRItJZe34pe4w4rV8mLNJo/u6JcnOMw6u87swyuzWwpD35nLJ+dttkv5JRFf7/cv72kKXAo0JCV
oD5ib70e3C+LEdkraVxkmRcF0tIegJ5Od24a6OfCYPOg93H3htj1R/n0anHmA1mXeTU4q/Lbu7i9
aDAIFyWdR3pKDXtNI4YUEa7aabmtn2NLs5swth2C+HrCTfwk0MNiLpqjWbIQedpQ3TTKK3ZOkiIU
rZx2Xy1Zp4V1STekSpT/IWX8upGLoL5CRbH9+9m6MKKuD63Jqx4xK9ZtXvyXL1ZiHXMyXjJIjtzh
NxaBTU9GTYJRkxjJu2pmz1sCWYIYySTzDF0ohiBLxhTIRqBGoJemqHOLpH6jZv3hxnp9Ui2qH/5a
URio6ter/MtV7GmZNK2yVIRipCQDgfce4ilU9s+Za5OINNupviaOG226tWEMNiEqCvc8KMs7DQBL
pw2BcQj/xZj30CfNJI5kpS3ySnYBGVZWz1Dt3KLi+r85cDIs18hR2h54pl8fOHeCSbKQtkQkeOB6
6AKiNsJidIO72nPjj/XQDcs2JmOJ9qE1+kbIkEx+GkWdAQqiQzoyuZ1Af2YCbNyGZrt3GOO5odbW
14pboC26Tz1b09868LWGuDjjHDKqbaxx1H6XNnPZDl66GIaKkAkTHJRYxvDiFD44ESu5r4lGA8Lp
a5/sHkFOYqbiyW/KfCv1ub7JBx7sN+7LPxzOujWFN2LZ+L8u9c2DNbHroOaPXE8SiAD0iqy2OTs1
riOuY+GipRKpd/IbGZwabZhvSnxW1/zL0TOX5A2Lyx+WXnKIeTrAG3CGcGi+vqpL2QB3FTMVTtbs
S+aXxVavWvmg2Wm8tiGwvydFH0GH0c+J24/PMyksu9EWU6jQLWzhvKq7hng0Qoym8o2y/Q8rEDsg
3+Bk4QFgEbo4OrOuE6/XOxX18aTZ1w3t603gQvC+0+Y+RWdkQWx6ry3asHdMTeqRr2EH+IRangKo
rCqNgdDsNcY1/TN6ybGDTG/HcFtfQOWotDops7aQaXrdAGvFidMmKlVGmZmxa3nrVP/hwgdwlKgm
aY6wAFx8GUKnUJMVkxHVdQBaLTV7tqGuH815osWbHhjBtWVSR8gpedI4J3cW+sODFcRiX5S82P9+
H/4w/V88FizpcOt1B/krls7XV97l6qUjO4ModbEVwLWsb+qBq7GDgqE29mAZZESR3FUjRQ9jxCl0
lIR+51dzHaXdpB8AZHVgalgr2Jkk5PQ0KSBKdH5OuVVZJUnOsUbtyXMmspGqNP/UmR0SkHz4nGGL
/1hWnvvu79/pD2s+W1iTb2NgIABns16CXxfXvMBx07tBZPKA3aZGYV27CBWjoC6Ll4kAuk1SdG1o
6tnCYCMOvmWJ/MyFaHdKLOnDoBdvJV//8ZDYYOHjYhpE3/qiR5E3IwGXzFuihEbRuXdFe864Xze0
ldXOnIxlT/IUyVa8lW5YF5bdTBG3Qcrmhoqvcqt0Imj+fprWK/v6yuOP9hkas7uhQ3a5Ak3ozGZC
lslNXhz3/ZJXGSxFp7mmpp/CVGu0Z1t41RtbvT/cb7R8udeYi61qxEuvO6IttD6E5XHzJNBcs8w8
EPPl7XNRzXsjraor8P/Nh6zP86tW6O53aRUvaN0IG3JrkEsFYNprrQwKQmYtMkpN4d7g0gATpQyw
UHUQiH1TTQZqD608KjChT81k5k+8aM5wO/Hs/f0s/jQ8/3oebS7r+iATNYsunUbN67utKIF28ErU
Q5Jv+mBrzQp++YCC4ykPzGXegY5DpTwwkUh2LMItkSHjas+sBkEiz8KWc1MWyFM3qrJk+65GrJXs
zDpfSC4Sk27eLLqlgerQJ7COs1HOJELq/h4LWC+2E/q/ZFfU7pNTpMuHmHQERi+YFZtZJ1dzTKdt
1zp1vdM6Y2hhUJRU77nVEeQY85jA56M+HqndbHlXEGNM/zn10Na6qT1/cmrgwhtYuQZdTZIhT5YQ
iQynBn/Z6vSstr4L4XJnGzM2yLp3GgoC1y7LY2zr8sYzS8A8C3KYe04d0bV53hff+jGzcqiHM3my
5YoBuJqocuKDOaGj21XmIARfUBuLIxVCcU8jp/8OklMSJMyX21VyUeWO8YD0t0Q+ozJrRHdDHmau
b8qWTNEtnFMxb0cZZLg2PKcDpz1rJXsFa9GuxnjoPsSxjSQU9iSYToU5diWu60G9HSEe3uTQHpFn
oSntD8LppqMoFQRUy88RDcXIYUNIQ9YtIjxNPxkNM7awUGXq7tLE75C5d5Ue7+UwtMbeKkT5wMlj
OeyhIyvSFFZCgOOtIurG9b5WXV3Bhn3rjrx4sLkhWc5XeRDjQSjjF2tN27mEP7Gkh5WRGadcL+pI
83qeFwQW15ZC979Z5rKNDF7iJ7uxiiP7R+P4xlGsm6BXjwVLytpsWwffbJvti/26bveK5AGFYj9v
h2NZxMmpzh09LP3sJhllfbQS9xEVWUY3NQFvNvfOYQEmQvYh2OJkWFz6QJn49vfDutw98bU5Kmoc
3wWx5F1apNuO1b9TCYy7pZLfSoAb23n0+rtpTMoPRKE10d8/77fahRWOnRovWBMPM5+6nqZf3kVt
Afzb7SeymoM5OGPxKE5En5YfYfuaWxIMeTYSu74hVSg5CkWkMUyead1mGRmalMJA7T7lKSiLpa8e
UO3kjw45cWSye+41ymrWCKJVvU0wAWKwdWG8bYH7wTp5fSXZbGKtWUEXqMEuuUGBPTst6SSkEBqj
csPG9nr/2JUdmXI+eTeABZc0PcVEAoi9XlrqseP+S5BzKz2IpGPIaxjvQu4LOatmB+LWZfxZZs3H
TOTQcAwPo0taF2Rl10J/SYqCunuqswIZjk/++C7T2+FdX9tXWgz0cB97ktzWTgjEuFnRpPN9WoEN
IDpvdElba736Q+oqycI3CADtNO8AYSagZaEay2QQYYNfoQyncWrUEWtcPdwF6D+BO1e+c1r31wG2
+d5wiBFNmulYqKn63LZ51kYICAsVxuwkPnsjhITDLHIioFxSp1scGj2hBW5mKPuUqxgBkYGm8awK
WmO7IuF60bTrv7JAlMMTTZj+c9rXLldyTFK2UynE7VOtaigJ88RYD/6V5dwQNIelxNczRBmk1MgX
m3BEM7LnPK9Y0lxD7kd3HTChdKmTIwZasP8uY1s7LIHECajsQTluWjR+GRnEBKJtpjLz5cFos7I+
4eWzl+u8r8iwqqVq91KX8bVpsrQv+PHWc20+xE1AQbSQQECGZFzaX1iA/DvHCcaW3O2s2lkzZgbm
jbkZVXplHeiLdY+2NdTaIW4UewkrdwpcfDRqb6VWrYJwp8DJMAa6ne/SQjc/+pkW3Ami9HKQs00B
Q6hQAHNjhONPtSZ7GaoSg6HWDMi4tWKarudaDj02Q75jI91arJkKTr4hDFzrQ3xOLjEmqKLNiJ+i
5wUshyMJxr0qH70eijd1vpeeZj+Z9p7RJ/Uj/g+oomrGtfBEFNMo7jyvqac9amjZA3FOta9Fzt71
mJAh2IWLErYbunHdPWsJ9MIo6Opa2zaV2YuIbnk5Y1yx6ZINWdZfoXtemrBcbNdjP1+kCCQaEYDr
z9xAdneAkYl9sLKlfg5yuktnCHiFvvNi4ky3DlHxe/gyoEKz3vaHfZvncjrjDjH4YVGMPV09lO1R
rmV+HjWqLR9qXrPTziJOeucANa7vBMq1lY47aiVSdHIQwAZz65py9JLrmjSEPIzVnD3UJADYm3z0
4/lsCku1j5pqXbR1PJvyiLXJMjamkou2n/HQk7Xkj2jGsW9U+VktXjyEPOAggAerncu9Msmo3hvu
NO0kDf3qW+G0BLHqUk/tU9Wit0MhO/ndAcIvWWNGpo3W1sw6g4BTOp02Mr+2GLeShqy65dZrAepL
e8ELmpZ9lBBSAR7e7xFSCcNvDxhAOhZ1di1s8mTwSZo2scYVAIldSuTFmQspmLMX43wcC01zNrGf
BY+gtQ3vjgVlWnbgTGb8zWodxUimoE/lSl0vkTuLXZKMXoGtiffmdWsgPt7YCaVshOcmVju14MvY
LsTB2uCaRVviQSoNMKr2EjyifreNU10tziPZVPKr049kV3bNVAXbAOSViExJbPWhim2mbHhqcI3h
bes/2qRgkoEBAbgLJ9Hi6NUMKD8bXqcAfAdghfKom/mIG1n22buCBJdv0tOtd3Cy6o5ICAexNm6u
xLnqSjxlBDxI3wmTpa4pmcdJ1FtwigHcaq/KP8eNLgciAxrxDjE+UHbEGwini1lTajclmu3vS5TG
aWgAqyvuUu4Y8uPBCA/3XsoXjRC7UDHOJjL2MPfm+aoLivJLjlOgCoegcXKkDo6y73VMfCdpx1R8
pa0MybStF+51aufpJw3cDhihMWOdWGnJDVp3KCNh57hkk4vEwyJWguTb0MmWENWmgXgLp/SHe70b
h2clyHbFAVcM+XXQ5aINB/oFBJxYwv7O2XXqq4oNlhkKiqR32mJjHENnpc5SCvHNsnpBu1lNfhni
+x70I6lhJUUwIGH3IXECLd5hsZPmfp559PczFfEU5uWcPI99W8EmZmpnHfFCzEeNHHri18euwcQC
GGtjuUO1XOPZFiM3peMWUakZctokeB6KXecNFGm+LoiBACirQsKLhmHbT6kLqtmyBkJKen/Gfug0
zq4otC45ZINOQnmcjL6+s2ufGzgViX2yerOqTxrVKZGxFT6noVZk/C4mwPGN2+rmU+E1InsE0c2r
fCxl0J+adFTDoaY2pWIbxqcWX9MV4+fkfil4RjFe5sZdkVbuh2nwmnlf6PoyXi+NmB9JhE8xMVWm
pW4Ji5YuOHmPiM1C2CyxKXRnst87Qh2Y52XS2w1Fn1L7Ea6CJKrTUWbk5D6cUterJO/ozHyfjuOa
UIE837riPiChp3HK4UFOXqy2rudJf4MKr+xZ9GfDC43Zav17ZgdzQ4JZG3yDWsl58c2OFiX94VZs
NFJVMnJ7DP4vztC0x3ly5is1TXLc+evqtelVwltwoCLAT7j0VooNJaP5Foz0vheJpG5XyI7M1ryA
NB4N/JJ1KCd7CohbzQlrN+uuCWsJ7GtpSeu4kvS9l2PveyVGDbOS1U5Smp6yoaTW8Uub8PrYVag/
tLHsCV+v8ed7nNabAnEh8uXKwmOUUWJdLR7pL9SB3pjuVKmwS/SVa1w1LthIvL1ins+4O5nNqrIf
oxYTEw2ymQbzCWwEL8KaSQhVQUbDyxLKfUB2NExb1yn14KkqU6nfVIzN0qsxGd3PaNdAjBASQeos
bPEa62KX9BVc9m54SQebUGpntPg0dvnqo6eRcBICdcNT6TcK2KOtpBi2lqVKQgLwBD/ki6uGELT1
/HWcPf3FM8r7hKeF4+pGY9myutBgGslQ22MnKMaN3ujWfbwoc9yuXW4kfUygjGst1x38tkmhXZu1
Rr/cCwB/8xmBXh1wF1akvdgNkJTMJ7S76iYcdPHi+6cBZ6F2yOuSc6MbVfJMADAvEjpx40HaIk2I
fMXtyZ1SzdXWaBsgfPmAquVIT2Y+Npiehgc116228VRnf/PIDjAiaj5Nv1da7zVbnnc3jiorHe5B
ag9rGq7gTqWkoDqqVUo5LEScB+zUVdJs024goEK1+O6QqVb1bkYJOx1qvfamiFXDFWFfTu5CHC8G
la030ZI7xJJc7208WvZ911l4zjh+DN4O0JNtx0K+mV0paa+Xrd3uYqf17SNofYBEBLhoDAR9bKpj
76vhhcanft0QY6LhWGv0EmK9Es1dUrljvNdbF8pCYVgFfi3HgCRhtVnNtjrVgihrtFnt/TIbaEAI
kTp7uEBuRVCQ6+ZHviAxd82Ym0cEaLG67uQi01vbn5weWZ+h6ftiMY3vNJ0seZrbEiyErbdaOJV2
ZYbeMDOgrAR2PTvTB4LeCEmseEYz66Vg10FGgYaGYDfMUNlupLZQWTatnXQHWxQ9WYWd4TU7HvbG
CxtyCapk3FpLRQpM6qblS2JU3nMZ+ITCmu6IScu0CRQktkywpjNHgynskgv/EQtT4t+1bZ33URsX
rEN+m6fTIetGN/mgMyojfkvW6e1AEmx3xQpOH8ZLzflG+lVQnCxpt6jbGBGqLZ54mUeFSgw4gIka
5Tm3eVDPlqLNcStbOyvhueDpD00mDXdp11FhpG0PtJ+c6Ya5NsYmeU4DLHdXXUagBHJo9E37Rowu
BYbItB0mfdbUzLKqB255FC0Zklg0V3bpsQnLOruJjGYprwyTjeZuchbXC22vxd1kxGwieAfjIkqk
PsV0X0iiH8jMckJitJuveVwmDUVj1R7j2sBrgSvDtQ+6XjgPndWZzSG1EYyFbFhi45DWKdHnjFcS
tRLnrWRrD5IjmUmDktulytVnPSs09iFZmpzQm8K0n9ucU6h1vLJlNfrkeaFw6jbKqjUtzBgBh9JY
MuqdIem+JfbE4AtYq7Rucs21DrGpqs8WGZZuOEtyTCKAa3hAa63qvs099duxycqx2Ttp7bHR7+aJ
8A1yl9tQ0+KkIqZjqukZEn3ZRL4Hq9EWnbC3UxHjbqvqQY2nQq26WKey+6f1aSD8sXLID8hl0r5j
Xtk9GtzR2c5RbU78aT5L4HKVP+tbrNXJvNH9LBebwrAxm+fCGvZDM2fg41OUgdIwku+y6Imk6cYO
qzcwIOs0lF7lhrrdttlJywMpow46i72zfRQgLiuXuSPvvUaxNmjjXSJrH+dwpdcvRi4KAtAyIlqv
WHuHe8lWwg0hQDhfu1oaWkIal6U/AlqvrrIhqQ/0uQGNjp0Bjq+BzPwSOIqQmpnKe1OV/RwlTS79
p2BA67fzVcu8QuhsFUI6+qL57s6LqENBjHe/z7Q2KUN8d+ppAkgzHZkoxeeqdXt3m5sG2XUpMlgR
GUbHfraHA+OHbj560wbMqpdHWcL9gEWzTv8nZeexJLeObdEvYgS9mZJMX15SGU0YsgToPUh8/VvZ
o1apQxVv0BP1lTKTBjg4Z++1v81B13tJaA1DlGK9HJGL2vzoOggFMhNQED/lbEhMqPXiM0Hu1k/0
7cTTAB/6B08FIGtBhdTEyss6faKUn8Rd3pE8kA4eOSKjJcajuwWVE2++cc0YAW2zpW6gxvUxo7Yw
U9sm6SLJa1G3iWf1FpgtRI0kjFLABTdCN3Z4EzQ9XwcT0xIl0o7oGQykWcFfsxWZBcSiBOO9U/tR
l7AdFAuVx2Z56Urb7slF07WmetEh64Tss96Io9HO6geqoPKmcUNjvhEknxwj6jj71tkw3lM915F8
wC062SlBIssa29JWT70paRg4bj5uh5atJfjClKcZdhhIS4wZuRFNOydfe+e+KzfvsBYzrl7TyCJ5
5I2J3hx0oDuMiqAdc4oWfYrs0qODjufcT/qMuLYvgmzCOLKrvKPErIMzrJ6BoJe+zd0ERyox8JTX
Vnt2xQDWeEBBwvLEII/Q+FWHtIXpAjmVubh3Y0uAXVJIlEkJ9B+t9u4YCZIqhPlNTUFoJMSzt2eU
R6YiQ7Gt3ISmg7y5tqXy2ALZsO360K78pwif6K6yfIVaBXpum3pBN04Xz8yW9qA7x7+nxhoM4sct
dckCXw87t52tai+a6tr1RUXpB3hfFhUkOndBaCD3kwPbYRnOCX7exsIGDmWwPHVbGVUXr4tM2uQR
NHbZyix7JDXSCPdXn+1pUMEwpUWWLV+Fpr+w7xn4b+nMJKC/F21UtZ+jfjaiO5JWIomWpQjotaO/
ZpcM1dsQNWxW1FhUDQ0z37QRc865Jq8WrL1dkIEhMCiYT0PRZPYp2FwssMbWsKX01ij646qvS6ZR
9W1D9cF5+RSWszcI6ISj+bxylN12k6Ly2S2wEPS+K0pLxUSrZd/IJ2IZXGuOU4wcEN6nRpgVn9hj
fP/I6NmejzxV5ox7ha7ZxfCkY95zkYPvwmj8LPGzrCAnsu9WcjlWDB9prbX1o7ZoyieVuenlMesy
KXaN16ywtivpHYKydQqAYup6Rhyn6ly4DRAOi7kJ+VnaWl+livDHr+0KGIZsEpQDkeBhTTpLRIlq
aB6kc4j8JZWBO7wAtJJEhTn8ZEhSPUtD63WcXWeEtWI/oJFja8KfO91Ns0b0jq4Ggo7dGvJ2hXBh
US6KsD8FA6fhe6in5fPalsU3Zykhetg9fMWjDQFmSarA9PvTMkrs4GJU4pXRFJZwhwC1mLpi+6wJ
gGeuwKF7PXPQmRngtXO2a9bWcVIaVeJMkBZRtJL0ICtp+p7A3YCkPBHnZlHc4tTJLgXs7O7GrAfO
7Vm/dO7ZY994mxiYSjBnyv0e0fDLd3VBBN4tSKwKGV4n8y0RBLvQPdalpllHd3K9RNHq6seOgKl5
D/FQ28lIQ/4V/GExXHgwFeux4S/BmzMO9au1CQaSDa+oey+NQntJNm2zOll5296SZlmHz8NkFwg9
fDGcqwbsHkUhnMYkWkZagb6fE4uwohGtDiMIAjtdgXP/WgI/wBrlhsVvzvVtc+i6Umd33roxgm1a
5XxfmtUckLVb4R2oBtq+fDU7PJBDyveROf712CYP8hEFoDsc6BwRThSEGUUbcEzz1tJmuMG5AfeT
ONC+Hht6PUSFqTz6hRZutndQigrzWHQFs8FlCaoH0XlgHlYaxhUHQzVT7+o54vjULJeh1jbtrkAI
9rMtygjzsrZexQa/iPDBFgAQNwZ1WMzke2zjSgb1L4Q2+hRWs/Wd3iAylioLsaCZ2koNzltbXLRj
87rpsrQ5NW0yu6If7beCmEKR+ugZASrNIwF0c1ZPYDXwimhqLWMcz8IcXZl2/vibVrcKHrHwr8Pe
C5UxPDlsTv5uQB7S7AcdYGK1VOZggR2Zw5/NWdvk2fpzuCaREdbi1mnACKTgb3IjNSQnnJh7rU5e
xv6VBm3YoS+fNNXbymH907jRzziHU7/W50705u3ktPKTcjoOZGO4FRx32mhLJjKkD4M9hBBgZUiF
uXmVQe+wW9YsdfOSUySnGvGQQyew447IuiGmjRHcYh6W/ZnxtI+V3jEbdddFQzDcmcHmeTGUhIUj
jdWX0zcC2UiL3EI1HFqBUrzqTONr7bslGbQIDA5UiM1ER6TrbtGmbtEpQ5ZaUDEYpDtFS1G16VhV
Q8+rPy3utWcRhAnNPe0deuTWwb3ZlLhwJt3CpaiDdfNf6GF24GGctqbVIuu+P/KLiw7aS2iPuwyf
1XLuKxIrPhWZY+rzZFuzPMqq9KNTUCwEo+ZkpNKCkGNo3MhxGcq9pxTghowVTV+WhhIVku1CpY1T
taeSqGf7YGytTRKkEdWVfd/1wjxRV050U7U93CuqJuuoajtAwG5F1OARrc/xaz+inLlTlaOq80ra
3SvkqOA7amBbJKKZhHkA/GF9zpwhf1wy/BiJOZgjR4ahLLYLJs+pOYy54xFeyJ4e92aHeGvrgTMl
Vt3M241HtfeiTZ+9SeVOYaej14ZMl33NL2RZc8vUpW/2Fuk+fAma9SqRJ8OBsxwHwo2O5bjtSqrh
721Zi++gE/Ov2VKM2zEkjRsNjl/Ln7T45pOrZivYD2YGfqWNesimIirmT9iFciCjwINkorgztHyF
HaKdyGuwqllujonbe8PJLqzgpS9N/bOUwzScxs6DGpKX5BXveZ87/5BLOuSptUzOeuzLUgWXNrp2
P2kMK3FrrfbS7gS/Kjw0y2D+osnqZq9BX7T+V2a3W3bD6dGtYTJZs7Uvm7IJnzo0SQ4HvWBdfgGE
iRao6HnkpJZyEa4WPInOg+41UJsS+gZhIsE8unsyE6vbsVyY/zEeLr+1kUBuRI5Bk4KDC8jthPFI
H9IZnPhqDTlwMfiY3iJ4IbbJGKTe7CIMCkW2jUPccHOqOxH4qt1rZtJflxVnxQNOIQkSJ1jK4EIp
Oac+e85ucBsJSYs+m8JMD3nNP3piqX929ugJzO3ElP7c2mlG4KPqrYj1kC9mglyKc/0GyKWMaQOU
0a2gcfVIerXfMSND75FEjEFe3L6X2w1JpnN0BDIiU7YodgRgVuxdNQ/s80i+Z7cznaI6RgWJFmc5
T4z3HZnbMFgqd7bTsiDL9vfq6aJMFPLMbk9woq8vBaFRQif0x90MsdKgjrJlWJYqZO8/OU0XW7pZ
tkEO3MZ5qiPGoEolakXzU0OInLzTmPwKXuKoO0oJ9OKmGYDpM0OlYU++WtlGSV3VZpdO/jR+HpuG
F7ZuJH1UKbow3LVTYRMYLcG7JLNYO4K3wdsgeAydej4YkgsAIn1RuGJRSwc7s+6ds1FDNU6k6TfQ
sRjOp95WOORi1ia6UxPVZJAWLePvJMPPWryqQUM08+rcyb4wf2vvUYtMXixmSNuXeelIhavRc8tD
BR/rHtuYD209922y86Z8mHf8AYl3uIZ/hFiZoljo1T2WAKteFAg2HcNyKknsM9Ys49hls6jRWzbx
56HoeMoFM+eYXoBzMioFwwvjqAM+a3TyOznVQ7FfNkijB5eRCCAQKOeEi4d47XjB4OvQ4oZodsqW
dYHBRpa8k4x+ic5FzXJG+utuvp/SOzQKxkRI4tOWOfCcan+gN7dYaw9nyJOSk8ZQt4+4HS0oToZe
gm+r5Y+fe5a+18EqZ6JTt7YntlROzi2Q2nYk3XHVz5voQ+uMHliUjBTAPqCEdUxj53SBGE/h3Ik6
nTqSEY8ecJwftBm4VsSSX1+nqbxmp9uyU4e6rsIDUFLVJ2Y1VNFhQsfMcaqVeQAlKFufxzpof2Sj
p5inMrQMEicLsqNCXwzYiUMe8LwwGIrUUaF7WfpOM4k16JeRA2woCrlgFP6Bt312L1Sr+OzGxfN/
cRLq12QKt9bjxAH5+4wBCwlJ1hbM24JlaOlJFzlSmNWaix1TpfDaFrWt+6rjkU9Qb7JQShD95+F6
ALo10W5fY5OtXFCidtteVBlEqpX/5LGuARcmQVuV4kSwt7gxA1CIN56Mhl9r6dZ9vCyVUZ2p3Cra
Ftjx9yUr8bxvakBgx3qhf0NnjTFqKrRSzb0ITHRKLb/TPwCF9N19SP77gRmCHG4YH9InbLbM/l3k
pcP3CarV+1QNTib3mT9dcyTcmoBsSVAqvFmH/nUyAGYzU58zqxNLqDOE0/uVw5kKasGun1eueL16
2Xm85nPtRmiGX8GFdDCLN0Va2P9bynEFmVzdHyQq4PV850/IS5MzmzVHuzajpzTSU0mnxZvPpiEX
/INt/jM3idPeaSsY9zQ+rP3aQpWiDiN51g8zoF3aPs9a+8eyHaqkWSbxpeOdpYDP8zfLrLydO7ZR
HdeEUX/597e/frk/RBxgKDzMdrZnI4k3/XdynKreKn9hWrJvsX/GlU10hwiCiLHO4pyqsWKI0pDG
2kYM7z4QJAXOX59NjAaGfddiOhy47wUkDKl06Jat3i+ePd7PHhK1bAJyFDeghKu9z45FFm/B9Ls4
jFmosnTw/c0/1IFynD3mBhAO0q798QiTyPRQuoe09jllI5FTYwk7zqHIlhc2uvxxVLX6XAS20neW
LMhLpl5VJUU8/HCGQ9mcMc/wa+hJAS26nVt1y7AXSxbCrWL4w4CFIY1HNNRad3dQ98SL9NyrR7vX
8rQaC/LwrZ/UF4k520kaPf10kDMlNHSbF0Sw8wODjmFnhsWaI2tZPLQn4xT4TYy0dOo4pXGpuUm+
fKRE0f03UWR+mJoTU7gYF0PxTa/abreYYttoXmk64wwfXc8ATOa15c9aN+jTrc0xH2aYe0zCkdMt
TyKHuHawXGRXrNBZ+9VbQxzHY6uMryhXUJebuQA4GnauammyVgYNbYeUin299P1b4cO0+Ehx/5cC
jFuN+Auxq49xjdbxn9Inl14v3fcAe2dlTHvW2DAusSOdbC7/zpkqK1WBXr4PUfm2+L385WZ1sG9y
fUtkCuPm2l3uleQ7//tF+EuKiz0daDszcBxG/7GH//m1BD0Tm9bhukeE0t2xmZnPkSimgwuc5VPL
6P7Q8zTEdBgGsIZz5jx7vsoSB9Eu7EixlLGtaucDudx7MS5fileDawQ92DRBi/z5pSa762eAstve
qLr8PETtfD0p9MVJsCjGikPnyUNx85EL4frW/7kqeFj5iOIE+cSu+N5h7BO1MIL3svZjR1NbDiOV
Z+kOd2jpkZPgd2aCxun5k9FX8ty7ywv/THNfheDmcj8w94NhRQ9eaY47PZTUSv++Vf/r24H3uKZF
Y6w33z9AFmLokimotWeFvVclKN9YlnV/29nVvHwghP/LZUm1ByIaVhYYTx6P98QAwZBZOHPOom1M
7vd57N0c9+027qbFlD/tjVqtl6QuS7fbbpvWpCNedQHT6eyjsMm/fzbceTYZ2v0EAoKpePcsgMBS
rinWfSbV9FRydKfdJKOIBHpd/Pz3Jf57WyDKgeGiiUwT8/H7pZnm5Iy6Qui9E3QczAPkoXGzOMwE
W4xVLDyleJ1DTvwzxcAHn/2XFhOFfnS94ggjce6/j3Mb1zBj6sQzD49QPBGoABnTXmonBu017ogI
+TCW0LbfP+946elo21iucD2QY/fnpbVmoUO7s7LdPBcVdxDAkWBRMtvd5NTU9I6cl9Oc++aC+K/s
22SCZ32ggcURnyOReWpCl4qkMef2P5LuyXswjZIUccvQtClLygGeGiYBYM2oFdOsAmCdSncaxjMy
ssr4yE3y/hoCRraYSRDNgeabh+adG3AqV56iXnCAR+r8nfOObuIG1+Jnlv/m0ueeeuvDHpVlvbGm
1YFoUIxFdDOGq0GW7deLZ2ehG9zn5u08G87XNciLD/JW/teXvBYe+BX5H1rvP686W/1a14y5D3Pb
BtYeVPm8fTFbIwBEOq3WeMb8Nk/f/v1k//VCc2l4ROHboeO2Q3ztf34q8iWTuNCoPXTt3J/o/HRU
Zq73RI2W7TQD81vHz5bjsDE8iVVzPTCqwMmPDKM/svv9x5z83+usT3gP38HnYIpPALvFn98lN2zZ
moyfDpkFlTtuUQde2nG0b70y18FN59u1vGjOfOUdb0RmHXDgFcFp4OyElzhgihFHuOKdFCdjtNwg
eGWIgYZssC5LZ9G62aqRPzGHkWXcKEcCUAqmOXvfCcf+pGyWs7jNhSmO9thlN5FEwBH7GoB20q22
HG5rRA7BuXRZ586FVdrZjadpsKWjor9DLoKCjyDpzNnMGRwjjzmAws0UijPWDeL78dUDJbO95bow
i/t2aGjoruOmL90iI//iuIPr3NkTQibpFaZPZsVVh+jOAj8ejG4Oxshx/S8BHu8sVVHtqQekbWJN
aF/ijBgwwh4+eDzeLwU+2615NWxg6ackfr/KbtXU0G9czQPGAzODMRDBBaTvic0sNwOIVk6P9y/p
PTNcMD4Jx0AQWIUqiTI5VxdA4QrNT28OywelwPvln3XYJvHEJ6yA7wWo6M9nBZunCXwt3w66mkQ6
TXmHMbXkbc2vTtUPFhA2Uv65/340gW/gRQEwwtGG+iO4/v//JVBvt8KoR8jCB5RrQX8VgFntfdb2
5e/aMbpt52CKQMpVoA57nGEdP0dzKMPzTIMwv98WDCmHcs4982sezpy3Vw+x0SP9NwHLF1ldkkf5
4l5KNEnWW2s01fq5J6ml2vWUyeuu60bg4F7IjCP1lEm5P26wkG6zln47Rpb/XPAWCNidNjMiI2eu
frELVpXDaC2VYef8NaLhn2eZr6QHj2R1fQks5N+x6qFmxi5AE+sYlVFzcA0sbel1PPoKNzj8NbUw
eQ+5FQCyy+nKUdg102bs4LTVX+06tw6m5Wf+ubI2VLiYtDIz6eEJ5xjtIZpQ+zvjPRLuwWN8Tm11
YCJWi3QU2+wzj8rncTc7xpJ9GRnaH3z67lXibXX7Y3XMpdmjQRpCdMld/zkabAwpfW/Mv0HbBnGn
I1X9YNeg41NHzly/Mqax+2QS0vq8rbKAk102zvDSlV5+yjk+1Sd39pYnp+18trUsa8lDC7L1p8PK
yhLfYpFPnHKeP4dOE6mTYnropEypx9frZhXFPQpTkXiFskj9cUVYxX5YOb+tyiYUvpXT9qtBRfnJ
qeD3/yzLEDm6IXq/6eM5y8oCZ7fK81iOVsEQgoflZqMhWSbNqFY/Jo9mXHfIbaoeAVY2792gBvRf
Dyt9RYY/nGKQ/sxGYofShJ5W1kQTb07bt3wLz3TYRrni+FfCIj/4HFh1YpIv8Rau9IHjABQn/Sy/
y76yQer2WrYJozi0a+Dt7ALpzTFfi81+xjyL49jW03J2rUGegoXkiB26vhAfNeM61rO56MJjBe2o
TuHnj7/WYmHuWFs558gemgMxwZPL3AHh2qQuPRuQ2K851K3Y4PzbHulLBM1FzF1+UbAT+zM99gBD
lgzEGreOkN+noik6rMYKBpxlScKmy8FqmV4sOtAJaza3QTSei5R42Ro7ZXyZP9gS8Tt9Ha8qU8NR
xbgzam/rEscf608mUmcP7P4qL+FSutgHet/7pQubRj/OlLBLVJtt9zV/vUhbltXwnh45QphcGw9r
GwzfOP37EOZ7Axh8UY/f3VJ79p4yirMOYSIwn+E0V8nm1l3AgFgsII+ukSR2U1M+KZHZZJsOjjz7
VmmRIz4tyO2Muvkc+cV2apAR/ERT0p/8MpSMhe2ydPedAy/l1DjcQQAmFZpLfDJhl8JvB4tfwNYO
YyaFzo20vYhdemkQAk/e2KHUwR9L8Q1b4bwYPcRmmc3DbT5165NpXbMnl7qzbpB0Qq7fpqBvbmhc
wosMdBBkT8rWIroUy1h4KcoWHtJw0PZbY5l01EaJgTCmocblbpAt4imzcnNNB8rYdeeX68rwClLd
wMw7Kx+MqhLbcVtpbSFkK+wJkRedDiw8+BRAzGcTV8PTEqFRlLMKRVc5T5CBVyc6c1M7qJfSoRNt
NI+o9vtXlyZZELfa857kspKp7IR5e9FX93xsUiKQyVuiHSE8tlQvCjlAeybT000brACvNTVpk2yb
0ei06Yp8PS1FWL3S0zIJ8Wi1myeaoUydYJAqYDpFYsdbQUsAXDpsGauRb1WJ4eUY1b18w8SIhSaL
ctUf7Ep3z3mBLhBoW7Cy8jFNhISPwqyI+efDL0pKSTSjnxUv7QBmCN6Zt1Y7jfJnr4u17ndBXfY4
7AjKy/aNKKRGbWkX2+Pk1kO0yyrffWi6nBFH4wpg25nvkRJiNld5iEYrnVxnOVNcA6UBN0977kdH
fIS5W2oddCfLnfSr8gVliDPypEpoXv5LhSAfuQmSpSKlhY8r0Z4MXvJFMcBvt27Lk7Z07P2W0QoF
vB95O4M/aJOgCxDkCtPrf/jCo0ZaWwnoA9F88KhKsseSRkzZ17pmVp/MIIpYfsIIoeOkPDwmW6G/
aMhedby6g/2Juq0pEn+BBnCCFHbVs5N2LxPtDS2BCUwRaV/Zhh2vpms0sbDNoLowa1qfi5VpKev4
uoonLx/Ln4PS1mNltr04+g0EThYsY67jnCQ+78VirtLF4QAl6Ax/wcBX6edsR0zXXqyywaW/oOdr
d4w6/dTcGPXklbV2L0Mn7CUdwgZVOssU02YXJiF8jy1y9UPfmPneiBAuJVqbUh63iVIpRshtmXuj
c2oOp0wB7EO1YPNTzhqSNOBOwt+TWwIVX4x2+wvH24ggpuq4zkD85wy5TeWHSBKDHRam8zbAX8Bd
OeMM0zY0dta6tv8RMoQ1afnajkr8bfWC4+I7mfu5G4lzRm89L9bDauvQ/5L5PHoJ3l82NVBO9Lai
JevjwEOAkRZFlj/ZBWYeHODLehioHkYWcqxacYSojSsy0fqEi6/zh4q53100IgBKubTzV2crjayK
S2JRgr1kleDvKCuCgZcb1W4IVryh5mqbI7tpP2SnRRqVvAjQ7F8stUX1ibY9/i/a9dOPEp1Wg/ei
z8zH0KzdXUAmfJAiRhIDEjCraAjN6F8mT5buTjSI2fZWIHB7bAS4behby6vDI6oZnpEb8VSyKv9A
+11ILqLj+gc14uFAvtvI/SbX+Zlwb/j0lo7WY8Yt3QnySL6VHBT1vidm91eQh4j8Bt7MOuly9FdY
FkiHSnu8xQ2LU0kvTCkZmKg92LvwYRDslCwYO+dYqX69BBx5mAZbelFHwxjA8kwcfjkNA/S6sytw
PV/A9WbMbo21D/bT3PqfJuKG8r3vFqxjle+M/H0zqr4EelMj20+kbwgphs8JDKg5Aex3M168mbs2
NfC3+9bzb7oMlmRihhge9pl28UyuMsTqF6420meymwvQvN206UfMfB3QwXFwq3SRq0teQFlvzNn9
CGy9BUjx5zrkfUjeU2e7h2Itg4HnfKSpr80AbecU8hxEeffJqgs7R442j1+Wbqs0FaPnJrV97RCR
fyCII9o6xuF1Ma3ozmidNbGO+rXf86TwBuUOR7661Ntywzin/wbgCucBkViLd28wVCb8Sm7WnUZQ
x9KjrW5Nm8aS4qaZmpl05kpnX70l9371LCdevKjCay/NttgPmOEY8GB+nkr/YjROs6ZF16/FOZSg
PtOyZrG+gYvRdVfEadHt2A+ku7OV5WZ3vPQ6RDe3rITrsGjdGszgb61ua7zL3FHMP7ptbmD4EcA8
z2HDTUqvR2lkJCJc6sQxUZbt7WLwSHMwNRlSpemiwyna8NXIV2GyOCGBiBvAMOFR5CWJT9UmtUG5
AQxotxmoe5s4YFwT3YmMc0Rq2ZYOk1WVvb4vPX8lR4Pg0XBHVT3pIwV6Ns6paGd8/6AfrLSwUTfs
0Et2RrqsFYVibmJWee2QkHj7aml7i23LMJx0tN3pFqS0UZ9rGprftDkThOXMvfyR+dzrBHfNPN20
FjLZS08Oln8P8shffo8eQa4kKIt8OTWFdh+NQrregYpqZNVH4bbOZCqWtLUpbaI3izDQIzETZhjz
r7h4nEagNw9yFCEjiMVuzB2Jx/zXhWHgbnO9YiJ20M2j4qnylTD3PqvXclJhRWhbgBnzaofsnHwn
y8Ks76VGT3JbQ4ut9rhDcvVqLXnHcXzcQtGggQb9E1QE3hwY4rX5UwUeG3tAvzjWzNDHH7e979dZ
gcRwrUJGs4KI8AQppkXVT3qqQshvqAf4rAMtLaKfHvNpRMYewLtTiaOYXd3kin7piyvc9hH1I153
LZAGUF7K+tXcchmNH/SC/+4hUemjYyG9zyf97z2npMmlhzwgnw9I1do7IBBfOwx8APlXTPedXD+C
814bZ38ei0PmBHBErqnPELfemegjDt8VQSTzodjK5Xl0pEzYCYonJaZ5z7Qim5OoUa9wZuZb6t2P
fOP/6+NpAAAXo3VEp/LdqXwOfTrMA1MJUyrkS3NrgLgYXXf4olxBQqs15r+rqUU51crxxnCM3/9u
j7z//OvEhv4IYm4QKvRnr92T/+oK0D7dhgGz1IF2TRvGOLjowlCPnZA/TTsoHv1Oh+1yVeOhqae2
7NN/f4H3bYlrF4T5DMWORVfadt9dgI5qwgTyvoELQ02O5Do/G7IzCX21xpvQn5c3j7149+8Pta69
lf++69dPpRUELsxnXEmZ/+fPzrHm2UMmQM0b5TMTG3leVDMlNlpVmZoFJoe8CMNLYQHXqJB9P4GW
qD/o//x16aHgef/BFIAwton//fM7hKHCLMydOQjK0Pbs+UDdLqaaF5UAQOz1pYcc1TwRKD/8rKPc
vAepMo37f1+J/zSO/7gS9pVOBLqAOSxB2ea7KwGXpWktC5l4sXmbyzkqo/w2h47MqsHr1fKEbMUm
H4x2inf1yE2/bSpxua+ANU23BNVZ1W3lKtt4ICyuHX+rqaswAUs/yC+5G5T6SAmwLfESTRBglk5X
uyzrgpXFW6BHcoXPgmsMJH2UhK85iTFZlXnRxPOhN+9Fq/ada/rZkYArs/6C/cJtX9GJh/ZdWMwY
LzyRzfmRHnAH+MIHT3Wsglm5SenTBdnPbeRWWMhxHMar4TbmNTvXa18YvG/Wbp7t+ifWUXOK1YB8
kBwvy/pM+51wLRdqSnUp6zXzPuiS/zWYDCwGywBkCOm99oidd5fcRES7BaXCWQbWOV1RxuyzNtSp
19vyuUAIcuNV7Xqe27qNW6rre2jy3qHsrrPzeSMv3Oza478fA+uv54BBGAO4EPJlQJcN8tufT+Ok
O/IG4dDtozGE86RwmhnnqSks43naargA5BDjjERH2Se5E+lmNwdURncD/TLekQZW6PNKQsVwQta2
mQfUO1YfuwtNj594q8fnENt8ftwI4BI71Rj9W0DMA2rPdfVeu9kLfWrXoH8xxqEqzmuBArgClNvv
89rU2dG1sRbEc29Dgl3tBnEGnAwUL3W2URvmtP3IRc86dINzuQQX7BqqOdP98NxH5RRrt69c6LKf
QoI3+xNl52QyvmmFu8forox4MorwpoR/6Kag7L0Xu9dDhdC3Xwea5XPWvHVWQDzGNrkzJ10AHsO+
LWifxIRTkxPYLbSeEmuaPDQXlj0VDxuFanDm+MPAG/C0LnbbWgzzvW8PDR3Eph+e3KIz2VCR52wn
HxCQ/zxbcLNyo3AQT6HP8L/k3KhntbTOt9Hw5u4yrrRfdkRuuQIJrJ2JfaMZr6CQHtHlCrvVel8h
L5N3ahoIpiPNNfzsLu7mJWWX66eRF6tJWiAiflpQG4h9TYi14kfXSnKemyM8xAU+BcQMDMOYE0bL
nbcUUUsm30DHHD7ksOMu6CzFY7iV+9EL529dlbvkdIBcOa9Wjih2FsW4n9et8BOqOH6CmIWPgknB
60QgQJxilNWWsRvBysv7pQBxc25NwiQPHoKiJSGbp1U/4J2i3o95AGAzQ1udQPMwCDOcm3yIrudX
azT4rNyvDuhXw+2hK0ezi4mAHF85klEII31BCTeWtljvSX3r/SdrbqszYiYL5XjoVwLbjpwPiJ5a
a59ZZS4OjbFa3gUnID9aAomTdwANsles7jDQozJ0B5AM0KiIrc5+uWLCD1VtCsGYgtp4Hqs1GM+E
UyJlMvxGPdflOJNlaC7m/MEu9r5UAnBI3etdw2+u4SnOuyEnxPPOFFLn0LWA4+VrNDzqgZQXyhl9
anjQ/p9z3OvnUSdcoV7cD1KW/1wiKEbnebH5PKc2nE/wi39s+FwInMzFd+EN6vu/16S/hrh8Hqjs
MCI4At0CDNY/Py8woq4CEoMbLvAwzgTDei/yaD/gg3wrSC6nm0x86mWOlpbUMuVa8RTZ64FZe/hm
+/m3MjBJa4ezmSodgJiFHU1aVJMpmaURSrmEeqi9KbulIWEXufDEcenl37/h/dj9+hP4BbYdMnqx
QvPdqsr5LBP/x9l5ZMmNpHn+Lr1HPWix6F64DOWIoAoGucFjkkForXGjPsdcbH7GqskOh2McHZWb
fFmZRXMzmPjEX7RY6h78AdkX2AbKwYIXtTOtiZqrryKIJlMGfGihJRyvD62Kvufblx08jnCNQ36N
hx0ttlk3Ns9bcJEt5spZCOUG+GKMQG7dZzDIPNloHTdTO/hEwI2ButamD9ZD6qPpZWhKo92pDSrg
W4JGlJ1qcmyIelqr3pBkwm1Afmv6iXU8e82cKEzA9CSJ2cLvcYKDbbSAmf1SkU5FaDnI5lB/6jbX
Z3ex92kCsLagRriCFG0etkhZ5/lZjqMwSn7RzqTe89uP0HNVFIimINGlaCVO1eYho3B/ESL2oNCI
GImZz3ejj9Yg8kN+eexHmaq352M3Y7cpKnUwL3kI9KoP7y3KEelR9StT3UQEVpqww9bavdyE8bjV
cxmCCeocDn0dDByfszrRGxAIIaQB8jF4yFaAuSu05xHJirQdvvhqGfq3QIko1oeYuyZkxfINbL6U
nBUTtdsYDMfPguxw34vuMbdv/fxnqd/lV3bVfB5p7595gaWUHzT/9f81sxfj/f2fYS/3r/GFG97Z
P9A2oM30oX2txo+vdZs0/8+ZTvyX/9t/+S+r+c9jgdX8z7zNGvGn+WF+5rCnOJyZv513xJ9/ZlH/
9APEwI86fJVczsprkrxKxzbM/s9/v771KPvzh/zLps9w/oHhHm8yECvcxoSAfP9aN//5HwDy/gEQ
xRAGizSncN/+26NMkv+B7QOC5/wlLlUbdtnfLmWSovwDFBx7XFdkHRzL+3zrz68E2yK40zBQI9ME
nmArc03SXhtkXJQcFBLBpyG3gPXD70zR1ZVoUlzM/3Pz/BnG0LC5YZokWIY1u/VSb8qlpC7sB4lk
4IsmR0gHVk3ugurMvvqo3nzNG0m91ZRU/loGpnn35is9/XOgt94/l7N0iK+59WTeKdv5A1N9k9NK
uVPVRmYgdyRPzVGJ7XSXDv3H9w9CgYKXSQF5grnP+XUQyFaTYNgdnACaedA0y4qGVxWtoNVEKnC+
khSGFcDfqPuJv4upvp3KNAoX+TA4yUNPJzbLEK6yJ5wJ7XRNOHlp1UAjiAuVB5KL9XwoQQ9X7aoN
TtEYtT+dHNNf2InampXZ0jAQex1CaRAZIB/Oh2lgD2Cew4wGTEH2EE9ovRlxs5ZjibLNbOFEPkN8
JEor5vx9CLs6l5ROJkp28uJUa8C4YL4nh9xTX3taR7uqNm0wD6196OGFU1Cc8j1iK87796JFTZ73
ApIetkGzR7hzKL5KvR2cgtpq7wIbmhl8keT79c14/hqKA8cuB6huEgmBdtXEv3+zTRxKct6gqcGJ
hu+v3jIsZJOLD0iD0EODJrK7PtrCJyRpZZ9wVWnA82Y7pWXNK9A+wSls9fbYRmhY0fcvV+KXha0P
PBJ3RqQcMcWYg0I9lM1BS1URSpaDdxwc2D9lOr72Mo7075wPxT/CSxPvXzBrDHW+eimNeVAFUXpq
MsiCGwauafvUysqNcfGRdDYChha2LuwEeQTOh/EaQifbKrgxkH8kKErjX5Bomo2JTi5tYbKm905L
WCxY4gMJD735eKOi1X1VByF845DcUBhIS5qdriQhF5tBx4uJwFZRwDIBTZxtvTJpe8yL9PQ0wAyA
6K5125x2/sooM5AfO/zPMGAf0VBXADHN9lxOIU2vLC894R6ebSqoh/QDyuEXrQ/nQA6mPgoOumaX
9W9w/gCb1I48F6Ln4b2LCvqa0wyzAlsIdZ5zhUYy5goCKCdK4uOetuwvtLWGd385JihyOhIQ0ro/
idGb45zQSqVXwQGDldxCQq3C3WiZa5XXyy93Psps2+e179WJNgYnoVi9DVQsuv3erlbmcnGMeVLE
4SLu0CkuGbNRnHGwE1nJ0xNibPrON/vxO6iddm8DA3+6/m2Wh/oDqVaImeYYZ+rXvZ1bcnoaU8X8
pGmQPeD1981zbIIJ31wfTFzcZw8MtrE8+wgSKsDqL2xqJgTqxtwq8lNaJU8D5avbEnkM+C7jVpHR
EChRVYdEukZOuvxoDGuwjvQKuEXmBk4aTn5d4w/5yVZ88ARp6NENiuN3fzRGQXPKIpDlbM8DOLpL
EcK0aISXdC6KbafSIr8vp9rzKZc0JCTvXkvw4RxhAcnHGEZ82Df73UIipO6muDhZtabYe6+ckmeU
lluUtuzJdn1rsn+NUmuehkIK39dwEjcLwQgxNzwRkajPB/crC2nkwSpPedMomdAaQE4pyaroG8oA
2vcgwUxw5cG52KhEPsJ7j2dN51Pas5cAbVn0K/y0PvmDUW8SmvxPk+hTU5Vas0K72C8MRQAiCEFo
wgLzPl9aCTVcC7G15gRXTP2tI63iFjIIhJXTsDAj4huuLBPJE4o1s1egH9txUjLwnFOrdPc6kuGH
FLfjW6wOvJfrm+XiGSXyIDshpOOMWxcex2jUVgA8q/ZUgTbcJXyku34ope1kS82Njq3QSgS3MDXL
1si+CFgFBEWs8JvN6edNYQRO3Z4klQnVhdMgdYPl0lAM1kredHGniKlpOvOizMa9ORuKrQdOmbYF
ch+28qOX0UeW/C59ABHTu9lUCfFjpzPBWPnGCkOIhuf8QhODcxY4f+ClL4iDRiHpCah29bHspEH/
AM9d0ve13Rv2B9/JwI+I7BTwUjkp04MPkhVhV1Sbc3kTFc6QHqKySDsglGkNM9KbZLPZqFVi57CY
vaKN3LrViEQ1vZelW8s0K3DAVRTkmxTZomhnQHJ7pl4qER+Pmp7cxIVXgAyj41ofwWWimOmVRVnv
2iFUhp0u93YIDiiPjO9VNKXA2710+ppkahijuROSjUHwrc37zKtDBLv8IS7yT4JzCmiv6DTjUHUo
7f4I467H6aJTde8JSEDgPMaRUf826oqKVeAkErgM9DL0WzWj9fUBSYeihDjop81GRxebSgySXPEu
0tv6xQeihhyhLdv+g217ibMZBg02sVlrKEihtGMDCVESRF/kIXluGqvS9shuBeFnczTCW4TiZe3H
oI2J6gawtcLHgFryuA+zyf5eE89/BdJqIbXrILVxqFEA8I8QvL32axKXsTDyHWASwLXxpRyTLM9T
PoDyNcpNnqKi8jjpHVbRMn5nPzR9VOwdGm52fJtndV7uwDXY001p0fXbAJjI/V0YdSrCSbTPmttO
R/x5k1V9hBCSKg2fUKVSkl0hl9EL8jVFsHFaC7uzGrV9e6shXJjufPDbP4pABrVWIksbbBtS6Fup
8WNkGepaho09pJjxpkiw/eX1qvkRCTkyMs5vFz7IjZ4HYMZ157VrEnva2lPShduw4Yo+egGyEVDJ
pUI/UQfETTCerF7hV9QczH1AhGg9pppkNttSSlokjAyaPxsptlofYGNilPa+AO5KI01y8r9wdq7/
Mqu8UOk9xtDTddTD4w/ItakDuhSprEKVkbXgdbKcXr2RQsPGOseToS4NHa3bTeCbQXuAfB8bB8uI
Ehn8ISUDOiP0+La2E1uAZ8mSUHq1ZXjfd7TBa/M2bjRD0pBxtFFWB8bW9IgSl5qMaqqMjUE9oUG6
reMmbu5N9KQa9Lyrqv0+Cp8uPMF6LTyEUL9hyKta0d/VjlTCmxs1Y8jubQOSP0Bmg+0OAhbOSVXj
iXIyTNqrv3oP9lCxhzMbFKeW3mK/zWu7Q2uoLhGeagzZDMEDeIX0w+xSFNYKy6Gnm6tynhyRRULO
z/IT8wPlm8DG4YlMW96YHiSkW9MJVB8ASZFXxwkPhuI2jPk/b8YIi3K4g03rb4sG6MudQzBg7qAq
l8Fm5Jny9n0rF0+UoXuA5D1Vpce6Ahe/oWes2i9+kqD7uaHeU2XPk9KZ3q9JASn2MtJhRyNzSPyh
gK8lp0F7W0yxqVEusQetpjdVGrDrOO3jg1TwrBzhGlJwaAqtgfYYBYMHymkK+vxXN8ZlgwMqNVsl
O1hD2FYye7E3aD+FbSynroRs4YRigGYk9JCHON4aPQegEyrOFIOd+2GotWMysl6QetJRIN61ps8/
Qf+mewo4sM2foPY7AJwgYCYfdLMynK0EylK642g57R2iT114U/mowm/NKrDzx3z0+uwnmpnT8DQi
Ym3sZAkPtmEbIQrXYwQ/5t3vOBzV7qMT537jRqifkykTyWjHopIC9TUF3j/S1y+Mafo8ClUbPOQk
v0bcBjuA6if9Zrl6knM0MHYymwCEdNEmzl06tujjQuxLPkpgY2CN9pM2HpWoTdMbJVLU9gTz2TAO
TY2C5O+0TL0W6CfXc2Tv0pFIFthTP2gPwlDjJ2rBofPD41z7e7OWy3ZvZogEbPLMVnqEeWNUHm4i
GtQjOp0RegnbIjDUZDt4FhKAqj2YLxCaEdfkwgP+bQdRAE5ehUyFOrFT7QkkbRq4SPU9o+lnc0dL
df7LcZCO29gNlrP3TopM0wa6Psrl+SAUsgkdUv0mUDpHBnY+wQJwgtTis6n01jZxJuu/s8bD2KVP
DQBmLVDjZN8nUfidV0ADzukY4J1RIEEAuZItDJFw6g53KlDOFO2VRH5CkUwTnM4WwDiWnpL+Gdhs
8LNM+xh+Q8dF9FAqTsbNaXO37+wej0G3MbIE24UszGqgjJDKdqM96GiX1H7xCz0qT9mB4JzQ4AY0
iakURgDmUzakU3UDqShUMtR2kVQ6eAkyfkd0y53goQKm14OIrhRteIgaCyG6AJVvvFbUSpFu7YHs
bCvTuMQFqjMxAZiaMml0JCIHp94RoCrgLeAqc+eZqWF8KCu8rLY+DI2PhUNYxmUux+NjgMkAlo2l
UesfW8xwqqeqTCKOWKgCgo20Hll3boI6d51CA+1Eo9qxdrpRmuVNqPQKripW3qt3VhV00odUQ19+
kyJW9J2HxHwKEmqi4Pz6Gvy+P6AQkhC6fYcMKqcoNaGLtcEsNWp+tYFcPuiD31kIBQeJOh25XwyQ
qy2A8mGjxSEUOm/yjOw4lFDW6IoHnn6MO6KWbdfl2PVwZ7eJoKPgoqMJ3vCNZEdVAK1F6U3UOQWX
BkZlY8r3lLGgRTsSZYwDWJnoN4jNKLzlPw8/+XrdPNdVMVTAYAbx/ATVUMBHKIAcb3X07xDCCZFD
2RnIoUgfM60snb01joXxqfS9DuxerdRcE7UZFPX9kCXFL0PEJrcdZrnZJgoDpPXYCYWB5C3HtD+W
tJ7GkyLDWTkUU8ad5VFpbY8Q4iOORYYm2DaNCNN3VW8W8a3TSMEzAmeVjh5BbqGiI4eAGvOyzI8g
cZxfYagg9F1XIKTYFoiPbSo8wX/EplJmNyNhYHZIolitsQZrojWT98UQ3KJUCq7HwJl1VkPQMq2Y
VI+7prdjdkoovaDWV+0lwM4r5Z3FkYCG2YpsONSZZlV9k+52pyEjfXJQz9nmWshuMlINNJGyVkla
HIoUG5afSsVWngEPsz4fuhGA2wn+RU70J8svsgf9OKyxibmeMv0B75wVK1g4mj60Y2y6pmSD5zlM
rZodomJqd7JR4EWVxrQjd0JC9U7RTP8ktyBqbobCQtcnDh1PR0ojVV8t7F0eyypWQFcbibqSAy8k
pjYpnGbBoAPAN+9sFDJ4TmoZ3WkEZ7qdUHK707vQW6ksLI0CIxftA1oa4JFm33MCgNxMDaNMKBdv
JKRkDnTj9f319V1ISWnN0OeiQ0ctwZ4VJ8NgaNoRGtZJ7amWhFQxjnIVITWpJOVLW9fRu1NSwnSA
Y7JJBwrPVrG13qSk0A2CWmrk6QQ4XN1GfCjeBewNJkUtdu+dGpsGM1jqu5R3L/zsxtrK8inR5RMi
XGSeaV2rAGc0WlI4jfWWt01g/az5xV/mwSSaNrUgm4Qbbt1su/pW6pWq4jsnvR0cbGsUow6PiB8m
1e2k2V6xr7sm654SmAv5KaF3Zq1sTgE6PT8vFOrRNOHl4OHAbux8gVu4OViThNJJeI7c9VahPKL2
SCJaK/iyRzUJMoQ9L9RXxr3criTgdCEsWsWWbJnid735sEZgeFRXcu80scv2WVzVmyrn2bn+TS9H
gUspmlIK0BobzPP5KLLqjYOZ297Jw9r6MOpqsLdEhHF9lIv7DdEHWCEUuigLOOYcWJ10FEjgsFsn
AFeoytG62hLqlBs+o7py/i4mNBtqVk+T66Szi3G0TlbfKqcSB75HykTZSo3rchRgJmwHGvz0pC7g
VrZfpKWe9c6piCTrtmzBQ3vkQis31uWyUfCnEok8CR1sGNvnH6dzEl1XUO50iw7uy5jDPNnVeilB
oimd6Pn6N1qYEsxz6oJ0iQAYzPe51UE6IGvxXSnx5eoxo2uP92yLotc7xxG1JW4scKVAkth855Oa
sAcKGix/T7CZ5QN8beU7RKNp5Zm7PLXno8y2AWD90m+RMj5pqfwNtxpBRQ6dG2xhvc+YLaDd5EX9
8frMLsakIfV2BWefC/Zk6gRSGriN2tmbLpP2Sv0qWXm7sTzoV0jmNSsjLm0QWlBU5h0qhRys87WM
h8YORQLhYv6RtFs17tM7jW5SeNMjK/nz+vQWNgi4cI6XSWUXMob4MW8upFHtIwkvw8ANU0txLXTL
URjBTO/39WEWVhHAjLglUC0D0jh7QOsAXpeCKJ2bQbFyo7zISR6V7LGdUm+PVeQ4bvS211YO9MJK
CpgOwRcqUYQHs1Ep9MVgCdvAxT4ju62MLNxH4WBhtIDl0vUJigfj7EGhrCvQmoQIfDSKu+frSAcD
YFozoZVAVrSpJDk+jbZOvJViILet1Dxc0XtY+nCEPRo6LDAcgPqcD4jaNNF0rgbugDLXi28byrfY
wcH9+rQWR6Ftbsr0TZjgbPfL5QB3TLMCV5nUsr6RjML0Hp1xkoP3XiCsn6jByzQxBKByNlBnAiSP
i0a4uWkllvP1hDBkVL3/aDEK+QX3uzBAnC1agQQKwrx16AIg8rEqG6aNOUTZyUrMtRBnaUOwHYRP
MKEGjaDz75NUIwU8OJeuIVcfsR0nD8xiwfxpv9Frf7n+mZY2umgrmH/OFhnU+WBRHlgVsJsQFmCi
P8p+X/6cQJJjmqKudUuWdgRxG/c9WlOEw7MLI0ug7yP5RnqhaD5VlKrz6mfJsYLu8/U5LQ5E+kQL
lmuDfsn5nBI9DDOt0UPX8zLA/Dg8mM+a3GOD8P5xBHBDgGgVyxaIwbc3YELar2c4fLkpjkVfrdEc
mp1w3sveG5SBdaYRybNPeEEvVGyYNzftVKL5P7VsCCsAfesHCnx1nDA+vXc2tLpBIusGIBS+0myU
uglGyiVl7EIIHh6SspMfUjNOVtBXl/uN8BQ0kob2DkyrucQa7RsZpywtdms/ib5NYVcejDYHjJQg
8boSMq+NJXKJN+uG8oEt2eYUu12oTh+AI+q7HAfDPfVif+V6uNxygKkpPIP8kG2YgrOhWvoVnj8M
odukmvcMEhcGD4IB703ubEYRKFEK14w2T35Ss4BJGqaR28E4QK3T7J32YwUQqts68WSvCRIuTopP
BSrUAMowvxsgbfuW0WrceX1PgZr69bZR0LW5vu/EzXn+/oER4kLgHAmw0JzmqIr8wmi5FjzY2dQm
QR2URM8Ggh+ynT+0dh89RFIgubqOG8RhUFJkVK//hIWNAnMLPJQNz5IYfvb1DMgpuT6WkWshxw0K
W528EJn/KP+K8odu766PJv60iwk7LCdZFs/JHPiv+3rRB1IVuXorTB9rjaKKWTRbRGWiOwxxmns/
q9WbCuO7lXkufFBb5mIE9UXFg7/OD0TYhSHm30HkRmOS7JxSCfdtr44ru3RpFNQrgUEBf0F1QKz2
m2NnYKWH5nUTuSFwua+mHCG4zP+INt71dbx8JzGup84hlpESy3zjeFTePWNgHZHDmT6ZjV58iixf
GJIQIxZ0sJyVAZe2Cdc9Zw9mNqi52Q2ZWmM/+b0UukUNVnO0pe6Q1JJz11CfXLmMxZeY7xFQc+SU
glZwEaNlGfa5ke6FbuzXGK/rtg/s8FR0qvycR1aHVFm3VmBYnJ34YLwBpgAinn82RHSxK8MSAk6X
oh9S4t47SxqkTaVZ9cptuXQCqJ7AFoJ9wqujng9V4TzVgguI3BYjxE8m+if3ZQMjv2/Qf+wUIzI2
lVc4d3Vsdfvrm2ZxlhYDM1Gq89Ys3Rxo7EGa8iJXiIl/1xzE3G/xQ2ywddC8Zq0at7hFIazLBtsT
btTsYgmCtBxtxnBtVLq3XoHJR4ADyD7rlOzelCf92/XZLW6bN+PNotS0QMhDpg3jpv2oU/1LXv1W
ijcpVtF3tN7TByVO0pXUemlFkfcFeIYdL4HxbEW1DPNIRxKNNhy0770osPtNFyDNhZaqrK7cnTN2
NgEdj8Tb0WZbhy4I/flIjVylqgt9N6DCBZNU8p6iNhqOWZQFoCLoS6La0Vqb2tKyrzAO1iKLGU/3
Xz8DsoQonAO4m2eljhcgzxZavMR9T3ksS6zsF7pwtDcaCx000BE+wuqZCeyBJnzef6gM1XvCz9a/
SQusj4ZKntAMyYxi5Ypf2gFIB4IOJQpRdWd2R9l23SODI0fuiNDpPs4jDH4yJaZfSd20jY99Zv3F
Y1+s5JSLmwCyNTgooSc2L6ZTCvW8tgXK0xq1O+WZ9jxFnrwvE1NauTuWXhcyZaIsgcwGlHd+d5S2
VHk2Svwu1lopXuR4k5pjJx+uH6SlG4pUHODJn9BkDrNFVQGpYVScXMRKExc6ev0poZX/oOp9+nGy
GuceEaLmRik9//H6yIsraQBjA0RKgj6n/utVLBcoD0VujLvL3qmncu+rHQ4SDUJ714dairwoYCOE
awi2yhx/ywPWQlxNYncaqtfUYas2dTm91qWmfqNSMR6DwB6/YfOSvoLaqFdgZYtnCHVjFdYRGGBD
FVv5TZyQyH7Jv/FityInOEpS2sCCmCIH8uVQVJ/iImy+WqmBzk7ZK7+G1Pg2Zh2qcWhMfqpkCfxK
YPTTyg269OEhMBiOiVA7sa/Yfm9+VDyOFZ1MQiQZjRiE3hTUSfEQbH6o/dhRWEiy7zS5648Skgkr
C7I4NB0i3l4kDSGFng+Nkxi0Ypn2m5V7PVLvkRXRkY+Abezgs/cZsn8G0BVFxrh5l6Q4eq0cLTHA
POhADBUxaMhgoJdnr4ekeYEQi41cdYqVxxJw2BeoKdFJGfB+rGWcXp2g08aVqGrpjQT+De2Bgoc4
0+fTxp97oFZQRG6S6ZipGLmeCyxFID121PVutUyRVg730hHTqXyRSxH2Iwx8PqI/BmjnxVPkVhqG
psJ0NHew3JEMrNjCJFmLdpaWFV1VkjaBmSbyOB+umzw5tROHJyvAoTYZ+vKvOvZBHjpBGBz6vnd+
B2Raz9cP9+KyQrSjsEMV80JCFqJFi1MoD0HbDcB7Jj9JcQ0CAnQU3Lr2oLVK/eX6kEvrSmYqi5oV
Iet8XYcmQkkW8qDbDlr2aAWose4KjIMQFfX0+MO/MRgUZqC+NLBJ285XNcSvuBmzhuTeqJJno6Ub
ecARJ/mrsmDq768PdtklJ+xgMCGRDmkPNZzz0QYcgksH9yP8K8ljpAgzW4m+ORqcyNuaGCyjGK18
COU621mRGuzGyaJYjVBCvpEGlN2u/xwxt/lBpWPCCwHuk2LDbEeJrkNrhWkMFKiNv+EX17g4w9FF
I96xXS0eyse2jT1zowEDejBsSpYrv+CSdCMWhLsKMDAvFXf4+YLgIlSVhsRPqHB43yLIIw8PU2eM
u6gMp8fCdiTUDYP+qVEa/UEKLQVBTATwwMT1a3ng0r0JIoOqNSkZHUVxEt5c2Z0fBaXmV7EbIVp7
oA8BF1qf/BLxMhth+TZwfupDmpyKPDfX9oX47vMvIQilGo1MzBvmcWBdtaOfSHHi4oqa5RtuLf0F
vYD2RWqMqEKxsK6PWtcGyCf1BdYfSVYOWEKWkHBXLrWlW4ZsiioG5AE26mxPRH2KIMLUxq7SjgCU
w4pq+FYPaxBR00h98tDEvvdbkhJ5Won9lkaGhozsA8/mZRm0YV4ZDu2JOwllCDxkMznYtzgofExa
kHKbCvzktjWaca23u3TfCJY/jwbsaTxrzj+8Pjj5qPcSL4eRJw/KgDKZLmflx07FhPb6iVuaI/Q/
thiBGVNVz4eSzCkIQRZSHAVMc/BQ9ttS1DJvwRlI93WKAG3WySvrujy9/xlzFunWhg2wuciQg6cy
dt+P/kegbdm9lxdrclNLbwVVSzpsFh0HeJvns8sBKZe4z8QuqoTIL/VqPE7HMmtbZ2upmY/SYytV
K9HO4pjw2BwKOABI5heI52gwWsYidvsMdNgG9dZW2nDCIdvEGv5KnbX27C/dEwSUIriy2THzGu0g
hThsa2rsDqEh770Urzjki73yRkVO5x7v36DZ1LySiD1Wa62Cxf1DREVZRUTbc+m6oLNkv0P02MWS
ADUbzzWjARCZ2X6QQq/ejelanWMxUUZq4O8RZxd05liJYg9RjJQHDACd0GtXIzmyB8BS3Vl10+0m
K/uWqoNzVBt8g8KgVVeupKVUzQanQHSPmBV38/m2omar1GCFYxfJYZQSHRlpWuwWVsqNi58VHRjC
nH+SL89HSaZAm0ocCV0M3tHKoLaPqA92Sqi1BuiIomPUNSgubaQR9sD1W2HxhL4ZWnz1Ny+PGdgk
UCgDuTW9LBy80Qz6Utoh0F/ZEjSI66MtLqcgrItDQ7tz9kV9RHYqHRNTd5QmD2H8riOyKkpkM1ci
8qVpCUMWmg30VC9scFBWoh8QisTMLhDwikxjaA6EtykFhUqG1XN9XovDEY0LfhiWLHMgQaEWUxj5
NjvVpOOwCbOk/AqMv/4tmRil/ht7ktxONNJEp0abhY3JEOFaPUlcdUgR72oYR9spH4KVPbk4JZvb
jV1P+2TOr4bbVOe+EyZuQ09D3qIEhTqyhmL0p7627Hrley1dpYSCkKjBTKIJMQtOpZqentNWidvm
Wvyp0ZvxG5aWwQuKHrq9rSkh/BtVJhI20XcHaCiUCs83vpchNT8B/nMNC5k6qo7FERE/oPEJ5Boc
oUf9qfQwd333RnGgRZLMUIBH+0msw5vj1hhegnUBwZY+aV6/sS0toXkIXHpjo9m4kl8sRbhwIv8k
4zaP/txWhxvbMyuV6k+VZDDPOrO+C7EvuC3HbDyafqUeGtVLHyKA0MXGqOQS29TaekmUOlvZTQvf
16Ftw07CBhi5qNm8TWzmE27QxI06fShu28oD4O5hUaoiSDBpn5usqr9fX+qF9wqpGlGeB0XKthIb
/M1SVxmUq27qiemos/6l5D6suyqU9ykkl0cgpt4BCo+1pty0cMNRthQUR84m1kyzw1kHBaZng8wH
zqZR2lWB1QCy7hH221+f3lLtiRsO+itFHqHQMoutAD1bUp5VqTsgpxTvlcqhAWeqefJlanLSZUhJ
0U3UlduoM6I9YUO6w/QDQi6CHSecGUvE1wfp6fqvWvrOomtmcIqJMecQz6lyvJIMOnWBQSn7puxC
rMmVvDxCBZRvAb8X364PuBQkoJMvin86ifQF+Fv1+gb1fO4pIiAPo6vG2U6FiuSgI/eCFyZvYxrA
LSQ+SBoyK/ZZluJsZdpLe02I1FE7/vMIzN41+kuAGRyONWXV6XNYTj9sKRlvJL2zPhUGtrJstzWK
/kIG7Wia6NZjawHjevZyD3GiSz1dZ9dOtfFj68sYCxeU7ysUfZt4h7bNV/he0ggktfWx03AcbXq+
vvhLX5twkFI2OGaa+rM7tOihxhkDp3pQxsrcFH2mG+h8DsarVWELeu9MLd6718dcWmpsBhVh+EPa
Ppc/qioNb1/dTNxaSrovajRJtxhj6ydr7PA7ThAvC4AfH/6NQSnXU2qm8Yz0zvldgojnqCFClrqW
sNaGgiod5TGE15DI5Y2iDs23PpaalU31B6k8y8wpZXKKBAgTiPo8+EwaL2kkI3W1KMyFKydGY5XV
P1dT3h9lzS+F2PoeJtm0weDbRycuxyUlFE4SUxPs7SrXj3kB/fj6YizePAb2GuwYoJdw/M9XA1Oj
kDsbvmBmw2jrpMbZASLqw60NJmArKTBXPQ2eY4f/005Xa5qg2bgBce5t83KsKP8G0cq7urQTSUvI
pAkh0DCZ/aQxGoteDcrUpc1s9ZuhA/rO6uDxtHVCueKVwYZGWVmIpRMo2g4im+bv83qF0uSBhyYs
vMmxUA5GVaq3qK6Gt+Byy8NggBlwbMncdqjs+hvYx+PaBlk6C6j1UQUmGEStZXYF4K4eoEgvpa6p
o0+w61v6dJtO02C1Qa+ajs4YGCc217aEo478CYVvdIPDDZcK1i9SXN5FdTX+DgYwsJuhsvNfHj5d
wqSlX3NJvHwXOXUiwxHdRpWG4/meQVOmwsMKQFtbIAKNAVWjfNGSSp9WTupl2AqzQPQzuRkpcs47
EHE0IMEhemtNSdVu5B8NHsGizTETwXfw9fpRWJgVXGfQ7GLbMdhs25XoWsKew5E9S3QcqxB0Lqej
7ofoIL5/IIQguXwUETzOcRtagaxiFtIVt2NIBpqXpzvIXGvqZeKZOr9weE0UUD10DQkqLkpEqlYz
W8oLNMDzEPiXXdg7YCRhu8lCLXhOpSxNdjD+BZFeduLux/VZXh4oxjep3giooAqB6nyT2MQVQMPC
2AVpZT05EGmnPTKesv9SSFVBLRLxhJ81isA8LU1T1/teysd3s2MQ3aAGKYgQigAsih/5Jm4sAzoS
ITr1rhWOaN/GmHrThA/zmBOjjCCeSpvDUibqt+uTv7zCeNAAHwjIJ2dkHjpZfujnhCqkddWgerj3
BJO/R/g4HY9GyvC7oNOLNerC5Q3CoFAydHIuPvsc+ZChJFioaDG7WItMvygHTlurw+BRRwj7gcQ8
fCmdzln5zAszBapLg45Gi9BPmoUNkuSbRdtS9DT13qHOS/gOBzHJRgceqhPCzE1keyVsWLgXRDxK
pKjwpMKBPP+qUZAE2JZQYplkBCV2bdpZ8U1SaiU+ranUfn73txRNDYGm5MLDoO98NDy2o9yzU5JL
s8ewY8pkdTPZg/TFrpvepdreSCsXxML86EAij6cbXK+Au85HzIFSmIXjJa6iNrJ5OzVy2e8b2i/F
M/yy6t3PrUVCBakJYiDl1nmHf8L2xhhVLXNxest3Mpwut0ux2fApZR11uhRf3r2eYJOFuy5QOerT
s4cOla04s+0kc73ITG6mBvXp1FFx8zPretiijroq5LhwMIRtADCQP1Jo84hPSgIFd682c4GBq9Ku
GLxHD6LgJjXH5MboWufeSTAWWNmlC+8J5QEuYCoS4ITmvRhqFQHg2SlzuYDULxL87b/KMhhvr6/m
4igoJ6EdCeXrQohHqXy9jeCRufmQ5/tAq7utjTby7vooC6ectYNoQDQh4HizHYngZ1bq5ZADzSAf
PugheCOUlI1IPUyqHaiHWh2VeOUYXA4K/hWCOlYPJCYg58+PgYaBfNjWTuYGTWh8tIJJ/6Qhm/I6
BZ7xCUdE01iZ5eVawqeg7AdIVLCW5qSKKBMSprKWu61p4rlZ6O3B65o1g+SlaQmBXUhKOGmQDJxP
CwcqPQpMm1FSC6K8mvQbI809xCAwd68njO+uf7vFWQkYBxAQEXDMvl00elZjo3PimlKvnXCJC260
fFx5Bi6PGH8+zgbAbOk7OnPRw0aS6LJhT+32SRbdYbGAd4bfdbyzqQrctg6HF8+3sd26PrfLm1IM
S+lEeBhTrZ3NDXerMhk0p3CRgOoeDT9S7miNo/Jtmk4svX97ADOCl66BhgEYMhsMi90GW8mgdCuz
+9kWaXvEVWgN9rrwtejpCdQLonZoos92R4lSyeh0feVGbZlpG0rf5ctYU/nbX1858WPPw0NCEw2F
cDjn7Io5q2f0Mt1PKGi5qgr5pSss/w4jmt9qUmTugIneyoe6HI4bmBq+CswWMNn8AhlzHdmgeOrd
IPe/DaVtbSW5/mAanb1tknGNsnQZ+/657//EYNSF5yTOtBEWgVk/uEoumeDVPLnYenKE9SXPt/OQ
dWngoBxQYgLZ4z271oa/PAxcllCK6e3xsFLROT/h2M9wX8blyAlHMzizq6+NMj374Km2pdE/ZoVc
Ht75NSkaAXUUOBcKDCRm5yO2hgbdonSkU4DX3a4a9D323kjSZDbv26S8N2L4Mxp+YGQwWERqsz2q
yDVk6QLR/BAv3hsStAaudIgTGg++WWw87oeVES/OOQVnAr4/iaBKs2m2ojgHyvn/5ey8duQ2umj9
RASYwy3J7p4ZadgKloNuCAeZOWc+/flq/oNz1GRjiPaNbUCwdlexatcOa6+VN2ScUEespj9XktS7
qIpY/7RyPBsHd2N3B7HGuy2SJhZHLH27mzRhNVAUYnpmXCpXnwfpsz4sR4DDe2siNoAjk4sFeaU4
xD/lJvPURhpeAP2TGbXODDFq3y5s6UXKy+nRIIEFibEw7rvgUt86lTw20hJ63TRoqrl+AcmTnxZl
Ug9a6OIj3LgUrMDNKPI5Ap/dQB3ePhwN2OQCJCSVXyoAo9B+JinFxL6IwvKvqUwyOXc7KVKiD4MW
IqNnZa3qHDFp3NtY4liaXWwftCCbjY0lZLmzGUw9JcewOg1qU3U+rEPG+Jo65pG0yb3DAjyTeBY/
SllR/JqfPqPTjcZgoTsT2CVAa+QPqsTvq7Lv/fev+L1V8SIIAB2RGC2JWztTuxQLOBsANUjcQtg6
JPY/ia2unhImkv6fjIEdoQBHarfFT4d9iICmjjFAoCNVAyeNTsw2t1/WoliOaE33O4gTcVBrIcSD
KWSHuJRRHEGGMQ/GpdZPCdxSkOCvzqNdq7e94+kGDijehE0aNyWR05uTRA+0aBwmuoy2R2O70dK/
GaRNrqpZpA/fOr4Wzx19MiogKGndfrGihsGL+lgR0K0Qc0DocEvnvqhgMXz/aOweV5ZGoxVacIIG
Zo7FBv90BMe0DBG1oXbZ5v3YQJ2mFJIL8Vy1+NZYJ5HbNKLO8b7R3SOHUe4Y34tElWVubpm5kqUm
TREFUaVLQSJLaO/CEggvT1s8rXX3hwr33EGUeWeh9JoQoIOT/E6bLKVFkiYgfwPETJNT39b6H5XT
TF94OVIfuREehfcXub90nEghQ0HDFQT0lq2+titnnicaFNlM7cN3Kqv7W5Kj5ZcWKeLl8r6x/ero
hdCBsYHuAX/fihY1lYzEHLi5oJglqfJUtZVrf6oXqYESzkLpOjGK5ki2Yf8ZGbYGESNg3uRZ23F/
BK5ylDf7PHBWI3yB7heSw3zR+y8q4aPbp3MEneOQKAdvxf7O69BscN9p9BEhbcFP8DAOkCTSdnAm
VEIlJwWeiWzS+eEdBREKDpIQkK7dlo3LLIHjrRYdzMxaf/ToBf+LFuDwq62XDWBUWuhf37e3OS70
iEnpNJpKoIChRtne+BU0ZCep1fyKTw09RfTvbIj+/Li3joiZNxsoTHEiVdpXwF4tJmxu77wMeEpG
FWx5LSH0/tomlUlFdU0O4q57VmjEIL/CL6bctrnk/QptYdkv86usd9RLeH9Oqa7lBwd/S+grFiMu
NFVisCkMg27eUCOcZhTujOVVzPNknqakjXoqnRYy2qThrvjO2FmzZzXW8m/UqzX6u6ROHxG2V7Rg
gln2DyWqrC+V3DfzqSsLTXUTLQ9hKEy6nO2HygV1XxBho9sVwGGfJxnGyxe9SqX+tRu5IV41ob97
pvusTxd10ar4LOchykXSrC2m76xy/RzpMZCjJpxI/dxFt6LoY2paXfya1XaHODW6Q5MXya3MTukk
b08ysJvluXSa4luWxdbqhm2tzY+d8be9A8pP1E+Fiyu1+UTo2ddwBtryazOU3XOY185JKfL0DE13
c2qLRn1sIEjYo2gOvIeWDLn+tiqjFJmkS8WkvGpTo3uKVhsnAW50h1VLj84FZ/ingPJ/plTCHV5t
msTbkIfOxGgu4aq8ylnfu0ME6mHtDmVdxQZtrQAap9vIEYTMarOBuhXn0FfN2iuqFxIcse0cnier
U06Rkkmeugz/9qliVudlZITufX9x53qxkSLAsgAv7dr+mjSNRTLn82tjoFRcSmX0WUZo7eCEbFw8
20hZE8wVhTuaIZQib10FF0E2Z2gaXh19+sVM4HScbdltyvhHBAmGu4RHmc1+WbrKzaNFKAAUtHBv
DUrlMJltKSmvqVnWT11aflv0+mgk7q6RN+YpiiQirLs1goDr0Kdmo75GPRD+IVLiM/5i9d//QnuP
Tm1cpYJLhcmhk7aJGnskzDWJ3vkrIIiwOo/12hku4Grq4/BpH04T3vlUFNEYioftDGDudlGW1Tfh
Eo766xw7yh8DRLrPGmPxLyAWoteG0fzznC3pwVt8Z43gYTHL6Aogqy25kGQoHVq6rf5KUiz9o9tt
+G1FJa/0kdxoHovCOYuAurltuhB6oVO1aRcZyLYmbWrrr1AawaUoGZmv1zHTZTDS+iFNuYMbtomp
/mdPNOAElwJ1EXGKfgqNs8KcopCCzGsaZpOPQm7hWXMHpXE1Di5Mx/Pn98/L/gOKiPhNIoLWI43H
W3tJlTA4CFfGK7GwNXrhotX9syXZZfusOJ3VfEAGdAKsnxeZcRCr7v2YAdkzzwBBJBD2LeyyR6pc
n1bFeE2apfLCWQ7/AggNWAqc1GVuo+WLzjSjNyvjEeXRnU0WqFKguVQAmBLVbhed0tGOFhtSO/qp
k1+nYQ+/8RK6oE1ttyxn8+GPStUET43iJh4ND3Nrj4HspmYQlmqXFZUuI+TZJVtR99SSPBsRlV/G
f9//qntfgz04FkmEAdCSCtwaXJw11vOkl17Zfd3t+xJeELs5aj9sIZ4cVswwQiUWRt9jR6g3r3pm
Zab0akhGUOrZ6ndj/edkyP8avRa5dtJ/TWK78y15uU6K8WSn83xwiDY1nP/9BEZXuKSsFr93u1Jw
40IfNIqCQTeH2Dfn0Jy+ZhXJAEzGjt2nbg2vQHFBnSAOfwyKAomxJcPte+B39/cIECSNGHIu0lpK
1be/Y9XVJs6SLAqcJnTcpR1qhT59V/9p1gzg1imTi3o8N0dFlv3yhUgeyReVSpKiLaPNaDkzjdIi
CSpzMZ8YDuiWk14Xtex2sWoukC3L5p+auhiGW69a/61UGv3Ho2eNVgaFVU00onisNy+OZbWylUzA
02K44F67TElPRtlMByd6f2WpJYnSP8o8HLgtxiqdrTDLwQsHpaTK7pROL/SObNcZpRdwBEe1gv39
wRr1MeAQaK4QNd5+TZxV36RRXwSor5R/ZFqpn2wnnZ7e37m3bOQ2khNm2DwovaCj3NbdY9QQ9FWV
qiBJ7dVU3Ybdy9y2pTB6GQYl+VGVurz6TjnVsGFLyDpMLxGMGJNvl3DrmbU8Wp5ZILLzFVIq55+I
LoniKg7wYy/t5KbyF8WJtGc8jpUezG7c2yKqzby+tA1E6+B2i4p0sCq0wosgVQbTo/kveVYF4fz7
W7R/6gE4CfE9Bo7AG++KlTO0k4sTloGFxBVSkLbpT2FuejUw6PP7pnYLoqgHekvwJnO8dhOZQ7ia
yIqHVdArDlrnYyx5NrzlB0NpOz+BFe4KZ4ociP7fxl9VYTqUSj7VXNgiOTetRijRLqbkhiEMmi5g
+PE8mOqDvLSCIErwWRAvMa7NMjcHWtNQJYfJpAl6s1+9ThqYutWV+fTwFpJfkQ8jqUrVcluyzIsZ
KV5kXIIpVEav7/qItLNODlzt7kywFuFl6QTynsLTfHvy0KcwkiaZWAuM9E/rYqavOaGNT+XnqOm4
NwVB0lusyZwuY2+bbZtXqKdHZ62DderMSzfolj9GJmOLUvzwA0IAxOgJ4xlU7wQC7nZVVGIyDbL5
JhiUWf2Nb5PBgoJa3Sltljlxm2kIob1Z1UfjW2EWySeUBt+QhJsVyijSq3HdNkGqagzU9Ut6Gqdw
/SPM4uLsFLn04LQSJxGDgBYIpcm1dsXzpG9EJaJsAtnO6ycblPYlzrL+NGTWg22/N1NspsB+0jGm
ani7pbOhDHreKphKlPpJTiEW7BJ9OGXUhj6kEE9+fvT4w6lCMETljgwPuulbe7pVp44Uak0APNk8
VYVRngtFehBk+r9VUSHkCgD5p4Rya8VoBj3JR6cJIEyU/cgW2udIhZ8NdakP4ta9S2RBlCFpk6F8
yjDbrSlLycypX+0mWA0l/BOk1fSp65f1wMfvXeKtlc1nouUVhRLUSwFjIoaXmFY/e1qqtij7gGv9
RzKmvwdzTL/9h4+FSIrwVXyybWLXWKWhMNjdBmtkRy+TEADRkOR5fAc57oBYyCPhWNgq/xp6H0px
a7bBABEpVzlFECpOloc9IhGJgDYL6jHGDjdvcYg2TNPaHPQuTDNPh+wysJtofrGUQfv0/rbd8YiI
T9NAE3PHPBGbMw5wMWJwbW2CaHSir3m7ys+LEn+IlmQ8iI7uWqKmABxWYG+3pdyEsp1R9lYDGbM8
+HZnJ64Sp7a3JPQX3l/UnXMuOPjxu6BlBHz79pwTxvTaWKRt0M+R5BW1Wp7VSPvyH4xQiRTVBLqv
2wi2kM3B7OKyDRSR2ffFOrn9ohxdpl2c/HYSCH3FtAhFyI0/b0dkX+ph5MBxU5+bGtmZZkGEiWCt
eY6K8kiw+N5XUgVQRkSxiJ6Ky/1TvcJKqGo5w8KqknBOiQOXQTqXUtJfh9GohoMzce9DgRwEjSZI
RCjY3VrTGDUNi2VtGf/W6ksSyejVGqiXvf+l7q/p/1nZYsNCh9E0OFbboEuS1qfMX3pNirpWFUc/
3rd0bz10EAhiCMw0MAC362EGsV8pTLZBKyXjczqtuhd1c3j6D1bIEPlIHL8d5DlSywoiQqcNaqjt
/FZZ/lYKRI7+gxFBlkM3hIh9G6knbTNJ0ZR1QajGiNFO/XSJF+PxIJ3gmZePjwNCcIf9hXnQdga7
6gIAE/Z3RRsN51lH21G9/IfVMAArZtx4y7dJLWJ6vbmGRQdTbLuurpPNsum2ZdkcUafePQHAat9m
ymiGiLP40/3pHaNnoCth24pl8UkNLBeJxYfzWXy2gCwAsoccizfv1ko+GHMy6lDLodanncK6Q/7O
Aorx8KaRowlSHaiomGNQN1ZGsNFGa0Jgl4+Kl6aJ5Gv18LiHIxgBTyLUPMS/N1aiMTWRLDKYGkAZ
6ZOaJPLfTMJpn6O1z55nnNCf769KxFM3STplJdZDn49yF1X1zeNql2NlzTZg7NWq5eGpivtG+jrF
y7C+htNSNa/lHIbmObEQeH6iEd1HD4foVA6pBKNwTwoCdPp2W6eCLZ/1sQ6ytqNEG0eR8qPOUbHx
mA6TfodgaDjygPtXhKwHi4IvmTOzDSh0J0Xtb9G5ZkQwg1eWkl6cwTGsF9T5GFu21KI4KgfvbQre
KwHapnJDpLS5CfLAoGgKTC6IFnmKfUfOG/O3fNXG6Jukt5L2Z52l0UERQ/ydt9/21qb4TT/dvqib
xpmabx/0g6x+zCiO+WZc9L8vGTHo+8dof9GFO8HV03EXar6br2jba6dLcDwGTGxJ/tyCos6bqD54
IO9tIkcV0RFqZdR8NgtKRqUf5a4ZgkXLfi30bnDXNP04rOrzkFZHwe293RPqWvS4GT9Wt+l+VSlr
Rkl3CJDK7F4gFPsLZPNysVe0rN/fvJ0l4b040cwg0Nbiibn9TpJG5a/u5z6wq1ryU9hCGUjSOjdZ
l/bA1O474bd4kUFL64QzVNFvTRVLUyUm0sBBWML6laXO4Kd9fXTB7iyIKBAAODArgZ7eOOSumUcl
UcsR5pOkUd2oT/6Zs7BAI9tAsfrhzaM6bgJY4C7T6NycCR2R5Way1REQklkxpV4zq4oin6PUXoP2
7tHSdv7yDVEPOo5sRPiPjb8kbjLartCnQLUnnoEBqGHpwe1vtk+IYxq0jZcOWUdadeOvDSnfcBCI
7LeWQFSwcfIOUezaYUcXtAb4xHJg5nlyGim1eJ0SDpdpNY74FnaZKxViDiaDetxt+q6bYBtw0xo3
U6GB8kUmWSHOIjux0zNScHqg5q31V66FyaPdTxpm+GbeJEH9TOp8e0DtaG7o5LZWMNjMRlzoAEXG
BU52BdmwUVqOmJf294GqK/TLnB26ZfRAb83N0zBmUV/ZDDePstfHiunK6qF33H80IdFAE54ZOe7e
Nm2RNPjNHC1dgzxmtNxv7Z7TafWdXaJdC3HYwSUX1+vG70MMS9+KZhwjBWJY93ZRtZIKvZ1FC5A+
1P24AvJkLnZ7Vo1ZRsWuUb1uSOgnUwR+6hr16C3YnRvm8974s2kG4mW29DZmDIajGKw1gOStjc72
1GKi07o+/0CbqzWQRkZTF+Fc1DHO7zuD3e3ENKARsCnUnkmjtNuV60qMQnBYKbCU23V9TkctVs5O
HcfqiZs6zj7PrmF7Rjzn66mWOv1Bsh2BmAJJx+6DuxYSZpuEsTGJoipl1IN0RQzVyBz7kxITS8VT
p3xFTfqoybL71MDOFIajbKJe+oRbT9sPhZOsq2kwIyW1T6oUZuazURk5bUreyFNWJujITo0FNELv
VYQ4dTJl7fT+ru8ukfgRQsRQTGtZhMa3uy6BkiiWPDMoMEC8g0vKX9bSUA96C7tLxAgA9NHkK9RY
VWCZt1aKrl7t0YYcbYqV6mVarMyvqfv7g3Eoe3nXlGi3Ap3HyTqbC0SnhKRFscPAcHp9OfeInRVe
hBLu6ukDfLDuo/snRIOADPOKvc2h367M0hqrmMfeCmYHilszgmq5SZL6IOnbBU+C3I5kD2QpVZQd
NXatOjSbMtsKRup0V8tu1b8tgCzP9YQWolOU8vf3V7XfRA4F2TK4SzaSD3e7qnyUtLUfbCeIFztj
DAU6BI+Gbv7ZhHbtUY/H60TRXXTrQUGT197aalUjR3W6CwNm6UtY1qWl9aW6rU9ypxuoVyNSDlRS
sgv1pEixmUN+r68H+3tnvTSf6HgK2nfRvLn9DWlt2PRTODQVnO9PlTIMflJU9mm0huWgFP82O37j
4TWiX2rWvM60ncFE39oytVxMW0zZtQ2VpndjFNzrS8qH166Z3AztyUxwuD7qvmimtEQK/Vlu21a/
1OOySE94xJxcwIg6JjEmIVedanG6fIPjpWzPUppMoauWvZl9aFetHcFtOsa/bdcYlVsZo7JMjJEX
4+iaTQ0JdZw52vBruyQ6ViBEb/10yIfeX/K0gqBp4Tbpbha1jFUy5VWGv2S6Hk5PclbZkdviUCR3
UszuslCgDj1ohXTtkun9fFWK3pw+h44Zhs/pAFzuozJJTfuqRE3b+p1Tw6cxl4muPZeqUaWIXut9
AYAu14vfmG9b1nOrt+HsLek6F78MFsO5lzaSo+iUqn23+rJBXuTauTn/Cb9LmXqyxoU4JUUBQWCd
Mrh7sotott3JXrXmc9apI0L1rWlIT7AKh6PHPZuiM/sq66c1g67n81DSuutcZVkm5ywj6Nr+FqP/
bqduTjamQSHSNL1+baWpQWhQVsZv6djaxfdZHYbik5S01IGjOsrCX+YGPafRQys+Dl9sLSmHT+Gs
yssXR6u6BUxKokTP69QqtVtDT1VfADgZxL9EnuZngLN29fT+fd57+f8rxEhgRnVyq2c1WgkOptLq
awwp/KlD9Mqt1ag7PWqFSXum9agFwClAaHZ7sgujK+p8yKcrifjwuS708ZTG6lGXaR+i0F0i59IY
kQXNsqU0DTW9W0ZJOHgzV32kjKpfWhn23VM5SOjq6F3pGBSV0/H3R1dHbZy9g1KLs6FtB+fggEha
hI7Sq9Sk0+yly6S7sd2Y5UGWsPf1dBaga4Wink4dLd7bXWyqTJcHXq3rlPVcsrFS839zBoJ/5fSD
I2pzxagPPpz4K29dEiZZEcujdAk6/dakFqtIjTZadpWytVLPateE+alkJHj8CC/Eaj98GklzoITk
kLzhdTevS1JRpLFlyBEK6KtP+bgo57B4dOadcI4+PygZEVLyH84m5ijnKVqZdgyDTNP7Sw028ks1
rOOTDOfdCT1o8HyPHhAM8sEEY4joBGziR1VP9RRVmDBgbE69OCn6FahBPSgZJ5bFOCUoDV6rN+qt
229VUIIqTTNJr86k61dtjU3PkiLr4BPtDyHNIIr/DHqAZCD5ubUCWL1DCLHIruSn2vepadZfYw1V
Fq22i7Mk1+VB6mjvTiDlLjrinAuauZAG39orZ2WFuW2sr9WUGx8UQvzRD9FD+I1uVfzCSuVXnML4
o5uV+aDSds+0aEFwVgRmfVvByfKomNtRb64l07jjU13mEOpCSLIiWLRoVnVZIC3pXyaFQbrLSqfs
YApg75vpi0LJhCIU0APGPW+XnkfqStXAnK66Wi4vcF2HbkFh5uCD3rMCub1Ir4SRLaQ1zCjim0Y+
X9/gnU0hJT/mul6PqJL2noSaA66EkJErAF357WJKIGNMBI3zNW3LD3EoWV7WRynSOQzVvH/b3mSK
b52WgHaTkZO6gA7eVnPWRG+0VkuXK5qTawkSP4q/NOYy9J6Vr2rpj+q02p/qLmrlE/GH0XyaM7NX
3IlRlenPqJConzXTWkZuagySfTJCa/poTJFk/OPEiME87GNh5mOqxxQCCvzejdOTrDxSiHqWKwGQ
qETm8tOs9MPVtohm3t+a/eWF/4/4krvEqaYRcfsRIk0eh5WxuisR7di6HXPDT2U8jf9UtF9/kcyp
7c7vW7zz2bl+IN6Zvxao7U25SQuzdsqMdL2O2TC+MK5YeAv1Rd9eLeVgH+8cZIcsUszmQ7MDguZ2
cWGbSZHeZ8VVXmTlqY/W2GPgNTvYwn2QQYCBi4X5nkooqdetFSuRtVVimPY6NOPwpKZ6/SsTk8ZJ
oi7oOrBZ+vkwLAftlHtLA4ItKNOhK9qlroIRPpqdHqM1g/h1UhaeSo306OLc+Vh4HCpaEKfw1m8D
magdh1RKy/Ka1JQTHBoZF7BIpTfJWvZJX9b6+wARQOEyNDZdwnZ6mWV9+q6nUf6So9P4ge55e4oq
YG6mXhyxW+z2gGKlIFcWmBGG8d5IFn/uezjJoi7WoFzHoqRIYNidK0uW+vz+ed1bESV0oKFgiKhZ
bm8IXTkGzCIU4+MFzO6aZMrJBnd/cFS3TJVcPUroRKliHkkgUTenKCXnrTK1H4JcLRbTdXQC1x9Q
PAzdx2g1Gvm1HEhpn2hJL4zkrZZdX3LJXu2XJioj1QuHNO1P6Eavszub00j5ZF2KI2K33XEQrEo8
o5xyio6gP2+PuqnQJBzadghUSW3cNNHA2UHq40pqph4cvf22izEDSmxg/6kVb2upoAhIwJjjDuik
tN5oxdVFSzPHf/TjiiuLBWFEkNncLiiHbBiV5WYMZr0DY+Ko8YXqafFotCcmjAUuB6Qx5cK35+mn
gyrrWaeApZeDVTKVl2rMCl8eFungCO1c+ZsVpkGoE6JOucUyN8y0gZNvsUKO4w6p8degrU9Vg/CM
GUZHgq37o0ARi4NAf0I06bZlOmNKST5zTaHW7YSJq2WMgxhdE1HpzrXf3v9Kd22JXrnQpULWZHM3
qrBjhBO6y0AqU9jF21j3Kol3wzEp+L5van/sWJaQ1IG1DBjrdvQcvbx8gIRBCaY+Mj1FjkI/WZuj
LvHuyeBTgf1lgBgGEpz45tVds3zq1ZXNQ1Ou8qehXKjPDNLXXmN0p9Wq+qyYydEQ2N2lUbmVRaK4
T4Zn0447SodKsC5Ld9ZKaoJxNhyV6O5aIaRghgR8M+/87Y1Shj7q4kpXglgzC2/oyuaDNkRHwhb3
rQChgZxcDG1sOo9mPy9zA54TXave8MI0bZ4lqTuasLprhTlvvBADFDt0ZWbEUHQuNueuteDvT/HL
TS8dQUHuHgbmt8ToCxn1FoxYLFlpjiQbASpSq6cWydWUw19QSf8lrerXsQwfk+rkpeHw/X972zJ+
LKcG+jh8obTuv5cRUieDE9W+UQ5HaPBd10JYAidAz5vEcCfN00GfPOiLpATahBjnqNpPSVQ+WTFE
IFqzfmvW6ns4hJ/Re3iQQeJtjewmk7CUD+hqii/7k8ft8tbo04TzARFCeFGHcQFj7JRPOSnjo/Es
ixTwKsA1pBcUwG9NZT3HYl05JPHgqB5C2bZbORrVyKk/ymPunUccLkBwnhEiko0flCk4d7RrVWQ9
HVQJnUJ6MZmivrzvAu95W5PMWsDgyOa30KRk1gdjaRs1aEPLPiHD8yMEHuHbUXbUZN8KqvGZQARR
2KavC6SEpsXt3jHM0dXhUK1BqWUx/KUz2KOlVr28ssrLhJzFdVjj+XUYlfFcK314pt5ZP5V9NFEG
tY6YlPbbC0icOBI6DqIxhrRuf01Raouhr/oazEa0eGXuQLa9ltrDgQ2JKBgsgdmhf7tlnKb300bQ
jKpBybb6UT9+N+bmiJ5gvxTcIucR0h0aCDsWTFq+GUUZbQkiqZbOSjSig2b3+sFJ2UUcUJeAxaDd
LQbOeZxvNywM40GJndgKksb8uNjG68gopxtD30X7+eiw7JZk0G2BlpoJSTBBQDJujTkzdKJj2hkB
lFq6PxU6sjeFdkS5ec8KY5UCYkh3h290awXg75g682gERms0rqmOzlnPhqP56LtWKNoytwocAYTH
rRXbbgHjMCcQMOaeMDQsaSjcR+HX9y/yHSuCm0I8ktAC0DC7tVIDu9BXhkSDSKtWHyF45TT20uy/
b2XnLmjJMQsDTa/Aa+9C6Hlx+m6WUhuGrK7/2uR0jRIt6/+GF2U4uDr3TMHtxIAmn0dANG8XZCcQ
Orf8kKAYxtKtVnW8WDpNxsRJ20e70KwKQJNQQCUmIvu9NUXZNIdJqqDTKGWxj/4q3CMy/ORdsR7B
wu58JgSPxFQo/XWO3cZUUlV9IXU0NSMZwdchVIZXxe6XR199sSCmh5gLINGhU3u7oDam3pdoCQty
9D8SZKGftcGBdsCeH60eCuIGkElIyBFrQnBwa6js4XFJoiK6arANnexa/buClO7RjIqAgveP50OQ
Uu1S/6GJEuoWCjXnqfyCkGL8TYLU7sv7J3v3Ybgg1KcUcjeLDtW220xnZ0jGbC2vo0wTp+0gMbZU
aTo41MwUsiM31UmSGnoOpKGUJvfDZHJJWKiagx1MbbtUfq3a0acGyb3ZG2j76SC21cq6siFN7sdL
NkW/Jks1258t5C7Vlwj+rOm3PJGz8rSUDTxxJpFw7dEvVYO6zcbwN2Wa6tWNtZ5ebqVIo+Gq6Whq
z7Uh2a2L5gFTN25vdjPaz9Anlxc0XLPOL5xlyd3KliPJV5H7mb3MJLg/h33ema6ippN+quR50s6F
M/XN2VG6qbhECD3OL8Nom83FscLinMCMZi0unaJZ/bIU1Tr9Dm6PXrHZzPZLlMV68wSfrBM/T05W
/ZvjTn4Qi2vKeZ1SO/rolLGenAVX/tC7s77KiT/VQHO+zDMpyOcw0+P4skxKS7lJSpb2ozrZBsoN
FJhRvFXKfHa1LnS+V8XA3SXWdmTYCxCzcJOqLL6aMVhWb651NXMreI/Lj0Qlc3tu9HT9Iued9Uem
THnFr83r2J9XSf9u69RBTvZSrupXc9SM/ilB21f1mGKTVBeiiwaeZiusTfVkAsao/+mKIfsM6EVR
YDQhijyXvYHqb9EiBnZNFSjbXpa2nqbL3KEcdc5SJtyfQhJduCzgeBs/T4ky/iFRsAb2w7Nu5J4T
S6H+g0pqJHvmOufLv2jOWaqXoqrSe+Vc1J2Xm2lofVmJFp1zM+r16JXFuI4XQymN9Kk3rRlmgaJa
JumV153RTL3Vo08VW5T85VhTmJ1kCoDxubEz7ffYKHXNY04xr0/OlBXWZzlbcgbXxzD+Ek2Sk3u1
2dUSDFJy0/ijlU4yB2MYVX+a4xhZVMbQ9Q9ZNmbKSzGFS0LOuzjpp56B6+VJb8tsdfkYEoiCzmps
r4CrYPHALaTxv+sS9bbnRG3xdxh15RczQkDNNQgbO6+OpvTLsGiz/Eu+DtrrIs85Is6cNMWBWs2U
U28pDanyUYat1ue+l4seBQZqPZ+NVc9Tv491Kbkqei6ll5Q0OboAeDHj0ypVtnpa4n4AYCI+w29N
rXTqmVqHanhymk71ea7SWr4AdxlUT8msuHHp3TvzhfZQurhxkq/f4SM0R6Fewn1y9SbUcz+BMuf7
qCC85HfAO2oX/oFZ9W2tUQy/Rt3eOLV9J5s/FKUpZC/WWjUDauKonxpNTsxPilx1VeYyXNb9nnFv
Fc80skgFCJcr/bnqdPnv913h7uU1qSgJVnxGlcGKbgsWyiRPUy5V7TWihHXunTp5MhJJ/bXtofR9
39QdrysQTOBCVcJk8sfb9wPlESNWu669GnVvPsXjVHjaqGj++1Z2oasIiUSPizlv3O62k1b2tL0Q
wG6vDXnQC4j2lolDshyg52eIz/9539p+TYCWqGGyc8TjRHy3a2okJ5TzKR2uTjUt8JGZlStHcnN6
38q+hiyqO3BsMm0oCB+2qESGyKwh4lNdF6koJ1eRSkSDmjpiuDZMFXVwM1uz41OXFUPxj+Isgrsy
k0JgRNlUdR/LPKvmc94wLPuaWbkxuKhYhw93LoB90JVmmpSkWaBXb/cCwoWQRszYXzNntA2/mCb5
gzE784OC68xuMYNOf4A3nP40xepbO2qnzUvNhB30nAyR1lk8Fi7Q0PQbHRz9NIODOkfmUEYHB2vX
IoZ1FGi/BlBTiChtkfd5Es9hP5ETNdYYPlvWX6kyod0WdYweZyVQibg3XbUdpIeno0BmMgQPqgCK
aFiQNuuNZMiq1to0g7JW5osuxOpgfPr6/hHbr454mJLAW3JkgM+83dRWW7VCcKUFmh1KZ1PStQ8p
XVDfqG39nGfqhzyBMsfpJu3hqJJInKQcvk/iGSLMW8Pa0PAQar0TTA37F4F1+9AhRXcQ9e+8Ajx0
lD7IlYT43k5jkeyvaSZTcoJ2CNPPTmalZ0Wvpd/6GAAU7Azrt/e3c+9WubCU0XlOBHJiO6Op1Fyy
OHSmK95X5qlvUz8lfnTjYT7Sjb1jigSP7hLRP35o23aNIvYtnuXhWhjL6MNLl32DNVP7UFfScNCb
vGuKCjOoRTqGjPrffispbhZnivXh2ibRbHlcN0o6RhQNBFhy25jn9zdxK6bGS0EdneacEIoh+dDF
7/mp2LfUeS+rizVdezxacWV0U0Iea80NGCFtpN28buB/ey6N1lLdShvl5puto9kLurFOLei/lSR6
QhGdjsmkxMlRLWYX3vPzAG3jjXDJQm729ufZk9T34PLHqyUpiadNKcEebbSPierQcjIaxjNn6ajD
cOfFoSDJFBAj5xTWVPGjftqTWIPlY6HxesVNDbGL4o3xKWRPDvZ+/6nFu8aJEmOM+4x8yeHdzIp1
vqoDLWFPk6r1igyrk/jDsurRQWhwx9r/pl4sATfelQuXIlkVamfrlQHJ5SlJBkCsYZJ8ZBbor/fP
1P6biUlJyqwiW4aUauPnnAph22IJ5ysvt/QZrsbIeKZmrvplYWvFGTqYZvHybGpj72HDNNupIvOM
v/HZ3n633IqAnIBUvVJ+qH1K6pIbK9LkD7JTXZWmyZ8mEQS/b3Tn9qAAJxyCpZIHhH+KP//psFgr
pNzVGC3XMl+cL8m4Rh9KyXCg60vGj12RwSj/vsE7H5LiJFktLgKd1y17qqIPHelUiUE2/zWyUjhN
4AT/FoZ9cnnf1P4i8GxQp+RDUut3tn1KswwVbbWK5drJdvxBTTNYCIvkSCnh3g7yLjEvDJvpvtRW
6VqkkNIsVz38P8x92XLjuJbtr3TUO6s5Dx19zgNJSZYnyU7bObww7EwbBAkSIMAB5Bf1f9wfu4uu
un1SlMJq36euqIfMcFoQ5o21114rH58Cj6qUWB7bmF2RpR0Uss8QwU4MIOwjoSFmYydgpS6uw3by
FWQkanNnsciHJ6voELXCzK6Q+pxxzokBRFOQuZn11GdG4eHigBVPz6lqzJ1DhmwFSXP3wnWKTyOi
QD+w2wBVImeIs3LRIadiLK8heL3zhtbdlkM03gAAOafzcKIv0PgD3oqDGMygZXZ3qJVCelpaOxWA
LVGyVqOyVFfpx0vu3QntANBBZ2Z0FwKwOPiRPDwcsiGgxAiDzNz1yBk6aSYckOc40AqICHJtvhg6
BKW9BSn5bpR5E61B/VeEAGoRRnQxStMuEzuL9NMY6HF6toeaBavaDDovgT3oEO6kXZssMX1Qpi/L
TMqfQUb99pI3tA8fAZgJE9piFJlKx8vzYj3mvfFJe3hcushezDbNYNNhOJfMiRbqbKyvG2vnVjS4
xdsGuv6loDMr0bK+fjygJ3bXXOyILYx3IaCwxeLQssIhUpjWjnETdduWB9JsjNo6Zw+gWKqVZIXt
nwkFj5cK7kQklgEhzR50yyxp2EK+TOsavjFGaW/skILHNLnqzFKZv/nhSgGajTJqDONcrmsvelba
Vl+XEGnYRT7vX5in+jUWrnNfTwCDRi39ry58vbfWaLpnqKzHJwjeRyCS4qENHQqcI4drtMscUIZy
rFGIaIhrJkfrqStB2B1GIH8fT9+JoURTyAMDSEX505LOiAunNRRHU5nDhhsHS+WS2l2w/biV4ysb
EcHMm0TAicflUrcqaKFZDRt4Zwe0VKa1N3jrStfhjbYl+VJSn/2K4B2//rjR465BkRuqauCwovIT
pQyHowilZSZ5bTs7ZGGixJclfQqj3Pt0QD0zoTBLkIRHGn3pkDaKwh05rKN2MHWk13DmxVYPB//G
b4Jz3N/jZQHYBaRTHJIIqvHnww5VOoiEgSToLjLzFzlF7dbsxLgecnUun3filIQaHQpAkJ+CXCEO
zMOmch+orNs43g7s9dKApzEK/IpVWUD4aWu58HtMqTsIVB/BVMm69PNpUmnjN3xnRk0oVzbVYvxK
qY6gVNq7c4ZLu2ZxQYKe7puxJGM6SqP5Bc9nQu8C8ETIhQ2JjWrl1ybNUaIUwvDZ6ioaxeCsNBnK
n5gaz4U684Ad7nBscNThQSMOawBg02Evoc9eZ0PInZ1U9I23jZMEbrcVGQqAbKqexz7fjqWEp5lx
JoQ9sTRnUj6esghJZkLYYcM+U9MAqNjeORH3ryfXMJ6ZJ60zG+Cdh7foHzLtuASgyYJ2lnBdD0UW
OYXS26EkKkwAmnu3LPS7lBRte2cFSu1MqPhuRq/jiR4HsYftAE25357ziTteubNtMe50BJVIR1rz
+fBbEItHXEchQxDuAthOxEArjUTqhgPynsrVZ3f9XPk3b0ZcgLPa1mFTrc9JlSGXtnONkK4cmFsg
lYB8wsetnOgQKMV4MwLAgmHHkns7TqUQRsg8hEQAjiuPkk1vT3DEzrF2Pm7q+BoK5iw+AtcZlzvK
R0PcrYw6obydRQIjHUnXPvpW2SdEhkABrTBHRaC2xiLVDhNnyjmO1ynaRiYPBzdWK2DZw8EcmCmo
aaPtgtIoneAggceOTdOPe3hyMOFngMJb5O2gVX3YStAzONao3tvRSXQbAtPe6xwPsTXM6M+9BY53
PDoUzETw2aoBzLHDphppaFiqmt5uBCUT2qG4I+4jWqmvOZZtWjpO9YvJovuWAWkjMSF+dE7B9FRn
Z4NerBrkRo/uC5e6eY+14+0EKh2+aCPvb6C1SL76lXcOMTux/3HlQqwPCxRM7COvEi5dSFVktr+D
oE8fXGRTbwRx2fgRqiODoggSHuXDE1dUVgheNes3ZqRoc+NLC45TDQhZ9ZkX36nxR8CMWwwv+Bkc
Ohx/txwDKIBKf+cSNQJnZxVyleODUM3K5b4Xq8x6URFZW5x9WugXXHmUQYE2YgGGAjP/sOkJlifD
7FCzQ+gcJj01MzDSidxQ2XZnenlqjmfdFdyhGH5UARw2pZA4AUiZB7u+1nYMThNMU1ofGiVl5t5/
vHeOaVroFoRrsKAQgQDtWbTVDvBkb8gQYD21vZGiMm54LVgDlcbKqKa7wVLjGAdTx3bjUFKdoso2
K9ctb7t7VVS+3jilnZ9DSuZGDy+e+UmPwAsoAiDEJY+qr0mrGp6Hu8GU7i3vq/5Gg0328HHfT7SC
Nw4EHKGHOltELWbUp0SghqSLdsHQaXBOasV/9J4/njmAT8zmXMeAQii8sjFZC9qRz/Ogm4wqxI1S
laAdjeP94FnD2sp990yP5oBjMW44BuchQ4wMIeXFPRkU7hR0vRnuWNj2j72XZ1eg1yHnGTAzNt2s
e/r0CELIBnRglI+AkuEuTt7a4I0NTCvc+UHGYtEyFOqF7TlD9FMD+J7MA5Q+38uLAex65ZAoLKNd
WdXdKgu7LrF4UEGQ1zxnb3ViSbxXrIEUNEuLLTVXPY8EJGhYtFO6GdOhFSKB4t05mYFTrcxuC+Dx
YdSghXW4v3Mpte6A/uy8Ft4nLcT10gIwz8WnJwf5DshdzxxZ5CEWZ6W28hqZy5LscSt6m5oPXWw6
2bnilhN9AZkKqwDrDefHMjTzoScMmQ1IQonBYUlHg3Jb4oQ8h4kdRTHYp+8iv0gbIzhbGqSGxWAF
FSx1924VdlM64tCaHq1S1cDFWm2EsJKC91mKem1hJY2yTdT2+i2Y3UyHrrqDirmt72GaCcYCgAHJ
EgTncN+eZSaMIvZwzH2nJkRX4gYetlEKu6cIfy672rhgGcCqmzAcOFgQZlAjr0I9r3qUEDLZtzhb
KAx3/daMo26ADBfUFUb2wuHYKW94AEmF2CKE3U+aevAKMvpWFDHyUBmclxoIzFwJmYFI4xCDQmEB
fp5RXNpe8XMo4S96Twuv5RfS5ra3cqFsNFxpaFoFsWkBKf4+SJNO0KyyRv/KcKkV7GjEeLOlMFLI
UIYyQFmqtscIqbtJTWMMN4xexAYkSkuZEvAF3RerhRfP6ycXHkIjFBwiRYokIiohFs+i3pFgYuN9
trPtql23CsUWFQFr+pOtBCAwv8P4OFqPVbx6BBrQJBnDXYcwI/WdiqRtBbH6j1s5OlHnVlA+hDq8
OQxaBnzKMCwbhVfhLuRdsfdhihRXPXGvmKP1KhuY+vZxe0fbaVb295DnBXyDQVxeFpHbRBw/tXZF
R/m6sSGMm0vX+3Sv5qpGhLJANwCg+4sDyENpiAl5C3snSSBTHhRijbo348oT2th6dnNOq+F4FPFS
nTUhwMG2cLXPu/v391thGp0vlbODy5O7h8telMc5GOFPJHMMEpsdbKM/Hse5Bwc3IUA3UKNn7YSZ
7ruEwEYVtaJ0egSKsqqC1AtE8+oOYy42fo1DftN4hvbWsHbQ/hlA511UcNE0in/AmwV7egbwF5ci
iH6z810U7Sqlu/FW6Ij9LIO6/CaDoSTroLS7HzA1Qr6QlZpo6EhG0HDpoqx7FW2ljG3EYFAVOz4z
ohRrMgSlzwHf4zH3Q2Vv8CyVU0qpG6BUs9Gt+O4EFYFcXVeMXiJK2dEVB6Yk0456vP0SZb7/ltl9
8BUlrE4f0xE6iLEJkuBzr5AgXn888O+38aL7oCsir4aqEDz6lnrLlmGNnQ/pkR10A0TcIKu3K6LB
c+NijLwXpx+f6rBPR6j3/5S8V99d6Ytzt8Vy8meYEJEjUCXQyRE/Hi43mYNrBXmHaGcUJd0MrbQk
stM2KZOxLcszYOvRzRQi3gI6OIvQz/XWi+nOBqetlVTRLiJgGQ54msWokf3h68qNa6PZ1LV9R0Jc
NR+P89FBEQIOARcIeCge9/5RH2VQmV5Ji/1AefdtMDiLoWZsP33cylHoNbeCmgkL1CMc5Et412sm
2HqVdbFXvVFugsoyr2s9lWtAXOfeV0dnBB7uaAhQASADwGnLMyIaVAWZNQAvLIKbhK+/65IESYaS
/Lbr8zPnw3HHUOU6g1u4QWyILixaI3mtORGC7OXQiwQIAjLNTDi3VtV92pIQ8Af42QDI0SmgSvbh
aqy0hkoePCz2heZI8jSyWvcMojEfz9TxekAvIKIIcAJoJF6Nh60YAOu4XTe4o2TGEsQd+ZYXJNp8
3MqJYZtfTLg8kMcGXL0AHps84EE55CWGrXRIKngkfoQTynnjQtW5mX7c2tEhjqQJ7kD0KIBGMDIa
h33yMjr41YB71/TIFHsVlNWixvgpRX9lFD3fgIZ5TnfxRAdxR4GqDVma+W5cNNnhrPCnsi33oLmL
bea1SH2NrcGwu9qs//5x/07MWTRnT3ARz5WI7+Tx367FPNDENYmAaBRX5CaCOPVD4VZ89flWkHy1
cf/OKi7LUQRGkhutEVT7yZpAk6sMYwV1Dn5mrk71ZU6/QrcS2wqY9OFc5aSwaggXVHu7C7M16lP8
Z5J7xY/P9gXaMC5oUrMQOaDgRStGJEpSeBlGTLjgEkMQLyZ9c84I8/hIRyseJgXFYpCzXO7YKTAn
m6u63nPmTJsKVV2raCynNQSn2q1r2DpuoB9+1TaVf44Gc7zknVmPAAcSXiRzQcfhMGaDJUA6zqs9
t4J+uLdl5Re3qI2x9V7iKVk/jLboXnyRecWnhd7fHRkcqKggawiEa/5qv61GJZiyikHxPcv9IUy4
iGBEB5Pdz28xZM+RFELQghmEgNFhO4yOWTCFhO+zHnotoNhXiVdB/CxifvDpQ3GWXMD9hZsLuq3L
KNApKg7adsv3tZi6NdARf8+Llp+J+I5x0lnZASVSkLpBXAGezWGPqCqczjAY3/dFOVz4pVuu88DI
NniL0ZU9CD+tKvBSgY+HiYbx1KoPB/e2xpl35ng+vkNRtY+tjrz2nMFYrp4R+qzAKQO+F7Da2QxN
7cfVkNcrx5BZapXIo316O0K7C1MINBql2kt8vyKup4UsxL6RPU9BPryr4X3x/9EpvGlxX8+KIEd5
2NpmLgurTuxREUOSyYmKpI4ylJTamVhVk6kuPu7UiS2IKkHwivF+AMdx+VjBm2KSowzEHjvFSXA7
OSuK7PY6YiA5hhOQBfBUyfPHjR4fn5CPQPiDNxLIFwDxDpcQju0MIouzOFFmR0kGMUwvsRFahmdm
7MQKAbIFBBtFXHBoWtItLNCGtTeazZ63tflG/ZrfV6VfPykY/K1sQT9NTUWlGEqccJWC0ATdvEVY
Etpy8JwhFHvQ1Z3LWVJ7zQYdpqZ/Dos8Sg2gJRwrgCNxeiFgXcThUjbgfRL0DCiMs1KENX2CZwiq
kxq7hI4JZZX56I8o3I76vN1i1fJvH8/hiYUDMBlFXqCi4QBdwnqqs5t+mgq1xxHHnRWOa2mvHGvo
qsuIW6LZQtrAuK+56fEz7/n38uWDR9dMnUGCFHfHHAEuFdTznBbgBHXenjXw0QhwP3kCIqoQPxDk
EvqfDd1GAsSo6xwC5/JNBHoKNuZQFepLHUwoO4tL7k/+m+Ur3lzBoT0aN622GzXX9Jj19uOBWi5C
lAZgKWCOZn7F/HY6XOzdgNKDfrLYvg9qlfZTeUmMbF+75Ctyx5/FiebGQMABiDM/0450Vm2Ld1Yw
FfU+58qC4yvr4cFqfvb1glYg3YxDaqYy4am06JJiwm6rupV7uBf6iecZ0QZL7dGLBE/AlGjPXDnL
xT43B8YeHth4WCBHN4/wb3e1cMHcDMNR7akwgk3r4ophUW+tUFHVJ0Oo2UaNQ7iS0ieJPTb5mVNk
eVqhedSzIUZCdIRrfCl60/eNVU5KtPu8zzLArSh4kJnZrz9eJsetYB+/Kz3gVMSRvDg7fAX5X2ci
3R4qNeFNg2Kx6kJXzXAuQH5Pi/y+e2yUusMgAp4Xc0rVX4YJvmJGHXXdsAduAxcd2yl0uFHRZF5C
b3aq1yyciu+uZzTWXS4hODGlKF+CfCyYAS20kkKzUw2gBRslvkwQ+lD0jjltUNdW6CTsB0jMjD3U
ZlBiGRVF3JV+OG1IVvkvZWBWDzQDaBBXMi/gtByS6NsILViU+ZjGo+Mrv/hkTITOAjXAsxeErdl3
cJFNcUqU+umm1nseGT/s3s03OS/8Mzv8qFxpbiXEKQgJATSFbX64QJ2G2GFFxQjItLesldRe68YN
SG9jOhk1VJ8irQFXGbqNoNZLNKn3zMHu3xQeCdUaPtcFBFkkUL5YQ9vGSJFocoZPvoxm7wWsZGxb
JHYBoiwee6IJB6Bxk9j3UYhYu7KCW6PqkLh/X8f//lP/B3nleASAbF+rf/4n/v6TixGVD3m7+Os/
byjQLMXf2v+cf+2//9nhL/1zJ17rL618fW1vnsXyXx78Ij7/7/bT5/b54C+ruqXteNe9yvH+VXWs
fW8E33T+l//TH/7b6/unPIzi9R9//OQdji58GkHV7B9//2j76x9/gGzx25aeP//vH94+V/i9W/rz
WT6TDrHQXx/337/z+qzaf/xhhPafOC1hbohodabtzlo/w+tfPwr+RNADmi0Ch1mCfNYPqTlqDtGq
9+cMuYHQgkQn+NGzXITi3fuPzD/BFPIgVzFDLYDrvT/+X+8P5ulf8/ZvNUSZOa1b9Y8/5vn/17mA
snC8mMGAhdYv2kegO1/4v52ySJrakcsatZb11MSq8bwv0Bxv105Wn0MRD2OH96aQEQSmMtOLwf5e
RC/cd4RX0Eiuh4Bvm6q9K0S5yUP7AerXV21gXPw2D3/39PeeHTeHIQcrCKECUMsjMkMpzHAcqCfX
fuc8uEgKOhZozNQqWFyP7GYqGDlzmB+PJVrEDKP0E3lPEM4Px7KXypNjhxZzFxXOAwgbum9WGavP
1Zi+s3cPZw2EYiBGOORmDuzyUeIJLos6HFHlTTJ14ciyXFFrdnvvBRkvuZWXV16g2gdvRNqjrvtt
Pg5f8Ek/eld8gz4fUqW+suNgiCYQfOQOeXOx8u0MRUZNee8hV3GGjryAzOdlBh4hmG2YDhRoQGny
cGyKGcpmEWHrwmhvfN5cj5XaByQar6tAx31u9mkP0Vhknqx6NQ3q3Dn4fl8fDNn8BaAt9872Rlyx
iF4gmdrZnIXlurAkmB/ARssr7mb2OtJtSgOjjvOIbCMLhtOdkUxVcA0K+6Um3rNpDlecaCNpzemn
za3hzG01d33xzXDxI05ElQLAdW+xBWmYF7kXVNU6s0uvW00Z+HkxcTy1bbsa1fFcTKvKQQ41Hmxv
cNNKuOcMRf9iq/7+JXAQASTGmTLrXmDTLIanmALugsBG1wAjyZuBPMsP6Kx5eRJVgbk17AkSArmc
yj2sOqrvKLp9yIZpSjOjJnVc2wMe/GLCuOHFeY9fE5emN5nruZB27QT9QwehrKTrCU1C7JAUIeMD
n/h29Ej5TWegsTnhg6uy3FgRf3DpSld2P0AhsgjsVTEWVKxwlU/dtc0by11lSIQDIGqD/p44zHoJ
a1ZAj4g3LLZGI/qOt0D7VeG/rwZ42y/jxOH1rSY5BWntBBPIgGOj90VNKzuGltG4VjAN3vSdrEa0
j0yVxc36yqsqWJ4PYyVjxNX9K1LOKEUb/C5rEijml8+oi8meZFmPWxxDpbNqtJ42qCsY12XdGBvo
6nP9VXWjVWxGJCP9S8/vo412i3Ib+NIZUFPv17ehAhzal4Z4rdDYA7zdfD+uw5Bd542lYlGa7Zs9
6qKJy9nrAyo1/OtIlLwWJSKU2BUjgi82ghAQo/QJkDHrOLt2ZNC+5fYwXvgGj74CTYDKYaCN6lsd
+FBRmaLhxgogPtdbzN6ylpYNvO3dPq2FU3hJW4ZtmUhU71zmiASAqbp8vKhZZtlrRfveAFQNP8ME
tMTMRCYjgtGkrftuowYQwKEwCrGGGcK5jiZVgr/AbPUiaG7sSOeJcZuLWoyrgoBvswoV2HmInqBC
lmROkbdQLHIGnlZgQ7eXiFblNiLQb/ViLyx7GKkMbQNTVelZ5VbgOkkz2uYefEFpsM49r0z6RsC7
UTUl+EhwJhzBm4b0aZb2TulcQdWaT0ktfeTLXKd9hG9TYaaZo/Sz7cJgNLYK0TeXpQTbadVP7Uhu
JkWMIoVeAuK0sixmxQ4RJd1YGQ+Eh7qMZdPqtG5qywFfBxoeL94UttDk8BkcoatA2HydycC708aY
5duQdMMtCIXsTQaj+xq2GZ6mqoEqbZkF9GJCmfVN44XtDQaueJN9L1beGO6zESIuDiOPINrfILMY
/Jqi+ovAa/0xqKvyymBRd0GdsIwzUwoG+Qnp7jIBMdAalWowaWvYeoDRUMq7zL8bARBsYb1sr2D+
Q1LXzWHiLkzIvsGc8ioP7D5mnettQqdHdt6Fl0xhF2yVTxF/hEomf86K+quhCZ5ezsgu2KxBgoLD
IO364MWEmfPa1mDSMX/MksniYaxka9yRLFQ6LsJBxDqnGOvRveO9hm+ECK4Gt7EujDzvUkal3Bbc
h0ymJ+eSV+uWG8RZGXa3G63u2rK5uKwgCkKKSm8LU1qrKW+ni8kKv0BHJ4xtpWBhYVRrXjNjBzeI
NvYskq+0aq3t0AXVFl5a4oZpWq+dQdVlbEfdN9vvrbhu7L09FG8FnlJbFNay1MsM78EwLbEtpohe
6aJ8acg03ED3ZnrTwCQeQcGnyHxX+RYWfFXat/UdyZkfI2mNk7yC0F1i0bBOFMYkFUErL52q8Dco
OpIbRXporlA8duMaUtZ3OoOSSiqgtQOZmIp9nWX01j6hO1vnIlXIRkWx588UahSuImqzW55KYd0P
lHqA7sIherADOCjWQ31Zl1aL2llQc7CqKnnLpJHfl1UBCj/97pa2i9CI11fQ3kCe3Swm72tTWuVt
VnTlFfWrfgU3peYSSFKXcmpXsTHwYOuMw7UYiF7XnNHbuqKzuIsuYn9CBLkSrpTY0WK47dnYveVG
6FzqlqqNCVWbuC20+NpJJ4JvC5mKjS8slkrCtlU7kAQuRsGaCPWrcEWQAFZrdlYpRZ263DQ24Ep2
by2Zyx1YVBhlDNdBdhEMCCtioSVISe6TrnOyMkM9Xbvaj+5qKJZcWn7bpKjTLC6DInCechwWG0I4
SAZS2NdWiwrvoKl/lijt2w1WWG04nLVvXTXdRwYhF6HRxbLjfocns56cZIpcet2AdRYTcNJ+VJMY
vzGkxy9ZraMXX7b6B8NbegXwtahianDnum1rWMrkFPdKKNi4geybt284okK4s7YPfE67WF2GWmfG
2qQJZlXiprFWxCXjdsgj2LHbJtcoqeM9ykMib91qxVcWvLvizMm/y5zAiUZ1EO1x5aigMkvcn5pG
PPZK2VybFVOrkNo09iHtkDQ5DEQprWBR7jQvfT1d9nx6LkXgxVD0A/0LXeBxmL0oHE8wlqnvI4UM
kcmcvQORGJbn8rkCvLUhjW0mQBjVFoqAK6uncg+HBnBshy+10vZVA+ks4oQyBeu/WeV14cHBpNRr
YlmJAiUtaXoRxF7BZhpu8zKyQcInSEdbaI2kU9RfujT4Sa0x29RlN8AqCPc284c6wXD+qMY8309j
PSRCtMarHRT3pPZiggRjIsKcrYSFu80YFH31oXqzbSX0imiUR3edhKCSS0PdJayLwpTw1nXiiJcy
NgUOKub6SKOMHUSHI+tltJvuObdzBTadp/Qtihqida6x1mNiS/cbog3/dsLuypPexpa50F3BHim8
xlgahf0DXKtIIkPlPPQs7JoExsn7rPWhyJOXrkwZ9yMQlOgUw0eQfWEoWP4RwYYaBg2y7JKec0qv
4FNiXYPXE32fIAfkxhYkeEyw+mzzCTuBbuHWJ2UMfKd5Lb0QSwgVXO03yCbldyi91hsqMhKkvAL3
NxZdaWUJlm9WJxR5KSO2phYI/KjDBrEEdRDTUWFSEds55ApSvFBLmdglGIMJYAF756GWYm9MujPj
upL8KfMNbUK8HEDqxaSjuolHmII9cFpMqHRUQ8ETBRmTJ6eqXQUTGaneVIc6t3gwQBWA7nJIeSw9
JR5YMyHWyyX7wZu6S72J4RQShnVdOTBypFBbdS+RkA+yS14VkFvxK+mBskiLXz4DOXNFotzZKr91
roEzhRcC0vn30ViF2IW4n78WOAMShXLEL7rjK6dy9ZXIXRfi0mZb48gys+9jqd0NRPOGK1Ww4WIQ
RNzQsXVfynyOMGMPfjs/RjGEb6xq9AarHOTxgGQXNUFFcQqGvrOxtW/FCvveWvdZP0axLBnsV1g9
US/p2ESgu1WO+8Imfn9Po3DMwWEyK1yBvpeSoHXwsaroE92hki3xo4qsJkQ5IulsHDK8LcrrMoDf
6wbGJPqbNVTRjdl0Xh6lGZShnFgWOYLa3Knz6pEFTP8M8LR6FV04fkFFjIrSlgm5hWAanIM8TUqR
2tI0X6jSOMMRJvEvEGRn+b6X82HA4SrvJTg3cAuPPMJcZiO/bxgWxAYercZt2+jZmL3SDGZVQ72y
rVx9M3I7+qbw2fkK+EWV+ii1vbPwRrikMG6+r+lkbNjI2usAJlRfIbOLYAnWEE0Rm2avn8Q4gr0l
my7rY4NM2ksaqAfwretw4iLunJxp9pvq/SdGUbXYycm7AQaGimLaFv4qjNRYxpjaYl2NhZXd9jwf
szjIPSleccLLdoLCo1WFG0egxv/BVCxnT61nFFsQZhERRDoyWMwA5z2VRUX2VRBWRRz4urxvkOsx
Y3cs2ouhcWB7ZfIaAyFHfNG+T6eizcpYU8iw91Dau+2loEXssMi7IrVCL/EUb75M1qC+o7ys0qk1
0ODNjpBRLcfuooH01qbXpnrUFS6cICqmry2FVpU9sKpLfNZOGzus87QnEd/6g8pWQmv7IjcmGSN4
yG9KOfa4E6IgJrVs1hnPpiTKguYXrHvbLs56UmPLdObDBML+3echwAde4f8lqneABv7PUMLNK5/x
NbX8qP+FACGyLr8BU0cA4Zfu//zXr9ff0cH3X/gLHbTdP1ECM+fUodgDLsRcXvkXOGiZfwITmEVp
w+C92gGZg7+xQT/6E6A2lCfAEpndZ2Ys/29s0PP+RCoSlK8Qz3hgXkAUP4ENzsmHf2ECKK/AFwCO
7iPbCHgbxUiHmA2E8PM6GnBsGkKPq1Z0wR0rA5W6+WRfVNLK3mxE6StlnidqHEJpfzUNTUmAr8A4
oQa2wArtijSRKoUHllcIOrLt4iQGHRoBlFWfyTOdbmouiUDqfTbSPuwlCvdzy4YRaALCQpNWpZ4S
ihdkCh/fc0jPYbbnr16B6gpeCKgEtr2khVhwpJOOQq8smruXQ+eNqdu456RST00buM8AWpHfn6Vt
DzvUVYQUmQAPT0w+RFCcMVv3oykuu65utpkd9sA/lHRgIldo6wyWdQi6/t1DCIojw4SqDGDXi7Yb
22dQs8eRbbSqjjvIIm4rk/F1XzlGwnHcJSgn/pyw7t+tYvaQ4EK7sBw6bDVigxikj1YpwJeEmLAY
aWAdfAH5ULX9bfOeQJUPwbr3ppBSQvYTosTYnku7dVgi09Gq8DRt7DGv8DRw8Dzz8+AOxfM6dW3a
p3nIshVcP/RNJtTnTGz/ah96SMjEgrsHM5PF5NY0h8IWw+T2WhZXNo+Q7Mdktt7q437OyavF3scC
hZ4YstiwLF2Ckr3Z6YgUQIKg/TFtReuYsRH66lrUuUwl6tbOoPUndiHyypBHA8cICnTLooDQgPN6
VwRuUiLXduGToY/h4jU+eu10Ljt4simUOszZO8i2hwv+GUM6b/Z28xI9ND+ZFMGGIGq+y73SPrMb
Ti0W8BVQOAS4flahOVyXGbS4lfQQ+DljKFZ42IEQ71fEukFKRj1U2tRhMngifzLLzLpu5uqej2fx
xHacc9coGp5LIAC9H34BoNpWYdhAx3JhGw+g3yPQCnKgZwg+HlF0FqZhFrEzU3ni/MEKnetVZou5
IwdODt1CTWyML6cWEpyE5wCjHG9N9GBclsLoNp3EI1ag3v3t4+6emlnwqnEEwFgKjlbzfPyWzKp6
mCC2LHQTu7anmFmoCcMrwkvDJjpXrn+ykzOzD0k9pICX69VSsIfCDegmLapFU6uZiq32tfUiVO/f
VN1I9z1qG8qYCtc9d42c6OYsiQ51akAMsBJcLCvURRTEFJ6b1HnBLpRNi1ThnYYUEM/PzOWC9/d+
3sy6UNCQQXkiRIEWqXSFWLKEu5Y719LnadSwLjZqEA1xlaLCYmTXLKP2Brku/4tTcROoRPDLMHN+
5thd5I/+/h4YZ2QjZ82NJfsH8hR9P+X4HrmDB0Ge5Y8g1kQrmkN3aBKNmSKHUiVuVPwowHBYG535
+vHaOnEgIkTDF0HeDS4zSwIFUjETgRQE3pA1ACUo3pVXTglxYR/exevSOaukdmqSA5DkUAGO0ASU
1cO1LIDQ9y7SPUnLdQOPXuHACJjQFTGNc4S5E8cUSCjYryAEzgHf/FV+2zYoeZcmCMduwjJGEh70
oR27sE/+4g+d3GaV5180QS9eAxiZ72RfnRP7O9HVme+M8ntQ0qHEt1jPY2+bqjYY1hgyj0nnGv7F
iFMqMcyx2Xw8iye6OlM24Dg3+z4hjD7sKsCivjYNGDBBYt7cja5D0yBDwWABhZg1I66dIHGNukq3
DZF5yc+VbJ0IAH9vfimYKSSc9vhoOLiy5yX7fzk7rx25ja1tXxEB5nBKsrsnzyhLPinIklzMmSyS
V/8/lD/gd3Ma09DeB4YBeauaFVatWusNUs+PbY9m+tsfeb5Vf2fq4GqBLJno/wMt2G0d3UWnJFms
5lAVG8nKLN0vnietuA50cRA5ftn/w3igEre+N9fNHgjTFIjmj0VAB7nq+hhFK0VJumI5VfodtY9r
ErXna/j787BP3eQ2IAlCgdtdapCchJ5543DQm16nLwHhbF1NSpi2OPaTbtzbtBdjdxxlnJBnX4mI
51fq/43O7WbgGctDa6/EoY2GTu/GHg7CMQai0WJBZnX7u1F3QPkUCiCQ01/rz14adHsksnPpzb4S
hzFGqS2mkXUHZWTlbVGpYrOMzw6Bvub/UA7K3yFfoK4s6/kV9/tLwWuAaeUmpWG/p19R/8n8PIcY
oLXOGuZp7dyAdnIjvV095N9obobwwcYjsr3X5HIv7GBQW0BE4P4hPbSH1I609JZynrpDOcgkGjRN
PgxNEET6hAkI3E399u0dfOlTN10V8kE+2N9TYL1kyDLTVB31qrGJ5lR6d56j2qiZXfehqNGKiLA6
6d7j4nbNKPDip0Km/G0FjPLy7rAWiVZ6ImFpUYDN7r2KPmcyDPNngL4ere/52tTu1DD+XVZYCQQ4
MD8E/V0I1KlTV3QIukPTWCj5ly7+m6hTGaF01uZT7blo1zegFdJwtYPkV1L5wUsmuNEtYS3U+ZV3
LWHcJRn//iSqIlQZINVsyKbzqJyjq5Iij9UdvFJ94nz5x0BSZ4AGM0RDAOVw7kz3IZOWdfD1jg6i
wrTBt2kVvr0Nzi+if3/HpjoLYwmcFtnr+e/wUigMU2H3h3m0c0Ze1jtww35suHV65XCd3wT/DgUH
BpDXb3iSuVt2Lah0bGpRcSzp6DzayoTqJZrh69sfdGlzgSqxrK1MtD1Dzj8Ix007Wdx6OASdUcYm
1PkjfqDGJ31E4mrWq+zPUtP/+yywbJt6JNSivTr6IJIWQ9l2OMxdUR3HVZ/vAt9St4rG/unPvw0g
Ef8DGA6ffLePW0tWSzayWEXRtocG1YKbtRqwKJBjEMsFQ4+3x7u0OTZQKcArykTA38/nsu+WUtWg
VQ8QQdRx9LDNaFwK88IU1+hDl8IRWR/8PFRF+efuhWrPOtUTcBeHoXbNuHfW6mPd+/lzYUszzMnX
o8woZBIOqBxcebL+Lur9/4f/vysIlQh7ciBZ1I92Z3FtgJ0tbkrLsHT9WxDCiM2n5hgt3jQcTU0b
P6ZLL34sadLfJMUa6BgTp/lRG6AhhYkoxPOQ6H1UztLz713cYOvQ1hJxaxtDRwnbW/wrJ+lCOsAj
zHHQKQXbRVH0fF2E2YuW9n1/UPS7HwN/fpiRAXrBCSV5hns+PuupZn1P+4VePz3am7d3xYVwGkDX
cyEHoacC93C3LQonWyhkYkLgJegMFwnoCtq3QHxjmkCuESVrD9pWE33wvek0N6b7NfShb2c+bLCq
+5Q5q/X57d/0eka4PHl3bxk96cLvcPuffN5umnYavLxBR0YMRy8Z/TDJvOFudZT5F00G61NuFv67
suuXd0uTut/eHv717t3uboTDcAelgL1HXwMxtFRQ9xQ8gA9EAAoD2p4mrbF+1O7auvZv1qKXgD+6
6soR3b0St80LQYTojSG4Q4F1zxkAOyM8e9QYGv7wTeP064kLS7dOuEg0/3ja6tIhVPJ+DgTNKbQT
zGcj1dWntyfgdaQA/QkwF/U0CEiUYM93ZOIJY62rhS6j1nixXZgGJ9XInr2lXm7/l6EIoZD/mMP9
7uMUY79FT+6Qr/bwd6d1zkHA1E9CTuM1SdlL64qWD2k3DYFNEOn8s1QORiKzNjiSbvZrmAl0fSML
G55wEf76Yy1XSDnt7M1kaEF3LTBd2tRcl0RgQJwoQuwAinNW0tYLkubQ5Yl5L4DARCkmJEDGSpBT
ptBueMVqN7mvJfd2ZVxRQHh9kUKS47FBveX3ZbrLDDLhtN5gYh2UjX71BLpNkR4lrnm/Onp9Y2Ad
cYXudGFAku6NV2aAy8V38HyyJ2i4+INq5SFzO3mTtgggF/3sGNEAr+k+lcZVtYXXb4yAzAeo+RZJ
4aPvlleAwVKpCMrDRHEpHrmwH5es9KjT9eI+aygAT0Ge/w8n1mQrUWJmXN50u+tmqpvMN6e8PnjD
IE5W4eSPM2LSx9kJuneaM3p3bYArUKzkhIJUPeRP7pCon398irjpfNQjKS7hwbD7Eb1vVkEvh/rQ
2ROYD2MqT5Y3l0fT6borseHCum7aApto8sYH+E0q+U9sXnVj26ZdC+JzlL96MwCmJWBbW4PexU6f
re21C32r0J1f6BvTf3vIbTWeV17DfWHWcvErIDiNOTmx1g7oMvki/ygcTSAwWNjTXy2xtIECWtqn
3nHFEFtSeMXhj2cZOUmgzlthGD3h3RniTyatcNL2QOwONuhoRw9sto3YEi21xbcHu7Cb+VSHXQWN
fiPqnJ+fFeBiW4/A7/NlcB5HyMkvq6ucmzwI3hH85QGcpn7z9pjbCdnPNDJxDvpGnNpXXAoYcfTz
Fz5Q5q3xoiZHgAGyrrkdXAjDlHUYY3uWU+PefVlW88udxWkOY9BZULKs/E7kaR+tHukY/hz8WZjN
Y9GcVpDl/8P2Jf0lQmzGHIDWz6e1stwucWaPfNsS/UPZpFM0QZCbo8qejZOLQdk1o/YLC0kWsXUy
qbWzg/efO0xe3VnQE3yvHNHfqwBRJZ76VjTip95PKVB5EJR/vlU5mpAEIOxQ29+rIxSTDqRrofzX
eOl8W+aB/zSotXrfwE39+vamuRAQ2J0AxNGQpZWwL9ZZTW80Wu6RP1pVHjUgMMHhldo9iNEylG59
jZh64R61Yac4Dr6QFJT2PSnWyssAl/cHM8NlES0O64XH6OJFqZW4MdrA6qEzupqLZhDzAQ6A9/L2
B1/+AaDAaVFv+2ibkP9EQGfyEi4yfgBCONVfKLmA6m95x/iwmB4a4JWhM/syHCuv/pp15pe3R780
3UgnbWwr2pvkE+ejZ2OR6Wrse2CitIgG4W9Q8Ya29DSZ8x0Bvzy9PeDrB8LW19xUlgEy8C/+7iZH
w2jj5xVB7K+5d5PmTRbJeTZwvZg/Vlll3U7YJUXLqmkh8Pzs8zLiqZvhsxy3Gq47b/+aVyGKH0NP
d7MisIGW7AvQeq7aMbCHIE5bNTx2M6DMxRf28c9H4ZlIGLQwvOHNfD7JIoATkSvXjy2vWI/ZkK1h
O3XXelMOf8tZuIWvwj1Kr5TGAQTo3SjAwnVzlaYZA/stQZ935a3ROSqsE0vevP1Br4eC8k4FhYsE
zI29r6M00iO0IQwTd4GsvilOxieYyR7iZOk1k/QLQ5HtbTQpMu2NwHY+d8FcDpTcFjNu8ZlbwkZL
sQ21MlkN0YzmWXYl0r06DxTsaftsPVOYhPSpz4dzOiDjqbKtuFvcv7VSTAdHLc2xmzwaIKW6Rsp7
dfgZie7Z9lqnhEIEOh/OyBeJnQ1ekdQ8kzit3PYpy6rhWVfO9IgrZH8H8KdMYtEn683Uddo1z+/X
tcbtWzfBFJyj4D7uVSi8pm6c1B7NeCLA9pE0hLtEnpjtL8nkj1lU2p31Be9Um05Y2U45YKBsISme
jTIBrtrN3ZUEbbvAzrcxP4gnlbFpddHZ3C24ato1N4rSiv1+82ZtzCzsBtm+mChqLlq/fgBFMvxK
ZuPPFBJ5LBOB8T2nAoyiA0XCXWAqe9jnQ0sfCtjxcqcKy41bXQ73mWtpx2zt3Sux59LUU5WgNEHf
BF+1PQcwwExgnEd3jSmjUTDpDNAyUbl2nN6iGPss7J2G5+UslIl6Hj0e2E8VtqZwE0T3z6SbVPf+
+Fzzi0CCYOyBxNzecRIyiVlWROgYxeLstm69JmoAYR445cOVoV7XJjY4Ddc8y0z5nfvvfOubJphu
CSc1tujOHTI/mQ6qzqd7zB8qjGYp503aBPdxVUucTkMWiaXv//RVuf0G5p5MamOt71dg0vTKmypr
iUfPaG9rAf3CFNDtIEw1B6yF5JXocuG4U0mkZY/ui7/l4uffnPaFSt3c0WPLTobQc5L20dBa7a73
K+2X0VsWmuZa0L4DKDKraCW1vaYZdyG+bZZMpDtUpCnP7UqpmUippq5scmpi+Z2pDxgci379hOr4
+ksBab7mC3LhOOMJRkUa5S4LaYfdqVKlmS+Q7Yw413SV3OXSSqD7aDlsBNdpu4hGkN+GVV3mKfA4
MV6rwF+Ycp4e3CCbRgufvP2+/6RXSYbAM5RSPdZQdDjqxQrcGaaMe2pgHTihcLzuA0oe4tSa0xoV
S/I/3JUkGJgx8DwAVrCfAByJO5CJ6HcqNZphNhrYJhpyPvhWoq488i7kVpu7BJ6EdBrIAfa55Cyn
Ig/w7oznsepknDerdVDs/Qc/gS4rs9z71ldWF/sQkW7yIiig8GmG84T2URcrZ0iumEG8XnyuNGj0
oBAdsoV96XOhzIcjUgu03oY7IFN3viGj7UL0NIq7quqB8SfdhLd3dW0qXid2VKYo93KX0EVD0+18
2XMIjJsLrRPPvZ3e4H473WkcyStY2deniRRogx1vuwsNtV0MS+HAWE1qO3AubfODDwXolLWJHWdQ
NOI8J4BciZqvsyGGI2XdhBBAO+4bs1rSg3a2pLsp6JRxJeb1YFn9ZtW1NleS1otD0Sij0Lf5Ze3v
AlWMPnYllRtzGRuQwOEgLH0CEW32roXFi9NI9kFAwhSJvPJ8sVbZoY2bCCeuc+sBxpA8YhtiIZkm
pgjGQHolCl/aleR2QIFplm1Vg/PhdKgIq4sUP7dc23wEEFwcObpNNJh99h7WdhKWhiVOtVtlf3zf
bCkztS6OJr5Me/whWtxFZU2KOU2NLpoaKwd0meiPSFUUN/RLrnVjLk4s/Rikg9DLedVMN/xaLJI6
WBzQ2rzxXFV+DKTDuw6B81s3bbqfb+cPr4MthbXtsIPqwcZwbwQJOyQtjJzxlMsEmtJKN4Xa7kGt
pX2UQe6G2ti4kd8F+e2ANOyVLXvpc2l8UuYi3lMj2R3HYYZKmBdMr9kswY0QjnUC0iQpygf23TrL
a/3xLYicp6qbVgniHai3/RaoPN9IDfYYtpw6N85F1j0W9LA/aD3+46pAi93qN/qmK6/lxxcH5SkH
zwG+KSWL80GtNaAq7NduDOLSvgukVUcIJkyHxl/EzaJN7Uk1g3llZi8tLCZJGyiDlx9an+eDQmi1
MNypnLj3Rd1Fo5F2xx5MCuy7ZHL/yXVZTpFupDngmLSCEtR5yce399alxQUASKmUW5S7fJdIDEh2
rENibqzJwbmrZ2s6rIYm4kZbh5gm4rWX0aXxqEPxKuMaoRi+ixLBDP20pLQYa6a1/NDLzDiC9qy/
GSDrrbDP6/zvtz/wQsDd5FlQlaRGgCLH9oP+k6nkOCfV5WhZseoNi4txSY8OKe9BeuOPt0e68GmU
CjZBX8o+XCS7eJsNeVkYNeoPDTBrVHy/16uTHtI0K6Osda917y+MBuYaxDVZCaCtvThLnRfavKa6
F+sjiiyjRUnCGy0jbvO5i/sBN6M//ToiEBQZcPpb3SDYpbhdK5LS1VJ5mBejOHpc0JHKsA8rs0yh
xTlNV5KA33jQ8zCAVhmIEhrulBDRxjxfuKaY/BW6nTx01WL+mCHT/vDXvnxXqkl/0teNFl000wvW
nfI2bcY2PwkvSI56maoHWhE6jYaqjwpf+F9IYHnvvj0f22rufx6vm80khkSclTj/eYGl0ROvEhG7
ZuHecDIb9OEKdfv2KK9XeUPUUA7a0C5bvn8+So9uAVyMRcRppupT09fprVd6H0svQLdFG67s4NdB
kJYcF0wAZsgAM7Q7Kxa9PzLHXsT53KOsAbQcXl9tYQ9Vzahe4BQDV+sajvT1AaUkRN7AKnPBcXrO
PxGb3D5LXCirtl7oEcrKSZTl0j6SZvxxu2YTdCTroq1Bi4rU+XyoegoQb2h63sVFMt8N0vNCG6/E
AxbneZgrvYUFHVy7WS58H1KWBuEHcsQGCD4fNJuTma6bmwKzc8C26HAspfLGD+UwDFf6x5eGorfo
4YjHwUGK7XyotvRlkuPsTkHdsP5phNtWoQtXgKNgz/np7a156YBiV8Otgb/P9i+7E8DLz1VKVenB
Q+boV+NO3bNS+FtFEz2qk46YEBe1vSTRjMrCD32s6kNfIQAXq3oBqzBw1QTKHj8tUiWPLfiaw9s/
cKdftZWeQEaApif+84Cj1Hk+HXVRWAJFJRQ5MJKB/21YKZ6qjYaJnqNnUa+KJkzRAHpZldk8iU6l
j71dpacWlZvH1qqX5yALJPgKMKmz3ok+zKpufDa1pPpmOpplhmQN9DJbbb4SXH5H71102ZpfkCEo
pdMA253ExgbVU4ohOYx69aFu9OLWaPNko0klUeUBAUrKfjjlY2OGKO8NJ41LFXLC6D8VlYk6hUWj
9e3ZfBWJiHVwCekF0knnn7sEacOIVSpZ7ShTXnIrq7yfQmVTQcxRbnjv6Fjv/PmAHBcuABpXW2Hn
fPXEUOGpMWvIsyA1eYM4gnXXjOYce0VV3zZTcm0/vzo8cN0YBnwuxTMM47Y//0+i4LUrUjQCGpWd
KnVsoasATwCPsKICGr/9aa+eSlvDbxsFOgJ6WHtjcpJeVPcdsOubpGUXomOx/mMYMAspjI707HP9
Jijxs6/qoL8y9IWvRKqXV8SmEsg1vguBGo+xvmxaO5q10T9A0ypii751ZNvj+P7tr3yV3TIC548y
IB48SLJtt81/JtQaso5SFIQLN1XrQROtR4VCzHFTeliP+qqPixKef2JqU+zL8hqw/HUhmPExBOUI
wRigT7TbQAkjghvKGB9KT9wLfUzDoJ+ym8ZzMx1r27xNY86R6I+poYyPQa+Wx9xr2huZCxW9PRnb
YGcHevsxgHqgVFLYoK19PhkNKAjDk7BfpIlQT9sYiIT1Vf/nh5RkgW2FvBrV5j1nS2+TyRRorEVg
+afjGFSYVAFaDP1mCuK8tq49DS9+FW811HrpuPAePv+qBYKIhwObHVl0FG4VKm0PYztd8/14lZZs
c8ejYQO5ERH3qSfyE8BEVG9HxFzx06pJuiwEt//OaZpoEWB5+2UBcfT09opdCHib+jQ9i81Wmizs
/Nsykj/DXjwrQvPQ/dqbVTmjidToxxUJqewwWN212tDlETks1PY2O+LdHunMdnIND94O6tcqLO06
P+gStbnSQm9myJDVefsLX68e7gxUTIDKbHbW+9ZmaXr5alaMZ46mdnIyf7il3ehcieOvV49R6DGC
VMENBP3583m0AyGRDtrIUKvMn83Ozw5WFyxPqhkLgJto22R4CvXOFcDu68kk6UJcGcM+YJjwzc6H
5RXEmR45CjZ0wptRdNmNraPknPpCv0fAZr7yma9jOuOh5EH2hX0MCofn49F1x96iDwBND3Z1sL25
uh0D0zsExkyGJKiZ1o7fh3VpXyO2XQh0DA2pxN+WErzebt8s0tYUOOpNYj8XsRxQT54Hxzx0vVfG
C5jkUBpTdyzHWcVOac5HzdWs95geXcsRXl8uyJHj3oBy7Nb+30fcYQLz5GYEOc2Y8oNo2yTSjcG7
czGxu5IhXVpe9hVlebI7BBx2kadPpdKQziSejoMTew2ueB2qjDfYs26KQIM6vX1WLo6HFC7cfwqc
v8U1/nuZ9QXy82BG2U5srIPUSiZwdIuHkVWFIdsvV56/l6YS4Agn87c/8h5ZNrrK5bmAiEPu60jY
6VkRL4k/HUbDvNacvxQGNt42pW+YoGAdzndu2mu5a1UM1XlyPAQkdrFV+dcQVpcmEOwCBURSWqrD
u/Mh1SITgZ5ipOD4hmJTrktsdPtQAPrbmzzjSmy7FHUAIIGvokHEJG4/5z/Jh6DpaTYIP0ZD36M4
jILeqcgrDbZn19/1MLuj3qjcK5vkdcZDGY9v20T5qfDvTZWNZqH56w12JKQBOlrL0OGal3m80T3F
A6Sq5+7F19rys40Q592c6/PXt3fppSAEcZgUg/sS9vYu1qLmsgQ5GLBoSZF8KvQRUvzYpicDb8qP
vHcbHjNVEGtuo969PfKl5YUpSYLDdYl6/255rblH7Fcx337RtMfeHtowTev0FMhhCMfemuK3x/vN
sj9PqADj4Ei4mURzi/m7RLYqHD13dcmB7AOVoPRXubAl5ej/VD4P39gsCxPNKE1s0lCWdPRwKdPq
SZ+n+qshqgx5trJp7NCaK0Me6rnxeFSlQ69ClLumKQySQqnIB5n3pU9d45+CovMQIdxY9jcg/vM+
0ttq0x913eyX5Q3z99ydcYqgBwCEw8nWsQqbdbrmyHdhi23cIDBtxAXSrt2+HuqE/vUKQbyd4Qcl
OSquVlAMKL8n8ETbEW/rwG1R8UM2pBiqa7ih129qEiLK8zaWJxuueH+MA6sPGkf4FrIvevptsWy0
H0u303+owuhlNGbd+GEwAKWGtpMzHWVqmR9bY3H7cB1S+2vt25I2edK1zikfRvHipGOLUCPl7TlM
FQKFEWgulLAkrRe4R0mpriUkF0IrrWEwT7/FDXganIeGbFlLJ+lI7DzNRhwrWIoPasY8kwf5cnh7
l14ayvntVsfJAPG9K8hYxdg0BgeSfQPskqWjVWP0K7dGMVypz14IeBs3iCvq36F2F2KFmqWBliFJ
gDMa95PZFF/X7WkU8gpMihBE63wzO/U1Q9KLwzoeBDLezib53flk2rZETiXlC/3WnarQtnt7Y06O
NdKhzdh8DYJUQ0m5849vz+yreMOJ97YO8W+H0FcAK/oLZmJS30LNDq1OpGD58EmWQKGD4ADewPvT
lcSBc1PP5klAr+ZVbt5zlAjpGl7DQ5F87e22QapqyF4q8AdXrq7Xnwa9CJ8fChEYf5JxnE/pjFNH
q8mKEKba8iR8I7n3FmOIHS9f7lslmiup1G+Rh7NQ6gIioYS3OQ1zMe9DqTUsFmKhC7kiYP35aTG7
9YuJbe54yvk/PFSWhU5nkM4ytqiCyZdiqe0yqv12XCNkngPxCYFi9QmEJyqLOfmTuEeg1fhZN23X
hhQP2y80krKXdEYPlyArV/9JL0wlX9pJqttSy5QVNljFkcPlbovqJBxSqnZ54Hz2sCz/6tSVSxDp
KsELrASUXspiRpFjzJzP4LrGOoId1/yoLFV+0LNK+zZM8NXCuVT+56TPXBSUUtnfovhRIDxZjd07
mWn6r8ldO8oRgQA56i3VMofbanwxR3v8nI+me1f0uflrmbDNiF17Tf/GDqZrDgZ+rDJsCr/On9fE
L+mEZq33LpmK/rPTp1gD+hDxULJEi6+6L9HT/rSCkJNP+FDrTliyT5sP65io5MUTBNA8rGBkgJGS
euW8iLJN6ygwqzyLTAWsp/CD+bOF+PQQaVY7fdW6MiWYii5djjVHAGg69VUgGfns5vHo1GUZjq7I
UVGzTWiRhhifVDoHOmBna6lDA2q2dawdrfs4almBXCDFhCFyBbBPCjSdvF/HoFYv47yik46Nu3Vl
f++DIhk0oZTNTbqw1Wd2+1txzBQSggbS1V1zZwxB8aAyZHOjDnL6tTbZPrndBtv6m+BI6MtRGD8/
TMMgZYkWvBHlHdKNczF6R1+M16AWr55gVMG5i3lGb49AztAu0HuWoCgwL/Qvsgp5+cqX8z2vT3Fw
5Mz7tjOD+YNAeOTendoeC0zkg1RY+LqWRUZF5e/KkaYNuI3430PNL9rmeZP833wI90CTdcnNdF7I
q6sKOayP3lhoE2ABCE9xBvPW+aKk9I+Eax85OqPtxhupnGq9Ac+XTTct18UQysbUFpwAhq75PNv4
joV0uBL0OSWl4NiEfucBax95WotUJHloNINuRp2bD+IdLhyI1de9STYk5lQYh7x0vWPf4x1/AJYy
vnRTL/mvacUQcoKCKpXya3kcZ3udIhvrL5TdwPH/o/S0rU6BNaXIf2qB8Y5I4VWHYphRtTX7+a9S
SBvsdyocave1HL46adO8IIQbfJ9sjSOeiJ5JV9Lt5yhxa/t720xIX6ZtPz6JwuTul71ljB+7KV8/
CjoE3/Jauk/ePJp66I6dVJHhSK1BgrTJH8ilkzHKi8pwDzZuOvdZkszTg62P/tca8zTYTiUocbDF
JET5muCqqXf+/K1ELP92AQ2vEH0RxsfR9gcH6EbdPmHQWz8XQ1tn8SxXr7xrfT8X4Tj6tUXF0Mse
M81nd011u3wE2+/dycSWA5TIsSL/qgXkW7vJ8QQa1qEcT102UV3Oi2W9x7W0+ghqQi8pwPjZX5wH
fqGZOUj16aMjo6Eo+zVqCq2m6i1tNIlhN2cfXEkVM55yhx6SkWRjG4JmQ8hVTGXyImFRTO9Hv+3+
SjJ9KigwWPqnUuPdCPDRVN+qABf0uDLn6qeu96t7Uxsmt0Wulf5XhC86cm24cKjoQ4z5Coh7+TAV
g/+U+AN50qINwY+VH/9h7hqzCSdRud+GGlGSSNfs4JM+ryI59G4imnipVt5yeLuYWRykFjrenZJU
yhZPyOeRBq1JLaRtihDepcxOGEzOKQnrEvSf69Lvf0IW05cDN37zVIEL6agsGs5DuWJ1FwdjW6J1
27abGISDjVQc9HV27DB+LaIOxK91NNXg/dzMGH4BVPT4q1tztIbbwscTJVrRBvuHHLDqDgly4Z8c
q7WWT54loWoH1aD1UVp1SkN1mUJ55CV+loEX99x3CMunH8ZxMZ17J2f2UKxFqTlcOzRhEPl10/LE
OZLvO2vyHYxmunXIuBOH6cGxxzK4c6RdqwidMhduzYrKUaiGrKgOVevyy5NqmaxbdIWrr/ookcpv
PU87JRmMR9SW++TvdK7EU618So+IdehfncocPKqQlnw3YseBGx6q7jEHYhxiTTn9i605hRm5qAH9
mrrCG0J79FMrnBsMM1B47tii+VR8QA4E2/VAV8V9PgnfefAMMShUFOxGv5VlbTtRhs+4Q/JfeZWJ
VHumHjaEzF+lNpuc1znP3ldU9Usuu3X+iGR+L1C1l24TliJXE15Y3nqaLbPBxsI1bBX7tZa0T65q
8GcQU9o8J0bjfm8q5XXhsHrNHNUo7ODew0maQqtjU93ZmZW/SM3GciSxxsb70ufSPJUqRWPIkaUV
Jakrx+dRmEX6zhxWs436rKuR4m6xNw2Bzxh+rA3T/J4SfYdDo9T8IVzRq/vgrRhYI/KSiAzJOhQW
QxcNXgpWc5YWR62rKJNmvkjW+95WXXFXrnb2QxM8xG6LDE2nA5CIRD+2vqIPaJB6I8jMlK2hP8+S
9uSiqfeYLMj6MNhp/pR2BS9yM0Fi6q7yGrdJT5tmJ7xtuQbl48ST9p/N1M87lGa2WEfNHnvn5BWL
/n1WE8B4gFjKiTsjt352S0YuVC+ZdVpHaCwRTAP3pdHMEt+6RvDe7z3l6SFIi2I+gN4c9DsNUxDJ
UVwtFWW03stHk20HBRTHlvdY8XrPFH7sv2QaKCwpmka5Lwp6RHFs6yApj1XR6u+W3FmXWNlm9eyp
hDVpmzlZOOsYtGJVU2CYYDrld5BE2I9rzjK+s6fST04ZjI/5bpnmCi25ujQ+r2UHsl/H4QCzgalE
B9s166+eP9tTWM2V+pwv7cJfucIRPixylLeqszgudeEgclzauf9u6owpC2dKmk6Mas3qH4qxYHej
ED0zeF/5/3TzSEdPIvb/mWOpTyECl1pxq0yh/8A2t23u1rE03o0mTreHrK/du7ydrebUFEXvM0l1
9164Ltmj3pnu+k51mbzXSFHJLATLIvtuLm892RQftVTTey7EvvyeUtTAY6Zt9L/1pEvNUIgF3pVg
m8dqDhzrzmQ1wY9QfAb+lATBjTvTYzikYPXpPxa6J46Jon4bNR0p8lgZC1Nsi86+D5IOJ8k8a+Y2
rKcWmxWoC8tf7aRhAhIYw/AFz5bhuUiMhbsSLg2Y9FEgBItRJzembmnpN7JM4Mm5gb525E2UIu9U
igg2tdStQyVmQ7sjTXVmajKqW4vTIos6D902He04QBIc5xkna2zwnYP1uetaYmG6julPUCVIlWit
XchbpFiXzcUDLOiLAE2Aa/s6me1j5i9D8Wkl9U4fahwDIeJZ6RrctVmVQRBaE+M5X40yCF2rFONh
4VhPkcSvxuJlMPgqzAs8IEJ3WtJf6YiCDgYh6dpHFU4Ly42ws63Q5tXlZx1JWhHmbd08U1H1vo92
yX+WudJBa2nulucma3mpSEmkOiK2ngUhAqzZl1TLmnfNipA8nV/Dm4+2zzDHdchhZ3A5ifHW8xoH
dwxXmVmUZpTyMUdc/CcpzQS+vD+zO7reUY8NCpETqh+zoR4MY+aliGcZEcBpWvFeN3lchYZsxHtN
MygUSdoZ32eZBVY8tbrAVqbRWaZF77ono61176TSLu3uGnoG7pcUN4ck9LLR+dJnKMdEupl4X/1V
K7QYk11sKDxzFGuIc5N8zFYl/JDe66geHYxdvHDlb4U0VzvJczCYKJ/PtWlRMJCpZkMUqX3FtdLo
GY/3oCy5Rzu+PJJ0K569EYF1RF90l+KpQC3GHJUWVYz2s80seShamfXHHmxzcbQzk5PYorxenXI5
mulRz9DyCAXGVj9KAoUknc315APCJajmNq7VfMkMryjDDFL+Q+BO+FvgX4iFBwWGOVy0nJ5C4KGG
OJqTbZ2I5e2DtyJaFbaLof+iYOD8o5EpkgpQeIzbuSBt0i2RiJsZ0hvmFS3VpqhxlJPF6FobPyls
adtqSIOta1g5OFfLH49L71TvrdoB2opjztJQ18OOIDS7oPqLJgH3Rt7bC5loMU1QN/0KxdNaYnNz
bxGgsnt/ylBr6Iu+ykLfSr27tQQTEy6q7cSRI9m1UYmn6qNd9aaI/VEW+PVQ4eNe9eyOwga4WBUV
09gkp1FD4CRs2QXIIfTOdNoKq9NNamqGdzTqyvziQDOQJ9r+HIJ21vV3PI/AqXoGQl4PSa6XVaiL
Qj0W1v/j7DyW20baNXxFqEIOW4AgKVGWLckahw3KETk3Gmhc/Xngs7Eollj+ZzGLkT2tbnT4whuc
srypDB6rsLPyTEK6y8cnHVlTEWdIN32rB1KzfZKaw3DAEKH/5OnYqJ3IIdIPzkwihZmI0dahE8zd
kXhFIf4nsMWJUrfxb4msrTY0RUeppELRCHZZWQ86Hh4WZ7fJeG/2hStBn7vVAJKXMgZH3TepxEEn
MMfQJufIw6ZruAgLp3BFNLbj+DEJHNZnpKWPx8DiNGzOTPkRFXWcx0XjfC1HU/TACzOEwxCty3jK
KZ/cDUvfccXoI4b2ZulifbFOXq9Q7xPju2apSqxJwT/kocQstQOzzb4FoFA51h7QM0lQ4gSwdfj2
+rxj5FSGHZ3S72NBx5urpw7+K9zJN4ggBxuzrUUmbnFI3NnHAsDQO58wDAW1ENS7/UzgbBOo2a70
w35OrR9dI00tNLV+GPc0Irrio49YkR3qRrPgkuLIRQKt6ao9FyLKDJNnlWPcVtrqhFAnui6qKQVy
nQUo70TITNbjoUIoFmPkBR8HMtLAONROSQfQaotuDVfY5vhggaAxIquZ5AdnzeY6nHEA+dWnqVuR
EeTe3dD2VGLNxm88nkA9q3C0r5ovkyN4QQr2JcKAq7vecTMQVlvtQGhSr6b5qymz5GGom/7zuNZa
fWeVUmkx3YklnjNrEXvEOKwkKpCXfdalUn0kof0BlU/84FSkynngiwALHkgD9uiQ0K/NG8wh0kJ5
HfQPdl5kS/zCosVJvRPOSp3L4dK7d/BXedwHDJcQKSxB4+2S2bUrgq0OINagTSpCldn97TqrE5yc
TmT/ZajS8fUnuXyeJrpHu1Jow8/WDihrGdL2bozWlmaEjYv1YbEM1VDx66s72kSQFplp99FuU8JM
mRZ85lnU9HndPsixBrPMmt7E0iUnZAsRcZnLQli7fMlq0Hhpnz1J7Cb6kNgdbwt8pKYMW5JpThBr
c2dcg7RaPA3t4qyxHDO7vU0Wy/mVebld7nJBFyNyjTn1jnjMpe2OdoiYcRwJtOe1MQdsmSkYtgez
7qa9a061HzqNq1P0KAOqYrVOJjDKup3C1ZPYf4B57/Id29P+ztOXfMuw30vDYekmLc64z+uwxUHo
p9OLyXzn1ag4xRb647+WPkHlC0ZORSZNYApYvECTeMa/og7LKVg7nu2aP7JaUk9+Gtpq/pj6lG2M
qVpgMPrWf9f8XP1SSZ7dpoVwu/dO41R1BC3f/QQNuEIEEAQqB01vsGTKx8l+1q3M/+0ZyoF1YQgk
RAq5jN7dXNvioZnc7Ivdr24FmVIfy5DC7bjerl27/DKFFDc+EVcA71Svfhh6qc+8vzk1hWnwpyez
m/P0KPSqyo5+Ys0cQH1pftczzmAxvD6iHGE21uelqeS3yStaDTMlV+8owtSbSQpWRsvRB8rbhU4H
KCV0pC37aPJxUECiKXXD0U5AG+CHVhm83El7VxFXcbm0g3mAIxx4GJGllhcihJz/xnUvgR1a0GHA
dasTP0Ulpu9TMWYlaVTZVLtG06eSdKbgLWL7T8tumbeMJ1sy2e+IyqqCuuLU389eAvEnRc2XmpAn
zQqV9SSf93ovnc96J43uiIGzhHGetx6mb9wzTTwsuvO7d4E9krmm6mRmioos5lVGv2N/8XvjLTT/
txjc11FKAPWkLZ0mCAwW7dhbiQOVHPIrj7OcilArQeSGFupRW/fXlv/1NWgwJEvk9BPrqv6+6vP0
R122yadF5fnXiWiZWvW6VM+9kduYBDbp+qzwhWB+sEcPVWX7KrTSdXOjq5Q8eORmeYh5m/luQL9i
xd4OtEKsFiM9yKptHgfVikfl55Rbxm4sSpLpnmdxoAA97eCc4Sieqq776Htq1hAUbJcH7mtqCMWi
zd86zW5/993cdvuWOxJe02qXTbhWw/gwLpr1hNdleUM2MP12VmE9ZpygX0vXNk1YUTppSfl1SrfY
FblD6PW6O4dJsyA4rJODTrvVVv5zT2Yow4xywzcDrfFs5yG3VsR95xJ+0+0d6aw46/CBOo6qiK0F
lkE0ZZrhwSEFzW+tYPXTqDBrC3swt/kwmab8FpRdKe96VflzpJESOqHeu2l3lw/4G8Wk33JH5Q7r
xXzsMZgpaR38zCn1nwLlY7sxjKn3kAztmoazy96OcM7ykfFIhvp+XTqJMaIsvkt9mE/IpiRZRAfS
es5FGaiwgfFYRrgjeu9w+mnTm7VAczQ0p7wcw3FqnE91vUx4NKYuV86sXPleBRXVf8PWmuHIVdzt
hV1nWohLLZc59m5GF6Z6q+n00afgYTV4tvcNurFNCE7WwYZBN1oKpSgnPBruMKlbqhv200q0DNZH
kjjHi5H0eYhK8YIjUF8tN7KmZhpVOQq/oYENl9rXde+kYTGoBiU/XwuqGMGdpY4GPKntg6kK7X01
WL06pkFQ+vd2nS+/K7muz21PwstZ3CLpTJX+DWboc0HIpvfzA6eB4lAv8ul+TEEuRzxeMyT4IPPK
qCwH69mxW7oXwm+crf+CjP9dn1niNqOQgQ3sAAP0oPBtx104b7yKlNpYZvz51u7HrJb8udHrtsfq
yUuLXZI52DeOA1KZlHQn9TuZ5+VOgWT7WZXcqcguGHjzdSvOvAdCYXnrrK05HlVfaUdX6elEYwjT
U5xhg6A5jMQv33A2J5e1utXcd4nV15h19sVDqbvae9vr7KcRnz7ozb3rPRiwir70+azlcVN6TheO
msn/Eq6Kt0auIxtSwxkedKgtiqdjIG/EL4GLvNxlIqHsRz2NjnnTKPGVoLb4BJSah9FLtC7l/Pv0
sfKhmKC8qhWVytHigODSSbblKb3D+EAHaT+XKPiSbuc/Eks6YygkFNq4l0ta0ZExMV8Ehoee8QrL
5pnwxH20q8UbMezyl9u07YwgxCBPu6kkdmCn2e3nGznVU36slJk91yuFpLtMs8d+n3qiy4n1JSmK
bXXOl5XEJYsdCt08DwUFq6PwMF2IFIZwz9g6OcU+q+zW2U14uCInb5jpQ2B30IWVQXGqa43gAJJ+
+uIgrYdiiwY2rMb59SaRPDx0mAYOQlkH5R1ERP4CYmr5B800eNuHSY4FbulN8i0Fi9+FvRy4GJcy
z+fQr1a7DnXCqadESYMwsmpKEbsyGT+tVZPN0QCo2wxlMA3PoN61HwUb4IfwJ6Tu6Vkkn3GQLN6P
gggiWufesoBWJMlhWgdqfFneNeCl3XTUI0o6FfaIk5buDX3Ubn0uPjdOZttudqP0kuZYjgALIlcM
Wh2iR8nDM46OcWfbYvLiZNGJvciCqzEyPWz8gsFM4QAOvXGzUqinv9D206GgM+aEU4brKh4bcvYp
svc4u5Eh2zzU3LZEGyl66AHXj6JZHBTvvAEBgIPprObPWkvF99ZOSwJfozKICUR38jCe5dKGoIsX
35COHj6BCVyKes0NBCrS2gvFoAbETfFJsw+uUekpSUSGbResLz0q0d61dgKZNUE0YaAugmi2/amt
xjU5ZXbNCzYk+GErTQVGhPCJ8V6uW5rJ5eNkJysf2o8JKl76jsaK8egQSI8hLTXaunVV3sot6IHm
JbQnr8eCIPKNwny/ea42D4lZrz9rL7P8m9Zupmc/z9MPbu/v87TTxyMs+AwIiDsggtTYqsTOEmfR
d0gez59pWfjdESRVfSIh6n9qVcrNMCwmf6OstY2UsY4BsaUUM4DYqnnf8RS1MbaX1G4TggiKOp5d
kXKWFiqbJNxyl3alv+NiTQOKN/PUH1v0bagedZWtIqVjIHc3bH5THOm5uFd2snzpebYfLT5OHlaa
MH+3fkbUC5NM3AkraJcDc2zf2wXahOFYLAmVcouf6bmBXd2aGqnYrVD+SUc9tnm4uRZhs1ZLBIP4
sA/WjKgjl3rhfHUXjwjCHJL8h1ENFc9gpjQs3yZ9Dt7R4KXo5zc2BSo3lYhZKHaow/VdaXpYOqMY
3mdNWuthi3Auhe3VFcCWml58BGGbyNNEY2OMVSW5bEwEtjx0g9cuCS1d+d9wQyq7vdLIsWN9Lnhs
TPw810NA0f05UZW1lY0dMhclaTkdFVWrKRRjKYh5ByOtIy31YKWWaHpRA9J4O3ge3BSc69oAFyTo
gxOYr6VjmLHuT4Heh1Y/K2cvLVFr97gTI9pP16sS3S+wP0N2v6T+nBxxziwJeLSBlJVbNDdLE6Hl
RdOrUKYIZQ73GCz5lorc0eqn537qe0xC16ZLNZRBLX18HywoweBka2bakykWGweczixREA3T2uUe
jD08j4tHyP29TEK0qIcK9y3VWx9t3Oib+77BWZJCDI+OfRx1d0zvU20wibJxcNA+6eCP6psCDx9v
+3t13p6yrKunJ9eQK6EWJCi//eVhXEtoQ9uPMUSHVoQWTq3mIN9JlVU3js5SmvO73qaITsegk81v
S8NppI1oJ5OI7YfOTZPfSbCC36GkOFanEW9v41OZVqn46Ru8nfc6tHMXdSY6H//Rbhn0j7V0iYWi
JHBr40urdY7u7quKHuExMaSkqTxaq7/+xAKT9VSEc9m3BtBceWCYgW5i2rMrMBVc6rH4bNmazuGG
pGBSLyvHRBhaiLvzaI1RC0CBCgwdFdyBS1ZHP9bj5DlH6ayT9lQ7ZkukMc2dQ7MkkYPy41ToPUfK
AXfhf4fa63rfJ9cvPXHI6ZMiQ2MvbtGNVKByu/6MHHTR/gxIXZN48RcLA+Q8r8R7R/XGqEUiqwwM
CL0l8U7LMLm4jVpS1nc6Gbp98EFYz3FF6Xx9cDt+/zbUfVoFaegr3/6Z5ulSfXQzlNC+Jmrh2aBX
ApF9YH8zNdcogwNl8UneGELyZGZYP9CLbtp5uFUajJWTO3qlPI71vHBmmyqfeSoRErrXEJTs9y1k
vvZ2WPUVR10HqvxXXNuTnjwXz8mYqqetHwegJmjZNmpFh1JTtUcvg2ILbq92438uOTGPkxqK5W5U
DtnMqvO+xmIRTr/LbaG+TOmS/RqW1RhuXC6BcrfYZfJFS4dWD1NNzs9OQzF4v+hB+Zi3tYUJY9BV
3q7g+bNjRE3K9ms6IltMrmUFyzGFE42qo9uq5CbluPycHMSkd7rKZnXQHc94nuyZGpNDzT4Ip4A6
XIhqovaBTipm1aVfrF9V77WPmJMaH5Wf6jiuNWMejz3eljQRiBHDrA9Mkk2tyt415N4fcDft6l1h
j1i7JG6SfRVjOhqwBQchQ7CY6nNtrmomkJW6vjMms/+hQHl+nqdyuUXjOK+AxbTuzTTWxY4kzY01
QNn3U+CXNxZ2cGAGxHpHG0hWcZtK+9RyeuZwNSfaN51KhuMEtau8qzxT3M2kDaSRVtfhOp+ZnSCv
rcFkdBSBvtersXxEwgt+qPIq2ex6zJfT3ZrR+X3EPNb4iLjqSE267hDDnJzNRsaTFiCEChH/JM5Y
3Y9578A6L1s5fAZ35D8mZW2U+7RJPO+xRZPnU1+tBYAde3F+Bq0sFcUYZ1S7RDloDTvzUsZDGiAE
RhHOS6kFlpTY5gVL87tRGDNCDFVf30jkf45zCjP4neMu1Cis3OH5DoaGWgZic/Rr1NBT+5lNPbvz
feVgvjwlBWLh/RikIQ9/Q+OzR9E67B1v+NqnvE2QvGvwHAWpO69xGWBgg46iOlLWSm3UCsY6O4Gm
QjjYsfO6gl+6Ts8rMIExJo1U32uEQH4UWuv74Zw5ywkGSyf3qu/zr4OYgev60LY/iM7GkxhdhBag
rloFXRZhDifyJdJXPVkxnfVdI41wwgPcCtKHPgzNVbq9+OvM1JPRjpdADinT8F8qWwv7ZBVPGero
JcblrV+FHpHOsLMBYX8QhYUFj88i6SF2MeSF6eBV3HhGAOAK4V+u8yDo1HgwKGl+orEP8kGWJqbM
bEsK18Wad6cUMq8RS0ibkstNTS5Zfd5/KXvL/qgHS1KFXPvsG3NUwrzTumEACEkn6HOajm5FjjcO
YteOQ+HvuYz8DE9u/jXpGJYh2oQG8b4ygvHBGdN1w/455rs2HdwPQ1a1qMa1XOKhtpa+irNcqQ85
9NwnK+/7+jQEbpuBtJRFGvWADjbrmCT16fUQZOz9ga74VkKgrC+dKe2oZRpOvzfMuqj3U2cH1H9I
ACnCikVGE5plXxveXtyajEHSI/HmZkW4DewbdbcMrRo9C3Kog541nuikKEDVxern8Wpr/jcPHwFY
TH2zyJjDPcN9rpu6C9dlDOybXm/FO7kkfhm1AwbuoV/Xza3ZapSwM4NMbk+AYP7XO3L4xR1Kc6vM
9a1YRGUbf8B5MfwIA+J8ei6KYT0WQCnAt5YarVngQeXzkA3OR2NBhflk8N49rLXhEg+8jT99hSuD
Q4mYhI+bCzJUaC2/xJU1lVATQRV12K6AWrNkzo0sro5yjq6FewbI3eZhRawYHuwZ2pskpXfrtcEq
paMG7VV8fac1wD6VYDoWhQhLPhJYvT21V/i8bdA/cFBw5lQUt5//RZ2YUoOXKPFB1Yigx6S6bp9a
b0wONS38fx8K5YRNDMTweVXOCUM5PIlKlZ0XdQa4AsvPxSF1y+mQGX1zBR99jqplKbGqwvxlI2Hi
anv2wbK5azh20o+SomvCMkHgAMpWflBF4YbdtF7ju1zYIBtg2EXtEgMcQNYvV7FU3ZoAIQnADyjz
plrlcuNzkV5ZwEuzAtEMQRr5V7i2Z6M0oHa9cimCCAjfuutmr4msxCh3lcTEzoGAG/3z3kBQ3EIk
xzQBX7vmy1mZLeX4McFrAZLB99zWy106+5i8T+01ceRL64erA6xPLnZ24xlKNKWX3fVajvN2PQ1P
AAK8dxVh75X1e6WXuG2LAGYpOwL5XPNc/6ZzBofskM+kCYr4bdmZ70BtGLvB16z3svdlhFZE8ti7
i/EfncUpNsHIPL29qBen6oD5RpgZsuIrLpsYvIbmQYBfmwdjJw+AqoDSsqzsymxfn2zL2LakT+UO
W9Jzui5azBjZWwZOGcKTdjimCXiyWe/MT+vcDbu3Z3VpMHTizA16yz15ztrVMmOkdUIKr2Xl8p3+
Cc1NFaz9Z8ux8mu6l+fEJwSU0FGizWbZ6IAxw5f7sihGI6HNQcELs9B3ndd86+lS74lqflD9qqMs
AD5SpnK+QtN7fUEzLhpr2/nbIM1n47qLP2gE9JwHR2I2Wucq6ifb28MF7XZaiuirbtTG/u2VvThZ
aKZYEAM2RuP05WQBkyx2X9JXEhQzdmsD1H1zMtwvrXRDYZdo3xs9SNIGYvbbI1/8pjifwLqCF+3Z
Z5doY/dB6tZLgB/GWv9XaXXzqKyKUuq8zPUVIdfXpwKmEeLR2/vHe3TOKMutsehkjx0bnRj/oM+4
NBorfYR/n5FDRgs5mfP/SkaJtDyhjOpxgS7OENFcom81NfVJgY+/8gJd2isOYkHgTSxv6wW9/Gwr
Qhm9p5vsFdBa94tQyb0N9ueLgcOAHq+NncwhQUBxzWT50kJC7ESUCjVc2zunbGmFTv1zIrNdZ7P+
WpmpU++qQFjXxCHPqWnbGcROyrM3uiW3y9nbMGoG0kzKDaASWO5N6+acuEIYOzoSJXhVBAfhBTk/
B0CQ97PlZ/HbX/L1UwhwBqy/R+cSctA5+XKSJu1ZmstRUhOW2T3RZGF6YifmAtU6Xaj/4X5DXILw
j/cQwujZA5UpGBqq9blMJ13uxyl9SKzJ2DW56/8P1/bfI50tLH7Ka656FhahfidGN7KI+gKmd913
9s3bi3jpgMNisCEDe3TXXl3a/pqkQ2IHka3l9nek6PSYakz3X5dn7pVb7NL3+nuobdv+FWYSYLgT
jaYAa4dAxZvB5i6lfoYDQ+YAyEyuaeqc35qmQ+DC22LpDp1t6GovxyO5MQ1tKqd41mbjAPtoAZql
gj2uPtmNZS1y76WUcNCtHK/cZOeL+mfkAD9N9grn4lzupTAnhBVNc4r9sfR/120b3JR0f/cmcnH/
uCm3oWyG4G5Gz9Q5V7hytUCrlNCnWFul/xtIvR1Bi/goJKZNV3bl+ffbhoIuBh2OeJoQ9+wtQEt7
MPMUFKtmLe/ouBj/DfUM/1VP3cfKr66x4s5vT4ZDTXqTRAKziKbD2e1piCmtC/yZ40XLwUi6/sH5
Q5qAQ0HTtG35PejeXfly51faNijXCXGZvSV65woZuSN7HEhBZvo0Oe9M7JiPctbGZ9ijYKSQwowp
8rS32dT73zK1zFcCwwtblpCGr0h6hPCwd3bwZUoTDUNAEWM7IA6i3Lfto1Wn04c6852YVmsLZASZ
qn+7A/5MGtEeZAWRjIc19fKgyIlgnkFEXA4FfRrX1FakARr3N4KyYAneHuzSZ+XR2Ax2tyvOO9tF
/QQwhNhMQJSy8iio3fm+HbLxQ2KobC96wGZa1+pXZmhc2LtQptDntx0dGvm53UuVe6melh20aXsw
7zEsAtoKek18r0QbHHs5zx+9bC1vCzGaD2R41SeKwlbcl67Wh3VAqwwLq5zKFHSNOGkTKzQQPrsW
QV/8LUGocTGh0uKdb/mFJL1q6gJQsg5Brxf+Gm7y1Meh0sbj4DrVj7e/xaXdvpFbcU0Cu6CfR3eQ
PZvacucptkBFa2AQtSpBMCAdAcsszclaKQPCXkpOZV6NR1SSLbl/+zd4JbW97T1iIxfVhs0Y51wz
aqDIaWaS+6vs3PpE2a3ee8lUHz3cH3fdqNaoHXFaGvUVg7iqBcbNF477aSpppQBwevvXubQ5fQtZ
VIoULqWQ7ed/PVEA+NOkNWkxr3NWn2ol1IPUIVdomfO9xK6DHtPSX9mbl8ZEjIfYFzEZXquzZ2qu
dH3V5lTEMIOKyFam3FpRwnvAAVKWIc07qgl1YntXXo6L46LtiWMYWmv6uWeLQRd8zSizxQ2+CfQP
RJPDUZlW4IW6n0Gb1fRsX5T9NQmpi+Mirr7dci6E9LM1bkW25JPT4LNtVtbRK1A0AFYsilOio7gu
kQqkKQKZ7Mq9sy3j3/TIbaNxtHjCkKrGOGA7C3992hl472RaMD2CVcjnPF/GnTm5zvPbG+jCiUIN
BNo4BxgpolfSKo2sHBGsY+wOLT7adlPeQAsARDGmv6Ety2g0F8zg4YztsmWybt4e/cLSwtbUDZ8r
BNTeedxBnKCG0sDgdagKF8MNUPN+M44HItQxFugE7tp+HK8s7IVLi0GpphAVbCz2s/3LS4aETsCb
hTP6FHqq5HVWFNVLL8kjz5nlv59RhBzM7ZHGDFQ/fyP9ETVTfAZFbFdKO+E2MjygCKvavQ43Mo/0
SqR7FXjqw7+vLZk/IR0La+Lt8XL/CBgTDmh6EWvTKg6qNeqjcDo9hmXrfzDBq0MQHNTD/zAo4rtk
kX80u87WtqvHXK8cXma3zNrTYlP3HnxH+5F23XLQG/Pe01jwKx/0QvRKGMAWNllH85WZk0oKz63s
RMRtUo8Uua3pSSgfPq0VDFBQ357hhYgHURO4y+xaBjtP+qUAQTjJmYBLwS22oI/dOvNqPWn0MUMB
ezuyrFrfi3IdPr898h9PxLMbgUYooj1o9CH4dh7P6s3KE68C8ERUCuhPqP6+pwn5GwKG2medpbs7
qxucH36XdHDXwSgD5tBM/baSpf1MNwZAojk32Q5UE3yBt3+7S6eKd5mDRZGSJOIs+nXkrGvc3LyL
PmA1X7Sg+ME0vKMzrodJKpcr4neXPjqVf9hBW4Cvn3ulIzVleH1PypJN1KwdgXqBSXHykJtXRdAv
3VJIEoEbdf4YSJ7dxPSKrDGDDxYnYMwPhLz/NZzyAxcMuUswOO8Dsy7jf1/OTUIHrQteWlosL08v
lLbWBcQ9xU7dUiswmun9nDcqRqsOJK5ClfLt8S7NEUVRpAsJ5nC2PasV+I2Oao9qZCztRD8u2WTA
oR/FM+xHIzTXOrl327a8Vje4tGlQO0Z2Bt8n1Fu3w/bXGyfzLJhTOAVxMzlW5AYIcAZVrmHLGWib
JIF1JXq7sGksEMJImhK+kTycjdf53MC0nefYUWn5rnPy4dNg2upAPa388vaCXpgalXJnM3zQKfm6
28//mpqzUutc12KmDQn80vN7DxqxCwFRmwB/5zJZr4RlFwa0YVnziG++qq/e0qa1YaBAlojLPk32
jTv/qu3cPJZd3UU2IO0rG/TCUmLsgmIQHV40Jc7TIhrpE31ffY5HmhcxyL7yAK7BBl3udleiBHPb
fGcX3xYHYdCGRRvV5LMUzM2Ajrn5ssSiyNTRsVAt6HNteiimwti5sxhJP/XmQz6N+u3Ywa9x8GvH
S21Kv+arcr/D6rZROLCGo0zSTRreSZ7SZJjufZK+W/ZDcWwgsRzTFKnO6O19cClhoJqzSe7TaHCx
SH+5EVbDqpUL/i12hrEFIpRAxHLMxTk11th8akFyEMWqJf0c8B7jvZWjOwJUSPslrDaHFIIgwDWJ
3QtvGN0A2mRICXPWzbP11DUcvtyBrWK4ArfFpfYjYN8SVRYQXZ1hl8dVC0bIla11JYG7NDK1eQrZ
9CJQKjq/Zpwp67wMF6RC935OCbE63HBxD6PciQ2MpT+5WJmG8xhMV/bQhe262e0hPUcLbVO/e/kV
UthfjeiMJe57kQEvc8vQo38VOz1eY29/8QtXqcvabq26P/omZ3O0RJVaPIcLmg3JBs635/oAUmeh
h7sAblTrcPR6U16Z4IXjv900SPgSGOjmeQ1dGc40lC3E9k6hcKKDiAWrjVzHcZ2XhhsAaY/uytZ+
tabsZgJMZ+tNUM47z1Bo/bfG4k+K05eP96ORNQeztecDUMp/7Qsi+o9kIP0BnnpadXrw8vN1RSXd
wkMHYwNd3sK9w/pI+uCMqGhfCWQuzQqlKYTECSUdIouXQzVoJBa+q6kYKjAV+nqwp8gBtJIBU5qv
eUG/SvKQD6cwiYQ4BVaAt2cn0YcmAxIW2YQcuPQ9CGxa/evaIsDy9p68MCnuHhIek/Xjn7NJGSmi
B2lvqbiS6CDYcL7gv9hLnAZt/+3toV5tf6aErA+SxLpD6vFHlP+vh88tAyQItoI5tNX+KKaxi0fY
lTsxaWpP6Vt90o1q3r896KX5UZ7Dlp4Gi4eQ0suPlgUWKKjOAHQEfA3dDDN/bBQ1O08Ajv1fhrIQ
7N0mR6z0cigX3psBanHDNwm5050R1JIZgKdvA+9KP+58VhwvMAxIQmFgQMH83Mws88dmybjOkFqw
6mPZ5n3YCdjdialfuZcvjsT1SN5G0dHXz6L3qqZotQB/j5bMa75U3eLtA7sfzLD23P7r2wt4vuf/
zOqvsc7ux6VpZZNO6IhkyDo8odLgfu3IFHZvj3JxRgGB0PbcULs5O1m2DmG/Mjs7QjwTqOvSA2Cl
Unabt0nzj5tvm5DBRwK7Q0WBmu3LHZG3gVsmC0LOFig1CNNLvcftsTzCNM2ubL7zw/VnqK0JTLWG
Auh5DUzW3jKb0KcjUw34Zup5t9f8GaZPJ9NDWfTGo1pq58vbS3npg2GPum2MrRL1R3HzrxOdA/71
WskHqxSYXD2X/o5U/F8Dym1q4LJJb7eshyD25SqiEDe5qmdq4zCYX9Kh+dU1pvfo9uX/sNeZCuJu
DgQbGt0vB7I8ySUiFytqM5m/a50eWpWZpt1uXRPtyve6tAtR5PsjlwhUyD8bq4P27FbBjCKPOaOP
SI835EYUh1ap7PDvXwk95i0a50Wmi/9yWpkyZqefgecbkED2kHuygyeSa/Cq8zBj+0q8JNhq0gxx
2fQvR+kax583GaXIE8N3hIP7jYS17k0mFElIU8f/YVKbvQbSz5ty+dmk6BYiveRPSNxT7r1rJtDb
UVJ5ib57e5xL58r5a5ztO/61xTfRUtPSGAeBRvQjDPh5pt1vbLpg3a9rAHGLs30l5764lgDjGJg8
imTq5aCzhAFdNSuDjnaHygy6E59krsS+zzywZMJvrwlpbsv1dyK1fT0kroGUOdQcdWv7jf6aZmGU
YzHpbP3B6ZobsXbfmlQ3ryCOLg/CJsEQihD43CScJgAEcegwaNFJcRv0BW7vZrlE//7FNlAhcBTc
hNmPL6eC1lpT58KEjYLJ2J1HSIhOXD7sGpVB10n80xwkv98e8vXEtgo5hU3KBxQR/ODlkAUJSmdA
ZY0qGqG7wOncR0Na/se3RzlPkcgUkQRHjS6gzAg07eweHCFmZdmss+VxjT/MxbiezCL375s+Qd1i
JgZo0QKImpa229sjvz4EjEyKRLbKcwae9+X8ICV2M87kfDi/qT9YmpV/whd7OrWiH24sO2liZ8EX
++1BXx8COuabeQU1eUzp/hQ9/9qSGGSMFUo2cD3EvKlhQ5LXK0/bIc/1ueEV3f8vw5GL+/+/zmer
CxnehV+0Dde6Q4SICWgcHlC6huKH0pJrlqOXZsdtCcKWyxKHyu3nf81OOIU+QKyxolJOfUT45e5c
KO2byEL5XE4wz96e3qUtut0mf0pANI/P0tzc8Ap9ToG2U1tMaWY481HPfPsfOxrb0tF716lyUp/E
be/lrBAPaYgXJGaFwZjfo50+H7S5KCJ9nUWU572/mx3EQf55alt8QE5NLwxE09nuJPIPRDIOfDkt
nU+VWWVxILll3h7l9YPtUN73kWMFx0EOeHat2BRGagGVHVCvwqvZI5PNbRcWn+eUV6L7C8eNjb91
+ba6FvDyl6s442Ug3ZqDbhZ6sgOjgipS5q87dELayICsukm6tFcSwQsb0kVXgoydFBcU6tmgTb/m
NpRkAhJ7+mKUqX8LTqf5pGkIPPjg0q7EP9tHefngbBVzFD6Q0cUm61zc1oOqW9WIRUWmr+YPdkFV
xBWYCVc2NbwK8YhIg8x7i5xS/YhQUX1lz7z+mlQLiR10GlIggM5BtxWKxyh3QowELjJ/9d1E73cN
yqDx2qKfd2VpLw4GKICDTm6IN9rL71nP66JPa1Pv/L4cDtTx7LuB6uMBoXPjSqz3ChSu27SGQfMC
hQBl+woe0mieWbUTgtjZDE13UwSK0auu4qCY1CkVS3nnLHNxgvRh387acmdL//9IO48luZEmSD8R
zKDFFYWqakHd5HCGFxg5Mz+0Fgng6ffLPuwSKFjBevZAXmjGqExkRobwcG8/3b8pt64GuwA25StF
TWGLLkSIUbENeOkCDarrR6aN63OULPGBv961It9aAk7Cvy3UB0J3zmjuFoHQh/4hIcpFnA/5iPtr
ub0VMlChYCf1ISTMdv3pjF7yCZToMBiMQL2DfW981PsxeqKcPhc+/BndwQfcWxY+jHIHJSYLlNra
YGR2mr6gSBcsjdF+6bXMfj/WbncQPe8tiz43gF5bRz53WxMsUgcCzyVmOjDLzAf69xS7l2o6e+pU
+HTMjuzdejR28Dd78vf89trNFbJkjoU9Z1aYhbC878Wkzg+JBWswY8g/eo+i5Bu/nEQBvQp68yiR
fW9eBTUsh7qIVPhW9daEG2jwTsJ02gdTipdrSXWk/H5zybFHDx/MHbAbmfKvl+jE5dJBMsNJUeLk
Erc12kGw2zFBZ/QHzut1qmLlPKUt5iFeD4nEga1twdMmqiFFIYmpIAD8pqBJwFmCb3BhFjgvE2ig
HGbjT3MxeOem9oyfagLXDbxWavquX2L926Ib+bscdsJ38GJKyk7Y2ALDLIufNpMWlxg2qu8k9d2D
ZoMF6JhZPk2J0UwQkrYHgd7uzuGzJIW/fMg3O1fWjQ7+EJeVFJP9TqiytwmNyMXtuiPozM05lBuH
GXhQyED0rZTdMDnGJEi9AzggfjAZXP4UYTFfSwiEEV5vOkiCYO9WD966PatSZBRoOX+c7VGEWoOY
ElKcoFIoRHpQAQVaDr1e2NTRpegVFaV3XTvfP/97u0qxxCNBdcmD1I0jWbKULgqcyUFu2UPQpvoc
dCLuqBMyXPIfTHm4EvraYPS3tSfILmZG13nf+kV23GNYI7IEhra40ea3+mM+oJxJI2jgoaPwtD75
DL8KU7hmDjS+cK8OwkzBaPXjWcni+GJ4RfjH/aXdvqfSIMq3Ju1aSrs3qPKJUpvuoM6hQTfKDK9Z
eRe0svOnoVWqdyJaumdlYnZYS7PqH3r++hkujergRd05QFihBQ+8g4bhdqzRKxCgrUo3gw0mcYI2
MapgmUy400Qyf/BCRqTtwiwPjO4cINmUpKRIF0KilNZb3RW9gN0HQpEa8stzmIbiK3zl3amZENu7
v8u7pmQDl66KKeOytammJLmcBaboG0fMW+TRZXR1uJ+sNn+7s0H00XZeVQOJkDarSgpjNI1SwRQD
On7FDPlFaRq4tMv2qNxxE+IS/VDao0bP0AyV5s2qwHyDizZCKOjCwmNGP7OuNcSKJ2v0vL9tq5nO
oxabkDlAhgjp3VFatLepgD8NYkAJFNy2lxsiIlulqx20sQYnyaCEl66mA6jV4XBQ2LkJJ+RKXwHX
dAhwAhsPvjhp3BTWkAeSvzAow7Z+ycPFYXvb8kErjPx6/7zs3QcQbBI3hzoipZf1eWFWhWZWNsHm
EOn1U4FKy7mq9fKiKS1E/RoqImkMqcJ9o3IRm0cXYOD/M7p5dJO5WBhFwOgERVZBGpjPL1VCGF9B
2/WYMfJ48TJHq/zJ1I8wI7u2KWd5dHLJmbY9C2hC5n7UpdDK1BvPC6Ban8gQ0d3OiE9tOfzMvFJ7
Gib7SPt17xBROdblBIiEKG6yXm8uS1eBzyRQ+yV6mMl9v6UqBQTc1ZGy8K4pm16kfCYZBdlkSVS2
8hIushxVeo3Bd9V5qUZYfZdBDQ+qFHuWGGQDD+Og+cYtWB8fNm0yxYLiDPKsyWnpEIuhFY5Cx+S0
B0/j3ocjFzMhqjWY1dsGHCV1wdRWcTfxbJePc5HCxublxReEGZSrUWcWwmeaQhOgnb7dP657Lxe1
SPotmHdc5uLXq0S5eOwdYeHpFojNdS81LjBTIyU02/FpaCcI453E/T42cdVKvl/bH6mxHYSqezeV
wWCTxq8GUsfbeAYmJDJZN8kCRJS8xwHe7QBWsxhUSflTQ/kqoJVzBKyRLnx7UYkMmJOScT8rXy+8
TvRijOoZm8wPQTfTDZ8h6XQPCmp7XxbUHyIfso5x0zhHCmaeGBHOcK/D9LE0+Z7uPIUXXssfTgir
KVMPTv1htjNUXO5/2r2HBcoBcIw0dHjDNgsU5Qg3cVvkAZy7LQiOHg4h6ACjB8vK2u9pX7s/XQ/a
HRC2xXzqFrR6Dn7BnsMne3TBIdLsvpkd7oesiafIyQKbR+5E+gyFbzzAaAt/2SktzeTA9+7dWPmC
Er1DGUBlf/1JkxwulV7BnpVCAuMyix1ojQ0xoNfmBzd2b2kgn0j6qQ5xbTem0nZyOuBNhD0eDI5e
5doveR12D7kNyFJ0i3lwjm6Xhn8FMMBsHVuJc18vzTZbjcHFKAvGSXyJ2m546lUCzRwhyE/3j82e
JeCUclFMfVILXltiVLhC+QXayCKth6tATS2ATmO8QP1lHpyPG2wbhQuOJvcPaBvfbOv3vK40KQbD
9tQx8vaX3mUj4JIhMRO/7cTyMtPU+0dM+XQC0JXQFLeGzyNKab5eZfwgIaoDb3jrh/gxNBEYzzHh
7Nhq0uYqrPD9kuGHlST/WpUWZKu51ZkPtqBc5YdF3X2LhrqMDg7url0qLDaSeGANtm3eQY+Q7hjh
SjJG++9JgeMT6IHzbrAohZNto1AFvvXl7d/ZxO2DtvFe68fr74xGgWEWTZUFptDyD5Tes4uTCvX9
DJ/9m6NpHQCFBp8uMYnMk9amFoCU/Kd85haB3IvlwokEbsg+RW17NER5ey+lKfDAvNj02YzNS9J1
cW/JAZRASGk45CbaU0+MG8DFrj6ky6A/vn0X5asFwkZO8W+ZLZgXHHRUXLgtpfURIaDqxFteXtw+
Xg4s7a2MRIHTIfV+b96ruUwMVxGsLLeTH4jRoysC23LkwyPXvfS5KA/wwLfvo4SIEDUzMiChbJuP
ZupzpDiVkwa21jSX0VG6j43b6p/fvn/AXtg+JAngd5G/4reSn6ZX1PiLOg0GaPV8Kh/22cpodQ34
nPN9U3sL+t2UdHy/mSrhmSvjHlNwfSOJ0ofpNTPs8T9cZTlwha4Ew9DMGq6tTDyFWmR68LeF2fQM
c5P7PkTg4gkyvPAXM6bZqe4P+/I7Z4MOBTkkM3Xof1qb1yHqykLluU8Cumj/hCGlm2IxYPrPuxEF
NYYN37yTsoJpoEpM0m9pmzWGtqG4VWcmQUUx7NLF9vTJifMjVoedRWGFQhjRPs2K7QFsmYow4wYr
Q1GPLVrTYXVq2jr9McVoeKJQfNSRkAdgHRHqcI5IQh7qfpq6rYVNEMNj0ZBncWpPKSx+SE3EMORB
33+wg3umePAoLFDP5PXbuKlhUOuJ9keCjkoCxDdEeAtkao8vpnB0/2PtPbKyjmlyiyUiddtXMmJI
PQVON8gF7GJa2sLKGypm6YcJNW6aI/UZRtiY+TxPvUai0E9SaOZaDiUk+Ih3/bz/e/aWLmEJjNzw
s6h4rC+IiTKFgHokYd5SST5qSx6+x+ktBIWoNd43tfOsQrtI6MsZArC+hVp2alxBLoYWQz3DTGc4
TXvJ6gG57jhpxyCrtfBcZd7ycN/q7QJ5fehwS2g8I9g3xUedNp6rZgqCnIl31qcBgkEkMglKk/Qg
Rb29IoxzSXiYRJJapP3rvWRiwKlVaKiDYhI5Yg7NeAaw1p4L+ExPMLsfHdtbFyoBpZIK4fWJ3eZp
RhiBEustiCKXNv5Orbc420usXN+8gVSJyJW4HLSYt5AOyDDt3ObmBVMvDDhA0gbNGBi4vbxJ/fum
9hYE8wCJGXPlRAubwyjKeU5LTYF8Elo/QG+GeRWU+YP7VuT/snYsWKAqzAQKp5DTvP5M0CvRFoTJ
PCi1sfystl56sa1SBC254RVhALQrIqX83DWz+/YDwiNOdZFoSLacNmmKEKWDApknApbuXrzeG5CR
6uZ/yyVVH1CinA/O/s6BJBpyQDXLDgq69euVJriYjnlgESBmMAOhqvJTgQTjo6c389XOXeftrRqS
ByI9+q8Q1PAN1wbzuvdKqBfpWqRNeK1hy72kwLdPYdJaTzSrzCcjGdKDoOXWr0icLv1C8gSgmTcz
nJlBZD5NUxBGU3nWM9jVHehxAs0elHc2rOqfk7FUDwKLHbeyMiq3/rfwRWU6UUUucpLE2OGpahb3
mSYU9PLMi3y5f15310eYzrALNwPI2tpUn+WtGGvOq0bD/JemCeQ83UQpL4mO5mlXcJTKyhEH137n
7DDAIK88tWhmYzef0qymrprifAoyy+7PdN3mYJpM7YkYFGanwXIP7O1tKL1fCKjhpiGRl//+24bC
iOh59KOmIHWQTSLUYcK6dIqTQKn5cn9DdxwAqR0YBJqX9BW2OXUYKt1YDfUUdPRunpdoUs4Qgpde
gIajpj3UoaZcQ2RH3lewqR/Y3nFxtPdkN4wyDEWRzbnJ9CkdGm8RvHfipYOZ/uPUmOnX+wvc2Utm
PlWqBbhrGyzEei+JmtDXEo0IhtiwToo9JFeed6i0oXU6yEt2DieYMXqW0rFBBLQpAKMGlc2Vh/eE
wNp8arNxoSKplk+FRb8vr9PuD6UY8wOjO+tz6SBIYmhyIh7c9fpmVWEOT01EYCMz5cdlrgYxCg8P
sMa+lV6A50EHNwYpB4V8NnXzJNkovmqeUBgNIT78gd5neTKXsf5CFQ9uaQr/B5Wl22uHPVCbIHEA
H1H92CwNxEUtWuIhc7bcpyKfkvdxHtUpIlVR8avxhuLA4O2BxCC9WZcclqR523HqoBSH4XYZA61t
rXPUjP1z0k39wUu0Y8WA2vWVEY7McotdiSG3MfQGHSAObP4gYRBPod6VB055Z/PkNKJKkky6Z2wL
RstodIPGqxqMsSEMImqBkqCIsu9KOyTPsJmHB1WAnWWZYIwA1ckJBN7Z9deqLFElNHUHVENN9Vo7
I5JiRlsf+IzbO0bYSiMCckJpZ4tUXlw9azx7GYLe6pJPUduHT0o7J3hmoVFOHpxPZda1B19sby8d
XJUkxmEEazvAkTCRS7yCDChlDfeXF5X5KUqn6SGeB2Stxqk5v9VnkYFRd+SrMTlOIWy9lZ3X2DF8
7WPQDcV01uOkeWpNDgzV2yMY785Xo78Csol6G/wgW9TPPKRQpPQlR74cG4RZDe2axaQkb14Qtxg4
GJeYGuL2QVusVEHNiwVB0p1/0tO2P6dm1Z7rOD6Ant66Q8m2gjaUzCeZhd/4DJpVMQQ2FbGIq7Yf
zU61vqJcuOh+IhrvaHbzZnybxgndA/mVTHA/1pYAZRqYs2m1YgqGJIZRpipKCdFfEtfxmbcmvVro
siCcWaBZZhHTxKdyTqzhFJWpSgpbq0g3hEvd/N0v6GmfMq+vvgkxz38rbpd8nWNz/Ju41QOo1+Qu
CpqUmA0/F7qxBPc/0O21cki/JF2Ny4JuCGMRdBCZESV9kCBzgkTLVFTfMlYfMSbnGv7YtgxheeLg
Xr1yL6zTD5pcUMhQ3KCmC9fT+qB7eFzo7BEAGBnw+j6FCxRfJcIW2rkehhm9ikHYF7NGQ/vSCgiV
Eb4xUHxta2ZJs9j0DlzY7T13iNQprwPhgNnA2ty7KY7yTtBhCCqjS547MuUzcsj5yRizHuItJzp4
b/bs0ZMGNUJrnDMrL+dvcZ6ZakmmpT3BFzIepyKDINFrrNCPwU76g94tB2/C7WWnzM0sKVkJDubm
Qe1G2iqo401B4iQNWAcUaeoyO4qW96xIVymZzPHShryiv60KORlg2oAxg7FMvavUeL/QkjoiaLu9
6AC9HTIssnHQ+lvy6HFpESNEbCmIdKjvqbu1n82wgTCLO/hmdIg0RYwK1wWN4C2GIJ0Bs+deQ/hf
dLNvLYX4UThpeyYknx7ssIr+uH8Z95Zmw0VNbAw464YhpVYLg0km4uLanKDbrxvY9XUY1JE1sY94
5/ZsAXmRaQbFe0o264/VKfXAgVFEMHdm/MzrF54pPmXvR2VGk/H+unacDAeCWBU+Lkk1tznu7TSV
eIKI5E0d1AcFjj0/1OGMqAEhPTaor5x00vTzfaNyARsXw1wTGThpPwP2WxRYqDUTksXSRU/NAFgx
iV+KTKABmA/uy2yFyWONztqlQyHtz/uW9+4BhAzgigD60fTdPEWIz3vLkvMZh4aiqi/MqdXw/8L9
dd/O3ickOrbkEZUTY5tthR7TGRKBHXehQozQNk9E7dbvTVFPB5u557DgJcIObyu56cYUDYRZKHMo
KBdViCbC5HOBwIDH3G2f7UyMf91f2c63I5SkmC+jPQP84PpwLlBwhnEjk9PS0p6ZKCx4aD1UhOCf
0R7mHk0EBEc8fzSWIyKRnbMqAy/SDq49K940EkBnIM/RZsQR0ZIxJ2nkPWgTsAKG3it/0iIs/cmB
+ev+gnc+5crqZn+NPJqXRVBoMNrOecgg9XnWIshyaw+xk/um9hcoy8+4GOL1jSkWrTTqjFOb1Ci5
TKY9A2WpqGkMvMF1p4pnN9OOKMbkf7q5jLKpABMT4A+ee339QZ2wmvLI1qbAQUkS8FsbfQjF8nY8
Nk8qnUgZUZEhbCkT8kmos6smPHNe9Gefp86XfHHCS2sM+tHY6evk4HZF1PcodhNAwXUnt/m3xw7i
AmRvKhAyducWH604Hx7HKDSBDifVB22alH96+GMDvXO6J1SO4JAVWb+ccA7Zl8Wy8Ox9bluBHtr/
RLGJ/G7Wd/+j10r1NbfmwHOj4ajbuHermKQjRaPxDcfuJsoJI7FUOSrJgR4vRTAnwg7yFnBlBcgo
aO2mOsPCvpzp6ysHD+ntmaPEjEtUccd0PrZnTti91WeOIxgXr5PZlxJon9USvVSfgn3ySVtQoX0c
GPeJDgzf3ivKMVB2yJIofJdbFMM4GkBGZoq//Wzbl6VvvGey+9xfxjB8s4vElJzj84hy6LtLF/rb
gbB7NbSnCZ+VQsjFDK8zIkbQCvujBTdRh7ibYb/ZaWBR5omAQwDHbJmHVBTle21EEVrrLREkiWdf
CiMWfqK32sN9p3F7dDBFXxXyTiDlHJ714qpw0FOz5OgUvWNeen3J/s2U0v3YVFV3rpH+DqyeQVBV
zY4g+rcvD5bxVDTnKJ5QO1lbNiKjgYWdO422y3Tysil8VxW8dHEIPSwK7XX7cn+puwYdFEpk9YSC
88Y/ErpCUJ7IWNl1mmeHET4fGajqVLSTfokTwMH37cm3bO1IYO3nUZVNCpnBbrY2MjV0yWr8cSGM
9ClpDfHkaegLzc0C+Gbq8pcKMMe1GuvFN5f255utm9DHMUvFD6BDsnHMkZ43Az1B8j/bpK8cJRRt
faNw8WFe258y5jsujJiV79MECkxNb45Qazs3dPUDtu+tQHKxEFIyoKGJR3sEDElfjO86azoadLp9
hAgqaF3xewG00n1eH6VJyxyv8MohiFOnCxBvN0+q2x8hEfYWhLfjQlJJVCH0X1sxhLBsNDSGAPma
9hTOOJo5HGokkLz0IK3bOaqy80lrgnCFnsHmDUr4R6jNEDZXM286hbCc+aUwLb9GQuAUK6V9YG9v
aYwSEjiwMmK+TVg2lsidW7U6BLDAlw+ugiON+2p5X4PUPDB1wxaOP3vlmHttgSK2tD0XhuyCtvoA
5o+RZaIveth+NivOL1paHqJ/VmZdnF6fy+usM+Z/juHe+egOsVXQaYNAU6Il4O6kwly9ZHNov0Mw
NEXox7BQuL9/iXb3BSQkWSlIKCpq609O341qUN4PiAn2CB6OJsFVG39Notx7uW9pp3BCnAhDGQQD
YAIpVa9NTaMbeY3GtqhV3V2g3+tOEUquj3Wb1uemjV9S5qWupmpO3F3VPblQLT8xstUefJ+do8fv
IIig3kZCsH17mpkx3CHnKFRDjqIhY7Io/uqcOFJbg3nFyPl1f+U7e8yEvqSnfcXubruqsZ6MdZFG
IkCLcXh03JF65QixnmKFysHadjwygwPgz3EX5I3bdgcC64DyZjEGpY0Oa86MGJr2yF965AIBo4VA
ZHp1fGgWGLoNyUj/9pXS9wdpAPydrM5Yf+LBZpQ2qVy6LUmkPrm58auo7PKPsT28ZDsOkXQOECQc
KlSCt3DsBoqWUk2QcHbL2jgPfVZ/XcImeXNlFvwzTUaKzJqkOdh4DavJzZjcdAxgkVqe0kWIc5wn
GkVT5Yi+bydMoVYDFQbzLoC8tzFY43hlQQdmDCw7Lr4NS1c+5aFnfNHQOPbH2rRQitEmv+jNt1el
WCSlFOpSGlC7LXevo3CiQJyPQZE3WsDIDbEuVIXnOe6P5Od2fQAzIJImBjgPnn99QMzZgW/JovPX
ohV4QesquhZlWp2nLH7pKyv7NFqIreKLigAJ3AwpWbe6DuRGBwd1zwcQVjNgLvn3IDxZ/w5ENN3G
rXIRVLOidX6+dPSbYMKbvsclAqFoyiJlef9u7CQSgPyYH2aKkt7uVgESZn4bAVeaul7TJ3T8R+Na
MTP37M6lCux0ptEbwhd13+jeNZEflkY44nskzut1zowSDro1sN/kT35uT8oXtDfTT/et7Dk4Imt5
gAjFmCRfW3FSRGTNNgYX00fWGXbVyl/mrPkw6dXRhPnuLnJueEYoHAFsWJvyojkdanSfgz50lchH
VH0O0GJG513r/u2nYvyWq+ZRCWBvfbxXICk4MfBdbk6LWUDnCS+kCCDmmDiUQ1cF6mDrH4bcOnqQ
9xZIoVuqAMguw7Zvl7dLqAskjYNWG2P30bb6JPnSoGpqfTMm+UpFFQrqli7yo87Q3p0AfUpZAJfG
67GJMcUym2YP0UJQq2F3iQjig3rshsuQaFA0m8sRQ8eRvU38HmrhZNQp9pK6TwO1GeNz3rQQ8c+e
e4lG44hVbO8rWjr9IjrlIHu35BWST2gc5moMFDBs38twamJ/CM3hrLVVctAlObK1OabGxPh/pgMD
AIKin1G2957KmXpYNcdHGP1dUxSLaS1DUkULcX0jot5oYIgEAGDUhfWtH/rkFI9Sh0ux3z7DR4cX
xAZtN5lTb0sS2egpotI5m5XSelfY7dyr3oIC8Lgel/suZc9xwYcDzbvEvtFYWK+KB8gtLX0cAwap
TO1csp+jnEI48sp7h5BsgNMOPRPg643rirOEUrvpEpSadvLZVHKbroKVPtWOGXX+0C1H93vvcwFx
oGUHG6bOwNN6YaiVdRDWRABmidAuqj2Yl6YsrSCcBv2g8rFrSuIb4PzeGRShsxuV+hIS6Kpzec7S
zPnKwRioCVjpgam9zwU6lxYJRVIyx802tqGrtxFclIEXjt1jSW73oiiHQIrdBYElR3OBUJqG53rv
YOha3BgaoaBiiuKa2nCp6/Y4VH5S1dnBm7bnh0GZ/V9bm+8E3bfhpg4ABtgG8iujTO6zo0zuzz5n
sBNtGydIGS37D6eefh0sC8DLqXfKIPG3Qlye1n0zpLgoShvVv4XWMsEV9W54EBXs7uPrGK4cbAZu
szZj5Xk6lIJDz4Rzmj5qeWQ+xVHXtVdU0PP/Yow5LInVkBjkzUdrgXhV0VyTE4ydGfpGbcVPc98q
pHoaXt6/7zd2lwYgAH5KOIq07cCIBoGVOmbpKwyl+mCH4t3QTMZTlB9yd+1ZYu8QPwTzJEcC1psY
aqmjKczYgR3Ko0BdwvZxVt1v8VgpB7DjvdSA3IMUkizdpG66tmQvTWuXCTtYIxr2XZlgFnAqPTsN
aZucx75XkT9U8tMy5d/vb+ZeJcOSIbIFfwslzG3vI7I9JSsEWVafmMuzLdw5qKy5uqbDmFy1QbGu
eWFOn5p6TP6EPyl8biFHXE4WWu3nKq66q51Gxg+UdQr7XW7H5b+DMc7/u/8jd7+D7A3gw6EK2R7m
ZijrVPN4/zxVWC9pLEDX5kr0jzem/cFR3nss6NGAsgAwKXsR6w9hlQymNg6PUhl6ENTiHy52Nysn
RQf7MBWHQ9V7S5PQFiJdkAlATtf2+lJLeEomnvZshk2stNPv5qImf1W9+1+SQCYKaaHJ3BPKy7Up
rm5Mq5Kl2U0aDYh6ee13geKUfUrg6X/7aLGkxyASgw6I8a5t+lUlcTozhUHop6XhAyQE/UOpJ2iO
SB7B+8dj75uBgpN5F6gV8KbrhY0jAgemoEo8ygZ+pDdMp5cmdbQiQkE088b8x32Dex+NyiZVA+Ba
JAwbfzeaTe8aSTrAXmYqj1GuQwhdjvHCJe3Dg0dq79mFeg6WAwoHMjVZL45k3qlmE1vVaI5fsgwB
iYB0cHQODv6OHdlxZXSMEUZ6Upt3ydG7uSwgqw0sYcSPVjE35zxsir/u79yuFTABwHDIs246rUz0
FGMRJdQii66rLmMV649Rogvv+v9nZ3PWqeCATOQJDIBmTf7sTjXQrTg56N+9zsdvuiNUmyl2SjAF
Qezm5KEqm4wIew1BrRvx/GTn1aT5VZ3jlsYmz/5U+6T6KeaqHR6MKtdIRoaYaXsTVMlPUUbouKiz
1T1qaqTEQUHPefDLBF1Rnxmt/keLjLfio5ievPRJmetBWJcUF1oNQtMPY5uV0g3OxuiPYWksp4E5
2owyQ2o+uh2pxLmtsuVrO+ftEUn0zoWT436S+Z8IjZrp+kwKWwAdM5c+iFwX2gAkzl8MuxofzCot
/VTMR/NNe6eGcJBz8won33YSsrA0vRo+iABy3LTwhVBb3+nr+ig93gkIKc0xWUsoTUFsW3nQu6ZI
x1ql29O2DKLpoP6J1tSgqgvturQlHH6kRQdHdceZMMXh0ICmAEl+t3kBFjqLi9GzmSqcHg8inbIv
HfZ85gPMt4fwlMPRvaBvKCkk5T7/FnsOOVWVzIx6jmtmUQArsu9IptgHscze15ItAMnLKaf55On5
zUqt6KOuRCVNu0ZV/gRZKlJfUB0P7l/xvUKjDFto3Us+bx7RtR3L6zOz090eBupkUAPbnaJPYx4l
+alEcfvvphPMwjRtF4n3oi37FxGr86/UthXtbGrZ+FZFDIkGInyjrGNKadZX3pjfl02zNwU2issx
qF0tkaY/gIj9X6n1R+DovRMDH5yUYsOFMiO3Xngj1EkNlwikPhWxv0aNbhcUs9nkhx1Dqvd3ee9K
yG9JDkFpjOnita1sirK8M5Qu0DrF0d7rkeMAZhxTpUJPHSXQL16quLkP+d/0677lPSdDCRUvA8SR
x2KTnc1d3qJwM/VBbKlx7s99XgR2bqkfNS+yT0ymz5f7Bne3VWqpgOS36W1svFpsKa6pKCNhRK5n
voJwItTKMPvXtl4fnN3dtRFgygF+qnFb0oW8sBUzE1YfVL3ZPzoit0+hFY/X0a6HR0tyIP+HpQHk
hQkO5ACtjvVXbKkKE9niY8xuDJ/jSjH8IvG0JyPWjpoce0ujwQzyHBJUqY60NjXCVdSPMAcwQtxZ
12Gc0xMKVMnF6cL+DwX7B3HL673avsGgtqQ8I5hGjG4Mjo6A5ZQpiIImz6kYB9fz+2l6rqdyiXxR
dNO3cjHnvw2l4WGlcRt/sY2sPLooe6fn95+xuZTU5zozog4fjGwLzPgMbsIXbMGGEkf/4cXA3YF0
eaVN2GJA4tgYG3tkhgbCtuGUmKUGijPtoKGazPP9g7Pny6EClvfPAE+2fek1VaRwpJEBx7OSnTJd
F+8ovap/3rfy6rG23xBxNKoiFFQkImrzDV0E4yZlGpiCrRz7nAoN5aLEbQJQ/4wa2654Zxlp9S4u
wedVxWQ+GlnUXxk0bQuf8tfUX9pscJhpoOhyBftdfS1Dy3rsyZ8P4vFX9PvNb7UkvTzsnxz0zXuN
7BFjEi0IilRv+3+zyBmv3VJqKv2e3mSgtiuUoMicbrzqetZ+BZ/v/RmbRnYZrTL9mdSGVpws1FLr
oK3FkRTa3imkiUk6qfG5SCrXG1nWtDo1auBAU1snOTUidB/AbFo/OsZtD5zKTs0CA4CQ6ChA/7Bl
Nq+oaXZROHPxHIMEeSoipEiFfVoSoDkQJv3TM5/9UE/JkffcWSTjTsCKIShgMO7mxrfVshDAUdAd
W6S3+2biolspQV2gGZObHXiYnXXCHM24Nx6Gtu12FtWE71WMLrNIaeiavj1Arl6awvFFU5fvgf3q
lyRT/9In0R2kF7vrlBRvhBa89lusjtNVzI/mjCdRphQgTazi3EBteVVH94iCYc+LUoWXGGqSMwjO
5W/5LXopmVyaDa3hopdG8tDMg+6XTj34XpqaJ6V3nZMWduJzpOBiFJEgPWDMb5Z1wjItTKZ+IX8j
gdh68hAEVNzT+kIZtX5e3L55p9O59svhsN23v15SNhAbUv7D3Nxix00bUPmUYcdFUz5aZWR9YQbM
ffIE6ilq3Gaows1OUEAl7zvG7JzdNDx6MnZiK6Kq//sbtohXlwEO0hHo5Gu9a/+cVJrSNpojL/Ad
lE9iSrzPXVpkb88BiE1pTnNvyHO2t7YLvVgpCuAjYzcKH8YN/TkkbD2wshMFyNEGWlYUE6SGy/o4
RZC0AiDGioaqw9coTqv01Ji982ERs3oOYyo1B95o56Vi9le2ValtyX7/2qKqJt0Qdiqbacbz4hde
q1a+Hnvmv/ffqr1L+budTXzDyGDcgFugQGjV9UVMRXhuapA3ohDNAQvY7pJ0UD6ImZAcbgPSXIuW
SLUG7gOsiEGKhMKJmesjWse9Uwj/KuwyHEVERjYFJtuAvbJO+VSDSZgf6aGMfVEqHOa2CWJ87QNy
qkfDWLu7CJOP5Djj722bx7Ur2DqH14puVT6pM4TWvYUUGSIK8YH73j2KsnAA7hnyym1+rS3AJvqe
vpVdwYVe1p2HxquLf2PgLg+isute/sMJkRRFBvMoAP43J1G48EijWY3bbowCZtnRPKXF1H8x9PBI
nW53G6F9oRJJPEhmvz702ry4yix7clqH/F2MSnXQuKl7dirjaHB7zxQCVjCt84dStXwlf3sgzBYm
eU2Rzqqpmj+GZol+IOlhvROlFn69v4F7515G8nJGHIKS7YNLHt87g5DtJDV1vzJCnf+hwF1wcC52
F0QZjKwWcjjy9vWCelVh1KTnxaOKp1xQ92h8kbX1gyjV8MA37R1BpktAMcP1AH/j5kREqJRMmstD
XudDdIFrXXnI2zT7uhhDe4GmKzxwHHtXGpgAi5IcNmzjemkto+gRagUkCObUBPWgeh+RAJ58l6rH
OYmNOFDsJfx1/6vt7Sffi2ooKCQils2LaqdKXU9opARRkblfGfMXfqQN9XMoYFS/b2ovIvvN1DYr
IXfOGmS2CQDduJguSZwoH/LKUWrfFrF3cnqreD+hNtwBMNW84L7xvY/JuwmVKbEDJfPNuVnqNDFr
BZy21A56T7b5MbdaNVD1eXmf6LF1sNa9ywCoiykDWekB377+ljpqibDCCmDhpsqwkGlNF6VT307r
hMga6Z2cLcNTbsO/PhwJ3YXSB0MUa4+aWyNqkx3SOu2dS86jpKajDAGUbL2WOITDCe0vzuUyzGB0
5vmc5pSM+9bSL0ZmoOoRQ019/3vtbiDANTolwJ4Aza6NZnqBEm9HmRDoXnate2QoGAk5aq7tWcEF
c+wpSYL62JyKEAIQw05yGhtTUQMjQF9m7sPifH8te3eMcBXOEtDnpMrybP7mhKeFGVxr5OCncHR+
T9JyQky8niPfyez/ElDJMTUmRXlZbhSgqVc7+WBT0HBq17qkVlUwWeMeTX3t3SZiUTyjwRgzAch6
RbyeWhoPKgNCSt/DtG7KQMAqrnWRFY+OU0UHt3evakwUAGJGghWwuXnHaOepAC+YoFwqG4xmsnjX
XEnsd6ayxGcRAuM3ltq6NEuq+H1ml6jVmeF10RGJv/8t91ZOp1nKe0ARRwtpvfJejELPHSEC2krD
P4aZp6cCqAvqZ8hQaFFq/nXf3t7Zgc9MKomgcMw8wNre5CCxMfTYK/W+enDMuDrbZt1+H41ZHGCq
9y4DnVEJnYBBwd4+rWUSzq4nmGuLp9a7RF6XfROIqF7fviBIqIiyIA4kkNwsSMvz2NAmRqHqUFf8
UkujYFZcolfF+w+zbIzmMMvGyZG0GhsfUrUiBnkHv1dq96GfWmHlN1o4fs1nMR90T3Z8JC0E+ubA
dqDx3Bbcu6yjPOZJKrHYsi9G2pX+nNfiAktayziD455oyx7RFO48qFLak/QJ1n4pS7A+G2M4JLmr
9QLyBSX9oaeu8VC143Ayujb732y0C5OiyWcvHIyDk7JzKGnrgTSku03qv+2k18Af6OYxHzgqiX6h
c/9PN7bWg5pGB9HJzZGkWCSHH8Ej0ExnVG+9QnvMhzpJYopucd6d5g6gQEXT9cv9I3lzp6UVXjc+
HNAkmkFrK3HWlFTvc6yMg3iyQdZ8KJEKuRAcfolH5c0c59IchAzMoHNeSN/W5qLcEO1YU1+rYte9
/h/2vmw5chzL8lfK8rkRzR3kWFc/kE7fJNcuhRQvtFgU4A6QAEkQHzH/0d/RPzaHkZFd4S61VNFP
M2ZTlhaWWR4SHCSWe8899xxiDf2KjF4Jc1bb/d3NhsIhQgOIUOEAwZ1wGobMqGBmXIlVF+lh70WN
Wcm5bM6gtvVeYL78qiOAFUMh9kehEsK84DycDGUp1tCGiQ40h2nxkhB+TPugWs8tibYZGL4x1Fu6
nQD4HU+R/m0tv2V45IQQQUUzGQDG44faQN6LFxLknwaCRymQsu5GNEtvKUKxVd92KHz183tByot9
sAyKYunC38dVcDpnYfWwFWtYt1r8jhKJjvQ1J/D2dIuMrd9eo68OhZwbhDYA4Vg+x/MLDK5c6bti
RQ01G1k6OFsCBOuip/M7l+2LswyzQvAArUlA5Yspz/FQi39VAHKHWFkRW0r2biafnLwddMyER665
q/xrtGXk92/P8JW9DkLGwhdYskgwY4+H7fBV+onZYqVtDrmCeUR0wbj6HzzHZVpIdnB9gy59PMoE
a16kvlgn7ajajesTZxUWoR2riUXp/2BCC0cARxgg0lNTWzZTEnkZJuRYVNy4DTYp0LQAckNvj/Pa
0gDeBA4nLjvopp9OSQHqzmtPQOCraNKwK7/rIQIxZYzeqyu9NtLSnAfRPkwIWP7xw4POcEQAk/BV
YJtwG4K0EndlZJ2PpS9+94rBIkT9Cu8IvIeFNHo8FMMiIRMFMuKLYoKV82RtQqNxl0qv3r39/F45
/lEQQcM7FgV6ZE47LbEEihEi5u2K8WDoYjnXVnlwEOPtKogSF4mgoXj6/SFRHADjCwjhy/o8DOLc
AhOEB6qcihTto15cSm1iG97ZmzYM3yuSv7alfx3vJFLQdYaXOcIe1B9sL+FCkaTUzrwLh8yFXkOe
b0RXvad0tLyi0xsBUAYWv40b74VNSYvr2pdW164c0rYpMHErqYGonPW16SF06ohzBkWKxNWB887O
ezld9JEu9iFIH9EFT0+mSwu/D0SPE6yF1NiuZsZdTQo9HyOr1a1VTd2OOtgqb7/Tl5tjaV4FxIAU
GX10p+J3kQPiSjdCoAF/uqhDtGSvkUfEDhQifvsQw2rFP4AzILKE4Y43x8ARmWEto9Baa/9BjnqO
tZ81t01PxTub44fI/fFbhBAoektQtwPJAq3Ix2OVflATg5mBkWlUAasJGZZxS3j1VOuWoyMQRsFJ
JxumkkHb8gC6OS7bCq1nDu4qVjwFWQVRhdADNfadg+/ljYGkGmEhDgq0voSnG7cbeddUXoDHQNzy
tgQ4l1iwWrl/+72+PB5QaQI3AsLWgAigKXX8AOAXqeo8RGBTWg66xQvix6geR3dDJR6dSYXvlA9f
mxQGRJ4OpAC06WWZ/QIWmDnovQ4I5yoMlLfu0QLeXcKbPHhP2/C1aS0NtOj1hIjJC3QT+HZrsHA6
NB93EB5TeV3F4JmyuI0ku5ADeQ/Rf6lviC4eJPHQ6AY3CEv3ZNVC1skC5IZVG5Y522mm+YXHZ74N
sLzS2fNJFTvaIQd0j3h3dM7QRQgxLXnIhmh4qoJIrrIq4h/LNgzOpGLhmZJl8N1ruH8vutyDm27J
bmphFyhfde+ScV6eZvj2MOdewFnIPJx2gNAMKbPrFT36cFVLYxJV1nVnnHrvwnzzIqLKOm/92X2c
bRK9k1y+9qpAXFjYaQj+vNMi2Qz9LR2OLkJr5X0fNIsuItO1aRF6Dz34v++hiq8NB8oRaHGoOC4E
5uMV6LZFlFl9IVcznIq+tcTX2wEuGNCCcMN4aLz3wJ1XDs4fomYUpyaCmFPcoWgDr1Uj6SHU4YwX
uertGOiptxPh9J7o8CsXA4ZasjxkAMi9TjaX5eXKqmCWs5J+P5p12A0ibS3kCHsGcvi+dmW4kqwo
3kH2X1k7oNcAxcQpCkzztApjT0AcUK2Vq7Jm2b300Km3QaOe1Ge+O4cC+Kmsnoq+VBtbgCG4fvsA
W97XyQmOCBMY8VIAwr1wAnK2MqtDyZ1+ZU3D8FgOHsTUw0af9/aUQ3FtcB+gSdDCI8KZipu5rd4b
/7XZo28B1DzArKitLevtlxMtkiZD47WUq57N1aOA30ZM8yLfdZSwJCxKczeLYdoKTt+rOLyyshbX
daSjePS4mU9SCjQQ+rbSg1yJkNBVF0zsyrFYfgbKQn399kN+dSigMShiLwjlKYVHoTMadRMOCZgW
DsaNYV48gL6XNAU43m8P9cr+BNaz6M2ECyR6Whrlg40efahvrAYLdjQbQ/pJ4Ub2QfG01dyk0snf
S3TfHhIEquNXGJYu3Jgg8QnnZIrqaBBmBbJBPyBJYch8Pkpf/26fLpTy/jFJsBGOR+xoMJeEZD3I
6sasWNCjKqRmc+5X7nuHwquTW/Ymqr4/lK+Oh5qItIvMqyDUWo3uxyIa6nMzCgJr6rkAQ6qOgqu3
X+BrGwLGIgCzkYTiJDqZm8gDYZkCIqa5MxRxxlu+i8biuXCK/got0POeSj+6gArCe909r8QWgCrA
JF38OVCdOomLoXEgpVv0/SobqgAthU2fQFzr97NEdKUBgVnYQEsp/eSQnbtmcAOk2Stmic+8rc3B
te0M7ZqzSt9+kK9sOrj3oVQKhAvyHKcAqJSCGzYijQoyOExCm69bTRO8IiB7+x7r55VDFNEPpoVa
HlqST2v23mw7EqzKZtW77iATbZfdWT+g/Q/CQETuQyhpPeTj1O5br63OywEEu7fn+pL7tJSoMD4A
LmTE2PzHy9SEdKTtwk3AL9ew9J2+jSNQvI5wb9O7AGrsPAhThvgnblUQbRCtv2dk+MpOQTslUlYE
IfgOL2TFSmvWqoB1u9dM9Toovely6iLQk3VaNFG9fXvGr6zWH6glms2xVcCNPJ4w5NClzipMGOIV
+VnNg/x+HGTxziivbEaM8gN0snwk2id3RD3YOUXIgTnBQvhptKogjtymO0RUiLMKxgc3iFkEoj7z
3rnz2pJCSId+cxwGkL46SSxmHc751FsAAZjtb/NehKu2RCmJFeW0lYUkqKnZzkobl69pqOuHtx/v
ay8TrcYoZi31NACYx4/XKas6Ex4wgdJ2DY4c+tghrFhDyfa7RXLnnVztta2Kcg/OO5AVEcaevEww
eby8LXAoGCwbHXPZyr3TVsWFAer/zlZ5+UpRdccoqLg4iLtOm2N5GPXl2EGOLZqy+ToP/CxpYKUR
g7XnbyDdLlasyNABleGLvP1M7ZfTXDIqpPUexILAOz15p13G5JAzIVfUZzD6q3K/SJ2B9Dho4QNe
x9bseFtqJj+lZAy71KJztZFjm1XriudebKmuL2MSNC4UAgl6fkZvUp/f+ZLLsz4OCMH7BUCBTk8g
hgiPjt98GLCSFxOERHvN5jPHLDfRUPF4ULqFAFaozk1wg5L+KmLelMeWDvxt4fa/TWFDggEeDySO
lh50lEKOvwakJQLB2AD5K+4GO0XGJyZh5TWPXr22IYOalpl5Dyt9uejRqr10iyz6VGjEWT7/JRZl
xuEFyyS6nOBIU6bE6NGOa+hoWhuw16EIGal+LjdvP/CXiwKxr4cyHWg9qJqd5m8glVG3HpBqD3Ag
SVB8ZIkeg+xSlrX/Dnrwg7Fw/G4pklMPxyUuYFRCTt7tMGNLRA2kqDKiPDgZdVljYpm5kRPbIp/2
qoAq+Qb+kB2P3QlcmGRsA/3F9GR008gtIe5iGT88hEPfNwmhw/g0OT2cKUg4hw9QwxXzGubDTMWy
teQlH2t4+r39uF6+I7wbHw8MQhJLZfMkSgGzl2d1iUU5lLWVeFNAE7CiyHfG8xrtkmNz9/Z4r7we
ZCcIIQByAXc5zc7gnIxfT6t+RUuPBdDDFNG1geThXe9PeGzvDPbycAJpDbkgajg4ePEvxytQVGXp
zz2Fy3lt8e5QOW7mP03VBP96SGg04QVYL/4UE/jxqhWpCZwn/WYoszVF3bxc19MiVD33tfjooH4o
Y84DJ49Di+cH1hRAyIcxzwCXEHPhDs0I+4VIRPedQBd3DBwNJgzZFNKr0rT5nRmMcGKLQoB+nZV+
fkmzcDifQmKxFeeIh+KuzlFGrmoXcolgEEqegmXkw704A7cvmcjg+3Avh+3fdkTn15xoMc3F2uRt
CbtHNNCyfVPVgxtXHOLlSVRrCz1h0IOLzuDvwkqYZRfluFakC4ezERFe/tiD7wnnAkcxB9qDEbRv
XWZlV66ubLGFShk8MVq77ilAsSD8ZAREkP7Mr/71q/5f7Jlf/blb5L//G/77KxdzXzDQ04//898P
xdeeS/5d/dvyY//1107+1qV4bm9V//ysDp/F6d88+kH8/p/jrz6rz0f/kbaqUPP18NzPN89yqNWP
QfBNl7/5z374t+cfvwWZ8vPf//jKhxbH1M0zK3j7x8+Pdt/+/geS/19W6/L7f3548bnBz90OhZTP
L37g+bNUf//Dtj4sFVaEfwALkd8unJ/pefnE/wAAFukTzusfNITlk5b3Kv/7Hx79AOQUHNflMFoM
n7CXJR9+fOR/AGK7sEAAMbkLjeCPvyZ+9Ir+8cr+1g7NFS9aJf/+R/hDQ/3Xgw/9WaD14Vvg/AP/
6bTtwi0k6+zCcWLHM/lj5UVVYoFCFsS2V8IWwOosWEVWqDyMWFrxmCNXsCdCr5quznbwyLDgHxNZ
MaRP5EUklbjNXf1JyIHvVDbYl43m0VlFanYeze14YKHi9cqRJT+0BRiMhQm8wxj1KSjNzk4wuApB
W0COe12YcBdWTKYBESAAOqM9AfUhw2bIgmoP8xq1tiU3T5qWNhAwP5Q7HnEQ+UbXP7NLfdtGvDho
/PQGlpduhF8LRTwmWf+oMh+BN57X2hHiuvb9No50i3OsHscwIQ1a2Og8lSlaQd1VBcPxOu5n8Kj7
vPA3neMi+WyKWl+XwvJQnQ+ihEXciRVEbDeuV4o9VWraoHHKXTcOHb9CS36A8Ln33MvCSS1eWAkH
bSNxqqhEF30zxxOBfj9x+/FgSzbubYgMC2xXm+6m0aFNigtnFIjDUCzQtcwfrXYmXxyCFkdbRFU8
NvWQoBNq3mvZoHuE2po8wZvD+YITkG6Vcssi5kEXPTFbVfu+mMWtHFwwiLyxxglU1d81c9i2ase1
zlyVyHyYt/C5aXc5zzK6alt3o3oLOrONEPdTD1OUoffZgbmGnsnc7/wYQMC45bmUJoaBhH/GKbdx
6/RmV1cRuXALq4jioOGbiFslQpeSDHHhQtEpNiCk4cDkOcTEEAHiaPzOWRecjT3q9Cbj5tqMnn/t
QFAjDkQT7vjgRpuwQ296FEl5NprCjwe3CvZBNSIQH3W7pVMTxnBf7O+dGr4ambSrNYpCzqZrpUg0
C+G3Gmb+qnOJfYeyFOQGvK6OHSiIxoFvslhoupn73E6ka9qLqREbCdX0LxOl+Fuc+3h0MHmjmn6E
D3G3nlSwFG8yGVtlR/cem7wDAEQ/QZidxzUtmhXNagS2jU93TWiaXd50aisivwSLN9pAqMR6WFpn
77wgU+sJWiMkiawMCnKwxUzVEIxpzkvvkddDvu0RSHSxD3fCsyxq8zK25DwgVg8N6BqytB+hKWU2
czmOX9kIjmHGXKeLw8lxVlJoG4IJvupiqy3yDYNeAv7w4ajYUsTcSJrgFAv2SxLNiLtdp4IYKbwJ
cf3gXcIuOnDsVOkJBEy/1p+c3liJVLn+0oIMfDea6VNFYKpe27V7AbWns5qNTYICh71xiW9fRl6f
pbKGZsIUNGPKRY5OwgaPSOEWO3QdkL+2bcQ20FGex1hokCOU/uKyLOZ6eOimCBqaGRDTNPOHRxIo
c++MvVhliPfXEqRNS2u+bQFNoXraW0lgV488lFY6eTT7iK06nJdlWF83uX6gWUS3g0/cNHCW1Wia
3r3UXnlTF6jpzEoXawI3watsGDJkuSrs4mrSw0WH2iluWl6O0EHhXfUQOLAhc8NpuFTuSJ87ndtn
czh4SWMHEtrHDhTs3A4a6YmtLXXeeBYMHidGnIMzQF4bwi2T7FY6iNoLcKrKszxv4D9kVf2Ge1kf
Z4P5QqZ+PuSAbb51FPhW7DXBvHRf5on2Ar2WsH6P4ZUcPdtZTZC/yW5Dqlnt27qZzpxKeXGNJlNR
V/cV8Xyk5VPZ09gnQzPtw6EYo8uCz0BcSTdUHzts9QsOIkOZlKQ115y0h5D1HjrzmLND6SPPUHHq
kApOkmOFUq+90xz0yp1lsXaTZxXaPUtHp7hv8rhoyN6hi1jwXKgYZPU5rjvAPqtidOoUvqEP9aCC
M1M15Z0D2b0mmsJzNvUEPCjurJSDpYscr9zoIFtlHJki6HMR27lePpyz0QoWeo23cYTyVlE1fnU7
hRsLyhk7F1H9Gi1EQ6xnrKBc+1VSUxkli15YgroBKOxBOaZj0Wx4I4t15LVfg6p/qiXYuNH4SOv6
wrPy24AUESRUWTmsgzYIihhk7yEZmRZb6PR+HuG2dCAzZ+cggeDLgpCztWCung6uckXCNIOHp8FJ
WRp5MUeD+0gym6Ws9pp9HrZO7OpMLK2z86cC3nZpOQc66aqhTrphlAqRNX9y6u4xGueLaoouQ4UD
qh/7b6qHZbVyBgjGBSLFaTGtoYmnLwzxvIThte4QDZ8pCsuz2QuvXfRYrR0yfWknkn1UUuTQYWoL
dAUZg2s7ahOwKkpo7UcDDrOllITgto0JlFJvWOawyxoqyYiTq/C6roswlkN1PlSs7tDINPo8xiJs
tl4RWbdipNXnxvCyjJHn0EQXRbYDytdtZOFrnHaQ/ZrBHdnDkM5swmAxWJVFBvYx5Y+D4K0HdAVN
S4LyYGc7wv0CPpBY24tqWGyUS8HEk/43JDbOJVqrrOte5BT5P77qpcegLZUEgEnCct5PlGUPfNR+
eVbwrr7SWfbVnqZ632e4xAKurxnAnlsC9dLNpA1fM6n8uKOC7qIKsr6h8vOnDn5xUdwJlzxVhAnI
AWYw9rVaf0c73C44l0P84fsbLExrVXIfBSpHB5fVbIE7x2pbXDNt6OfWqa9GZG7jGmHV4pvTyPaA
V5x1saJzezWZeXhwK+uj5NhROpQsKcaah7HRMPoZQK3kPTJ9G0DxvZMRvoV/hg87O4Se8LrzrG7V
9QgiYhGReuXXIngURYh7ULj9WWZ12QFyVOIiB8pz0zOpd+ijQtMb6UwyN+EsEu6WuL0jTb7iO9Ze
bFs6xL0yhvSCdZl9xvKQrKFYiyTWUwna0Z3UZU12bvLA3eQ1cdGa79SQ5qiiJk8GuLKsoyHfECna
LR+bwxSWdowaUsT2o0d5QsbcsuNyBlxRDV6VUpVX4Cz1VQZu+uB9UoAFUNwOiY7b0q7QDxjQb63T
623YRvMFz0S+MSh07GHq1N+VYzjgCrFnyEvboU4m2+quxo4Ita3BoVxpbHbghSV6AJOizuxPkDev
VMxCe0oc0oQbQBxsjVSO3Fa5xsHFswCs+CkQD6Yvu6ce9C7rvA6n7Ll2u8G+zbNWQ1hGULOGYp6b
oRecfuqL0dQxFMY8Z90yFEIk7dqNH5Thvcfl994l37kK3NspysJV2AQyznHtN7GvRPM5coUCkFCX
3aaCT/ZF79EBEUgTPpjAkHKFT8keXagbGzkvIpKc33oeVA4pUoZ1N1bmxi+xVLqwMPjiY1IOqof8
bF+GiLWAPfAGJrFoqlFrhRcON5Tgo4dYcq19dNs0jOap0bp8DhtD4d3ouLthxk1KA7TbWUMuUryJ
bqth/HTfaqPSsfnUQVsupllbJdTCu6FFdd5GiMQaUyJU9Td280QBV8K2qTj3fHPL+kDF4FGNn0vl
X5SV6q9kXbEd4pRrEDjWdSAu+j5/htByCiHpm86KnlEKuSm09xUCtBuCLvHtxI0DiYTwDv01u7qm
VxnoC6me7Z02jYxpK6pYdgQnZx7sehbg7gFtIsVBWCW9j5h+slYQQt84c22+6DLLcWyi4W9FI6hH
rrM8kDez7mzwbws+iV05QB79mqPRil6TqvhKEcFeO8RVdxT12wG+CwGoPc7MrgmTHR5EPSWcOvXK
aLe5zRq3jE2kzWpYauUVFBXSyUzmMvLn2YqDqEdnsimy4AzO3STArcfYymdkup5gjT6vo9oiqzzo
yxs24K9k8Onp7flgTYJsZVQW21AYZAsQAVNxg0r9jrCaXMH7LwgTpJTmwqtRJLO8niHl4jwByYtf
5BkbExeEryvPgQEhFQX8W+C6C7Yg8sXNgChHF3pT15LiedZEpvnQNXk8Dn2eonsDp3Aj8m01ZS2E
00po/7d4wX6B8wd3r9udlcqZEjtk+gCBd2B3xWPAPTwICWXHXTvXiCCaYNNDzCIB3IISLOBD+0rM
uFxLJ4RXlGpX7fDYNizBZTLcNoWxUjqYZhu4Wb8OQx4z5tN926hpn7uu2kx9PV7nnXNee91V0A0m
lQHrPlqkd2+6au5i2OZIqCc5+SGAXUDqTV2b0LJuNijOsp3vkGzDrciAUgOMkRahc8ht2Mx0TeBt
/BoMxxmFsuuywfI2DliOg2wmRBb6MPrFNfVH+9xTE9lNwtSHDNW82LLaqEyDRXlqDSC/uTFKf4Ma
qr2dlh4gMF4cHs8ug94PcLr23Me2myBrJP2kyHVxT0GTijlj0Q0c36qPg64rJ0XzGvNStBHIuz4E
CoScKvKWX9DQc1Z4+KMq2HWROa1OdNCKdO4js8ptnAgwqYbado7qZe61jwwEsQubeFhtIyPjud8W
ITqiBQGUFJZp09R4W1kN1wObm70ZDRLW2oUfmmivurGnSCNLdmXgjJrihGtufN+odd5bJukCQZNm
gUf70Tbo3iJYdrMlum8C3PKPvvLrCaI1OIdiBojB4wXPkwkN0Q+6C+0NL4PqduxmazUBd1sr09c7
TU11gNbbHRYDgp9BzdbeECiYpb3wmoRr0kH+JCtSas0c93OJ95t3EtLAOFiWueQxybS+bGYV3vZM
ICZ0Chk+NlgYZ3IKFfAOIQ6DS63E7ef5LjS+SOigyZfMzHOCskvx3VZB+BiQudxVltR3/8L9pjMK
7bZx4dv5srsk1H8yd+tHk50U1PpsQ8ri7F8GWpoSQIcPdbto3Fodaiozi/SFKIMLePlkCRq5GaKF
4hppZwnHMnv+s3T+W9jcHW/wzyncdgTT/XPw3eaZL8CXPP1V/zcid4tP6L/+BZC9QO4OvFX/+R/t
f/4H6/kRfrf82J/4nWN9QJET8DZ8K0HDgSr5X/idHX5AjQ2dE9CxA7Eb7fb/wO/cDyjgL50AYMuD
9uYDP/wLv7M/oNkJJRQEK+iGWzoN//p6/wR+h78P3PsX/A69beiHQZ8WeIHgRQBJPMbFCWjY/uDW
yGzc0SpiyXsLjNJReQgscq27WCuhP3nAUp0U+lROGbNyrINYt7Vi29p2yiAVs5a4zIVjpS0Lg3Mp
lTRpCcZesTL1bN15MBmz4ybo6bcKiW6UyAZ163PfQRPVVPtNs+qQoCQevDyeqacdvfFIRNfYbf4q
pFnfJUOW1ybu2DReei0wMhycWdMCNizne5BxLXijd8vG7nA0b5A7h2s+GkTo8M9075uGQDca1QbA
A5YxyCpm3X+aUfw+eC4LARzhmrp3vS4qgH/wniQ0QwdB7AlOyqRuEJCBFtwMMbF9IWLBQDUqXeKi
J8PzngNgTySxvZ7vvY5A7IXkHHiNQX/Dk9KKAx10FVdxVlIKavREPIgy+r44h0hmtQ8tIYaLeka3
6IZ2PN+6fd3oODKoIG7hkcHuauOyfbF0xccSwQoiJRTnL6rABDiI8bifAP75H8EwcVQ8Q8//jKK6
Nsdi4FwnKipFl4oIBYTJEXPSlbNQCdxpgTd5kzNeWaDY+jH3uvG+I0HtIE2d0SLLkKLQOMpkyeKB
hpiE8ObqezX43kH7urrEueh+8dvBHTZNE/oqDvkQQW5qgJbIYWaNvQe93ynxegd7GzV2vaJhpK+5
hyg7bY1udg4IgYgIphxRckF6eQVPunUXDUBKO5ZX5yHxio8dAEoAJMry0yGz3D0dhgBgRBERzKVW
ZI4bP7qhQIgfsMBxTA+o8AE5IIDyUpK18DMCjCaileqrvr9Au0F/ZVRvzhxhQpQdCw75Jw+LL9wR
KuyHxqkBO44+8ut6mgJk2X7XlSlqlwyZOGGfrSAbyhWRk33vBQhDCzS3obtLqwlFog7k2rgaPRUk
s8/o4t4VkXIJ8fsnyzJIiYwa9IFVBMgL8N3eAJqo1A3kubLDVOKOAxTsFW3SolUfWQUv6h0uwrrH
bVDCzC0fjGlQEhyqKxlBcSgJqW4lqlCCe0lolhxWOT38oiYG6c04JxIjQKkPdHh0ywYXYUtomdrQ
lrn0Suhyp0JPY7/qtFU8547J+c5YYjxERLI9arn2ljqkrOOAK7i28mrumz2iMLGTnAK09Bu7hNdB
yyCfYUPl0I8NWh7hLGutwMtzrkv0vHrxVGb9EM+F14CVl0vruikQ2OyQDOtzhLaozEKnzC8Sp0MZ
5E41VKH3CbD3zxL0b11h/9z99P9aeQnsRwe1n//+mvrP/10//+3b898On4/KUj9/7s97ingf3EW2
HWznH5fBDxH8PwtN+Ghxt0DxCb1g4AOh3e+/birf+wDdogi6NAtDGu6pqKv+vKnwES4vdAGjSgXx
xkUr5zduqmPWDnwv0Ee50MDRAQXBAJSpj++pnsNowyhG4GUPhWyVfdYLryMCwQEys4V/TVm5CYH6
AhMW76lK+MeX5I/BgfMBBYFwNqZinVAmLIdEjTO5GdSKuyIZHBiCbltj9QmIQ2wnO6t24x7OqHvU
fsZrAiwiKVAg3dQWZM5k6FY5HLIqCSk7b8DlF1T1mZrwf1q+9TjOkCvK87yzzvB0nZVwKcBBWmVX
hd3or9CZQDtlZnEvbiSMvVnvq4+95cB6NSwbBbmhwvlW2OOkEy7dMV8X48hiDw3CPIXesXBWVT+f
Z1keXTdzU3xSBr3sMSMV9IAh9qofwK5fByh7fyYA9GvYk6uhQDCwhLxR55mkdyj/PivbP6A+Hnl/
1uX//678wwf957/fkgmvefOlOKr6Lj/xczMGAaI8aFegrR2y6aCTYLn/3Iyh/QFK+9B9A7N7YXku
H/0s+9qo7WIPLhVhSFCALoyPfm5G7GEQUPAROkAWojRYhL+zG/1j8oaP/y3Nle7SVAIGB5j9x9vR
Hx2UNHMUTGTqoSTxwG/Uuf/Ibuy1WWcbOLwmZl1dgBMJvvsu3IgdvJPWQAU+9Te9jMfv1V3nxE2y
H1N0s6fz6n5a3Z7DvWQVbawYaEQsd0VSrLJYx1Ama8zaxPO6+vbLI/8ZDf9avf7h/veP4PevWSDy
/jEL7O7jWcCwJ6A4WJp1/Tik6EPfyU0exlC1cK6cIcHeWOPqX+W75sy7eWdoHJm/xN0/h8bF66EZ
cSFj4VX9yoiSRTQz2+uatbMxa/0EU/L6MTw0D0hgq7MqaXZwCKwpaO0X7TtcpVdGRrKBcUGCROH+
1BGkCPVUhwAf1lDbW7dhdT6hVgnt4It6tN+Z5YuhQHrGkQ1pC4hBYlWePN8MBfDBqnzo2QKHFTmJ
ozplVgm5hDB9+3kuj+voTZ6MtHyTXwhmwWTBkKPHSKN7M3m3tb5/+/efiK7ifQW4ZG0XOwh3Gi7J
kwHCoYQHX99Xa8i2593HWY6Bs1YtVs/HsCJNdxEB5/DXPgHL5nsjQh3cBqCTix0AO6kfRD11AY0B
q83yTDREoditB0oTb1be+AArW9dNvRGA1tXbX3x5xMcPBmkMbKVB0oAmQXDaeG1pToQ/NyXuhfu5
uQKOHLfinUaplw8f+wfVZXA/F/b5qepSrV0YFUiMMUAFQ/t7n7/H2T1JU388fpyDyHdxDcOq7FRn
YKAKBUGTFevMV98g3Z+ClBVXKtvDjOUeWgywk0Xa4GUr0r6zhk8Cjx+9esvN/2NkkAhPNqrVBxRV
QowcHNjNfMiu1L640pvp49vv6ccCOnlRmCHaPXGsI5g63Za+lPB9BC9r7cafulicw34xmRJYOyVR
ajbsLtog3PiTcnXEuDo6AJ2XqwOddeBlonvWoaDvHm+bNgLloI3qcu1t6h2/8Ldqm61h7HkRbMnO
3r09xZNOxD9fIiIoyJ4tDbs/UI1fNykhld+CvluspyTYeHtyyS/6nZfo+Bn0gTUKqalJdApLpAS5
S/qe79IP1ZLTJwyNDOwCFxEktvLxZCnajzIH3R7rfBfsO0xWn/0f6s4rx26sy9JTqQmwQG9eaa4L
76SIeCGkMPTm0BySZ0Y1jp5Yfze7/urMUHUK2UA/NJBAAgIkXpKHx+y91rfSo3v04+kgD1pSXXn3
zj1CPbqXMqSX7UflR/mhvVu3/rV7TUPvmMVBrF94R+c3T+aLfvlfT+a/ftrX5XTpM31ReER2a0b4
cZIxvsfDZOwJjGCXK4ew6UK8FXofNg8c8sbfpU//YUb75dkwT+NVw+YAG/zLs+HsXVrpUuyaMDtY
uyDWdv7JjJaDn1TX2rP2XFxMN+R58599m97YO/NCO1Jhveweu9vhZB+28J8htc7PBNjledoCJUSN
7Ovroo3be0E557uJdmZ+BU1suC8Nr1x/4xL8dfZiDTTYbFFTY2b5urnvtDrNTbdihuwokcdbbc5V
yHxXrL9Zo36dipmIoA+cIYrU3b4ayJbRFM2yCC6U2W9uM/sRmY5WxJn+d/E0v6y7fyCYiX8yISji
Zaay+OcPDR631kKl05JMaPugcROTuMWiiqz2dyv8F+Ezb+l8qYCzH//DFPcVFZQbDah6bMuJE1b3
2/V0o/2cHpyL4aY60YG7qW7bRNyoJ3iK7av+87fR4r+8PEoIIBvR/UOgwWT15U579qYa0Z9aMu36
43BMT3mUxwHbJ3PXXzdxH73//Rz29Xoc/kz+g9t4xobDe/vrkzWw4ykqHGcW2pAMRaQcLf77K3x9
d1zhbEyhxms6RNt/5Xnmc262c46ad4u6yL+tD93h7y/wyy1Q6DXZjeCfwZrKYPzrLWSmZwkPQH2S
rTWqFkcFIY2n/jeD/etVQAOwx4T5yFaJKcWngv3nIQjSb0B73xhQxlS2s4TILyq/mP7hvZyl49Qr
4D0iHeFcc7Zc/GnbV2rWwuCs6sSkT39FAF16nzV1t/9nT4yFkeoDF6DGwQj/mlce1Msop61rEjy1
RjgbKeQFf0h/8+J/eWJcBTQVzBVcNOd6x1/vpRdwAQYKbcmaeloXDyPfd0TlU//d7PB1HjrfDlp4
nLkIgeGgnH/Inx7atAQBcpyhSVrZeaFh0sdUOMuigvbvbzcYv5wUcTid457YGIJG5GP9Irz3KlmM
dVBUcQrb69rKWuREN+7YTptfxKLpySQAD+M10djbjEenytQYrw65haE2lQvl76xScd0Mur6rHF15
9ORygjGGwMo2IDGL+zltvXXDFtU4OnQl9H0mR+OnlXfoEfQt02+RbPRdnHtZ48ebn/c7aHxqCkvb
OZdKBEdZIkDtLoum2aQbAPMV4wWRw86ji4RzDktkRoesUUt9IZRGdFowzUiA3RmmF5vQeUxDtyx0
deE1EEJiFJUZDLhaF+u3UlipGzWVFawPlpspgyKukc9TVFo57Wy/nnIvogGyzvyQSt6NuYb3jFjs
8raGUrnuITIHN2oulkef+itlfURxDVo0m5+4yqH+IeZs0MPRr4clqtJ0vHfnzLkSqT6NSOsa24tk
75Es5871SC5TdqaCFG6d3swzKuSQt9f2Mc0fgEnIKjZ0mZSA3y1EP9T/9cW7dvtZtokkNKNEGlG4
d7IvlR3RktSbnZMbsg5zJbvrlh/VR2DlzO+psGDCF3lm0fbodFGEpByA5cMngb4iVy7eEoPYc+ZP
r1jaWJZLdUlOgXPrQx9oo3yblED0YFkrsmhTqxEsirY/wfbjaovK0KI0s94TkNe7BHq4wdK/Cov6
lnkwNg9TZqbX3qfp5Kh1PVVSQpi9edIjWY50YrKgVAvqSpsmQlUOWsZsrqW3lZrSKcm9IS2KY+3J
gJIiNBvxozS3Bn2D0RBOBFwKtdlmWn2AYpLufTAiEI3xY07E4/oSruIM/tNLRrsMkFIOcn3JK9zp
YYkJY4hLXI4PAPW7KsysuVuTvK/8NTR1Db523y7TFpVFu531Dc3wlBEk2SOtny11KQm2G8NlTvvi
4Llr6ifOItc6yVtGYCiQfO8cozP3WwM3NvRHag9hbbdzHy3U6AVfk7K+e0bbfjPspn43/cb5gRSF
nlQ3zQ0pLE7Hmcpj7jksVmE88E0r5zC4VmkkaCqaH43blAPeJM9/mwuC9lDDe/KTsaUEdYrUhhTe
BRvi9grtUDiaoz4ijHdy7zi1tl/vMgsNb1yuddCEM8NpizdvNHheiy5eAqdbGd6YZrQmwmDjPwnT
4fMSKD6zSPQV6nFT9MUUIX7w9VDf0s7HyS2Di75O6VhJV+pztLXIjK8s2fY3JWgZP9SXqV73JDEM
OewTjsphywnljayAIkt0UWsPuoVGLxzzAp2M2XmoClxVptSWVe5biBFELc9ttLreF1ZZ9VHabZUZ
aps0igQxsP5SmR1Jlxpi7idQDvKld8o+izPN1hNNayoZNZlV71utnq99b9MdPtbGQa3hlHPUOdP0
NFumvPenVho8RzTGoWj0ddwLu5wuRq2n8emxXnyY6yyWaMEyel32HPZjSwvGma6UWNeHfJ21zI2N
NHNAPOSmX0TlVpSfFdtePTEre0ljxhurljARgsaGNBpsE7OzmXG30q8LhyIdeyxOnV0SHTpj10yb
5rRO5vrgtIZ2ZxKB0MSymDQzoXfkfGQaSXPHvrLz4eAHk4s9IhuLc7CkYSPrmcx6jVFcjnaYDo1J
WU8o4xo0Zp/TNApaSQ8ZnB161zM1Jp/WfgyJUib6eQYpNCK48FHq4GYSKvEJlcv2VMwyFL3lgDB+
RPzXYqlI2XraOTiNo5en6Z42XWUg+i3qLbLyoHgdVBFUSQCwtrnOvKp5QM2EvCtfxKYif8EjEGFa
nZhMu6YYInwSoMeUGtcsKkmW/5HNs+0ka2PX1sW85Z15sIWxssvsc/9jObNqqcOPA5DhEkdb5G/D
LCOHmIBsJwtXfQ/GPjAibQtETlG/7y/roTdpMTY+Ki+k5PVAV1mmpK7JtKgSsWIXvJ4RFcrIbmap
xbNv9Wm4VQFkGIog9nPWzqYTWctcfAryFdyELz2FEDMZWXW0W4kxEOYPU/uiZlJwt8wfrXCT+vjR
b4S/hEJTnRY622rd1jkc8nBJIVSGhq/joyjZ3b7PhBS6EWcZeZb6LI4fuzSasfisPlMrffSMZc9u
HbQ5qzczP204l2mi171NIzCAQzU2QffieuVkhWfsLLr/NMNDgm/N7EMSw7wLJhTJwOiRd/HnfmWI
KmOVCHCjztbaJSUCQxYCp5zIi0yFW0U05ovnDhcFR2H6m+/o2vE1u3PTG6d8dbFUmoKW4wH3qYnD
bantu46C1KMK5LSGigPgexm08wWRWxXc25IRFVK31ExWgma5kX6P6LSnzfOu+kr1+4XDqYjKdAtI
DCiGNA/XZi4ehdQFUmF4BHbsWyNhptaS2T8ap/U+Ni9IVy6dzx7bmWy1wkAObCC8fN32HXQdj9nL
6X4GnvLdsNfP25LR2BCxWtOCBWNz+42h1YyGkdQdn+6BWC7ecWS5UnuZPOPsLMGLYu1wF7avWuch
KwOpZvYRI658Rj/BzKuTi+JG9jqUr3IFrhEhimBnxZ30H2Sm9TyMRZ/UYaptFAJCCmUnDq2oT1cS
6hh6i43neKQImkW2rqaXobGAaGva2FghB+j5W22qYo0a31J27JTG8ICHcTQSVy/lA7HtAZkltr0i
j1bMcx7lyh82+kQ+Dm8sbD6GutjeS2L56M1reu9mhEvULbrNQq4+mj50ULuZOs2PYW0MFVl8Usd5
KGcnYmJ1vteVXcxRPU35lZiaDYI9CrV72H5tHXmL4b63U768FQ7+2chBINpGEwzi+65eU8Z3uniP
hetssZ5ZfrErDISyO3ssWvNAYrXMVJgX1HovRZDPr1LwQO7aWfc+FRWBPBkttzFjzKDNvB+lNIyw
Sxdr3CvmCivpFsu+DIRgP2gOutNEPT50leiUFZ6CCZ0lJpbMea5mEtdoa4x5jiDbTXEfuZCKQitT
/hbao7fe1tLG51k1tnjLthGfVq+tPZrs1TI/Rb5ljMUBa33iLqkDB74s5eVsOGWA4KCh/oqmhilO
WMF0UXPhCwa7BM/llmIIJT5ba7dk1RQkTm2Vn6nfD+4un88oomLCZ1zbbIZ0mbKJIWqkoUPoz8Zt
ARimyg7ptgzicxKFtj1RxSYhLmJjpJ/moAuapMFROu4KMs2re3I6YYkSFh8se8101XwQ3Tq6L5xz
ehcFqeiXK9miP7m2miyt7iQupekw5ig/9xVpOBYa3HR5zgtK8gkOFdoHuNPbbS8G35riEp8EWSG1
0NkvLASBRhWRoMWdrw3sHbe61XXaDcYWhGWTVkSLIJR8o5Trf6yrYmVCqpEbe+2Msvs2eW3aRw2k
rBebn5sdW4P27pUlOO+dKN8XNhTkAF0soW4jiPx4nlKxXhZYEAJUDSzal4rCEhvzuoT/mXiy0GwX
D4KDxoWZNfWDpHKL7ac018BKEIGo12nI7G9nMEa/rzjoyNAoKqFdlSXz7SGYlnSImMARooSdwWq/
op+Z0EoDwpuLvS2zrLjs+81YjtrINFKFS6bKB1ZYcG5urepsj8KlyW6klNZy0GzFnM1OHzPgMDuu
2jlrIZeTl/sCV1nWivZkj2Jo916fZkxBdhrUzK1p8Dj5syqe26zdnrWz0m2f4vRCMg9v6S3YykKE
Takvy8HFQ5VFI/EOcgyxXC3OviSRpzgKWjf5bm6U0SXjhMr6jqqX9K7BUIggIf2UuUSfBhvDjg8p
MgYJbdj3ZaP3XYi3AbxxiLN+/DCzql33w8Bu59SmZlqfSkNBnQOEONs3dkXe+F6UuF4fhOMN1yv+
Mv9OM/oZX8+oORXQ3qqqnKPPPtF9KXTeTawWJHFhypZ0uhr1mYlYWDNe/AGjVoE9T9OrfSAWtG9U
B3BKgrgX7q42Wzu7HeotXzlKqXlJ6lKv/BCE0Vol+tKmUAsVsa5JCzMyw0VGsPKtbo1dHaHqG0ae
7FqlnP76No2GcttkMvGosldLx5sYmhXBO/fKtxWiXn8q/JM+qMaI3AboTAw0zHto+ZN7Ug39Wzhb
VrdvXH14cxpPzSdHUhC560pr+S6yOdD2TBIBgtlgwJq3jc1kXM16J/VEeCtuOM2ZsuXFXDYbA6c0
uyVpm1mgAEMBZ9xPVdG+Np2JmMH00+ATHXBfn2zFsel6RBfBQ+L96ieP5Ah3t8D9NG6kN1TqKBt0
wCHf91h5rLPOikBe63Me1jQ57RS67ex38cJODZWakdWfRl1o3Un0aW5Tg1dLv1x0eDu1GKAOYoVc
l6y+Gcq96dq1hglzoTYy+qYuz/C0LH7u3GBtM7KLsczRytWQXv0I921h+NTOu/POR08N/HKFaub0
ZJk1IL/O1lkx6z6VP+3UZW9SWP63VNsKi0BeVz7po+PJB63s2iYyt0X76FMO0jsViPHN1HyNo3i7
qVOND63aW9msHrpe9kgZYS1+TLq9DLGtNbX13oydTL8NS9k8byLPEUaqor8KCmVmkdPB7QyrAcF+
ZFNVePdxD5ZH4hyLT3NUQovavHe6Z7PTLSLHcUS1F10zaC8aW6zguIqu7UNH9Y3kiFLM7gXQ6IxP
3JirJxh/gR9Vi7kMtxSE8qfaqbPuZGCjqY6o3wluaHTpfxetEt9ln05yx8lVpOEEUDTFxWEXGIRR
iWqcqe11CV25sB913V5kh/OU1dzgvWTpNQloJFF0kBwuNiScl3XDfBLmwDbobbPocG8jSA72/p3x
hEUxzyMUftVDpWdsAfLKGacr20Bz/rCOU1vc6sHQmqdSqWm8lIhgsiG08CBnl71mdz8d3fIosky9
dJOm5SRBkk6vOvRvnmp3nenmdw3HCAhtJMJbO7tQJaQHlscyks6gaYkQiy+oBMmNhabDh3JVkZJr
XBQZZ9g3tm1VcNiEDykXarycLpGLtrczSFIZ9VnlcsBTLkKfkOSv9m3EJXLrumaT7stp9TFxDKbx
STkG3wAr4jTsbeibeViiB9BjNcOHSSxW34mZwGprHC0W5sJGWGt+1eHa65PcSoV2mNiJ4v912caE
2bbI8iyHRabrciC93cxuUJcYevXBCcFxufmLBwTnccvJJTggyufMtfGpOuG2Ofp48lAZLuGm9dkS
1ubmThGbeClDv8/4BlczBbbqldmCG5DO9es4+ThUB43tRrhW4AqXvFQvbm2az4tE6nj0sc7blIs2
PjAtK7XlUGZ5Brh5qlR9u62tzRdgjYS8OsruqEXkuPPtqsyCiIe+1bBSXFOFNWUM/ZhxuLIQGwv/
rSPjG2m/aLIrs8CYjYKzNbZkFuZUHjZZObfpoHmvqcrTe5c8qPTCzjUySlJ6K3uVaws9qrniy6us
yvdDjjhji0mDBSOwzXU6jdWU3xZSYBZzZKtOeRb0Z4tMywvi7MEpuudZo7eqR6p866yGx0JWHVsz
0WJI1d1xfCUJzXmwMRPgz6kUP9zAbgdWYzQIjioX+aO3+/WnhV8byA+lS2Lnm4LselHbdYSPgmgp
I+3EU+9p+ouV8u7gBzojKgm5siJLT+MfKjY5uTj/eUCX/lCP2EV6UQ442jbjFjSI8GOthB4FO1v0
D4vo/LsBf8bN2lLaDweYm8/BZunohru1Bcc/Yq8Hepl6t731RxqO5WX3g/C8kkwEbXtva3esw3bJ
3Ktq1jkEeA7ZoZGHZ/Uax9uEQdFtcm03lrM2hmOD4CIK3GG4XXCvdMkqAC2MatU+C1KtqtDPrUxL
On/DN+56NoIyo9J96q4+DY5jOsAfT5x8QsBq5NQNOCVlFGzG3ujXiONVsJz4fNTGSzKYWSAMk9FK
Dcq+dObRy+JKr3tMMgPG8tB3C88MhzbAca+JrPT3JtsIzC1ukKPPyJdXo7GMPBJtlx3ww7p5NA6m
/YBFz3tFMux18Vpi1eUfWsSnl2HcDstWEcvemCm1CHOaso9S2uNbgGe2Txp4KJ+uBTMltIyleZr6
YH0Rud7cBGBZ+p1GXPXNarYSZzpQg48W394LKReiiquu3Gpq2K5z19EKeHL6CZSsZjTeHA4mZBhW
am1menAXZO12veTbhZtu3fNEIVaPCwNLTVGl6BAleHEGQ5r6b2Kx8VAVRaEuXCEQ2wRFH5y5qo4W
CrYFTTi1arMTFmx2HySpBc8U8Cjo+sFYv7pgZs9H2tZY2Z9gC4rsaq6MqMb28DZuVbtFbMYMZoo1
FRtuFSpgoee6AvOlv0GW8FbZ/qyXLjgGti3LyPWZriOrBoCeqK1t77ZCbwa+bgyE8cABvMAztLCp
Zrsz490xmFdPARbPB9OjrDGXLgu+IN7qsQSF9TjPJq7vISsRgbPZhNehwH5yZm4CjfpyLd/z3Ef6
IWBntbzhH3lB9lLIrq98MJrUTPBb2icXY9xOWG0OOELSOAKUE6RWWKfu8t1jS5dy8i3Lm8b3g5eJ
wsRnny7jwcSoNycUnCccqzr8oPORMzHzXea6sxtZQb/cdBzUHlUu6xvKb+nlRMwHHuC8lq9AUdS4
81glTypbvXcHX7eXoFWyugtcDEwymJwVTqxJv8ha37jSFh19vqbV6l3LfT4iKrfjc6bW+aWbF5+a
mVZuP4IKRzpnTI8mSWE75SWn/BqVFYVnsn2tekG6EKgR/5ANdUp61voJKEbnXyvn9WmVlYVgho7X
jB1CD37ak+TD47sbYFswRapY9WP3iogUeJCxpJYMKV7kGCLE4j0Qw0cNU/j9fNVoucKEUbOZCHXp
uTWba98eqEV14livY8veWg7Nu68L75tOSxyVAHrXxwJe+JM5UeaIDXsF0Ottq7ex+SpNGa3p2ORx
a08YUcqqSK+nDY4DZgwiELAptsErbIczCtpPKXNYyhD3lpf3PzP2T31IGeRcvdDK9gNw6vrkbcHw
7Cxry5dp5x+UL5niUrqvXUxQw3BZ6qp9a2jrtiGhXekaEhBuHUtDlsSZiLZ4KvNx1iO9M717Oys5
HhcqnYB4TUjbQG36tbFzgMp14eBC9whbf7H6pBeQrKmUsUcAYmLb71tmTiry+qB5V1RB+FYXT5lR
1ZcZq7kPuCnCtmrxKUE/eIMCtJr8PtldeTVA+tCkuq/FqoJSHCrTKLqdSAtkO1rFw0lKO2jZ4VSs
5ZpbmnxzrilvF2GwK6omw+DrH5rgzuOE/oTAX5B6oBvpz3Wm3RjiD6rxoFK64thm2vrNZrXOi22e
N2UsZ7OL2sRYnHCh/TqaawhRef2GYc6fIMMOtji3znI8w/P5m7VsSnyJYcypShazK5t4nZdCDzvK
C9xzWjhNXPMQp7Bo53KDDDSaVmg1qXQBWGzjxnjpc6IZGj2dD3AKTPizNseRK2Z/93dQsD9I9X9W
vZz1nYjXqYDDLYTN97UVTtMLX4+oE7ImkrXawwg7KnGDq+g02k+uUWLxnXa0+5MOi34WBJHmgGUw
LqjTXRtmGwv72qIaSHsay+28c+RRUvLEgQGk5UoRAv/PG9EBjXXLIIdAJzvpr51bWddUQDQa0Tnx
Ok8aHbDrus1+Bzr+tRFt6TS8QSkCjkKn9UUnJfxJGgH0/UR1In1GTOJd256m7f7+Xr7qHM4MZdhU
PHyQw1RWzl3qP3WhyxGKo6GcMnGmWj3qC/AiqhPe0WeDmfjkmP5Dmc8f1+OkjQuPeyNG66/X8ybq
NuyzygSaAUWDrWTriiAu/L+4K/SW/E0kMcit/3qVmX4vCiC7BDCmIykztf5gO2xbSQu2Dj162N+I
Bs4j9M8jmD6+YXBTyLoZGAQl/PV6G2ZhANSWHzfneW217Wt9cdnAc3Dg0K3dtHn9uyT7r/IBLnmm
ffk6LEeXlJgvt1gWZp3P9PVA1RXpodPwxXnT6MSW3ra/ubtfL8U4RHers0z5ru1+kURoo9pcd52d
WDOhi9iip+2fUetaZf27F/d10J+DUkj1IF6QbBibMfLXB8nk5W4TtxtraU4xLh98Nx6EwSHp7wfI
f3edM8OX4cgH4H1Nt6034o6DFERwtVg4fT22Fd3qmb/Rxfw6LCw4jjaUNxImOAl/+YT7baQvjs6I
TMHNumda99i8aWazq/K8ep3rlm6JNa/6b0b/rzdH/AsdHvwJxCb4XwNSSmLx0mWjRtW6Xb+jRmMc
hdPnv5k5/rurwNlEHqgjMQog2P1l5ihKlhr83Hac+4M8OYWNMHIZ/ul88Yeg7TwFnnmlpBF/kRY5
a5WbdVDasUSzw3lel5Cuh/U30qKvsyBXQX1Ilh9uD5wZ5heZVDFxdJqn3ordQa00TFJjhzOgDalW
O3GjF+L2nw4/rsds6zFX4KL7Kvh1FuGQIFhZsVEbQOW0QN573bp+/P1Vfh1+mE/OasBz7AAr7PkN
/mluVx1icCqcFrVc17wpHM/az44YH9PW026hTawhEXxsDv/+qr/OFmflKlMFjH4EdP6XZxnMKsgk
MZfMhYYKg4zqbIpxGXJfv/2vS/2/sC3Jj2Gah7P5rh//bTe37z8m8JD/H3jfAUafDTP/Zw/T1Y+3
//Ef75AhMRfO/3bdDe9/9sD/51//Txe89e9n/dw5pZDhYGKE/5efCX88QnBSVjhuQKskEPK/7Ey2
+e+owekzOkxQkOYthtG/XPA6/ihmLWZtDzW55/wTMxPpPozH/72KopIl7pjiJwsaGj/KdOfx/Kfx
qm+uMBEg1Ig4Oukf9C03LsvN/CigHWXbc5nh4S1HPE2O/2qM/XOea0fXXdwfStO2fZsP7w7VxxBr
8y0kT6cJR9fpDlbjhZsz4EoPXqiEmLumQtGdGnfGNsaWI24xHj73Tm/fdMuUfzqtoNw2iGOVD5yx
+x0akOuu/jyLoJq+HtOk1oPiYZq87kblJ706cjRvYA054Fsa3LelghzMATDAqX3fiSHJR9x/PnAy
t7zJVmRrxjqBFurM3eZr6gqRaXBVNOj/Q5wnUa5TiZnap7obvolGXdElvyKqJNuzCLNd13Yl1P0G
yhgC+dZK0O5U8QoG98ZxcvPKy7a93lbHJkDvMqU0bOunKQO0SOxKVBTQdyYeYDqQMpM1WXlDyfUD
HaKHqxEWMs0uzZj6y0nMl43XveeF8S587dA7iF9Kvfnu0a9o/MJ4pJdt7dBHIFto7QfL0NpwnrVw
oxy+A5P8fRAWkgf1yIHpw8rhkmh1+1h13otqvJPTrGhRS/O9XZsI/noOVE67I4H3omsDztYkpeCO
Ae6WNnVwnRW0+Ke0xdfSF/HSf1Cyisf+s9OHXTF540djaHosUuYZNYorxV826iZ/RK3schKCGuih
d+DsJWjcmu271yCKc5fSu2dlecyH+9rkD9KafNypEOtDsfpeVAfjI0LnHxO0x9oud/h3FgSI/NTG
mOBhlUUTWR1VIgfiVkg555pC1nTj2fTi5TbRAWikkaSGSy5hn7mROWcw7ms3ycsqsbrJiyBf4i/x
miAq9NrYrwsm+hVfACo6TyQI0ajmthj+dQFAeF3yV+hllLk0lHf94t06tLVW2qgXdD8gS4oWHZtr
J4apTFYtfeIraOy46cos6noskJjKF0ONh6of4CH5196mbma8/QhP5X4jMiLM5vSw/HEOXj3Eb+4Y
DQ0e1ZktrG52Pzuv9WNKFH04qBbNfDNw7Ddl6r6Y/kjFW+vAQ6HVA/KaDfM+Xe9Qft6V4/h9wcYa
ptSoKUJfbKm1Z5jHgy7MyPbKR0rxaJ+qWvwsF5QvXqfcOHM0+4VOMzq4zqagqT0YpSWnkIrcaoZB
NckYojOfmdbcOt1NDfK5q8eQYMuT3+5K9X2usDDi4AjS5miUM8BMzcuvnVzdjbW9HVI2SDflcGBX
jXN+VsetLRIaHU04NN2HNtjsa3kfiYdukQroawZPRufLNdDDUt57cWTBJJVRi+alDBElHTvBccMp
30SqYq/bwfW2/oBqf7m1YIXuuxUpWjOKeo/C86Fu3QR5Rrjm+aFdXT3RB+/TVtZVYHbZdVWqH86W
etc0mwJkbtfwc89VcP5plzhle8l2axmcUnlZZKZF7LB+jhdsjPuZFlW4nqVEbWdXlyNYp3Bw+MSC
NYirzDpCfbAhPcxvoq7D2daqXT84e/esFGpN3k/X0Kprzf4NupIVY06cwlr/kENxmvP8NudnEEwK
BMhcfwRTTgRXU0eZKfUbtr+xbWgXoAujCQZVgHjO4YhMcY8WI3DWvRasr4Yw6tA31UqBwp8OgiJ6
aJogSMvaquhKLd/9Ul2WC8ylWenAdZR3otL5TDdmryvSklS53ctq47VW2sGFJRfyp8VFi9rSd+mJ
bXQKorrSLtHzwhsVSwy+RL3qlXYCNviKevQCtUtxPTRtmXhOsySgqV+Mwoudab1EVyABLK5v5L6i
q4IhCAKD5u+VBskzhsPnRUPnHLJpvC2opjCamej7WT7qRB0s0Pd69zXDEwdnQjhXnrv3lPa85p4V
5as6COh3uT7+8IW/n4R8XA0q89v6XesCiQByfdlmeUUbP/YpS4OwQ8uZa8FV5i1gSWzSFKn0xKoo
V05dHPAmQTXEadv2rZMG1ddF0iBrlh9gxfPID9SdN45b7BkSzITxaUhrukhFi8bQM9/GFUWUm31b
sq28svRqhVdZNQSauN9b1zHCbk1vXfmoOZl9mmFyhFSbi1PaY5xUtZhu/SV/sJvc3cECBj4cZO1x
DRA21Tk8do0g2dZmKaQufWMPM//aT7i0CPMyGHLBirDJe2nbXu6RD7k7X9GH1mUQmaMXa3pxXRj9
raGNYB7dz6wXlLxdaZDKZ5/IBUnxwgdFXNECoIgn3/pic0JK7JRq9fwp87BqCdd92+j07QJnsx90
fRV3mc2KOiOhgb08+dmxmgQQ1LTXnuqpoI6EqvIPXEGMVLVIhvNIC9AyfjMMGzlCWs23jq5hRSuw
lxLnONyv6PWuwc07x05C0shoen+m5lRfTu4GVatO2/wiByIH2HjynsGPofV2Z2VfGnCVd02+5d97
E4JwIMjtEUpZP4MxTS9rlhG2FBWwwW1ltFp0aoal5oG18/fMz7ofg9DsE3qiNOFIPJ/GfNUTcKjV
vS+7CQCoPqHhABZ7GM2yvq+o2934mlac/id3Z9ZcJ7K16V/ECaZkuN3zoGlrsl03hCxXAckMCQn8
+u/BUvcpqaLtrquO6Csf15G12UBmrvWud8iHYCNt5gciJ6i8h160C1OzrVew87u/wqAKGQFgIuIG
UfbiuXKEndqJk1sU3S1yW/s8O9OLEUbqRxbCDxxl0TyGPSNFNgq23bE9SW/Sm6aU+mLGuLJps4he
+1FHMyxbl/ZzUj4OYg3jAmHjlmmSTX92shbZumjMWzxZklPMqmZfb1t1J4q0uTY7/FPLPN+J/kVg
BBnFISAts/J8i0HPbWEn/e0oA5FtW9jB6Ua0bXvRY2iculrNqxF6JrT9BF4B4159szjwrIwswlV2
TuOTEbsxnKQ0bFeVjPCLARSttn2eel8VLoO3WPi+qBDOIZ5A+rvGVw63Brvaq3gScBdKR8tNjo0s
o896xhk3au7TnpIOQwnxLWtslILsioBBqYFsFCuis5+Y3rqsbiI/O0fQs5xo43GGhd3LgKHwHg/h
V0ya4Kh6G515Z39qmdHb+ZF0QPUEPQN3Ig3rQP8hi/xsTA6Ada6PNlyGRUMgNr6KXUqymk1J/Lyx
kP4Lcx/ZuGKr1ryqEn9kU7FPtdLlSrdY+3Ry4zMNApKuevjb89bNu/se53BnENY26Hhvc06JGbrI
Xsv8hzda9rof/fxpiobnLpr7tZM58UrNScFMKDk4ZRnvKrziq9gqd01tV7dGWF1XBXnJnvvUZBnG
G3nYPIxab7PBu4TJGe5Jt50jo1wL4eIsWJo3bpdglRPWuyIY74gDXZvttVVl1KHQp5uUhZwaOfRW
x6iehGGuY0zKiRU89mkPndPHIblO95GR3usY2rP24nEXa/NUpNEzPIZq49cKIcDkFSd/BFkf+iq8
jHFfYCEd7d3M3AYieXa8trnyNXtlnVgMMXuoVzQVXzmkz0zGRthn4mAHfzVo/27xpCTUEy7hVvOz
L+j+Fm8uTolUk/w3TpvWU69xY80w9B7HLL6qtLErHK/bhmOnD8owV04qsGccF58FeMAzspSs+zJi
DL5OqQXzjqSpMLxjLFRuTFqaompuowDumMJtUDCH+DPUbkgNJOFjLoeLeraSxrhyguy6XPiPvUY1
KuNrgcdWF1TMJodrU2VXcBNOztyjPlosqTF+fSBeD264Ok0I1KjAsHC0mGJaE+ejqSZr+DPH0t3S
4/hH1jaw4JDcWDk6IaNA5BDwGvUKUiSDFGJ9Cmavo4DWNlB7c3bBjl/hM6i2tdetSIEbORj4FQaT
8rH1LHzDvZsu5+Pd+babgwKtC5cZql0s8KHKUulctVMj37MS/xWS8EvDof87g73l817/lqrx/vmL
Y93/q9QL4phc0PZfIQhnsj6GD855//sfveMGmJ0glHUAMkExQRaBAN58UMANkBEwxnUscNtFU/tf
3MD5D6iAs4gCMbrw0Lj9FzdY3PN8LFJQONPsW+6/8iRCKvERc8IqF3Br4UbjvghwgLr8I3KQy0gW
s5eVzIabFvdctmSj7+IjY8hoFc20yORVJCUCnXiqzB0E6/zZF/WPuMr/gARzsnv1Qh0NFXcqZoz0
amgQFdTXSuCKhuezcxkhhIAgLAeCjRwhHfVu8jk7rGnaYHgUr4xG38aS3pAw0WftD6Q2UsOWXQH5
0UkPSTAZa03PMxGPsSYt89bux7vCnCAQDBWsY8O6Ri5gP7T6VAXWaZRtfIL18zSm6k/759mVUgri
T4sDaDngoQ77YsX8A+pgSpnlJdF3K9SHxGtu8DO+Gv3sK8Aj666Iz7HbOBvI0kcLtv12CLOrCLvB
NQDuvW3axb6Ueb/x4Ucf9Jzf0EXbx8jIz75fXQUTJxeQ0nWaiktPSVXOqByAavACDSsGoJm8lcaU
bwenj7akytwRR22cXA7svp0OcjDEnhFXuQ9lwTyp2/uVbyER6PC3jmlsbe9ZdeZqbkPIJh29AHZq
MqSYHx3nIY7Hm2XaELrVvRlO26avD7To1GjtMR2pDmrnGJjx1WA6WNCT3cPhh/ko5x6e24XE6EnW
j3mGGKBs/KewK8p1ij8pQ9ZqDWhABoRnIcwmXgKHWHoumF6zXV5PrptvJYMjjNvSbQRHYdTxa9aO
68Sf94xN/Q0kNfuYNITWyW4+lklE+jhlaiEWahUeqzjnbcrOoQ1yGQwntBuwP9ZTn2/yIDsaoAF2
2RwarA/TPNilmdyX2A5uYjfDyD3Dm6SJzxD8nLUhYaIadOKUgdVXy6ILyUp0MsbQrFvL21E3/5kG
JFa4NQPnIaPgbmi3+9TfR7J/HVwgtKVms7qJA8X213WR7V0Ch3h1871pKygkc3KQDXwRkyovN6c/
oF7vp4Dopakvr+a8eDa67K7w+luqzg0BIY9RgWYEoRw+fiAOFFsQc7bMp/cpmsRVKjkctRt8b3Dl
HYMMY6vSNtYmmrc1PT7WwH110r55iCx1T+rxEWT+yqnGo2fADh4w1F3Be+LYxWl4x/vzDF59Q4lI
b9R791YATyfT1ZWRNjB72+aQjdjzR3TB05xhtf6zzu1D4GdBx2gX29qNH+oy28V1tSVY+4ue5phb
ob43uHfVc/KKtPEZekxzcmJ3QwDb6+z7L22nzrENV93EJNAYxSM8j/y199IHsEScbK0rR0xXTpHi
edIc7BhRyUTImRbpXnrWbVvWez8bLyHEXhq98Arhw1PSyEvc2Nu0ch4aO77UlnFPKYnbYAu3YMqg
cZWPtsSAPcqsHb5he8/EgRsy/BenIkAtcSiNope54fWenebSQt2FK3qt6vowS7zJTEksAraYFqEh
NE3iENXVD1/lRxn8sCE7rcyuetAWJXKUmSsKxnjTopTaBSWbBIKItVCQ/3ONWgOG12vgt8ORqUyx
q8dnuD7nKEYpUxQ0Ei3vlF3aj/wFyn+PRgENnJ7tb7yiEU24fQOPv9jKphEriw2nMYwTPcsugudw
20irPHqt2HlV/9jMHYK94naw8HZsEdxlldWsoZ0Um4j5+16jMF7NdfJEMAEVc0qmQviFOmAT2NU1
jBlrEwzpoTjrbBN6z2H5lARP1I244ZMcWVvJtDG0c1kYJ6t4ppagWy9G+xkfyr0Ko00XTK8VtbZy
Y3SSU+PuUvy4D1Dk7a2Ve+vF7A6W/o0pR0I8EHKundQ7w2i4LkDnqj5FBMbSXUkNDzawn4Rf3vmC
xdbPzLYjGzrGFClvZXfOUfT9N1JZ7l0IPaVdHCzHu0NV+qUX9FKRA5QUxW24IsHkCHp3k0yOXNfz
8KOrkCfg0Q9Ho5KXfhzggsfeXnf0320bPLW6vMCAavmkSqw9UbzohMAzt2gvVWPuihlMCFrjsPKn
4Yvu+VvnxqRClVVK6RnS3kB+7UfnpM3yjq0A8qShv3iZNT8MY/LcueV3L/auwrJ5nVz7Dm3/V7bz
YxuZx3wI4Y5i1UHSw7PZ9ge778x11LdHCkdWc8rtBsPf5fXUrzg7qFUZicLvH6q1OY0nOrfvhodu
zUvo82eoY3Wuric7eF0SgDagVcA97RLSXfiQQwlYimR9O2qXkwlDTisO/9LkLO4mu+jZ5VF5jfB9
ttL3hquqif8Ytfk1kPkJaf2+rQgv4nBD8xv6r9iznonEuU0dfItQBtc7SJ816CIGrqiYvpSE3O68
OL1Lnem5MI0/BysBfNTq6E4w8heP89bzD8TPXLSfXbuVuivy5gVQ+N6eLX8VBMMNHhBrBRd8o7rx
HAT0A0HmHyrkUZzautsWY3hQPqhwD91Mg31g/Gf/8KV9x+N8YuNqr7KsPmQOBfmAQmiNS+29r+tl
jGzOLHe2jMnDp74f/ySf5EFFslqjHz+rsL7h6Mjg1KuA18LctlIyEeiovu1qh2zoAi0bGlEH+9qt
sjs4aif8si5pBVG5n3sLzRwo4ezCcEx1/L0bAxxwQuPWcbPXzg5OSRjFqwld3DUVDZS2kPgfoOsv
GiLcWs0dmmE9baukTVd1Wt2ndfHVItSFw52sqgGilRFmNRSpdovI8qZYyi7VX9l5zuSj+8sInUM1
k+WUlM5fBfpsow3OQ5DMx6IuWFva3ENxHEjHs4Co7d66TutvnrEoFuiXvGYzZcNRCfMGfRV5j7rB
LAA2M9I9todupwv0VRO+X0mojiIGfrSy+Y/UC75PyMvXftyj5BSQsHy5D+v5WxXxnCAi8aurEfxd
8kiyl852k7MzjWemUsnaZojroPZZKVnsnRqhppw6XufSuUq7wl27Ro0QsUcIjsZ12JdNkq5DxN+O
M+eIK/R1jthpO3jAC6R874sABN4dNJyuWT6JoDhOTfnaDPRIbZhe43FrrRFMqnWrUtz0S72zVELg
isgejdS8skUk92xk/RZB0BKilTbbGKoI86UWlCWGtda6jJyCnKwDJdyrpoBBMqFRdaV1mrBAW5Mu
8EWPTb+bp8bZO0LZwEKDXBXKjHeJoOMTsbYhlTUw2F2H7x1AD8aBwLdfrBotRMtZsOsmdcM+dx6c
4WrximBLTK/9oHzxSXilj3fNlQ5I+03xyUGARax7HCGSV7THiF5WmRzFtunyW29y3G0ugidlT/de
n37T83RN0hc21/LFx5ls1UIuomLPBnihzPCE6hzQyRTYvKkpBSK0yGa5GO/G/p+10yNYQNeCgG26
1Zy4biMPvdtco3zBx2HQt4bt4JvcOBc1sjFbwBK6XXwQgFKDUfnb3jAeCj3uCYU+F7ZzYhwAitQ7
P2oy+s7+qB/mOnjq3GDbGsFfGgOJtTcSGJnXO1VFu8Srs80simpnhQ5Ly/C3ecER7gSVs9ZlNq6x
Bck3HZRHjiX9bVLxuif+apWE+mpqzYhQNXZ8lBebFF3TUebRvZ6wW256CarQypds7K8sCxDfsQIU
gLa+gf6N76mULqLsBYmMy0Nm4pKaNf2Ft49OPbJ/qKZ6iqLyKAnxloWzrQGP8cebHzGFjUB5m8cS
efc2m5xzZ6NG8wOaHyeTK2CORztqr7Cweiwi7zYgyKRD6cs7XPBY9SPUP8YjlvjehcO1MiWhOsZ4
cmR+mOCZuYlzjD0GYIOSVFy+2E6Sgsqt+rsh9xNGMwZ5Is11UVIMI3+CqCrD21goeJX5cNZlla3t
mRdy6vINPt3QlQCe11kWHYQBcFKHR9XFf0VO0u+hQmxzThVpgNdHXSVOeEJ9yQKsJvK4+KPHlke0
4dFwy+AKrnyxL1TWn7LEu3GxINhy96DVz7s4k9eA/cxgwq1TJ18rGNhHZdb90cwxhXUDf8DU1URy
WYfwOM1EHBPBdk2mYX+YeqaANdvqaUqUSSJErk9OW55mMT5FjXueHLCrJg1fBjy4SFtTFLghHF1f
nOqeOVSZd8aOxImcMsWEnp8yqlQhr2qnwtMIrr8LXDPdmHr6iiTcpjUWd4nbo5TpJMMumy4UgAn2
9hUG189BU57TKHC2UeX4gDPZCyE2krvvB8h5GTm1oV5GZJSBg1i1TtnupMF008AcYmpaEpHmtCPw
IsKEWjfppU3kdwJN57Pbi1MhkN8NDVvi6Bh7LF7avSkJTIg82lE/Nm+cpLhLEvGiROuQWydvFD4c
kIirnUHcarV8osZc2CeWaw4I8+qot1DzkJOCMoYc6QBVliVSGr+YIfxi6SJFWFI9T394g7MuivSJ
5foK9eCWmTb9BU4IVOXtj7BO67UxEw5Wvk5O/gVJW4HUo9i51NZ0sA2Gp2OGWM7IYW1ls/VHYlXl
GveaZOtZ9sSLaDDpzur8yg6tFyupqeEs/hXSfRPcJXlQy0SGuNCZ4QkK/oy8QW8yaCBCQHyJVMtN
N7V3BRXgq0QsRSEIX+uM1QMGFWn5OKuCGRuxrx5Jbw6DegulWpcOP4IKTj8j8oESxDnCsLmr0QkV
iiFHxKAuGbJ7z7kNS9msm4WGb/vtppi6I2rVk1s1Jw9PSsjbYoffBM7piXcOTQZ2lt2iMiUaDoSA
TbH3JqI77ZQT3b0o8+uom+ho1+6upMmdC+eIfpCAnqD5QnZYuo6a+bnx0XcTpRaxe0NDu8EPud1F
vnNrYz1ehf4+LAugUn0pMwwkSNW7mavqnHYm3nLONf4TKzRAT9gMPBa1eAiz6hndCYLkRK2E1R2Y
o2yTZHoERnBXddjdkXpjUZnYVEG4DWxz+1tUKfyhOtJO66L/KuUNk9enthAQxZMuO9je9KOdGaR0
tKYuFViklzYesDur+35lCtQrZG/ba4ECBj+flMa4PA2hJOCnI/QjZh2vnCg9IZHGHuPVsb9oNkT8
Vy7pMCV71LNfz4UXXjN4v0adfjJHuAwouW+TdsiPJFae0Mqyn03OWnjJn0RLXdVmwBi52BNzRVkn
AJ77gvE4jAov/ToX2AvdifoF2/D1qLJyA9N9h9jlwCZqrvsu5SC1omOhYCH0/kpE1f3Y92SwpmQ6
iDF5mBzfOJuatHFUEdmuQY28dOA3k+8+VlkAIAw4W/ADGI+01iHDl6fq0WtUPwTKSDDYGVsAfz3b
DAL6tj6YnnVTE8FnRcPBa7tH6AXtrpxehMTMBiXTMRv/kvl4lCAJRWneNnU/3whMo/rK+GFxRV9c
REqmGXwtm7k69Cr7UUV8i2CYhhtkcvhBubALvEQjbIXCr5AkbPMlh7AO4eZhILKJmQPTZsGS8Dx3
rave2BOEtnFA3ddVxUIJy9T+q000ceNq4dbYKtrb2MYS9BMYJ9H58uwph8ApElcJPMuyDbHO87rr
xcNPMPVfYcvX/18mKi9mkP9nYtr6pXz58fJ3Mtry82+IsiHs/3iOA3vZcqCuvznWv1trL3Dw//LS
Dpz/YHQPgLw4/vK/PoLIkHfBlwUPmP/jX5HP3IVY/F/uGfx3COmQqSFVBxhQQ2r7iCDjCmHi46Hj
B/iU8zx9Z78pKaeHrsSWBjxB9BzgfjPqzEBq0VPf3iGzDBuFkCKuO3xTTYHgCOHrIGWHGUHRaffo
klXhm3vlMc55yVVWdel+TrWqq9twIMvLPjhmbYXdUbcpNkvXDg4MOE4Es2/k9gVZZpA+IOx0+RiR
GdDMH6Kyd7sdWQ52a91IHQZMiZlbW/wtHpIxw2/o7bK6qQsxuaSabx1QR8MI2/YBENomPY2ivgEQ
R5giqRzQ63XuUgdZUSD9rZyDma3VSBG3R9d/ewHu3u7n351uvYWu+7fbjLWnxQDBAqeHMYyC4hNp
uCCPvMaFKv5ieXGpMcqYcXCGAGNjc47TRtnEMVGVjKqa72Bu8+hSUth5Oe7w7OnTZ7x8CCBYAbIF
3BJVWBGJGL2yEZZjsjmS3XEcDLXAaa1Dbe0yBeuDsF1nQeRwsz3c/3kCZAs0SKVqUlWXYM/YrxBn
5nHfACjKROdcV2wyaDC35LfZCeS5WDrQ+cMGFdtwKsj5zLD19xGiXRxdxPDF8D0e/B8tZjHVk8t9
5OpwZlh+oddWJh89EklQIPz3VM6PC9y0lH0AV418Uisz2BpsdJEyLUbtc9n7+4xgSFfsFr0Bp0hc
1rL+0TKF6fVuVhqu+ka6fUQH20TYNdiHBiuQAX3qmJfchEwRMDZcubKSfFojYECk+6a2TC6hbZrR
Nfb5SCFEb0S/xY+kPd52mOJJWzTff/3Ml9nLx0fuQ+iHBM+gBx8N/9MjbzMlvFzq9nkRgsX+EbON
aNYnyn963U2TVJ5KtnY8Z5M+Vj3wyfxgqEyj1kA0KLzsN5x8iKwfL0f45LcKG2YyoexB+OlyUqSu
djiO0VNnwo9t16M04zHBlUVPBlixh4Y93ROHQzDexbBJ3xyuxrQnA3L969tifWRnQ5rFvDTwFrEI
RsjEiy0X+je26wwaJPu685/8KiOD7GZo2Wuwumuz1HMvAAWY9UDK432EfGlnc1PhUdUMFq9WOgWu
nnbM35c/Bj2FGmJiXwtl3fqSgZZBYjukj++Vo/o4ux6ryMmuA4iv3uXX3+IjcZ4vgdc4ui2Ws8le
DBH445cQqB8aJerpacT1ibLII2CO2+j2qFCnfeJ0AH2n0CiRPlerX3+09dOL+8Ob5Vvsbx4uqoup
JXqRjx/OxMXtE2KZnjyGE1P02A9F5jc7QK6GZxg5+fLhfjosa8Ct2kLaa9PohrC5LmfRlc5NDRmN
FZFAt2KlUqols6ZwrKzlvYiNpFUbnCcxd7glUMmGT+L15bKd6CGp+J0QBCb0zuinfHZhkq6G8Bs6
dDnW9zWZgaxiF85nCR9O9IYb7hxOABZZV8vIa0AsK7K/D03XYft4mkamUjA+nLpn3wF/QW23Lbpg
WZVGmi57UmSMHg/fxAaYn8TRMCMiOfWDpKWPbPplbZN/i9ByHbz9lqHxll9tKpnyvUaXZtzfj3VS
8B8DmBrL1xvL5TvDg2Hdw1/ARWTrVjCfkleUjb2ezh2xxkj5K1Db5jubKHOqXdnN7NTbmdGIjT9d
zhhtY9WpmXAAtmGx4I7KCijMj1MM1gkNtE4zHgnGN/EQXeqsLz3jpXrbIHM/bnh4Y4NDYP1tsBSm
BltnKrnfX7BzUdK6yqVdEV4qI7SMoPAo+uZlg50HxY/qOl+uOnCjmu8VyngwsARQy64GqXm5TuLA
tPGAmctyjlbCjxOMySa7LazdlGuzs8hd9HIRrkrkjvCFOc6d5rsnlcFjev9VMdFrEyTrtx11VHE1
3heF2eltw7xuiPf036OyH3vEevyrFGmazL+oQQfIwDNfWzICPyiX90wrIrr6s20iD0oueOjE3NJf
r42fA++PS8NblEccQRy1LI5PSyPxIrObZzggVY/nRkY/g1cKydBve57RtAvt1CNqlpdGw6Tkj6ps
NFf3/iNOmnZNs3EItzEuKI2Ww9qp7JanqLTf6gcQQhPJMCaBTH/2YWIvq6xukf7tRSFjHMxQnrTC
fZDWKFKYWyYefJV4UBV5c/O9OcouvtejFKN31fgz7mtkZNl14/dn5+0AtZ1OZNdYYzJb27/9xXLM
5f3Gm2N52y1mhUsVFMhlzxbuYGDfJWBe8x60k2g64662qtysPebwMOSSL++nHYGgE/+eEGgJH6kh
7lk3a6PGtTK5cDxSVgEmpnGk1rErYxxvS5n0NqGcfdB2r6YwNAvXUsLmjHWsuUcUTPpb03knkbkx
UZrQcWdckgphlY63y7Aq5naL2pgJ7vv1k/4UyUDJ6i0ZNCb7n8PQCYnex02wLlyHPUlkD743u3Ab
EPFOVIF2yctpr99LQ4zgCkkTP4Y5pNvAkoklQK4dza6MvBQl/L883RbRJYfa4s29CPr+UejhqmOL
dErbJ2BjzZfHmnb5A7Q56kIGloOo79l8g4r9WpndqF/DPPTraT/a8EuN18mkty2u0Ur0jre3dQV8
tC6jHIMVpialYnbRtJF0/WsjgN9HPrCkuP6NWPXTER1YtvDQaQUQX0J/0at+vLej0EZf2439YE1t
E4NRD+Mc49GQUdtSW5cEqzfOkSx2jLv37YRhuf3468f7qVrhCljHlid4sc1lMX8uEujGhZ4b/RBX
ZeaLL9ocRzHtjBDD93Sf+U5GxmDitYpnzQhnebo+9sfT70zz/3kd+KALjwtwBeqcz3cCQqNbYGlR
P7ztjQwTlw2Zlc+xv1OROfJYdM4IhAXBqqccUUmx1L2/vh2fyg2aRfRLhH+gVYYMaH9+2SUj6jbx
nI4H0iHAXvg3IcYQuIb2JVQ8j9FLl51h4Pt+/JvW5R93gA+m0oHrwqvAXfhUN85T1RISONcPiZF6
dH9sFj7HyRCFBn+8bz5OCemlOjrJMEzPUWSJ/He28ZTOvHR/29oXW3ICqdCE27yei3XEx5eS1KCq
yyBHPqDmH9n+nLcFlsiSp3fAkJHtfB9kWBpCDn4rYhjSl5jXJFUkNdx2LENhVlhZsmzZmWFSG5KT
xpGXKLEcCG4tfn6nt1/sUEgmdKj5RPriWidMQwJcDWtDjY+pYVS9vFVRoSpja/oZgtFj4CYuBFZs
V5ZCA1tTr/kujGApHFp/IhERCpUbp+19HAbLW1wzNpbTiQ4JU9hVjeGsZ+5kYtpcSvrWjuGaViyF
kKc1//F9+5cDb993shWXIqcLsR3CoQpvxjTaZ5a5HBqWnaKKwdfShKO5s4durpbI85YzBmdBlzP+
7QRESgSpBzFPkyn+vwwKNRfrVmQh6zNZj7SJO6wajMj6YgiRZzflAjGO11EubI4jhT0KZ75wMEof
rtoaR550paYIi6gd7rnREK40lPiBYUZQjsiagxxcVcFO8Yz6aSH+cNLO6fKwd/STGZcwo+biEqq3
mkUDV2Mhk87KT6Y1G37K/zfbaoETdOUu51U9YCFCQCXwKBeWBwKxxNEL2oRfhulbwo9AsliKIiwR
BT/5/g8sljUvSsmZSzNJzbbc4MiZsBDeU/2n1IhFYlFSkUW7AAmYi2IVcuCgXyqrUlMuUIvWY8gf
9tsbhd/IUmip0cs5T/OaE97cWoL82HhLQbCc1dZoYGCNOWpCbvluTrlXyc4pyimGz1YWbpYPX0c4
tVN87nvsMPu1nUs41ls41tQjJnOOOdt1Q6n0X03k/6zeLTVxj/CIqwBqA5lFhHrEJdZNLoHuJe+4
56QSdyj/bWnMgDLsT2rOGHQQXJsUQ2BcFXPcph4EAbycTCZrhoTbX9AP2MMKPaUTdhc3Z5JMbvYi
m2t2snRnPz4UQcnYGoXSkLJ3PDPVnIfmZEDiQ6WCCSZO58zHOseEAdMVMf5AFQnfZGNE0xhOD6yY
mXH3piDwNkTtknvpUr7abjOnSOFpZdExva0nE60695NBRyGGjRyciu9JmebY3ga/PKBb2Avt0ii8
dzfvz9vy8JbSlLg/yykXyTu/5f1UNnoUyIxnyaPglryV0L/euP+xewYQCU2yqUxKFRF+btWavLG0
W1bJ/dv5AWJAaefwjcYLrjADp5fr6aUTQZXEIGhV+QNr+9fX8I/DIyDgTYhwEZnyqILlGv/WcDcp
VktDawwX08Yh8pKYlZddTyXNxLNROvQ6O4yrco61X3/sz+/2YcPmw+C5kiaBhh2d/KceWXoFeFWo
2vskjcIg3ltFmJIob8d2PRpbjZtf0l1bTdKF5tqCs+1XW9ZiNolzmEVqnp/CxGhhDBJJz9PeYpTi
B/XOijWF66FDg82zTmZpUfWxq0UKaoWVN8M9SoUW0BI35kRqfEjdFlJZnPh1T/tDqwf/L2XrQvWe
O0xFzd/0IO5HUi7HNGAqSdYLaRhogLiwj/fb8hqNh1ne34fljN3mixzdljoP66ue5+1UFh+6YjTN
/GJfppO9YJeVO1vtBlWGHTyiw4AOyYhELJ2qZXY8qJqeix+oSMzFLg33+UYR8un3C+gg336xayRS
tifVW6Ort6HRArCuvMxkfZ3JF/OKdJuomPrl6EXwveSO0LSGm61KYzmNLMfIUvfPxjeY1p+tOeVK
Ytyak3bTpUAs+jTWeiLrxDSyFmaFpTmFIjyGbWvECI3Eh7BPL2ONKL8+0OGHg7HzOX0te9V0YW8x
LRecN30GG36alqdcq2j++d1Vapk71m7hlb/pEj4XsjSAHmUTFYwZoCz6DLtKvHPDaOrDi+Omw1B/
paOHmzjjDMdaW2oWdu9EDoK7MdrugiL/eg18XnogoRDHgbpgfYOxfy4fq4a9FpV0cAFgzudnZuDL
Wmfg6vMK2Fh08YkU8OwJ//pzMcMl+GRxPxAMtT++gqLWXqrR5F5MFy+vZxfrF3BcLJGW/bEbUQfv
Fmcn/tuvP9dy+MV/X/Nw4QGnlm8cLkOOz3V7nqTl2Op5vgyL0yzfUTWFk67fy1U2qMSuTlXh+76x
ZXw+1gLdGD0bnDKZTEVHi+tKvz1WydhYE+RB6qCvQAyB1v32N9e6rMMP10ocPWD2T4cXLvbz/hSO
JobqrpNcCLPAc3uNUd/yIrit1wV/UAPgFLmxcW9un+SAU3izLuNplK/0f8ScH99bkajW4Vyvk1Tl
stw4Tg0fftPW/nKjf329n/DkwMZKxcNXlLsbeDZI7sdn2mFvGIwwre/EROC9vfZSNJZQV9AR87f6
58GR6iaUG2H3ONbtzRYDMA3jl2S15DcX848X27aRNyA5WN5qE8eLjxezlAmEykfDpYSSxFoyiSlg
LTmMF/msLpg54Dp0QPPzr2+C9c+74OK6wqIilMeEofhpcw1jrGXb1mWn8RtDHct2WODXshybCBqM
Egt8yFy9H4Kl9kyq7PJec8WdsxwYCskh5YAOpqWwFhgKc9nviFxRNx5szcAaFyDUHqa4T2+sOJnV
jF6sqCgc3AqdW/rXr7+U+Meb6KCJ85dnCxVoAQ4+3k0cE5JZDHK4vCOyYV2F3m1vNcQFbVN/xjX/
MABmIoEqM4+oggOG8Z2qGZ0jKkMB2emGb6NayCDGaqBvySveY+Cq+7mGO2WsQWXJGkDG1NG64g4w
hjbjcI9MGHyvCzwcCLBQrpchUlfoKtTT4OCNZGzfigVbiwWkTbFQ5Y8WUOfnHzTD3beELAEBNul3
Mh7hmZt17uw9I3UFlLfSMwnvyfGyCcJT3wzKeJgrjP/V9/fHMU8Y8kG37KflwXXQ6BzaF9eq4ER7
cW7l7W54w6VB2IhAWr1jyfmIg7va9AyJsHmujZoz5Yq5/XJ9TYjBvt7T5wUFOUsE3KAjPsaLo7dF
FTxSDa/9wUqT9je73z9OG8axDtMej3oLr4HP76Ynknh2/UxdhtJZVuhcgbx+R6Ufsk6Bgpd76Fs4
mR67NBO/3Xz/+fHLosDKRCytMr36x7eIWiuVwPz15R3KdO3S5HzJ+sDj82ESAHW7mO9wFXkseei/
+fo/fUo+bKiCXd/zBNNOCop/fP9EkdFkzc1wh3nf0lXJnPoNjBRjarJm0DDOiyC/Z8rbnxsgBx6g
Pbu8I1sDLT5NxXtvRqTeghv2bMj8RwTLC4xfvs0E3sv5qQp5l6JOtKb/P4yd13LcyJZFvwgRcAnz
WpZFT0qiuvWCICU1PDLhzdfPygJ65ko3onueFKLEMgAy85x9tsE1JB56HETF9V23J4vIFD3jaGIE
puJm9ocK7+3Q7HD3PHSkNEEGp0dl10jx6q6S8t+C9P5ro/LAAskAYF7KmB4np1/vxoRrst0yvH3e
tijaEZdbvg2rya6w6g80/exhnlfBQ9nPXlJNLyOy439rAH4vSPFaIuoZMy48lwLX/n3iFllTIeK5
mD6XVUcCBH6pJe8x5tieHtow4Hn85/3sv7BZ19cVgC9cPSULgfB+/e6jIbxYRn38GSP/1HH25OrQ
sO3QjLUGJaNMwuF9RF6BzXerowwg0mNNPO1zE4yC8FXFwObfFud/MR0Y2nEJdD3IbOC/j6x2KgjR
kxikoKfWO8mMhJfjPmeGRvm7FmgjQ6LpRRk916ScTF0gLddzhmPNzR9EMhOjidCAMDdmfougu25T
Q9+9daMkaqlc3vwMHbo6Lz734rUeUXMQL1eUety6FqA1tTOrsPVmqtFtrpU6rX7MvZJ05kuB6hCC
IUFzcGtJ0GRQt1O+GfkEg2DtN0Mg9ZU4tFgbsbRrn0wc+6bqU3yPbwZMtnhx1YS6nrXcEt/MfdAb
utmcVvDun2/377UAi56hsjYApCIIhflbf9l3VmoSV2J/2jrLEkLycJIpzK8TremMNYpQLO9/K4jA
g3mO/m/DEQ7UQo8K2zIZsLPt/W4/aI4St8ZgQH2OxQliYezD8WDYR8g8a+YwHa1PDVSahl6zX8Zw
iuIjpJxEPqF708eO59Br2Tep31jGh9WDNICsxgGozzbX2UaWAz4m6OlLH1OA5MD0j2W7T5JFNg9N
7I+o10s/SVzIbphes2VVY9HDYSuAa4rHAvpZwoyNpgm/5m3MUpDJxYnt4u3ORhQmeQMRrdeDzo8N
2JKkM2C9P1bhYg1nBSbUQmLPWqEepAV1As5caLf2OxPyQsrjLErHf8P6QHAY+/igtjkMeMKH3Lva
xqvcPJPiF0aPo8k3jw8YDyiifSuRpxLu7xxW0YOlTwjaAxEaI+7l0aDC+RHzW6aqlE3pwvMDnEmE
Hy7oTOzni9myRqaDM0bEDxxz2Wm0R7RtMBlf5xn8S0vVG6gFcOULaXx2R2IhmbvJsJmLUw6AY/vn
NBAFm/04Bx1RoCCPcxEf06FtjU/B2LFP4eWmj6zIxNTkO3hRkp3jIhprwkOxhnbyQ1N34xTslnWS
nHpAibyJwKqYipDoK9M8DBNkQwIWnTmJcZGKYOk6lxLcrW8+x/RkmXNr1iFN7wuGyNqNxMykb7bw
VbABeu8T1DQfYW3YwaVXsPvjfT5FON/vFakUHHTb+Lm7bhJpkPTckCaP+jm/J9dJ438r7LrN5MN1
oG1wS9l5ujoCgh6IZudjdzmW+8iHeg6qlrpmFH25A1hqhh/rJDDOKh7PxMftt7/z4DGazWF05MAc
JguM7N/KbdrFX9cYJzlEB5cxGzgOQuPfDw+WNv7rlhKXQaKt0mEVYSyzz5Yf+Qx2SySgNySk4u9M
UICsirBR9Pd25N+MBbP8A870aX4nCZSxDgp8734cOwWW21vx56KAso/ItYzHB9sv2xbHGNfDWoxB
OYvZFm6c3wb1JAmjwj2ha81D3/Bvybm0c0M+ZTmUs1sDueh87gF00gN+E8N71OZzdnJEOpawYq3m
lXYplccauLPYN0tAYaqkZ48XT8FQPUkH/yR8tGK/26fd5KOFtLp8su7CkFQow6d0gJka87zh9DAe
xiBG7FolgToA2MnwNhZDG8A3q/x7mgu01JBi0ccqdgIcj1Do9A1ylj2zB/sbob64kkwCOVLaQ/du
yrA/NOAfbxPeYIR5Nu9ektRvpHDm2N8YE9IwEsqQ8NmxGZUDeHXCZP2+5riyA3JK3SUNCfMk19K8
B4MzfoRD7JwZ0JWHOUrQFikeVl+0wQ3f1QK7ocneSeYBnz3Al10buj1Ic7jcY3ZM7klY+PMXs3CX
U1e7LkHkVtE+DWmtniNHNQ8x6ainfO7EaxcYzjkKTXmUmdKjOCGqO4qpSnPTifdDp6AhKP8BVl58
o5jIfzaVEH8icEu+RPjUvMxGE93H4OeXom1Q4/Z16x5kKsnAQVJ49KaM0IZwySZksl1/J7N0epI2
OV/L2GTHPMPXzc4HBWPWt+YfKhjzTzW0oOfSNbtbUPbkEaJviUq8wUqb/NblzpyL8BOwcXFrxZF4
xpFpxooaOgIJREVwhxOMSzxJ33wJmcuc4W0Y+wHN641oeixUJpR4iKdLrMPg1rk3LrEjn7SliEQ2
1TDAmAfjPbZTeR9Kle4hyXefrNyzD6NqnPPoS/sBV03jMC7D8jNvIvkRe2RiMwIwDnLIG6ILIuvD
YgRw42Nwf4MtxvxEik/34MWtOluM1i4ETaFqiZb5DqOPAFVWI91nqDbBdISoU/EuVnQ0wAfulHJn
3PGDxkdOm0d/Bfn0FqI6/bA43s7lTFZXTkO4awnDwVUvNz+7bMBHY8qDJxH7/o2zINbdOy1fIC49
Qfyrx4zVGD3LPMhAVu9Y4SM8oIKS9zyaqPlR7rFO7Iq8N1D1nUmo3n0MEPVOfpVxW9tNsI/oHy+C
7eQFRRaOSHBN38Cilp1chuw9qXLsxUa7wvtEEMMaqQg1HmIdbKbGATFOORbVhw7Kc3Y2f2REB3IF
YbDYJAzaRv3HbPi4YC8qu+S96tkzkiV/YcbWvYwcNrsFJtC5hwJKkoBTffLGtLaRTkgrz/dGOiQ9
SthJTcMJLUz7p+V31WPCfPBojOXgH1AcEH0S52N8BN54w6wfy75efk0YSF2gZH4fWufNK0qyQ/p8
Ohm9n++X0K5Puecr42J16HfvQzcqESdHhbNnXKMeqSiS8EQGSTQc6trmSMb9rSMIIlJsr5UL6dO2
MvOdyJiJIFUBldhVJO/AooQT3mjzWT4VDjVLJW6yxHAJLZrrb2Epjds86wYWlzs9xK4z3vZpi30I
TlflgQ64/nPk7LizZuF9Yc5Sv5RRbeKcm+TdCU8j78222rIhNdlosFoRPnRTisCfRoKNE8ip6sAB
bEi2x0S0qPImpwf8ilp1UDlK4F3oh1ES/OGWZAHYbUNgQ8UVvoWpZh9M/CYvpPC2r5IpxLG3syQ9
DSI0X+Mcagke9mXEF5LsJbAAXinbjRfMyuRP6cxsP2Hq3MOHIM+RC2/ejnCFj4HTl58B+sVumpbg
PcLl+EsemzXGXJBeEepy1T5ZYSZO2WRBK0yjpjjHMki/uVT/N74xJx9u67QXN+p8kJMx2ffeYuPN
ElURS7MYUcZEYX1LLmB1AIxnvODm0SFLVfojUCgBSfsKXhpLhlCnibIqAvx0i6HtyNmx47uS0Lk7
ZPePfPDvWeuV34lKQ2seM+aSucPeXTvdsQl0sGEhyM7I3S58TP3JPWqnvZNToyXbiTFVCB0Nce+q
CctAZX4Dg3Pvpnzy9z5xPmjGLaJjDdbuIW1U8cfi2gnkNSFbHYsb3igsCD97YJVMXPI8fTTwdtpz
CMvXqpmQNITGcjHZzc7jPEc3Lu+NU9LgGq/kDiFGklVoFLjwIVA853GQZD8NSnCkL23kMYhY0oCO
ErGQxhbSpdZAm5d7NE5qoVBDUAtFjirSxtAq7p9IwIHysnWgqh5oiDd4YuuF2rHCm/i1D8icBMdg
Q4EZs7ZohGgm9DpJaTHhP3aMr4pwPxXxuKRvfsGzTEIfJGb+i1ixb4or3Sr5Vxx+AVfqsZhUfZnj
mtkxg3zDbySuv0YiLMkLXad14UKcqUPZH9TZJaxE5X5nbWq8cTI6ZtnkjELLOOBgNywP8ETi5qaJ
DPJ+9sBX2GOy6rzqMSv7buiRXmPEfuwhuifaX8NpiLSs9AguqubgpwlnILqFc2mVd7abU+IZEHTH
U+27qnpxUR8RryliiczJAHZLX5lGR5aFLjovbBPHEnsS3hlMKibtuocTAVtnhAE6H7shMgKgsTpH
MJwyPk1IFMg4uBCkx6IFXsNJ7aFYm11EylVy6C0qnQNsNf6ZaGt6VMzaFFGGtCBl9xPGTI74qcPW
T/z4e1hlK/yWRiFUfDubJADuAl+qc5RHDmaJHd4g3jsFGT5zfYYQ/1zXVl49b7RSsvn0eMJUcbW8
rR0y4mPihfIo4TL6KOTbvxj2a86/OY+6XZhEqUG1HIk1VJC1NE5NQ+O2GyuozEeX0NRA7wIv26hp
41GFeHh4HgYnHH7NI7UUj/BIo0VPbxWFRtOd3l6I6loCo53jM5MAxXumJNtNL8bCqPFSXHkjOEMy
UF2xgaogMoiHoYZYkJ14znU3z4QJPKCs+4K/wArWP2PiqllLG3tZjrYm1SUmOSd8OxwFppe1j1BT
pZnZmucx/Y0o1mkFInChC8KV8GKusKyflPqZRLVgcxXXT4MnPzevWqH/lpaOF1/b827A0IoYxriM
qkJvPsFkXRJ/EINxKdzBSUHJfC6NPNN9z439FA2ykX91oec32R19cT0AMY9MKhShMnDIBxSWHP4Y
oUGkZJ2upGvCfOwWaklCHBnXLpA+8Yc3gIb6o0aAf9ypObIM+GxwDKRtQdnLLbjTJYEFXB5ZBzxt
5xodU3+JUdEvb32LaV528gg9mV7yVe1BrEICrBLbdAcdXjiMen/CQIyJGPajoBI+T4+XLW9QT4FV
6jDukuBCs86sHIfGqm2h548LAM3Zkk1P5O92rWpyaDAZbBCc2YzPQNu5YytPerDtJXF/GjJPkGFW
DjWRid9HN3NjcJC5Pj4VFjUSO1LlXe+Iq59csd6mbQYYu2PA5L2M8H0Vh4FAXW5oRMFSiPssdzGD
QEoJS07ufPJJ+0vmoXxPDnQWemboTbgrZudyhIVE7YM5I5LIlPExH8W1RcE1tqoAsyKMDlCSfqCU
0I8eVit+/TGvk85+8fFy3ps8teiUWXa1+4WRoZ4vdwxzTPwEMjqHhykWE7Y5GA3r79TPqO0ZX2eu
Hvt4KOroUSY3TAi/KZi/TG8T84P2Q84mQpY7GaZs/4VXas1Da/t+yqcYmTu3+0gsGqcK0zmcOQR6
vB9xTbHMzyYUFMXuHCZZeeoRmAzEaAfpe6VpMqRWN6GVv5pJ0cOZmZyG5rlt6sx9S5Y4K+5TD3Yi
Gv+s8l7WvaTD3J5rJq8nTBeXRvpuiGHhWwydCeRqDCYww7ro6iHV17yvseTn3wu4UwQ0Y3vLl7UL
okLetuEtXrwaXhuuzTtKLh7JSmEXi2I3DEHgdiA0HuBdkAo7f2hYteLb6DNY+i4TSumPXHS60W9s
WNkoXq/IwUpJW1GgNjIFpx3x74STnTuFjO+1nGVUviubUUa/K+Z+mnXCHoygdL/uRxtkmV03Jzg4
+uMUBqj6eS5JP9pHfuUq+sEr/qvCkenEeoka3DbKGgFlMEc8C7SP0x8+Dj31h9XKmCvlruTG5TpO
XjHK9cTOQ19wparJ1ac9QmN9zjsAKvxwjDDFZNZWxWxq6x69HfP4SwCzhmjpf7ZCumO5N2HrTy8h
/Tq/X604NYmuXFZ79jUjtoDBYZObS4yo+LxuZTBrMtbEhoIWJIgvb+0KoOgxqtE9jXOjNxr8P/R/
7OsRwDZCdVJ/9DayYYwoqkh/RGua9UpVA1Oo/ilCfMDHb/Ap5IfRRBFANJ+iioVKvALBear/h8Rg
gT9WLg2UXX38LCPtOvtXZeNOfskGu8RAeduIPdOYWQeLsPQAzUIAp9FHktf5cGE469u1Pi+di3QE
Q6V0HNkSHdRjy5s3zJAxL9NcoZTZxzn+d6W2PM4zDwsFUc5sJ7U2BvUvg1fonQBoUNc8cWGy980q
NPk2FaePrDnnZMpOX3qefsDXee3ffIw50jNR4qn0QTYGGFSgD7ouHqw89UO/3WwS4vhYUpOJ5Y7E
eb3dEPaqj+e0bDXRwUdFz5moGZHTC8KIK9eIYSBOs7TBEZa27F9UH831jCMrcui1S7c2EDsmiB6K
4hb4M6gbJK7ItarnKvQmssxNr+ThP4Py5yb8Xx80Z7jNy2SAVTJAQYB+17vwNMMASxGsTbMbNHKa
TLN4IMqkZ7mNXuWI7vTT6pnSSdS+qPCM+d4WlgTKdhpXC9SFOcw+DiPWrEcFJiNkroxTwvP7kEOo
ieZINPTEm2mOwx9eQfn44l2PHKNor+f3FeQn1tLkw5WI/tmuVnrANoBgaqkv4FRXugJQXspxFeWD
4HZuU/X18OLnHo5QDggu1e023BvkUuERYTCsleoGkJ+h062EAcRHW4qI++N2eEg7YleWZD8eBsJL
gSTwmqZsgtRNa3qInQTXvMNG7GVkpyWWYeCHhv0l64KlCE/DupK3x3hd0FUydE70EKfGhPdMDS9K
1t8IoBzro0TNQA5rjWKHb7FVOs56/9PS8J3uA8r+9fG6DlxiHFp4tPOQpFfMSEko41qZbqN33QRi
LIXZ5LkDS0F54EAv6VqFkxCrGdfbBcybTJMxSR/XJ5PsG71CsyiB1bFLJ4bo4qBWtkBLxh6XsDEy
iHBMrFvMEr28SXhckisZp3fDMfJJsyTdirqtSvRB1XCU8oplQasKO6By9WukgzfxwttgyMCYiqW8
cSLo9fUiUCaySPBI16R1ecnzum6dR0nRh7qzygz9mjrngN+LZblkOHfgSghEP0Gq5aUHM4rh+XbE
y3KJKm+OGxj4HdURU53Jhom8X/LCM0Ccq2Us0Uldy+htSF81EOmCC4GDqU9G7Tb5Qs3FfbFWfVRN
0cIHk9cyeD0RiX7Th7chwH/EgSBWvWhEi7afog0xi4JrPru53byTaK3JMFu5CwjTcAOZbSX9RTZz
y4O0PTONsvWgF59Fhx92UQP98xyEETOGc8o8MX9IBqeiHKMq08uGPFjWQVCYepFt1xWKoF4pIQIO
PsgUdXr1miPbiSArzvdIxJsaiLw4AV/PNqB0TaSbASPHo+8QtScPmedk8Ce2Z2brPGCrXhuQlmnx
Zdv203VsLlZeJsRok0+1tUkzdJ/WOlRF2jD/WDvSWELv46TOko5rth7y25pG0Lh+d3ri7FSvg7nZ
8tFP7AbkW0N+kmbKJds2bKMYNUmVL5/Cq97kb6XKEp6DPgNjmLHYu3KVgtnRu+428nNndCmMFdej
bR0xV53UR862ZWfr3t6bSc8Ps2G81g5ZJvnbOn/GycRV535cnNG6qGv1HWTuwpsYykH6c4ePCDvf
sa+h02Sn9UKvj1xIZcg1Wn9kD7iGcAJwCTgATNzyIFhtd7O39eEWN62++aY7gTdh0KtbqYW8Ala0
01PeU0lVHNUzKF5veLjihwE2iaaDS4bC0S4EdVZATlhrb8/6eh+cLtA33RQtp3wTxPqj+9eh6lZy
bwd5CKWFtyLLUp/F29+AD/Qt2igHNIT6gLZakQRwhgM3FlAV1kVRt0p//7+phEmnz/58GvTjWk24
3DOssxq9fTSwLnXFDNbC+23Ske0jd2oCAmgq/NRpOpMmWd6SCFqfZlIx5KOEupZA0HT1o76eA94K
aIBRXkVpy4IA4NQ6tb72OMvltVbou1obQGunH1pzbUk1Q5frHdtSd2KbCnOwfI2jYLSk2HKXBsEy
NAzgDahGQz/pmzGvwkkJgs0bbaTFMvA1w2VrehdR6M5s4+T2vdLrs4cpz2vqdk1/lmsNs1WLQzjC
hDxo8o8UO2KhITDttrVFr0o1jiJCb/7Y/VOxraBN7AQgmHscwSI/3vkcN9wbmtErNrQ+yaXBY0uT
dJ3fj5Ot55Frsbsd3YjLqTLdZrp2QwkCKMqwlYm7MiVrUA0eGO8KjdhX6i1jAl3krVVU645sS+Va
6cd4j/J22bpT5Fk/KLBRypsIz8dVh2aXLf1PHyPZ05v3ypVzxBUtW5/17doZiTPxxivcsq24tdac
0iu5nXzq65pYhasOftTc2rV8iiJ0oR9VXtPy+2xk+vaucJeZqitMtp6hG1/YVPlQUeDlrbG0EBOS
Pn/0+8Jcxn1tTqFF1aPbGZk1muWwltrMFFoeHrFeOWchyvwEn9ps5A6ihz4J/XHUZaxlF3pQvOFz
wsmu6yLCZu6N/0+tx0E+a/4XQXrLmxNmevPeKBDIufT+vrYCwbrLb5cautUVwgDF4q77Xqu5NP4U
Jfb0EAAnYoXirRJsy6aWxxWeuSFnnLt24ottSp7FbQOCEq3rkhX/Whsgg7hw+B2krwow4t4ZZbAd
ImVrExPBbOva/v5CyiaK5broTGZDJgVrpy9R6+SuX1TM9wqS1I7QDXU7sCGaW0tPL6Zr/e1vBFFr
eGGTJOer5pdlSpe4Pg4bhIkeeW6aN+jE0HcJ8+FJ3iAXhQGzb0Nhnkz81Qx9SZnCXakq1wd5JZ2h
ROy4eNW6V4FXUsVSJ+KclTpGi0PxtS1spmBsH0q2b/lC217OT0UNAzTYuZPDUwb5UmukoNH7LIrt
dFwFDRuRukUDymaQ1rQp1tHDcK0ZbjFgplYhqtZpBiQdhETwkG77nj9KfR5MQalPvdo1ddnTeKQI
Qmu91mi4+OmDasNTcC2Fc3EamkEv1a1VcrxRlw1yVTJsm5VfRVqg1xByxBFTrZWbJLqNHyYleI+8
2FAi+RvCMidoOUiRtSmqzKsbQm4T3MD+L4KEgAlBBgYY0/ZpW7QMNJjeZGhFJJNl/YVib57M5gwH
OLBmUowJyKE1t3yHdQkzjr94uvnn8rFI9EN6BcfBxrjVzmJYfCsWsebmj1fgcIUFNlJtfl1Efgb0
T1Nau7rMaExPF8ea56yXYImLPPXaaCj+qGu2Mg7qdtRFMqobzQMCL134umJp9KOwFSbDCrAvayW1
EcOpHK+vaUIdAoVcy5qq9PWeaiB995mIdRncpr3D1AYgYfFAmW5G0fmUjlsvSRqp/kRrfWBdW/y+
t0o7Pia15Xb5J9BlXZjDzdKPQGDCsJTwxBiMAIaigsd5LwGzwtt6fTqTwsA59Rx0V06jC82U7732
zNJ1rwhZjoxS7lIYNmzuG9NqWxR+XDJkCMF0WX0u4k4uDBxVXfu1bq1b26YiipiViRMlePkGQKwH
wCbUIbcg7gkD6xriG7ZNaoOczRU89uBocguTteoLJh+77leEELoZqMjgoA/FCVNjCmOP87K5l2PV
zsObgefnREcZVJY13S4W8g9qJq8s+uVBoXqZxGMXxmEbaqx0iVSR/JwakxoKX6jKzl67HHaNd05s
bxAkskZW3GPB40O9onZvlr7fZ1431z/R38hhOhiIHvNHWm2rOHi4Y1v91xYFBUnDCOaSDDSIhBYs
8SLAofMy+Mo7aDTKemgzv6rvhhpSVHIOCzrx5zkZeudSzZUs3ioeo78IsmqXt8LrQ5wAsQpnrpmV
BLkFMdSpWznW/R+mwufu0becqDwT070Qc106uHXLc24HxiyO7WK7ZzC/pH+eGp6tEwm6s3lW0hyX
O3vJhgNh9jbMIGn71AUx2y90EzcknqoToeixAJzgfzltMt42YvAkSA39nXVfLVWFQSnkLu/UMdbr
dyEGivIuIHCccDW3DTsitvsAAV96covRQAWaSqN/MGAP46ZJRjCGw7uUEeCEGWgVjbmDUM+sHJ9p
rSE9podLMxJoNAZZizsdI+zGnfbY8OIbS3DPgmJ1l7A/eAeTZeAcaiwLxX1EhW9TaCf54Ie3VpOm
+CcTnGUSiT4wsxqfCumVzbvEJa95DYcE90hCA3p5mt2ZOOglLcybNMP/nWevGZ4Uskd1qUE83Yew
aKVxJySmit8DNmX1XZmel4FxGm43fysX+E45frzT4A67tkccCDJMBu8HYSvMnCAqfk24E3iUbji2
wpeZEm5x9GhDcHDjU8fiXFKeat+R38RCeQWI1k/U4Zu4ZgUOfSuOjXuYMbb3DEmGK7Nr3HCWDjz2
nAoBSjA9QzqXwr2JGb1U867sTVBUuW7LBiQWlqpaD4qtUF5LfPu6FaUSb6CvAUg7zcFaIsk40kha
dhX92qsEa+VvYggJBjw5EOIfmARSQq0vkq3zS3Y/XZuvr2JZV8cTtFeMI7ZZBgrEMWCFsQ6i+TBd
ZXXbgbNCnuuIFP/v+ro3O7DN9lCo9cLvJVB2uvfLzEBQYi+L+BINdWMGT5O7VOTb5Z1FuZmmvm6R
Fgum388WNRlOjN21EP3fnk0XR5NVs7sRcSLl504FUfWRdrkX/RixOOovkzmY5UtXdK78ax1vrt92
3nCnVnt/jEZIB5zOhKZj4V+YGMuGvs6M4CTD1Bh0sQ9O6EXjyTk4CbHpggS769wrvVYlMV/ShsOB
uUpa3Ys+U4H2iYWaGZk2klGc9PsYe3cMazpUM+QTJuTXIYkjLYb+ucqfcPSNlj96Cg/8ujyIlANO
pjl4wdHpchyx3on1ySzjLNsijeXw6re8vF/fQPWxwuEuAb3yBmPPgZ/I0HQOaRqjut7XaqgIcCpN
oY59Uzc1Vo0N5vw1Had8VFNYQ36aR5I2h1EE+SmlLDqJbkyKc9jN0JMgefvhCasX+1NuGrVJWAsx
mijHJkZGRfFn3qXirQtUfiPtoP/O4dOpg7+Y8zEKRdQdYB7ypvi5dneAiDBjm0GNP4cUDO6Gvk6+
JqCYjyU06dsAE/tjP4YsxA582f2hsN+oDi3K6uacDMX0vXGhlO0CrG3T/dj26qOOld3cz3CADj5g
yqdGBM3daGbuPYIVp9otI+qqky10kpeYso8Z5fUTu1vBXc7c5IRfovMlUY1x45N3hqpfzsONXVgY
7WY02eY3NF/saoWS3VfKkPi25eYX+MLL3vGxJIQeaIN+/wCDxtg2jhNYH01IDggjCC5erlr7gxFE
Lh5s2rwKLvOIBWjCQLveNU2qIwa9wTvHPpXeLmWs5V2EWNIcPSzetJDB7PZjqUoYSLHtOeaORCBm
8bQu4362U3dnZ2b9AMWaaXHlF3Z+yGiQmNvV8uKXqXPILGe8z6LY+iMwpf+tH630e5pgbQvz0Xka
J4unLPSiU6hsE/5S4d7aY5sH+44B6rSzzai5tSxb/snZxskwEKzyp2G51SmJWXe0el/60kv+iOiH
sFMZs+fKDMtTZ+PBLYQ5nRxnMr8RAJ+8kbbl7UWYp6fRWKLXJIO744+4f4OE29PeqHSMieuwpaZG
Mhxg2JX1mSTX9AdJnNanlmyqiQAps/kO9xUzNJiNAIAuSaNqp/KYnSVS1rSvGzLj0GjNTKqNXD0G
3UQ0ltnb+GIOYYXvcmemw9n3/PE9C+nFDlWMfb3tRgPEkMm9yyJhPAjO+Lsl7uENJrP4ZFV1ceqz
COcj/Nsvoipxm+y7ccSBs237+Mi+JD8F/UzKU41c46io4F7GOB1/2KqLGUAPARN5J1Ntc+CLOJ8c
Ldt/JmgWn3LmGIG5V/EUPfC2xa6NowXDTp0OZjiz+JwFpOXV/AahDRQtf6Wcme94zVXRDSl1Xv8l
nCEziYdgnHw/OdJ+L6H3WQTcoSnH/2qARH8uXBznc5weGKAacm/0id2DYsjIcnCVBQpGUd6V0xOB
Gnn3YI/Q8C/Qc5RFGhkedx/z3IVTRtDgGIi3eIDRQfq8xWpjb7GBjKns8H8pn0zTLnMOfhakOZWH
fDa8cCH1JUFqmz2l+ZLDJOr0oGtJb6Erc74XDTFnZRX1/sOksy33rUR5dz/OpBXuqwGTlLM9p8uz
7JrR35m5II4xIyCm2GMSluD8hwEoTPvMZMB+M6NVk3u8oiuutMMBf2bfrc0Lj0HhPGd9IZZ/lT3/
yhPWpkuugP2H1gSaCYSTXzUftpqJY/Hl9DwbZjipnwzWyP18w6qozDHL/F87zeeV4P+fboq4n/z6
ZjY8ZJuH00HVYiMB+F1m6k6LHUgEbs8JCcA27sj4kLAtJEIpdkqRuMMkb0q7s5HD5cKEsBETUZkJ
hs69/kORest/3AZ9jtlMUP6vDlqD5cz6/13/IiKsFcWecR0ukmguXM/75tm9w88yND/0RZiD6KlN
37nw3e5cpKFQybuR9W4fegYW/E+EagsfIwDdIM+Vx1pjTlnfD2/sQtkyHYcMxiLsRsNtnGiXrh/U
AKHli/mTrX85ik2/eEwKhPT2pRwbwcurZTH116OtmMhUnZw25D1XG64Km6EmOokmDsPiS7VeiJFT
fJq/snZJot7bVtebzhM+akM635aQ0kgp4ekWbn3nTS0WYi8x5iN8gcplZOEevYZk6OqQtqVutJOQ
o7vaWTX+19PNbBLXA6SEmtYrb8TUKheXWoY1OKe4zKaKFB4c4Kh9SOyo7vP7uB5rbtiCzDY1Lwmi
vCV6LlwvtbKTHNwiWvZMnrSPSlKMWHS8RNQn3reoCPRHSZ1K4KaUY1qA2mK7ByyqVr+kcqloXjdI
KTRzD4uSKh/bRB3BrBfHeYRcH2BxHNKHYkHqEPdBaWg0sf58pGCyZIlugfIXXXQTzC03Jv2VMdEY
aYtaE8sR54CjsgZoA9SAfHMpJFZr6yNkoFvkxtikx/XGMeoozsuDxKqqSY5KujUX0bVUyxPa9oVT
Gjd5xFCHbNPVToiezjKj25TEcn+6wVYPf6VD3Bt+Gz+Yg41/3a6JYkiv53xOh95/VMSoTslnBqYl
8xPbywXvrjBN4Woov2eQeMHTiyfzkipGcvD0A3oOczc4c+iSW6s6675dDdLw30PA+DB1Ge7uBnlU
8TG23dZLnzLYenxGYl8Uv/ov6/kqCPsPIQ8yeQRErGrHRWvgYZbz6+bBu2MaORXyeUCX5zZMyG3H
cJjAw7uvyM2TE0JOp/OAuolo1p59YAkaww1WG8856S1R4hwibW0/aHsKvv6bgYlhEP8xRjw6oAqO
Z4Ros1f/kpwBjneu4YSXEcESWMLKA3pjo/LJvU4ojC6Tak2u7oA9FBMrHB31+202qbBjGB1OIgI0
hAmgPVaX1dhV8BL8vwRNgEfINKN9qz4mLvzdcqfsAcO8eDRyPLWAZCk4IWArBylNEM26jyqNQZur
FF2rXWY2n7c6qwo82XYw3UKe5Yz5duQf8TIbVXdXWJZTEp2z/uJMbK0Bz7rjiS0pZAafJAGENS5/
UEl25Aoulj9WX7cJR+yooVSnyRHlgErH4KnHb3EVXCZEO/KRVuXK5s+I3EV7MAIfRUS2qhxPU6jK
ucLHsMrCGggU3svVXkm2SSrLO+rUSSb72Zu1lHNTdLZLTEgl4bVlr8EQ9k5ifZ48D3UVT6cKhw4r
n03NuXkHZqJ1l/qZSZSwSL5isoj8xa5njUUiOXaa6CAG/CXgTGAtw69vFoiRfZWS1hVEIetx83na
VF22QrzIuIwxMuFrtDN4uFIX1V72Z2vpvvNIGCwt16XKkRPCsI2v9jIhj9xMShd4XdTf/vNK+FXC
i2OD6Th2wPtgbudbtqMFb/9h1dJonWYeh8tjjKYLQFFdVf0rK3AbCmyuFRsV45/f/lfNKm9vA/Dw
uAK6hAIE77dlODD1lSURdo/bdHujQW3S1XX2HqelxuhQBelFtQGC/x+pv63f7T83BRYkJnDCclwH
Ubzzu64QYxRfjwEzbpvbzzCAOh5SKsWU3cA09n3ZOtl4HJQk7+hIPhEgZJIy6tW5cVcOw/a0YsgU
+dlzQjlReruE32O5hsxMWHcrIICGT2vGegY36Xsvg7gcXvO80kfaZsSVcgB75TFm46am/uerjh3J
b9+UwwiHEvZzzM0wj/ldL+syMkb+2sVPVUyqjDpSjgQVASnUvZx2LYYQrAsgCH3SwAb1EBWuW3go
E1WSc9RygpUXO6hzkUE46Pv+vqOCr06RJzJ+l+UyYXDtDEm1W8eMG0q/zmSI/9Wt/MaWWhmnvs6p
xiszLPW7blwGK8o0/ksbyOhj3xoIeecjkJK+UkHf6Bfx/oez81qOI8nO8Kso5r5W5Y1Csxdt4UnQ
gEPeVIAzYHnv6+n1ZWdyRTQmAK0iNnYCJBtdJs3J87uhxieADNfYAF4wezolhV1korPP5kHDtZTQ
YYr1AHZyGA4bzGHIQQLhbKZUQI7apAvWhiJcQtmhK5TqLPHvWB5Np9uUWBUsNyYUFXrNRD23bOD5
mJ/sb+fIWqBmc5BIhg2ILCrng2J7SVBYn0iiXu8taEnZR3SdkKOkEncu6PiDXAjzSjG0M6tdDwNM
2arYB9K2POtPtL9l0LqJoovXUF9L6bBqRyE7FICAX7RuUl2NE/tdtQPzoMdUaZkfT/NGJxljHa6j
tRC0ii4l1rPdSp68rdcnFlUOoxZ6hAT5FeOwbcBksovOIM/O+8kHJa1NQLwSZk8rEvMuSpICguUq
leizumCvMQQJpW99YdHdLb5YxjmeCcSKYM/QszcFmdOtgIeqJbS3DqdjjVihlNP88M7RS3y8jz4t
hdw8mE1sg6ZNmS2AFFQKEde1yIc3lDQ3vPssyQgW3sLJWBLtYCY0SzA7qjxBku3hODMD04geR0R0
xFRH7aUJByG+jHEtp7CraVbzBYpco2t2yqfZ8RvqwSUAAfg+1sxljjiJHmlgYgotUlWMb40lkN3i
hSUXZlTsjeaFepimhi8O2VuDUa/9gSXdZ4En+1yUgOrjpj504JoWf2knWxQCUfUu9Fps/wJJT7Q8
VwAsCrDqZ2HzQ9gCXKoPS1LMdHUlFUHBT2ySDDH1g0J+cBwQb723Z+hMipauvKwyQ4O0fmGY/trP
8G2NGso+FERf/1jjZ5JRQztmi1t46JrC3bDSOG1b1w7J0zHkIcmLVpNRT0pv9DakahpavVOc3Ei+
MIBYMcgkrkIeTJCCyA05PYKFsLjTWBtgyV5OS9oVPqoEAfAsnNOjUzWiqoRcIu+ylzjmOgvSAa+d
xGm2HSLb8CNiSGPSrxqzpP+/B5maJroN6GAYOs7U1mWPimrGGfmuqkoBHKLHz3o6ru4wlN/z0zIy
MS1ZD9j76xlxWEJO5YANbhqRyYoUjqplPnpxhMv/JtGLOLuqTc1u6l1e6dEY3PUcQhmTPed1lqHU
dxv4TpP06NAWKARMb4exiDOCRI1ly1bvVwR88VbZZY2jfqI6YcFBKaFYAWxcAiUzWFBw+iqDRqzU
yzQIdE/x3rJ2EExTLSNmAXyce+Qi1NNbe63jlqO60YfLte7897g0OmQGKTWCZFlPpzqzCGvxSQgy
g0GBCQZj6nvCTCEQ4d0djnADC61NSlSdBBen9UeUrCsfyKgzAKKzYYi84QogXxA3hEEL1x0CtDAj
s7AV9A/lD6Wgbqsk+prOoDsHjzb6dKL+zAxS6KZ3lyYi3bDr0ADfG3M8uoSoqmk2aVMo6IbJ1K6o
2jbk+SZG/p6mVIwrACyY01wefUiZxS2he2IEEwcuWKuJlApgra1jiN2aHN30n7bM3oq/HgGGUNsF
s7UeA0GNqlKdnejgJTgORMFGkqgaZ4BjieBR8Hoy9BgsBRF3yxIi8Yc2Qa6QXbvU4XBlwgAmqnff
EN/JFc0cmPk7VY7bkmqj0f0ei201mmnuk6Lr+ejXJKVCXY+iw0jCyBxqdm19UO9rkBxyA3Up52La
AJpYsGNM4USkQoqVfU8sH0Lq/lYZyYJcNmKZlMfBsY7FAJ1KoD7rQxWgriS7qMHY+ikSVNDvYSL8
w2DPQbKeT+4hsWR+w/IUa0wnWZgsz6eHzNIPzOynNM+nG7Lv1ja9qGfOuWTweS4qiq3TwQKajq7U
K9SSER+JNI7vOf0ABATBWvlCZ3YSf6kbVCxBS1K96NQLuFuSedQSIwlXivKhtkvCv8Q3O2Zg8/TV
il0MkyDI6Ce7QiQ+ogAhcljMIviOusD+Xcyny/ejJICPEk0FMBMHllwCEko+M8gNUlENED6L+kUR
lZIW5T3uSbgjMCVUx6DJSKdlaSJrmuNZ5PQnno0Lm4xpnhYCJFaCNPAlAelmcgVcT/Yt7Yntq7g6
q42omVHneQvu7c0A9OMfTM0XyL0jVUCqmk/NSND86bxCHzankzFkIVlkSlmSY9jAtu+5uSA5K5GM
ZGAnc9iFzmXHqqnPVyYOoHhaqvtWg0g9jJ8kFjjA4uVIGrICqNXtq0U48JiGRBtSiLnpLpqwUqKM
IWosIjvSxGT20hxhP4aHSRZ/5eCsbNyLY6ZFdT33teblN06LCAtw1WnC6QlDHBbLXR7Ch7E5WRGX
9c3mD6llZQ+tGUPL6vZZC9rjbcqe3HNtE1H58yl6zaKV5vuG6F8wLnw+Fg7i1ZiRT2Oos3wAts1a
tHARNqPvTXwJo7qlWWFXYdkHt6h9U9G/gkvHb2ydXPwnsBMMbrGhscP50RoBAb5N2E5zY4o8R2+X
S8QsjMvtrYEDNrxhKk1z46ZmVn9GeCH6dFbriz5dt85i5Mq2EQVExw+qURTJNmDd1mJSDgkIkwZ5
JRQM/dfPE+enCdge2KFg+cOhidPc6bTxyyEyztsWAUVl3U0J20zFhPDmFATqhI3actx15rQSigmI
nlrptRx3r1/Fi7MkposBnnUu/S/eyrk3i6fHmmtrnXnrn/RLaupkMaMB2ujpXJvOo6hAFImwkGK1
WFZGr1/MmVGMaWCZh/MPfBeDrA48YZ6fq9Ow6pvOCcfb2JmFXGseqbJYYU4kUaXYgBOA5v/4+he/
eBcOKLphUeXTFjfocT3/YrP3STIJ7OHWkRuuh2gap25lqDbYDe6CqhYYkyFAVxbJuv31yzi/fxoL
YnX3DB4CB+lz70DwrrGLkM/fElIhu5axYN/TwhbcNo79QqahzvKvf7PxPPkIIzRgfOAOG2M0UAHv
/GyLoCrC+jnUbmKpCcm9kHPP3k+bukVEetJPKXLSLNU6g9+I9VhxZGzYnuEno4bW8JYl1PkQNQ2P
Z+HQqAgMLIzO2x0uBBMM1UL9Rp2wFZutP2kF5RCVUoef7D2plnGkCuaN53Te7TAxbsM60kT1g/qH
a3o+UloXeb1jg+KCG9mEDKpnAp9t1D8sUd/YA8Lc3tMf84wgxWJvEJppPDYDBvnRNmjIS6ANHXkB
ahdnzGGSvOGXeWYEQ5qGbTmWZ0Ff8gxM+c/s5Rq3WQwHqf6FZWC9+10xAHsoDG/5lZ1FBDl0v6Bb
mITruHCdQSPOnoUe6hwPmtW+mQrfX+MvltP2dXaJv4iNKxA7B0unR8JY8YfJu6D7MxOJSjnVRzMM
hrvZw3dg2pe0cTzyBptTsMWUI/sitUy4hH2jKkTsr9RA3Hmo9YfX3+f5xMffw3Z80zXxYXHsF+ai
rM8jLviBd/szaUZO6xrXExZ8KbbwT9pAkp/gcxpr4fBSX78I57kdKw/StBhWvsfCh5vrCztW9tBR
9L6X2xTZHJva2HSV394GY5CHD9E8a7j29NoCket+ZSdhBGUyMSyRLkoZ7mX2Xe85S50dkWTrcEfC
PsoeY80gIsTauJ0xYhPpD9S2ydFeALA5lETCQmsisZNeHI1gcC8osWLbU2VvU9DHI+xG94STu+ot
V9E8wlZj54dZ/z1wnYCea0sPSnxO9vUYEhW/cpiIP4KF6COSyigKcBeqoFA1JnQAcn0xfGD2+D7l
m1paXcSS2sfID5wEzyZr9NpxT0fe6nzSH7M0pgk9ZgvU/KM+NlodcQfxMBTHTEqzIr8THKDcjONY
33sORWC909EB9P1VS5z1ZO9pH8T6w+tvz3gxhsjfYIXSHdhqqPnOdy3PZz+Al5/cqp56LW+fmomT
5BUNSZRFhCtNeQDmKZnZjvQ3V83LRuY8wUwXDTp9zYQd/goczE+SnKRuuwDEqz7rMy5DE8RR3w3f
gmzPEVsXuBaLOIHwGBicnpvtWuS40S7X2xtOUbVDoDckEas8SBayCjZSMxXmE2J/uDJCKyc3iHiE
HaO/NTvOuq4eDpUuOSNu4BoereazBW2EJt56gHo33qoBqtNFDQsr2mnzSe/5/6pDPB2Gs2OBW3si
P+xkaPdLaQY6AwEqdYobBV2qsrGRRSHBdgkVKist1m5vNJnPkQWWAET+gc/aTJP/RVGYjY0wbJzq
myROPRaaghOf++3n9+ceBtHvvaATGF9o4Hf3Vn7Hi++3aFjBxRPtfJuN5GxJL3PCnhffiK+VV//E
giAOcs9iRArDETqJRoqiX59NLy6A1wwp2MVjl4MGy/Pz/dWlZ+mSsddd4aB7Wj3s08lObbMRbFix
Lju0C5KjA7fX+/L694sb/BXN8GFiUgEJP1AOsy82hGyebLKRouU6ZXFZCRUfcA2LOzeks8BFt1p3
cE3Sq94Y5OZ5/UXNyToa4EBKDcqYO7vvzLFGay2q9pqoi7gZ7jy7rpaHoGjT9VLB9mVmVNaX3mgF
fg4uJM5YantPQjMVTdcmHTgtdR4GveuW7Ab6TIfWLMTarHgBIClihQcFLRhDKJCE2Gi02FrgkEEG
rj6D3wruxeuP9byGwxabgW2zGdAjEHvd89cawneacY9Ir/tgxGpkA6k7ybwNOXVt1mBJkY0Oei4Z
RuIs9Oa/D6S6jFg7QJEb3DdesnP+knnWvGZfXBUg2vmhZ8ohaMM8S68lHTU5idpkDSl7T6/f/Muv
Y+UCMoJ85+lsz2fvNk3wWwnG1bmKhK/n959a5HykVO4lof2NL3xRmrHpcoxiESNLUic89uwruy6c
hYtGc6XETNJrYI6Qp2LQMQmARwS7jfl1vECJNGDUu5gv3ZkDhM/8QGpXqLfXOGpk9O9Ui0wlfDiR
LuQ0Uj06n8TLUnyE7QHkXaIMiRp576xDn6PX5beCnpDq7FHVgfkK3KSWEl12eY8hrFwn4hDAgFSQ
E8FVSsmU1MwZRqEY8JJCQPZ9HLU0ZvxBEn7LSbSdUpyC6QdWIb5e94ms4RBa4RfUjYXIFSlGBE8P
npGIsu5ntdKOyarDQW3AlbbkesA/SiTaM5aaUPetXimOYSRaCK1OS1gLX6KOH1VUOvTCxnoQt8T8
4Zvlc+hSVzSpYWeK9o3yz4DrLARXinIszy65OGx+XzBu6w5+q9lRv5larV3cY1eQxBFcps1KAprs
COj6hJsLwtgJ0efBich8ey8fljoWqeU4xTmcM6Pq1qgOdYWR2vqg0GqaaSe5/6nRIBuSdHREc/Lk
Pa2Xjr6kx5C4moX890hY5aozp28G4mF6zSgENwqAwxdChE4mp86mfALyQ6qktks7se9zVKEjPie0
1WyqGnpn9Q+qSz/d4PqRzo+SKA2bIE/6TcTjJlCkwAU0pSGXnIZraQj5lSZVqTAR2vJQM60C96ow
6ym4xqmxGz6lhBaSTUNT21mDnSxLAmHdXB5wZuwKQDjy6iILfxLbpjuFf2LxCMWK+PCeLr/b7Ee9
FqovZWYjfVRQlWkRJvoYMo8b18Bu1NpXeUYUx4Y/om3WZ6nuHJUSvaR5QaQ3zJXZ+WOVrXSk3731
LsrcKV92qvOrqAJIqEW3U/U+wwE74u+4ACCyJ9kc9O6u1XHsQbu/Dtn6WUqOrAYZ0lOBqI/8xjhd
Y+dBSrEBdIfhT9omhv0AEjsO78hrLWrzgOGVtjx49opq9B3mRkKe7CC8BnrLnGntsDFOV6PLd50E
H1Vbmrg7oZfGFVfI9ZXNhEeTlMHKqdw1OLnVaQWE4AF2rQeFQLMaCiL/WuDpO957ftZrAB6yratE
ka1cBVQBFyyunXyBnW6k93JYD+7MlM1OE3fEw6rBDnf0za7ao34Xw1Ai5KFGk/2i1kxMFbaj5BDJ
pkBGShEDUyoHU9NMHR0PZoIW112NJQGNaeXFpMyx3BTTwHaPDtcZ6BvmCCngmbbheOdlVjRBKVM+
zuUcs9mqO5VDzF9cdJJKWSQleMpASk71zA987Qs+laO1D+TSpQAnpb2SE6c/2Zbop466ekw/lcgp
ZrrokqVkWLbq6S8KtyQpeZS+KkpIZeMaztpDvmqkP8w91QXCR5iNTCBUHU3/sS5M2LeV5YwFfWPZ
WZewiOvPYjQiLUcYeVRGO+tMvgKQOE8miHYSulFiTVu215V5VkDXnOVQEBKb7yp5VgndWhhVLPCY
zqKVkK41emyIzn5jxE586ySVu6K5kwtlUoY+i2gxVw7jLqtiPYNfG2hkQW4CzUaB3Ujbh0n+vpPJ
SWsti/+Z0Gre7iZERY9smQwvA763OmLKV/NzbJ9WvY6nwCKvlH9ypTRPvRPDbwXxiU1W7ALKU05i
xj91jyetrFKvRjjgrg/j4Ip/rXYJBfBKLxK1PMh2pnIIUPI2JVBs4c4wLkuc+vI8wjYuSdaHoNFw
zIZexwF42JZaK3xfDCnclyIYjPFsqnSi98TxK5bn4J+ZSyexzL8GG1rFeDctUOOxIEe4z7+35KFf
YUElLX+uX+qo1QvSpXTWxI56TT6kqL8gqKhtzvZ6aprJXwUOo/omWXXymO6kPdMixUeo9EAdbi3K
DBASpZ/t5bpSo5pi0xoE7KntYT86egW03guAjTodFOmPWuqXUTQuokyQPxnS3mOW3y5rN0gs4uCg
CFAZSYWMo4wFVWzGQ8ngI4tKsFg8mcrBibMwblPNX/SbBskV+E6NLudbS6pK/CUC0cTymxaD9pSn
6MFk9FcuRaoKCashvLEhqua5NAOQbjplilspgd3myIi1ZOxKACykEf9CAA8twTAKysw6aC5swwqJ
wEkP3NknYyG7ngRURnfazv0tERxhVO5cWo1Dtx90nXTYfS8N6+WwDaxTMJ6qBNR2T4IvK8Bl0pgD
nEOCy9cy2EYNIoAYnK6wtPWQIwlgIEgdpVqQVeGoBrpUHBnZImoLBQpicIS2WZ0QlbORom8EGil7
eJxJRzZV4w6yqFLEItO0BMcFVxMhICZrSKw60h/LKU2HQotQebHOQvUfGDBr58bzxx7Qs8c1U4Z1
tJIOG5qc5qpNamBJR17jSfGmCA/Kw9tWv5H6kN+IM5rowhZSYa0ISdI6Cc2gkHrpbAVcVQcwylyQ
+5FUoGknF7JYrk6yeGpleai8ixTcGElwV7ozSrhRDU8pLZWWCa4sSGWTp5OVLQxnlzj3MUaAC68T
GgxPkkWentFliq0NEz3RfBFTK0ezci1I5ZxLBZVaWISNFizStoOw5F36fdlUCbKo0LW/F/JlVycH
oz4lpo9ovRhi273l6gLltcYo6sZPYTSWTkUWgUigy31PcJA4AgiUW9JItPSkVXYkDkqHpshhr+Gw
YeL0ZlNNbxXwu3QORrCHJCT3Bc2l9AcESRdFdSqZWgblBe+/6XCoqN7rU2IZUJ2ks54rXbzkQ1Jz
DIL+2g4730/W3L1UzQotmvrM2EYo32J306TjqdnMLpkhxBtZjJAh6aCHQMOSSWfljiCw8T2YN2y8
Jcrx81MX/VPnP2tiLBpsyYwc9ZBV9BA7dNXYW8Fxiue7TvJWcK3H9mfPIWSu6p2NwLlLv75+vDvv
UQS+6ZHIAD7m+ASsnjfpVsedqyQq86sir6GBK4NW5UqzSMxMec38W19sQXpEPAJGB8YBTHbeissz
q2/8ao2v0jxu/O8LJwUPOUFNJCjRiI02F+W+xGWBZf71Lz61fX5py9Ae50Dr2yB04CuESJxFlWia
b7X89viinJbaty9pSvZudBUQegpZHFx98PwjQuTWgLyxDnGXl1s7WSziVV321Na8yU5ue71e+MgX
MS0Ypvr96xd5zoSF/oojlcHxAe8T/WUG7wLFwvPq0ToqhprkwM0qv7xNRbtU9+c61w4IqurYS3Gt
8z3/49yPdV0fq3yGQbcxsTzQPrZVolXRFqYWrOZNwTCwir0tg+ObuMhz5FFJrpXwYZ0WW+NNTKVq
xfsCw2qa9nK2OKeO+uk2//PP+b+ip0rperp//jc//1nV+L1EcX/24z8/VQX/+2/xmX/9m+ef+Odt
8mdbdTiOvvqvjk/V3WPx1J3/o2e/mW9XV7d77B+f/bAvRbD9/fDULh+e0GH0p6vgPsS//L/+5X88
nX7Lp6V++v23P8li7sVvi5Kq/E391eVfv/8WgNr8S/4kfr36O3H9v/92bKunMn8s/zr/yNNj1//+
m2YY/0DgZZuE+WJSpNNm/e0/cAEXf+WZ/8DVii4NB0dP9MmY72XV9vHvv/nWP+hEY7OKrsKh963z
V11FEMnvvznBP+AOkOUSuDYTw3N++3nrz17h/77SX6Va5+05GuvMKfF70EMh1TrrsVcYDhDckk44
hA/NgD7Jn4X8rh8SjOfMLrLwJl4KxPXILrrJDy8nTBebB/TbRX33y2NTl/brpRjiu36Z6iatMhty
Hpehg4XhZPC8Veg5TkregWfcNmbkmukeAkgMgNMnk/a5L/A3AGepuijZUcrALzxGUAPTLwlT4JMI
nyLkti8ydNo+vYojgbeWf99pZbK+0al/8cgQ5IFK0CSG1u2wED+/zHHWvXB2rPxWM/U82ggR0Xw7
I9qcvlQ2eaG7wkii9Di1ZtRucGYTAZ0cras3Wpl/dxkgvbw5ZC88sLOnZS1Ntcx+nt8WtMjL7601
jvGBpSLNNhw6Ku8AkWR2211bRnVwnepj3l9FcGH972+8tnPkiF65y8bkQHC1Ha7l7HmEaZ9iSjEF
VwXYZGxcuVWf9Sy+QxHo1zWUL/NTn1BVbQCoYSzjHZDVl6nphjjElfpy8+9fDvI4h2IDcNV6Ea05
B6SMTanlXYmTbnk/RBaG+NWILT5N85kAEPtAaZ1FM6dJDxIRuhRoMDAfSdrJ7qsutZaL1y9JPIBf
x7XjsmNaLvBKQCgfE+35gMmtJZlmxCuXg9vlFQzdqGmjY9pHDjb1XZR6NQdsaU0SDE6R/nB6KEzZ
5vWrMM+xZhYf0KUAkBkhBfj92YDpqffhbBrrZbgElLHfvBa/6/bG0TsoP6ggtYSwDlPHNCPBbipd
q3Ab20Ed25sF5nQfbrKBo9oP3Z4dfVsu5PAs24mc9crcjloUR8venGGrXkc9EbWP8Tz7HY75IE7L
Bty4yR4xlxcwbRBgzfwYjjb/3w911Pu71+/0LN5McCCgONgWhmmotwH4z+5Uc1Lgk2QKDypoyqN4
5jzJKSzjKovOKLV8u0bNiPuIxykAAf7Q9DR7D3bSBqWGNr7tueHXL+tsGADvwPCB8gWOxxLHnvB8
GNSOlSxDZY6Hok/77KBxyK2vNGON8F+PI/eOfoVVbOwo1vxj4w9l9NbMOEMjuADyZnX9RPkhdfu8
iIPtS8oJ+8/B0Bqjv+XsnJubYlmcv2xz0vPb2Eq7/n2b4OCwwUilf4ijrNY3XZmnzmVfGMN0E3VF
Uh8Bz/Il3eX6vH5du3xe38CMzspci0BKhEU2myZAKFNGLH2/oLCejxcKKaA9vGvN9Q9GlxGmgaih
627Los8/ltRa8xuT9MWg8YFoTN9g3/EYOS8A0D63ZuFtOByGatX9u1FfE5I30kxz3tlxN60HHkAV
fRz9wW4uvBaG/G3TOna3weI8tM03BstZjiqLKWw4kG+b1DbXARkUz+iXZwCsN2WTlXcHKOLBO5/A
VGM/oEcuLteCiIwjwMh479Zr214UeDVtXRJE74uUc9829r3161RkofsUYM91a3ZIefa2mxvkbREh
am9QJloz4UEe4TJWlPTav7c3iYtHLQrIFkCtccH+nl+8sTT2FFRdeyBjyx/vs2lOvRAl62zReZ57
82Fd3HV+N9YEYfyYxrbqcXvynafXJ9yLswOXwexnxEMp9Flpzi7D7m2cQJjnhwRvs6s5s4z7YULf
t0U8jusOUu7JM/Y56XX1DehDGl07No2/XTCH83wsGi20f9Ah6WCvvHFl51ORK8OkD7KBqTs4lVtn
a4FgHKZm4NaH2KRTf0WfYfK2UQ6Ku8PwsS52mtMv1jFv4nLYkrJAUFfvQO495Kmde5+IfgrnCIhm
qT/mwBHOuxkiXfaOkV10b0geT9fyy/YlXiYLFoQoyk2PntvZtQ5kwS1e7w+HuvOKz7030D9e8pYo
vtjo6uyqMIwBoQIkjmGzhpOztdzFiC7MemiML95iYXlbkDKB3ATS14GWQHzwJmOY91FoFFvbbtYS
bxySUWHUr95jtrjJfDUX9fiBgKgm2DeJP2DRhEHUVZKU2ONsRgww09sAFkLXbto5aj56FiY6G7e2
+QavrPiUkVpr/wZJRoyXsycBHRGSJPgG/zsn7kbUL23t40A0G+uS3OvEzqSbvG8b573Fy2sAEZ3k
RhjRfn59vPztF8MKdcEZ4KyJA8mvi0HvV1DlRgv9P6K3aRc4XXN0AjeKD3pRNsMVJGno/nln9P27
17/5rMoUL9+HFOrDUHAcWgBiIP+yDHlYE4TEKQyHggTk+SOZUt6XYG6Lp5U2TvCV8LXI3PVznRm7
gq14JTOizbM3psvf3D7lCp13F+WrzkHq+UVUVh7ZGmGDhzzRm+7QDLMxbDXHSLHQcIxouq+hluxo
7UbRGzvR330z8ezwOiklefZnlYTRzPXk+3WP1NMYXOxOwiL80TGnt0k3kaFKhxYD/n0N3PTWfnTG
CxFPngMe2jMaLjra07MNACHZUM5LgDOhMxT6LnK7WZx/jOCqraG+BbqWGrsVgnd1iAj7y4/dqLnl
ls0y7K6xJuHhvD4U/u5Z4N8ccDDDAsA4fwuEENX0YaaOdaAqnRuArfop94vgpjGBGJ/GdnavVn+O
hzfe/nnd5IsTagAp/MSUfEE2XetSr1EDdAcHqzd/t8yl/6mtze7TVDdas82mpiY2ED/OlWAvV0v3
r9/2+bGUFyHIOdQFTACTelJc3y9TIFmNpDXRfh0I1svxoovKZtyPmZd4Oztds62hZzqgb2rWeCE3
vqO9q2Yo5Jh5rtOVxTr0buzxXN6EWdN2eCd2o3t4/RJfvhnxeECHIbb4/OfsCofWH1A7xVxhkizz
Lstcf/kD5E67DNCadn+Qs2QltEzH9o1X83fPhqM6bGOP9YEOxtnMtIvYG4JlbQ+1NTWfBtJblh3J
f1a4JQ3czXelXc5fsqC3OmC23L0eAre8cY3IvNcLJELRZjGA+W4csloezWEM/Tc2r7+p6ohst8SV
Ue9yPj3bvNBmrSBkYXPocSj9kzZZ2sJJgdyyX2BHuVsYvunXhBf/wVqM9DInxGDcokNfmzce1cuF
lORduoCGSweIJfzsQsyeLMS6LtpDFLixxlguCMMhkdPULkv87pLdMuFEReZB2k31VWSG8R4Lm8j6
8PpQMcRW8XwPo6KE48k5VIyW82UlqNPFaQINrwe3Wotdkw3Wuk/HPCSPKihGf+chVfxeNVPhbTQS
gr/CptHCw5Ln5W2GS396ZMyXn6cCX8O3ljzxDM6uDXcRnegjWr7eC3eFuCoGIPi1OVCNuNYeO6r8
RtMXIqB0PbqmtMDHq0/Lz1rlL/XOgRRqbqLUKckGmoqnNmmW5I0175ziS+YBa48BDkwlbtOOO1uF
Z32sCBzkcWG6a7WbqavQgwQdSQ0QKSOXUFvfPg65m3z3p3y+xWSVOC3X1Tm+lzRkfUq4nsc3sjg3
22qGyrRBE7fse4BtaEZFoR+GwQzCt677xe7BRknMvXjTLkKs8+6QCc6bsh/kB3tyMTDBenYqks8y
OIy1dPE+9DNRin/1VlRmj+2U+vH70kJn+JWUpx5zHOBBYN03Bt/Lq6IOhxKH6IZJaZ23zkAFa81y
i+TQ6VVFAPPc5QPnbM1s/OSdiXmQezUMnaaxuy/UhQ95tXrjh3UasEnYe0VF+sJhtm1czF6/sBNw
8mzk0VBlp0WYxdvGm+5sHSsBjkfP1sM9ngwtujqLEx2dTysas4kQI2/E6rIyERET/QsFI3ssdXOi
eyApXEPt8EepXtPRSDM9u+Nzs3NRY8ff39RkxNhXi83RgmAtUuPmCzvoUv0v1/UbvqrpfOGB/PoN
vdgRfMOixwDdEq07jl9nOwJe/AnNWz3AFJ9fT9b3oFfXWk9W4p5MvzbBoDjEOW87eMQ4Xr/+3QAf
z+cxzFForKy3BssMBcM5ZhOa7WyxmKTHpSbwJng3Z93KwwomTfi9ppyxKm07Y/Yzzt+ILLa98ZIw
ppXcz2VNy3duM7n91+nUMyK4gp4TfmET48QYYgEZD0lezf5W0+dITy90rOvm4ag7+qDVF2bG2v0w
l3OV/rC8Wss/RbiJO1/Thv043NAldT+S/+imPhegN4u/NQqOYuFHEiBRPm6lE7K18A0V2QO5IDx2
axqEwb5Iq5aAYjdDPJlvM7tNCRlH+yq0PlNR6U19wAimyYOjPqQZH18WpJL+jvVSfDV0wISf/LIJ
O9x/vUAMJoNzFVh+EpCg/JgiMqY/BY1N9MTm1I5oFlrYtIFtR6lWM1jo4Jfu/AHdjDvNUCb1cfmG
X8rSfzEqFMDlle3SXGIRH0t+3s9kuITkAI8aOW5b9BUmBius5La9nQiK4zYKrAnE4TLWso4Y+Czk
ye2GEeZJvq0zt3PvWtia4s843hnOhV8UQbdeZna/etHB42HP+TuNmKLJutcCfJb0oxLE1q5NTlWz
0WyndsT7STjZXU/Qtcr2vW6MVM936mqThoFkHNZ19ujBpfPgOPHG5dyNAeg6uDBhwoVWi7dFa2Ro
QMe4izE7w7YyuGWGUY45MC6F9BidJBg7De6lydH0EMG1iYYrEoMsBh6co4BHP1tYlQR75VqBQf06
cOLH/C0Heock8UDLoGOGZ26d/ggiaaii5n41YY+8zWAT8kjCshETWP1ULevIA/LwxT1xV5qgejAj
M3c++B0evA/Qe9r+DhPL6IcLNNB9JoJ0qh+TETuzG+T3xYDctG2GUIcWRYDdgEQ/iHmXQ6aJL51j
yDEWZgel92g3TkPmKvZi3NbcLOJttUPGSm7kpe58dk0ar4c6WcZpN+CYPTzg+ppyybm88timf/vo
obtdoGGmGSXHfW2itw+OvaYbXbhJhxWIcGfMns+s6CtdrNN2H9E42vh+1Lh3QUC0tXVpTmTTa1Th
EVrXK90ugz6/NasgtDZ4abYd3sBAltX10mOmkmyQ8k/dezjfpDPvk0TvfZ3kzXGdb7B56HETp/OH
yQTRRI42HqMWJVvFi6PZi7q4ZGf5NC3wGB6weMAQK+krVqBNh4/uPG88c62sb2sFR6Lfpswlit4Z
alm2btN6nIrhisMS93jwmoQ8o53O6Wv8oOd4d7NbOw1shxrCBM8aChzjwNRt8c/shsFDp8Z2KqN+
7xvJyhAk1NPlDw0bO0Brn7gY+Wp3uReQ/LniyM1TSkrXsy/wNO0ZbJ6TCf90yBniP9k4lzzOTguy
9IecZVY/ig/ZHJ6Zt+YapGPycbUmQwvgV5Yi5J4QSa7TiZOFucISI156YoetWNYqqJg/0hat8B+G
FrbNRbDa9viN9CmHINMYH4DgIsXLJPxQjqDMuNadqFJ5DVP+SUed5zCOokjMi9mpWTsjgASMYZOs
d0dc6YtR7HZT5EMkGkhlsu5xUG+Th9oc9OxoNDSN/Q1SSHhCRNFVS/qRFXAMPpDLhRMk3WQS59JN
TLlb3YQNZ6Bmq97TSiIpC6FKZinmkQ1f3jD+rx451U5iTMEtsYYN+F9u18OfHrTN4UubRYlHFoY1
AQxi9ltisug3Vb2We2Oqh3pvk+iq/YUpW6PdGkius/IAbOi3930X5OmFi09/jCWlNlRYBA+rdp31
QzTGOz9PreICKkwd3LW0XcGyCPAgG7bNNW3CT7xOwujBjlrBSsaTgkatmhIW7MN/YRo8v9LUsGcz
o/kzjig4g2/WuG2rbGcurZhHUz+QFN4EDYI6nHojgfngASK2Sn/0jeW6xzgje7RIcWcYzuXQOJdR
1jnLeCD2uQg+oDnt+CjQC74SF3TpBa6B3WvGAy2cvnLybUjQbDGwsKy9SyvZa6obaxiT5IYBWzaX
7dwaxsYwcjo32LBXvn+FZ5PPhMa+GtSXsFbC5TFT63qTbc5iL9K0XRnYHbQ0tbFRXGAdeYxrq4s6
2pStEb/PG8Iwvq9rJ/ZrVSvZRiiWa7WXZ3kqeIMl6Zxici2LsCpi7guESG2/aVyJQkFtEmboIALa
toYtyiVZeOEXI/arkSBEPub1rljEiwGIPcTFyRB7cUokKzOqnDqxf2J6mvC68j5MxaOyPTH11a5X
WWYSDlvw3TAxf2J1roYkstp57twGGkGCk+ltdZ76Om8cCRLl5XT6zQR+89gDPLj5lZGzGLzG0vc1
nmWa6xQxfTFBFMUqIec9bVs3Zcriyh530YdFD9e8/ZxqYaO5WzwdquYQG1VGhHprdxOzssHTm9XW
lnUp+LgwiYFYG5RkczIHfesqDfm5uu77pmWBmAmS4wMIH0Q9oPcOoNdWDztRUyiTl8wrxLihrhFy
7gTPLg2zUzM7QXnyG8jvK21yMBaaDv/D3pkt14ls6/qJWEHScwuzn5IsS5Zk+4ZwI0PSJ33y9PvD
0l5RyyvOcZz7c1MVVbamJpBkjvGPvzH3lSy3A9RNq6IwkYUubUpniG8/z6VSLiqOJzLHjLZ87rpx
26zCBDuQ/CueottdV6sP5wRXcbQjDQoYd9UzTj1jZQUde+M0bMvcbsRmJtVDpWddNDZqJXH3Tm0y
yVTkKqioS24k/lCec2pN5FPi3lIliqlva63sTnxAoVFwKxo5uWQOYxlOnuiAy/ZgUvthYC2m33eq
zvzt92clIeJfpeFtfrjvZYGQhRy+txhxjU/asG1eRtLihg2oLmlJY6catm0YIYvcvnTrbDWhvTEk
BjJEHFimdzLPOPbl2GCbeBqgifM43msPaXUNf5+Ije0iSZinIn6cO+VND12gMMy4TCFWw0QXlNsH
Jh2OK83VHceGlwg2gbFQWhGp1lseE3U2DLI1dGTZZF9YMV5g2/BS4sXMV3v/CL+i2MVIq8UmWd65
SGP5mzrrK14RQ2UNHyMaiUnCrrFz1U23zdt6xnZze3QpXuHbufRGCEHy4vG17MqmDiCQ+Pevgw3B
RxZAH4xL4PLV+a+ux1Pd2lHhQ6bdVsh2mXkJG33dzflYWFe4zr1EgGbKwqz2hm34KWpmKIvP/mR0
9ecwI5vv1Q/5ffEoatMZjqHft/VnAnjxvAYtKfAfJ4mk6trpJGBYccVV6SJq6Bwqz13OqKd4yTNT
dcTgVnKF45Kp3zF1sifU9p6Uo1W/4GBq480+EvDVEXDfFSj9dpPiydi3GVHmuo+K0G0wPF8bbUzj
ngUdZOXTkmpsdp+qtauUFxPuRcoAqTHJ4ofIV0jV3KuFIRPJ3BBG8PgsShbUPZ/rAl1kQ2nVP8lK
nAb8czJrTTBbH/rCFzfDFDR5+xBAyjHLQ4jc3h0+OGShBeOxnbDDZrOTqftRCACr4VSE/fb7zXTj
8O+V0Wz/5ZSidU4JuunK2FeWNVYf2n6SZnBa0AH16yXw9VDbzOMJSRP7tScPKIkVEcNKHJgNJpoz
ss6b/LRgdc13y1QNM0FG4bIKpj+VnUFJ/1/9/Mzy3na8HJr0Q/JWNb9v2a20CBHeUdsYJTvxu0nD
hOkDyfBBrvNvfd+6EMurpMcIbT/QDlWPxJG0JnT6ooQsmrkQcl8wdIFrGs1j6XtDNIYE2evbAQa5
B+seUncV46LmtmYcEGM8BC/BKlg3nky63mKwLiT29u64lavoLbe2zX475PItj7qMrVxrLsF++yu1
mTpIbPoK8XG5YxS7NWU0ID1bxltv6nb19llOb8J66GqXtzfHx3Rd7pNk2SKgMCbjSGehUEyuv9uT
PMx/nwslP3NFS7Sd9bYGFrHJO9g6XctJt9PbY1sb5S5EM9EsB4DfJJd379sFJIyaE2EkWp6NgsIv
gfsYN0wxs+4GX2h8yx/oE5NJRF5BzDKeAQLXO+yB/Gnb2nWPv63GZg1RHpKuAKnVL/Yrn509m10r
Gb4m2vPKYUdQ2e+aNKm22/LOl8BblDbLToNtw0Mi5HNmINfkCsN23CjCVt1uZJG8wj1yOhSjk3fF
yfPaTAfHEFbZQiiaWauP9mAri2c9ctvYNVg1+IAXFucqJnJMqt+PcTilC3ukdpHZcF/e2hjSsFKh
0Bh6fb3r+mDKYiZEAzsbpvKssnjNwpWfshtIXCfrbVuW1K00SG+FM3ZkQDadYW+EnJrkXfaz6m3L
G7IypJ55P1zf5SMFJpaljLCsAFEhUu23pq99q3zkABW1IUHC3EoFC3dSNtXhrVxPk2prBxumNVtD
odGXMK+3N6hBLBvp8xiMcuSACHqxFVomlgBdsy+lEWbXGd9ebX3VRrjM69HlBi/zjhUShI+mo4Ym
3dUIi9NXlAZD8ojVpypOq8wMzLmn3JhskuJZP5VD2JhydIxcvxXdCYiuCF6BCcxPqknU8jWb7Y0H
hYGkmR8dwrRbzKPSRD+3SVHN8eqt9npM28FeP1Farco49rhlL/KC5ZhQctcVzVo8LwqF8RcL8xh8
eacMIzDAZUj+fZQK/BrbCCnb2DzISq0eGTulLYMTuLchOchWrYv90CzON5GUi3U26kHl3/PBEkwT
SL454gUYqvpCvvfknddhMqbHiolcgt+o3N7LviZaPDxueZ7pr2Sd8jTcYVpXFzsHyopHz1IW7Wa7
z46FvWbVkgW045h0Enm7tWbJ0RTLUNdgZNw5ikcsTHqsG6QpsMnKVL9+f++43qtsyoCt6nkDCd76
FcPG6Y1tbszoKtOwpYD3Cco0iPxoRgh0cdbWPouS8J6tUU+53mb3tv5JDNs+Daus7a1a9ArcOIMe
sTwk5Mvi21vLXSTrVmq+17nvr4TvTltZrZBosWoNiNrmF2ADMkcmLQli1M723A+rHbSzJthmRBMY
kYUwTyR/W+SJo0ocpvdyZCutZY79R7Pri7XLbxDiBPkHIlOyscW+0Gyqiz+taAt2Ol22LeNd6WHQ
IPDrQ6ddePmLpkq2ZiYxaSVbVQhFCToK8sShAvCEmy2SJOGdKeQo0l/sSyVb19pqEe4LheUmRP1m
mctPvFKENUdQHTsTWzgXpsg5wa59vuMBtvNdWjTB6mEqaa8m8ImnVnMP+3LpX+0wHPtXaokx/54F
WMw8k8Zgsgz7Tg/59yFHRknKhg+3B4sS3+uckVAoc+uniNfZeE8rMVT6a4sYle+7bNl2rzkUEolC
tkesRbOOsTWPy0yXbf9u2skUrPLf4JHPLL/poE7BcMyjwmi321GrxWQj7agYqI2UdPmPqQ86746c
5u0kWIRV86je9zDeuAB4AjG8TYUjCQ8iA7pwkzCPhNsZZXWPEE7xwLy3c2g08aovCbz+Xc53pr11
G4n2N1v0kGii9dk1LF6KXcsr4ay7/z2kN9CJ294U2xoohAsM4s3W6HVHjR5Yok9l6Vg3SEK2xSfx
mKHOq0Yq6iSyejKB5VF5bY8/e8Jkr1Hx4tvTmO8IsklYmMs7eRAQuAzBPEia9XYNaVlhiFFcWLTh
Tr9hAJVZg5jgv0QTbaiF9yepN+OwOBRE/KBlmSbzZW0lommIlq1358vW4rYRhpnOn7B+HqdP72eq
Wbe/wdMZoicJP4Tm6O+Jkyox7m3IXNtNS/XIvZ6Zi3DZlNzbbUqyxWBnNkze8ibiR/s25gjcTs1O
WHrg1LQdwODYN6yKm2HKTvRD1JM6Ntb7JbQTo+cHRuTq13dqI8PY32ZQHbukZqt8w/LAYakchsHf
Xvv3ZjGdkp6Woho9UqYj2spgcXdSTcQB8YJqDytY/HUDymStE7aTrncRZ0WQYEDETtJCXI/Ic7A9
d4iARoPUwvow3/5VBw3fCTBPEaDJGsoqHl0HgYNLSA1vK/ArfElpVhp7+w+C7tCr3kpfTtWgYv2G
qElSz+wb7nvT3pUDeN8reWapSe0llvXOyawZl1EcTsh1ffk9Ufj/woO/CA+Ex7jx/6w8uH1dpBpf
/6k7+P0T78KDwPuXb20e7WB4cDagT/xbeIB64F8IBxycIjafCKDzfwsPbDQJAr3BRnJCgULl82/h
gXD+hTUOpEQodQIOvO//vygPthHUP0Zups8AEF3ZZr8HZQHVDH/+D1oFkxgh4YKrWzyPoFIoxmvi
Q+GowvqBB5fFnMKA0QoGZrnGISmxQ3n+x826f/tV/6E3+GMaibYC6h2ed5uqCQPEP0fhcibCmGHO
dNP0ijbVmjovfHRS6oqzdsOsvSwaUsh90nVLb0R5jiHzBRnh0FTxuwmg18Ns+5s95J8jehMnQi5q
YwfiCfff38sybUxN51LcWPNQ9rsAwV4adzKYCcHKC5x96Sc4NPrFpskoiIsBs7QrLSGATTK/V7oo
Znh1meFfXELbxF9mi8L948mFUME2EjHqB2x6WCz/+eQKUFirteFMSkYzpDg2JvCI3RrBvbGYFe4O
BdDMFaktJdRkQcSOFsevUY0V2diRce+SjYjZ7XRNN/f5Q+liFnw/15N07//yhLex7T/WGKaKkMVQ
rOEpBO8CWu9/flPRUKEaiyWuK+Ely3lix0vOisHLEqUKHirS+Kp+bZps/Fjgawp3ZVa9e1LOMsi/
TEW3X/UfX4UEgU0sgnyPhfdfqpEa4SpmqmK+Wok/DUA/VV/ebo4e2GYX5PB9kcBnWfqXZ/UH6wSW
B2R/XC5Mn0GsFfwpGKwB2T3oBgOEMCwhdpgJqzCilTLJ8kQerj6tbpebkYFTx3JsYMSYsTZI8voL
6+SPgTBfg+cA0x+7QHh8YbB9zX+863S4ZUZuQnUF9yoKHY9bzI6KVFhny/H//sz/WJzbr8JcFSMp
NhcbwuIfi7OCcTSRdqGYB+aWceHE9MazU+XLGqm2kc1fSPV/DNrhJDrbO8DklAe7bY3/eWUqAXJJ
HWu5FLmhx137dgtF5tnXyqfYeepqaq2zBox3/kKX+a9f7WBXFUDG48nyNZztTvzjpuLeipEyk5SL
Z4h8OQZeRXNYtJb3oZEr99XABqHbq3Q0ur+sqj/vsQsBEPckZyMDY9b1J+sL/BPirV23l56Kijy+
oeJNf9uOMo+U8b88UuH+qV2BYwZBA+NNymZIDTh1/ee19rJdksZoJzpPQzf71Oj1L/pRQhDtFOXq
nveazE1kHytZQbm3z8vJuVZYmbo4uSv9wfYHtFiFE551q8udr7BJp7EKrgmTq/1s1XPcoZaKsDyd
LqVT2S8q9OaTMg3vYQ49GS94ee7tcbgjUyh73KaYrROVYQKV6qDoVwrnYhpQ243XqSwJbaem/hWS
ivm9HfvpkBqiRLm6uncsh+8VbL2jaxJgB2BJjLmLSwWNujiVa1C5CB2s4NrBwjkGaxh8IkEj+CCb
sIbu3Tj4DSHtMqGI3yAzJmvFMEliJoCo4KZYNZx++YRrZ0dcJW7smhzPQzO6+cWDD3Csk+ppJtD5
4zRby95bm2430UQfh7D3TmnfZN/acfjlD0gOohl/ijicizVKSELcVUw4j2G4kNRJaUin7TLgrTOM
o2g1yVGCjIpcvhWnAfg4ml2zfU7EDBrkLUWAUUzdfeuK0drMhfxD7SbNpxTiy341E8K2yJ6CPsWI
PdKqA6CCunDruMV9j9fpRzcYmF95g/gYoBx7mBpz+sW8comD3A2Z/qPhigrtzvVHe5OO+3wTxFyp
NvuYbGsQxBEW3FeXtOUmRkqhbiyS5i9LO6xkaCTD0dVeeBy9FsCxti9N5gFQOQpgjKS2OMv4a/XY
D2pPOJVtXBncrzdY3Y6fEhwPvuRTXSaEo4T5hwKI/1HgzvkBMdT0XOEmFzXZxOgGDOCq8FqOFhno
MCbUS+A2XgXiyPg+29PJkVnZbcaYOzCc/EdBZoqFIU/v7aCnpTkDa0NhSvioUoPFdbegwBovTaJ/
AJW58eL1Iipz3QObpMt1Ch3/MxMPuSAMrvJTBp0qjQbpD6fGJH4sNcuf5NaIcxv08zG3FTZCmJbf
Kd+QEdmYB9PfdPLkdY4kw6Y8VLd+0s4qd5uHZjQ5q38oLUkLyLDzgOlUEVlWP8Ud3iK3DnATCJWY
9pAgExK13OyRGcsN/lJlrP3mpwfkFBEochatrh6BLF+0KADXA5hdCNIweRSL+UXI4Di5lR0P6dje
6JToadJuPiRY4h/h+S57uyyApTEk3UurgIJrJJpVhwoR4JoWjE5k3UDa8Ij5D6Sgqm1gt+n+0VuT
6k4qmd4zw9U3eWqrfYf09UruBayz3p+gWKxzN6powAa4i39Hgu1dH3F/5OuyneIky5ZXG0zbjZux
CBkmLeWtgDhCKkE2l+XnrEhK44vcTDv4kGB2y0iHfp7dtiFw+k8iesQvxZNDBVPb3QOh3C6BJLUa
hrsAWaT3EjImS55RGlgmGpVV5vIyeeQr/wqaaYIaZ+nee4T8Z/4kHIU5WpaP3Xo/OUG6HC0Z9OaO
Oa0oD2+FWW14I1pxj/bZOS+Zw7fCxsXeL4wZTWIv8D0kxbyfOnnYJhsZNSbpNwwVGdMdwryxsvPc
l0kQN7riEybbYF5jaIlrGBazPvPSdgxuCOVbCRxaallcXM0tqOMGDlR3g1bJwUeJndhx9qoJthQ1
0bGvPI+kCtJ4JpZvRjXMgzW2sTTp9w77qBc3fjM7N26LUcMtVBq13jtMsMYd+TBr8rpq3o/bqi2c
bxZmbu4FXf/6VIcssRRPuI7y2PNSTiWoHon7eVGCe0PysjkRioQQdrWaFitRO/GAzYgKQ5jYVBHA
W7niLC8G0OiqUmlxGTM0VvdDvQTep8oLmnIviFMOx5jVOblgmkEbRDzYBJaD4qSvX2u8cuDV4j7c
XC0EltnZDKeW5NfKCOTMEN7kCWV7v5Zh1x2k79W33jBb9gH/HfsB3hzP+0aZtXa82EBUgqWCKHto
Icz/Kjv0yWBaJvYudnkGHdqeTR7uWCu8WjEirI/SbKaed3/CaHxfB2DSDLKKooWrmq29BQxAWtpP
2HlBVkUN9nk4DGHsq429n/eTfyTRr4QwmKV+vnMmpxiPmMbOQYS3UdDcuFA8cF/Awdl5DnEl714r
jBnGnRGY7dTvKPNyTsuZfyxH2s88UPuUCJD8hlzEYvw6zHMN7Vk1JrZwHE9J47w6lbkBEfaauCSt
IzAxQQSF3bUfASDN9cwm6fQPAOmBII+Vsv1Ehk0qn9rBgp429XrlTmVC2XCVO12zZSVjBdNFoTPX
ToSzW+n40UxT5dQRNqdMWSCcmV0NH6WeFMOgxFEN/lO93tAkiCRj/slQYfbip7nYG5KE4TII1XSE
1q/OaVcmfTyqzXeZzMyvLujxk9BTeGnrjOG9FC0UEuE9U5a/KOTqZy6vPsw1PVAU2syqEGxdIcfN
5UGNpk6itmqG+3BcvqmJAXNJqNExCfLg1hiIPpwdzTqz2v7skVvyaMLZwu6i5WwhZzz2HL/hVy7m
R9x78x3ZTD6JoRNDPRl6O/iSLtNOJaKOHE/Yp6E/7tU6NQdUjeFFW8a4b8MUM3OPGK44aJYCpzVz
KB8IzC13gcG0NNpw0gU+Vl5esiAobVwnVHPr49dXnGEZmWcL5uRJEu99ssUEa71CeEsq27PAN8CP
cETsY8LoFB5ijnudlk5fHOhGVws1GLn0Tnmdala1O3Cvs7bBaKmuW/e7lbbl0SbmOCqXcWUMN9bn
oQ7UR6DDJQrgGJEKJft93eevDrESDyp1saaClQ64CI1DEGv40OR8XC9S/8ktRxGQlBq0N51Z13ak
s9b/kM9dSJVgk+gzwheJw24gado1xukJbl4HFg5Iz5mHbkDHNnAYtqTDLH7hPhLc5NqxnyEto/0s
a2J++5bY8Sg0c3kYZU+WDr1VR7ZklrjPBeihe/DDtAq+OB2kwjvcfHLSZth86TrdPqcE7DM8/t2g
tqK2DjqKIWtk2rpSHkCaLcf2UXJYX9JUWt/ttEmuhT1bZ4tUzimeQtK/7JbEhyhwLX0qhlQbu65B
FBrlUzdelnTAnmDomnsIOhRUXH0Af4gBTNR6fvGphgWygOlP1ouEuP0k/Xy5ZF3fPAw4Z56zrbHf
OUQTnU21ADV0XS/3K0S2IpbSdQ6m17beHr7hwKDeKZKfw6jDZ1eQAh2TODeY0QhsKSMAnrCOOojA
xIYGGeEXYz6c+GASmtVkSlwIB5D4ZfEHcRi7Mb1UuCZHrW1zbk05ynWsqzo5xs7Yjjdadt1XsoqK
R1FCiYhCNa4vpH16HChtmR98BP824dqGifCGpO45Rs6ZM/Hhtb9gQN4/DTT8H9nQS2LCQX0/dEtS
noZxbnfLgsj50DMmkfs0V2DwBlLxGNCfHN6w0sttantpf8rDbJ65v6C8TMYLvBsTnZdXS6fGXmTr
8g2yrk/UiRSPuHeFMXSVOs4KNz303YJzZJI2B4yt5acClxE4P8wrZedOMfJZ+4Vbq9ydRn20sxop
/B2zAQ/peKaPBNLUV0XfdLS9EWs+27eZIHRlNt2F1IekcJnzkycJE2U7TuYnjEAHoutVgSFOUd22
dXVrkD/+Y1ZDcuuVKvjA1G44mIt2T8hLYavZs88MQKYXLAxzMKbCQbxf5N3NauYssd5CfcluYZxa
r+o+uM1qfAtoVJa4NNb1By+rVe1M26u/lFK334Ce56MzBj+tmgKTyxmDcW+sNrEJeCzSXBFwdnKI
XcH6OjDUjjHOKy6h3sWYeS+6WoojgfLrUU+CzKSu7m+toez2aHe/j0MxB4cFBSy62Uk8enTBu6mq
shM9ebuvtftK7B/ZXn11Tf0xPeCaH340E8v8NNADXPBT82OrC+c7YG0nXoPGihIsCfdyyv3Pbp/0
d0YO3TQwhuzYOAXyeKf1z645tcfK6d29qKS5KwOwcmLNbraYEaofOI44g/WQZxlqB4VXXjDL5B1R
tfgCu848tEzmzpCxTZTRJb5fQX9KiJuhGpva0D7YmHRSi6bOIZBVslvN4kdn+xlsMiPcb25cFDqD
PtVeUu60N9KOMtffV5v573ER9vxDz85T63TFpehxTHLxtd44Ew94Q/q/6LGax4k+8o7xPKbWjBeK
ej8HxvyQOBTIu6Af2w8ox2v/Vle8XYg00uCK160pJYzUwB0jNMquHRmN9u5l7RqfXNqr4BhMicxP
ee3nUwSdNvlK7SPIuA1XZpFe9WDapvVZd6o/NrKFxhGkBU2ZEMVzsJQ2/MGy2xV14j4QoT6DjYXl
WTbWl3Ge2oc5I9y9Usl0X7dqviBzIFmj88U18TQ0KeqEx8QMpjhvIPOQ7EtJ59rBi/K6IIaEbXyQ
ufWMUZl18jINCGiWmcf0v7wdkXTixDv4V2zI+RJTW/1gK2N2nRnLSzO2WIw6GN6d183gBR0gBAWI
LMa+DKblbul8fcO7XUb25IQ3i8o82HjFd1rj/GNBG4LWQFkfa2x1dhhdjaeltrxDaqYUZayTDABC
FecK6iCqtFI+5mE73TmU/+1pgjIQEyBRfcVlq/3cKqXuHFQfsWgrdSqlMr4BnLKJr+Xmc2v5xSmw
MPYDsl6Z+NuJ+NXNzoChsV/uW8dJ9yU41r4PO+lhedLZ0L4Kv6fLY2fcOw3qt0FmiLWL5iUbuuLe
KsruwfPsIsaSj1bR0Lgi4gx3G0pqMxNe5altp5+SBDps31TvNXD3JIxRv2i/rn7uRDD/aVDxJRes
PwhNe6rhb9B6uiqWWoooN8U9ItrmAtUl2wgQ/dV2VHC7TJZzB9Znf+wJdoO9V/nWacqSK8xuBzHV
WvoxXU1mw8kT9nGQxrzs0fYNjwQc1x9GRrXfQpKauaDV/JUBaFDZJ7SrM7zFHUBd8uiYg3nXeJNF
mg014U3tWMOhk+1kxszUvUubmD7yj3A+Qi854w8ssMc0THwperciGlqsxCv75vA6gpVv3eS0q5ep
OZaNs5LjkJN7VZjWtxUsBgHkyD5Gvc8NC3r/QPa12nMDXksnfGnTAg595YQPzipaCMy+jHRSlScx
4+0gVNEfZ9Xl59TpVJwSDKKjrhf6xsC1UFBHu+6Laanh40afBhJxXb6Cf6WldZ+wlV6+eX1fH0CA
K0K3CE2li/LbL1U66/tAaXeKSL92McTp15XkM88aIz0U5ddyLef+CwYhTDpXEU4HURN9Az2ucX6E
Vbq8clhOMQLZ9AZ9Ww53E0FS5M7aeRwdhD2Qi8zmpsRWgx0TeSchzkE6kw+ME98VyChJbxIvgNBY
gBx9N+e09U82mx1BOpnnviDWmp+wnuvmTNC8hEYdYvXoDeoGU59kHF4WT0yzYvzvTJatZDyIYGgr
e7fIHvsZSsNlvtUiEy/5ZGHA1jovHSftrdkV1StYCSVHC+nauS8GoZYmgbrDELyNUXAa+WX63cN0
GcjAHRpIekl4eqVzBIEZ8JZbl5CjwadMuuJoz59ayDvrW1UEHVwpnfB/dJ8lTHkZxK2KNwzHvKmE
qm+Gd+vIVH6HjtiZPqXh4BCdTDDLbTt3pvd1rG2ruF3nWSf7xMN/EQN0c6iJ4Qo2hviqAn5KqxIQ
MSMdKrwJ4TO6D9qySWSCbF3lPBO+GD2CZHbtHNvf7TMbd7L8IBG4GJgPJ2S+PXUIfOzDm6djALm/
epVhP6wP/ooowmFPQfkbI4PR3XGFo5RdgzVd8yuxlZN/bxuDhZWmnaHrARuwMv7lCLQoVPppoNgM
l8r003Og5ZifNsHnXYmaY71fczeRyDQqG0gzWWkeR233Pu5MVu8HF5gZ1vLBsjdf8gI/NesKa2kz
JbNh3FQWKSAN8ESrkBrFATKT6n5ejdY8ND4hBvdTQS19VmOpqyuUaaBvM5xhFRBzy7XQcKbLi5vm
deDEAi1Gs2cqkTjHQAzWcKQ0BSxIi8UUOEviFRMzFSIxIHJcXV1M4IVx5/ihU9zOvwVmhuxIPQon
KvRzK2pok+tookCPwJgH/WvFRnhtGNCvgffLd22olPEy9qwnIbJtZNY0rBLb6PgnTEF4cK5ZWvSl
g7cy2fMSp5c3JdTV/FoRNT3C9qK0/cxmnFv31EJ5R4Us1EerKcW3ImPwr6KKbq2jh8c0cS9TWmPe
nJaBTLLVMqancdMYpg3Y7dwxiWyyen+p3hDTp3f+ZjkFG0cFguy2WFxki+SJuqKheKr8hG6kTTBO
wYR1cT/1IkmBhxcdtJG/zvnF6jPfOXRJziYlumG1cd9am+agktaqD5TJOt87i1W7kZF6a32f5znX
mfVNAbC4WngLX0qZis9J7g96ifp0djPqOKZkscfSOHEEzuHNSqlr7LfBl3Nbr72jIg7+1fqYOb2R
RbOEwJsl8CuAuYLwgI1CNRyUuXLVgB3hVXQjnonO7wyGDFft4hbLDThryUBFcJC2N1cMx/I62c29
wHx9Vi21FRvfQqbC5IC3Of7kB9R8zNwuUAvX4OJiyJqdqXimaUUMtE1Fnd+PtbMRWDxa5RhWsUK0
p85J55pQKgpjWm+MvvSmqKnaYTrosQqsPVmnc3039wo7dnRwxpXFRWDW2DnNGbar3z04eBi338Je
oMPQvkfq07Dm7YVW09JXBmMjArou8OpTCeHXfMhgndQ7NkJ33eGhPeV30O/cEFhB9PXt4tThDrJ0
mxxWin1q2Dr0whsaIyWjwCyWCjUi2sGLO1gScJcAqpc3ZvobQQ6YZgjjYlmb/oeTF6iihTMRbAA5
6D6teEQnCI9d/zMku6qgKG143GPaVTDmbdd68cuK9w1aEc2UtabtT5tH/Q2MqLBPQ7g0+kC2bQCl
UjaJvdNsDMl+e8PYogOa+hMcGZbGkJf6+9vLOXSCNRqYXahOJgrFrIBthXfTqZ7E5r7vWQCDEEvX
nhjOyp0PJYWidxg6kESGQpgW74u8z6/oA2r0d7Y91LsMfpe+eNrq0g+2mTTqmuO9iXBoyTdNXJ81
OX3lIEUwiV09r+CPuO/Jfc7C9Q/+EBZjDL04v046VOnZhyT2y+/JOP9lN65YQZ6thAhP4TggO8qw
cK5jKFJVn51u5J2XpAwg2iWpE+A0bUpGc/Fqc3H3ljWxcbS+UxZHa63S42yhK9z15TQEa4QroCqP
7uA3+kLHznh403RD9c3BdooLx4BX3LpTkMNKck2W6YHxL8i64bYe+Qp5qJ+Vrslw1wVDcQYRHfvn
G+1qKWrq7rzDbTQuQt+rLu6am1gsOHLTjA9tYyXP0s9cdQwNNzAEQDmVNvt0lcwfSgdM7EO4yKwh
5RYl0cEaBmkfl3JinpW5CwrwuOwLg2toK6OoIoz5yvJCxrXh72YzyE8rfHL3JLJyyM+0G+ETfkhE
2vMGI1lMA3PgfUWsm+2qtVffzUnSdmMQLdyDABL73KkgmXdOQVR6/HZGvI1Klwpi3r6RuXh0pdek
t9wkt/nYODoBsmCYOjy3pCR5d287pq8QGz9NHRxHDIFM6cZoHC17RfFqT9nR6EceHDGgDH6dDN0G
OzAp7Sciv9b8bPEoz+2UOXmsR3vof6IJTbaUM/wIYpwzOu+oqcOekBkHzs6sy/5LK3wT4xEdrHhC
+U07W0OcLaNHpcxDNqnZUii4p9ofWBZCJ9TEBpZl7T0yJ8CTUg+LcTRruYQfDJBPFCJNOgZfSyx/
y1tnKbwfwAxK3/TG4Di7nGNx+kRF5EJmpfJd7xMLRvEnPx0Vr+/STGcnN7zppqxTc32AI8gfMjX2
RmAQVpI8J0aXOT/y2tObUAZ2/nC10VqoV86TsuBAMeG2lhH49Wrc4akj2uOMUso8Yaq2AcIEfhAr
tKOFTpY5ziZEpz+SqktR22GS19wEnVs12bZNiXVnmJs98a5ZLAPlhggZKMxXvK91i4IwaGakIpVd
TXsPPZ/1tatIptslOPjwUjEcCBkRyBAeSiSAzamHOz+rp8e+K6f2I82ERrOJmD+48ctxduI8t6rq
1CZV/qXosA1hiaIr3DDshSnHqa5UIO7Anyq1p9Mb7EvK0BSwHaXt+vxeI7nmaBP+olM0TL0sao4u
WBn+wFtcVetdSqL1TyE1O4DhiY0lGFBUtl871xocsAA0z7ebJnx5DMgKSHcyHVlndVDz0MwcqcoZ
6KJtT4ZhpF1cugS4P64mNc3JLOl6TtPqG88MmvrTPJv6f9g7r+W4sS3b/sr5gIsKeGBHdPQDkMhE
0lOGovSCECkK3mPDfX2P5Kk+ReVVMm/V832UIeG3WWvOMRvfhKuRXUXjId/Lj+1xmZHuKPGL49D7
/M6eVakeY2hmTygfs/ZZRanLPnCaE9shu6ZNZtYA9CwJa/CGUo+fcGFPyeMk5jb6bi0R70ZEeVP8
pMEytyHZKtG475Ys3RiHbDlq2AmtiEsDIH5+3ccs5INotHv140I9q/Hiw40NwVUqwxVJw211E6HF
QNSMZD//YtHnZ6DPMcnUnpYkUDZJBzZ1k/Yhi64fSZLaI/z+qEZLWi0tLcUi69lR9VoSc1/LOwO7
MZ+vs4pxt3DKU+pJI8/We0TKTKt1Otj9U1nJbkFYFU8pmh26UPISDFFThx0aO+3QZEnXq7UbdP0G
Cz/JhUQsjwvs0YntWeStSj0sj3gy25TqSGVN12U7VOaHkXBeM8TlxtjcskPPrzMx2evFOBYVeqAG
i7Qzk06/9Ok+7aNa3GWRYzo37gqZi1YLKxabokijHb56IJ/LJXsGKQOQscvwxbGUVASUgUuSA/6U
BsvJ6qgVFnEZtRs5UHrpqJzWdlwEJZoKpbk1lHHQxLWCHDQ5aPVZ6Mpg5bBpdQYJcqQCPGzfLQwH
DvgLnGEoWn4VdlisqTt77OYdGeG28XEwIV59qTITCfCcWDTthEbH/W4teEKPohAsnl/1Qv9fW3pG
W+qgwTotLd0XL/2/rr8XtUyrl/6twvTwc38KTC0HqSgAa0CVpsmCTfDw/iRb29ofBrgc1nWqCU/l
VXv6J9kaLtsfKHhcmNMwBRGmGegy+/oVba1Y+h/wV2C8oWeiwIUw9O9ITF/jGv8S3SkQUPgSOMQR
/oT+QEFsX16ESClu52RtvQZzELCn1NjOQ2d8U1lffHaMYn5M8yb3EUxNWz4hLHxsZ2i7LkA8UJoT
CRVpD3k3nqNBHeE9/zqzIyFTogBi7l0zDwsjQQ5nLs1VPrNdyqixX+tVHvksXi1UWzTFtXEpPqJy
+jwqibYl1L1FSRDRGjDXIt6o7BW3jAAtZZde2zm1OwcFyqoz0r0jgtZfZ3qknVRraScsXvNQRmyE
jU5Cq1IaZjEnT56ZRBJ6mDORTGvC3tyiaLwhwvucvO7k0Y/EbYbbsyNOcI5RD7S2WAimjYLhMXBb
C+V7MpQhOLrCZ0/ZbBptGi/tNjoHf/p1bPrryo/GpLrCC0CWH14qXEUV/bExvY/jGn0NLkTfmoT6
IYXlK3CP4K9585n9RpT8q7Tur2Mav46Do6hVXdH0LGzYr+JKkFSG3aq4riP1x/tHOEJa/XWII6mi
i727VCFfhyORTpdrg/SIlXyNrCGdwmx9BY7loy+QTvkOqL8QJM6wdeP1Ji8OzEll3ghwbtci758q
9EyIBHT6rIoWndFUHkVi/nWGB8H2W0WjUtRVb08ZFB9wNRhLsgDJRb8tXEOEOHyqC8Q0dEAFu2kn
spNPtm5mAU5AcfAUxny8uM0WUll2Rj4TwDtpTMWrnC+Ntln2KnZfP28pdpfzMpyB1596bkfgqLKf
0qFwrSpco5mGjLBaGofZuCPv8QyjyvhVy/u/d8UWR+JZZDJxYWZTHRajSg/+0OZLKlcJraJB7VW2
s4fGuma/IeoNjqVuL7u2vBhLZHDqLJHNdekSJF1i3dZ5W2LuwBA9UEIP4yaRoYM62B8pgPgRDs+d
YYEKnlnd76xES6BJIh/HtIwtGMUg3i19Ow5rdWmOst3DD8s2jcUlU4ueL02q8lhhyD6RMdOEbYhr
nQ3Glmg14wyV9Pd3G+r8ry8I6Lo1Iy+4DquI/Ma6wTcASBj7eLM42zOfya/a8b9u99EI3XYHBu5C
vm6BHmabFi1GcMZqf6jkTROXX6ao+2oOSYUl2MF7VBrLmQetHT7E/3vWso/V6iAcpWNS6QkJ7pOz
Z1sZe30KNeaDiqLwpRxdFCRuhvmZ7fiSm75sNLHrxRAjpbZnSw3XQUNKeOZGnDqdoyG4YUlfr7XF
zaamfkVkFdVr0adlSEPA8erKvKhQiQStZcClkvUUKBpSvKJv55Ay2XDuNH51a/z1PI5GY6KI+NxV
rQ5jEadhpSNXyselA34RfW6Nydik7LeChT40WOsWSWl3aEK6q/Tfvw+/Cvj/Ov7RyGyphJ7iCS1C
/BcOsE/F3bB3by8r1UUio9vnJPun3u3DY3gz+EWLy5cF8TAcs7nc9YttM9mLdqNq7af3r+TwBv/u
/ToaXjscd2vUCGIfB+x5EVbkDXhzBKoWjhcEDlqQ4cH58v7BTszgtnM0Mkq8PSte35hmJ02GhXLT
fZE7ChMPo06u2SgaXCPZK2bzU0qz29hzVp35kl7Bp7+5UvtoyHScxcXKPyi7NKWmjDDHIE7HXb8u
VOGvG1p7gWU0CA4VOAw7itPxzG0ey8oDm289qQMrMm/gxqMQnFJxUy3Q8jadtcgwtaZyq5hVHBqE
RzX+TELCU666lOvSpNkJSWQJCs2SpVqLVq3bpGhbYqQUzXLbDrYYdu/fXuPkaHF0f0vKj5XhuFXo
2uryg6ZuhYKGK7+wrVUR297ivnt0/gvHk11RXGLVc7PNIKNZeo1JY9R3B7TOtHc6e6/0bDtJKA1H
zOy2Txcgv54pQuWeli3qM0WH6HtbRoC+1cSg6kGK0tdEHeMNUWr11pI2UlmmmBxeg8VcBdrIqQ5S
OipoOztKnTvVlV3mgwXTWp/t4Kh6y6xf93JcboyIUnWwUiPfF0t/MDammrIG1IYd11OrvJk3Nivg
nV3pq7ahKCvvFL1pgXE6lXMbW265cH+T7DIVstCQQ5c0GKpeV74siB9+Er8JhmMQTl1eLdA4vlIT
dciMzWYg/wJVv2XPJqmwhHEcdEYdnUKZIWD0ReK0NpK0Kt5S7oqHnZ7U9idDZmDMFtrZPxUgQs8Q
JESgowfDNrRUxn1Lj4ygY6GYV11mi08L6RpaoGE0bzjoQlshHksdsUYtu0dLIK6Hm8XleX0r1i4o
XaOzrhaqyPTX+Eu9TkJpFBeFuiqFV80pmgZszs7oa7rMYE4a8ycD8d1t3o/Nvq0KBO2xrgwQnyiL
eMWIKMwbC+gLHtaKKQ0hMuHMrwhxxvIAH2cHzVV7BFg6AqSCKJH7k2bnt3YGB+oioZT4UttW8XPK
CJHpWqeB8d70VcAarA6wFo69T3EA4UsL0QxxNBpV5NgdkTyli5QQicFUfKjKqirhZlFN9Oy0tB8V
uP9UbHozJ/nNEDn9o1ErHydcqBEMyNTUAioAVeMleqyUoSB29TFbbNwebg4mqcqy71pu28+lqSCi
k1h9q8/toNrP1PBWZQtkdh42NH3n+N5OjYrOT6MQephnLut5PdfrD2ZZlg8wo6vYJwUjV8O8xQ7s
I/1VMRvmlblvIVHtc1qIcptO3RqUZU9PCWd8egWCS1Dsoxvb0WJNx2hjuxN3Zk5UeW8SuTd7lVTp
Crhpr9MKRzqzSQegtp62VLBEGgTfpaCpbXdCXGJql5sM+WugadGEIKYr0ctkbE49LNrrV7FgFPcB
WkD31qN5+NiiyK88y8SptVXR1vmTayY7c55kS4ykGO5j6p+aL8lR/WoVQ/wTtkpDwoI1zRbOxcwK
cGEBVXHk2oaK0Mrt3LdNdjuB6Ps4UFJ+7FSlGQIFQjBRpMkSbyzARXQkVSO7p4xH1Raogniq+dbo
FRad8zGSTfVTMXr72Y0psW4SNAkv7WIgBtZa2RERAw4HwFWvZ57tOOJpGPsh8S384y91bGaf05qG
pheriyE3hTnPeEoMc9E8LNvV91aN5Y0EefploT2w1ZVOfrK7tOm9PoqNPXz8qAkiS4GLEyX6DczT
IJ4bG0eKlOnPObYaZKmu5bmJBVu5WOZPg1aSzjRTov3u8DohbClVsHl6XWbbfEqMYlPUrvF17OWc
BFVcX9AVTPZI5TqNhpPWNiFqpZpO9wLPFRGrAwpOautTLkAshUufLWugU6C9ivp1Que5xuWHiKhF
Rs2h+apqzqGhjLzkOoW/TL86GRzPaJz6wewzHjxQbfdKa9d8oPXTbk10WR3veZTeANxQNjzINrQQ
gttYbeCvIcvDMn6guG0Q3RIQVw1LGo6LOcBBmoV4sWq6/0FZTOpzSVIBGblmauX7SszyqWVHUG3d
hsET1Y4Wl6iKleJ6EeQlk9He2dD5hgOJrHISJsvYpeCrNOZXVQzld9CbjLZFf4iuEWWbNh6QFd7n
fgSnyhjOmOmnrUDNqiaJdYWBiO/w/SnwxILJOdoMtJMhLdl0rE+HBTh8ZcT7Ah2YV69GtHn/EIc1
5m/WERief1mTzaBVy7as69DO0UBMw2KEMZCg8P3frp+6gqMSS4oLQaANqsK5PBgLKqBqLCdMFNYx
Wgqyzj4WVjFtV53MC8oOJoFZBoTkjqUhoMlkC6wh2qDEQ0NlEnicMAtuzTVLH5rR0XYK7trNXPSU
my0CB3mEzLIYLy5a0+1v1A5p1vvXoZ1YojtHOwWId2j+hrUIMzllV+pq9Z6VKekm081xm+LVCMDO
Hb420e9blqG7AuwMJIFRD94/gxNbZOdoj0Crkf6oS2HdWjL1NhvN6HqemuxRaekiLlPZ0x8x4lCh
Sw++PF7O7BX1Eytq52hvsOAIGhOkTiFB7u2PzJgGa5tWHU0I/IFX0igR3VuxhJ0FS2z6PNDZ+k6E
BwKLRi6jurObHJXUKnoIYc5Kt33WppQQWnNM+YtobB/Y+cMsgfE9QvPti/gTbjEc4CooTRHYyWh/
VYZ5vCxIdmIONo2IAQQH7Jkne+q+Hu1JKpOAdwbXJEwkCTpo5g+FoqYYAkBEPQnbhKmzT9WbmIYr
TesfSY/I9My3d+rjONqtQEEi6NNg/4B5oPxq04QPiF+ZN2ATmzMhoye2dse25G5OHXrBfcbKDQFg
ppS7skJcnCjpj9lYnDM38cSFHLO4AXqmStw2eZiOhnkV9/O46UqW35PNIvP99//UF+geDVRVtdoK
AVZFiGg42SKYM/0ihS7mLTWicYfpx5+tbLmrKtHx7tVij24l26nkDLycOYXDO/+bsdI9GsycRhkE
gJaCr2yo9020LDsdf/edlg/pfRsjOpMUdD9XGsoK2zKsazBD1v3aYjNdesbUhojmM5ujE5+le3gS
b7bSVRdj+pqHPFRYNoOHUaGJqYiJ6wKcqAaWP4DaPf6zmpR7NPZQDXNysvzqEA3oBPo/xiln1AiU
uqj+8P69PfUGHQ0zAyEZzozhmiJjpm+xpaFWwsOwySdNPfOSnpjp3KMvvVlQHhGfU1NVnHXPSKH5
9Mgiz8RxnPrQjr5l5BbUAnC6hS2NcN8R4lPdleKS/KTFm5Z4OvMZnBiujhNqqnGCrs7uPkzmZg3Q
9k43Raxcx82yXpWKRTFt4fO2yVj07TE6F9lmnHjdDh2yX163mUA2zBh1WEZq+5C7xIr5qADZmSiF
uT7SoMWFrKlZzKZ3ilPUBfBPwXjlYCMRrSv5FUYGQNlRlOY/YfXUD0hOeoxLNEaVXYZaFq7i64Ya
73tCV6JgxDdwYcHXL6e7BmjyowPbGWVzV+HHQlvSb2jWJgj8IpabOzUn08PHRIyJHOJXd4+EjKzH
0uwG7MNDP94Dvs0fqgVJG/EUbX0u0O/EnbGPlmhimOhmHay6SLtjr8jXhvCgYb0yCrf3szTPHtuk
iM+8ZIdf+psByD6cxJuvHraG0dRuk4a5vr4g3bpfV61n+5LdFMqo4f6cim9mjP77/Y/y1JhrHw14
qg25snZpUVUywfMh5T10NJUDQjF39LTZyj4R20KQdYnY4lFY+cEENcx37x//xKBwnMyVQ8qDQpzl
odlTyVILu8Tvh+xGL4v0TEPm1CGOhraOlos7j2iWaMXJPVRknCpQEy451npmlj/1hhwNbSuIvrKR
Sgw3oARGNRGtxBiRXzWd1uzndpRsAE3l+Z/dsqNBrhLCZefuxiF7xx54pWrvMZchhiTSN3j/ECdG
OvtopEucal7B4+VhScHpTlsbxXMrIuaHIV930YB++/3jvGbO/e5tPyr/iaHF0tSxPNIiu7rMmsXw
8V7AIgAFvK0g6V5Lt88velXeanz4d8j0ysDR6uZBVrr2ncCcglWk9gKNmu1irdWeCxAynrIqHD1b
iZqQpPcetnj+ZU1TbMsDWcdsknGTKcrsLTImwrQbdoT2UJFqSitAOexQ9xjz20WznjNKsOxw04Hd
hyLCsY4xEThJ6wH2Gzeg18t79O+AdPOO6Rhm9mUOJdI/II03q0067ZC2GCbx5b5/w059rtbRKD0U
TY2SQWcX4DZs97OqznA5dLZvF7W9ARXu7pJOV8NOwb86tlj4476VvlEW6pn93ol33ToaDevRLsVq
EI3Yl078TXfW6uMKt9rXpar5o5KzLcdZMb68f8FH7JT/NC6so/HQaceD4iiPw2Jw1Gt8J3VgRNUa
Nn3X7YG0JTtUTVCIjV5H1T6CGpipCZb6aJLcADeX7v5nkSjC78u886XVqVtzmvEOYXP/ZtNqObQI
s42lF/qGbXjpIR2rz3xGp27V0dgqRtErTirj0JnnPjD0SsWjXi03a2l9IUw6vV8LChzv36iTb8Zh
+HszcSxLnGclhgI4EezFTTgROxX9/pMzLuNlOqYj+IW8v0wwt3+c8rKGLpv1mzZNz13ticWXdTTO
ZrlI4bgMXO2gANZMOzzpaayeWRWd6sRYR2Ns23di1GNaFjFhKOjstTSs16kLHFC2vsBqe9kAyQoQ
bWb7zmodTyPU9cwW63APfzNMWUdDLnHTuKkaljGqVSBpkHO1UXNkf1OFeeT953diyLWOhlyKTjBi
FyUJnWXRH41In6/VPnru0cmOPrWTc/WmV9jQ767laMh1iY2bLdtJwtxB/NGKebk30DRfTt0w4GeN
9B1KWnU7FTHBjNmc3le6VA52AJZ8ZMnQxqC27/WEZAdj7BgXiwWNoXfs6J/da/NohDPi2BgWIDlh
0VXZfaRTDtZWvaBlYmkP79/rE4/zOAE1XQgibiBTh0PymhUjRz8BwHZrStM6M7OdWMYd0IRvv8Z+
IlbaMVIO0Wf9hTNp6HAOoS26VYqdCXfFz2MwnvSMmjNHPHVRR4ONAsZ+xamahjw+6P2znl/wyva+
aUNZev++nRDf2MewLgOSzmgWggqVoySfKMGWu1F0+l3RdY2PVRx7Q1uPHzluu6fJjkx8Tlrfil2s
nE4lN7Op5WBo4C+tYi42ZmVLnyLCsOk6xNHvn+SJD+lYiylFO0w0h1K2T7gbxWTl/pI5yxaDZO9j
WGt3/+w4R+NRZONycGLG705bLJrp5XK51kLbJpTT/KSEz/X+cU4916OxhwQFNGKtlVK9leu+AKTq
KZFQgm4qyjO37MTIbR6NPTXdQEygiBPGccKbMgjzemirJfhnF3A04Gg2OUG89VXY2bh1TSKug0hn
hnAhgv+zQ7yKjt7MfTngE0MSSIIkOaanBOXuhnCTWzJRpzPT64mnYBytemJMcy4R0lxEItzbJodW
IaCI340Y9M88hRMv7uvG/M1FKEm6kuknyjBuo+EhitQmaOZc29tq33hIQYf9+8/jxKrkGBjKqXez
zI0sRGf50e6bmzjrcVHDTd6MDdBwArTPXNGpm3b4+zdXtELcWSc4nqFZ0Q/Qq3T1MqclqUdNxJlD
nBIQGEerjiHWKwzqI179DB0f2XyAEOaUtJqx0nfT1AOpPLRsdMoLQYr9wSN6R7/oStfBQ+6eXZef
enjGr5fqJgCnwcPlYVK3zUwIqYtlW7M07VtEmhOugiXr9qMeSYHCQH4v+1r7ZuGirP1RmsYz4KLp
Ap9ORYI8ew6kcQXbCDfWKKC8/9Rf39TfzPvG0ThSK6nF9h7NrgEWDFcArgRT0rvPSGbo8i4YoGr5
SA8R9dr1ATQA5I0+MpSQWE44DS1rg3RruQHysHpTAYI5Qzr2RcaauxssHb5MGc2BmY9g9qIpDrI4
qz2ZJ5fd1BOLVpI30AMrkGbsYRpZr0ZMI1/sxB13ZWzkB0PdJU+w3Y2DIjZmGus3s9pvtO7cGHFi
Rj7otd++jEXTkm2s8aLQ/9f3GdBCD8giulsYShhJ9J/KegBJd504M3Cb6olx1Tga+VBqJjlR0lk4
rQJmlylBNaZtqcKLYRG2bmZVxjvLLWzhN0RhXWt4yiWFe+p7gWGl6YbtI5IUl5Zx56fMtJrnzA0z
6pSteLksQxwQYKN/YAuPXQyiKMMxZPhKXEzfymIxHG+sFciIBI7s9ZR9gVdSg/2RjFE3wY3qujur
VcZbZE3Gx8LQ5jvZ2taPpK0SbdOrIwhIDGf2NYlPDYEpQw9XLTP06LbEEUdgFdmXH2Jaq+MGBkQt
t0r8TJe0qv1yifSbatBStB9lTg8CZ98FKOUGuNM6tLFngXUnj0lFoZ7SPpzB3ecxrCDXKUK54qrb
Ko6yFkSHaLkTRL2hEtinYO22KeRsZvwgDmQMo//aQdv57mIVVH2l7QT9CNVSF05tjb6rmpwfarX8
MNjJBM+N/mqvidsmJvYFH5KOI7ojEMCHSq7QWegd/aqeKlX1COUxRzhTPf14ri/9IQs4xlEWRxa2
ehnJDSKZbgsFkLxn3Ef0NaMMqZ6VlkUSGJWpPVpDq18USXUgJ7nk3KtlRalC0x0IPPk0dZrvNlEb
GgqXk06yJhWSqSu5KxkNAIRFMjN8auXzS00yKN61ZGw/ZFhzaZW7ojjAB3PxTAZnAejPEkUYEwNY
byoCU4j2BkqooNaKO1AwQil+VCSPPxYLu1BPsXMH8DtUhwc3S9WU8IQk/zKlieX4M6z2CLru5H4e
6gFGyYib9SkDoNhAMCnwN3XxMu61OTOkB/gT3VhstfoWiY7klV51mzYlXfjC44WcHheNNM+LFC/a
Z8yh6U8Yvnq6q/qyxKVa9lFIVEVmHSA4tOXNBRmGZ05GhtzBtSJocPEg4RTky/SJHUeFhkmmbbZl
R4IJeIVHO+9yuFOeYYyGHjRZTByoRZDV9YRzWWOnNqn3U5wQ2VTbg+uR3pN8juGWpNeuRiQ9Gamz
auwJ1lY1yJtxUQV1KVBvYYusntLBtIkAkIP4NjliG8GAQ0MyV5AmBCkfXl4IZzcCgTH8ODUnzLL9
CKgAxN3VVDRLvqWq1X5dxjT+3qtrulXGIjtUsZLMJ7xAFRcj7bSanHWHU59og15AXNPJ7KbScS+d
uHFDlnd0vtwO/1Ugu4YHyuhtPokskZ8Vshtmj6/Cuch0Elj8vKqAQxmOmt3atSUfI9mOl7QcO8IN
cBhmPt0k8TFOCc1Bb0s/lNa26LIPVJrrXZUp1vNoE0bNuwD/SUblSq0vb9PPsoqcH6BXcybtrJy5
JcR1xQDFqhqVdEunYDuIZo0ZtaPmOp5AyIICKPp7MGbki7nUPSwf+s3Beup2EgQqVofYq5OVbFTM
jTmIugPghupN+RlJtAIaNk/cJ1er2WnmNvHJWBUO+pzeMq3b1T2I+Ot8JJQ9c4Zoh1iugz0qiKXd
thQTb4pyzkdvZgSB0iUOsBarIbR6YxQYQllFAQhcDKXRNoWBayCoV3fYkpjcfMIyg9x7VJ0rgGS5
u01EOfwYR80S3qo563ZJhUqbR5togpgEBwJG0QvXI22JgDhIO1tpDNP1aPZu6vH7XF+fozjsoj7T
L6RcGzPg0pENNklX4CQfJ7kpJ01ue4qOX4XZqQxdwFe5Q+04unvYMY3llb3FFfD6jpfzmseuhzjH
ulVVglQ8KG/TvjTmDKs4RuJ7vvoWCWFCpKVPvK0E8BO7E4AZDH+7mCr+k2WN127ZPsSqnXYbzXXF
JUbT+KXk53kTEPN4tlalt2bpGM9REmOVGLOm6bzM1q09UDXN2YJPrGIM/mAfaZZbzn0DTjDdEtZB
1XMuHNOz21coITFKgGe7gb5BX8EkFyIjsw4Ik9Z6VGfUR2KbdCBlZXTbpoZzC4hS+4RDvv6w5ipE
tVaHx4WGsSA8U6X4E6G9qswrGJIIkQhNie4gm1mEAg2N9tWphawDq0dqhJaqve0jfbie0+UzgsWD
bEJk1ScMmgrkCjvpfxQk1Sw+LmGjRvOdl98KUXByBKMtmp9FZndBhREIs8Yru1maWsFem7qqstGH
XH5AkTZ9SDIxf4Nk3C87F7uiHti5BToIWyTxNATRi8VjSldpT9WxGlbcAm8URfU0A3b4RFp1edMY
BQ7vWI3XBlbgBKyK1A5l9G1enFAF40gYS15Psa86cyLh00ns5Q2GtOeEb/crCwPC10r0xoAasx5s
3DLGHXjwqs0rXyXqeUBw4UR7UxLhfujoyiv62gfPZ2/sqJ4rHoK1q3SEagxfSu8//B8x8mKwanB3
Y5WVX9DrcGqJUjVf3l+CnliBvZZ432wHsohREu4BaZbugWSXas/mVPS3grFrX8bwS3qXmWbMpThT
rzix/8CG98uSj6FzrpLDAZmPmvscIfBP9rn23inS5/cv6VRV8tUE9OaaJlI0idS1xM4ZqYpVhqFu
6jLJt3aq9U+D7dCAHsZi05Q94SbIDTcDmdxPZw5+Yn2pH60vVVSitkIVbzdqJMdYr2iYBDNLPhmk
MKkjYRBWGiiwFklVVIp90U7q5dRObtCYebUx+kLZ5ur4/f3TOfF4X82Cb27FDM+zJKDY3qkTdGQ9
Hu1tt1b9jYCRsEO4SIyrmsptzCLlzBFPbLpey1Rvjsi0Sf4raXo7V8nyBx2f0MYoZ9YcDFh7VPvz
P3uPjrntWj0B8NEnqLLAV4Ok0Itr1pbjptHT/P79m3fiVX31gL65lLWIGmLqHHcHW4Dqi7BvCxCG
QRet59Q1p45wtBnvM+g7Cs2jne0qn4fMMO6yQqsQsSzqmcLCqcdxtBVvy6qgZ2bSAEjJxJsIObwk
HEzb4gqtd5p05zNb2RMFDO1orx11htk3ZBzt4jx5ZBO7B+6K1rhMfpCIvexze3DOqGJey7W/2TS/
Vh3ePBa7K0jsSrIkjCSOzbYu4jtHdOMtnSZIxAPAeeOAiuj6rLrGg2b4dUf0o54k88Zg8njA6/2z
nDrWLIR7X43RrD1AliXseDIOMQeLE7gx6gWTPIBNLIcyQBNtB9Dz7DtjmJstFNzcs6lLo1irnP2k
QFgdFpP0JLqQ21YjRYCwiuI2XrV0ZzhNfh05Nj1UuUxXI1yFIHHUcl8WOe3hImVWrcw1qKasDHKk
6htHIpVgJzqgJ+yXcyWZw476dzft8PdvblobFxkSukLZtXbV7zXWmUE9FwlRt7LfgN/JNhU4rc2Q
58oFoefgfTSNBZmbnM2gOTEwvo7Wb84g1+NW76Iy2o1TL4yNS27YLV1CowOAYnY7+B4k5bhDITTU
hn3/fdTHcmPPtty5BKCxg1hyjWxXy7oRGfXpM+/tibNSjzsbSdwPJhzQsCtabVelzEloOfXNPxpB
9KPfLnONgEXSwUILl4BfFwkRKcYybNkEn5M5vE6cv3myr06lN/dVYvBNjGTNw46YGjAloGWbmAK7
MJz4OerQ59bZOuGtbdegJsTwq7RRHGcz6XG6vi4XBaBhL3K7eLdOA07MXkTXUSzTLcUKPJmxuKvN
ogA2WT93lki379+ZUy2vV+Hrm9NO6ggQUkG/Z43AoU7I9vxyzKftv23Y6+DcdYb9PLutcVXACgtF
SmtGT1WTedsVd4Ym5hsksnx6sKM+mokFyroX2t/K1vlPh1s/DKdvzg7e/WqugpsauY1zL2yJ2IJa
qa+LFX9b5/y9xJW/jnM0AeSxWuaxrTu7RCx3wtTrHYG70iMjMiLpO9+tMa6G9+/4iZlAP5oJSneU
Wgc/aad283i1oAvz2StOW91V8R1i9vj3rftb+Ivb5qX6OHQvL8P19+a/Dj/6XMP0S+Nk+O//+uVP
t+MLcOjuBTRE0/9rK6sf34e0ro5/5pdf0f/36z/HL/Xm+/D9lz8E1ZAOy7186ZYPL70s/n24P//n
/+s//uvl9becwV3ohxyz07yLj9/TalDu0peue1FeBuU6JVgNt/lb8sXrr/hf9IX9B4llJlAjHeS+
Cdj2P+gLy/6D9jimO7qqoDJ5V/4EX5jOH5rJ/1ZNV1gqTCFm3z+5FyZRbZYKq8Imkc3mx/8W9gKs
/y/zh8WSCl6NanMQVdMIcdN//TBMRYJlrIBQJavRh86UfuGY27Yvr5wUmLiJsMvL1gUYrIYJx0k+
DPl8uVaRu3XHbJcU/AusmyS0sjLxBo34lIkGFJamwKxc6VEQvTTL9SLq4kPIxEdZF9+mrvhpNqaP
N/hS2soFoZgYpwECIyvJfshM32NgeID4TTgLJqYAxzDp3uuD0BqB1W59yPiSNn2WwCKa46eSakCY
Oiu7OpPlz2g4T6j5Xsqc/l10yKlvR1cJchVMvWZqzAbGjWFW31JVD2uEdpssikChQZ5F34KiG42c
X5CGtVH1fL1el3UNSYS97mawYTD5OYM0+4nWjXLagYlLce6xaMpvoi6DSosuBlhNHhTti2V0ttCY
GICH/Em1OrEjAC4ORq3Cf3Q4LQxfMD5b+Ktj1fh1Fn8Wyu3cGHcrFZhgdOtv02LfJPGsgo9NfxBv
TnAlZ0JAGUVIGzY60/pDCfTozmwjUhew4hzKi72nQ7aXTvYjmsmSqPOnrsSpU7YmZstG3pi19qXs
FbLHp28UpB76nieX5jZKrTJ5mlZnv7pZ40d61wRLkTZ+H5Egt5ZBRqUhYP15p4j1CztcQU2cZ0Sv
0bOQNMqhucupIvjZwvVQF2I55FoGwDmiP1yNECI5XBSuv7RTuy0d93EAZ10XctwWo63wpkgvUigx
z+ZXRwUIO+F01AAbeUadPkX9vEDpLKgVS10JxGICpqtxRwiHEjPL+XubOmtmU9rHEkrWNXWSfRol
AxREY9iSta37OHrniyIiBxz0wMbpO3OTHzJ8FjIB8EtyCko54ins0Q0AG/IVIYcA+Fb/iZRrfHqt
0QfdgDeVjzn1qV/XXmVGF1lHNTuezd3/UHcmy40jbZZ9lbbaIw2Tw4FFbUiCsyRKosYNTAqFMM8z
nr4PlfF3hRjZUv+bsmqztBwiFQEQdLh/w/3uGahDYTCLlxqzlDMrbS5HiZZdBCzNpFeYuplY7BZ2
2LLQ3J4StBE5GwyzFqaWPU+kdXj6W8ug1LaaGd9g2nmQKt9+UDaHVLsc/WiJ+fPzb5vX4e944ne0
4efTg/ffdiArmrpjCp3ZkPOcyMrU3PQphq5smjeQjMRqjKy1CGNc1czkm9zuLIP/dTUDgISpc1Xt
3LeAEwszysDzV9LOG6rPzqqS7UrJs0c9wjUqvuwFBokwhlmQ9ePXn/RMtPXr4myqFpAogSHc2VaX
kZtho6r7K8Byr4ZQ84WljHMd+1DiKfaajy8iRefkJXs7S/cK+KKvb+FzMvX3HWgqzZHTTqviyn22
2RrCTBmh91dx112Yerr3A2tTlul8NBM39+JvHrc8JWn/FUJ+XE/qOueFpp9IguchQmZQMQRA5q88
/LSY8wV+Mt5X8RUizGBW9Q087do5gu+iYSr6e0wkLpriVS8r2tYYNjaY0XvhUjTZDrO6eydXFmm7
K6Pu3s7tZYvtjVGUl6lTrqY3pUmyeQkKXo6YUk/sR1lrXGejbVMMkxt4ei9Rjy+OX+887GTYjVzV
Dn5a5QCSu02eh0SBjmNoDF7n1ZwbN+HSNG5UagvPBiMUBP0L87/H1GfXjFWjAhA4KfOuN99kWT1G
ELxnJkfYqmg1/F3NGuRaFa4Sn75HPk73esn2aev38Wgfg0m9H0ljZ2FlX+rCxpTYDrYZdZO8OCEK
VPF3lvZvhU7HPOWv8/jnU8x0Ef6o8jp/b778qdXP/PIl/Vmf/9D/wFDqJE/8v0dS87xuXv7XTfiD
StTfkdnm7T//4/R7/oWl1f+Cysi2ZGmGtIiCSHJ/uYbZ8i/VwWFBMzCKtE9jhL9CJ037i9+A1RjR
jDxZZvKW/wqdxF+Y2ho2J4Lq8CMo0j5iVoLIX/sk8Sffx3/99+/75pkWQqDe08lhcCwhGsNx8lwz
q6TYy2L+FS/73NL0ma2yWvs8qbaweIZ8DvYjXzCyoF9Wum67imIFzAmbyswAn/IaV3Xx9Nuz+4eN
/Hx7ExKlA+Z4vMkEdUSOZ6nH5DsWwgAkFxBStGNQ28amsmpnEWhFf0BsHa46K3T2+YmvVo6q95CB
07qGsTQdv74TSzulHr/tOwLnIRvUkyForfHIz5NwKy+TmlNLdxuH0w5UoTKDOJ9vstHX4NU5b/Rn
hvmAIM2f29aorbARqnd20EmXjoa6n0SmHYRXZvNxMoxHPBPEqqyGdDkBARhhlC2Zgm6QK9KDuWik
PyxrrENn1aTelKL54em0z/Kka/cIPewLr0qDS2r96tYRskF0YaRYPFZhdajbQbmRQZ5d6qkUO4ek
aeZpxQhT27H0d2MwrVUat94OtFh2gcE1fc422eV9gyWkSq82VNJ21RvmDzDZybzL42duxFgrIhjf
Tu5HNLyVaV7UuEb40r8h794Njm/eJ41VYiCdDi+xZgbLIbhMYILMS9X4IZX4yYrUyz4o7vqukUsc
Qqk0Z+FFnAfJI6EZJp2FFlz7Hq4PcuABY/Es9pV6ks3jqu72dVVfTCUdXKP3hmUciPou6zPY9Q6l
ImIflKWJZmycE9ciHEyaIJmO0B0M75XTY9gP/y10RUGpZgZjEItSOgajrahXXqv0170WsVXnhhdM
M10doZj5/uw0857MmD/S8TcWNa6zgVWZLwktl2TL0t0rWhB664piUNxPewtjJjgA6Am6+0KojxYy
BRz2Ic6mATopxUpflbHaGnXwDlT0OS8DptvxwZs5UaOu/QZT5a7IEbOoVAdRjWWMCSQ/HPsEttLw
NnfyfoNV9DizO9FcZKbRrFrBxDlz7tFMiH6H8WlwBwEvnsdmoyyiiZOrA+sU5MYr1PZljU3vJkBI
ihuDAi/Q0JOjdMhs4qDcI+/GLrUY36LUt2gtI4MfeqVaAZxT55UV/NQgCWI08RjXk0b30mvWBf0C
HK8AGHmxuPWHvEXtU66lotIsknZKgCivjCnncFNsuwQEpqpuPBQ3Xlvp/Ywm+NzIK/VQJCN+q63t
OUvfsMyDD5twPU6tc3dCpW6cEtrUVKjwGcvaC7deqGpXuRUPhxCD6hQInCywNa+tQwbQbJ81fXVa
yXA/XCgcGJu2eoFErVWsiYITvqy7nN0EZ2mb2DQrfFQH7fgSqmp8rZTWShGnNTjFpiKxYs0NoloZ
W97OcroiuGKKoY/mmHjAjZ/VOGafAKGjM8wGExgxXCm60gxCiWFaV3k15kspBm7H7PHDBcUZXzFd
MQg/fiQb25BfHtWwEABXfPANXuvhoYxGA6/rGnXGpPKjcLgNs4dvEE3NHDv5jHiZmH6GaIVUMddf
EuloL2x48aESNDZmHlNssDqYf5v7gEGfU9NTfqqBbK9xR1ePCt7eF4aXAsHyPFm+Kbk3zXM9LpcK
yTv4tZEBPbUILmBwQ6obBp0EuvZcWm/5hhG9YCGTZloZqAzQrQwBsmEnmh7GlBeLQaL6bgzpm9lO
t9a1ul/rfSjf44bjA4shaBoQVsrbICP5m1ddaiEeL8IITxWtp2JKxt450omZ5y+6RSiykVZxnq0G
MMZzZtubdaVXvTqzoareZKww9jSW6yEdRHMfxDUWMVNH5r9shRJtaDJ78T30Ess+RoaW2jiww7hh
IpZ5+eLnZJeDN8vGSPMuQ9OMlo5T05KPGvi5yDNUBlMAsQGKUh3a4gxj38tc1Y6ezDAF98yrOPSy
gy36itqwH2GpH6PeGXUM8MscYUeVVe2PPtFAdWEiuomMrKcwDKzQ1JpulcNMNDixoh6fe9G7UVsj
7FFDc4MLBm7LWYurclkPwAMcb9i2HtSsWZ+32pHZSdyscWcZma+UvhhnlMqGgy/8Z2PwmHCscMhm
n8i8fRnL5M4+AYnmbdjqxpyZn+gHJlC3YeVYkhjWHg6ZqIYDS2Y4yCZw9lleBAXV/gB0RF0X2tEB
sXXE42Y4OHYiNr1Hv77s2DAgs2Kq4mOsHNhVvxaqk976Y5rc6pZy4H3vNwHP/6I1cf2ZTZ5aXfhC
ogABt0C+q/Ro0ZIEcB5dkAT17YvAjHU1VHhx6N2U3lhW1y2MkqoG8Ddp753I2BS9QUJsxF1xrKbS
eMJd30AHPjhacxsqJYbH2ugv/bzD0KQtGwtoDxOK6syozOJCBqb1ULAPMbLfQkHreMQnwZsfzTIp
6iMYZ79blC3oRP6tXPUVrndhBmCkz4v4GnyYMpOZilYUeoR1nVmB1s4Al6CtG8oMx5US4TCgP0mM
T76sWYqR0Nw3khtYK67O1NWdyFNBmX3M2Qa6oTmmo9wPZoc9WMTODHIj59XvUtdJqBEt1K5Hoqf0
bXscsc4++FE1XWcdo7OMUakrXNIZ68XZ5x4lSILplrpSPLPhDfbEVkM/6wJ3KJ8SgCmLkYHbJ73J
+7naRs469xQwOnGQHesqKp/8knkXZtuKw2hDwo2Uyllavtmu2JZxjtd473zbtlCyNOzBKNE6fW5y
77NRay8yD8HZCOLysbKc+AZyDTbkKuM1/lR5uym2m1uKTkk0t1qVOeAiUcDp5a0xum3U9ieXqbqc
YZdbPDn1YO+9vjyqWVS8hCYDDuWAMwQvg/0Sj4yUzpQoDw70+dVkAR2kXAJ1SdZjH/h36E/QUcWA
pa6NqkR3yoRU+hBNjCYz4ZaKrQDksOg8w5tDb8k5+xHH4LpGDcjjQA2qraipkdLaNuq3ZvD9RdxY
bimreInJkneoJhMrx0KgzdWM7NqBEHOh6lJ/YxBEURcf76A+JSyWIMM2rDZR5GLzTZ2N42oXIctb
2DiLrvWEiTej1IANBl2yxXa9ePrYIHx0GvvIcbwnqEP2Imkc77LQcG0nglN507w4CzejpqC1ZWXl
rkcVxQJuaKr+dsILxrxQ80Q/Vk1K7tmF+jFpa3BymMUXg7NwIttobnHgad7CDloQso6ebcZmHHca
2jq8C4rRqolEAroGnWLxrhl+CkHArljwQ+OBj8URP1gixRsOH8cyoKqEoTd8u94x6gbDk9v1W1ar
CGpQEJraMY5Unq3WQ51Fc1Rp+cKQWneiFDbgcSf8joZl6vvjoaobewG8sX90SFznaud7hyBlWnDW
noJ7YTTFkwG04sJztK6Zm6U5HD5+kUiDBRkJg79bXmEgYEUl9hQ4ouoWiM/scK5Egg/AQDn7m1MS
LQQYIyGESeN3oF4QgROkF4y6pObGBunku/2AmhXuefFkx2PxWPcK6xN+Md5rWmPxv6yueBrx9jow
kOeviqHk4mFil/OmLR1tVkecQ7cp9ItdlXcTPF+VjckfW37VNlv/4EQ0NT4ev8+c35Upfvkb/rcl
5v8Dc27t6/bFOs/e2uql/j3l/vgt/8q5jb9wy8JXW9j8g24Fud2/cm7nL5JdVYUWfN6w0ORfvHkm
qmx0eUx+nJLTX1m3hk83prsqf5bl/G39fZZmf5l2n9UrKWKR11vWaXUbpsXtnJXQbGZQAgzdlsPY
j64xFpiVZWLXqNG1oVA0Sqxh0cJqnrGiKdk+sElaWyy19E03cE7DITrpWo1lqoU3X6e9ZxaSglqA
wMlcCro9FhUI51T9+63HGMq6h7jQnfqumveUeJlHfkM7MJvzukHf6Wt/cDk+043MwWbt2WxQrFki
DDaqp4y3E+xLtzSoN2OzhWdOndfmwlQYGSLkA+LSNNoeYWcQHqJ8aooZej2TscU81V9DMsZm0eae
95P02qlOtXo2FC/2yLxMs9p8/VHPmrwfH9XCMdkBFEVt8Y9aQx1URkpnwlsGvP7HIWubful5Q4BH
hSbXFjK625Mz48ZWYmVVKW34lNIx72b1GNAUSjMEwjDBoivMV7QVyYz9RiEHHzq/cL+501PV4/dS
BF+KZAKE1fnxj/OJhMAudVpLIWZO/TQcolSmd7Zw3CpgWVDC6K86gsC7IYBqM1WdeTU5hb2JJjRl
cQ5SHqs2fdg0Xh7urGnsv6kHn9fDcbg0mJClFkwJydGpDH9eMhZ67MQeIrEsirq5zZuSyU/atxgr
Juk6DePuXh3jKzJFb1tDjtiLute+KRLbH73vT48IR35HJ+dyuA9p/OGFUueOaVW+sZQ11kAXGSc6
HJLUxgnPjB99EozFaGDsfMKIQd2pTaJvPBmlfzdBHV7EVabtECPobi17da+IdoWhYT83Oohmtd/l
N31NdjBDfrO2AFpzLgr9YGCPumJUMZwX0fNYV9q8ytXoPhcjjoFFFt/XtJ3nqexWSQ+eg1H7I+FS
cVH2aYyQHZI0Oto2PJ6czBQ6CXqXAYaQL5HwNSptsZ4sPYX+1JzYOFug2A/uUrVMaJar+5DOnj0j
bZ+WDnMEeLmOfrfJKydGrzk26jyqhf3QeqFC/cNrDG5DIIKH8OIs0W+6jhYdpYyHRa0YOsJ2xfyB
fDp5trW4XIe4y89qzr8FzF+1pCjFJAUy7qR3+0QwxlAEPUxBBf/RUovFPEx4vn2DiFwWOKGhYC3D
e6IYTF58q19j9VU+O9RSLhX0Gzu/sMdVo7eeW3hVuIGBlK8BydYv3skmBVPMPX7GQMzGLt22uFfO
IoOmFCiRasM41OWAhwaIr1KQ+tO+za3EutFIrRfot+n2Wac+8Khle2nqwU+nSWKC8ZJpBKW4BYqe
LNKqe8yQ+Cxt6fUrtR2nR5nkhZvmlnMFeAMT275jIGWqHee56b0ncpvDNKoQ1bpWGMe8j6n42d0x
7IciWQT26ByjXrHf/aSIgt2gONYl5bmB2oOmYY1CNsCUCW67Y8yzx490uPT1oCaEr/T0FjV9txiR
Oq4wxiQhGprbMS1AlsuSYKr2EUFbJsoi32mP0OadhZ9oYzvHPhlMe4rxkhPyJQ56flJ5DdrGY6b1
p1aPYg6xhoZMbxO94P2Q5P0TUh/lpxLU2B4MdUBMlT8PAVboVs5DRk3du3h0eStAFj+UsXFLb3AI
mPrqyhubV63UcQ1zCjG3paHMc5IC+r2dK3AVdhMwle4UZUioWUhpPeg7NKfXwOevE9iQh7i2F2Zl
tRtMcYw5b6O3NFuveYsTcRCaN4H7DC7Twu+XQRLaP+la/YDJAiS4Z0xT82yxjHB9nbdOyDemh9Vc
z5tw5gWeFqCw0XdD5wEYq8b6kr1GdYApBfpTPzVMEOCcutS8vFuHUxI2yNwrbRGYPjz1vhKuUjg/
Oapx1hR+gzUFxC6mMqYlQ/vNET2KA4SsNA+lIeAqTxpomQQ55wnFxBDHaOxFCV1zJrJQdTk1huc0
G5xXg87QhuoGzq+WYT4XmWHORscM915aMwjSJnHaz0LfQXFQTzc5+p1LShXpKhGGdWWX2Q/AXg9+
jUcS+53Yk5Zj1iCFt1SK3LzHp6a+BbO+nbxk2uJH4l3Hg5z2DXpBLIettTZ1Ier00aI1f2IsxE6k
xMxx2LjsFXnQvse8o8/oPyiBeomeXiUEwmvHVOUygQjNbEm0GfMeqQH4yxX8EAfuWzQUD21GUo4s
kdctMbfMSLTvqpj6y9ysKldMVYaYy0uoPPtWHB0YAFHmuMs/4tayrzwaaEHNNmYb+ANSqym3gQWh
KgWBtBsZN4Hww5xfSDmeHlw/ZLvcs4EUm+FT7UTzuFKCG6WwwQH7frKeuqQNZmmfbTVZmji+9c6x
zyZBJlZoNzWpL9KHGgtX5gYZs6BQghntEBQL4YdXftAaS5h1D7lpaeFCU7q6WKRdO11HZo27i98p
Or5QGoK0iQJhLptqq0JjWgCUykCqn3AMjg5emmoCKVmTXJcothelTINNqpXRYx9p4Z0aZ+p74Z9U
bnr6Gk9OuJPCKTaU58RxoBayyHxH32h99O5Y5W2bOP1Mc9rH6SOiCvwChGSalhdYrmabOKN+k1Mr
uiglZYiMjuhVZKXX6dTQ8cztmYGXLcdUsDWMgQom0McN/udLVc+LrVX1exT1VxKyrduPxmURkrgo
dS7mMUT5DfSL08R9qeHEP8md6SN16eiqoISbhTj9znILEd6sqhrluhOxPYut0ZsbQ0jNomICz4u8
VzzD5SKgXItGw2LKbPT9OQTch6r08xetLIu7UI8Slyw/R4HSwbzGQmEVSh0/SEwfd5llDnPDDAym
1x2fF9TU3QEfpo0ZlBKTYTtYwLVJ0P9RJNQ/ikh2ZV61aUR+XZqsb06+bq1kXbzLifjuRie7jYJU
vjG5clE1TCgxyQkS0zuUXVe44LOid/SxFDRIBi9gTFHYHEQ2Z1io92cdw2M/IXIk7wDg+suywxsd
p1tKRymtdvQv6gF7z6J2Y1DCEBtx7J1mUikiuakR71JW9KH8zTXD1luQ30Nn7zsfC+wlOs7a3uFE
nSkuPAEslstuVE039jpFWzXdwBjirEX4YdyO2DUG/iz0gNetprIMFr0SZjo6labCXUxoTrJqCyP9
kXE4JRdlF/UwkHF30OeaDSn0LTWg4lJWLWHsqSwgrGOdogKQOyDnuS0yme5x1WrZnxy8pztLNM1l
I43cYrC8VkbgqkB4Nqo6lNZS742qv27BiVGVCQc+WyFrYzc5mnahmb3/joDKCSnvBP2tnhNfXbLM
WxKYqljVQ5DtBeWeS5kOPA+dOlNMC8wzegKwqNtL29LTxaSP9YOpJdodU2zxyoQIdllkNpvuKFD6
hKnzwiyhsa5kbrhZZEM2CUi4JS9sEcRuhn6HL071G6zm0LYYbWC67TQmOkULH+ZbZchh5WnpUMwh
gw443OsAH9xgrLFGnnLZA71omuhOxmaiHFK01LOptfxDC/J32WGr6rLLqDtapsaFATR5nzC+8CSp
rTITDYm8WECjzmGPBCF7E2Lm+oJxWBMda1N4W2A03jbWJXwNy6yzTZFZ/a3RmeVWb1smQnS1o5LI
bN+6ooL6yhMgTmOqDpPuLrJu8jL3tkHYEZtNaU/0NGhLD8eX16LWw207KTj9VV4YHnTdMx7yQjWe
ibUNlx+ZXhVDTi4SCoDSuZLLn9Q2A4nFRW3eyrS/rRhgJe/K7tOyyheeEz6EPLe5hxDN0qPLWBEP
9RTY8wnQ44xQNJirAjwKkO+bruyMfZ6NzX7q5UTZuQSImWF5g/16md147LIM3OuTXZDEanmG7SXT
XpAGGMtDYVTNM+DIYt7kItrire8BzJVtl+6LZEJ05KF9WmtxqykXgdfU+jXGBwDaprCK35DXMVtK
ePlW+Uq5U1GSMtWqpxsgdcljQGE8t2plNkzyBMKyiqOSI9AKE7/cFp3D/g7O6wrSRbghbpXovYoe
0wHwzMMMP/duZRmlQDVYmEEzm6Yxw5ZAz176vq9fbRoHj4GZWBtTlvW+jqvxLYmiJwYK622OBw3E
mpyB/bCugmcrzEmApyoGYTU1+kuE7+dm1Ev/oqHlvg697s4vK3Fn1NW07Fv/os6G4lHrCA6ygWhh
YeFf+oI5vuWRRyfqXWazrWF+FvTNPKysCEC5FeD1QXcvekuL9KAmSnTJ+5teFIMeRfOW2wf9TV1j
oWgpY8WTL4htLPsdeSHO7H2D/wvD9XGs4oigBpHrVINxERMiu4Eom6tSw0uNJyEwYqFY4c+8LJmC
2VDbxRvNHzkrUnOR18zIpTiBUsC1s/7ZSVLKpHZzbXg+vyWL7W6hghl+iKGXRnMls7HuN3lpJLbT
V2NerD96a4nkSIVEUCEQpzNmd53C4KyT7u2yIvq0lUVp+BqW+44yMwvlJw3yARhAtOHcZZfzsuY9
pKLXYO3d2c66tcxGLiqlsdL5kDU53uW1H7lJ0tPEBSpTrnx44PWmMIv6gmf+nqnhmM3xoF8bea3O
MwP/FAU/apuSe1+fAB4Cx3lHTa/7JkwWcWw/+CWzp1SnCSaN6sUH40zdmvdLYJJx9AZU6lGsXQyp
zO5sfQJJZIp4fPRD3kpa9KZH68JJl1aSDK/sKNOqq+MFYxlIARgB2JBjFfOo6MXMschR69YONj4b
8MJDt8oYk29TOEIiwOI3BIGXwvnqBNSQiHbmIZPg9wlzKXOBIfPJkbLb54ydrQnp4p1Z+eqsbIb+
iNZtkwzNHrx2cjuilZjpSTq6XmGd6q1YE98VUz4sgkF23YyZDei6ianALxzi8AF6l56iIlRRIA40
7HaByXSqXrKbM5UvLofI1Od+MhhurRv+EydOQH2601dVMTRQtTp1YeaWfFHb6r5ILHlpxV70msZp
vUt7p3dFGQeErPWGcZFbU7HjJ48hd4FpWeRvnMqIfjTEyg8wOftlaPX+PYGtsmPQU9sXade/tFNd
XQFirReqEXLgcmdxsCmA8GLulhmED7Ssf6i936HVHAt7mVYWwAmVw2CD0722twxVX9B1zXdhpEc/
P4o7/23V20/iq/+PZFVMG/1WBTtp5X/pp066sP/8j8NL9pJ+0lR9/IZfBV6JthwXCNsyDUlDUrd/
E1UZf6kn0CKCcEF/4aP2+0tW5fxlmRQ5VERXJpBz61QR/FXg5c9DUmVjm2Og0ULPbv47uqozohu6
KodSnXH6G0Veos1zlaaQTm1i/u+WTRAsHWFqt7ocKYRMVgkHaNAphHQNngIjrRkv050bSJ/WhWBJ
7w1FjRd6S4UKmUjn0tgXqwbm1YnjhsrDaUOM1AP+HFS49lzKIfumMHpm/PJx9zYGE4TYEsol9/+5
oKcl7HGMBRtuolj2IQ28cAeTSmdaHBerRZOJpzyqMfeFUB4Sa2XBFrFCyay1xrxLboaCud0gW2K4
scQXznQHs43ZZ1LsObMC/bbVPoMRvxGECI9SNdVZE2bOs5dISMaRQYtcJ7aeQ/EeVqURdLuAgfoF
AzkNFJHacpssyC/VLsXWL1fqZSSVbgmQGKfoIY92VZoO699W3v+LKg02mUblX+fRUBRH9Pr5gSAz
SX2bjr3bwtClzOE4d00yjYvcDgeqnt4ykVWykC0bYNB198oQx9tRK358fRufx2VPX4tusJ4t1cQx
GljU2deCIWWKcCs2XIgpwzEpQmZyprb0d56DtnQMjfixVCcd55yqe/360meaXy59qqkyrkE7Bbqp
cdLo/tYVyIOiibvBRhzYGWSOFeBhtU/eFWnfowCeNtxAOPv6kuc1by5pg8tF1W0JxKof1fvfLon2
xmubUjYE3aqFF4b9SHR6g0L2uwv9+Vi5ENNMCLqFZjjnrvhZgUBGTFbjmlFC3RYZTr7ycoHevtRN
HGQqagqVrW+jLhLfDHL9UTo/fUj0enyxJzH5HxpDj0XlFwUK/dhr8hWmnIVrW1m8sGsf1ym1OhYZ
8/pALRa1Nt3Tek++ecr/9OFPD9pwDB7CH0+5VqjUeB0jEbnwHlUvfyHXe4TFQ1xAeAkhZ8mY6TfS
yj+FlaxflT2b2hcNjfO3KaRnq2Zt2CA6q8UmDHEjsmK7uPt3148NSZqNWKcVgsL2rCvRDoxrZozg
ujJGw0T1jfrr2NQEouZ34NR/+Bq5lkXnEMsz+oQf//+3tSqtvo/LWlR8jeauLeVdqQnqrBnCMVXF
Eieq3FIdqVppCc4Q9cPXn/SPRhZgSJ0+luA4lJyF50a7tTkhYTW4fGPob1Wc79WhepZq82z4LX7J
KYpw30MkaS0IS29VBauaiNEQwRw+v4oq1SdzR6sWzmP5jaD3z7f48605nzeOhrGczvO5NUpfWz1z
GCdsXvlq1t88As77Tx2yj0cgVV3VaVYYp4GyTxsUqFc6UDpAscgcbiXKVjs37hMDrRZG5W4NOSpQ
gwu7R32pxz72LAOa/q/v4c9lzUflbCCtJizR5ekWf1sEYUTtAMNXFoFd5q40CwfylVF+80nPW8cf
H9QhrEAbTq/t1Cf//SoqWVHaqx1XieSdP8pjkzT3GadthXHw1x/oz03f5ux3bJOjRxfyfNOP8O9U
S9HiMDYV1Xry5SND8wxmUVdZoUgV1Ab18ZuH+E8fzzhFdhqlblNTz75HjMs0jErqCh5ae/QdpIFW
UL02ptx2gfH29ef7p9dWR5MvNbqqqk7C//lZlghEdW+kdE3JmrYQBkNzYecp4o18mAdF1K9IErpZ
39iPOYwDtSz0b77NP/Tup6+TZiWfFj64isTg8y20PdYv2BFVbmWZFw7RBbZvXbRsPDzfxvYn04XG
XtMwEB5A3hK33mDDonzzzP/xJpjtZP+nncAhdHa6U2/NSz3IKOEP+SPGJDejpl+MWnMstOKe0O7A
2YVfjHiHtjaDDUjY/n8GJv4pvPrzEAJ9jp0nOnvrNFB09j10aZS2pM2V29Vgf6JO2TuxytCxFwVu
I7JlbdZuF1OEs0qy/sFpPNinhggWClN0TUNzJcOOJzaZKj/hJdZUdtQFSau6+PpG/1ycjq0iGyEi
4Sbx0vv8Zak2RLAJLQEHl3kHyMzeRrioS3tEfdYhcPz6an9unRwlsOE+Bm4lHfbPV0OHYbUNzhuu
I+ruLY7DW/p1xnunfBfe/qH5OE06nM4t1ZJCF9r5XHkUeVo8xKbq0uKj3lA8Tiil5mNWHwafkDb0
+gS7wzFbYtyxHXzdWQhH7deoEBetSvcro2ZMVQCNdRbL58ayu3XT495YZKm+bvCIBhAVXFcd34+Z
MLZA8bBaFA3me8jY5khRf/hN9g0V4/y7kipHAYc/Mc0pZD7fjXvQVxYGiJPbkkC5QqT29eAzNGBP
pkd/N/tuXz7f/f++HhVVMk8SyQ9nx992/yBtok4t4CZWJAa7PFLFde171jcr8HxLPl3F1DDcUh1W
ITHr5zWRmKGWhmoKa8/D8xC07Os0hM+NWezrlJZ+M6XfXPD81eSCBnkgSiD0UuQ+pxv67WMNWM7Z
QotH4H7SfyzKWMddr3zRK+2HloCDTDskh1GOx+fXi/9jZPN3PcfpwsTEtK24vsPu+PnCNCubqLHt
wU1KAGMFp5CeG0evgWcSU4fb6vRwIhHd2dN7YNm3lO2uLDvbe0RAiIkedfqeqBCYbv36vs5fSm6L
RIE9SpqqQCF1dsgPmd/UGe+C65R0tJlNNkE/+cxTF2PxTRr+xwAS17LRhp0SIIdJenm23cQjZKmE
Xgt7oJ/McUjy575RLEzJDAKNo9iFpUczYdJeBEMGQKXqOUmnwpCASWsAy7mkD1+//vj/sBzQMFHq
4rggzjr3UWpLLC16Lx7cqLaaJdYtKdrWunCFnF50Y3yMWuYa/DAJll9f94+jWqoahySZoGALPiUN
n5cDNRv2c8B77ljH7wmDHdjaSUqEC2fIQvQd0bTvszbfWYlB4SGKKzkr07J5+/o2LJPLfF6VBAqI
kymlqmyY519JmzCYgJa9c82kN95E4T3FXXjVIxJfebL5GfetdeyIbXzEM45/U9H5XicJPrd4Sl4r
drWJT9L2tovz9VBJbEWlj74hU5gCQuRaIT2e8mupVMFVMSliE5uTtnEypN25mmRPgrnbdY6ZwXNT
TPrKM3Nn1QZtS8KflUvazzXOeuosHYt0kdRdeolJ6aosMyavRuZzLSAEm8GMXjNFyq1GKeylbrTh
pkmBvyetSVFWz5eZrt+XvTHcjAkjCHZPUxUjSnFZ0qKZhV2SX6UgjbAGSaXLlHe0IBhNoPz2/f9m
70x2I0e2bPsrhTdngkYjaeTgDZ53dLlLriYkRSgmhKJJ9n3Pr3+LqntvhVwBqeLOCqgcZCYgSHQn
jdacs/fa41WaVOappT9Rr0hIdo4jNPuHRBWx5ZWqlfMHL+NvRgVPgu0TZx5Kfm8mCQ2OYWx1lIiD
XN5bgfnATf1WqPJr1yTJKkLKYM3NvlJyG0wfheq8XWBMWyEuRezCGwpu+/WInKvYMZO07reUv60f
Duq2B0P4+T7DlwsoYfxgM76ANM6GHtcDlwHhSMcPfX7CyaI5d0I77fE4Bf5jJ0qYfpGyNlg5/O9R
b9jRJkWbvDZSbbyzB3/4jPI+vofdq46BKuy/+3gBLsejdmwzxGmEdUWYKeqqgNLsL7NZok/jHaBd
Y+3mFfYkxR/SrUb3SlmIk9lg13j/dXo7m5i8uIj28Pi4gEDOXuoU0K5bDwNvU42+VJV1dFO7kXPt
lCNjxw79C0ROwdJbpYf7/qXZCCwP6PW7zLoC1wHxOv/Dov36AYbCbwP8Te3WJxwnQvCDjlWQrn1h
FA6GsLJEEg7oESdfH4yKtmJESoCdadm1b2X5j9GJos9BbpMOO0bRRd5YSOv9hUc7I20goaiYvjh2
KC+Msv877UZxiuH7Ho1EpCdnEJycKj8HS9mHtKnaDur4Toum4gZd21MuxElXqdgbRmEeS6dAsjhk
D7ObPcscORm21OJCNo3xuVaZ+joVbrkui2KRPUp0H6CA9qVlVDdtaqg1Oxb3Ds9geRpMo3FQt3a0
82jZyQvNTet96MTGfaGrYuE00zBmvd3TS0dWTyS8FxO3tE7HjrjevKz6VcQy8yXMiuGBuo27TczE
qLf+VKAHqAB5w7qnvrAtpc6NyLK6uIwayI1kgCw8p6Ivjj4aVsAYUHCftaTTntlni/tmkNazNVZE
eGhuwqotwLxuyRoon8bUjTczgiDaaF26Qz00YyzUouvUd6Zb/AWA0UvNR85iKOrkcYy6y1DqOTQ6
QSNOIpwFiGvN1rak/yc3DdzLUx1QTd4lVQ55lETjq4WEtbFCPah2cYkCbe1rmmF7k99yL+yhuc9a
mBmrIdDLJ6RH5a4hJjdaCam5J/CUJcnueMuSOsq/OrIKj1YYtru0CNTGBaREFxM5ZW+rNl6iqGmO
l1SUn9jLWOQR1RGEbWVB2Z9DtWhCOsCzRXWYkjjeG1GV/NCDvruZJsdeT4mbrWYxYLXNxvgwmXCS
VRwN9BDmGEUr1pxGB7MBYC4myl3QNte1bqUVSYjn0LVxajSOdhBpaP0c26ls2Ejo4LRnTrzBFjq2
ALNtTQ6eE6OukKP4lbyYag7FSyoGvQoDqAd7d7m4qEK8VXvdHd1tnIR0aWPc2RgnJcaKKvJMJ+oQ
49nRIYwDZw/Zab7TNQM2FnzyPiL7LJ0Os5qCW2WzaZmt0gWoi/GQQN9Pgo7pZWWVudeWtf5YuzI/
RnZpIWec8LXWusi2epR3h7FOqk0FSOYxid1+N9aO+hp1dkVqoAmE2JyTcD0mOIOiLp9ZXvPpytf6
cW0YGqhnPXONw4BHe43uaSsmp9vMo63xkiGsj42xPJiFch+nvkdsTcTmXU3qKOa2wqmuyHjwd0Wf
rst+UtyRVpzaPKhI4DHMK3KZt2PVDIciEepUFLUDAdsRG9ttI6/BA0e6AOF9cKylpR3aaahOlh3X
n3hNnjpV0/R3UJZqnCm8tjbUhdsm7kF3Im0/W220maGa30dJq7Zj4LtfRhGPd2NozN/LlIfZB4Oz
K5k07xLqy1edXrabPE2cE2Y9+0qRs3tVd7P6ZrAKfHdzjUfnZ/GX0koM7+WZDk1ib9Nx0fBEIzI3
jmrFUZRuOJLYlEAtygh0Jbepb698c6BbRSdV3As6BHcTbf29sA0XDK1eHZ0ymK61BIebbGDGZ8Z4
V4wyOvpjXOx6Cvs7Q/nTVjOAG9GSt9cjlo4jEjfzkGTx82CPLpxjP9bWuobyJ7WtWztrWIxKaP8G
hoGbiCPqTR4kPgrOLMR5ZMzafN0Sin01tCpGeCAIf1/FieUWiK2TCLFmJ6/syOqblZ0OD7lWbQl+
nz9FqPZOKmb8comaumlPuHcMpWNT1zWeoZdVsG1z2l09Bn8OJJFRDGCQUAinit9F2FU+GV0dH9EJ
2D+QMObrthqKo1Rl5GWIhwAPYdlYIV/Rg/XAjfhS6CafURD2dcIPua9bvz9UKXqE0Amue9epd6jO
q4NJOfEUJalzq8Wk4+RTV911iKS/znUTfbYnc7rN3fBTPhTaT3tWJnMPqhpqaOIkJx1jNiEXSFzm
7kb5TSggmIhuwuqKFbcrmxhHIxY8dV3GcS3QVubOHcWU8jBnibGzkRqzOtOVekDfNEbbUXcHY5N3
QT/uc3Dht6i/R3enWrfbcIcHiyOiyMWGKi1obkeSCThUyLI9xFRqFyZjQDeQ9i4w8qrHujqLcueX
eX5bJjYaa6ey4cfH9UM66gNg6Nq+Lga/+BkLbfy8KJi5dNMPu16M/mepoQ8EPYz6eWj64ktMdVwh
l9dshF2jNe0at07C1RC27rFV+o8ZgP6269tdm1jzSvZVhXnet66Qt8afF8G0F/kqRt1gOM6aVWa4
oTjef1WJljwnehbdF+UY7LJcLizDEavMzhiNJmIW1+YnzezzamMmxIys+fPZ3gpm5hs9hQUm01v6
o8XfM+mIsJdULlbcr+HBHuV0g6uEqghQ9HVu4hnFbV/KgwjjCm9r3h17m55MUnpkyg5EZjvm8+Aa
7akHBfXg+1DVdyM+wZNfmPKnrkffkL6oa2ih9Q+tTNkndmlvPYzYolFyLsa4UozsapLSUQ/zEpil
Cks/wXpPLty4Myg8tuM95yCFljZJjyyp6VM344rue3LtW7j8TGYZVofgk570R847DWJQTaB3D45p
Hd+S3p2v3L5yL7WRl7UPwOdTdXTk1gaOBeG11WhzlwN7UGvM7xAvGh5m8XYT0oH8OsZzFj2qZn6a
IjPUdyzSecARZ9lcmD0PqCl4O8PQPUyjccAHbe6zsUYwZHPm8erZuoFTleNEsGBXrEKjYpXD5ckU
bMqapV3l9BG4J3ihh8HH/PyyC3K7ADN6WFoXBfqbGYx3Vu3FGB0cPuMV25Xmhok0XalWPWbWso+p
U/doSzTWetzfDiKIdizd8XFs56PeZcEGOgY+dHbTVqY3nurYUqN4E7s+JLliIKt+Auy/4pjXrDpD
fc79bEuONY0YTQkWZONvnzG1t6x8XpU6eZMwH7eZ1tm7Msywefq5sxAivthxp+3TZuQjDyUXtJLw
kTuUfMuqMMcgi6g7cVRwqtyK3bXjXiRWP26dzGiuW9OxL7qlaFRX4fjZtrPoQOY6M1DtT486oYBH
tM+7tsgKbB/YccUAbwpxag4qjCAKNTrJhS6lV3UxiQTNUGzLYh+V47Qxg/ielzklvGw+Jag4cSOU
yRZW+U1rA5hIiDm9dXyBVdUaAQ2ME+CiNgrz62QopxtjLptsV9dleJowlB4tGoa3dQweesbYd5qn
+Jq1Daked4YdLBwkL6vZjg6222wjhdjLZaK7tYgv2ji4gS/jJqruBolt1RHZdx8r5zFNKWBt7M52
LsflB3rdEt1g4jAm4gg2b4jnDEFm42ybMamRg6G7Vn01HsJhtKiHBd0Df+fY83YderptS9VetM9B
9jypyNrpbQLMl1GLhWViRwZqxKvM1GSf7MeXRgckbWhKnmHgV9vIz06Ij8VJMxmbsAMwMJDN6Deg
T8IGSp4P+4xfH75LW8u3UCKmUwgjYGOxGbzQh0SS9FBUl2keTHd9JKIL2Sb6TdD5xOQYOoecoktI
0hL6MGYbGqYj06eYLtVsZEBpzOnBHsDGxG4Rw5pbRF9VZhKC1hs4RyAyWFcyyKGpoadGz1pojPqZ
g9sKeFF1pEcS1SvSLtCz1ZHJy9PNIp7WiKSTnRv24TaQTZCsB9e1UH3K+Scuk3LYZPjH+TuB37NP
r1r7ZvJDydBx6uJrrNLgExmh5UUbw9XZBf7gBBtKFv1tU3LOXcc6vgOMxcOpL4xxByID+Esw+UxT
pG1l910aa5epNBes32yzASgEwRguNUz0NZvOBFjvWzx6nXiQu6aMreexz/7W4soyd1Sy0KqNer0B
7aqATKCBb1ClTGXqDablIHgdgeDNMt6JJI/vohQWhqiE+4SLOf+c9QRI0BOOvGJZ80WYs31JCZpb
zRhU7FWrCmfTG+wEMfxxCGvK4Fq3c6Rw9hztm8LIqeRa5RaaWHUaM3ed92RLYOlCjttYjge5BmMM
vaCpnadthiJ7J1zN8ddNm/jbIZJq34dBu7WntPw+Mbw2eqAsokk0tYOJ1y6avykmadiftBsrC4j/
1LoSXSBimtasxTaZM6AgeGb0Z7Dc9sauHXHwY2JcAqyP65I6Nyiz1tk1M7rxOEKpVKVq0wwWmzo5
hug8/QGtdlDvUoOHUwz2oXKnE6098TiX2g+Vx8FjP8joWw8iZjd3Qfa90zLkHXpSJGuzze+GtAsO
jVWEl5NGCg8Jg/oGz7pcWeYALHHIXfHJNRFCrsvZWk3a8pEam0JPD/eurUW5ssiCwTCE3LjW+uqy
d0j5kuzp2hY+WlUm1RZ2VHfQqV57o+X6BzHL1Au0ttwIXK+bwAHvyT4TpGKQD8eOyWo1ljXnF61x
ryjQz8Y6nGt0IhRd91brjv2KHYOiH1L4LetrFbT3xjTb4couxDCskiystsmQejUlkSuIAs6qlqAb
MFd4s6zZ3gay4y7KwiSvtqtXgZzIEI1k/9k0ElhApYa0nyQfxm+OdYkKW37UMpf1rjY2fXg/W2Z4
0HRRkB4bsmH0U4f2Tcl6uuqdmt1dLjkIxKQeR/6FL/Rgk1OSoAIxfQpIb4L2GeB9c9xgWmrIJGBL
0e9ymeHpwFexS3SmJDctCOjS9ZlMH7bUHpUBOGHs3bcxocY+rBbll0RadKxRcSPUZZ20pw6G54pl
Z91j/fge0KnHG+I/uQaWgCm1KUYh2LsJTDABVEZM/Capve59/9JVCM7sthl2sx+7W7D0F/Ncs2Sb
2pexji9QQf/MxSLNNZdD3FAYmzae7e04L3ADswfN2OK46YijGvxqvu9zflmG8bxuFzZSIKJtrNO8
4qyybvoEiMAQVJRBpiVh3I23Zag0IkuwWJZIqENaFSQpR6VXjclw6cQUGMm+sFDKw2wCygm3QxL4
qpJki6VYXQmJNxJk06XMk2ibRAwFMoSnrTPptE6i8SqPcajNQXrng2ZYkQrlMsRa9rujB3vygYfw
3AbxIzfqcbKS/QCSfBqB6HT4gipWZHPb10FZbSKckz6KOemyRZkn11p1ChmzY2rjjUzJFRUGm6B5
jleKmXJYVaaF9yvCEHvjzPV4a0YVeKwSU8od4uRqVQWxcXI40f+MXNta6yL/PNNHL4DeYB5s8Lbs
3Ab862S2wdqP/A50t2t+531yVySLJTtMeMbRtqSBEJtiEfARw8tzt0W3Z9/4qY2lVPTycy/kvTNj
jR2yrDxZiPpWqLw+E0BGpJk7Jei9xHzM6yrdljzNfVQYYh25kpOZ2zfshOSwTkXAeT6S7lejmR/S
JuAoyamdVTSm0DLFPyhOJOvKjR6MUSOkzgr7NUijH50f75jtGHImh2vKm8aNZfTGNopd/QoshnMr
nc45RSEgC1F28R5tXHYKNHFB7pBzWqre4SofSPxaOWn06E9TwfKdWKc2bI2rFM7USa+wFpNittMH
+YWMPqx1OXsHXxjWlT3WGS/XYO9tKza/KMKZ9qJr1j2N8lPP1gBhYTt+cwetvCPiiK6BzdHFn8V8
oMxM/8CWVMusUZU7u6uavWkY2UmrYv+qDVP3myqw/iGsLFy4/aFGNY2YiK5eB1WusVKEBLg8tBR5
ENuT5WV8t2bFApUKG60+B2R56nWTDXEAGKXUu/BZURM5khoe3yqewZHk+vyY63JyNs6smp+uPYVc
LoxpS0xtu8/jKbhWqhxOFmvyjzGOtU9lLZO//TKbLkeIlk9NJpO7ttV7PLJEJ5xURcN+GvDSt77q
aPiT051QrNnKIGTwFIG1kXXl8Coa9ZfAaKZ7Iohqb8T29dDMZnHL08X23HYRIQw+G58g1uNLVQek
YkmnPAJD8tMt5x0MHmKyjzi+As7nrUnW9ziA6wyLeWNw6as2HyM6aHV3EVcv8v0Y6VYDD2bCboEs
sG9PbmKDTe6n8KYjj+8TluJ6X0cWuxongcK1JUIwoAXB+Wi8i0gR83ewQii0J6K2noM5olCBotLd
9tnIY+rYMsRHuAvo7gm2+0ZwBKoxNYD9HImMua/s0FpXMivXc5qZj/kkg88aWxtVTO7WIdQUixO5
LRunqhbSzcgykc0kmZe4uR6jRlJGU2PwiTn+joreWjc5EtPyZ2vyKaH6yEbN2lV25Y2SBAYaoBgM
WMAcp14pEeprIRgmnZt+bTOKD00xKpoQ2t8yQVWmhyUV7kzikenMLWXtfUizYT1Geb7RHFhraBx3
bpW0jxFEOF7d7nvdUaypSWfaFCGxviCI78qioiLo4+Krwsg6JHz1FW5FgIBCK7xQucV2HqHbpX3S
XoRUsTcWi+xP4rNgQFmZsTNny/o5jcJdWx3Oro6NHj5wNiaDS6Y5kKvLRQB6Qb1egwFlWJt67otm
ZS6hrHiFyOHl9w5YfiSZhDOVPkqwzadOh8FB+aq/KgMmCkP3odx0nbvVO2lvp97KQ3a5AQejxsGs
Yje6tkK0ajOYRue2oqx1+XLgnsJ8eAjCXFxKCXPKbOD76FMR7p04tVh2B9IeG/sAoyKFFG3sJqel
ZlWhbfeMwug+CVOQn2xO/Y5idaqtEEDHniQ7am8OHUYsCTAHl4Z6zuMo+VKLtnmkrgaWaIgALm9i
IyyOWT82P3y6BEdoAfJi1BYaMzuey2q2yxuXTHgPvg1EqDzeyHwKH99vuLxggV+3WxYJGV/BVlCT
0Rm9brcMNKOSUDeqrTBjcw1kh/VOuA95Qk06La9zkJWfLD7VAz2XnyxPbFqMTFdI9WRqPb/wc4bA
sT1VcdRP9fQB42xxaIo5WCVRHlJfs9wPPvNvOvAW8zxCEmnT8KXh/fozm1SY/EESeVoVsQnoDjpW
OMqQQ0CZrFMToVazzDiw3X+EkhepoWlwjLPGvCqdvFnNBqJPNkcfkUve9s0shRJbgIHlOCjO85Ok
nlfBrIJqa1DyblCa0I+6hXTFclSFmM0gpsCSA6T+/iN8cS2cPUIELngkli4kyP8zTYayZkZ0G2H0
L0R6cAt83JMNRB4rkrovY/mMMv5hQk+8duq454jARt2iYbBqKye/SecyRbVoPVN6SK5oRDqnITKL
C1VNckM+VfmUzUaBfFZfmlQ1MTUJRq4NzY6/a8S3Kyraip1ayTSgBwYhItXJz4HJCTjkeTi4XoZF
iQjxDvkYdBwIBrgGFBCNg+2CDmi7ueDYbdv3lGOA1fRz/1QnYt4Q/wK9O27kBj0R0VNR9uRgPcBK
Ggv7+8y7s+LVK47mHEw/37+jb5R3cHYWWT+oIpwFb5W77lSgGB2Qi5aaNW2GevJc3XVPVOITLy1s
qkGVrcL7ztEippvkRyRsGJqxNSQf9EPfCBsQVhgG9BZp08JRztmj7flJGXV6sW0nad/afuDQq5DD
zcv3/V+v0/1U4ln6XnR5W5PtERAS8opN9cuweON0+n919w3F5M+XWI8FHo2m6B82J9v9C1fCi/4W
N47gvfsXx0rpf+kYBhzCOKTERLD86J/0aOMvmynLQpsAo52pgj/4XxwrUyAiQLviLtp79KZ/wLF6
yeH7dUJA/4TYmVAQA+W5eqOx1xwIL6B+1SYfRHZrUYci62oO9gNAowWFMGQXlEEoxjhacBBT1c2e
hQ1yXWpzch81ZX/QIzpJQQ08A6ww+pKxEtcAQstuI5RrHerCj062Fqs7Y3DyT73TOMXOWMJK/3xg
/vfA5f+DI2HeHYSMvqB7XrJgVs/1t+7HqxGJNOKfI1L8hRZwedSLBsVCF/6vEWmLv1wsd6zyiHjx
0ZjMMf8ckeqvxVwHM5JGlb2U+v9rRNp/oT6VhktT0ELXbtl/NCIXycivI9IhTgZJN9JxZGLwu89E
HZ1BqbmM64mdYqY+RWPX0F11pmK90Mq+ydIFP2D1ib8bdAH6Aar3RNLsVJmrpA/VhTG6FVXj2gfO
OZufHUcSEEI7pH3JKZm/JcRSef4MxGGF7845/XLLb/7zY/4HS9JNAVmy+b//58XB9erTI6pDV7bI
Ry3uyMty8YvaUtPBpk6FNWzCzpqeaRAanxLbgio9umCoQphoj6LnnFWkfgRAITM2UMp2kz4gdkSS
a16AF3cjMLGk4nKsFRwROo3acBBS1GMzdVLCmW66Vg5fZC0ma1XNUruhpzfvFFjgra3SulvFVHu+
zBSH9GvCjmn56KSw3dpxHF76Rk6TaFraKAOF02jVLhbqhuPMRwKdc7kTpk72GHDZeIqGidTy9dZL
dGzNiZcfN6awfA4yoVp1o64htMQN9v5tPxfVLpfCHqNQvNGSBKv/+lJRkZkCcyLUMjXhBchL/dAQ
sLpmd+UgVPGVF3T57f9OOOernsHL9y8fwJtl7/Jn8x+r5xCTb/Pr4rf80j9NvsYya3BiYCUTSE5/
Wf0c/S9obxhgJKkKmEWWaegfc42h/jJwrdiLl3f5neVH/1j9DP0v/gxBzIroKbb1Sv7JXHO+ZVqE
oIijmbuWdAckbK+HjVUPdLOEVXq0OIq1JXHo57Vd7n65Kb+ZE84H539eBbMyUyrcyHMeY2B15LyP
svTQqq371ndXtDiyNbg2oobBs2PHBfz9/jV/+83oPZAEzyYPsfnrbzYTuj1Ppl16Gdlv26mGAK3p
ZbN5/yrLg3g1Vy9fjYop2ECMB2yAz/acXVC0DaWA0itEBl7HjCDxbPTQLTaF7tIfDShkQ8Zk4SIY
roVHMwdaekAAR3cNUIF1UenVuHRys2+RMbgA7nM4w59iu5WdZ5QK2h1sF+2S07dm3HSoco1dF+Fa
Pprsa646HDnXJcXjfdO02tX7X+5NsoZuGGiklcvxEcIni9LrewjHwaVQ0BdeM2vmjWYYmM7MPKQw
44TGQ2d3xDAPMEIauL870pf6vWmW8Q5uHWuLVqnhg7v9Riu7fCCsAy6rLfIbeJKvP5BNIGPkqIoO
qubYB1MY41M00nmb9WJ6nOiB32jYPuh/kFc6OnQKNH00P/C7vh1Y+MgEqn52n5hOlhf6VzeBVZg+
IEOVe8pPh8+R3WRXvYo+8pC9GVeYBtgaC53/sB84d35qkZ7rwRCgFECatXbIMzlAhEAOH2n1B3f1
zdu5MAjwRjDZcCFzQRr8+oVMqzVEo1N9MLO8OuLPHz/jwQTG6IDM0MdR+yGCuo//9P3kqsrEMgY3
gG2YPHs/J1yFE+Mm8IJFsoj+YExpMjfZ/v0x/OY+svRy0JfcTh4bPuXXXy4w6HaLVlRehIMY9lCb
bFOHt6dNK+dPv9HLpcgDxAaKBkEu9/mXjY9fuok5NkPlaW2DZhkXbaOp+oNs3mV0/bq7WjaEPCd2
FaiOLf71+iJxbiDaj8sSiY8LGQ92yd5ox/46A+B0lXbWHwZlWVyPoz3xOnhCl3PY2RQQsXhRFh+r
pQ18Y8jocjZjOEtUtLNR+47ypVy9/8DevF5cEGsaONblgIe5+vUX9JkF5xyVD7UwO1hnYD83uaRy
/O9cBZ8gBk1SH88ti6rLjcxG0uYJuBXUuLpmKzAZ/ztX4fuwKeNwCzf39XdRUcsdhSoKlr/yt+Qm
fBuFaj64yJv6y/KImCNeDC02OuizR+S3gN0YlXwXMiLpPQ4UeQXkqXoWjxlNgksae8m+MuYQXT3p
s9UC8yzQLX4wj/zuySk2vEB+8bYoY/n5L+PfyPvUMnyeHEIDsgpTV+5myFgf7CXEb95obBIMDaFj
6rLOvy5aYttpBF8XukdJrDHduTjstwYMsCnr78OqRJwo5Urivgyi6sIvxdeRdi3uP/KWCoHv0qWp
/+fjSTGRcf+pJugv24RfvrtJOAoAZaP0Jtnda76h7cxq+mgb9bsb7BgcDFFkUTM9tzhKYP84UrgI
TbXc07RF0WiawQfj6Xf3l3OvYy71F0O4ZzuapnGSgpZR6fl1ru+7pIzu6ZdWh7FR8QeT8/Knziaz
ZSHXodhQn2YH/HrETDyMvqu70usLjvSIwaDT6Va+KdEOrrsRCDBuoWlb64Dv3n9eb18aTLCC+RMM
CXsbzNqvL+3bgQ/AtSg9G8nlU9xZ+SGn6+qVHRhNye7s2Kmh+Ik4xLoCdJweUpMUBtu3PoppfjOh
U9+SCtewzgaLzf7ZB9EokBVtgQiBFO+/dV2jXz/16dZvfblKMFl98JK+WeyXI4NFvQuAEM7S88W+
8Z2gyVIt92IzixMCX6qAvhvD9wRfedgnWYGUOaNW/PD+DX8zdrku5RGWLQfItVhOSL9ODq1lD3U8
dLk3cFq6ItKNzA83sD5YHc1lRn01opbLsA/nxLXgkd5YG4GwgGKboNB2WvtQOc7EST/t9iSPacep
rKjqI1S/CLMw9FpNpSdFOtsWQqlD1Ec2P3HjpgvTyaxynVqDjVFxiEeMV4V7rzrzS2am022isQxy
dgGvZzQ8pKSq0Jyi/ByRMRwkDVwCgMZuo8GOvJXK7LeIiJJVnvb6Me/m8EisTLtB1hBtZSvDdQgO
xgOOVO8StG5elo7JqcxmezPNzGt//BhwSFMe4PTIP+ebV81tgHijqgAuPWG70tmikyL59P5F3vhe
dc6UHIfYbtEXEJyQXj/swQCqPSVj7tV++j0oo+vRxoATRRGlD9EDKu/zm1BqGF7nLf0JazX4thd2
AaK1BFJyjo6LSDpUJO5Hu4s3M87yyTg2U6QDp8Kx7fUngyTe43uYGf7G2F3Moq4xIEt3ZRixWPci
4A0wmAWwKDsfvHhvptWzK5/dE6sizaSDGeNlQzagHLIGKC6YLrKoK/6dh4wZnh0i9EUEia+/ZNDP
xqB32CadGqEG6T4hHZjQWr3/lH/zRksGEj5S9oZsSs9uZSJLiadheaObTngSE/VGzv7jn1+ElpiE
K/Gy6T2bNnTNqiKdhqpXC6fazGiMV8UwiA+eze9GBXUJ/Ig0dTksnD0bW9YBgq+YZ8PmAo0hsP3Q
H6zNhBr4CkmYfRiCtscapQHg+fMvaLNfoj/Ce0nV9/WzgggRdWk+Zl6Ym9GjmeooDurB2r9/ld8s
MkuvZAFDIS+FkPH6KnPjT3hSoswzABsfQYENSNYgGBYBusc6MMPn96/3mxvKA6P4wgWtpXrw+nrG
OCDfsOPM0/pG8yzZRau6D6QXF4ROtB0CDKNXrDP5VH9wP88NkUw9Jtttph4sppzDzq7spoRBkUCV
evOU1RuLiMn13M31hgZ4/MnmoW4DldcbpILVqijLjzIcfvNSvLr82avXMYhKrWtSj2CvcZ0VODNG
ux4/2L385nGaxlIZWMJh6GCcXSVB61T6jcVVCJPej+w89zGFJggVRrdDMtp+MKG8valMlkwoqLbY
LxEh8/pxztrIrprMS6/gZ5s8Lr5Ql7eIFIjttdshIiIQ07zWEM3A5O+diz8dTIIeCLtRbPOUdJyz
wYvgXe8LWy+9uEqumaPdjdkp7brqkLGm4DmIrmz0E1rrD2aFN52MBYNE2WvZUrCSQXZ5/bWFrIYg
CvwC+3nUNldJVuPTREShtOOIif6nwePlBFJrVXM7dmFzxTGArC3cffSgyWVyP4/p7Kw7NTJt2Oiu
nupG9GpDjUt7JkgOlIiAIl2v2tgBnqx3LVVQNU/tnZ5oEH/LruPYYgQ+mruRBFKxgxHQPOZW212g
Wyq+doHCNlk6ZVliRWyca845YLwBHj6BVHVCPJND+DVBQPvz/UfydpiD72DjTLGIwx6awdd3BuPH
GPt9XHqKHLGnhhUblV5dPL1/lbd7VeBnYEktcsqpBpzT84A+S3hGMOU0Chx+MF6KwQX2L/N7Z0IC
i4LK/WD2eFtgpI2yHEm4nlw6y2crQaVHTejggPUAZ3R46Ab/MOk0cHg/goNr+MB5kgHvQlZiBa5r
gnMahff7T7/38iFYvtmkLGeUswFPrEWRGI2PWspdducpLqRDV83OhRiDGaK5IrtX9535x/uX/d2X
ZwFkoC96IbYOZ+UK2/bDAPl15rWRSvAQFzpqVmDFpqrjzTgAVo/C2PkKv6RBtdfku7iKZ+/9D/F2
qjHgkrg6zVRWYrocr0eWq4U1AbYzK0cuy/tUqmjR8bVbNVRAoIMQ3zG1/PgYhwQdmUmiPrj+72/C
Lx/gbARAgM76ysdR0gGJuq3aOb4dkRNvo34gndayyiNuY7WjI0nMsFlA43YN+4Nh+Pb1en0Tzl4v
v510HKUSV0vUPYMVcu4sc24+WKN/dxFBT/Klusd/zyb1tqG83Rv6MspkeNOQybeCPC4/2Hn8/iqo
NV6eKAPr9fMMg2ToSjq6VMtNfdOKzLjBl+V88Ma8LQqBrcNwYIFC0wVKpLNhI3u3qU2nYhsVZ+Uq
M4fw09hM7YYugnbVWhFpHN3Y3+DCs65ywN9s7cbkp2OmsAJGzT5hUE3Ie8BphfMx/iDY6Xf34NcP
d3YPOhuloysaHqcDGdsg/OFWQ6K7ef/NsbiTr4++3AJLKZBDirrGOWqLzAJZdWQverlZpg9SVvnl
XKHYj83wg1P22+0HV8KsomCNUoc7L937ZU2AKhAsbyIFHJlcjqdKueG2jOqvrco/OgN8dLmzaUkz
WNVYXLicnpLYQTAGZp7Av7ClE1+4QA4+uJG/vR4dnkXmwQ7yhZ/zSy2vadGFR2hqPR3q4wM0eOFp
TWhvyPBoqUoX/h/v5ridaCHZtrKM0BN5/YoMfmY7ZNBmHkpA7F4D1NQE0sXadZrJM/yh//PrSVi0
XIxd1QJufX29nLjLcJhoLRE6/P9JO48mt5EwPP8howo5+AiCIDlRM4qrC0qrXSE0cgZ+vR+MXS4R
gyKs9UWXXanZjQ5feMOMqWMXHW2j+AEov7m35qzwb+/Ltyr3amOC8QJ8h0IsGEHAMVelHynEqDko
JHHircN6IRG/2tI+hNAvijB/luQYlCLIECUWD4lU3UED8SzsSGpF+FIRPhT0+jzRJcii5x4WV76W
ojJbB16UytHOp1+uifVPxYMRTKoC/Ife1PVP7QN6D31JBxHJdFhAlB807ZlOfYlfd+tgugU2+/bq
LGf/3Ygm7y3SMQt8Y3VxIZ2kQOs2xUmT6+GkWdJSoYrFQW6SR/SxzLvQmmVKJ+aeMObGpUTLj+Yb
gomm8S5Fw8hlRrJpFKdp6AwP05cKUDw2Eben94YuXs0PcB+R1HKYUOJexTKSBcWxCCJxagX82ZSG
lm/lEWIqrWOdh3qO72ArzD/SNtY8R+lkuDWjczHSWniQZWCupJDEbv+mjYtSt2Qurze8FvnT9UeG
TA9NeU7EaaGMXxaLZA/CrOJpqb3X5NwcajHiBDGu0dZaDVWlvU1xl9mLVo9PuZyQ+IZtdkEJ4+vt
SW18Tu6rRYETCC6ln9U+ytRK1gEWJuQqQeYVWlWjDmAnO0u3/N7V10RqiA4EST247XW1opEnffF1
S04A8cXJ7hXnI6xpqHwB7mdwSqJPt2e1sX6OzkOzgPHeQHfXn4q+ek8+qCUnJ0RNgwbI6GNVM93Z
XV7sHP3NoZgZfQ8Ap/Qer4fqpCIbY7VNTlHWz7wyyH/Nk6ZezC7Rd97Ptx22WkYHbx26j+wMy3j3
sRql6LreiSnCK8MnB7z7wUFO7WSUeErVeEaca7mWkX+Z8C6uEFUFWZ5fcDQb7jU7Cl6iWNePExWx
fzTM1CtXGo1/a5wTvXyEqwUBTSBGTf9Aw0Tl3hTwEHFW758FSrGegR/eAUvH9E9hETaFd0C8pMx0
2017Wd/fXs1ONkXV4A92Gml2eGZfmu5kdGLnunx/QVNzXLSJFTolwOpW21zJAuysepRIimru/cIo
zWNv2N0JRbjiZJoSFCUKbf6f7kJ6jbzOy6xojK1lOLUpasHxRfGJaovwYzC9cCnA61hWv7PfN7IP
sh7CuP/d37fXQfmI54ocWbAzurqQTkOHeZyitepdV1S4nkUqWPoCMxtjoIMwIKBxMMN6T7by/VVC
fwZAGE0YjbdtDT3BaLypwCPFpxrIkW8UaXs0Rvw7by/qO14KRxoaLMVdbhSYNGvh4q5DJAuh/uiE
TIlCCAAp8VgncuBJczDSrA3gEoMQwf6kyC9RUIfPuKF9D4PSwKap11y0Iut7bZqr084PW8o616cT
K1ga9qDP3+SMV/GmQu8FgoG6fAMpuCCfMh6qMWzOBtQOd8rz8SlX+/aYJT0KhepsnecSTda5jrGn
akBI3f457+8lfg2gDx5P7nZym+tzZZjjoFeFGZ3CxjT+gqAp+7DAVWxsYGneHup9LLJQmwBeULhd
Cl6rI2xAyja11hC4xhYZFdMGXnxH52pCWtk1c13DpAzZDAoge6W2rX1P7gKHBNkSCm3yas3VDv2F
SavESU0c6Thi+eRygerUXfrh3M7lgz5JjwjTZe5UTurJjrT64+3Jb6wzOQ2WvjavKKHxavLW0EGw
hu9IFA6VRaNHh1oGHqXIBhg7T83GJaby0ABNRCua8tnqqdHiJDKnt1dNVZs7CenXu6zPYdPZNuoi
Rl/Bv0PB+/b8Nk41CrjwYuj/ykSbq31kmTk0YsFTOkGyRE1AqT2alLvx3tYyWkt7mToxlfi1uK+W
w5KaKz058fA9zWNiP0+ZLeOtYYeHUhEtGstlO3iQEAnkZSm+mA1yGV2sY2oQhBWNT1t6oHWAVJdS
frm9BJu/DYAbdSVaf9xs10cp0nC6tEfcQOd0ehK2Xj0kNhxVwJr6jnDz1mLzViwtaNChsrX8998e
Q10obWmmGfzGavE2MzMEoy29a6Kdy+F9PAaKjg7LYv6xgFxXm5ZgTEJ4KicU0xAPD3Q0QvS4+TdR
5WfurT2fja19u3T6gNzjDUBD6XpWiLjJkQGW6EQGGfiQiYmZ4wpLCj2r/MjCDg8dGX1n3259tDcJ
bHAD6F6tE6QEA9BqGB1CzryIoZOboW86RLdar+31Td/60qubf8kJoKTSZ2C4VUkMd3IlGuSADSIp
HyPYw3HdPhGAPgSGeoRacU6M6oIqq4/YOLpb1qtcVQCYmyc7bjBCpeo+1E96MH62yv58e+++x+Iu
/BKd4hZPjwP2dXVp4HItTQR7ySml9InlqY5C2FhCO1fiwTMzYfhDUpdPs6EWF6YYHrtg7k8WWkvA
acK9GsJGXrf8nDe0E8EyjYDrvVA1xESi5iwl/VQeY8iW92NW/0i7UnwIm+F1SNA6AQ1OYwDY6kGY
7XiHghc+DFXboJ9GY+z2Ai0Dvvt2BpyTpR8NZHl1uHNwH7I6cPGgAQeHJMPCDxJEhaikrF7gdtM9
jhzza6FG/Xmay/8QNPFRKBzA9tAXVNH1evTQOiO55/M4A7afmlLpWDea5k5ssjlJiwoFCGhMw964
bL/dK0GRE/1KE6PQNjlEVDy/yPakeFSjDTfl2B/QucPwcdCzpwYltZ01fpvFu0UmzaSzCgOaaP96
lmOShZJT4Fdepaiq6tFL1yOUVJkXNJKR1LGPFdRzgw9sds6zlnMDOVXyTE3wUz0g/aYEfilbXtso
2LICtYjFnWqnd60u7hswKXqOC54oH6ywfwC4eKhk8SKXwy9jKh9ylUaXGiOCH34Ki/HDJIdPCqLQ
YGQOoGYchNOSEzIKh9lRP4yj+JpVxc8larXqyic5vgOy65PKPWo252NqL0IKTghJwR6K7od8yZDs
i0CFCBHXc2L2hzIO7sfQuUNHHRHGzkf38ZJJyofSzC7yFP6UxHAfDfoRk+5nVUwqIgcFlyBuAi20
JbP41kraubeNU4C3WaBgHmYPFTpJ1cfb+37zfrTY8Ev5ELL5at9bWhdWw8BBxPsCWR9tlP2sjWJ+
huN8uj3U1qtG8gVajTIewvarocbYmTtHLO+npNiIZ0/IHXTpHsh/exSdcSgxEEmsQsEKo29QaDJM
/tCp7gZ2kmtKavEfXujFdA/LCHoAQOGudzIqM6mamkNy0jvo02EgJ56Ujenl9optfBwOIio3uDcQ
U751mH87r+VoiDSniXta+NMgjRAVskUe+KLc68huRAKMRIeelg6+VGt8ndHXepTo3AyTac8PiI7p
B2So7ItW4KqJ7mKxkytsfCXiO0izZMQkxtoq8sgo9bUdFnenlCr8fTd0ydNkBnvY5u1RuCepVi+d
We36K1FE6DKZKPKUdXXmooFnoo3Fm3v7K22OgiMdxM8l8F/vBYsodUiXtcvNqbo3Y6f3yPeynarP
5l6g7gjXCwQOZLDrufBiz6oWdcmpS5TQ19sMrnyYL7YDZXi8PaG3YtXqngbmthDzWTaQfut1w7Vw
kLAYPCUT1wPKpQhBHmy8koczqmLRMzplxXyMVUvUaKZErXGYKRIPd7We2YlbR8F8b0myjobSqBX4
9siq+FqjQvkJB/h/jGCej9LYGl/G2ETUSKD1X7v55KSPygTAwa1Kq9fvOqNUsVcyq/ZjKA8dbjfK
0A+ncTITYn1LmdApJLP7aYFG9UXsQD2TQ93J7zjxlfISqLWDMlSf9d/MOk46LOszNMYqo0fGGweR
ajjkSm+iMAC+GKmFQv1LJm9HC7bQM2jbkDkXwuRPACnG6GoZHYXcKrLnupp8NVcVC5uBDjGbgn7a
h8EGjgHwUE2/ly1CVfy+aTyb4cxPbR24tofGzsxvaSnLr62JO6Rro6X9FeuA5m+44m1+iLoIryze
bPGNI3Phb+aQdFNDP2pyanSuUxpJe3DU3vxLE4m2uCq0BiioQQik8cwhcithidGdLLN4qUF/nrtM
KROvmXGAZc26+a4uk/BzJVCggTRbfcgwlTp2E8oO0ILVx2pQOl82puzsxFYsY2Chjo5blwrVTMus
5q+IF9s0FwIp2vNX2cgLluYV1k807SnprHa2VCtBVcgG8pUGpeHSsf/t0Ep00c/4INdld1c0tr4T
CG0dWQJvi6sHhCNtuuvDVEeou2Q2NXWrzSRvbKT5GKFMtlPT3LpUOUUIFFD040FaXXJd2LKedI9P
A7kesYxq9Ke5NEZfVYLpcR6Uyr99cLfuCEqoDkgnSG7GurMqy4M8NAbT0lqqYTZ+wS7SbOI0ZPbn
2yNtfTPyRTRsFm8csODXC5j32UyxaoxP6E+3vhRq9iu64pTXs2lATFOV/8agJNi5l7bWEzIMsBpq
wISvy4/67TlMOxUNeQSbT/mA6i37s79o2VickAb7SX9N3tkkG6tJkdgA08IbBQp5Fa3WQWcpudmQ
haM2e3CEUXhlGf8zQz/amdhWdsZQNHneSPuw6K5nhiV23YiChN+06+xTgBfbSbZrxauA0hxivbJc
BRjAUWuSyBvwe7+v1bI5hjPBZ9jLe2yUjY979WuWhfltne0sqTDUoJcxjsOhL4oW+V498/oQIflK
SNnFwSZ05xHdXGwN7M7S5CVwW43ZttyTVs35b7rUOepGVHpdORn+bOFXcHvvbmyjxa0E7R4oQDRq
1evpce2HNq8bIe8s0jMwdNkPk2TRKcdjTW6o0d8eb4Ms8maP8n8HXD2ng510owpA+GTN4PTCZAR6
FOpUCWt0SY286Q/0OKVLkeS5r5aDdmhTy0G6dNwJupZDuXrWFztjAi8ed+o9q0M7II9gYr3B3uJA
ezielhSl8++owcnHBCuhY9vo1UmuhXRWy27vOL1Tv6Jir1OpN6i8UoSAxXG97sCeUFi3cGuAnCpo
OhXHwrEPuIY+tGb372yZR32KfVPUX4IhuYBHeSCAO7AdMAHAA0MpvllqcEnN7NmS+8OYdp/Uzpl2
Dv3Gy4DuBOAG8LEgN9cszB5qVFgtHaLBbDCcSnL8Pbpi2NntG6M4GO0ujSiwYlAjr5dCAHmXcymk
RzLZg9t1Kk5/tlB25rKx8RaeMdezvTCNOVfXw8gpOr9lTNpcS0Coh8rJjqZoBf48Y3ChH2w9OFKC
tGKeBiipRig6m7V8ypr41+0T8P7ELY1Kkj6Lu5HOyOpwD0HXTFZQUfSL1OJBGE1xriRNPZESFj+q
SrPO/3/jLb/ntwtM7lTkdMB4+NaUIKacgOQaZxEeq2gyKAPU1Q7T/Y04fn2ydPoO2JESmEPiWxsT
qQ6bhoaK7sOKil5LLUKPN5AFJOjAbpGEngHadk+I/ZSfwGmguVgi6/spDhqtdbUi6DS/UhAERkt6
qlGULnLtvo0ae/JmMJWNV4bmYB+jHsnowzw1VnZoNBTVXURclNeg5Li4aROPiMOnRaI+2PVUVRRY
O2wVoq6WcU5GEPBH5xhFi0PEm5wJWOR/nFwMPyA4Z99iq2gJeMFTFG6tJ3XvtXMzX+pIV3GDaWZK
7rk82OkBq5vUdBVJmv1pTOVXh44M0ixp1dp3dh6I7BwYRYXzBUv10Mdt2mHRLmVkKZIxu0qqG6WH
ocXcH4wqLFJkuLUSylo2msLDxSx9GYXVofM1xV+FgSr0UQ6CMT1YWIR+m4Jef8FyqEKlNR/H9J6W
2eK3WHiD1TeKnyLKkyHZNWPxoiAq+civTx76Oqv1g5hyERxEJ2t7aNsN7CAh64I5NSlp4mS6ut1V
KU3A5VkOCgbqRWidJiHNWzuJi9NOctAn9FREMU0o0OuBqzTCcvldJYc+jp/tCq+L2JEWpZmmqxB9
2EOjvRW4V1sTsAV9MQuy61J9uT4LyVijsl3Zjt9YDX5LoXwA3YjeYG4gPWkpB+LgV/iNOg2zQQKN
J1yjxC0HGc55ejUnEMtBc19a+Ud25vGPjymkZrpJyGss6eYq6rHKalIC3iLfaqOHYdYQOqwl+SWP
C/2rInF8bw/37vkjVqXIhboQOm8Uh1bPX9hWSRRVM5LjaFnjbiTbhzlK+kdbpxA4Jug+1wHK+UL5
ayzndifoeBdTLYMzRfos9K3foebmMdO6PmriE5z+yM208IM55F8UgXVo2ZW/DL3/cHu2mwPS9iVU
NuiSv3cYn+1qKLEjGvoyOKUibz+aE9QVZ6LOqlcGaqZ2+8cFF0D9NAd55VlkIvR1aCXBjYt6Zil3
JhHMkCLcjsL6zlq+e06WUYhheEtQgISBf72lHTHCGwiZWhUq5SU0ZMq2Uhodo2bqjlgz7gkDLs/k
1RFaxqNQRdGaIr2yJr3mI0bXaYS/wmBYeADC+qWoZGNwlE8ujV/r0KulsbQt9ro278KE1cCrq6VC
ixxtcRKeBMdTN5vD3g/6Zg/5u7GcvMyE3WD3AX+tMXajqTe9Gk8AFjBaOSFLZ/ntjMeNiRfeozB2
mX/vwxLIykSCS8V5wSWsYWBSGEpqElTRKShV9Wx2qfZahqN2V4bs1MaOMTyYuvSEtmxwr+Db5wUx
nuWJk0ifbp+RjfU1aH8S98LYoK+9CsPKMalwqA8jAuLpZ25o4VNsIIl+e5B31sI4LV+NsjoUiBYZ
tWTDGA7wOXNhwyQHVWr+pUoDO4fnw6UPc3Gq0U9CGhKU+LypmJKDRUfTdYLkgMsAXuDAAbxByHgt
LRSqKTpOMR2HmBd9lOWXoUk+tBlNEwCPblxZtQv84Z6iinls2rbZCV+3dgzQg6WXCNKDM3h9AKuu
7ANLFdGpaSTdHUhhjsKUPwNL6z2EzPZIee/T42UF0SaGtUZ5Q1n3w0crk5K5tcJT1Ff/WHGqesmk
ax8ElHMvC4xXQ5vEEcxY9MAF3FI5ClJ/MuFZ9YtD9u3PuXGv8o4CXQcJwRW3dmHNNbstYPqHJ6fE
X07ShhCVoGY+BOpA+SM1dd9O570CwcYNtHQA0BxYwGuwa64XnIwxzJSWjRo37UuOMP0nJ+yyjwoY
gU9KpFeHvKM47KalFezt3o35MjQlF84pHaK1miDFn1mZ4hjBX6u4D5U5cgXC4qB4UvrYFiXEVsSQ
08dvo4UCfha8pJZ10czqJ/WMfyp068RQ9dTe+19mJGjnpoR7Uv+Drsc5xOfWa+ruEQpFguBT9cMy
iubYZXl7DPHDu/3hNg67SULHy8RUlv7n9Rp2XYGMoMMajjmWVY7VWj5y5MZOzW9zFJLHRRMUZOa6
TE+RM45hF4QnTBR6jx2twi+c7J0DuPlRwLzREoJAwbFYzUUIzLgG1I8Aw8wH5AgwBhGpcslMpobl
E5kEFbSdrbA5NXgbi8oE+Jd1Z02gU+r0lhaeGt35WbWKcjTCONuJCd9XCQikOeUIAVMUXnqF11Mr
6kBPbCAHKD0k5bNemQo+wrOMvW3U+XmopR7VFHEE/id9lsqqPVR1Kh/BbsYfAacNh6EfdSreuvHc
z+3i5ysUYtjamrEjzVN3FB1/Shhu+P9he4EvQbCAKjbl1+vfnSRxHLSSzCfBjNc1VSSOUF//9V8G
QQyQgHy5eVdPSSmKoLYrBpHNpj1pCZZYZp2XO1fc1ocmSoZxQcmGUtxqFA2Dw4GeFh96RqAin6z6
0C1Rwe25vE+c+NILVGYR+4EyuY5Qs044emC13KShnHyphlm/pDLdJRyAkOChRuOBD4M6MYBqnsvx
BR0XC4QAUEoBEv48jBj0FKIGzZLvWtlvxSgU7WVGWbg19FevP6ca0qgPYZ/7vCXdD9BkWB1A/DrI
2Vzd4QickEjztkAy0BEAT6Ea4kqWJGWzt0rLQKvgk/4BJMBFNB5NvlUNZ54RUu1EK/lTVjjPmP08
VKFkn2c5030j0bLnvBwW/f7gF02p7FeghwQAcz++lEahvNz+ZBsbAzk/Ins6JovgpHm9KKHTDDXq
w5JfplPlIbCluFEAteZPR1naqETbQKgW0cfVY9cUCgyLGeUnM1VHF1Ox+hJh3bmzyd9foYzCei43
KOdpzSzUsWUVuTIHPoA/1avLaTrHKPMdVDUezyr4koOcq+POoJT43n1OhqV1wZtKXwE9m+slbOJJ
q42xDfy0Q0wqVh5KLC1+0guy5SOeFMOpBJfsuKVT1Nqhy5r01QgsXJXqzBgVd5BnHuHSkl8B2k0v
4MQkHmH52Uwc52PY6+L7WIBKPjqAbOkCzWr2KYo09Welmdj5lFY3mYe5j+XvXapko1fp9iRRRWoz
/TLWI+YnDg1b9N8DoXZeqs3JJ3SEcTbXabBObpxFQehaGphBr1ESZ/RiowgDL+gNjDZsSa0TsC9p
+NhPbfxQZ13w1zhI0VLwKX/EYTelrkggMroqWNmXvit1DAzG7FfeqvnfSRnifzGHsjHQljR6trMT
kxdI8d9Cb52nGIEj02tyrJVBKqrWyC43RyIwayiBrJgQ3udeRD8Tu+IEFKKJf0iDo2AVLI2YVKtF
98WcJ5jvkD++KMVczm6Nt5Q4JZGaYxDXdiCEwLX+HHWlezbj3AF4aZj1eQJf/ZIp9HlBHanSg1Lr
cXDUAO+co06jR61Kcvo9kuzha17qzUuqKzO+YnLzYtM9wlQjexBdhh1abXdyDmCopOCSD8HiDWjc
c7tYn1Jqoy9VkgQ4mUFP9urcme4L2t7OGZvIGGFm5NAkr7abUv67tAS2vfrgxPGBnMiokdMUpAro
tUmNm0mBM/jwvMPvSj73ldcpSveU9JGYTrVRSvrhf6RtgrhOpYIjia0ILnapOy+SMHP8bnLjc4pK
Seaivhngw+20ryH4KyxkbQF6WskkmwIRtmaf7dSUXhA2z77cPv3L6b6+76hRQR6nHYY4zDv6QFg7
1hiIJPDDBmnQIEKgoSsU9WQ15uc/HwnkzsJARQODzP76KBJZVGodZlTHERu5L5voV9uJ6kl2mngn
9NyaEwAxVTYI4kGnr2KDIgnDqB8jRiI18Kswq+/nMjAOTSd9uz2n90j4RSSYSrtN0Y9WmrwaStil
bUtsUL8MG2SaNGwAJYtOP3eDduYhmbxIb+j0AzD2orCHJymyvav1bT6rb8iP4AfIxMC0elaX3FBq
QOmGwPGz0Jz9dDQxHB7xWyz0/LM6dfcQpbGzC+zhYAQNhi02xY3OKe5rqf03dL4n0nDftsFfsW3e
4x5v/upKBPWbRCvPt1dr47tQSIJbSCYrcyWvFmusrFmXsUTyW2mxTY3sf9Im647wo/+PuP7P8X+G
/xYf/vfcf5c133htdCiawLRghtB6W2XMdhgA3NJwy8ZwEY/5zKDd11l4ZuejjBJEqo2uDhLkz/cd
zZ9FrWrR0wKvdr3DwwA/Z4ahNG2F8re+VSY3VJPhzP9r/oelhOVE/YiDi+Tz6jBZSqs7Uc5QWNfL
bhfjrgRgqEJPsp13ZrW5x4lK2d82HBvIp9fTcgzRDWh5OH5fD8BkiiCzjg4essdmVp1jCsziMvD4
HiVD6b3KLvNLRSSx85Qva7fe40jokOOhfatSOrv+EWYYhxOVCsefEyXFfFKlQR6Nth/PNKzRxK0/
VSPZSWrke191c2TaKsg9caGwd69HNuQsSqSUsjnOn/0R9+nKxQDavpN6pFXxsgo/T0WCNbcw1J2P
/D7+A0iH/zCcQ2rKyjr+s0PkVOoQDm4Hyv04laVCf8PZU5vaOpUKwTcf12I3rVHCQ0WbJs5x08al
LfaaxAx+wPZ6AF1n7TTEN+dDFgJihqLKO4FqnSCowhzH8fXYrJ7oGhbs3HgPbLR8j3c7Bey9wSOj
UGpcfsVv3UgDxIRDwMEoOVJOfa01vqaM6aOMScNjTuXVvX2rLbfWejx10S0HmUNt7h0LHY/gEZSR
40t5VD07E6I3YdmWx6LoM26ZHp/MVssWP+joOa+HvT7/1lXHbUqewF5RjTXKIDbmNJIzhg80a7hY
0eh8UBMLUzAVWRb6XZDB5Hj8envOW2fit0HXElNDqQQg3Ri0oSv5szGDBMf5LPbh4WUvk6PXcJpr
3ZMs89PtgTdnSyUUXCbUILLy64/bmuNcg0vi49I/QzSkLjxbS9Oz3FY1rhlR8REJrp+3x9yoKFOC
UYHqLr0kMonVDdDhlhgg5cQJUaIfRUr+Qnoe/dPrOLt1GhZpCKXMtdvnuupbSZjf1Wj2uqGEn3TQ
GtzRE/6liCNNNE+sr4ZUVx8aozWf1BmBgowt4kPWNc+V7oD/oT/s075XLynFNWCZaKsiB5fzVxcf
uzwLX2/PbnP7LtoC4CuB56wR6XoyFlExsKJGLglsVsFb3XeNQyCPU8LPOEVHVShhdC9boeYqTlDv
ya1s3D9Ud3lcdAqulKFWN3tUzxbZFs9LW9TtI2by6WM82t1jbenZYdby4lE2+gyHXQw2G6Tr8eur
hg8SeZyXK0L2TGGll6wb7fOAtJg7YfN6TDHyoAldGYce161DO9vDvSrNsjsguRUg3nlGZQsdyTkz
H2PcPI/oW8ifDbsf3aZsLM9B5O8ohw2+wipolJHfcjBnTCiRGEQ1TdFoLWNhQof72Gk0UXQUvmig
6lFbnexszh91VP+/KUooLre/1sYVivIhcr/AHih8rYNouUsrSa7ZU0a7WATa+DnKcaTtXGkbx3uR
eqdDheI1/czVho8yIw5UuyKgNCTrGOJ1DwZeSbywbigVTSL11KzN/ILHxL89v61YdsGtoPvJ7U1i
srq9i1jph97gtQWTm11wW636e4jqanewzVEOUOEsp++pkSiXMuRAqJFAly3FHhIm2Djhx9vpf+HR
2X1sS1wQMBWW5Acbv0fcdLSmQYJ5cSqPMLr8Y0bTwrJYmEzcS4tJ0epmEpOwJdyzWbNc0c5SmLYH
S8Xhto6qwsNvtvPwpkVujoTCl5xuD0S4dYo0EL28d0uVb41FDcF6jFNdEKRlQGwnNdDdtmzSs6EE
O1fw1hYEsEWpiAsIMK92fQXjTm8hg8dElbgP/dhGQy+UQ3lnC76nrLGeBO9LAGQAHV6rTY9xFmfN
XBPh1cMQ+0oT4w0K3hYBvpFQLT3EfdJ/bOo6fGkwxr4bgjROz7GUxrQ/wHaSAxVTixHg6MQfb2/S
N+Tr6slfCmZgq6goUVhaXqnfQozCsaQksFLHH1rTqyTn+5iANJS77JiHxrksxH1fpE9OQI0k1F+z
Qf5b9PNjOWV3YV2+dNVwHMr4YMjYi1EYL1vtIKzxLCnFUUXKWHKg1YdsmE7rPTg8tasiLbOzvhsP
KUW/BTaAIiX1uFUCEeMfL6A42D4JEkjXDnxKVnb6odGNB8VpW89agKE767ZsjfW60dgHr0CuvLi3
Xa9bOsmim2cTV1uraz4FcWI8O8Amcoreo2C6Veu4ZO/13xDX1W8grofabTrnh1RTknKrPp6eJ8jm
PwOwjbWnj+NjQnU+cyMjTv5SJQWBywml1K+pMNrIrQs0VA9TEKjfRJAoe2zejYeTFaR1gqoiUKd1
XjB2aNhH+WT7rfMjTbP5Hunb7JKXIMrsHqXmWsaaLqpqgZswzIfbS7nRo120mQzgOiBqIRSvXs00
UAKrhE/iJ/SDXSup7pWgwVOy/iSHNq1vJfelLv2IZ/1rZEq/dKgyatzsSfFu7iKL1hH50dvzff1B
FeSQQwEYzZ9D5wnbzKV+P/Ne5nF4dIKqda3g39sT37p9QNuTDi1RIHCm6xEX72uABezbUhnQIMps
61BEXEG3R3lDzqx3KjccHgzQi2Eyr094LKPk0vG8teH0HdKu7edZDTEFgLinCozmS0EzvKShchlF
Xp9BHHcHR4mMz3YwQl6NLf1kKmF1muelcRvnw5lWdvQwodh4jxih5qcl5dvRjNInVN3/vGG5iKov
mKAFZIK30PUqNXis5U2p2X7Vq+KeFp/qy+rQuFGo1idnTqTHUJLGnStl89MQI8N4hmEGwuV6UOrh
M8oss+1TmUmoYFYmYMvK2IkQto4dhUrYUrQryfLU61HMuS5rLRhsP1UwZoS1ZFIWHRy/movks2HE
zUM8x859lvf2xzqt0p3ht6ohFEEWgRmUCRby8PX4Qd1XTioxvpgSpFYIx4glRXwpQEYc2iByPlpp
PBAFDLMrW4LqudmpOz9ic6UX2BdIPl7HdfNTKmOgVz3VDzvSFXcKLP3cIrnh3T4Et0dx5NVRM8Ar
jlTObV/S6uaha3IUAxyp/S9zAS+nADCDJ2Cv1pOqzUSBpWGrKh1WA51ieaGNiMt/mAtYFvSOCGmB
sl1/tdQQWqZ3PXszjkIuZPNjjhrizqW8tTUB4cEXhOe0aKBfD6LaWLU2CrfhGOXqc2rP8dPsEIhJ
k52ctdRCM2RsEH7APP3ogDbbmeNWnkqvi1+APxPc0jXLP7A0UeioLXM0IgudqaSe4XnjHu5JlW1/
b00n+aZrYixcTJXk2Y1lQxK0c8NKvyPjFI6LdU8Z4rKTB7+6npqb60hFb3sAjSx6HbmB8qgyMY+w
KhTU9moHpq+Z6Gl/EJVVPs/4xIUHreNPPMyrpZNiOdkr12f4qjlp8/32R91KU4i16RsTg4HsX72B
oDKisq9SYpgCejgQd4PogVcBiuZwTsipj63WGYdRtqaPt0feevcWkjAdRe4gGBbXX1qoamXSUOcV
msPoQ40dhFeZ4ptS1x/tzn6NrHkPFGnyL64fpN9HXG1gPbUBuMi8Q2gpe7RRfqaWOp9hfh3mYZZ2
zuRW8I33BhgwZH3hta0Je1XdxZ3oeGXTAWPOrC7Gyi3R9T5WDVoVEZHHw9ygPptP0pfIbJ27AXVK
b9Rscejs7h/Q9X9sEAi5nGd9YfeBlABPfL3itSPZnUQTxA9RfTvnud7f/T9kHRvf9WqU1Qme+6gO
w+VinRAlOKEmrvuoApp0FZvmgwin+FmS/0M+hQabDYKJohZpt3Y9M/buIDnLNasV80AiME8Hcylu
3N6x7wW8WEB0dBaNmzecz2oDmfgSKgVQRYpLav9idE5EvJJV3hgp0bEJFftLjbWyPzVB7TX6pN0V
Wq7/oP/YP2OHmt5FQpIOcwfs4vYP27g0F29fUKFkzzJFxevpoxart32BQk00m7XLJdksnpNkSp1s
HDKR0TzTJMXvDe2rLdf959ujvxeRcZB0WtYEiQQY+fJqWTISkZlmRuCTMvb1wUnC4TEKjL48xPA3
kOjD39ATdhO+KtWinbKQ+iM3liTrfm4rA6dHMMOunZOgeBJd4yNmTGnkJ0WcLmeB0+UKO9V3fvbG
zQeZltx4IYUCjFzdP9aoGlIyLBUnRx0ep67L7iqp6r44aYS8SI9eikXhy5ebwNzh3mwEBbQj6BVD
VQcysu6tClmhcNYhikDtqPtHScbukPSzvcO+3xjlDQLJScenC3jK9aZwkjTpzdm2fGXCq9V17FJr
XEMvM/f2539/3qGbArRceHrccutyspxatVY0veUHjZN6siSi1yipk4Ohj9ZpJO1xMycQr3886NJs
AV0EFGYBxVxPju1YlkLBukQP1KZyZ9uZPhSO8jUw1fqhKOf8Z22Ne47DG1c6ZUM4kUvBAl2xdZsH
T6OY+lNk+Yhnh3cUXJvXyaC2YIeKhrYq9dJKKYOn2gFzMo6m84R8SOkXJk3MxqZ7rVvlnycMlMk4
+tQyF6jrGhMUdXYQ2o1m+qkTpGdNVN0Jh9vqeHu5/xd755ElN5Lm+avky3WjGlq811ULwB0eigyK
JNnkBo/FZEIDBi0O0VeZQ/TF5mdRWTPhcO/ARK1nl8xg0AAzg9kn/uLy5mQUeK7o8YHrgmZ3Pt2i
MJMU7zI7xPGuuGmJJw4oiRxQ1JtJUuo9Edm94TZbtzO8rmdX2SEsIDvoVNEevREEr+oM0UFPx9dH
6Xz+JHt01AyEKJ/W/VktKi2UVlmVxQ5nQ7SnuacHWwhl2oktLw8cRpEBOmc0Zo/bLlPb2QaWDp0d
2pGeH4yom9+PRmwAwVMYD0vkBwfEQbCm8x65UM7XeeBDoREsNrc+RWEa3ufLV8TCK4tF2CEIaCVY
ig45PLNobtPcGfdaEZdD8XrAOZhQiEPbyqYokMchgLTCtJ70Wxh50a065022c+hceSMpAIRNBt17
YrpNKEPNoIwhXVlhkSjxfZ5m+s0IjCisG6feOa2vDAWrlkaNRDLCwtpcruaQIDZRJfC6U0W6ua9N
gPOIdxD1ulcKujqUFLaTXmXAszbrlHRJ2rWTZ4aVldahMiGBG0/6dNLgEe5sxiunNp5gtorrhQQE
bOHYNNLaPllNM8QFG55tHiH+mMTWW3VN8y9aq6knSnbrzqpd6UwwjXwFJoxqSFBbyryqkTThTm2g
Y0sS3ExI283CPUSFY96NRd6igzmaH6ZY/5F5RvoxN4AR4gWThvPqeackt7S7FS2Rg12YfRi7eRGK
rlX9HjGjByeaPr986l2Zo6ciGfEy7nEInZ1/NmQkEUngSq+hNF0OO86GMDBBot20ZZTcvDzYlTOP
vJP2M3MjcdJybzw7g+jReS7yT2aIK7pxT+hhnZRFGdE5xABlUcrp1ah/wizgPWS7SHOCsDwfbyrE
xCcMIjdagW22Gizn0i3Tnbe6sqOf2EoYOktZiu3H42Rj1ogiZRR7MT/YXrEc42LtkfvnOH95AuUD
bw45ElkI6jSPgIBvYao4kheVkTlUBZdWe4y8LkaUIN0Lta+A/RHP4hRHhJtmNi3t83lrSme2kGzV
Q8yKlTvFc6MPXR4LulLomOR+air10W3EfIv72PyzrNslrGZzvm3Rh3ikRWPdezbtUCtt6hXRnaJA
n0LL8V5JE39wkrULAEXa76wiWcLXThDNYcqZsubLx+dsDrLeaOreFq4e5hZF9kJEP1y3jf+VQaSU
C2KghowIz6dHa9ZyQERZD/HzHoHI1d03O26q315+lcuPBZtk0jy0pSgS0Xc/H8Us4zxDjIDSMgp7
Pn2YJFj7njQBGAUq0eme89+VFOd8QP18QGWC5J3NtoPYhdLfLUVbU7tMyp9Tnad3yUMC108bxoD0
zEHqZSATS+ckRBZq+lridAUb3PE+dF3dHJ2UGic5ZHXqBAJ7L8/L5efGY9JWk+VjGirbhp+Rrg2g
PccJlzRvgmYgEBSTOvhgAYydhb5CN2AstAMo4nJecZWcTwm+RR4YLuy30xgpRKhn7UGray1QmmwO
o0pQKUe++1YVdXdAqWk5jLmpBHbVVDtnzOWHz4NgbiAruSR0W2qf6ZGhwfhwQhzJxpspQlveWLy9
4tGVojXDwCSgHQBh5gKjFFdr0UW0r+k6xND9ISvdxFEy+I3bkF1ZAvWXBcnGAheyewEaGoVITdtZ
32uvKl01Zb8RHN0Wl1VnCWkPPf8wiR0Tz9WkDgx1MF99khLoS5Ax8AVSi22LURWuVktDpjDtJ+cQ
LdNyk1VOdXx5r8oQ7fy8ZhRIvEgIScGP7f5Rh3aGRaNLSpsDCNDV5httdX5OiUPSrWswnqa8vNOJ
AXZCn2sfiZQ5lyVeqd0jH+zZTYukbB8VjckkrsK57zsrOnZRgVW4Vu0Nde2c4nQi9AZiijjJpi6F
p4KhiIX1moa5OowZHS1NSzNclXsudct8fSLzlKLRIgJBKwk456+moXTdKfPkhLa+1Lf6kBZ+MSbu
Tuhw9a043+VXLw/gzVuN2iKB+zOVhcpxA7omgjQ8rW7ScvpkzE3x7uWN8kQRu9gpshFHqYbwcfuB
p9T9EvCBfHmAmo511cxB5A06GOQlCvXYiG9XY6SFRCUC8Go63+l4Q0L6EMVNOaPHS6DYHzS1N2/V
zEA1ohyLQ6+kv8NE1N/QydOA/Fr1jdZr4q7Px69rAb3C08AmjFE5PFaVYxwhPcQ+WiDxQUOK/dBr
4FDiLKpA+q/J6eUXvja/VNEIziTVR932pY1mMMSyUlFR2kIPiyKPQsoOjAcngPajoe1hSuWCbSeY
Y016a9IHQOr/fNvkNADVKHHtcOnrCp39wQsc5vGQ4KkRxLEh/A56zA2au/bNRPwVwjzBGGBqk8fU
nNybZhgNX4nXJbRWDHWKwZyCRYVJMnal5qOlP74ZMP15iLkf6Zu43Z0XufONa4/TYVgl2HOKl1tn
9doACJha+x5qwjeijfBHxtnD6FCttWvXZxTXrmdstzLrpC9Gdl/PaAv8m9DaPk7b1gnzEgKlUNbu
rsi491aajF9eXpxrx9bzudpsfqE1CXuMBlHn6Y3f9qXx2eot7bGJMiNoDN0+IS9nBR6gqeDlka8c
/uC5EJLzSHkpIsht8+zcmuPaMzsn5VgereZhmNFW14quu3l5lCunI+g4rnT0TOUZuQmtQMnOuQ27
ORyLHtvHwhI3qVE/zNbc7Rwjl+kVdlzPRtrsurI0kDovYo6ROLYCQ68mLDEAaSsrkCNHwTK3VZX2
X5lEuBPEwDJI3TqbKPA5+qbLuHWsaj5VnlDoGWR7eOZrk0g1nvaYbABZ20Jh0iSxMAWFwrwdUKhR
lQq9tEm/6xVrDzN3dShOCwmgAcu7NTpOlDaNLa1wCDbz5tB4+kfYvtlNV4NSeHlnXGl/kPI8G0pu
0GcbsC6LAcyubYeKbTlvPCcRYRfV+YMJByucvUh8U+rij8yde98em+QudYn1hqp1/KZQ2/uhsn8U
AP53YqL/4bHof6ATd4W604+Vl/ZlyXdhVKp6cjRMMw+LW+v6Ma1V23fhfiFLkU7LoyhXs/Ujq+nu
3ckU3aHBAePGXmqgZ+gcNf+Z9+q8Vzy9kjJSfZdNTuDBeEltRYMQuGLxR5bITGykJ5JQ1PP96jnf
NG99TBRQVapGAmPCfEuyd8Yw34x68maSiOchT98tQrm1tepzbfXBYqhvO0cJphUB2peX9/J4Idqj
cMfFAxsGcbDz1e1oP/Z6ba0hgvrRLSpvQ6CiA7iziS7vNjkKGbr0GSZJlK2sZ3vIjVRrQIxsDa0u
acgGijdRHr3Vxs4OHBWq52vfiduIkjUgJHgtFxUcMUSpBVFJDwfdaELIhAUk1k759PIoT2H35v6U
6QcMdyIiKg+bl6JI5KxdQXncVZQIZMAwLfeeFY/HPu1R/sKPKiz1TtzEOJ/4Yq2nG+ztmgNxcXFc
ZmM6KlgGHPNyyW6UojDfekO2PtiTDfad6/WY2av25d+gY2ig4C3s2gWm12rlTEdwLaYPY2oP2XgF
GseWpdqPPphEEG9l+Ja1WWInN+1Qauz9WERX++jrjIdMNdF2j+Y+UIxRPyl6ub5LvArQpZdS/ChL
64bG/i7v/nJv8jgUqSSzHabX1ocD/915yTLPDhOJbenaEhUjPTZPVmSWflasCP66ShqUUp9QLeyf
7ViNEM+L3CeyH/2pVYewhca6s73kul6sO8UUoOTknVyY55vZU0D1FAQLYZdED4RE1Uc7j5uP/YiY
sVDVn3bqiJsSym9orChUvrzrrs0JWRrtPXS6YOpsLmp9GvPMziI7JFVcDlo6r5gVpXv+0JffK3w1
pEepFxGNosp4/oqDFk0dxW8abTXuvFY0TA/VUnwy4Wkcs957PZKJ4XCJA4/pkJ9tIQqSqjGkrWOH
QxI5x2g20kOjo6T98tRdaeQxDJ4VJrVoMs+t6FfZJYamTDSYqjwffGSUioCS+5dVb7zDwn9/mxYk
N9rWujPiGt1p942rWIdkmD+//CCXs4vFPDKTSCHBUEPY9Xx2W73T7LiY9HBeiq8kq3pgKRCgY69w
gaRV/c5+vYwVGA7OmDRBtSkAbko2jTWa9FIrPTRXRRl8CkiDPxZlcq/btfnqRtD5WNvtyZ2K6mNO
ITBS5wfbHn93dOQ0/4X5w3AItWq+PszbzuevqKPcam2QmcsCR9UdPPVoLKI+Om1PTuose5WRaxNo
Qb6Wkwhw35Qh7bPbC0veRQKGtXB2RO/X6NU9EkZWx87S5uPLr3ZtKAp4KgUSatp0H86HqtQSRQm0
vYAnVOpxSIGQqb2L9ZoT5TtDXduFtnwtDhGoktv2J7q+EMhxhSDVNM1HoxbiDplfcYyBAd5Homp2
tqHc1efHJncxRREYKpKcucX4cVwveZLWvNqqUhKcKOsdU6xfyfj68hipTXlQYCUe5sLb+wIuD02G
1ukRwMQl/tj6UAI4T/UuLrQQo/v2VONg4lcY3OxM6PVR+J6ROUJ9b1v2WXtlaTQ31XDz1cygH6gw
oX2w5292bYfQAyUVRHYIcttmh4ihFciXsmzSFQCW17Ji3SkwkTGbdueFru0QQDncvCROIFY2HzNS
2hrMskYL1awr/Cye7UObDPohJvP3e0jEO6nhlfgDeLCGrRoyXhaSU/Ldn31oEqW3Tgoy14XWp+8U
F8EgU40tP8eT4ViygRLfQE/8YHuRfqM26npr6k0TtJXTBdEkqp0de/n+PA65DzIyUtRt2zqJOtJU
mtpqSCXJPi61O4DiyzF1gzZ6hG71/bXf/vlwm2uhUmtt5AjC97BzoUCpTRpO3JchLOPfXh7pcqcS
7/PhS8UY4rLtgdahpFCWFSNJvY+T10TTsdCqZsd65nKn0krk5qHeSgYJM+18Nd2uQmK39lbE5rrq
lpA8Divgn7eU3vZazE8I+fPDBSQa8kPoxwILogV1PpZXNWVMtqmGw9BFRjCpc/RtrXTLODQTyj/+
qHRRfpiKaCUqw1X9PgNoKsK4rZPhjr8yxce60xPlpES5GBEmVNr3y+waX0czM5pgrZ31kODZ97ZJ
pqHCQGUFC9zbfYtKbZW63QddGX5Y2Sg+4RWWaX4khvVLtkbt5PftACUyGRWdDkU2FcVj4k7kAaWW
NRr6vwrTkrdAX2en/qQWkwbfzZjMb1Y3cAbPst9yeO3y2+TzQFGoG0jm+uYIwdWJnqk9quHclf2p
nVOVHDVJvr48yhXZLM5cWc+kY0FRZKt+kBCcQkVDQz6aFfq+6ZS8raq1RUAPVYTswRKLksFzqKzs
gJVZA8XUHft3XjYY1FwjY3lIFWu6z4eof+zXPIIZCM5qLzGVZ9j5xmHfUPKSjRXsnrbgixXSU9EK
raeiPKMtb4skoP/hojk8uet8mGtTWX1L0V311IwFdp1R5AHp7QrbmqiDTGZ/8MCF3lMSib5bXZuW
0hyrL26FHRnljeP1xAhZ3xhgG9LuaHUOMqFGI9LvNIpH7xSnFgMkiMiufmfgHAkly4WYWYO9qnyS
mUrzgSCIJjC7OroxeqqAMJ91/S00n/UhdTrng2rOOJCpTV91h8jBMcxHrSypAtQmh6OmI1YSaJHl
zX5WqyPsrlHvHpZMFEEGXxWmcJlX3zurwty1UxXta0qA8iatcVy5WcqF6g0K8/rRRfu9BjICUj2I
MvSI/S5pzflQuNYwPhhe2ZFxGQl6KQntSCrBlOVf3lCXAQRIHAIwUAsgmswttHFS81Sfq3wJjdmu
7iWn9WBMSfm27RUALaWXQAbvqkc7n/eEZy/PS0YGn0EFkcThgmmBWyptYI/WfGup440OLPVguNW4
sxevjELWaOCuws3noFpxfoYRZJrKlFEk6YdsQkp2xfrAnO1XA0QxrZDfvmRfEvhtTmXNahyE+fo1
jOs+vbfBiAWpXbr/wrs8H2UTOuQNVHGjbVfIRc1wKJulDj0DPtfLO+LyhuFdAH0QKzBhKEicz9jk
5pOC8hUzlleNX7ep4Zt5tQYxJ9xO8vhkObg5KADSgRXkzDTI2zZJR1O0xtgsOrgOc6C4kMxl8aUl
q2rvCkVfORGUonnoZjWu7pW8hTWdGBM+M7G61IqfGYprH/vV7L8LkYwPnmsm0cmMluaTR907CVqh
wH0TkALR8mo8xffadcC0r670t30EZ/YwNlq2V0W+8kWx22QlQRovgHc7n788xyBqoToaLm7u3i1T
H9PG6SSxVtWroHI75aiUCxX5JHFefQdJVB0Dg7EiiNkSsYpqynDEyVi62FQPRQY9nhKy+q+MIhGD
Euzmkiqev2AMrtdJF3cJSYSos1rldFCMaC+9uIwTJTGAfO2fyJTzUVq1LSExmlAAFiP5vFpjfwKn
WJxqBICC0kN47uVtf4VjSYWPRo2sYoAX3Aam02oX7UAvNixBPt8XvT7WgZauX2IjQnibj9ufBdGw
t2jWZ9hS3jtc5MXJASvpG+5YfWirtbtV63jECgzvBmVUkX9LazBNk97cmG1DBC6y381eTT5BH6p2
jqDL+ZKnD6cpFRBgC9tOst0JZ1Abcw5bU5vCqa3yh2RJ7Y+RNesY+w72TmB9BbQiO1twDhGmRPnB
3JwTBDdjhLLLjOaTB4I7S+O7NOmiu1lXP9mzkYWIlEAgQfPwhpyjDLTaHN6kwvj08rpdew4aNjLo
lp16qprnG6VZosxW534CsFqJ/wS2VUAOovv3rhZx+4eiUJQBJDCV1dFopuV9pTmtgx+c870yp3JP
quLy8CS3k1pvhIGSC7kJmecitdgaT2re9BSN1hkeLITmDuVS6K++DYALUdLg1paIcmtz5zhZgmlU
wVDjOMXfxkUZDh3wnZ1849r0Ur2mHkRsILnlm+nFB8uzR7uYQgrcvyGqEwXFSLd2WRGMmYuHtbfu
ZmcyA0Ufb60++zvlhj0g3JUUllSRpIq0itgaUPT5EuuL5YzFkrCtczSULHYSHot6/FiYRuNT26tp
AnhGOFdDGfTT0t1FGV4OdRr3QZmO5s5JITf2+aXF01CxortD94W0+vxpckHpY1SsMSxT2/ggOrEe
pqGOd9iEV3YSGu+oqcmeJ9X6zTWiNS70iI5RlEZvEOKPu4/9ag+ZrypGt/NGF10XSVmUxTYpSUrq
uq3lTBOUcOLpBjpb2eA16pXpl0IYyx+2niZEzHG71r6NhPJAyCoG1PLxn9HLcjCPcJ8zcrmmzk2A
e/Fa+kNsTJ/batSUO9wEsxalhKIigoXJ8r521fqDg8LP78VYY+9UYYibjSpbBucvey9Z2l7F8rWo
wXE8yXYH4NzzlVJFpZjohmFiA9jsSNbpfp2RZv4xVAY2fH3ivi8iq/jmKnl8a9aT88YUivCRcaZ5
lCJzLcyxvW9LR1/8LFc9XkpzboDfgpBO4JS/fJBtt5V8WMqgVGiAG0nAwPnDtkIodjQPTTiZlRMk
6+oQtUzrTnS3vSYYhb2EiAlFa+Sjtk37yGmlQEDWhIDGYIkO5DhFImo/SpdvFUCSl9/pAuwph6O+
C7EMDL5EwZ2/FMGY2ycS1YR88Q8rtvtwbQhNNE0Rd0Y7FzfuanVgKhvjvTkn5o2qYmrqlZly01nN
37N24jbV4+7o1fA8url07stZvfUGZdk7565Mv05XWWJ60fGm/3/+pAUAu2QkGg3rxE7eOkuTPhhF
4r3Xe7u91ZSa5lBvRC1GFG39ATrm8iFzaln0X4CoZGYm9GDtauP96pl7qujXHo0DmHoZ2QVlmM2B
Uy3YoVuibMIZl3ZYfEYS5nW8Z+tw5WMh/GEUeAXUl7YFDKdRcYSJBD7US1u8RZ29e4PN1BgMaWW9
EVFlv0GGNj8m6Oru5KAXeFB2CU4CuCiBNwcMvmVeRaWO+B5WJ2FhlZ9Lu/b82FDRYWlzdfg44xD2
Nurgv5pd9FXkNuLM+TztrP/2uEVHkpq96lJIh1JEheV8+fFwtvTJMcZwXHEhT1u7u2taSlcoaTQ7
H8XVoWSjSioWSeD1+VBIoCpp7yKztubuzy5fjNulTr/YpdjjQVzMq3wpm2SA5IqMAGnY85GQCq9L
4ZRj2ET4kKoJrjxOnhsf7aWNj02OUsuMat4hmor2t1yt1qNpvJpLwDOQFMvIzCOUN7ZXix0z29ro
DeHqArow0rLnsuj3Ds8rcypTb9ek+qrik7yZ08xaPXiT0QDTtcrBUXZRQIY03Jck/4eXz7RrQ8HJ
wukZOBL4js2kJh1oPKe2B6AnBSeZGRd3db00d/O0p4W3/SLl1AEJ5bugWI4ZwmZPrpYxT0lMvz1x
1CqIFdosg2vlNy2u2b6xGt0HzHv7EJDQnknmhW+YHBo9KSrNXBW0zTYviV+b0U6iHcI4XQY8wwzN
t8QAp96LW19L1opCbVI1H7tEJt/qerIHgGeD1or7JfHETaST3PK5WaFhlDn2hub6WxNV2U7Sc20t
pAG7BNpIqI38+fPeBi2MKAFPGqoTiAQbhfpTG4vxCFbY2ln27SEMYkJirIklOCJo42+yXkL5ZcBb
vgm9XqjBYhIQDVO0d2E+KX88Dy4ZxqIuRt1Uwt3g5Z6/EQVP8BFxLavoc54c69YT3yKA5Su87Uy7
o7/eVEGeW178tVr0VvOpZWcpmprGFCGDaxuHpMmXEpU8Iz+qRaKfpinWet9qBpgkYoTC7pd1MUJU
o8Y+Aw/FdcVXSqdS4N526ZfeisiKMoT+39UZhWbK670F1ipr0y4o7Mr9nX9D/WmZQ/9JmEYcH7Kx
GyvaqnDgfHYTB02nqJ8Hq+8JKzIrAWxqzkp21MvWKkMvshDvcCtteG+NGta6ujqPmq9oaX3fKGsb
dlVpBQ2r8FAOHYaB9AriLEih1Qm/5HN47M0RU4+XP+ptWMS0I5gq737J7Lw8/r3MnMzMEmFRj/NB
NXJxmjwfHyahpc7OWPIs2iwx4Rfle5J1gFT2ZonRCFmAZpciBOLaHkpPjw7I+OZAa2hRC0eJDmh+
7t3uT/pf56NCUbPxXpUVIuK+TRAxCCieQLtT3rBTgIemZpEfSruVxuPj6j1aTeENNAWnDKxvxI9R
OGzVH5aT4CW9LvBSUnuJviHCs07HxU6Xt82Q19bJrPsuCU0dhduojeycxlSxiuOMZv5ya3tt+mGB
qDv6SgKL+5g2faT7Fd4Ox8hL0EozyM/nQMmMGR8hkj/9QJsWjr1T9jGsaCLGIXSmOM0RitBU1OfZ
/7mPOdi8Hic3NZbbNp+XH6pZjvSW7PrWlLaWi4oVFsOYw28KHzVO8uvo1dwLFiyTl3fOU//0bGI9
AjO+EgT4uGKJIM+/2Krp1VIRXU69g+XMlIy+aTkM67t0FXkJqaTOfV1tjYpvKE/6m74XRk/FrFe+
rQWyVLfqOtY/jWFNwbdRKvWHskSnaUkyx/GjZhw+DECHH1VtbI5et3b90dQiWzuheMU8laORT7C5
pX3DVC11+e7l17vIvTmG2CzSCsYAAMgCnL9ekgxGnw9tGvb4YUNOGs1hPZiG0ryLFk9x8IpMPRHk
SsI9UcCaaw/jLLwiEDPksWPtmhqV6qj+R8j472eS6t3f/oM//6jFAvA26Td//Nub9Edbd/Uf/X/I
X/s/f+38l/72OP5s+6H9+cub76L7JRyq37/3aV1tf+fsn2CkP5/k8L3/fvaHYwXQcHk//GyXDz/J
Sfun4ZCBl3/z//WHv/x8+ld+W8TPv/76ox4QYuJfi3msX//80e3vf/1VdpD//fk//+fP3n4v+bX/
/q/iZ/dL8P2//1f5veq2v/fze9f/9VfF8f5C2ot0JYE1lXyS+19/mX4+/cjV/kLHh+I7RwJrzIn0
6y8VkrbJX3/V+C1qu0SOnBTcQvKSgir7548gPLIZYNeSV+PS8Os/n/DdPz6Kf6zSdV38i7qDBMmA
nUJoSz4FOen55qrmcaoqkaCnkub9KSMLeNTLxJ9XeD5aN8dhb2jpV2RkfncnPX7nqDM+Fmt3UBsN
Q5N8jDghag+55aX243bJDF+krn6U/vTvOnOcA23Mbgd7/Fpgx/uDZpN2a8/gHJ9N/J+v9Vze/wnI
f3YE8BouHSbKtshJXhi0JciIp61Bo3w12KZx/skRi/D1ZkIH356T4e2yLKekWXo90BNB7JSJ2Qjq
uB5v6O2lj7VOJbnQZvuhUWbjTlUpXAm3mkFSF+PwsXVz8WFexRe12JOHeCKgnT06rC0JWWAfGLJb
IWPQZxGU7uZpEwNeDTtU7pOjZra/oS4zf63NBtEZD/Z6YM+i/l4vZvVBNNMnnDDVN1WMrUhaVqUR
mEaVvRvVUnzOmrVYfL3zIkDr9qD6sVdOPxPksW+rpP8Kis24LdVk/A7UUycEWMrqfe8OdaCoC01W
dLFuW/J8x/cSYjq/7sH/mkUlwiVJv6h2EcUH8DQRV8liJYiDpVQbnxby/58qz04V+Z3/z6dKMPyd
PsA/jid5Bsm//c+zxPyL9CyXERJkFvBmz84S8y9gs3S6Xi7yNWCNCC7+PEt04y9Um6gqUKDn/1Of
f36WEEeDlCAplLorxmuOkm14TgYAeRkNIkBcDGNtbuG66fscr8vx1GGcHbaGFh/SRF93koBtviFH
ke5rUjIWda8tUFgotSMmuxhPioBANVP0hOqYZIdUMfbUafeGYraff5hAtCdazeV44ol+WD2yT5Eb
mQHCOepO6UNGfs+PAF4K3R+p3EQXgfrLZiTXnQqz0PXhVNcKnDz0JB7KcepweewTcRo9T2AKr3b0
mrXu6+S1xk4n6crSUX5FRhwRXqlBtFk6sBSRlLAcyCF1m/I25tlOZNSvXzoOaIn/pBzCHt7Ev51I
Oi2Smj6aUJT7NWvSu7jUFWhnr6dKMKFUcdmHtEykS8f50mlT6SLujptuN48ucZqEXyfeXqvpyrTR
eGMzov/hWRdUzsoYROw6UX/S1cijFdI7HynB7MH1ro0ixd3Z9pKvtHXCG5wpTQth9ifh9ub9Us8R
hgrdHrl3W+lgC7IuEM85H0DQbU3fsJ93JamrP8V61d42mtn7gnrkLZgf5w6jUCdAz8E74IO8p1J5
7f24um3sf57CkE0ypmYKmUbV96dhIICF0yaOE4nO8dkheiVCuPyYaVpRo6C4yMPSNzrfEc6qonVX
6uJURVodIF+Ikdic2gEaD+0rSyLkdhy1aIixZnzRWzWaCAaD2olZnBqtdO5WfXBuy9pu3zaOVd2+
/q0cSnrcByYUvS12qK/GxFzLlCY4NSws7NsyqPF2DpVVf7V9K2/1fKhNoGg0eHr2ZcFQfWfc1GZu
3c9xufdCl5vhfJTNSTSOyiBwgatPJR84pRFTA7IV56+s/8oVQiSUEgCNHrptm5MoLbOlbOKYd1nj
5cZK9AldUyuFEFSmh5dX6OoL/d+htifRGCV9hF1xfYoWx72Frk+hLtV/vjzItc397H22l6I9gLyD
UVWfRAbkCWCog1yFotGNHnv/5aHkMp9fVUydLEsieEzvddsoQCwrWiLVrU9ZZ7WnuIcjlapYP6Ru
+YPTsNhZqavTh5u9TE+Qw9gqcCWxsmYQBepT4aRKqEj4X644+asXSfbw6fMSQCH9txXga0bFqeBc
VieqA5+HecyPwjOn8OWZu1gkiqMEbxQwqWPSvNlgx+o+03GoVYtT72JzaUMh/93AHgQCXIs/28tj
XUzb01hPPVepI7LF7HNbRTWRYnESoz1/j2JCdpKQtN4Z5qJIzW2OEBK0B+kJckkhqelol0nVFyfV
zZO3iu2lEKo63AxyXBfXthoeNTuZ3+DS3TxIp6fHnIrJl2Go1izQFLcGG5qsb5xBSQg45uyeG6D7
WMF62YHgX+xa+ZxMumRKIH225RVHiEdYaZ8WpyEevG9tH1lvNbtuTkpsOgcVacmdftqV+acmBXhA
Kh5IrP35bWMi61d1sVOcdE35vKhIEBcUiF67a2FKQBVC+AzaFUoxm6gxXwGi52pTnPKoaEOnbMYj
OqXDztRdEn4lIQMAOioqkrS1ZeoXCDioyqDkJ9wSk++iSIzlYCtGRRHRdCmYdZkYAwErMajWcv5P
w0i8U4Ms2G+c5Lqf6J346Gqx/jAtjfNQGkyE3yjjlFM469YjVYk6nESt1Whhj+L9a78DECvANySs
Qlpmy2/yeW4NjQQhTZP2R4EHeDmAU2kR3975si9iJ5SzZHMYHC2gIzKz81GU2FMHl1rsiQJ59HUR
aHDU0xKHy2in9+3Ytg/RtPx0UJP4+PLrXWLR5ciY3/Cl02YEY3s+siFoGrh2n52cJMlmZDoz46O1
Ltb3WrRLGkyD42A+YRvz+yVT8/rQiKVBARyNr/VBuKge+VHfed9y2v/f4sRe5iC3EHTec8a4/PzI
LYjvwMtTqb3QagagqE0zFeQTCD8DukL2zUoqnK37cgmW1dgrCF9bD1o4qhQXItvY4uIKWZFq1TU7
AbI3AlTKkeWXqUdg92l0snNhfhvy3D6Jxa4+vbwilx8+GBdPhmLE6gCTjPMFSbDgXbpkyE5zZNfH
PuntAEvK/PTyKBclYRW/FGB/MAVB20nZ3/NhEIu0p7QtslOTtW3lFyqirPZYzqhyzeadQynsblm0
5NNKHSeo8Zy5nZoxMg9j1c+3yEF5r72m5fPInM6SZwW97vPnSVGP1Gphp6euVHM2P3KjbTrsbaMr
kwuCBXVjahVc11tAVrsu8zqgV3IaEmU+ApQSRy0Dj/Xy5O6NsllCLY0WWjWMMi1Oecy5z329yncV
1S/DgSeIEbUSurwc4JujKaK85w6LmZyWsXx0K9X4mKRxi0lRQh/IR65/6ALRLCYce8VOfytqlS5w
rddJ6IK2vE0R3qv4T0//Xeej+kPMTrrnI3ttJmAlUFfiAAUTsjld+jpVNIxTk1OGBsBNubrrO7Mw
suPL831tImzUSKVYpEzZN6PkzarFGRYdpzQvpzvLazAq8IbkSOQ+7iyt/CzOgle2Kc03DaAChVZ2
0vk2Taaig+XQJyeqK3/MmfPYpSZmYb3zSYgozFz97y+/2iV0k+oAmQZS5tTqoRzKGX52/ySuNq7t
XCUnpW/yU4kHXOynUdwfGlL4R01bp5PS2v39nKETtFpxBaTBSN6xlNaXlx/lcpYlJZb2A1QMEAWu
PKKfPQmKmCoycmlCRFisv9l0sg+J1DYxYEnsHAaXp/35UJvDqV6NPslGhtIJq0P8HvIbC8m805x6
8YM9IIb08qvtjSevg+evZnaj2kSMRxE7D+1aGL+neT4HNGNQWgLpF748ngzezncRqypjO9ulYQJ+
6Hy8jFin99Q6ORlJpN00uWoWfurQP8OXcdTeKHSSg8lBcj2KevdrkUXaHy8/wLVtxRSD8ueuQYx0
a16SGLnSdBr7OG705n0L9vWzQ78rGKLIuJ9Y5WPjlMWpWMz8zoub6Di4iZf7Ynxt+YHjGNII8s9P
9aktaTeZa8eLizY5zZNGHY/PLhjGofVjG1zOy+98bf9S/wIgJgulFNzOJz2ax1aL6zg5oWOQByuS
kH6+/G/SzqtHbiNc03/oEGAOt2R3c4I0CrYk2zeEgsWcQ5H89fvU7AI7zSaGGJ8LG7AFqLqKFb7w
hsUNCr050jva208wKyCb4dpMT2xzSwx1hsJk4cRhqybJg5HM4gxuIjpnS6r4S1JkB/vp9pql5Cq7
gHT7JLloM14+dYrXpkYc5mtSP1bdpP1WneqInXB79zEKMQNVZp2pbVHk7Zw1Q485WqjW0fStgd0j
YcLaRXemJJjJy074Tx2VfHenxg4lOLCATW6hZzG1RkLNKg7pSzd/rPUoPiWaIQ4ugJ1wCLEkKCNA
d6XMy/N5eXEDKIo7z4WSxeFamOWnfM2Xn7Fm9g+0I6MnXbTOAwaqydms9Ib6WFYFU+XMH0H2l75T
V6v/+la9FeTgVIAuATouy9BU5q73atKuXCBZyVIbXv0hJ4L7WiWrwgvatxhK5MZn1a2szrcWo/23
zjTjrJaLeYcnXfa+0eP43qjy5Ojt2/sUNjBgXlgof9Rbr39UqWpCSZU2DsGbGP+C8p2C0p4AHx9M
XiY729uRKwlNT4JBigObcRZhLL09JHE4sh9+1HqDI3gHKM0rV+uxGcGHLF6X3HsxLKymbJpP67zM
R5HiDe5SQp1J9qXIC6oT1FuuZ8te8MbIUdBDW7L1r0p0ZgAucTwNSdEjJTu4lIC9/DTAan7Cm63y
y9Sr/3p9KXZWnJLDM/idejo8hevfMDlcWcBJlEuJ7dcn+P/W2fXy7mDzy79ls9408CT0kqtDOv9d
jyKPXWJXQsEfdfiqDHP/Pk3KS9VaM/eXd5Bw7g3G8QI2SwbiQn65HsyAPLTm06Bc5iwH8keydyae
sBB4rtxHbv0jZ4y9JZSgMIQCTRg2xuapBVgHDbcYmZzhwfHQchEoqZMfiOLvjkLnFDa/ZJBuDYfH
CjEEe+yUizPWBQpXGbFgNB+Va3YuYNDdpL+AwDgfW70amhzJ2rWMMnVW9jFe3BIwkTz72AojvNmK
R7A26cHU5Nff7o6Xg27OQYx8+AjLXLlksDTfD40YHtth8cKpr80fDojFu951pzBqoiOZq51FlYbr
RNpwsODJb0pgeaVQz0lj5eLFiRmqE7f+OjVr+PoZ2wkL2IySwYqmFsdd/vmLmz+VWHQL7d2LVtpF
MHdrHFi1p/vYBh8BNXYmxDtGBRdeJ+oC22xoijqtEEnnXaDduV9c0a6PHaKrByHVMwpw88UIK6ET
UGwjNdy2dPShVrsVIa6L3UGRAU+XlGctypB2SWf1p6GJ6rJmavrLztxiDWbIbj+h9Wl4h6t56Nj5
dMJUNf7Yj4YS+2gQA1AF0agE/bQ275PKck+4A4kDfaRnx/Ptr7ZJFNG1fc7kNjGMSlITOVGKDXVe
NE9mIfooXDWjc1PfLYHT3WXKmKBz5qjL57RYzcn31CT9mSt1/lnPrehjsjh66g/YReL5xCdvfBuR
ripYRDzGH9+8aWToLKtRlPvpZVxvmjb3RlvRRnwMp0o7e42XIv+qFGenAwP6vxpq23ZUBfjJbpDG
jH06f+CZ6O91fRbv23mNDr7BzlF4OattE2OZRBQ5NWaDCe5Uf6K9od459E7etcko/suseF8hbIBX
QGT3egHHOo8zj+7wZVS7bjwZTZaMQY773+fILe3z60u4c+6klAVfiutZamJeD4ZprTXhZI08vjWs
gZK469kTyEr8l1Eg2wNgQkhgq6NdMPySdewJKvej71W94jdJdaRytBeXMJn/P8xm6+Wutapz0eLt
NrXtV7wuaXtHivlOa9Tf2RBr343IGqkJpFagjjgK+rYNrvU/TJUYEN64vJe3cYlwCi0yVQw2la5U
fBU5DR9ZdCv4D6MgqA1WH3l53FmvP9u6ermW5g07X8NXk/9KWNUyPoh+djcHsYH03n7WsbgexV0y
3GTKCsdH1fudzG2MjDcG8a9PZfdkkWjLDgiJ2pbEM1LEId9ku6ftaD4liVJ8Rc7JCvsmOiq5HQ21
ea/rDoMFENeYn+ZD+YigvRcOpliDbG7K09tnBU5BPp7PbPvNULo9Jf/Xt3ZSYyRRhqx/mJcqPXli
cP7DEaY7QRwAMoI0bdMg6Wm6UdvkCNewpYjg6u5M1KEfHOGdAAv9AOxcoVvRr9ryQ6KqRy9jyvhM
YrIe2iVNHwrQancQ9g0/1d3ucaqS5tvrq7g7KK1PYE2Qn4DsXm/ACb2Casrx0sgm0ZxlBwyfa1M8
1sOwfqBsPNBqMNKDq34nDIe1gC8cxwrJuW3M33SeM7kLu77JcvupFMK46K7SnK1idN47iXHkcbxz
yqTpNaEc1X0JQt9MMrfWRh04y+imVacxHeqTVYsjz5udpaQOjgEi6EHABVuxblzG1EWdGAWWwXQW
seqeKnKKk9ZAuOnyof3SeuPRA71XO6BfQ+UZDU3J1NvszQx+Xjex0hcChqykNan3n/Q4reqLPVbu
32PBHWk2RvUx7vEca1LZURNIQDxWeazfA7o/IqfsXAGAyaBCgsokdt5enNICY8H6AFHvOkqRLRi7
QFWj9oJc73/5rsgkgiYH9Qf1c/O0moA0uxyvh0sDBvrThJqzb8aTexDS7u0eCyFUglrJ8dnSM2yl
FmpPURr+Ant0VLPylI79m/1gmQHPDABUNK+AUG6+YzyufRZljNKAm79kzvh9RTg3fP20700Fgr5J
SkNXn47X9UHIcbJqihJofNpnK+qcKJt2GF+8/enkPQM4BhJF5tDyoLxIalxv1dOiwPjC8DocSHXM
AoSbjAefZW+fgUaBSSedYOhbX4+CZmzR2UmP9n+/uHdCibWHSEnKT7Bzu9Pry7Y3FDkg4CDZveOI
Xw+1ohqDahAK8p1T2Sc7ttOzQhZyqRLVPPhCe0PBmZD2gAA+2AjXQ+WJNjnrjA4/iIXmtBZDeddo
TnmCu3kYzMkXcpP00EYimqPrCVNwWyjWtAzOBjCPi9ZZ92muwDKqlTNF6r8cZcDwOna+VB7K422l
cmf0+j9iaH+8fWVJZRC3Bd8gO87X041EGuU5vUBur7HCiM6lqpeb1blrPXHwEWVoejNbomNKF5LM
/Exve7Errdkd8lLFV7JvdOUxri391MR6EtSRpr23Uh0qs6jaM/yW6ZPb9kcSJHtHj/cVHwLSb6mO
dT3T2BtyiGrIkhe45/oOzgfBxF15EEPctlakqgh3r3xWTRjnmwC9xnl5SacWWwAMKuBzpVHlQ0Jy
fimIyDxaq4YjBxov567O6i+jMKdLWo39RzNb9be7oQJZoRQgI2jpuS1X5MWCr62mz4i+2ZfBVctH
006LB9QNv72+gW7Ic6AyUBBCcAyzUMoN28agaGbEz8G1X0y7Hpfz2o5aCxGyBH6pTuN8gSe6/IqM
nGiqRUZvppqA4uHirY3jO0ZSdNBYU20+DaIu53AaVG8KJ6uvfqPmkeMlNTu8ql3UTI/qWLRwLCEy
Tn/MHRpFTk/b7jxposb+ydKmCod6NT+45uRl+XLbwqyhJSCfeEn1BAp0vYrx4onGbacpRB+uft+T
LQRV5aYmu3VV75qJsELNdOXf15d1ew09j0qRCI9t8C606q5Hbaw4L3UNMoTdtf05ywuYM8Ok+lXX
9+fXh5J/1WaC3EJSgUgaMPNoXA8F4yKyXN46sCAlJj+mnnxcV9MJ0OdRPiaNlENFMOz7sLr5AW1h
u7RURYmZHEJQrlteRfnnLzaolyiJpVfrBD7AXH5Tl/21qjiHlV3c3uW2G9/Naz9/f32224V9HpPK
MyGiHHirxJE4S9XpE5/TLDr9tMYzcjxJ7QbA65aDZ3gbZVOBQ59S8u9Rx0DnaXMVWG6mxEZlt2HE
M4p2rzRFq1XOP4hHX7Er72A5txesHI9SPltV6nFT0L9eTh1tynKaxjacK6NHzllf76c4a2d/TPP5
rCUi82mh2/cz7/YjLXas4V5f2+0V+/wDKLKgH0uPkGLS9Q9ocdl2I7tow2XoHYi+PHB+qc5lenDJ
3u4bXg8aE/B+JWxuq4vvjsjwcPM2oeemcRU0lT79nO1JUg7qKr13tdE4leBIw9end7t1GJa6u2RD
8WxvWTaYa5M90pIJ86n4B+OmLOia9k+IjkccpZ11pFwE4YoSmZSE23xIo3GF0mpLHUKutO7L1q79
JVaWuzdPxwIQLa1HSMmgAFx/rTUWqt1MXR2iqCK+CSNS7om9q5NaKflRTnI7I2hliJQyH2gUoNs2
Y2k5NuBLVoWJgo+L6fSaDxiyOL0+o9sDB2ZPeiUQXVNh3zbt1HpRU4oIZdjGI8xzbUBZ2DZCYWpx
0CvRkfDq3qTIfKj4kfcRy2+2+5x1TV6R6YVKPXkBoKH4UuSHPus7kyJxlZppBieLW/pm6bK1TKw6
HO0ciZnVCLLcvOuHMvMFim0HS7gzJz4yRGPsaWUEvAl/YU4jJmHpddjN6vrJGOrlIjz1rbBamWAZ
Eu1KJMiG2NrtmhHaa1qr1SF2uOY7AW/2q1GrR8r6t+eVUagISO10ghN183IXS4UM0mBCNVjV6AID
ijI9UuLhXBqH2gx8hJdvqJwQTUYAaGRCqBHIZX3xkmWq1ea5otbhhOKKr4L/o08/Hil/7X0cdjcA
Fh0gi70NRRQK2VYxF9A0hNACvVkHCAfKUeNtb8Ph4QLYljDZA6R0PRdvhsBbNV4Virx1/0qWXjuP
i2efc2/Kg85po4MAa29Wz7w0Xg3q81ssajFqZd7qaxWOOKBdXEdJghIjrze/TbhcUj0gVpW+s89h
7IsvNI8NjjSiqMIabNG56gtw+3btHIyys+VoCEGYADvAY+xttpyBLH+n4RAXJmJC5dqsyvPKsgE4
Hd4sucWeI3GUilugH6kmbO7UphjSUsl4JajQDr6buYCUjW/0an90SfG7LKbHZKz+qBfvsUm7g7bw
zjeTTweIXQaXhMzrPSK6qBAUF+rQG+MlyLSpAXFaHU1xbzWphMFGJjlGQGlzwepci31k1oxS9wCC
By5YHBc+pW53dO3dhk4U//F4Il96tlnYjISNva1AhqhDYOjJJWpHy3d7Ywyjos+ejDXWgxp8xx2w
z/hzW5hHNoN7y0lPn24HJE0o2vLPX2xOKL1O045pHTq1twSdolsXmqFv1eOVG4YCmtTIpUd1A8cl
0ChVa4KllAxW/zFbFUDeKUZrZDK5UfpVrk4Hx+E2UJN+1Cg34irENb+tqOdaWSnIflZh0S/tI/kh
2V9cm+87DaV0Hy1M3Qdg0B6Zt910yeRMUcAm5mbbkDxttqc1x32lRAlX2IxffDSmypcYOd0Ht9PN
n2jXp/44JsbHIa26B51I8esIyufNQSoFnWc4CMEi/Ud5zb74pqlZCm1UvTLUBk95yOaseG+q1Lx7
a4A/munTexABb8UYMHEwevJ1QK6N63tzJ0B4HzqBXlzYgRy7w1jGwzsyHg4ix53tahHjS3ISXH3e
o83UuK1dq9TLUMUY7dOaNIjhUFk4vx7NbfNSORc+IvIyUtQZYMD1KNjIVWNViDKM2gGBjbXRP8BX
RcCsH5ITrm/Cz9pE8et2jE+vj7xz70jZNAm9NsiLt1jRoRz1zOjaMiwbdHJVEiU/N5BqX3X1SLTw
Buv3PEsSJ04/fBOCoetZ8n8BD4mmDBXb/qk11TtLGd4PqXfKiu6jPkx3tig9Igr3vl3aU44IV2vE
d11Tf3t9zjvflLI0MTOFSAqC2/K3XrVxNfBohePYcQMiDOIPeb4e7JydlYUDTLYvMyngz5t7NrfQ
kUZhtggVYXd32ET0d5WYvinIqR98w50ohgUl65A4Z4rgm3UdlkKp8goQ81xpqd87o3sCxeIvKerg
1Ztb4nxFSaRjsxJgEMdsgnQjmrVxaBwULrsG2fa26v42J7EeWBPvXKcyiYK4wqMr/RCu90rpxCI1
tDwPLS+f/0lmvT/jjNz59Zx5D0U7aQ/ZFGtHXNAbS1E5OWaGohl6CASGm5ssWb2sSuBthEBSa4FN
SV6EJYydO6ewkfzJYnGOykX/tGqlhi7sSssZr+aL6E16tZZbBHGzGrjltc5BFHLTe+OX8ZrR85WZ
t2x1XC/IoiD+C9I1D2ujnvxMiRw/Tyq8AkzvnWtmT1GUphddjT84Sfkuq8RT2bq6n1nzrzcfHjAf
1AkJMAmct5irrKtM/Efgpyn2oD2MvdeieT9OBxfizhGVeaZNa489wHN6PVtKjfNoVUoWmq3oQUTb
3UM0WD9fn8rOCYXQKD+1VEoErXY9SF8VbmMudhZGoO1Oc5KsgdfDkRq98WCknRNKS4eNTJeSw7MF
XRsz8Ns1W7LQntc8iFOuuN6J+XoE/+u3Nc6P8sGb2jzbBboUpq7SvAuW2s3cRI5sIqw3d0Xq3jJm
dJzKWEn/wOHBChtvLk7KnHanvnA9f16W5LFb6ixY7bQ82Ll7nxLVHMkntmRPa3OSZbA0a1GZhZo6
dee1LpVAAVz5RiEJOV+pZQ/6lcY7WJ3rb+k6SVwktZrBvK3jy1hipuiBqDkhBKUeXE23E3ou4FI5
kH7cnMnrodQlMYUTlWUIB0u5N6P5Ry9M9f5gb8r06TrNZhQHlj0PM83t7YSqNjK8sUrKsKlQ+AjE
0qTtJ5NYbjnDM4v6oBJoTp3zZHZjX0xN3/o8qfoHiagHIxuJ9Qfl32IKepDjOjUhGmKnxJy7T2qf
9zOXR938sGon/pWjqA0LVymj4XG1+3E5eYSrdlACt/+FWmv6pyi7GdnfcjlPqt59yDPRYfuuGT2m
O0VXlaFwljWGH4VM+p3CDfhVHXpRh721dOhl2XhrRprxT2sAOEGRwCjPjd2q31OkfP9VFlNdTs4g
0BhzO0/9kbTKop2HYozuTMVa27Pe1OXqT7kDelNHbdQ3cZZODy6cnTia9Sb14iqQUNxtoXVR2ywb
dAOGeNas36bOs/9uMwsPbw0fsKZMtPdaaboXIIr6g1NhPKS5+VsbskSy/AbqhkD3qK1scwhS0EJH
Ppsnx17jy6xP0sUDxfHBdI7Slb1NLDcWDS0GxKngehOPAku53kP1QG8RUqsXrNFINN6e7HkU6umb
I24ACWxrvuI1hlW1XleESR4Zd1YppqcCat3B2d+bC/EktFqpyEST/nouZpyzpKuAxNXUf2JvFYdR
VCoHHYfbxwLhmBeDbBYs0Zc0yRcGydOMNmfm5mGT2klA7/yI5LQ7FImkVAkmRd8+flW8jrXTTUU4
xWoPQQz31AjAqj/Oy3Awq9uHiVmB1nmu6dKk2FybK2idBbE6PhCekg99M+jwaetSDQpMJhO/qOYj
0sttYMeIvOkUdGRKtQ0fs6hLvS5jRKvtjfcOVf/AWoRz6vBtD6Q4y2XKjLfXqhiU+qvkPQF32YZ1
eZ5Ry/SSIrSnVDxMtZHSj00bHuHlqGGzsxkhmLDhyeek1fCmLObOYlqrysvDJS3F+6LU7e956yhv
r8LShZZNMGl/BWls8wg5fQk+sDMYxtLFk97X/d9DFZcHr9DOx+JEEUWQW0Cd3MKR+rIk/odKEmZ1
EQdJ02r3CCpqcwCtWnsvptQ+TZ3jHkD2dkfFwVzCRAD2b2N/WJGjvbRLHsaw0y6tifuiNszZkx3l
6qWOzeyrvXpW+PqDu/fdmCMNIOkYD8Xw+hJBjFiXhak8HBptuku9IfJbJ32rQBk3vEYbiqIpsBAe
9c0twlKaWl8PeSjWNn43N1FR+rU11Qc3ojy2m+Dhahg52RcFmWVIbHNGfC+0Bje7t4lzHX8eyp/o
yuQXTAjtsMgwMQ+WMnEfjCE6skve+YKo+NMGBphH/rvFfvV4ikVJG2XhWpnD04TIVzCbMVaWE96x
U29290pZxl9f/4I7KRJdRGqnVIRQEyOgv5512i9l1rQtWhbWlLZnHhrvKW0655JEvfFbuG73c+pU
55GwakLkOJvvEkXRQxuW43u1zKODHbVzjdMEBByDWyDR6Rb5X3J36rPSZCHUdhHAuSzO1aKppzYx
koNzurN50SSUyiZsXiC6m9ugdKNFL2aSMqKKwc8QVT9X2XgUI+1NyJH1KZOAVAIIr9fXTNVOjWBe
hlGewOhe1+ZSqZmL8YZ4qygQ54TWEidF6gHL+sn1UE6tRlprMVTSev/Etls9qGlyRPja26UAIyAU
8waC1docxnFOIL24ehYabpQCG2/nc1Mt8TszWZQgiW37HsjnUWa296mkQRJBEfOiGXQ9sywq6xFj
7wxxgUj4mquLz/NUt19ePws77zrtQB7Z5yKpt026kDaLTL0k4XSsVHzIsUT6WGUR+iZjhbX2EBnW
wY2zNy285ZHAIN6jjrnZgdnSNsMUdxROtNoNLcXsL8qiHikT7kXpZJKIm7F0oHG31YdCUcvJzKcs
9IpJPKiJmO9FqWF+04z5xziGsk0gU9yDKE+/9/1qXeKkXP+fnPeVmvdLBeWdc8DSorGGQhZlkK3Q
Wp9hy+uuMfeMu5pfPQVHg1ZFuKKLpiM6xc6yctgsGjZMWpoYXu+WUYxidsslDatarb57qcnu7L3q
9Ppu2RuFaIzmmQHnHf+u61EyXYDhXnLEYhTtn7YEmGlgJ/P26xC0jhRuZu8jUyd/xIs3icoydY4q
ScM5j5WAst4UVJq9+KWOwPzr89n7QKDBQaJLFP4Nn6ZcRYVVgJOEWqL83cZzdEqF/lHBQzP4DwOx
7RlCGm7cVLQ9o5kWB2Ga2rHjoF569Yw1QOJr0Zt5IdyIUHeeS2/0w2/0WHAD0xFW0NHAMVvqfzhK
X0wlds+vT2gncEB8inIrDnZSiF1emS8/UmdNpQ7kL6QPiGwE7IkovTjYGPVnvul8FovtLEEEAGb1
RQHJg2RcsQ44RDeXF7kPlQ/Z2ZGc2G1uKiGkQ9xzvhDRrD+kU9YHE+Bdn0jROeFaHh1U6m+2vxwP
sL0srUoO1uZKxp+5Q/KqysLJcbD8UMXou+YQH+z/nVHoBzAUOCdZZd7sf9NGVZeEOw01T/xslXE6
qVoX+a9/v2eG31XkR5hKzY+8gDoj6CPZaXrxAdW5o4SctmmoUEto6AH0YEIU5O6KpDc+u6mXP9kC
L1nd7JTQybQx9ctOL987OjKDcY8vfOBpE/5Hfdz7RYvqa2eI+TwDJsTvSlFOXZpYQdKOqxI4Rrt8
VLDt/Pr6JG6Or5wDTiO0aMjX6Etdz6FEWbLTB1bKxGahP7VthQh+7dpF6s8EtKfXR9Nvmm+YxRMy
senJp2S8dj2cmZp5FisCZRZdR+MhXtrs7EaUSB9UaifRQ+9I0G3RzVALorn91a1L/OTVoka5Rjr7
upHmPkDarn4ltqGE9aLPpd/HVv0+rZzpKcnN+DyOUfq+XoUDqnWs/AnxwKAyVvN+GDI3rCa1uyuF
ady3kfIdVPURn/527zFFpB2gU0K94pa/nmKqqZUGMgIxp7qwnpa8z/zcbNKDc7TjLIDSGnGH9Ftg
PbflHhvvG63IxiSM9NTzx1W/qI3+OWkHgO/e137UH00n+ogSX+GbpXkhK773TJyUo6oLkmr5OFfT
n9FEZ0OoQvU70V3aYjT8Bbme2pgPSh+3ayIrUpKbQoAJ8HBzUmB/e4pJs/FiVtMy+VVtlhiFjqNy
sL9ubzPGkQkAABLYnduQJc6RzEDAwMWpdzX+wGKy+lFT9i/p1Rfl55Uq7sGAexOTtA6am6DB+Of6
Y+e9M3cjT8Ml8ibl3svIu4w5Kd4a8IGbk2gHya2T3ePNlrK8FFYizQ4oDp24x18pPUmlvf8yF7Ai
BOiyGrDlhNtGPaxNyVyyYUnex2or/KbM04P06fbCIcgCTyzTRiLuLTExcfV6ygXMkKFt2pPdJv7k
1v9WAFQOprOzF2Q0B0APkTPKlZuMYzDioU56175Ucbw8irYgBTccco/JEl/axT469/vj8dZI/CEI
8M3LlprWULZEWZcSds8/YkRoE+e+xR8Q3jyLWrMObu6drSeJeABSebfhoG/O1JpXg4aul31x9UF/
jBIrO1Mzmi+v39i7n4tQCJwo5DWkw683OOR9D/kyOSsD9FACJuWuN5YZjSD7iFC/t4C8RVycEukG
XOl6KGNxkR40ViguVH8f1rU1Pkwz/Y71ndVlzcE2vF09KR+IDBCddS7RrbjVkFp1bUSpcen0xfaT
ruNDCcU4CPFuV0+24WipUgzlsXt+Dl9ECDXugzPD6Be39X6sdq4FuIx7lw7KyUEdb28+ACBMomOS
QlDy14s34KTLjYCRW+cpBUB5azyVcRG9+SJiPoBf6UnzmXjerkdZjFgVcWzotKGzzE/zUfui9Nr4
51v3HDAg2jOg1iiGwgO9HsVDgjKpI4Ep3YL8IVo06SVrLPWPXreig6F2lo23U5JswR/gf7vZc6uJ
GHLtzjpxd3vfT6b1OJbOkRDg7iB8HED+2AHR17iez9xGKhLFDGIX1UK133EfUqEcdZluS3Iy6mBH
E3pIWMW2qlpNBRqvZanhp1l1f3bJUCC0gnVr8gknrin7qEWi7/1cbfBjdqKqUf0GbnV8X6/9itDU
iuznebUtXO5e/5y30ycKeoYHAuiU/IPr6atxOYgUbsXFjO383wLQJf1/tT3oFN/eHpTNVSrZkv5K
238TWXrlUvaFVaksMv01112QmY+Ld1PSNoFVFt3Byd4dDjonnWm0rYAFbiaVYRINbkW9cGDW+6ox
9Utqo80UT9KlCt+3g3v4ZhElB4cAQLbepdiIvGle3CRTlJqdWZnWxZxsHI5wXDurK37Jr3+qm1kx
CjBRXmVSM9iGm1sEu04E6Ea8Ofsl/WVOgxN0/WIiHzD8VBSrPMg99+ZEkYJUwDZk2WVz+OYmzfq2
U63L3JhFgAp9c449ozi46ffmBO6MoBPoNAUK+SterFwLUzFtFNO8eIkdh7NHF8CcVnHfNw6wUTM5
kuG8EZ9/Jt7ikspZfBaV2OzEdKRtM6KXesnaiE5is05DhH9IX3T425rAAUyzaRJK0zr67v1a6Jbf
drH4ihmHlZ2QnqubwJh0fQzcRAzauag1xeDhaOsBY9EBUHYhmuWoySWv7qtkltYBiQtYdqrBNOc3
G3rMiKQyrTUvXVzM3ypAF+elUuyT0UBlQzfJfTcDGzhIoW/vrOdRURmmAiLJpJsHZZzdVXVi8pN4
TYqnepm8Rw+xj0e3cHFAa7GP8HO7FicrbpSKNbDdC4XA+smss+jHZNjj3esHYGdLUtgAjwZxWoo5
b45ZjM4DZvAQ9b0qMZ8WVIR8tVj6tz6jzBrBUEROqKtKm5TrLUm5bMBeZkAdYzCXd6ZobKpYjv72
4wXEgvdAk0rcNxZ6naGniH/k5mXBhCOwJhSwR5Md9vqK7e0bVBQAKZLaQ47arJheqbljCNe4YOxQ
R0HpFvNJ8yBK+R1m0nekROY9Fb03t35l6RuCGZ0LaUe4JZjPubNohUH8ptBI9AEjQNgdvO5gCXcm
5+r0sLnhuQ25eK8/lKjMUW1HVb+YUtnb0xjnjNiahjE277mfciniK2gPX19fU3nNbs4i6gfsEFBJ
RNRb4T97KUz0NhcCBm2O/XGZiz8zMTtnrVlcSlrRiHtmpH6K3OX36wPLj3U7sGyWwP6QqpzX8201
B91y7h6i4rE/D1M5PuVo098vo60dnLTnAsV2LLQBZAbDnYN6xfVYeTemzTgu2qVKVXjWXdIUAQps
PbOeGyU/RZTcfiZY755AbLtnmtTj2c6czAxwWB7OSMp1DzwZTpANFH36zNQeO6PtHoo4wfvFGZD7
VeiaeWOdPracEj9Z9BLPeq3pDyrTO5cGjVdQulwcdPC3tDMPhS6V76NdPKuz75Q5z4KIxsnBQdsd
BRkRnREkmWSzXn1pqlRRBu2i2N2Hro+cj0OUaQc7T/4lm4/CEymvf0bgLdgEAHVPQXNWR+2SKiu3
bjr98JpSR3Jsul96cvXXt9vulIgJHbqCVAO24PAqNZIx6hvtMmCE4quD4dznKwZVr4/ybBO3nRQl
dl5k7kLq+ZtJVXgDdcXcqBe1siorgCHd/Y2xGGVBqiHuDyUvk691omdpMBtouVFPnEV/KSYKlX6c
jSrUSFfrf7fGHDV+h+znv4bTr99F1E25P+OTaZ6hRHRpoHSmVQQdOOs0RMyPx6vAE7dBcNuzv1tl
43kn01jQNeNfkG9rQ8NtuzEiHIDTzKz+KUXk/vLo7P2rkQP/OZmu+DIPCo7L1mKYf2PdkM8+LG/r
mxn3UAigwQyar8LaA92qu0DYCjNW56BE6vazm0+qG2BpQnsEfmf9R5GK/O+4a+c4MMxSn4JJrdcu
0Bp3riRpphh8fvhinf/HrR0ncfsK99WoyGzfjgEJ+2rtVj8OPs3NdgNLygVL0YnHFnb19R3guUWz
An5SL6Rmzlmfi8bHrrjBIGo+UnG6ZUSQSVIrBbUv1Yax37geS7XGLu/Xdr0kJENtQN633pO2V7y9
ZZl293OXTQpqgUk2nooxtr9iPtL80GtRPo5pFY3BUgiqpGZe1T/fvApS5IkGDFJHbNTN/pzntslq
qEvgNVs98CBFnmggar7etEcF+NsLnrdaGoFIw295y18vAndf7HVWsl66SBNn1HLNi6K6AszgdLTg
t28nQ8kEnpdMApI3YfCoDsrg1taC9GZE3qm1UfNJW038eE0zVj5OuYUNT7wY6Fi9vpy3twqVCZW+
NQ1JanFbPIM1WEUSmfNyWYS3PuR19NuzhHoQGbBrbvcuj5aMWSU1AwDF9VI2K97Ns+b1l6gWuXfX
esOinEtTW/OzES3zP6bVgh9W69iofXvw7K9T6mYq6yBs0LdtH0WnpJ4L7TRZZab7CN8qpp8ORpv6
mia05Dx7jaWfefxn85xYc/vn7K11EogonTMwyugy3GEdSM2qLb25vcRFDx/dQof4XBXRYtytImny
YO4pt/pc+Cii4BmQxUEaUfh6asoSI5RlLZwsKC09/qtdJlcJGndK3JNXNe47YGixeWfHLWhSp6s9
v8mF/qc6jm3sT6JUiEKiLJ7Ok92V+TmKy/STDYq4pOMSu0PwLOx+ikY1lpPuBA7hpBGyz6lFxcnQ
Fhsj5Egv/0qXIfoDrH7xaXJj+1cbjcofoNKwdG+VRvvDaTXt22iMruLPnVuM2DnV5NhtX1s2wGBd
vDcLTQcxbM3eh2rs6sj3ciezgmWpnfnS48GMmLGjrPW7EqUg+qprDZllSpUxpuvmkpC1jeulT+Rf
JUbNkzZ8pHbdw/lYE/VLO7lFGuSNMeXIXqxl6a+pVUZ+aiC1EbZ2k5SwuPQoO9EP1D6bokuNsyj0
vrkrk278aliJ8Z1m6IBAh0R9p509PdmKkhS+G3NqvkRp0z+myaqv59b0RCKJYbURDnVTVYGr5vYp
c+fS9U0rNn97XWRbCOBYC9gyM4kNXMIW7cMkuGL9PBXqV7xYzO5CDBJ7Z7ZK96molalGU1/DPklb
9YG6iJ14g+8smXLXt3QgfUQdlYhbfl3+zvu8ZdFchXOajMqCm1bTk49NXsMZTlPaSV5kjD//D3vn
kSS5keb7q7RxPeBAC7PpXgAImVqU3MCysrIAh3AoBxzAjeYc72LvF9WcMVZxpvm4fwsuiikiIwC4
f/6XYea5X4zJV4RjNIE4b/z0lznvV67MEDK06a0ar0FINmffjbPzPM9RPTGDmYXiqc91lPj2YvsU
bU3FN+m07rXtaXEPd0iSg1GH4r5mHH0M875mLowCOaeqD0HtzdLqXodN02M0BbXmrRkjLfIsdppo
8cmZz21ReV8qZAGQW4B/vLMm2txdXubrt26ovCdbz35AtLptwUIpf9WpDpj0E0pTQR2pwClYpNpw
2o7obMYmyVRu3s++gU/dh7Jn79A5DfZY2k9NGC4oX0rRfbNbL/tM2k//SYY4DOORU9HDCODtJHbE
URJBvzXcjP5dMOfXveiyZ931xjcOTGOV9PM0yoTg1eBNYxz4VJaTbR2GqHbXvT07TXNV+y4fthbl
8Io7yZMU1RVhsbenohLxEM7lrURhWyaBu4YvXd/PbwKE5YEPJ8MuwD20JCbZp29tVExBgsnckLGm
PfOF7PnpeV212R1aApP5v0E0q9RpLKdNJpKcs3jrqvIZ+FDUiQm/ZcUSY/2XMQLr2FG5bXvptGbc
IFXtZR/5MYGua9J+XOW6LBLh9cEO4Z/PSO4ZwaMyVlLjvLIKY8ca1X3tdAR00awZcFeOxSW8XURc
glEGRRc7yFGvIm1n/Skjjnze80RFd37uhrSELSvcuGu1Qx6Pvg2pKAi/C2KgMf3MKLQNMVdQl8xP
lnMVtv766DSlmejSwZirzdU991tkcc9aRajPo607nK0cgVRCsGrexLxBTVlc4I9XhueLh8xXi0wr
WXsUqsym+5QVWfPgF/3ocwlbiy4vX1lHD9D/vo18nD8BRAnjFdE1/W506RowIiURwE3ieiME9bl3
bWvb+0Hn9WdJ3VyPUsfAFzJoltJEzFVxfalv4d5wtb/sW562eb8tqpWHeSo7CZglQ3msumFGNiIa
NJ9LO36sQfHHpIBVPIRZ7rLgdpI892bU3nU4DViya7u3bk1UTn6im3K6sfqRTK+G4sMDVZasopJG
PXGmEzlXFI0U2jp4/sya2eMUeR6qsn4tbEPnB0+ES75XcynFoSa8inMQc61zEJ6OmFG7gqWpzEX3
mRdYgC0LxhPsp5H1RANGBSM9GEwCA5OYRLlqrFVCHrv9YWvoCz0M0xyYRwpe7SL2uIoVF0bgsVmi
ZvFiZ8rCNsbbqD42oTCJKihNzDEycLePVFTTcrY1yn4I7ao+OROEfyx03y6x4+DA35VBLsZjxmJs
pnY+BQaJam3wlJMA7scRe9bNwEMXnIOgM0wywt26ju1S1m+1mAaCukgJ+gTjPVy15LdmaK2sARiz
C5jD161b77NoM2bqYGTDGj5k3hIHZYl1ujRc2ScjmdSnesm8uOU0cJj6wEy2XF1jOxrvZ64+exGz
XBnbFH6Ne6/rZj4CEh/o/covHZWQwtO9K5a8jFF75Z9Gz2imxBtmBPBQUuXZnLzuawvExgHOm7wy
Ll2TCZs52OjSupRMwdm69lacd34r0nUNjOupId4TUMUrPjmu8m+2tdfiwELpLGln2OxnhVUacRCV
lCROjduzXvblcu9N5fipabO6TZw2ECtrqVdhltJWl6UbOo0qbrX25pQHpo52eTOrlw364UCk9Bqe
dSGqYz+wdaRlwJD6UnmVv+1EpXPrVEij+ByYs9ulnZ6tKYGYEsfWL6edWkS7H0WH98p1qt5K5No1
13yWJecw0Y5tIjYj7xKbrLrbrcZu+sVdFwDWqVL+czd4zlsR+Thc/bHW5q5WIZnwkjc7xaXFdh2b
4cDyoFp/vKuGoX9TPRvdgTBBFFvOmK0c7lh2x7dcTyG7kgkuKzNz/WA5S/M2b5bNdNAPq/tczYZ+
VcPXot5bZbN9pYg5/LTUm2Si60B/l0yhzrCREYSxMQd+n3LdPOhPiiEf+ilUr2qq5w8tmdZ13OPZ
fS+WYP7K+YTxrvOtTserPTLeuaQE1k+X8eShmFajOMx1QQRkRPvVHKPox48xeGrSCSEYS5Fsy4bH
xozE/DwMdvChCz31sQrFON1i8ZevOH8rPwlHKxjiJjOG22AZxTdPSfuj7bjdkORuln1jYWNrHm0X
2IUW1SaP+T3ycXKl9a4ym+Bp7lcTIUxjkMgO81/36SIYwVKexjo6MUX5y65qreXkb9xOqGgvd0+F
TYC0kQLHaJir4IH2rKqOl6IrcE8SkvVgtrWTp9pQ8lOXVd5bhR+PIbqco3eGZxcOLn6veRuzyLiT
wypvSm0tOzFb1bqT1tBcygvE9NI0bf+69gpLVpNl3fascaRxS4ileGp1xNAe5JUVUFiIUTCeMwIF
eQ/ViiFYttU7PrBqPs8ko7wvWkPUGBpao7vd+sEy0tkEoEwD1vsuBrdiQyor4QWHzrLALclVyL20
zpUtOKiMTXlnan9t342CRSMZB8fd0moxkTqyEqgHgsSHLpFRsKq44Va9lcNgPmBJ92mWMDXLG5OX
XOMOJLSJrYKO1DicymiNq4jgvxgSzsuPdkStG3VvyyBiCN1u2lUqzN9TGBt9beGYUM0FS7HFCu3b
U9X7tOAo3zQ+NzSQbEzSdfGobXbRWAiQqGVwsy22C1Qy8dLmbRsbGZeTx1Hm8uwpaynoiZid24aA
XPsw+pP4tig5cbK2qyyNyqUJsHgtl7NH6VgqoSWim5KBTE3jrOmfEoQyhMVzGdSzy/q3Gst7GnzX
+RiFm1p3DadA6hBNv4eQpmOUbSayDQ8E05+6vZ9tQh579PzX9qDUmlZOCVy81VG1z4TdjgTJOd63
S8syo6iWoXdqp3b5itAy6M6N6+RDPBpBBjRj501SYTP46DgtT1KlAjaSdpiW8c6ms7c55sNUR8mg
PVGl1rIt76WjppcMCWKeVNNcjImtVfciIjHkCQrF4FWWG7Wnk5SbH4c11y8R1Fh7sWuo4YMyIceQ
SjXhS91OxO3hJQVvahovvyZ2vTd2pvKtcueMXUGxGzuzEy/IwvO09kszT40tn/l4NnHJ58urrTnM
doNjwQ7mUtBLQpTHwQ9q4ii0P4G65mXr6FtyI6S+n8fAf2cERMckllas2qYpguOsnGmMzSwEtSI7
lsA6/CErelFwsMTL59489mPt2J9qykKmW2McuzAhpkjeFGvet6eoWovbhjnBj6dKujLmHKo+Ebuj
7geLCvJ42VqvTCKDYTThycautnn2lCWSY0bLwAKRHIf9WjK1l3X1ROJS7cTTLCNKMcdp1LFP0LKE
g4hGfVBc7vAgIpoukjAv5uLKlk60XjEZ0aQQdFZ4qvvORI0myVRN6jIYnmqrmr7JihUx1dXaP2oY
oodmqpj5y5zj4VWZjTVrB64CKrq6VhXXRmcMSxyuQzfTD9lUpGKLhSduKXQ7xKTvuC9YwccirXyv
u18WOkaOBmPAoapgEHftbGaf14pPOh0Y7aokVL350E09Q6OjzbbczdNsDJePJpgewJ/bKFXVpMY4
3KLeiUvp8MEpx8475kmznZhhFm4kMB5ocMRvnnVVCRaeczEPqmUCybsPgWEqcaow7nwKTVIG0m3L
hy1tIkkhd61Xcg6ZoNRBTaCfBAdnlGuqNVjeGrIKzuPscXidNzqzYrxhhO+YXd9kLFdhM8dY2/Ob
Ec/mfVh0/oNthCzZVp835m4N+8yOZ5/pGRi1rAKAElFEvNZUdUlUhBGIwKbN13AeiFezu0V97Ut4
pyMOsWzfLluUpb4c5es0OoOZ/ptTzG1HfZjeV5cDcVvZDI+9sZhe8m+dz5G9byDigecDRnalneeg
A3nKPULVEpJkqdciTiEqYkDo3OW6OfUTf3P0Z/mVfwTdCOxEE0r0P6lamGB+RIp8+qTn0K4BpHJI
XFYO9gK/DUdEYt6fZVv9EfyCW8RrDLSHRekPpN+E0kRbZbfuRTuzN09udFfoov76VyE28C6o9BB1
NWDqz7yYJea1dVa57IfZvSFP02e+GEGM/zKSFwQI6sg79nHlA5H++MGV62TMnWXqvYmnFAUw1idp
rn8Wtf9HzoPCYooV8dDBl/II/fgq7CJjkRMGTyPUVN40ZdHcD01Un63Mc/Z9Gzp/EtLwP5DeF8U/
gthLgAIhaz8ho5vonc3zcr3XLk1/HitTM8zs187y3iAAJQ5l7yY9Qc6xt3EcacqH0udcMPzVFkQP
85Bz8e85F/YKid+Pb3xQMzNKbisCiEp91B29TZKkg798EXkVEnPQKvOOrZ/DFSobY03uaLXHqImv
eghGBh4aZP71HfmHZ4zETEgrtPjmRcXws3gVpK8WbT6TNZ7p+aasqZEBX/YOHBDq5F+/1B8eMTIZ
UZTCDX2PTfn5pdSiunyb62bfq2BMhkKK+3ER+k8esQvo/yNphaMGsRRJeGDMhCT8eHH4491m5Lpw
cWp4nZnh1S9fl2wGQTQ+4ThD3/1novI/fIhke5nhxS2HawhI+KfnrZ7oe1Smx6WSZZVYTWmkAXq4
hJz+v2zNw2vAfcFwxSPAiPbTM2Bvo7dlnlr3Lm01seDwddiI6P6Tu+IPl+r7q2D1wKABof1zR1Nd
NlJPbg8H0RnbjhPBFm9W+5dzvS6vwn+XcnXW3p91THkT6MBScoVKWfzYA5fbC0XH4zYav2U///sP
frjxH//Bv1/bbh1o51U//fMfN+KVxr32m/qPy4/997f9+EP/uJvfBjUNb3+7eenGv+0n+fVFiVb+
/DM//Ape6be/JH1RLz/8Y0dPr1ofprdhfXzDFaS+v1z+1l6+8//1i397+/5bntfu7e+/vOJ/VJff
lvNn/fLbl05f//6Lz23577//9b997fal4cce/89/dtOXmkqjt799bRshxeuLkG8//4K3l1H9/RfD
D39Fl0zW4yXgBQ/hRdGg375/KbB/ZffC1ggBecmLvQgQZMvJ/e+/WNGvF9Mc0hyyBaDbL/vb2E7f
vxT8ij7IvrD97kX7h+L/v/7U+38+vv+8XHwyv/379+5GFGg/PeZY3ckEwbnNZoAe+WcdS2fUdrk6
td5BW4XBVQk0t+5bRXbRvqrq8tmGytA70kIA2rZsLOf9iLShj6exr69Gy2zt1DGqvD2PXr3yjZE5
HyYLeDCh5168bJMNR7DVrfMV9oGupgpCuom7zp3eyZInJgk0KoLYVrlRcloWgzxBnbV+WgdD+E5I
qwXyJdyGMV85ao2FDN2K3LOyJ68+WIGa8KuF1Y2smzGPh1lHtJRNQVYmMNprfhjbMjAgpCvntrKV
997yS9UllNyR3m01C6GswzYG3S5rg/ktmrwAqMqQy/PAgaM5VmF4wZ1c351v+6IhkS+bx65PjKgg
vCaKsq+XCLEpxrxku+nM+eoJ0Wft30hr7KKkYh6+0dEcTWd6Ju01Xrsx5Og8LE3DE7PZOCo0CDVp
TfjZE4tz+LBXViiaW25apdORHNKnpgSMO1pmPV0OxjPqS1im+9kj6TrVNLW+WAuRcHHg89MJIs1l
3BGJR8yP42eGnWhTSJ22i5qKz4WS5h3nY7OLxRa24LFMAPMtE7erD6PQw4ex8WYYqQhx/7wzBLrx
Y9911TOH9spNZhE1144o5iWGBWxusmA2X3QQlnd0GgRfiI12xzhjFiYDgFLjJabC3rVw2qzlXe1G
6n3XR1WYOF1oilgu2PTSIjOcL1uw5Gs8LuX2Locs1VAA2QJt5yPS2feosUFwjc0QydqOCAeGjpBg
uk97L3goA9COmBbH2TtsRts7Z9ctCpvzk87mpMUMSHmRZ42PePKDfk/8XHbTebOyU8Cj4O2iAKhv
AbXsRzXT6X1durPtH7vJsat0c7eQZuIlq5o0bJaaIOwM2+BVS8yKPkkDQC6Z7dXWHHazUaWjWro8
qVVO0khpEe+YWHMfuXvyJAsjnRqvrtKucursYPShe+P6TamSXI2oIAaK05zDYkE/7SuxIpgr2nF6
HK0i4EiVBfrVavQyxz5LjhsDERfztVRwPQiBCVAsOHQtSQTm3MWBPYReYlTzdprccSRpxdcmoSu+
M1upsiT+d3DwPkrDoWqfCI/K4B+kkUcJOXgWPsIaUdinyTOyEHaMdPPYWyrjgxrJ341HbzHeD2LW
OhVN4L0PtTY/RNCxWczxRwZc8UtFBtjlsLMEDJgTLv1r1PYEoLmlSTGJLMUKLD/MXwJZzffGsiwE
WM+rAz2IfPwbsBix42uFHoY8nAtKr5q3NUMKeVj8bV2STVSZFc9RSMyYoHeERXRokrpeKECvinx8
VQhPVKLrLbzucuQMcVv2PDZBIZbnYqq8WxeCHLhSRr2VIg5q9gHhJ0B6+RpAkrRdfmpq3m1qKYWv
ciKfrknbjnL5lJGka1PbGyKUf5bi2NiwUNNp4w7UomBwgwiKqFxad+CKwQ08h9UlRuBBz0QLQG8i
Z7EsqF0a7VzZuUdCRGOar42dTS9ycIGcPU39HJ7U2nXj1d8m67DgI3vnlqUEwKEO5MnjJuxwdhYC
MiP3pg+mD+wY54oMEsQ/60KiD+7yLhUzt26s3QJ6P3Q1UJLgEliIWfP8S54V7o2pKk/H5mQ71NTP
VdQk+eKbfRy2Bslq7kzH0j6cnKr8E0nUH3cdB1EoUQU0YRMQ9HO6hI83ats8RcDi1lm7zM6iGDj0
z/oGvmvufz/Dko5xceEx4QUob6ge/3GGtQezmMZlQGhCZJCC6BkMPzEVD8M0beVNUZoDLHCZfdZV
4V1ZG7xp6mJC2/9uQPgfdtmfx1qfd4kDAUsb4cQcI3+aNYvR6XXvO/3ObxvrDCA6f/K6cnzXC+m+
/uuXuih3f3zHhIKiS8WBgYMFke+P71jKLLLGWnSItifRJLO7eOOusjRXOVJdaF0PfY0KrGhsxHQc
1s0pGctW/JZx+//HxN+NiTZD2f8+JsZtDX/ww1h4+YHfxkKPKQ7J+cXizySHf5M787ex0I9+JUgK
pwr+JnTpiLT/eyw0+BI+lkvSDrgf4+FFg/nbXGjY9q9c9ItFgyOAfRF3/6XBEN3oD7cSSjAiN8i0
5Qh4gVr+OTn+zrcQ6nmwNZ2VAIDDku8yH9mLn5Q2jOgN9RC2fjbsajXPiBEM51I242/p0Fru+sVb
lfslz+nO/qwsVSKOJX9IMY6wmVBi7ObOlHTrRguSag35qFAEiL3JlIEgSJWRl4M2LqD+7Ybz766v
Q0LmkWXqLfYGx+uvTbN1Q1ZeJyj0M2Zn70aXupfHbB4gvncou7bFTTbVUzGkIH6q93Xb99XJ7ekR
3btDoL/pplOfyxzCaR8qtBJiBX+XuirTDCXOgsjgeZgamWRFG+xE2d4ZbKW7qpk03yre+9PUvhoa
3cFI00ga5OsXU4TO1bYYZ4JJsqRgMIoLVUGNyqpHow1R3jWWe9hK48q0wu6qqrwxgddRe8vvUDjj
PPCYoe8chiimosDBcu8+jOsm0gqqKRU0Pu/mWs23GxNEDDfip21QPGQNOoewHG4BQouTKtbhaZo7
fxfOeXgyWRQTa+VEjbD0TTb0UVl9cJf73nDqZ+Pche03C37P8SoU+i2t5MMi3tXTPB30nG97NDrt
g1XbX6IS3fNFDZK6Wde/6xAs7ioixncUU33Bf/xZ4jOMuS/bg29ur45fGHemM3U7PAB97A7bklZI
RCiCE/MT0tSPKw/BY9fxVofQgBGRefbuAp9+FtwBRwF6ujNGH55rCDWDcVOzKQV6Wp7p1CrMr0Rq
Ve/t2RRl3Otg8p96KdaTHzWZAz7MUeFrNtchQ0/bXjq+ncbT9m0p2JOoqvQU8b6Gb1539uaGu6jO
++JcTGHwZMAMWehQV+Ldy9Rye2HplLEpXKebULmFfw/1FYXtDj6SyvBvnZmrdb3Og2mM7PsCXSH2
xFgr0xLncfA6mbpbMPcHWECn2LmE/T1CeLUrUhC0OJTvDYw3qOxegi0IiUrdluNEotMDGu+I3slx
OAp814l1GXxibDxF4gvlf+S2dZLNmEIkvD5LuzIbdSyqob8ZsrL75uTQLLBfaDnAd/yzlvl6O+VV
QMdWSwyZMb4fBRNQEpRVllSztJOcCOZba3Hu86B1UjarJlGhAc8SNX7hpgRBcReHeqKuDMLLCc+2
Va9dcBhBu7fjuAZd4uaLcaWt2jyGkcJkBHqZuIax7qKCIaoQWT9ec3bKhyMu8tJMR7lkAyLkao2+
REWfHakBgXjTRYbMyM3z7EgDdB6v/fiuGFrvs6HbgtL0GWEOmLver1NX3LtIag4EYFNXbmBsRSGM
za8f0ClFsO5hRmiJ3biXnEPxceNkF2dK9if2Q8Ityn4jGZVYjkiK6kGU23Ye3eZyvISkLsO7Udji
ioY2eerygQfWu/As5qD3Ye4OH0lINWiz1U6Kqz+8CTddvuS05sRU0+EjQxd0pZ08QjZ3+ZatQNak
3foQVjo8jIz1sMskm16FwxwezHYID6FNREKNLT4pJw8RuOii62qLwttWuk7aQgMfTVeUV7rQxhXQ
lvtOeKZKxrwY43EcajKzy9MIRftk8pzE31+y4mzw5K5ZCMH+/a+K3ucDK1as54g8Py4HryvU8PH7
FWzHzjzCcjhpaF9+g+Hrt2EZJGGexUsFtXy1aNc4D22hT3nBIRnWiW8rdXanFEG0VjDWCZlM4iRn
pfbkZPP+eg3ObLbRwZuqDc4qck5iEE2sl9W+64MZzKDm7hEoPpJu8T8Rb1a+fH999EvFBx34xHBy
Qk/MPo9uv3+GsLzLM/1b6hQObrHc5LVXfDB59L7moxfeSKdwvi6lMh9oQylfxqCW6ThwTq4mZ/jI
iLR9WZq5SdEwTAzG88rSt4z+p8oylhM4RPQcjMv8NGzSeC+6oo/rKrqc50I77msZXmvLr5LGDvU3
XLT5TTWCm0TEgyfWIKMu/HAxNhrBqcvKxawunzG4II/61tbz2Vl8SuGTChv2JdzWtuyiwj00qTP+
hHGIO1QrJwNW/3kUnnNegnU5KO3fZa35BOX/uPrySA3alrahRpSrD3Y9nmQwIcNbj5PjfOnCsE1M
TE8oFkaS1IKem78L77TTc6OH1n2Ybx84xiOTQReSdL5b7bfGGjk7KyN1UQHG7DnQNwNKiignUd5F
xQM8EjrJumxhHBoi3+UiMuMmLNyr0WnHg1lIRDForvA2BBZqBVh+OlTRxGm/sZJ1VC+oaBFNTQNy
K72+d4KICt+gfa7s7PM0ZK9eH7WpJY0na9D9LXtJlEx6lUfw/GZXTpq7O2ApnrYi2s1bWMPIVf67
pfWWFFB1/LgWqtsFc2BccTY1QH2KYicHazn4Y3GyIrJrgtUNvyFl2G9rcDQRnTYrXS/kGG+Po8qm
K1jUw5g56Yw8Ou0Qet3ZyNCACpYiDQnSTsZAhFdrLc2kqhCkNdhgsVG+yyT6J0Nna6z78dyr8kOv
tkOHuDT269k/KCIFkPdVr8IVKyANSrq6tYdvighejo2jmUaUL8aDsIK4ttbjNhn9Dhyq2ZkRUr/A
jxLD1YQRu+3JXWc7XUu/vs5r9Hqxbpa0lTpEcF2wDHqBcZ7NDT50mE48r+XBWFZ/N1ndSUWXtRr1
NtiEfCmpC2BTVM6DdikSy/WcJeTYR/eNp/pHa/R14gS1mUpskE/tENiHXCLorppsQV5RC2zGzSjS
0bx0xNXUAR1n34oestw5MQ2GZSrQS56q2gXJQSwjbrexqe+i2uKkbRjIyKzVMB+GMBs+IE3ye86e
YjqFIohSBtKwjPOWbcRfbXUOwNgEpd63mW3pG1OqOmnJ1UzDrmseBHQmntY+P1ls0qT109/Dluer
NHMn5zAEKDxDdy5uM1P2pB6Uw3OD+5xqTqNt08nvt88ykmQjTd6QLt4wJhDR+jTPjX9eHbBOsfTG
lWjC6uTJ0bpy8H8dNevV12VqO27J0rgr22HmNs2raysaAKUKaZ1m30WH7GNYTboCUh4giUWmwPm6
psA1OGcKQQhTDBS5prkwAMpsNNHXYgvyNOhAfLqm7W5aCuHTEhh2j37NAC8zhyepRUWOCBOjH655
0uFD/DzbBkGQtS3yJB+C/JHTgU4Db952ctHFW0nz2U7LqTyApNWETcBF7jC+oU1tOsTcTOpptun1
vtN29NCRn8kIjQbbr4xb3erslV9c3Uda1TvVs/7Pptrezct68DNXxb4wytOmozNNxm7qV+v6ltuN
/zXsApPegCDpu7xKReW4R4F6IfayTINzlZoN0Q8EHgRUbuQVtQyxOCWwwuz8OiA7SVQfVaXHGwsd
3QOuFwhY2b4HIa52XWEuZzlUxXPEyJjSiiVOPlaPxFEMoAq34K5c+UVhIL+xoz9u9iA5/S+saGZ4
Cxz7mJluEWugbx4ibU/HYWA3yaKieUC9jLrEWFjV+iX4UEfquWS0P+fe+DWgLMCssU9snuGksurc
pNYWm1lub75iuZTDfrbLL6RuRemUly9BvbH7bQi9rKm/I9OtjyvyvOLVm9hpO7dAvcbGmZONGfuV
CdSdmRtG0uCmkdK+5izSHCQCuWQx6+K96bp0fnRRHV7lDusxQJViVMayw/QdTwUU8iJZRwfOdpgP
ZbcXpv0SljXvryRSEL6VRRFmee2KIjaKNjpmrugeFhnoZLLq/qopKsllsrN0qKP5PJnLlghzfVpl
6B/dvkdzRTZpPI+6TrPavZWe/xLW47tSkj9gBtW2W9XkJSj2jD0ltn6Oe7niod+6RyNgpsRxcLmo
b44Ig1j0/nSftySOqap/08icEqtHN0Y6NQi/M8snG/DzYTYkuhFb+PZ5M2zCFPqw5Gabsvdj3yEk
ZcDy95ppCXR960+VGNxDFBRDgrDvlQxaQEE6oBGcc53Gwc5OM1vdsXaM56p1To4R9ufM1Wh8HeHf
zVV/Y+ChOdD4nZ9JbkHN1MqIVQTdLN4lmu6NwSZDY9wOxPTTC0/3mwQznPJT7rnczkzgqRKb+ZgV
jvFBK1mi2FseVjm9WFtXv5N6iDFjdI+j4ZTPuWvbh5nC+U+cq8b9Eppfe+LSzpGjWQuD/s5cjLvN
bG8b+q10yKQlc6NLuq6Up8pv1pPVOkPMjfulWsS1yef6ISPFEpFfz3W0dAwYFJ0rJCB0DY9Worx8
Tb16rHezXV8igzHHxVHd0VboKvmIIEDtewNhLiH+KEdtQpjnaFPHqt6ynSvz6GrOcsYz43Mgi+kG
of6CUN+Y37IyHN47wroA5SIirlB7R9YvlGdVl2FCceVtLUx9IOAju9F0rF/TbGCmJF4iDRfMPBkf
pm/q/F4HDoKgdfTuBEaKLvFbeAqBfOYGnWMRS6DNG2QUTQIfo25JP62SwnDAVNemvxX2SklUt5gy
tjjFJ4W5fZVutKXlQv32glTxsFzOoQwrfry6yuPg3U9fXMoSGN/sNa1BvJEvN4VMFkN9KWYkaOQV
wDwA8h184U3XLQ+2rjrrk7fRnU4drnXGYQDKjyU8Afr4SHJ8nqAirYCYF/ODNILhoPsseK7HwHzI
Z+Vel1EHuLBog8E82pIZR8qVkNXD3G8GSK7v7KVdfwhF4R9Dt/PSbg4DiIV+PukZmUtYUJWS0Bff
7/11ye7/L3tnllw3cm7rqZwJQJGJHq97A7tnL1IUXxBqWAASfd9M6g7iTux+YLmOJcrHinq8J/zg
cDnKEslNIPNv1voWP10S4Ei6Npc8ZWKNdO1hUebnxjaJFbDTuN/0lendFkj9gsTT26+IycxtofAw
UKGFhNoi8mQqWtTUZ3a/WcYoO1idJs6FDUHQ7emhqDa8O9PIhofWRa6+yZQi6hwdzn1cRjKgF04P
ZWHF1H+qv9CidgGRE85xiGXr9xiwPpZeXt4bxcw1YHLOXtVGthzyrGvORmml14jph+/zlHKO57V+
cEiHfsgRJ6CXdItgKk3tuTPs6VB6gOLIoqhuci2tP4varE4JhJtqE6Vq2smaw6UzrfipjdVdLMor
k+Y/isVLZlXtI+6DaYuyN9tVI7Vr4YX1fpmsx6TOrAAdV/5c61l9QQW62kPG5FMNw+7SEwJwJATo
S6MPVaAwuO37xlouplW8ohuQ52iMlwv2HTi/Zj8djHTqqCZ6ZxO7vHJgCNoDYuQoAJfL/jMk32Iy
2iBcMRL4EvZZk19hRD20S1veNM5U3Dn2bP8R2m6GSDbqLx0V353WhMneSfoFt/IQVS9FYWUXPrrE
dzLX3Duz7iGVjNs7h2L8tqfZOgBFEOeKoQM6zy6TG6vubWLNeFnWzyhESc9qmG8I8govhCd9EduW
v8Q1OyyUjup+jNvpMCSFsx+Z5m09Kx/3XsFS1Wtq7dmrQpRr1hL7ZR3mDyQzTNsoRgzI51+fKsqh
Xcv+FNMBy1H6HkvnITSwTsi0HuKAfKVhXxoqDvourK9T1YfXk5e2Wwra3C+mwnwh6RHLGInPZGOI
2j7gSgWlR1kdFLHUHu2O9iRups7vdYKq0A/FlDS92EGARaeZiqNXi+7A9xUfvYlhErMGIuuGrNlH
RKf+kS1J9qVAjrkb0y47OGXe7tHtzZ/bisNHYFcFYMhe85ut18YWkoX7xbXKNMD60h/YYbgHuy3K
3czY5jkTIIwUlpYY404nv3u9KJ46t2pRICa9d4/VWdzUixLfIDOHgTW4zbbrHPO1Z5zkRyi6/RKj
FMQFVQAOYEKjhzyUXjxVT4ygwq99ocrrUHXdtkD+e4mqrt5GCGa/JV7/yYjM9BpjWH1AnklhY+EP
e5mnybzXJzFuzElNn92k6jhCTPfrkCzxGV/JcEi5uPPtNM72PRYO9TC0IYdwCbdozNdGu5i1UznJ
xceAn2zNiksIAfK8bKK8EAZGNelepSj2zxUY8q9GOuL05NqJ7A2CX3XbNYvjZ4OhEB22iUvx0DjX
Bma2+TwuXlLtY5vtVZLbgaZ3KVtZpzXQjidcOgRwnnvNqwneQdXIe1DjsJyUc8+0Lb2SVRp9wUVU
JZtMY53fjOxRcY8On3IZCT+cuf8bZm4Ysezw7NnQHrNZ03e6F42nMkkwYRgFq09N0157cmc2ukBJ
VUfDrZ4706kMc+ZnaZnswZNzNqbLlQdYZD8wb7woJw3vNH5tFKWzdwsFVDLgtN3t3GfVVRWK8MTZ
mgMElUaQW/V0w+uxeh6j7rtHIVSV0VdIi19x2TyYDFcvWlF86mSIb2KhHhoEkmcLnJPDY+LG+nfM
sv0Wu9aL3asgy0J+WiOPzgwXs48dOl6qIN2HhPJoj2T0QhNxUE1E2No7gwWgMHzJ2xAYs87yz8Lf
WMVEPGQ6BuhJ7QqMiXsLgttmrEYKzLkiNiPqHthJ89i06RUxKzrHXbaQ11GM21jq+qk2CGnOuvkp
KvrnskagFVt90BbDrqQbhScjhiu58gXIZznwgi+bRGqs3lmp+gtD7rMjCucwgTThgx8p1ww38iMv
dra66sgxwMd2mKd23s/NnPnCS09lE3ZXtEkKrNhkfh0wM/k4UCfeNf3OKOvxUHuobQcjgeVkRPuq
WcxXpA7Ng522WrDAZt2MBo3UMmdqazTSPkBRwe3SITazY7zO9FYeo/s+vRphNBySvMtGxAMFXaRS
z71ABuDEprglPUi7SmqNHHi19GbAleLdoP+Jg9XGkieYqmXrhBttHhEfdJ3c1paR7WpE93dDx/RA
jI7mt0Z7tURril/G+JZ8wujotXaJdmTxdk4z0kdhPmibks/eRVLc2DgSQM7wk/E4fJyK+d4rKJXx
6JkQBDFyqRrF/tpZ6V48BLUlHLyP0ynsdbwxhB9fj6o86qX6VLXR1VBp36sBiZ2W6EMgZie5FlF7
J2aBvdrp5m0kQueAwNr2ReRS/VnuV9duEfW6xTMjHqQPCI5potz4CJjP3VbhWrfnOkJp5r9Lnwca
Osa7oTJ4AMackbQhti3txJaM1pqQhEHDF2KULkGt7k3My7019SoJBpXmRzd3Ll3X7lq9fB5nYa2q
BNrg2t2mZvKpVUkZ0D5grWU9tKvNBYNaimdJ1ovwWU5cmar8OFmK+61hJlsY9oWcFhzoDRuDIo7H
oDacKVjyKQmUi08jM5nuxVhIy3DSN3qTItbW2s+9x5hOh6S+jTRn4sYU57BM+62a3dEnUKM9r4yM
dvZgd/Sl2OWVeFauEXG0pGRc9t7H0qbkqjtjutLjBKMtvejeMyrjhCXu3rErtiNTRlQSk3GDKYBW
BV45JTtsNGhVhpch9h6skJGIKtWek773007H8EJ1cuynVHykfFS4DL4RXWowvysYQAvvI3XkpyiZ
bmg0yg0EgPghQaE3s8+5xkkkdr1wiitTk9+d0GHQVPkiWVjBd9Xeq5fiMBp9fEK5sefGzDjTeCQc
mYz7eW0DvKzYAQj6PnT5MS71x7AOTb9Mxf1CqPFJoRe+NDmdrSeVr3vFF9vFrtLk9D3otlfBj9ke
U8OivAi5PjTco5dFqRNdUnQaHVHtdU1+y2T1EZzulyFJ5An4ljyko8oO6KLZJFGwnqM1286gVLsI
SDwxffV4aEtvCBBNeDezoX838iF7SIU+HUutnnEkVNWd4QJUd4u49CN8XVua9+YuQpm1L4r+czJx
jVxGZFXATzjSx2OWjxiAs37e6zmLncEuoxeMc9Lvy4JHXLRqS9117EZolHOoKb+1hr1R4Kscl895
Ly9tBF7bQPEBBu6Upf0Na/nVJxSmO+jJn+fSvOPzPk6GGVjF+nimXHNzLQKmrvs2TR6mNvQnxeqv
7ovwNon5Pw19fm7qdva1trpn03ZvTM2u1+NjZbl+rq9OxzoMZI5Ia6mr7myGnV/08W3vyScNXoKo
pmOaIrdZ6v57mk2gjjT5tc3F0eJtGHg09iNC9Eq4R013H6RtZAgJ8tPUruGCaeCYBr6LVL+doIZs
2K+huGNC6QPFOGVl69FP1vZT3BTPluoof4vqcz1ptyRa4pRuH4BrzmDn5BH37U1Mtxiw562exaKu
43DaaHnnc0X5U1Y9It8g0rjydoVtXBvAQwI5z/qx98L5OgrLQwkbatu48G+SfEUizOy6dC3xx2j6
uqA6P2mNm54wPuL568Jna60sLI0Kys563+4J/az6qA2yefqcxwKZyBJekVBAYSZE0NQhZwPvEeZ/
NrildxOxQICk6pwiN/bOdSvxYM5G4XxiIIaLFhM+3stuvAEPea4X6jibVjPI7S7ZMWqons1m7m4n
x1QnYiSSKw88FJMERzFNxZpO8OWeOUtyjFsNOrFOvt6GxWL1ZNZq/GrWFOztxNyFh7zIviS2RbdO
XW2GnPmVAftDtE0VTJRyWpV+t+3B3ObIe1nIiN4H3REhHmvZ6eaiZZ/H6CkeTIcIA+0WIbgKCs/g
9qY0MUPpO20TWD2T5IhpRjI4DwkgiMPgTENgtv03M02ZPLCkWj33fZ+A8OS6yNfYybkv/BrnEYeG
ZZ30Mb+XuT2w0tB2uEGfzLA4YboGJCjErd3DKtEduFt5WD9lcX87Dvojq9B0Y1fs/zXbVH4to+ZY
LM3s1xYO1wiP7aSJfj8ou/zYl4NzIhH1vlvsoxsiyuprI9wak5w3vbncIROs8I4P5akZFt/O5ox9
vPw8dG67HaHebC2G860p0js8/WfHSW2oDBaFa+TsZxajG5cBrRHjZM9XqufkhtdpHt07BUOL1hnY
8EOT4PY5DHEmNmGESai3XlpXvvTDhAOYnWIwVIncNKp7isr+myc6vw6Rt022FQxmlPAcG7ewCqpd
mQEnyTLxzU6T/IDMD06kw37OSWOH0kEPBnep/T7Lzhgn/Kgf7WPpqM8aLLI8zXRKxe660UYDkn4N
g7Wt74HV03Jb953tNDfR5Ex+E072pSnN3g87xttDzq3M8Wmc3AKV/RiVPjvo+NQNiblbZF0ePBIS
mcXlDNNDmlAHBdO2idwnif/6uqhS6yruknNbtH3gFNFBhtONMnkMxXrRhDQYjUqDvGwDNpfJZkiN
hgkQG1zUfTeIEpMNxC+Sa5252I5Jku4wmZRBjG5/m7o47lmVJ8fMZWhNVq7ja7QFmzAbLlZmPqD4
tIPJGu9qA8WIcMQTri+xgdSITTMq42My6F+MiTFGmV91UQFPUi+yKxEBI1gML9tK1HpU5AbdTa45
GOoiGjsCPUZMZ5PxNBjVlOW3ZVRJ43XRq7D2w5rt/cZGzjwcjbJ30jN+OmJNqtV2eMVOVoKzsoa0
OQIwkfJSV02sVYwqajZRTUQoyc5qvbHxmaM3X1QVZ8zpkX9+ihnVTXctoySEuQwjxz3/crSuOvpP
iH+uPce33O9hc9No5fzHkk4u8spMVMzrc7wHB1yZTboDnjFE2GBZlZSIOetS+MpqNHlB/UFBaM9O
/Lmuxsi47izTqe51lmJU0zz3aXKZrKTs74cm9ChcI71Wfo9GqTgVUez1O/i2aK3ZbBIWWhn1IPal
LRp2zelSpto5YvY6X49TyA8XhiUjLUhyKGKVq+gWNt4wyGTaNN04mc9FDaTh5M1yMShrJlN2AXWP
7d4kiCd4jkH7wMTS3NnHSZYMaEld7xY1hXsNtfvrVFu3bmOt3AnwpZkN9KFL2/Ee0wxaEDLBDgBH
kH+D/I1ekE5Xt1qq4VttChTYW5LAcMOKAvMlQo/7ZXCsj3mUPkckh9kKI1Qsw62e98MuSo1bd8y/
G2Hvayhw8o2aG/OOxXl5An+As5TTsF+eTAJ+3T8GvOvr1x/ss1e0j+OKfhjreKdFIQxBRJx55uw9
1eyrgRq4yS6zlUBxVBI1OPo7ViHxwhKGDLrJ0XcsLzJo0PzLAt34UZLk4Dc1aNqN001P9WIdqmYq
z2Gn07xR9p7HfIag7E36Obfi2HfWDwnWnMHou9k3mlEeWzyh+9Govhaaex3rKD31pD6NsNf2dEcT
B9yCxTfVrThACWzsbB1rvSDxFTWLIx/D1uE8hpdzlZnC9JlezkgZVHjUsEp+miewHNq4fKq69Dsu
9crvpmYPoSE8OFVN1kjnFYAQLPWpqLzv+kxOXV/21wRfEnE9jB/jKZnOA5Ovu7p2MySwTrNTiXgp
OugESdxyyxga8+hmqaKdokErNvGgyi+OS0PrLcvOnNiTT3F7DLt4Cgq0azRVNYuIej6xtDMOjscl
6M16FZhynPdZlNlUCc5zHys65aKd7iIZApqzcqzRuofmWYYR8m3Hu3Kd5t4s3Oqj4xnpRvWLfYem
zzuMdeT4LFfqb0TbpoBxvCjwamtiN9PKQzug8Wqall5CsamNGx0IDj/9hntWw4VWF0feduaurntO
ENN8r1kcMNxfAqMYx+XG1WexLVLPQk6v6YSRpJ9Tm/6zTbjaSl09pGoAtOdObsAa9mHBUXDlpWjA
CemmGnT6zvPhek1PpWlgfW3QSJ1YePczSgs++w1jUYzejustX5CH6V8zL7PKu86jOdSZ6kPFzOSE
WoCg6HbXiVicLJVXX5cBQlSL+Lq2Lma2xm1pmfkpTWTChrGsHlG2IaRlArrVDBac/dKclvXI2nRt
mF6ZblWwDisuGXLBbS2YuVRwnfxxLW5kqy0Hag71pFL8+8i8xpMOIuLEAUZh7YYZptmK5yAowmbE
t9FLqq62GCtxAu3I22d0/eR+p+lDKT1gbQ3cKSwujYcP2azH0xSV5j0UnRYJLpiaKdbsWygu846d
hLomc6K4j6vim44l8YqXuNimeabdlWl+B4G7OjaNZj6wFtkzOn4lEcD1tUZd7MHiKFxME8+07Acf
A73mL3akQjRA8dKdXTt6MbLykc1j788J0JJaaEcV0iLrSXI/pSzyTIymPvfwwa0N7bXA274tPWfb
zuT56EW5nWp40ZwQO8tCR+TykgS5hjuVhzw1fWmFkpvZTq8iRzwMHrs9kck9my/szOZ4rsxOP+qG
1pLl5Ol4OPD0uSmf/QhQ6Rbj2kA5X7CP7GJnU8955FsIBB71qnOuIzt34G41LbEuqhFbjKXdUcYp
Zo1Ybx4XlT7heuLy7uvvNEDdPRI8VA7l+ADzQ1vQXU3TKyzEjwyIkl3PvoVN/T1m7HgbNh5mm378
SAmqwCBwThDJiZW6rz4tXu4xns3GU9gKfjWyYyc+QruguxibEabjZp68Tl0iy7LA4I7Oo5Ha5lU2
Whk8GPz4k6cHCh3Q7OVLsI7y+drMt1y1MAfHOb6S8kR3cWICh3a61L72wrUD5kTuUZ8Sce32s8lb
xxMWSnQqY+MiTYNWASrCsg/wMxVu/27utvD25DVA2JfUqserPiVANVPo/0E4mjjfm/bamGpzM4ji
e8Hz6Fd9kp7rBtkq+Mzo1Y4TlEJ1MHbTjon+ZdZ507z6YRxK5GwsLQ55PVwczQFqPMSH3EDQYXSL
pBgv1qQckfCo61ARsMFQMJe7mkVDi/KH1fvJ6+WhZyWnz13m522/HRoUEa2SD17UXTt5dcl1dK9L
Wg47klcQ2JqNlfqZ6fRBtHjVRamG1JIWh5KFUslvCnARMLWkb8dhuakTNzy0jVkdegZv/LwIvxJv
fsrlSktwYsb5fEppm0TIehX4j0nda632pHVEvRY6bnvPwqDQjfPCVW/dlvmQnrPCYqfFxjwJ8/as
pWOxQwx6YFU3+bGkJC9LBpVGCkGqSt3PWQzWxZy0b4acH5aq17cd4/cgbYYLziptp+GTKsEh0R6S
Z/i6Dp+P4+K8Sqi97lbaQxeklAqbUS5g9PmwrsKiL+hA3sTf/xHE/yCI91CQ/8+C+H3zWnz5/pMg
fv0Df/kk5QeGaC5gYZAdkjA/VO9/CeLlB9gtJtYJR3cEM0ucyH/5JPUPFsJ00uNW1wOGSBzkrNrf
fJLyAzxk24LlhRTSIo3t78jh3zs4MMsb6Ib4FvHN68QN/myrYAPFFMOhJDaUpratWbOskEN7sKbO
8X/4VP6FWeSXiLL1a/Ht6qsxnkg08e5rSeCScspaOl9khFdosRGthqaNTGx+0dOV4pJmcbDGeaAI
r24zqBE+Al8QRTP+MNOK1DbtakY47Hd0MCcrfLcF/aCh6c7LXT6UChNag1xCRz1RuGm7Wbi/tkYG
wsmOK6xUXrlgqEQe9u9/tPeWcn4y08aeoAPb51Z4n1lBg2hTovDlF01muw5LLLd8Wwa6haHUICJh
k/WevU6Ord84cN77jf78ytAO1keM6+adEQg3K3B2Uv98KQtWsEOOwkCY82/c3m8R2T+6b/gyCDct
wp51XPOYe39+TGA1rWs+pI2jpYbGbyxRBZgaetYXBBrgeTMaX1dUMlsEY+E3+NnRZxqnT/WoZsQv
qWY/wAk9OZjf1hk/CkwL5+wf8egmd0xwOqpSc2x6JjIlymLV9+o8uVK9qGZyfIoUgC9ARI2zAVDz
2I/W9Ok/p9h79/cKHfg3p1jPGYZ3qvr5IPuns8eWuLqBTBCa7DBzeLPv/HiQ0Tw44BR4PsSaCvnX
QWZ/4HFhrAE+AiA9f+yfB5n1wSU9bM2VgY0gOc3+zkHGN/aTPwxiBCkCDiAYnS/kvUeR2+sqfjYG
BoK5/BQ2lOglS3BkOHh+Y1ZjP3w2/+Ise/vrfnoh+HIWnAreCgeu+/skJczIwMrwXTN4Mm2kBpZL
rw9k9iViUHhaxpaMt4Q+aGJi48Tfy36uCnpbQx6ZK3RiY8tEsEt3ev1zo2eQzYpQux/KGvSZkrN5
pxdYF/3CwFi7VfzIezjlzZ7llMCpW1Mlko55IsKxOGUsOz/GMNCr7YSdKPEGvdtMzLzneaH7RZXU
UZ5bOIQjhi0RcUTzqigLh/RujGMX2J43qN+ch+bqxnv/8dgAQyTUbc6l92GkWhhOEhc4Hw8j85ei
ySv2t9yPga2hXdJrLh1UpINDAVNoL/yTGe10M2ORjCbOw/quYijFi+IjcFbJE/NLyFFeW0aPqsph
X6VJ0m5J12xm5p6LpL+t8XHAp+sBEEMaDmRpy+8YZpTa9Zy9AM/UfMzqtWXtCvswiQ6esmMr9ywS
iMIj07JLSSzDbnEW/iZn1DPgouzb74woTp+BU26WMBHNby5F+d7XyHO7Mi5cIOWklkjjHSpmWZqs
krbX+igSkRAMq5AFJF/OpMp1h80sVXWx6lbbS9xQnewtbpEo6OJcMOeQ+rmQ0/TQjcLaA/dikdNi
NROpeIK9H+3zdsqCf//kg2H45Vfrcc/whmHJo6J5F7GSRc5YpXrG5qUI4Z8tVMrD5D0nTGA3jskK
3lp348YkYr9Ilm6Xs2jdZ5Stv4H9/HLzcRZRtTiGwX/BwKGu+jF9qMss7NJW1PkLFg3ER6EB37X9
XdHyC1KI3w9/v82vgHfYkW8fxw9mQcXm2c1S1fnEj68m8Wby3amRkHbMdtuy/Tx4Bqpj5oeIqpYo
PBFLquM4I0lZZmH5u0//12POENBxbKLIbBTj4t1FDB+7cHR0g7Qyc33Ry6w6sgTVkS6scIEwHvM7
YYRs/IscIp7Sl9Mq7zv3aVPcOHq3N5i1FzvF3844eChQLDKx+V1g2vrM/vz2E1hjEQiA0RNt/ls1
8cNnNnVgAZuQbcwy2rqfecnVIotTh1n/1Ls33dLpf34sf6sJualei4eueX3t4LK8h7H8hHP5/xfg
Ajflh7d1BcT8o0v5k+By+PJ//0+X/AhsefsD/+hEHPkBPw7WdCJcbSrG/+5DHBPyCiIOLjJb0HSs
Z9Q/rm9dfIBDRowjynokciuU5b/7EPcD9l6H5xoGjOT/Y/2d6/v9MciN7ZnUFdK1OAodyXf349u8
uI2hjW4MYX+AwLBJUNjuk9T1juxJzBAZuldeOcOgvYL07m7sqYl+F7e0foUfH9o/vwN8+/jqUQa6
7w5iXdVp2dSNE2AvTHdNbTC9wvIQwNL8uyFV/KxA5LCy03Hx+b2zslt1o4W5GO0gl7L2RbVYfgzl
5Tc3y6+fKD+RhXoMt7PBa/jufIzdDIRNb5oBOwJx05SzaEGflVG7UYACGA0hTz2QSq1d21NvfYJt
rSe7H56+f1ElvT8H1pyItYnFcq2j+XrfnICWBxesdEJc2OoHld0yZJ9Djw14m4O8gLRuiFA7/Psv
qnsrVu7n3yQLeW5TUoNBDfEt/PwseTpL10w0ViCKiiVQGSexOGpmBnt8wbHpBd4kkSR1jRzxrng1
+tBQWKhCvSotb6JOMx+rRYz4UqGuX4rKhqooBrv+kiadR7JBiRuS7HrPONdyAfVaqYWx4bQUmBM8
VG4Il+JwsYlJQFa+4TuV3b7BUvZRuABuoXdPurNpHOSU3xUr8XrrEsE27sgNCR9jI1HP/LLUvZMZ
5lc3rdNhN3MldIdcsdfb2rVn30fIcl5Ay1j2XQcyMn804acaDJ1I/T64vWZ/jqw5NK+NDCT9Y2rO
2Z5ct2XYuUWKW02+YTVElw+fnDfYBqozr7omyll/iGyHIfOcQOZY3iAdoD/oX4FyAO8omxXkUaxM
D6iw8huETMF4d0V+lG/4j/ANBUJ8IluiWqyIEFMOzhXAfwaHlsPHDicTncymVwj2N8rNMuzuPBTI
wt8AJHjlgZEMb2ASHUUds8SSdZNPaEN0LBqoNXT9K9IENka+w2zBVWz28zJusrC3rt0YEkoE9Rns
Rr4s3gYOtHth8ZYAopGJ+y1/g6lwcwFWoX4yfSD1ai/ewCvoa4Cw2LwoDBSy6lUDi/ewvOFaBpQq
3lZfKS7MYHHYRMhPE/Q26XBbAHwp39AvmWIBTWKARZltrnSYsAtz7MxsTdhfD06ArSi5yzonvqCH
856baIhfibXI1y2Q8FBRuosBYB5fNcrabu+YmnvO09kZzkrzTDacWnaLWLdklwoR+gQt1cF5Cm3o
apo8lzSBBbPaQFpq48NYhiIqpwj+LFJPMC+6gyob2yz7u0KYSPMhp1xPMu7rrZlPhfQ9JDzJxtK1
+KlKh/iuytJMCxKz8voDngasAtgrosBFyKuecizqsJmihNL8BFmdQQcmFbM4TaYKl4uXTir3Kz33
7jG/1T1OBi9X27JNlz3gEjJaWZZZbP3DgikP1sAFFS6khfJg4jH4ag6zTXSZl7Gk16EU29sOc8EG
L6X6VjlsLjBELSIPKmtgIosrSzNuFCjEcIsdpWDyyfTlWplFN20TEsvv4TSVn132pN/Irk7g4dZa
eMcGCHVeqhyWslYVPda9wzMOybp9dfBb33qJMMWW9Bd1NyeyiwIViow5R5KzOXItzXoyNZG/NPpU
/AFWCry4V2fDS0tJ/BWd7oRwlAQE6vmxwAnYmmkuDrSpVniDRnsWaBkBo25JaUQBqzKEyBvO8szd
CjGNEL9KtCwb6SjvllVM3Pn6UNDZwgEAIFj0KLHhESFaaJNCvxadYoVnuzQIftrPHf9cw8zzY53y
DrE/Q24sU/iyfH1k7rjirpbPtWZrhIRnXfEFWQFRVXrclexd8x7YHss8whpLHHi4LpTb6D5eMTaw
Yd/Mkp4L8sWm0ZYsujGqVrWYbvMBpZRbjfm+R2HAUnXEm7iFuJRBIKwm1OYd7w4Ef1mzaPMkOZCI
ZRKdw2Vwpy9YaNkFpKVTiUBMqJa3nWOwaKFuiBCJqQbr3zSMIj6ZIYX/thoVdpoxdYsv2Nbz24Wn
l9wKwj8RmjXlcmPPWiFRsQ3hNyzias3fHPrPWaSJj7UGaog3Aj3TZkI8RaSi0AmzaFUlI5/pZeNC
JJoNx/eaJvX8sS3Yppeqcw4Fmv7GLxBAlaex73gyp7SxH3tGBWpTicIl1MRu09+F+r2v+22BIZjJ
iyVtk4nx+xRqt+QEIvrECrS6t+6y9q4EonpSS1bdmyj7fwPi/FdfzaB7p3WnIKMq/PkGXUqSfGz2
QUFCxs3tqAMwGkfN3Q1GZgIX6l5/c2W/HxfYgvoRmQepk0JQqrz7ek2DDIojxMQBHfV3sZugXo+t
3iFYpfGWfmMBY24AKLB1CZQ2i+KR2AEt9JGTdwCUPVQqfm3aSJq6ugX+1BftKlsz4JVoQzGPVwZq
V9snqb6d2UlGCcgQbj7nN1OhX7FMQtg2gh2CQamKAfj+/LlJ2+3hU0YuOzIM9FuzdTyJBWtguUcM
k2efqZUm/VirVaoGEq1tWODoMNVrTuv+zwLwbzVF/9uJlkzhfnjUfmmITl9yWiKAlj/1ROuf+asn
sj9AHNGZZLhUqn9OLv8x1HQAXLKtMYlL5w0gAfyfXZF02c6QeEwLjkv9T5LRX9sZ58Mbj5c3x2Kd
wnTz73RFhFy+r2Xh+0qbPosma2383z1R+Ea63qukQrQmEPjao558QRaKr2TknKD2LItqHUt48r6U
IiX4oC3qwV9QBs2bTJC9sCXdcjK2ed5W+Oc1aeLCAWHOGiRGiC4sA16Et+YPTAZsud7OtIOTZAhR
xn6YHwtU2CFqyJr940zgGUIYJyoCSzqnOIzzewwHRrWtOwexmB252A9YVE8mU0aTYjUjRohrpXYg
K8CBYVOQRJbxlDcexo3CMI1LFiKDrzMmktBqbb5B3QhvXJyp0OPTwWSqhdQcf7fVytt2FLl3iI18
erJdjTyU2OuWmowt0efbvB5NQmjAfbAqQgmEcS+d/EGX02skvYmKqc6nR6lcgTUjzfKtWGR65H8y
8uOol5+itNa/OiudEsugk3zpdbvBI6GnkQTBb+lJ0PX6pAK59OIJWQPikDbJkwNxXN5XJ6nrM1AA
C6aSU+BjFQRxmJvOUNB2+sXVPqJl6EkhKO30mTbcBLJIvBgVWx/zy2kNVz1jD+K6m2M67c2iCwQ2
tQyhLzgdYN0tvEDthXyJQQKoJCJsF4E+Dxqjcb6UiJkRSWlJ90wOQfxtXaoB0AG+dKOPJTaMcNYb
w48Xr3uR9LWInG0dL3jFmG+5EGSsnjUXGkPLPbzqPPCqwWhc19IQJ5KXxkR2i3rZak1MF57xiq90
woliCLzZQ9KoXdtayfOgh0YW2BFgTs0kd2czhTorbpNkODKING8Mt0MYN/Eu7Afzzm6JcdmjMh1P
5mxCoeALQML6zT32S08POMzkP8wUWJXCbf/5PFZlS7wGQQ07AMVFkPBLpLzF0N1xWf/mS/3abgsJ
DFmyZuAaYyL585fK+iSLGqq1HfiKW81ZFPiIUdvSaGhBG3vrzZQMl4p/vJVKjH8OQ/9z1v+whdcF
I4z/eYF1W5Ky8F/3ybfyx8P+7Q/9tYq3PuhA6CmhdMNaxyKUPf+PvTPbjVtL2/Ot/Mg5N0guDosH
OalZKqkklWRZ9glheVuc55kXketIrqNvLA/lvbtVlH9VO0CQBAjQ3WjYlha5uIZveIe/O1j2H5Qn
LJMDXf+7ufV3B4vDHi1jg1jQUk12DovoX4c9vXmT0A4k6tRIt3/nsJ+uoZO6BbEWyseUddFFpptr
zM76NGg9xLmqBPdHS1nnY9OtjAoLwAW4LNgC6PGuCqnal4Nu30u1gVEXpescBho9oFFdRKgScXQT
7/u1pJUQKvLKiv3nASuVS9+HhMTVsNcanG4DpQX0T1vusoiHev1m2v+Nqg9VX6lr3KXUtwwNVZPT
ndDlaDm4aEeg1OiWS2VoqlXiBrcmMc9SKZDjbyb6/sdjzjc6O5ySM2VxtP3oQM4tnDG/w6mIcsva
zVEmAgP9otvpV0dNup9BFfXhX+tKz7/RfKBZbalx+hFsEFkw19vXEkrQUibOw8cv86sxeBsC4Wl1
cY2fTmDdCOLfmisTBxQJ+bNChbcGev7xKK+hw9syGa/Caa1Rf2TtWtTpT4cBEIFLcZ6gFyYbZ4W4
8z5LnM9uYG6dpnxqy+ZTWWlrKA3aJhy1OxCZtx8/wTzLeH0AcCycljhd2OrsyLSyVnPyEKsqJ8qu
Yuy2rukMoCPS4qRJEficgce76Px1PMnGB+9CzDd3ZcDDSFRjOrnDNrCmkOR+RgoDM0RPwveI7ZvU
oXtVmsYdlmsv1PvuP35dNCZnG5wHcFCxpCYrNC4LYsOTIrdIe8UYyV4RKshhyRWHWBn1tWGFL16T
j3f42Nzhy5ZuE5iFFAjjZ9TaXkQQI+dXhws/yeG3DAGqv+rob7ATNG4bQx6KACcdO7mSinUAtvii
VsiXBBJs6EBNcOgUzJQaPJy0yHQvE9xEbiMNjB7F/j/bGOXpUp3kp11xB3lVLNIxuDe14mvkWg+V
NO6y0ryTKiMbNr1X0VGBNMNnm2BlUYwlbUtGo+6SgpnjHzoWcr2p/dBliCbmvXZnNN6zS7qEdrD6
RQ6hs2invzLBY9+rbl+vLR0kduzLcmdVvb70Q4aKq5TCIc52K3K98c4oM7kKKn513iZXiLjchRUB
z+ub6aFxjdDFsDeK6cwLlGidojp0qdpFdB1E1ROm0rwVNmEAf8Zk2cHIXMEs0dfQPw8F7E0kb6wv
il3BUiZGWWEn6SwzjZlTEszQzKgVvFHlbHXwPYu0SJ4R8Tn0rTzAAct2UQWiCPqbsxlM+WBNISxn
+Hgtc6Nd2r6Pqovwgk0a4LLKzXPQwK4v9MFJseOGdjna4i6PkudoEI96gJqaY1dPbuLH64T6L7TC
dPg0fVfXTq+oPshF3Mf+DTSxNa5K2rLJZUWvMVFXbW4oa8MvYa1XCLb10yS/TmNvUN0IJX7XPgpZ
n2xP6FgnMwmDAIeZaqmzHXzVWaJRdXD8GDW7chi2xUAEib7Vs5FifCqiOt+oyO0vPOSv1pUCYLer
xLjLMvMuiy0T3XCWAtqm5r5jGnyAWRsIfwBVR2e4hj0ETVAR0cokxl5SwkJkPeWKK4r4RXb5E2o4
F6/PTnM53cKevkiTEYnzHiv4Vn9B7P0BlmG+8bGKwoGUl2wL/8Ua4HyB2UTjEZrqkhSu/dEEwB4l
4ke7qI3vEosuksx6fR0Inhuxu3HjuNUTLlQqUGAL9SZSA6hJXQWtmXlCrtXbiBAKQFqxBe20fhpN
FoBiBi+KZ6TbbCif6t6O1r3ERqpTqF7bmDst0rLnenVg3seOdudoSBehJE4kHBb8NFjtadOolCJA
r/GPyKcE8v7mHRazlABaKIstimmo7bv86oZW8pBEL2bLJovH5Bln44Pfade6290govMAZR7HPzph
6Iyw4JGvdbaBC1a26Yy70UVkvKh6uZLSOqQpbuRpHKAbkjoHbRB32M5X0HFh6cOqWA+Zxhhu+WTq
2RWB/pOC+Cv6X8FnshHgXR0fTKPKtIR4raAXZQ3Xvu0PCyNCbN1spy1qj99boVEHk/JBHUdIl4ny
oOqs7ulPhIffRhU/p5CrwQfYDxXaFuvp8EUfIloVVfkUJvpdGeRsWp3NkU4LX0WeFnC2u6asilSq
3pn4GWKrKwyOjNEu+8s8qPvLPskhhlL8xadTrSmWGv4BrPzootnJ57QrPo1Z8ZAqDKVrlY7Joouh
L7Z5/GzWFLTRf2xJDUdvoxQUqeHTJd+T0b+IDBksnZwdX4XlU2n7z61onsqkfAJCxdzjBb20rZJD
2WadSJ/nzqT/grnGuHndp0puPySxOm6pnaL2PjQImGdltstly67Ag3GltCwS2SoP/RCxuBTn0oni
fCOzITq2Rhg/traL6ZbqhrA6HPeHSqK50nuhQD7np1xVv0OBSiy4Mt1v1OpAGk1hn+tMR2PRQ42y
MyXAGNLUtqLqCsCIdnejobaCHHzT30rBIUixO1rTyRIXkwQSCHSWtlvU1bDgoyg7L8A2NC6Vb0Pv
+bdCJvoy5PzeNToHfmRmTxZC32wb8BNXhlvlGw3K8VEbA4T3W2Uo9y3CLWvYJUqyqH1FhR7nQ3CK
tEbZJQaPrFkwkD2cp9bl0HLSJ+Ku9BEYHPumXSJCD23RDcLqcxn7/k2kpFBoSvMb6tPIaWgJ/Aqn
kugkCvWpNwxzX/VFDkpezb/Asuq3MnWHa2gc0sTb2n+uPCU6BqryTSuwhcNGY/p+oRon1DdGZa13
GlTErjD+pAmFAzx4fiDhbJY2xs8sBf6xRtmzWtGnkxsbotgTvO3nvud6ng6nPGMFCy5s4CFUgtvy
6fVaJG69G7oSQAbF5WWlTvdi5JaT2CwWidI8iJF1mNpsA1TqloKsfqXDedvDHkPft+puaHEEX7OU
E/z1jIgC66BWeXqvpOGzF+fupEWjIThN+5YjfrpT4gcotnQyLET3pvO4H6ne0AR6aXL9NhfNdZnZ
3w0//gIcfB/hZErjiCih6pECy9LE2YStquPyyobTOeI2TYCHRYY+3AIHRrA9UTLs+0KNrobeJlFx
ZbnKVIo7bLoLPWrvw6pNNjqaMbClzP5Wx1p7WXUVynY5xzoR5ZNMp9ekyMGg7Mc4QrCwCRz8bfzn
wGP+ojJ4mcygIDpNm3YKMF7DBcxFUViOnouQ2cRLFeQPlfgzufyUoZxGxuBdARZRyiUrtO0pjnuD
XxEJqR7idD78RM4qy1YeOkbi0AxfugCRtDGwqX+gSXZmXGvK8E4GtlQyQKDgKmhJ0sBZgEixrEJ5
xcMcym5vUFJc1TVqBUZ750Z4b+caIDQvDVRkMOMV8ci1VSuPml08hYYPmxaFhMTgPocgTsgWhRTP
CxwVi01YjvceZR54oLq29KuJTaZ+B7KoYBSpfCbbvTfzkm42ehFFb176ivdJq5o/Qz3eaZ5NM5Nl
3cbuC6TXGnWy4NLyCsK0uO0PJpyHy2RgL6cuBzcF04tuit076mCLac2ZIX3olFMnnKjcyF2Pm6qO
bgZJXx1xUO5NkKFEjcCElkFXjctODskCNcseuvco1o2iX34ciM9hCT+xdvgVkGOb6NHPkBFZbgNF
CKSysmBnojyeEKRp1gUSlS9hzunJxfpyZsR3Kwp4n432PfoxSOtB0D9dUTp6PHWBPvUqnWaKj2Nc
OAahrfDh1lXV+KWRNm0BbpUkNratKw9TOKmPHOgJgE5I/iQAGgDE5RQzqR0h0PSVS4KBQUTPvc9V
mnCG4Fh+MQTtqsJz8yLT45ciL59ETqTTjOQ1objrJee8U6EAFQQ5URDXPvIdqObVgE4NQscp3FRG
IoeEILxS2Z2w+KI1nd8BbqJaE7WRtLzGdG2JFdCoywdZsUUU7qcoKpWd1vG16Zgd8pF/SSL11Ida
BWEb1ZdF1U1ATm/yoEG38vLnzUjO5XVcDOihKGsE8nEidKqShnuXc7BiQI5FKbeC4wzKFNgBLOOl
G6uD0UO4JYLiKbLGek3w7F56oTl+ff18v1Vde8gS/vMhruzfa7Zsf2QTWqua/6rpab6/cSb76+n+
T/qFkZC8Wefvuiv32INxB/llUAG/8H8oP2rlEPzjf7T/+O/VaQ2OX/N3DQ5iywQNxJiLZJBGJsWN
v2tw+DxYhqYhgEStTcPX5J8wNA1XCQ2uDMQR+mqYFVFK+FcNDrw3fwkae6qeqb/VcJmcK2YnsEWi
AIwdtgOMHTGrSYR5MAATQWQrRDzp2sqMCFk/oQ6TpraOGmEUb32Z+Zfw6ZG8E2bWgqeqXNQ8Oqj+
dGWUuiee6LTvWTN5P9BreAwAAiECi4zrQa+R0kZZaCw44sxE2cd9/lV6bf9sYb0IacWHhwZxsfxh
QDVdvfk6vyjMvcOy4vNJSR84GLcM02tPL//mXnMQeXHSrh+RIbGCb5hGay+9ZilXIah+0E8K8GQk
47UL5CnEvUNhS5vwTOjLo85oIL1V/7zvfmtf/Xub5v9dyKaucRf851Xr1z30Q7lqvs8sVaYf+3vP
qH8A1wQoiNvihJGc6kp/7xlIGfSQIWUADiDJmmrGf9etjT8oMtFPVy2DDeNMFIW/94z4w6bjbjsE
OHR62Fq/U7d+z4XQp273xGNji9Iqnd2nJTRrF3HlGCcP6PVDGDjrqleoGLBPHOKJ7wno/HsAZPVV
jAo6ileiQvp+yPb4tac/4sA0sE+u7eEuHQuJxkVijN8wTvev6q5DQslSQyBCGJ1gse36zY3el1ci
cYzbSNGdb7h+BbfeAMhHQVEJDS/kGa+rwUefTJLiofFh4TmmJQMaVjRF03WNINwjupvU2tSGBCtG
xq2vvZ+b7f+v7TcdGeqYH61t/FKDZ7wx394Frz/y17rGhecPzaF1IoG2SFYPi/fnugZtT4ddo4VO
vIRIj0Ug/NeyNv4Aic9PqpLKuMPuYp/8tawRHvmDJs70x0CZMZikwfMbFpLz45KNo8LHUFUhMd8G
ND1b1+Q60Bi9ur2lQamvAZBE1KYHiqZY0uK6Y19oRW2ukEGj96Ia1YoghwJjYxl7vWi0M+V6fZYb
TMgStpmFrTD9DcH/PT28Nex2E2Cl0S3R1UhDVVxqahI/9qavLxQlLXeJlqarJkCKPodRh5S4Fkz1
rZ0ypl8hdcMeqWSCK5usHnqBSCj6FsWF1Qn1usZi7yptnac+UM4SXGbR9utzTxQIcETgcXHuOn3u
HkGAxm6V8JYi8gUmAwiS1YiLaajyQiSLKDC33oUcZX1Z6y1CvlLzNi5M0C32Md2+qbzye5O01WMe
uwck/8BM/3izKH9xLerTE7zJuqYnNFXcSrXJ0PQ98ptU2TDwAQxvE4RnjkaSty/ozRgEPkgZQYYz
96occ0TRuJu1plJWBUJOG0uDOy6deEU+VdwYidHdpV5WHex0zLaUGhEQxLgDYFmSbvqgjXcZYcVN
UTfeldOrw9rq8Dkye8fdf/w6r8Dut68jwKrYIMwnCLRpac4siQwaYv9IycubSFioNLZqKdBlb4AM
SJm4qPL7fTe52E+aqK62b2v1uVBq6yaotLymbDkgO1p78daOcwS8lKo+IE8NotDNmnJZjLnyHa9A
6S7xiWC5ozut9GZ6O9p+8yMdMFZe+NDMH3LzXrTwzLJKXhVFUG+h4ibqogB1XS9d4neyuzjb94OY
XPlyEX+2bPTPiULagwhH/fMY9sZDXFRWihiAQuOgyv30q5u540rT6x98r0JbxLUqTPAs0jnYTAeZ
RR3kT0bdd2QorYsyXaCVZ9bLtNHezC96E5iac28ShqmQj+bcNhU5hMqrgux+1EBCQj5D04xy/+Hj
zzg/fd4Nw1H7NlhD3ATf2szP7usRKVklHP1tPJaOv4AER6kFadpc87+yAn0ELLzkMcUK4sERzQN6
Rk8fP8trenryyhMrhAues9giKZh3pg2768nerfw4JqO2bpCqPmSjaa8smcmrRtOSJYc4UuAoj1AU
7rSXwcmUKyQo431UjiM1XWlcGiDXgW1PcxZ24EwGu76Jwxq0uVJgawM0bouoxw61BvZKaVV7LQFG
aRm1scQUIDMpso+7eKyjzz6IpmuvH/KbUpKf2n6Y7RDAVm8dTAuO/Bfh1SIsHgHzyN3HUzHvmtpc
BPSaVQBVcM/IEWYxNLYjYpLicY+50BfZMF6HzEMVxktMtqlfWJdW3iILFG6CLrsv8JU7M/671UfK
RM1QkARB0iIaPF0WuR7UVm1ExtEdjeLSdBUMJezu0oonN1h3iHed6gb3lO5aRF9p4sAMIKISdbji
z8FQgn26QuSu+z1OC9PCY5G1wRMHzAkR+PSxgtqkxlH1AhTa8Bm/Xu1gBr5x8fHLzw7qn4NwEQvG
IuZ8FRh4k78MfuS6yAiLowcWeWuhSA7GvbxoyvrM5ptlgQwEEgRgsYohtYTzR4zxdu+hpSUrQ0TZ
cQyRTcJSBcBygSsH1l5D/5hkqM5+/GbTLzzZYFTInYk8TU+GOP8dndgv2gZr0/oIq3CttsNNP1ka
YDbSBtEKgsCKEvs5gtAvljK9aPkaKulgHOdO8SFQCemYbX7sgb0jMX3vD3IJEHeb9NWzHWpwI2xE
fcRUPH/R9WT7u+8sQduQ2ICpAbQB/ftkkgN0+ivf6Ppjp/jeqk2t4S5Cy3VptyhNVrX+zCPpl4Zs
2nN7eLaHpkICcZ3ONNuQ099Ro4y0qfIGxb4bo0vHg4qudKJowLltHQy31lJ+jCv0jHI3yzYj3kCf
Dd9rN5g/F7uikc03rqPsFtlp/cyMzMnAHC0TX3q6tAlsgTpOMeCbBR6hThhxEls3Vj1iGS9b8xJc
I0XBpHJRoK8WVh8jK+NGYgNkcm/T76AP2P0po9ZbFOjm7EBRWxs/M3EPUm2EfFXWUWFaXA85xtIf
f0Bt2tRvVi1YI53WkORpqSjgjTfbJooeh5oSjcpNmrXLSqQLpW2uNPPamdyAkI7H9XvTKah8YIbw
8dCz/SInvLhOZd4Ebq3ZpjE7BV0vTcOyq4ebIa0Xsh4Qz6849THs7Bd5rJmbDDH6HcnnmeN3dgK9
jissKk0C0rZgq55+IJRtSad9f7wRiDquqgr9R6ADlGwc7EU+fsXpFd5OLjIGBBivICrgIiyG06HQ
yEcbKrCi2yFWlQNYwqt0VJQ1Cxt8govO2WD0Xz4e8pVl+a8xkZqhTEAkDLmY64Vyw2z94W+NlZdb
jkeKDjAvEnAXIqqwtVdEqe3w/EnWXuslFwKqzMVQWd9dtfQ2mZ1ql7TlNeSulXbjJqHcQoxBDvjj
x5sJyLw+3oTvmmQo0CIx5sAoDMvClPtrOCZp/SnTMOXxmjLYSjk4V3BOzKU++ZOrjeo/wcfqrhC6
qw4B+uOrKIi7PSi6bD3CT1oF3eQjag2AWSpNlgs/rfwvRltFF/qYLmUY2Es3sPJDogPlKCMDzYDe
eGrkqG0i0dDmq9pz9NPXI34297pFYjvdb/yPnGWbQUXdR/Xa8RiHMZ7aImj2ouuwhBpp36HgbSib
GDs71PefmwTnBj/HFt1p8HVSnU86ziN4wiRj8/3jOT/daEz5lP86aBDBVQXKN29cCGolUeMO2jGs
I/GnKZt058PqXBZJla79QMF4IcnKDaL45yKd00P658gYPhNmoSti2POzULV7IzPTTDsGLo4myI16
yx65ojM3/emGnkaxObhA8VPvJZSfv59be1anFbI8csS121KYn4uqsFeU2s5Jhpzu558jTZMJxJRo
F2LB6X4WVkkNTWTl0cQ4+MnMtAZhbGevawHi/T0+EYiRpmd2zPtFRRmEQJFqiaCjORXHTy4UWeQ9
tqJmcwzJJTbQvfRbq6BMrWdKfR9y+Kz9YegeG6hoa7Vq66X0RzIMy0hWQC08ZEm6cAVDrjp30kwD
n6z21web9vDE+AH4evpgY9enAsR/c0TfkACEFtNXmGDN3nXFCOc7d/e0PBFiQ5AY94oc1bcWmzdM
AfRVSrECdRATqXbT25pjqF/GVf2cefKHkSrREiBoe+YsNk5vuunjSa7micM8NWZZkaePqwMN1BSR
l8cSKMpmLDqK/MjEeltwABtZ5sUlmzTZGnZpbBzZ9Me2RUR0KvT7X3EMlkt+Z3WBy45/5YrKO5Bl
1c9mUSdb0wncfeLl2Q89DZJLr2zRNi28YO/kFAlaFA6XUW46Vz4Yf7TTg/xQZupXNYqKRw6GEqdF
OikQfX2uu7ErwQm5zrGtcwlaagQRpJnVZV4YxcoXqbUMmsS/+PiEmAUtr3PD8SBpznA2s8Rmlwbm
uCKJkBs82mr44AyZu3OHwrjswITtlCyvb7zYV3Zt19ya2TjCYJTOF3donyKJZzUHL2xNCy4wWlnD
cnCi4TAohn+Z1qZzlDnEjY8f9zS0//m0FMt5UgCg3CXTgfAmxIJEl6AfpuTHeDDqnTPQqhQBNOOs
j80Vaufj+uPx3m97InqBooCconswBbPx0CmxPNPNj6Qa6lMD7TMDDwO4wqEUM9TWhWOW+pl3fH+o
kYpxVhsmHlvATGehQ2JLCjYIih/hlFqLEmAh4D8D8ymjV1cfv94vptPWVNQ1DWdaBO+qewpaxUbF
UDKRyDSGoXfIwqhD2zZCmqhBWvx3x6NrKHCWf+UlUuk9nU4b02afOCQ7SgioD10O0sBzwaMNat6u
NSXMz6jMvLv/iMkxijIg3aCwRnZ7Ol5V1TW+qwGVj660dqNW5gu8y9qNBR51kVuuu0CPKLso1bY5
E2q+1pFOjsip0kC7DtEO0kIyltOhIQTiqIs3/TFwlO5LD0XwOdfy8bGms64XpkD0WFU3EU6IBwXw
7SYyc/Mi9stunWs4Fyipnq1ki4dNpIMM6WHcQIzq6KIHW4tfu+r7rwoqdQtX4saNE7OyLIym/NzE
rfe5sWGPpU64ZD8HG1HUaYAby9Dt4q5u9tmYXX38Wd+t2OldAUhQ1xcQ6ubvmpfukODLXhw9P8YE
DoMC5PxaSZAbD7uPh3q3IWdDzUJ4txnS0dU4AGSuAjGJq6cczDOpg/O59osnFEW1M2v2tfgx+5Jk
KuT3lBIMqEGzM8BotTCzBhkfWarqZW/gC7+M0SJ8srJCW4EIFUthQ1AqO/22KMd2xRGRHdQEV1vs
O3EQS2DELRQ5qhdGPKyVJI+3EB7KjRPCbco7YR2zKgDAI3qwf6ZrLzCC/DGlFmurVTI4zuhLZ4sx
G8N9IcdV0cvssk6g/H88tbOEkBdDxm26ATjtqKO/L2MoQ55lsomOytiua07DK23oh2U7qiW0cqVf
Ob1x77cC28smdiZ508ePn+DdcTQ9ABQswNsAAvR5TSHuWurzURkde8X1qUTTyf6RdEa3IWCvP2Fa
FG0/HnBWRPn5yjBI6cyAYkcoe3bWIriOM7Lvx0dQKNYlZPPNZP1nopSxSDut3HlKBhy/Lb1VbowW
LER8C02/P1caex/p8eYoLdNJg/1CXj47qJoSKQikuONjicTxFq1GfxvBDA8X0sVUp6l+6K7r73QP
WW0XH7RVQEG1yls+kxuZd61bym8+otofz877bT3pZr02rKiySDmbnKbSU/wCzPSoBab8bCOvMElC
BWszUrS7j4ea9cdePwQVeZJDcmZqKPNiBDQX6lnkDMccwO+Exo28xUCnZYHniofxb4DtaSOMdKNJ
dhhoYnxdHbu5HDpfXiJaDNbfUATVhDSMtqhYoskBgYmZ06nEYfV2YU8B37LB6W/nug5mfB+/gMFx
fnpIQPviruG+hp9GZe70uDfwEMM2l5qjIRMLS+Q02FDrlOe26DTl74aZcnvdhvVMi/N0GE4DU+po
MB9bxfuBAcquw1k1KwQ2QgHm5g14vkkxx70TSlAAXUfh3zK14VNEoWcZq3p55rV/tYEkZ74NdoeA
hRzo9IHckbZY4KTZUUlJuzH8cNbRoIeXQW49WEKDtjHcIDCh7O1ifNCTrtm155KRWXRPIYdlOung
ThctSeAsqPAUrcFoOuvuNGoH66Yem5URqS+JaWNyY1f4KULm2Yi0bdYJ5awkac9Uz2fZEA+AiQNw
U1zD6O8KMZsDEXoRHT21POY11g85XpPrrAof01D95lU5MODQN1ahhUfYKLRzam2zhfdzcECJ5MGs
Cupppx9AjWuoEFZeHb0++FNXBuOKgnjy8PHqNt/N8RT7TnPMS06iYbN1Z5n41OSdhQ/HkMitMDpv
M9KZXvA5EHcdBFadYW5le033sk0dIPVuBF23VnzffbDyMTpGmRy/WWEWHVIZ9luhRe7T4OTeF69S
gy2oMX+j+32zScXQbGRdm9jy6OMGcR3sfina7OqOhARl8ht8uqmdNm21n3CTW1vzn1orTraitx38
XfzygNl3RZ7ZKeshHJz9OPbZtd8XuFR4dvjQ9jYMhUqPN76OsoNbtLjU+dnXosDHbd8OAT6btlFc
eZuP51CfhS6wQg2VJQ8pkAVDHWFaRm9yl6TVokr0Yjyio/JdYNS21B0Fa6rEQdImS0Z9yusBsIaB
3m1dlJO/en71JWqoGZdxFDwjqlJft3mZ30kf+0XP96sNhomwuENp7bH9lDgrZCDOffg0TmumK1N3
7W7R4NJ+LVpXx7MP99wRK7ozr/ZuDQIgopZLMUAH8yHmqwOjZTtB/k09kjvUcC565S5FROv29yeQ
Ngva2YAMqa/qswm0ArVzerfUjg1ma5jR4WRgrxWK5ZZfbqRW3/u4gSu9sQ049mDiLXCdu9VwKvce
veomTfHiFMO17LRF46RrPMrjsn6Igm4hOyh0drNgsy1y0T2a3PhnDspffH0qsxOkCxUIttGcvtgh
ij1aTi2PDYIvK0SQPBzCMkJ7Q+/ji1HUWGfGQ4WHZJvhVazTKlwgk4dJcFGhsWNQ3WkH6S/zENmz
ou0uR19+bx0735qN6VwWtLTvWpUmg1TU+M/IgarPLdQC/20xTvBMWp263u2y0InP3N2v/bQ3lxIL
e4rXyCFhgwJBn7QJ3y5sLUT0yYcXhGmEGDauyGraw95tPLb97Ti2+XWp+M5jZQ31SnQ4D4O1NA9d
0Y7LbKA7HBjBplARu4CSqHsA9UUW0kHqLZxLg3j18SKaxTQ8K/qEXNRTp4bi4Ws55M0mtFEoqjqn
0Y/4w2kUmzPnoszHYAkY7ZyU3S+HomZI9kdpmL1xOi3e0KGvBM7jiNss0hltEWNiWGHmwPI6fvxW
8/jx52vxXjrJNeHzK3f1zWv1Zo0aXp2LI+CLZoejqLZKBq+lbKTuyX/xeckCDKsibztozmON48zO
UXGOgqc8rnSN3aGG2Znw0eL9TpcFvWQAiq80Zeojs/DRyJCMNKH7HQO/eyGWzlMs5S33LhbdOZ3X
Xw7FJTwJLBEZzUsmkan6tgkO4dhrySfFUYdFlAbWylImg8jMa89QEH6x4jmBDIrOU5kGyY3ZdegZ
GSt+TJ0jjt/Zs6U4zlLz4OymgYEJhAT58NSj1FVh2JjuRlcqf0oT6dZFAC8FcS9Sjtt8gIUOnOuz
AvfmYgTOf6FRAKX1loXDmR36/uah9kFniSro1Kie1z+7tk+oKY7h/Sj8dKWMevddaLnYgROCzxTr
zUWZBuaZqGgeGrImueVAjFFzJaqnV3y6/tu8RZ2vTYr7CjGWizCj/ZSkVr4ZEmW4KWuQIGnTi28c
yznCYU55Mya+vzZAv/38XP87wJz5Byq003j/t0H8pzvwP4cn/+O/xT+q/3hoSjSUqgnfv/ypp1S9
xXQiKvtPrDIis5RWQRxPwgJIqUzH419YZVv/g8Ode5cjBq4hqeo/QZ06nhZsB7oM2CjQ/TL5qb9A
nfwVsGL0Z+EXE/RwPv0OpvO0nIdlDgpqhobSEL+KeuW8qTQoA3WBGrqn3kX145BgnIyjXIaBooHD
L6bpbRnmj0LLvr2ZtdufZ9Z/pA2meVAiqv/6X05P8r/GBcZK8IvyKwWK05U8DjZuTpwlG2ZOX7WV
KI8hzftloKZNeyZQOI2lfo5lwhaY4FpTUX6WSDKVTdu2eGTH0ouQp4DSXFn6eOYanJ74X2fzz1HA
7oKR4QIS7+L5qjKoxWqMApkjWddV0m1sV4t2MFHTS9ynkyslc9e6sS2rLrn4eDZPT6PXsVF4Nam6
sJJsyvins2l2jTfKmLF70xRrjKuvUCK8ztQm2OhloK3L3DhHCfzFBwQsP8FVaIRSe56d18LEmx4G
pLfp3CJYutjDM71YLpmF6Z859n4xs5yx9AjRap7092anHpWbvAQ1Ac+3yoNb3aVm74xpcOGasDUR
sPtqRuqeGka8i2tUmz6e2lkc8HNuqRtPb0mi9q6CZilVxNgmtM42k0s/t8ctgZVYJPjP7xIqWivs
z2yqJGRZQTgSbNWtstLwUxcj0lZUgZa+evYq+NX0o5lBE5Z1PaUIp1981Ey/QtIAiQMjdjZWMcZL
gvwc+VHojb8/A2DSJ40giu/gqmb7R8OUNoiNwMe1ysnQtXXNZz+T8de0LcxP0H7blWN1y1wN04sm
ulIKlPhF44broOiLzdjWCHlorjae2dXvmEkcXQRmGhEDAAGqyfNFn6i5V1eTT0IvoBuVsZ0senWQ
2SrIHY1WqYzlAyQ97SDaUXiLvBt87GcxFHYy0WEf3CmfG6vnpwYtBsmGku8SGE2OinyD404qbPQU
sUirSmlcBZ7ynEQok/m0W8D1gOTchVZn3iPZASvozIy/38/gHWx78u6ggMq6P/26kZ35ICP4uiX5
+MZsx2ZvO2ECOThTe3XpZr760ruZtZCD0vd0pmvsAJ2h1THewr1oUcIYvE56BYJS3ubOZ+BSFq66
HgnuWhPDORH+V4uD07OPywsYLPtzgsSqsxXSF645ZL3porzgZqu6DJHQJRGLoHSVyT70AS1Usa9l
HL5pcz2itn8b6g3WjSFOctFCK1ysJwxRC55fR/qsi3ChIwXiD2oy+mLZ60qrLqTh3efZ2N0Gherf
YVPrBgsl6+09zTXzFuZsfAxiE4HadOMFqqzRZq2NLeKq+iXSP+YxsFzZL7Wqh7ytDbD7ccr4FBGP
fgpJMr/XRt1stKY8p4T2/v5BMZFsjvoE9QpO6dOvKVqzNT1huGtXBO2nOB+A/MvCPHP//HoUELBT
7RCY4uwb5KMfusTpmLZ7Eh0AffiR5ZY8cxpOv+T0Q0/ij7zLZLdAIDodS2+SIgWZirEwOzzHO6tG
MWS0n0pd4Kfr4ZNM8dRbNHmHI3SZ6meuuF+MTD+BYACPGe6AifD4duSwIsMKqC6tW1OEEX2waOl3
EfKAZYXosv2p80r/kVqPfeaN52QIIqTpjGF5E0GYAsOL04FL3woUPxTOWmSqyBYCZ+hH0ZbVN70K
I2PhlKaySjRVofFIN2WpItCzy9DhMJdNqOcVmh92fuVH6vAntMirokOkgc5DX5NPxeWDq4fKvvVt
8TAqHs6zVpr6RyVKk+/oThpICTvhbd9E7vbjE+b9lfrz4ASXTBrN4jx9qT4XxZDnKmiX3Gk3Ried
e+SXjlgJcMDbFA2BGx6oDPtbR+mj/6UpZcORzNLFpdRxOnqEFKZiIGS7zqK82dYlDuUuhJ0lOpH2
NoyK9iZWsAXMB+SHQJZyw2pmtBljVdwmujusi1Q+Rja2hD38n5Whj0DeVRs7ocyw1k7VFcuEzuEq
V/MfnjCRa07Kb3GQu4dax5H145mc5WRTfAA2FbsIzmk6mfY8J/f6Xmv91rbXhafbx5HjZOEaTrD3
k1qr0WRCHgHcvPM/2fuy3MiRLcutJOqfAc7DRxXQRuPg9FHumn8IKRTiPM/cQa+k0et4G+tjyohM
F6Un76hCA13dhYd4qQylu5E2XLvDueesotaXaapUxmrM6uLg101w++94FKBP0ezFMNOAiL2f1zFP
JSlC3GdB/LHGhdzVT9AtDogqdQ06igRur4XgxavkAND4pu4JmNQ3glS3xwsPwizawkwwF1iG3gES
+R+2l4HVBIVQiAep6g2Em1bzrPAriAFGG3hoLUnRtmymUrCZGk52wZdtOKgIp7SMROXCZvtkpyOZ
gGVCFzX8pWUVLJREsO/AsbOqppBuoFykb6G6PqwbIa+gGQP1dy0QnoyondYArlYXeo8+McoMDwxr
ydrzkKp+vyJF5bdaXGF0tDX5W78xUDXJ5J+Z0P8T0Xj/o267+scfkIRp/rC7/AXtiEX+n6H1nrV1
XYrLb6MfdYD4/AV//vHf26e24W7yqHkXm7Pv+dVHLH9DcRxGHWJs6G4AtuSv2FxVoPMCGDWglhDr
wpmChfzVR6yj9x45Z1SI0OItKswb+tVHrH1DzQ6JdKRtUU1UVPF3YvPl5kHNFtgB6a0fgOUAFnEP
BwDVEEBbAnSAvS1GkzPpvnU2Sf8bYfhyiIXToLL+PzCB+ZBIlrdiCS2OEvwuvXH6ehhm0M/twZ/D
sMo35oRFUu+PQQvFlaDleZ/66WAXcrYpiokminHLFd0FP+Gt32g5FsoB4J0FoyBSC8wgnLkoBpAG
FT9PPqA+/ToU2jWUC0CwxFM0AzlVnpiR1K+LKXBQW/aibILmsOxOgeSy2TWgGM5z6oXXX/ou7PXB
nQCIFsOSA/32/pGQzRfSYoYicBFyR3T2ueEQWOB8WgdsYWv9JkjHCzDeS0OyvXU2CzKA38gY4P7M
+OAunzBsG5lj3pl5F4OELSDKaFyALH22Xc/fcuFTtDpQi3XFdI9Beh1DliCUE/frffThsmUzibsN
mS8UmCXwyr9/rVibEIQHLRbXLw4znz/muuxyGAve9xb9M9te7dYN2mmNtjjwsnxp/OXFxsaH+8ti
ThSGUfR4P34tK9DaTmqfqv1jKSO/2mZ0alI3yY2N7kcemPS9GDjNwUhdZKJvwqa9kAx58yeW+xvQ
ANSmGVrzA1mP4U96IPXoW4V8t63O8YNYZ5sSnjc0JW/AJ0UL4Kf5brCkQPJkASR4uhh5OrhyOwH0
cSB1C8D1HOPgYStsUqNbJyCF6/nE7cuBKF1xoca4vIDfpgxM02i9RRpTWLZKVnWZq3JYYMkmdds2
6HTmkKYXO1MajBPXNGsgDbc53zx/vVXYbltOE5jigRtBCI0k6iI/lfkaDtyQYzfmw7NRZ4ey6K1a
DY9fD/OGRPg4DrrvkBpCgLIsBEiBLvh1G/s04a/hzh5yWQeNGWiayraw+RiSFL3sIfK2+YTbMBMT
F6EF2p4NOC83Q55eAWyHVmCFcNFMRy24UpPBQqcraTkIF0qgnuQnELfFIOQrUtcoqz1YwCiEeeiA
vcePkscLvYXBJyW8ECRAOvCzSWT1NnQWoUdsedxQD9UTrtUMmgvGdahlB3Hs14FibFUAplJfpUgb
Jagu9vYctatRLSH/nTyhRd2Cto0XSwBjF9HDOEKMCOFviXTEMO4rbD/wvpolUOmyr5g9N0GmBEIW
Wp25udbbaS3BQgJcOsfHqca+rAHVSzgw73ZmI0wO2J/dUezBzw/iliZw8kxB43lvsZnkwazmi7Cs
rOzbDM8oTVpjpbg1ZjTA34fGsFOqau9nj5U27kKpWcVIzU4iVM3H8DgNIJ1UjJn6RdaB3AACy0G2
MbTe8hvFNKr4AXRRkBJUiJwVB5zyTTcFpgbK12BMaaumD9XUroE3fhkkzm6a0aki6F6FsTePogfe
S+JD14eXRJelCxW+fgLRjBfF+aGPQJ3MhfUeoehWDybU9UJHGbJ1AWoQLUC3m1E9cSVE2Mp63IkD
jq2s32ZCdNSg/xZVAGsDFHKNZvWC1Hl6iA3ZhVCMxUEivQvava5zyM5FLzr6B3AZOUUQWSkgwpEm
3kUxVlTVbwFWJvBGiDEZVquZahdbiqNI26TWSQ/jwQxJob6GmFtmd9lcl1MJHBDKbo8w3KDQyvFX
kvIyBrKbs6wOrj1XQ5+0EGeb2oc0/ayduGFYpxFn1zm3Yd9V9LMTzM3eSEJPC32radPN2AdeNgAW
qSmTA22B6wjv0Qehx3RkGdVmxs03vqRsVQUbj5tXSK1s26AD1T7oB43Rgej8JoauacUZV8zqcBHv
BIK01dPQAdkn9HMUNwAiTu7C45D3COxLIzfrYXxGMc2O9Z79IdAhw7XZdKs4NU6IMW6QxrLGtgZj
JnQSCBqrN3HFO2WnkEzDuRWaVQM9Kd6XzRQ05Fw72HkSe4DzW4PWryW0BQrNREu/XaW9AipriDwB
eILyzCoKuqMvx6Ze1XskuqxCnqg0pTSoMpoP+EyATagNLVrrhO9NngHSx0MXUES7byN7bKnDFP+O
PF+ic7dc364A87TA7OiiicpMq8BpCs6Wg9FGukEnDXjWgN9atUNwhHPsJdOMrLr/tgfAEuNNcvA6
QZuqEkGtG85UE4MToOaWnOJ2wcWqite60IEYOPYUMKqipcGp2dKgwiLU0UODJKmcDSB0lN0+y1xF
8G8ycbxgoT4z8qiTMbAEQ/8sr+O5rtRUR4aQSnq9B8gf+dvR6RTxwrUvsstiaeQNVgxnYBlkOBeu
TezLaVmByhr0mslriFNcqwEI+opDqky0EWQvmjK3y0GuMxWdVXH5IcmDe3an8op/F0JFgjRjdoQc
1Z0GekyfV8x4nOjXV5HwmbVGeh5IGOAjkKtauJnQ1gjzzNcNygmTAnJEPgXec/4+KLIbi5I34p+c
IXigGH2eoZAmK6OjxUjSBsWljOeSqwHZVDwHCtRvjhJYmJgfdeZ+iko6pFKqGhRg0mPU6tdyPj93
yeS0WUZVDdLQUrvOh+op0lqz0mAswNb89XR8ujfOHmExG2OfcVmDPjeqSONOqwKAnwsIwDba9dfj
fLY50OePHgxQJyJDuYQh9WkVcWIrGUDypg8lL2/BjwmKV8VtZ+PtjOS9b2naRDuYoUoK7yf0WRuc
LcEKGX694vjerg1jU9SRl3U4tmF3IQvxmduM+xt1aJTPAGl82zlny6EGE6ojtWDQroCuyNRbYQ3D
g4oa0GVETXubMQt3nHHDBWBeznC9fT1Hn8R/aNZEiypuDx7yQAu3mYs1KaxG3kCi9HFsQkv3xe8R
/KA0vxT+fRL3sE4flrFlOZdl3wRXAuKdpJVBxXiVdZKlxiKNfZ2W4uRIpQyL/CcV4j/VP0Be66Nx
wJBA+AMOgjdcZt1StR6zNsKQpQxHDBdHpyimjjZg5ujWghgSrUL1EL9kUSejVu4kvQQlXuKyHQF9
PlOuFG+SBmuSe8hDi64C2gpVTTdQivaauV41bXA/RyModXkH3D9WNfRWDP6DEZ/Jxt7S4AXVQbAF
J8Imi7hbiBicxiS04qrZC1Ns9rqxiRJcfqHitXVvQnQIssyR12QoINbxVRYPROsVt1LjxwlRFWhs
b/m02tR4aPb5doTmZhxagEO5KLl5jHxE0jtrQF8aN4b3zBvrMB7YWtdKFVpl2q76PNiOcQyCoHYv
T77VwwucZhkkTbOjI8xmpwRKRrgP6z0Pi2mkssucpWHogCkP7gOZAy89I7yOPaTtXtE/6EqIlWU0
E1bGfOhyQNmTGJ1HJVzEiDUT9hbztDRcti1w/DkKwn7IWSHPHRlMSxECB7edJ0/jd1ls13Mw7pj9
nmrZ88XHqPKPc5la8HjXjZHgjoY8FHNF/F7fAJC8SsetCsIdoQscHwIBVeHf8g1ccFXfIA1hTj0q
T1gHf25N9BHYnRFdBfA+K3i9AEzBqzE2kyaTtA69AcqrbA77ttrzWXA0ILOJRgaHfS6a4RjiRuVH
xe1HacsZ+DNwp6GKXkfMXxF360y/rvsJkZ5iykZntzyYYnHhi8kEEtHkKkEqFSni4wz4bt3Cf0pT
OvCTwxwZOTZudRkKRKovbRvWgYLiiY94xDfavZZPuz7q13KCCz/GmmKvBUYP/fRso4DjRsn2sxYf
4xpOd/OIEqWJesaB5Yx0H26VMjjAQHlD1q/KCTy9uIVaeaZhlFzNU2QGxbDOEZwWSnKVI2CNDZBp
czWmDR8OIUzvzWV4YrkQtkfUEUTYMFP9APOEPciuWIg1rCYNNMvN7Mh8hv06WIbcrlRY19bH/gRZ
nljPTh0qJlubmuugjqpCd4A7aQUmCH1GkI9wlTFxhRqe3HCNI33ztbH7ePkBusnYUlDaQP0W+YL3
lx8YBeIO725garkTiwdYH+8Mr5JtgzyW3SgJThpwBJE8OY0PN1AyLoSlHwwuHgFJSxRYFAinoED+
/hEKvuJrXhoNyvRJ+7wFXaxMfCV1p+wnZ+UXBpBZ73feEUvGoO4oApcJNaDl+0IxgctziPxRWYk9
DgIHqM61NYmaEB2wM5VmuPEQ+7zilNCqYIfBU3VbhSPg4eGxnKoO9QnR80tu04eDjUAG1fXhWZUj
Ux8D1ZQLhJywDUKMq2nq4alDpXMTJ5HXz2lHWp25OWxyEaSVZeB0keIKE4KCCBSjgH0DYm+yZNes
wguDIoOjlhAdGKChXWQJGle6NUrwXqFJW+hieIqE/JEWHRF/HBscHRSSdoaKHYVaFAnbgcx6Bed/
krdFGuQAI6oEikSz2YXBXayjVRydhLtcmCABwiLQFDZKElsw/+ewgnO2kWt1O7ThfS5FV1xSHNo6
y4k++latIKgoYS+7TIONxV5Fd/Ik+sda8E88aN9zgO9hh9/evp0QUefcicNlC7HX8NiJgYiWz9SV
5faZq8Mf06hCUEGXXDUvD7rarXocXw6pCHC+H5M4UUG3758KVTEFcFeQoAI7VRLctRIiQkSOeZ+X
4L3vLVgCL4gyB4zlng8J2FZBUAeMjxciWAOlyWEoejuo+tFsguBYtTyo0m0pwV3X6huwUZ4SjImU
2ZXgtzY/p5uKlzzA3rY64umUMyx2LhogHaRchg7dRLHNvAnBvqTiiCLO6JTebsvQA0jbTurgyMws
xFZuBIDRtbYz+7quiVxy9O3LjdiNxjQhUB8zNQAJlCp1WxGX4szkVPCLDtwkoME8iSXqgj4UTpHe
f9FUsF12urISoD4NXv5KcoG50QmUUkCf+dqlWonWMCyu7ENaiksgcjLuJH2iSquAETp/ShL9FNUd
us7TKxW2RWuLDQu8YxjlGYFUieb2sE51SKhwNUm4efLKKb2C4MMthNiOjagfKxhnC+wVMFh6dgga
/4aF2GGcJuYIcnWuBjQBFk0cQb+kggTDDyw1xU1ZoM6MthC9RGxdcBbQHysecTLkZR5V8I4yfzsV
jIiosJmQCvHXhSB5SPl7qaZeNw28k2oed4k2omFC03IT+hwp7vb4wcj70JagWdyhRLJmN32dBxd8
508sB0qm8JkBPIT3tMzVt0hvZVPDa1Q3BnhHmExcvKhWrhs53yTITnxtmT8Ox6Sw4POjVotS4BJ0
yEcqtAUh+0G5tFsz/yRE1Kzn+RPb6SUo8r4e7pOLQEb2EaqniMqQAX1jtz9zuyf0hwMZCmh2AaOf
IsCuIw1F15kHNz2IBYXkEc01p0FPNlGYuVHTmaMRX709xG/VBv+/pOpmbNn/vF4I2YaniBEd/shb
1HZXL//6LwD3/V0Z1EHEigZswAZQAftT0PQXwzDKf6zCh64jUIi8l0EVv0lg4kHC9C9o7l+VQfEb
uLoBDwUMGFgBxu/xG0ysHxiGAQpmZEvoz0MXHAZb1EHQfhQD6ZYJtATK4C5Uof05tjJ612dIGyBp
OUIW3lBm06jT6haoLf5Uy7K/akCAt1aMqiTg2r/3BxkKL1WidyYvNP73ouFB4Qkt1CGzhhTsUYOC
HrKm5wbIY8+dNed8C885UW+6LoDI6lCPxkOS5vo2yGT1BxcFcYrmL71ajaMYA52R6LjsJlW1Jx3i
qxOoNtBrKkPRbCgG/0FrhPl0toaHP32Oc1TxMvpj04JkEICBIKgFM/qi9lenwQxZUVGgTV/5SG1K
BU3zvrSURqroGOTFqgHJPnoWlZ/cbb91zP6fZ+5moe0/P1Im4CT/+B9PxfszhY/8qrbr3wBoBNwH
TJ6ohbLi+C8kPNiNAc3GXzMfEvQ3jPj4V7UdZ4ptUBTiwU3CWuL+rrYDJI8qIGtwBl6EsRz/zpl6
a4U/d2PRf4KaPojFQN8GPvhly90U8TJ0vFQRbKoi9zJXfbhLQKlWrtEgyENlQVRBbazldlnKqpnP
/MOsi/G6b9AkCZWaCk3lgVpR4E8Fw4qaXrqKOHU0ZwHgZSIPTR6actnUp0Doa1vOfRCX9nGhuUJo
oIAIYXbpte/5aDUjXaRYhV4gaskiq4+Bh9u2YQTiUC2Balg0P+hyBVFLxRgazeIbhGp6CI+lEDK4
VPKA+xtd/2lGY6R9QsSlSEWMLahfzxb3k7O2DDHYWUOMg8kAWxGMJFbzPMUHzpjY59tcpFyXeqix
D+bQq7d8BBYuKH39pB35r/N1dgGhR+FsCehT+/Tzl0we41//5U91CfJUt+E//mf6I5vOD9rbZ38d
NPEbcuFISSH/yrjCGebp1+UFSQkwh6FvFm0C6LBmjYW/DhoUXxnGnekxgg7yDfHyN6xFRywrMKw5
jCsO6u8ctI8lU3b88f2oCaPJHRD29zunqbtI4zoA9CYeXdx9PLVkbLkIP91IFeTuAtGpWu2HEaPR
OQKzG7JrQEJDG0XrWsNsxeja3+i1btjyZEByStRobkirfIrRMd21ty1w4WaSFVsDoaTGQTYHEvS5
2YP9mMYzoPq1wPWONmoVeHfH2pogvLzm58RLfO7lbYF+a9fuv2qAOu9/+rf/vJoOEo80x+W9u8Xe
jfLzbfvzg782rvQN94KsgEZYgrXHHvx740rfwCaCmgLQjfCg2Bb8a+Pq31D9QQcKwMGApOJjf98Q
+BWYiWHOhbcLR/mdfbsgg0TXncqYj4DsAjMBwBdLCHIL1lvg1WWJDlkApSZB7YmhVLdKROSivG0h
pgZK8Py6y6eBlnEgm0kapWaJmA4hW3zXRt1gymp4qe7zltM+v7jwXAx1j2Q3ulTwE7PUZ2HGkCK1
niu9RMtkGEjb9Lmr1Py6S6fnsEJuDoIOj1zbCiRM50NZ1ihOoTNbTovbaeanlcaYzQFirkv9RhBq
noBEiiBvtDUCxOtakCKF0SFLlWc6eo/9hmqDBtm5pK9AxiPFNg0SKNsbjBFegw6gCdU0R4Rgnqon
4Mks5wk9Kvwa4fPPxuP/Ol1AZJ4fEtCJsCjSYGSkjI8DcclXZ421KP6xK+rXIk0ufs2fJw+75xuE
eGXQ+aH3Ft3Ff90Yb79BwdPAsUS4KrPf/LwwOFHHh1gihJUbBSCs/nbNkNnBeVUVaM0DCwkeq98S
VHnvaoCEA3oE+CYZvYroQYJ7+H6Do21Pl9FmFt6BnAbauASCpRecmSVR04chFpFDK0jg4Z8xBAUa
76m/T/e9hpEGml/qW8INe5Yt/fAySzcz1VCgMnSMVFi1e0jNs6X+xCv7/EXe2obAdYcqGPzvc2MQ
5F2eyOEQ3g2g1CPdDvyCNn9d7iL764HeepD+tjo/3+NsICz++UCyMOpxKY7hHYQhpNDKZqLZYLw1
nkN71RNkUr3WK9f+AZcu6VYTrXcSyjNEpbqdrOBK25BVFLRLKZdPZ/fsqdjvz2xhGiNlPKdTeFfr
LgoxiWsXPwwLJRJroPXTeNs/gv1dFS7NOtuBX03GwgSHtS/KlYZheU+g9fW4mjdxTKAkeNOvBc8n
zaHpzRg21PMu1Z8X19KfC4HmSHY1IvYFDuL9K3MVF6ty3IZ3wneQU4C8t3gszO5BR7ryugbAZZ/Y
kWgpwGY8f70F3qfTPg68OJaGWIs1L7CtNlkMf1iT+fZ74X49yCKJ9nGUxclsJMBVZPzfnVoTLSLl
A18R5CYgu4kBoZMElFzEmb1Evh53yTb4ZhEApICjDE8VoeEivumjItYBewvv5Myq86a1g2CarUE3
SlIi64eQTkKfo6ZeZQrEDqZxBb5cIP9qtV1rApeacHIrEvSQCOFDsOWkgrwz2gSKgKN2irn6kWNN
LJkOQiXoP5NIYJAl7rWYtNDVCs0AaQkX2aMk0iRv7uZpbixhLn+KMv3T4s2iu/XX7P79lgtzkQuh
No28GN6JDrdvDyjZHiNT2AWkv52ehQeo+F7CIrBvXB6V83ld2I0cUWnfgwb2TjrJuok+TY7IFmi0
ib7nQlO/18VLK8m+8asRFzYBGhB1X1dCeFdZ2VPl+hZY/TtrtNMND+ieiS6o/jAT5M8t6O+CFDSl
DMCom33iRiEZ0I7oQmpk1bipg39P9hwV15eA+J8ZkLesFeidwDmyJP2a9Z4P8xbPWG/mtbFD8H4B
p/DmBS5ngVHigVFbQYv6EpIzteA0k+soukO/q6k66P7ZJsfiWL+0UPIhlclZ34eYVDf6w7wO6bRv
7wRgRazosV1P3bbVbXU1HcQThABJaU53AfWtMSY+2EBWnC2cxkPl8mh9+gHs9QNwxC+1TBPBugLu
/tC9JAfwgpJhPZGSoPYcHJ4Gcgl0JH1m+8/fcLGX07ASeIgqh3cQwLHCVU/zPUdmG62oKQHo0hqO
vEwSLzzpK5lUkz2bPhFpZsvP4IQ1w0eegBbKrE4ATBJAZS7dEcxQfbUAi40/TdOcy4If3qECupk8
PjSbW0BAnN5tC4rUjt46owfe+A0q5wdjgwbCry2a8tk5OJ+fxTlAInTge4jD3SWk3Mhe+ADyQbcw
6/VwSMxrzY3puNZpYt7VXkOhY4pNUXmV2XrNNrTr9XiVPx+evo9XqRXZqRmb96i+UQl855itcCTx
trgTj8164Em5hVDVhWP81tL+Yf5QT4cfKsOvMRbzF4pJxI2QZr1raUvzVS1S1TG+K7ZAczu2NQs2
ubTU02x1++ilNdubgL5+PYMLhN2f1hJtB9CLxDOwTMn7q1YMA27S1Ti6i27FW/EHd5Rf1JC0Xp5Z
QEzIqIxC5Cq78OIL9NbHURfOxdwEiSKB0+Uutsu94nLk0GxaByiS9aUjdHGohS9Rl1qJ5j0MBVK5
lmRbWATfjla55e9gOC/1jb9RvH9Y0rP5XHgQlWQU6HXPozvZ8b2RJtTf+WZLx81IYZB24zP45h74
VUPhPpJh1ZwSqtHo7sKqfnowz55i4WFoU5bOWoaXxqF0Bqd0Zyd9Dvfhs7ELPMUClH/bx9jePhho
yeR8Pfqin+Pn6iLlAbZHRHZQDnm/p/I0B8OSjzlAgYWmNN6jkXoNETXKmZFZvg4PFe2oT0pPXAe0
bulWN0HB9PVDaCyL/tE4MdAIS7WrUIF5/xRTZ4BxXcYc3K+eMxKR+9P2+daOdsiRUey4xkTPFHle
bZ81sm4IvBOamZZILM8BExY5rGQzM/eiyZuZl5F71XmECqydOdewIaF9tBLT3YTUBiEAvm91sGS8
X0+ebwP7lJE9ClP4pL02AcCmoBkl2wBDNOTxaqvZ68J5vErIfsZnFWJrRKGyw5OrkQIlbm/3PR2s
xvSpmRLTmejhh314OH63pj2000QLfIdku+dNhYhmQdY9Vb39VrYer0NTIq8J3nR7+0grcn1b4efv
NZ3M/XYm8iojbkGuU4LxiWBL5N72V1DrfpsAwVbNkOJboRsAM/lj/6jh4a4KmpHTbiIv28cZr0DX
HLWOe1KTTWrisVfUvvJuCzKQLd7nBQAZ+8Z9CWwdD4c0EXFvOtM3X+596/bRX0WkMA8Krq/UPAHq
bRbmHnPJdse4fsZ6AIJPMrxzYXJkpZCr7Yn2dLtqybUzksfJeVybL2CGwF89jngp3pxhNXGXG3jy
xtk/IlKDz2WYdmY6M94w2bbkqGJVp4OKb8lMmeLc2fj+llgyQbs6++G7pViWoxMTkh+mebK8nUoS
Z3WwR/Lg3uBRJdPpzVVDDkiKYd9u7nandWruyGEzYztvXM8wQatNLW/jWceNTjyD3ldk7XbkVFsr
xdpgEBOeFjHBlUNen3TamPBIZ8yP8yATGTvuAHifpxOY921HdjmxXAW+RIGl6MzdSSSuFZKX2VYw
oZL3PaTOYHOe5BHRfiK7G8DjrwPyCCYQR8XEWUf8oyRewNYuJrcGQTaZ5GaIv9z80EzLKx1/bXmC
yZ7sR2HaFPwbtDfV/W6DgfCcZmlu9xG1Xi3qOT+Yo2PtXrad6QHPQW5g0JBRO1i55fyYzditrG3n
XU3mtqe93VPBbqmbEHcL3hhT9G5xuidsq+3+uqc26P+tmt7cbvcKuXc1nIie6g7vWG5LNXK7XV/h
yRMKj8wqTRBdk3Vn7W8TSgr6KpHT/Qt2MjtGGnnNqOXe3JrWwZuwAXfOA6YvI6+37v1AMLsTjXdP
m5roZPcQmA+TPVqe1V5NVCez1VucU9CQxGuf4G7H/5ycwImzXUx26YUkoPhW9n2dCbg15dgD3Vg3
eLrW8nzzdHX/PJD1SBtMiEZw8uyG1KvrWx4rpjo6pvBKo+kNT1IXag5ebnrNhShyUdz7aWXP7Nui
YC5yuhqBGy6602Be7rn1/Uyftw12zS1WCgd2FZpb2RQx9YX5fO20Vrb6jrRBtbrTyYb5rgDd2pJ5
+vd5hegtYPRGoDZaCjeVsS8oHFdHyBzkK94KwKXklKsAEKZTbLdIQA171YWSQG5JJgRmLhj+N+T1
hxv4bPjFDWyERqjKecN8QvHqsdiNKw120Iksaee7kN2ySy/ZVxdWg33pclDwiIggVQSJiLx8Zz5M
ol6HYNRdU0elFSr+wRDResQJ1VMOqDUkJMvCDMZau5TlY3fph4GRsGSlXtaPKL6/5TJIMgwCh4EH
a17xr/qr/DDci/eISMqtduCuf9Kl/FaG+r91TcvoJZ7yPwg675+6P4rXP04t+u5Bn/b9g+r9u4qQ
86Ngtb8P/xF7gP/LePNkeKVfYAPCKI3Ok9HsP/9V9VGZlj18+j9rjj8rlVDGhXYx68mXWKMt4AJ/
J54F7Rt+gyODfDBbSqbi87NUySnqN7RYg/kdnMyQ+UY56HdqPsy1/nvDsI5tJo4AYALSQCDAWjYu
SFoqxdCEmNdCqDQ57GOhArZX66l/I+ZZIdyE4JN9PpuZw5/ffg5iWTjhYI9DuQopc1SbkAlAVp49
1FkOMxqVIPODVPc0sg/I8W6zO8Fh+HqQ9z7vxzEWjj64ouRSVRLdS8j9Iy5E2LjfO2wfh1iYlkkt
s2o2MERjXd1vrw8xPczmAzD7F15lkfL+ONDCf69ksPxCi1D31swvvQ4pXgY9cxfC5wVD6Ydhli6y
L4YAdhdYlsRHfa9wtKyDpQptVUThS6xNX2KqlK6hnQTgRvkMUN1RMSEDb7bgKZJkL8kM0CN19D+0
ksriZpOnX9M82/u9YTq7GuH4f2yIhdmsJl7p/RRvnjHH6bolOxEu0tdjvE/eqNjxrHiLdnZkwcB6
sYzuy8Cfx8zQWqfQ0LbIJX5I1UiSSBVw2uHrodjePjvUb0OpgiqhngSFAU1eRPEl54Mf2qhah1P8
4jpQoHYwj7E7cEHiDcbQooe54i9s0oUhkYGskFC4woFmfEfg9X5/ppNJjmfwI6BloREae+YHlSjI
DdNMFHMvE7XoQli5SIbBXmFARg8IYyKj6+qN1urMiPhQg0Z+XsSAGTLkYg1mJDmvVRPNFxoFSVdF
oZjlO+DNBQlUW2lrRalLtxEG3UyMoLKDpB2eQBFVl2YroNHTL3OdplE0oqgUjTPlRj8+cmqGTlIl
M7aaH6jgWYoKN0Ad2YHKWstAUNpKNoRszYHUyQJbkESlDqTwitjAzdX40FITScBPWWqVfabYX6/z
+5gWUyCr8C1APICEJ6NMXdi4os0Q1SOwtaUy5G0jTVO7KNBN8pujAM8G+XkQm0g8iAbeoJpnEz1x
iuQn/FzZk5qJ5qD46ObjuvrCKMvjAYEuYNIA5oEuLAL0pSbBXHOJqICe1W5bo74t9ZzzUhCxnTr0
JF7wzj4ZChqD4HfDrYxrdtlUKyZ+pkFYWLanQMtpgpFv0DXSWfosd8ev5+6zoYCBRlEXXHLoD1yc
iiIDWi6ClKo9C4FiaRXaoYUoEiAjEF7i8fywGQBVw/3NhErBA4UM+/sDGItwKn20a9iA5yrWrJcD
bVPukj+9NC1AxBno3odLAlA7MFML0+I3Hbw+kKG7oH4VX/MS+nZmDe7M19Q3YNbmRitPRtND9uXr
iXzvUWObw8+BqKECEVBQ6kIe9f3boYDDV63c+04QBAUKnH1a36dKMiR2ziPh2ypa/RDB16pIKjTo
l/569KVxg7GBKwYMJoNEg+RmcdCyTAzLXgaKUUj4KjDnoBAUd2wKbTC1OuGPYm8ElzgylzMNyk94
8GD2QggBxMKSVkTPxjprc051+qqIXFjd4L5Uh8xsak1az/pcIJQq2gtHY7mJmBwLLg2mWgV+J5RS
3k+zkvlzhiReAdWMKSAhrxTbCtowFyTWlqfibRQAzIGGBfsxXvL9KIIqBEzZu3ArsAhD9B1Ed2qq
tDa6TrgLt+4nL8SIpOFgg1cRhc7Fvgl6BXpUOl5IrUF6MaBwSTToC1hf749PXogBC2GKwV6PAG4x
SlxUozaHeekOkGCDk9TMaWQHhhyKtKpghy5Q5HwcDnc6wkoUCZiIxlJKs9MLf0zQdAXldxkJMoDY
17qURaA+GtILNEsf5w9UPGj6ZQxzKtiQF282d1DJCRV1cnnfr3eKn9YOD/aJC670Z6OgvZipnUDB
EAjl9xuCQ3oj0LJmcoVs4ux2iKAjWeXPXy/SJ4MovIbrwpBU0Bm+0e2e3WPQ9Wsyg4sHsCgKsxUP
xcR0U8Lu9ethPtgKzBb6slGHhHuC2G4xY4U+jhXosAaXw57ca13lb0S+rrblpM9mA3G071+Ptwh0
sAvQko3VAe83OM4RNb6fO0FJy6ADOS0a4WRGrtNyYMBNahJnWUUrY0hoW7aipcc+0p5SVFxYuk/2
IuQgNZBToE8DqtXs92ezmsBeaqHYD26jAMT6vzg7kya5cSQL/6GhGfflGlsyUlJqKa11oVVJKu4r
QILkr5+PmsMoGbSgpay76tBqEwKgw+HL8/eiJtXSg0r08VC07vDp/lY3vuBCQMAVwyXq+nr6gTC9
ZNrBUGFcpTlDkUVgHgO0pPagEVt7sohBdCZdsP61OlTUCCuDEHUKx8lm9k3Cmxj61JCMh5rF6uv9
Xa3TYZsojtNbmM15VUGSrSxGpL1kkqNAMTVWFiquhdv673Qtrj9XsaY9zXNVim9ZGfgfVeT7H6qu
tvxzm+g07utFVG/HO68I5nhrF859xzF1mOzgfVq36uPRzexM6XoYcw7DwUzHIXjQvApRZmANdndq
5eSIc2oS9J5w7zrF9cQdmqMNH6z3kMP9Wl0Kx0OZHRKbjFZPJrXPRpzSXkcEeE9H++YC8HORCiHr
AB/EFVgd3+h6WV9a8xRmnuH9qCJNV8fE7OUx6UznlTLj7BKUvnjTA+s8m/qkdrzxzUO9rM8MHBbD
13PXiR0zmo1jl+0UTlZLv71iVN5QQ/pglWX3NRrs9HXF3neM5sZEWZTKDcNWCGgutGPPr93cz3I0
kf4I0zQb/s6DgVHJOBfI1w1GJeadV3RztYUahvAPgo211GCj8rEbXGdibDYdrh7q0OkhFoiCm4mp
75jf1nEuzHfL8BkCZeu4h2sfKWDwE1z3GuAnUi7c9JT2YVCnzFB65ngePS+2d/LXFcrs/6wezwIe
VDeBmq1RZglyYrMHc3Y417JjZjQp+gdYT6J3VuorG76/ignHgeEYL/+ix6p5a4/uOa5Q9rWSzjoU
45C+MUhbChRGY7nH0HPzqvC9CQOZPwfbAlh09b01BgoKpWd6ONmM5KJeP30s+lhTB3DP3StLL/Yy
l63PAPbVQ5DW4VOsSV8iL0t9XZV66BRuwbRBFbxpLVF/auw2PvedZT/UytV2sFObi+IIKW6iJ0K8
8dyq9cIamKE357CFXoeJ8Mzuzs5gtn+ZaZd8QJgIkbisqS1v5+Nv2DfFCyD5S4xP4XzVHB5b2O9c
mephqoIGWDsTS9q5gBfjh8vH/XLf329sEhA/gQ4js8SL1urB1mDKLXLockI4szWsSBbFwUnd/kkl
ojrzO/pD1PTipYHc8o4RMULixywTcwbPj9YdrLqwOncOdeqiDeB+u22Pusq8+Hx/ezeP9K+F8MbL
QUJQuPqGfpJYVkFFOSwzvT+RUOUhJAF7YJmtVVzuKZtiBggt1ufb0dvIGw1ZG3AQdfVwcmBC1E/I
jJW74JTlc/xeTFsCAMYxqNmB0CYvWt28yi0CLUK9NGw7XR/Pczf17amBjmw+WvFyfAZ14I8Q2Nj+
CT0tSBmazhQMsSedlxylKgCN6Y2Tp2Hqp86eRtzWOSw6mgs9NwWxX6C438KvKIiqJi0bI8wKvwmY
w84dcYGOct4rL2xdkd8XWn1WctUimiwWcpCIiw9z1Wq0SlFI/GB0rbWHIb9J93FxkJExSAm3NNHt
6kK2rexrlVd4H03zjnFiaV/cTJpXMY7lX6UjvLcp2NxTUMIHvuMLNsIJhtoXlmOG/2AnXm10grZo
Kjx8wVQG1UfHn6XODHEwfuBdsONDIQP9daxF0yN8WeAEh6LJdn7BxjclvVuGSCGUQgt8ZdueWfdt
4Ao9dMsMFWioQ4V6THvRvIzQ9teTh2WTf5KL25BBL9/8N+OppmLOq1x6EOg5ULcXDR3sSZY7NYWN
p4sMhQiJt1Vfuj7PVxFWryQajF4YOZpL7b5U0LYMKi2/44iS/MjEsv31vg/aMFZvKRMRvWOzkDw/
X9LM66Rpk8ILaw1ygi72xBkmBv2RFDDayX82dsf0LuZPpExOvn4niYx8o5AG1E6llH9DMVK9s0CY
IRnTlg08erXX9Tux37oftAToDARjoMvw4zIN/nx7EEA3E3rFdliac+tdxDSbUNK0Zf6uM5L21ayq
5kPcxv1/trRA67lzaryvh8KtT/ePGZ47Vlo5R7Jpyo3ECQC81skuRXin1OfMDQe5UF3lI9HIBVmA
9j3SV7YLz1FnVQ++08gMhc0AJpN8NJ3vMmbq/2Lm0oUebKgG5+ymfv45i5O2PglekPqaZiajMBIy
KZ8RYUt+rioISI5pGpnpKR5sIOk6su5/1aZRfDG0tHwChS7ar2gSwa4a5Mb4tnQ91Rx9gbbOaaCw
5T4kMaRXF63IYBmdTM1Wr5K8lWjs2p2t0D+dPPhSYB340XWD/I8AtK1fJ6ajiWOhzPxzqyWlhgFL
xBDSQtQfnH6wvUMmNH0+NEJA0FOb0v4+BPB/ofQVSWQIKoMjUZMWfO2D0huPjj3mHdzgg+ZfRm6G
OmoDU5roIFvRW/pDCDVnDANGEMUMwXyAAad2oClpRXGwSQKNQ9n6UFYCtR3/NkADy7dZ2ndvBuVY
yAQmTvd31hCgHwtqXf+IqNb961SmCoBh4Eyf5dD0HxtZVdnBErPx0Uoz7efUmfZ3X0i7fWCsW713
g6Ix+ZhZYx3myAymU5ST2RGGj471vjBctM0HqHved6muwXswy+CdFI1hHIwqjr6D8x49Zr+j5knq
EYLT7Gn4VPe9E711+5jXw3EzvT0XdVc+9Qhxi2NJPWs8dpbSurNyqvJvBfOx9WAJv/g0KsfI4epR
/Q9bHyYUq/k7ANoZIjGODlST3/3YAMdptU1VLaoUenWEG7kFtgNTXsFr2JvpIer5QRdRxn57SSuy
0vf6rOr+UFatAVfYADvN0S8sHRBcmU0DU7i6Mg+JNeRA0crEDPNuIacbzaCOjrVZCgviUqXnh3HI
re81aqkBJOyG8o651w3lo681xT9j2Y/fCSHnhdQLuF5lmFD9OmbbWZcOUqR/Y1+v/0UXqDQuddcX
wPUjqOJgivG1r1qsu+KUi6J73xBGEEX0Oj8DO4PTRZegkB3NUgILGemzqWIs7XPMI/nf/wz5qEYB
0Q3Pp1j+6onq5yGe0mZvGmvjnQ545xyDmWsqGPby57+9IJnVBK0WCTtkWKRLDh2cevk5H2HM6+JR
QbvkdFXYaVZMTDvIaC/133I/SIPBhAGAgpHwVShdWhAOK70xQ4mbfOroWJzKAqmr+25ucadrJ4eP
Y3+kh7RxVpscp15atVWaoSm0oUYndCp4+X29ZySMseqKURir8P5l0ETU/91feut14XleaFVo5PKK
Pj9fGzrLJVQww6nIWqClKWTBwtLnD07je9Ddud/ur3e71QVCtkzZLtmmuX5ZoiaqNCNRDgKkpUSE
aNBg3gta1fSvUIN33IMmnHm8JGj57NUYbk3JW1QnmO+lrHHbz6XpZKStNmYw68UZyjnSs/6N01yH
UlRXfnsoa6/qzz2DpOpgJkmwl3tulOEo3NKqW5IWcrN14iKnxLUnNyuvLjRKcTi4ftIeq7Sq24MV
E2efJSmdcei0VFghfYBGuwx2hzZUJnT5ydaRA3tx2YVWHjUt0AKEwJjB86+fa2lrjUWaX9tO0IcO
RBe8moThPA5d6v9z/8vfWtpCnUrqTZsNjUd/lR82sdNWyB3m18q3GC5BZucM/14Pg5QKLpCPJzt7
u7U0chYgAxw5lesbKZ9hSG2Ummc/9NMsfwAR5B9cZy7fWNlkPKQiN2B7s8TOTb6NC1nUN2A9Yo/A
MVb+wtJHsBkQooV47uKJhxw+ocmdz3Gv6zv7u3VNyFTiMLAJd5GRXKWNXZy4nnREENZOY140u88f
ZTbtdc03vhqK1NwayrV0stfxlxHNJAtNDyhHzzSekEj7SyRwp6ZKV9xSI9mpIqxmVJaUgUiefhq9
Qa4K1fjnJpmNs6VGsjZqw2ZdUPqCbv1IPcNqX42qtd7XbaXcq5K5KI/KiKLoIUuM5K1Qnfcu1eza
Qjh9pLWYRZ32MZrgdT0ZwioLlMbtyjkgIDf3sIQ68n2myyF6grDT/iajKfg0x4RCl/tGv2EPAAHI
9mjdQfGy7mank0lo6cgoZEJwNMCBMIN9RhnH8w5TDIfmy82P8QMgDohiQlqyzoQ0wWzlDPInbNre
n1DUrKCnpWrcfbQLuO1enEYCx1kakjB2ISy6rou3k9FpXmJEoSwF4WU8uN96t+x2sEYbds4qDNYv
fBGMXaz8RtCxQlFMUVi7WkIwkltZ/0kfUbjbWWjjfUAemukNMMSUoG8aTZ49tK7dROHspd58Ilw2
if58cexED59zF0GV2vhj8jqd5nKvKLBlKEs5gPQVs4eP6bnZF9SLtUGYUahrMv1IRCTNr3lmVZ9M
rbObjy+3SkqDJHnksADGVsWPWPixCsZBC7VOaoehzYLsULetfh3gOdy5ARsOBMOnvguwgijjBnYz
zkzTG5MWxkUAkeIg5Ql6GnWR3fTvxPXY8YobXp9mBbhPKmk0fNde0dGlHIPS0EJa48lbU287lD7g
gRawrB2qZtCunVG6O5azfJzn8Rs4FUr6PO+Uc5hse/7x5JDIkbdbC82mdPVDXOpJdMxbQzjn3oXM
4+SWyg0OVlqpfzQz8iH3EJP94tI2FLJgKgDNmNSW1mXEvBrd0nF7LaRwWRohejEAw4bYUepiFcOk
n+YgjsXRj6bur/vmtHVDF2HO/6smgZ15vn2uYjL0EGGHRTu7r8ps1hAQVebO/rZWWTRd6X8RrlIy
fb6KgAfF6fyaL5tPiXdAmEazTlUfCG9noS2LZciTAI3WNw2K1XbQ7rJzB9rrEH5PutyBbI5BOvyw
oaY+djGqEfdPb+vmcy0WVg4u+U2cIoM0Kxq0ikDECPtkW7Wg/STdw5QNf3A56KEvvVdgaZjKKmTw
HRrcZl9EYZ9L4GG9n/Xv9aS0QTKWPRD+ym7YXtYGwcudAP4UHhNiX8Y0bpxAjenLmT32kZQhZVnG
iY3Z/VQM1GcotlbnF58pZ8l7i6yAad7EtU5BUX1JJsPCcMaDGRnZaUp8i+KjEDufb8MsabLgRhdN
K4qcq7tPK7+yDOjywyZz0qfCrJLH3h2yh5dviBCM6AjoIra/Mv4YaICqieQRXCnGV77I5Dlujfhn
EDvV6f5SK7qIXxEYbwP8j4s2NPQNqx2ZRdMZqsiCMAtEfbWpr1xG2DKX5NuNF2GW4lTIqDoWcQ9K
TwxovEC0+aWzZqjbC83fqX9uPMsLGwkObbn9NzDcgsJG2Y3L+y+anEahXzcPdd8NjzF1tGOqxQxT
dy4RHw9au3MWG3dzYbrlUi735aZVnAIf8/qStem1dNlr5Y7AofzKBpXrIhs97NjS5nLkqLgdHPhN
Mp5aadNX6MKHoxY018QdLRjBbVe9U83k7E2sbrg5+FmJ6vm3zUVZfsxvlRUVzYHyBz7z7AGlNsZR
OxDxWNCPygnyKj3Y2dxGUZnIlM4gIGWT/6xjYVcbVFE5MghFMUtmUZGSLY+9mdjzeYr0Tru4dRRn
ryjzi/yhjMVQnxNIvlvqoeNU7FyoX8n26s3mp1CLYBKdnG2d+mbIVNmZb0ehyFRpHwOKMO1jV5d1
8rarO8qtSZH5CE7P2jDCdpznr4YyG3+6k9t/TRq/loe2L9Cw8cc0M3gXjLJ80GXvPU6U1dWhjxT8
qfdv5tYXW6KLX6X5pTP5/ItVURqP+pxEYZB13c8msNJvep7X38DLFdOpygbH3LH/27tHKkanfEkq
SGnXrsDjnjuJUfqAAmbVPthiML5FTtTqJ9AVhTyLJu3yE6Ac+69ZiGCPd+TWt6JuTIuMpwMhypvk
s3dEjqBS7hNXWV1whJgo8y75CMBv533aXsgG7AjMBmezehgTkL+9jH0vRGbOf9CSorr2kAHv3IDb
6812eCUArFFsweaefz8I4To3rwWr5ElxMebBPpVdlVzAJe7JOm1uiBRoEU9Y4uCVqSSIKCXglL2w
iADRBMwHhI057I1ebm6IMILCIVUdorLnGwJkq89icr0w8brqJAIDPrtBt66e1r08SuLsSKUpRkK/
cgOANa3YScdGUerHVRz9Sp/OTZBADjvVe1RUm7tCfol+E7xsTNA93xUkfYtQoe6FczJ+MQALAcRW
4sHPG7XztN1e6AVhhcIfMTPd2HXInjqgDGd39AB2Ia2RGpV/0ctcHcegMpl1spwXOxD2RHIEABZJ
ZdD8z3cWJZYJuz33qapd/bHWI9hwC2iRKgtuLcNVey5/Y39YO1TdPnqjPvDR5+tVeZUQOEjch5fp
73pa3e/J21rxOioH57se1Zm5k4ltfDtmIABvAthbppRW3y5Wsst7rfHDROunQ1qr+kAH3ztNqOzt
+MatpfhwBAeEmuhWrjaHQIEEP2ZBklbN/mPiSHGiBTSeKrsadpbauM1UDbnISwi0hIDPzzEPWsuV
PDohqqX+QXYiP40dnOIvfV5gvvz/VX69378FBJaRgeOdhB9yNQBfBuZEz28aPk5+KsOxdN0/sEaM
noq4h2sn6Hm+K0X4NtHN5VvVM1J3VR28n5CsOcRjXV1sO9NfXmNZqD2Z74D9lH/W5q/5g0eNr/ZD
b0D7wRPo/rgA8uhyoTx5/yyXL/I8uqAIzOzr0kanCrzWK+6dTBAQVJxlp5tH2dCYym0sMi/n/DjD
exY2Pt3nlkmFk5N15o/7y2/E8KwPPIEqCOA6+i3Pz1bWc55YLmervMxuwtSI859BO/cwSqW+VxxL
0xX1u6mFnvvB70yvJQCyxF+la4rHhhIZ3WaVoFxx/2dthBP4AhCezLmAqVrHXFU3ZX03Wh51J2dq
DuAFjDdZF3n/9H0rFKoiZoDWrjX0/xmtQwv4/ur2xjehy8WgCyU2JglX9lYu0Og2IOB1O02cxsJN
j4wRa9f7q2y5BYzLAjfGaCR/wfOTT2LPHlONtoOXt9NT11cZGiaTf/LH5vv9lTYC6mU4m5fq18QS
+cLzpSRXaqbA44dAHoa3qgKscTToc7jIVBfuN0gJkBBIg1hddZ1kOzAU3V6p7TWRNs6VEUnYVenp
kVCsWwS9lVoM2ExBWAVJ/tQjOoK6T/ViaD5cAxAeoCQPlB3c+MqiO9fOTYUAXxhVWRr9qo6Awp58
WexEacupra7uAkxnxIIuw1Juen6qSRkvuIo4ChkyQHO5EBrKB13R5Z8L9HrTR5UV7RvLkPpe8X7j
tUQVA+CkyxznbecDnV5qCXWBfRa58Vpy2o+jl8Rv7LiTxwrWrIc/sJ8Fbwi0j1Ol7/x8p15tEiPm
BlUS2xq+5X7UoEqc+PRI6B0kKhrPTkqMyrhr8CDyrLwoQ+4Zz9amaR9gP9AD2Oa6fDLacp5FSher
75z825jVIkDXrsxgIqtgX0frWcz5zsOzcUUJwaFLoOHOi7d+eCh7KAsdNDqD0kO+Y07Sg1UHzSXr
pj1+rq2lWIvSzeKGiZKfH7HlTH3VOwlvHECGT0Ua2D8Fztk5JKUTtzuWu+Fewar+/2LLRf3tAUes
fqyciSzG7RPdPsKJkn/r50JcR+Bj1SGZY+MdYA/fO9QghMfwvjltuQHSjaWxDw+LvvZGJr1HG1Vu
P9RMVT+ldq5eMylg7oTMWwdKDrU4GtiS+YarPebEE00/4V4npzvbVhofx8m1z9B0RzvHubUhKqW0
kAGK3k7N2Ek8z3pB1BX1WXvNozk9+ZVV/8EqQDCX7Hpp5N6AAmTGjF2Vu2FSlMnDDOv+aU7b5nz/
42yM3Pjm0hYkLIa4kvL583OjgD02M0J+Yd0WDbN2hvgwWVpw4IJT07Nz99hEU/LQmGN6Ek2kHzRG
3V4DHqNpafdog2nKOHhe2z2VWVyjwY0u+/2fuOV3qRPS9yXzgntk9QujYQkVE8Zeg8xETqdGtsA4
nfUq0c8jIrk7x775eP6+3OqyMEtZpnocu2EzDMY/kbStH1zVobz0dafcY9nZeZg1Sf2RQQG7eQQ8
M9iIzc7tHixky6KZLsKZLU1ioqLnX6a2TXg+3MENNZXJr0FipEfwW/Hb3KmSHSvYsmifoJQ21TLt
sfZGfPnErfzJY6xTs46gSlB/T8A83v+QWy6dQj/aSnxK7ybMBkatUh83EybJ5F0T4ZsnC7AWZY66
etfaQ7LTr9kwHAsD8OBqQGrqpkDM0Fsj4Vx0Cevn/lU0QMfQoYn3xAmMx9FxKvCr4g8cO61vtJJ0
SjrUyFYtVDMPotjXWNSSRXTIq8Y8KaU5odk76esXnyczCABnlt4Jl3dtqck8QKeR8NXSJji6ho3O
R1PHD4mPEh9DfPJ0f70Ng3y23vLnvz0jhd7PGVKiXhi7aQoFumk+ebUYyRDabOfN2FyKbgaiRgzH
EEI+X6oZPWQGI9MNyyYrDzGQ17eq1dSn2o12NrVhlMz0gx+gubQAS1behSq/aAF2xVdVp8MhSlV7
7oSPhK3ys2MG/HonuFp++SqKhIV4mbpc1JpuosghLTVrtmR8tTrPK64yGqpPWWUY9TGvLfW3745B
caYi5Mco8FrmK5kP2fX+d9y47ZQ2QGfQmyKgXVfnZDLqvL9+fO0bYZydhuSPN6jdue0bQQeui2lk
CEIWLMjKWhwThY62tWKCDNm8hidkeOP6s/fG61z3dRzJOjhxQhKSYxnEH+7vcE0oRO+DLh49WsQT
mLxn9vq5/Ujy+VIbq+SaeHXQEgmAu6YbVPr2614oIMZGW1MfHBuySdhiRBI9OsVAp3PQyqY+mVFv
P3Sja8+Xhe8Bul4/8/oHpfl+fnL8poOJwViQyp6y270Rgq2DW0RaOLvln3X9qAdFbjVOADCCMi4K
16bmXaI+Sd4V6SwfA/RIDn4u9DPkqv75/rltXTseATpNC7DrppsYeXVU+HLUQr3U1SnoZ/MhKh3Y
Y+tR7Rjh1j0AvrMwMRBF3eYYXDq9rGYIcPskDx5aEB/zEaRzIf9GPtn82x8s49uo2SBQ0sT2X+cG
GdDO/OzWdmEhQ/GGf992uqwikJ2d9snVN8YUWnKU2icv/i6mZN7xMhtPEagBUhlzaXJDM/PcHrM8
i3V7SgHWBE3vHpI0Zkwq7bVuPiYl4MjD4AZSnVOg5nvEwxsOjnoPCRTVjQUCtlraVNRFrUFooUX9
un9TDn7WHrqhJueHsc/5IOykb3depo2DtXGqC6R1mc5Y1zrGJDWbIMu1EIz0p6KV1Se9KD+V0h92
vuDWuXKaBIBgiaACWP789yfJc3rNMOsoLIpuTA66VpLNMMv52Cpv6A4D0IIK1ARyxDsfdGuHTDOS
BvA56Tysno1JN2QvC0XzuZAJzN6NVukHZvky6+CN3Z6GyoZLACvI17N4NnALq9qR12sFTwnt5m5s
zPghkB7jqP40+DKsM6erYfby3Z+JV8R/oRYtppe78mUUl4MmL2YkcWVCuTYkXFc/AqBhap+MoGSe
J/bEhFwMYcb4umeStw5tP6u7azurQft83y1t+IqFAWcRl7XIUdbbh+aoNqYuS65ZOXjDD+YpZPJY
Y3/DaTYVgw+N72UV4w85fFw9yP/mYASi+YPC/gL3B4iKKvctFA8gXDvlDXAmbRTxq8Lvs4Nf9IwK
eXG5c4E2ZsJ9RDbx/wTMWPY6na0rv8hnzdPCrnW1+E3QWLF+gb4kqaihWfa19uqGAcReE3AjJK5e
ii9BGWfjUTfjwru0Q9llDx7zko/OqGn9K6Vp09PY09/Zyc62LgJfBtfGg3ubpTilavSgizXQ1KpH
HaDJ47+1YejsY5R38CXdt4QtZ4YR0nrGmfIxVteuzCM4tHIAiknlkhg5be0cbD+ZrWtsNfE/Kfdn
utxfciNa4kUELG6Se1ITWrkYYhz4DqD6uNqTUV5E49WXWbnm+f4qK67yBVyDByMaQ/4Wb3bTx8z9
OR1r3yFiQaSw/NHGuZG+Eo4xpYfOnPPxkFpmHDxOMqjGh173Zu1a98phugXwVnaNTavIvrS2nWSH
qbM69Sqqhv4pUakLX781NM5xmjNvYpDD7adHM/Oa7kNKto64LFEYbLhlg/71zAjEHk/LxngDE55c
GlC6dINvrq9CzygH4JpetaCwgqvhzt5IGQGoC1IRUxC/6TO96Y5mBKPKsZ8FJ1w6tjAvlqUVT02Q
M/p2/7S3vim1Iu4y1KikaYtR//ZsuIYmdGW56dXwouaatm5zTArgfPdX2bgaxDXgk8Gs08taFy7a
1vSHzvXTa+k52aNOOPwul3Pz4KWV8e3+UpsbAt7Af10cxvo5msusS7uZIzbjeHwYAV4cDcYPd45t
47Vd/m6uOeMyRIirZ6jQ21ynapleZQ+uW/O6dlEqBkxQN8yLNbYp38RG0jz8yd44RHi0yD/XuWAx
D1bVSi6gGRsxghiTrWWnuvWLnTPceGTBdi6zBbBOMNKw/PlvRhEpX9RuXGTXPE5IidgjRcrUMy10
VfIqGh+CyE+bJ6r+wydYV7KXA6LJd9igsww6AG1ZOZq4nZvRzuFrsaeOtAyB6mNbts1T1elRWEmZ
hPfPdcOXslW4hhgSoTiyftXhfIgbKqnJtXRkdpmBBYf23FindEqmL/qY7REnbKxHPRPKYUAGNHbX
UwGgujyGENr4WuaiORcJml0qS6sHmJvGUG+rP3iZ4BVmnNcHX3rb1vMsBdFv1MRXZHrBg8iiuUy4
8gvjo3vDKRs3naV4AW0ABnDXrZ4lXHemkjaPr8JNA4Byrvmq1Rvj2sAndr3/1TaXolyLqS5AlHUm
AZuqUdQm2eGgmDadM1G8itrYf9TKXu2M3Gxc91/inwu6AItcB9czqsdq6PPkOsMBXCHHHFndoSEh
RA6znZkwnpIsi746pURy6v4uN1B4dNnAldGUJea7MU7DyVvToTt9rWe4nh4AkTDIOfpB/UMk0nyV
jwSelx5paCRDLX2CCBjsm3vx3DQpjm7W99NRsxr7yyCWGey2773Xvcv/cHadLH2KdcdOPt//yVsf
Bog9Sr5cqgWe9tx95MwmgWoZglC1TnyMGdwLqQIVj2Q+e9SCWzVqChzwZC0t/NvpIc0GDkFTN1hg
zOZT2rU2gXCtzoMZ18eyTZKzKsV4blEkOrVdoh9bme6RI2+4S9hP6JoT+vEirN2VEL7qMr1b+q7N
8F9dj8MjHBn2KYLM9DjZqfrgO+XPKGuHHdvYeOuIlahPgBkl5Vu3lefEqeHKpeGbD5EMoQZx33mj
2mMd2UJKELEE3DPozm9Hpsap6a1RZ2KPcDuvGLLX7Og0pbJPLmZpdd+AwWRfZKkNXxw58H+ws6Qi
10zqur5oc5K7D56cg2QnGt1wohTtGEFH5RkzW2PQCqMQCZ17sLJdl79JvXj+z0VMFkqkCV2NKWq+
3rfqja8MDI2D5gvD53yDF1ReDPULvS7V0XcJ3P88I32bdO6bNna/dIb1T10BV7m/5obfWQZPEbCG
+peBtVWYIRRDAV0+AkCOrfqbiEo0VnyIBOPRo0w7Nz/03LV3fN3G7eXqklhwcZeRvCUF/e3xd60y
kYS+DFsE2TcqTfIoIJ6CUGfuTvd3t/xNqwIwoeAC5qa5TatgtTu3c1yIom0a26k9pEdNmtAuCTdr
xkPbctsOtSud4VQnRvtv3M0iOgZlp70cDkcczunySWmfrZ1V3RXakLYUFIxGM0vEhXX3SXhOxGCQ
K9v65YEwzWcyG9Zk1msdCDtiBNKKzCyNir4AiVLHnzsnyY6pNbR/srHfllqcx2/fcUi1IR7LIQpT
kVUPba99s5pMXSYjV39wEynoMCwH+REzjosV/7ZSCTeEmUU9MzPlqF0bM9Ffzx3OwZ9qefRHYT/c
t5stC2WYEl8ULDDXdbjWWBbFtKKNQkvPIcGD4Fnvz6aQ5U/LmM09hObWHSQ3Wmhe6HHf9M7SSm91
IV1mPVxHxAc5pmX2hIiwk5/MaWoosGSmkRwgn0Bm5OUbJQwHnIyTX9qRzw82sEZXJbCWhLOfDedF
R+KpqksEQWu7/YOlqODRVvYAed1gsrQxdSc/Ye6preP50tNnPQo71kOj9/cqwFufD3wwFRJwoaCV
VtdeJoPeAFD3wrxWxbtSN2Lu3uQdh7lp9yY4tlwMgRNtwaXdehNpKy+o8lmnMdjYvfeuhTHh2ke2
/h5oPqQBhlTiDWmWuDJYqr4pWjN7+fXWqwGW0lmIj5cgbhULxXauzap0SAyTKNKvZhtV/WWmbPJT
L+LovxZOa3GKVWF9IVoo9vB8W0cd/OKtoLDPL1gbED082g6BF3rlVL6VpTteGl+gCgCG/MvLbZXy
IzAeZhxB4C4/5Tcn4NVtkjo0fMO6H6JLl1nzqR3S/FEX5h9gtJmlpH7PQnzTtcu2zIncSmMpgR78
68a1YIoB5HZM2mw8DHm3Z7AbRsThLWAacGC3zZHYyao+nX0/XNC/AuyXM39qQTEirmbV8bcJlXqa
wBWcSiQR9eNkivTn/cPdCPQAJfAk42WXyafVlZli2c1WDXDIbBzv2AlZnAb488/3V9mwFnqF9ClB
WDDutG63WT40iGYCXLsffe+iWhul3MocH7Iud3cCm1+h6ertJ2yHG2wRP76lnkhKv6+dPgjCodfz
IXRUmlvVQVIZ/BfSMBV8MZoiQgui74vuZ6xJ5/U82umT0URW83m2IeM520PjqScFX9F4UbKdis+a
GrzumsvJMyB0quPyTWkk5V91Q9/lwEDQ/OQOoteOk+ry+fXQGPpfNIBld9agDu8f5imafgRZA89G
GgnTuphqQhcRTGh1VJNM0mtdICGwlJ0NqJwYMU4eJ4Wca1AEXw1PTeN7iPkCcTSt1DbCKhXFXwbC
mu5BMDQ+nEwR1P8Juy8AOTeikcesrEw47txU/qPVrRnBktZjSn4rkg9u7k/joXFzu7oWcmgH+gx2
k4L5C1DL0PtMAkDSaZOdjbJx5oPf+PZTFkxZ/gWOPEvfsY2NaJvZPpJtbgEGuL7eUzfMWb/cOapa
2lGprLlqVgYRVuXM18Gs3JcHSqy3AJ0gNbplCUkJQSNHMZ7qKN17X6Pv8SgbgFeDHuzcrS2rxwcy
QkXpGXaD5c9/c1wSBewWptn4mjh2Xl+8vorjo5HHvriYaVbtIRA3wglevkW+gbEtmq3rq9wCdiB3
1sIeYNCF5zH+6EwjQpbQN58y27ZPVI7VznXb3CN/60ImC7ZpfbNbt2sFeES6kIMSVz5e9ASHlvuW
QWd5vu9Etpwl8+cQ5MIJRaNu9eAJb7QnJTr6EgBWBjpCZkzRwulS5I+1LvNPVjHV9jEtdPvxfzk7
rx25kaRtXxEBenNKlmN3S62Wl06IkTRLn/T26r+H/Z+oWPyL6MEOtMDOQllMF5ERr4FuhRhbElna
nvnb1geDO1parlCOb+I+1PQcogTVwjIawi+gZYWnz7X9NZfUZmenvgbR9VXGLqV2DmIWbPLqi/O4
trQWde1LTSI4feocUfykH2rhYZjFenTKsnmYTp0aiOxxjqXkKcQlu3KTLjW/p+jxv8+z0ml9LTMk
cUA0DbNf2QDRBAVJ0pOXODQd4eHXhS+9FHX1lyoTqe0NTSujPtamUu4JeiP/gN1IvpKqCukEGVt5
wOcow1gcgZPHOgzi/8A2W8TmncWqAljmeh+P1OQkxVQlVG/yL2mqOedyMpFglkftcn9HbQS/RYOD
cZDaJgQvJ+rqgCaqg2ADJyZtM9Ttc+7eoox3lnGrkkSpmVYjjRlug/XTrChL3alznWWM9fGpKjRk
MYxFy9tRmOJE6PqvEi7+cTTT70MfxQgWKf/e/9KNS5afQBUJ0O6GWozSUcgUjsQxRQ3gIulpNrhF
XM5HgELKSUlFuAMa2DgmXHsU+An2+oK+vp7aZjbTIWtQHkmBt7si6DNPd6T43EnE3vvftrmK5MBc
e691stUpqeZRS4xOky4Ghj8X1L2my+DUxg7QcWsUHtYLoGtRVV0XhWJR4RIzBNKlCXUsTmuA8WoL
hvf+t2zulQUkh5AqJfWbN2FhS7E9ThTw5aC2fAdK7EWMmv7cm1S+DWec/0fPWjZdvXfMJy035ugA
Asx8uf8zNkIJgio2Ynjc6NQwVqFkdIYcd6GYsn46RpcJlqnXd3VyJDVF+dkZuzNtwz25v61BF6wS
8AOw5bAxrrdMRWcq18OBLncUor0uS8GDpjTiXYaKJ+YJovqodlW7U2HYCCqoxrBBuQgWU4/VFVA3
VWyOI8ImYRSXXxXESY9hWwFSnLX4MEp1/jhCVPeikcipiP/CwFjwJphi8cC5rdrIaFQt2mycS5qc
70RbioPilP8GNpXGhXT75qNCXQNwBzh0mHg37a9EaZVSVZvgEs2W+tnSpmihu047Z//mZbqwIBYB
lwXozD/LUfrrWp3Uqq1auhoXp2zsl7qvy+fOUZtDl3XW+yrXLEh4JaBE8EtvfmgwNKSSRcuRcjI5
/fXQ2KUFCX4O3WXso052ZzOqfjbBPE+uJYxgjyJ/e1oX6XAe37SkaNfSlrgeLpxsfYZkixtMTx6N
KEEhZShxJnP43FtjZR6UkkKoN4syneAblpnqZuogyKkNI0l28Cwb084D2aFnyelZhHquf0yStKYc
JqLn2wXSsinA/fwYMhvfkqqzv9ty1emnsNGsgaaSwWPi/p2xMTwV5SXAkB4RTVfXcDdHWj/Q4b+Q
tmhe0VJYctvZbFyBXe5TI0B1lllmPahd/u3tI0N0Xl6WxPKbZoWDYxJFlnogAAQ1GiVl9igLvRpd
PRfDWZlD+7Guq+4AtDrw7w/96pZylaKh9wS2kYSbFhHpymoHoFCGB4hjDJdktvqHtG719DCJQD2o
fTSfR6WRnsqk0344U9fTNYqbUyJrgVuZzbz0MGsXNbzodxeIPdWfm9t0EaIi4PMHyCFTWzKCvw5h
oUGMjhK1v3SDZH61BRJYopytMxyE+XPtRNqXTs+GL/en4ybNoPhmUMyAcc7Dh4B8PWgJuCY0GrW7
lFkpy0fkLbNLY0Xx8+AUUn2CrKjvWdbdxOWl3qcjcEbHZuHzr3c9eu6YL5f9xRG8ew01no4yZfDj
/Q/bHAXsEGIYBIsbqFjb1LoIgqa/1HVn/ELvv3ymvKD9h1F4oxGFwAssPZLr6av0zBZ1TNGiHmwD
seaxwJLH2esUbH0LDXtLBiWLfMQa9tZMhl5O/dBf9FaavLKeIpzTol2Nl+WqXZ0M+tlYVwHoUsjl
VxlgWVGpMNEauOiDZZ87tQjrgwhM5UMSVkZ8KAHHOy4FEOP9HBfFB3w+C/uA+hW2ClOZ2Xuh72Zr
wt4AR4KKOQkNHYXl+vr7PFhw+C2lmhdxglR1NUHVBQFyuYhc0ylUicb3OP15465ZxqS8hnMcNM+b
JltbFlHfAAC7SKSnHzq9bd7nZTDs7JrNL4MsCxOGuE5Auv4yLCgNA73VmRQG2d5Cx74x6eLqI+1b
9azEkbNH5b+56emHc9Toq5GkkTWtTnk4osHNqk+XOdOTowOc7ckSdfJp1KLSHZXQOqtKUV3CNg7f
2kFcRqaXwH+IMdSSrz/VjGkGgQKRL5JUlSc91+IXfaKXYDpSu3exLH/X1f5dxiKesXoLKHb9OLQ1
uJptKc0XoM36sQ6c6amtzejTUOv5HtvxNpFgMFTv4BmR/JLBrG7rkQ4hsnNY4wyZVH3TBjV6JB+1
41M+1L3j9joaZG7bGO3vIXT093bvjM9JQkVwJ4e4uRto0yxqX9wN0Llo2VxPsB22ZY/tyXxRK1V8
gKzRnkCCoRX91oOhIGvEC19V+RPmyvUwfd4WRmKxZdlgQeKGFcoXnqOE497be+t7/h5oFR1SRc2l
KtPmi5JL+mNS99UxT7M3o66Ytb9GecWd/nW34C9KfphM8wWyceNGop9fSj35Hahzf0B/ftzJtG5C
+zIc/lkL52dhlS4f/ddw9YzUY4RMxAU9rPlYYJjix7o+nodkrlyxaAANOUXh/7Bkfw26mkkhJsWY
9X6+2MaonFEeyh/CalB39t/toVMokHDuloIwm3B1taRY6+jmzDnA43r6EKlTdWytBFdmqA47Q91u
DRJ2JDqgYiIjcyOGLklJ1DZ6r12ElEYHPQLBo3fNHvXt9oOWUZYjTcUZjvHqxloqlmAO0erHqbry
1CkbvEEby09xR/X9/grdxgEAK2wMGARAR2+esomuZkEay9plgjrt2rg6H6e5sY9tnseHATTut/vj
3W7DxQKTxHvhTMBoUq+3YcvuziC741PiZP0ZM7HqZ1EkaPeGZRgfkwwbbhcoq7xTiNma0aVPgCIg
q0d96XrYAoqwhU6EfgHIGR1A6vVeptAsLyRN3tnzWzNKLWaBUzCtQLCuhxK85CoZm7JLlaWVH7Vd
+iWszPlpxr3kX2eiZLtzLy6H6DrmgDUjaSIaEHlu5JYNxHPjMoL9OWCJ9g/a8Fb1ANkbQoJW5gWK
yHgUGOeszvHmo9LvC10tft9f1Y3pXfq5ZEmkE2S6q0gUqEOTlbFAgCvATbdzLIwf00A52nbyZp00
eiKcDjYt2eFtY3eaIrpUIbT4udCiM6Q48zAzN8f7H7SxiFBjOBQAVKmlr3GjUECNvOcaJVupLFpz
BlIapdEdII6WZ3w1cDS9P+DqYqETS2BDu4QcE+QPBZDrXWOBAhB0mDKfyor9ZATIVbd6tPe+2xgF
CjSRBQQJAOP1az+rOyxMmyyDr5OK91hQ1oe5sPdInqszvnyLinUeZRwVnudNc87SqzQtgX76uiI6
N+tS5YioxS+rV+bS1Se0Z9wQJMTODK6OweuoAGJ41FFDpo+7ymi7tlVgWdSZPxix+IwvTfPQB5i2
ojucFI5bpNVCI+5iUONI7mgfUpt+2n/5DbCi2ZsLh2ENvZQ0fRoJqpmPerP90dBIuHC5stwqDBLP
jOf6nSQ5lWtOSf490+vyy/1NtDXxvHVo5/GY5r25/Pu/YnyZ0frti7rwaTOjcDkN2o/AMiuX/Kz1
VEkV7yCHceu9eVQNSj3yAfTpUeFZbd15qMfGmarCnyGbvYStrJ4rc2y+NvJov0vK9N8YDMb3+2Nu
bGT2Fx17iybXbfVGKUTWznUvfKeotOeqkCo3kuTscn+UjS0F/IAArFKrAXG/qtOg1ARArpKEj/Ku
/dOukiQ9DtWQlhcyG9SucjUUBa5GYWK6aeEgb1I2QR2/3P8Vy/z9db8vGxscG6V9Mn3aWOvW1tDa
Toelc+EvxYTvgd7/nsRkuFLcqZ/vj7Q1q6+gQzJELvJ1lIyUcsatMC/8Kgjak5OFxmnWxvR8f5TN
7+GOew0VlJaXWf9rl0ZNHNV6PQu/SXh60oKs3UILLF4q0hvhTq9Th7MHJQWIPosb9vVQjWEUicAF
zbesUf06aBmM0E7i7L5DDHjJgNWiN/0wiZLyQCHSyN9+NCjNUMkAn2tRrl/dSejEgKSN29Kfu1Q6
NF0/+Xgydseh0PMD+t1kPGOr7eQ6G6sICMnSZKroi47/an6HpAjx8uoLfwhl7aQFXeE647Bnx7ix
irBi6IEsfXzwc6tP0xDm560fCD9SMt1N47I8l5qKCp0k9cf7G2bNU1uWkbEoiOg8qpflvF7GNKN2
L0uc9qaK6vGs1UHVuBjh5B+yAQu6Uwnw/Ck063469OjhpE8qjD3pWE9WNeDS64g9scCtKUabB9N4
6HHqjbzjmEdhNysTH9+P4nelDi1kePxCd95sm8MQP0FYUXi70TXtxiatyHcKP62a+iUcUsvHgFY6
3J/eVWXmdXb560EkLn2QG1npKs7UenQq4Ru9k2quoJhpHrS8S5RTG0bDgz5FKE0nvZScCxUJyJ3V
3fhIR+c5QD0cChIb9npxHfzdQqmZa5/Wh/ZZMorhQXE6dWcqt/YQ+ssk5Iv4BGXS1TB0GgbeJXnt
h5Iuf3GkOngua9k6S7XSeGWqS16Jc57X93N7wrzR8dR0rD4bUp7uPCE3Dg49WgjT9CwVniOrOyke
u1pto7D2QYGI971piG+UiSpUFMN+56bdmlowJ7xWQRLwz/JT/rppkzKeRyUxK7+jp3XsBeQ59tAb
W7ALWIlkfNGBgnRC5re6CaA7BxIv5dSXLYF6a8ZO42sGp+eMEj7lE6X45kOoBsMbfYVfRybTWbAJ
kIBvwPKZIBVKKoiB1CvDj1oL7xt6ardDpL6ZRb4P8BABhGIseeVqwQKnboWtpAkcMqtzBbRHV0zV
3lm/3aDLMHQLYL9qPFDXGzTPwpgMNYj9sK8441MOCcE16twp3/dpPgRf1Kid5YdhUBvt1Mt9DJg9
N4R0pAMwp7aLIEei+vevhrVcy+sML23RhZDLA2Wd2wWlaFQrahJflJM2Erdk0sdJD3N6oyMb7ijn
weSXdTFbbmQnzm+N7Ddw4YfJyWMQxUsjq01TV67x43RHU2t+KBPkpBNmctHnpi5TgSBSGu8xVW4O
GZOJCgQYdAijpBirNdO7XkT4OKU+KjDjY2KK2B+LDHfKLHd2wu3mUCQXoKmRELm5vySHJnHuzKkP
Gym9zE2kumORWpd4zr7cX42tkRYreh6/AFVv+LZhXgBhC9uEg5abbqvVrZ8Fo4awQiYd7w+1NvV6
XXjorjzjlkIUt+b11dGjWBxiIJb65Jrqn0KnTwZ1TXO+SDC6JiyPs/xnxRr8TBI5TR5MWLe2q4Sd
/AOSW515Vd3pGr3tVOreGWVvvLRZa0hHK4utwhtVW/ySg0BX3L4Zta+FjRerq2Y5aNMh1Ka9r9mc
uNfKPOii27tfrUDy03BPfGvAoAwMceJWcl15PY2VnYxv67LgCY9YN4RvzvIqVcHhMhLglhNfjzEA
nrspfgK6FZ7uL8/WKIRscG6LRxklo+vVAZDbOpllJb6ZOPYhiZA9KuLJPLx9FE4+sRmgy617Ad61
M8X8LvaNfDIO2M1pJ3iHb7RjWXYaNzjYjwXsurB2rr8lhq8SFXhZ+kOqhh9GG1Vuw+zyt1/ijEIe
CaAclP66yTxJ5iC0LmQUeaqP8JDSEzrx2k6WsbHR6INQAVtE28lYV9dOLTkF1b+Uu0BUk3W0wrRB
eXG0beGaJeY9O9vgJnNj6hY2yUJsJYdax/c0j5BgbOfEBx4yXbreFpBIMlh5DjbB30YlQhRcTrR/
5CzZe1ktO+zqUboMzcPbeL32btTSmsgyl4JK4hdOrR1qLawkmE/KrF1G/GvfKdE4fBVA3f6HerH1
p5KNP/f35tb4i2SzwcMchvf6BJiBkQpRO6nfi7yYTmR9dg17OOts33TSNMQ8sKpfGuB33ZEbC7MD
bbbTYifBWtZzPQuIzwJaQFDwNnXOkAjVcF9J/Uju87M2NlzEOtCtj62SiE9RmsTqQ6U3eyXmjW2m
Uarl+UEmyS5bbTME0QfUbw1sSQdDm7zAFpXhxlS/wd5CY3h7gOMRyUWzlJR4t6/zO80CjWEI4RfV
IKuugjP2x8quwj+jNpl7Kd3GjF4Npl7fBqkeVIZRB7zYuzR/lOwkPKDTL7tN8kVK5O9FYBQ7h2hV
6l3uH+QBaLWghMuVuj5EXdwOlVPqqW+gGN27aZYMnxuB2jAO1LFsL0pK+fju/u5dc5hfB6W5byyN
fooDa6Rr0SDn2eN07+d2Nb+g8x4iPTZOF7TuMJE2xXDqsU0+jImpYKtZ9B74h/pI/lj/aiaxR3/Z
mnQCI7h0XNSARK3qXOyeeGxUm8TCSPhgue8eRscun7owSg4B7ybg4ikux/cnYSOILRclaTUlW1Ru
V0EMHadUmFKR+niizy9tAQCskiX71/1RtpaXTgwUwkUgxVxn70j04KjeksjMkS2dBM7UJxQJqk81
6IOPKTbpO0Fz62xyRjiWnBeO+iqcmS3peeNIzKVGvbmfx+JohB0WNWa+J86/PRR5OXVQgs66SSGP
5ohxRp76Zq0arlGNv0pdmb3JMfYMVjaXCtoLIEE6rDdXQNLEkpQB2vejLhFPsiUNDwG1tZ1y60Y4
WxRFyaIXVtmNsLIj101nDTy0MLWf+2cRNOHojk48V8cYVf4aF+ZQUw9OMFbWg4iK6H/3t8pa22s5
leh2cBMgiERutX41zHpjWc1MKp8KGzFHkOPyJZTQGvCluU6H75oSW9k3URXYOtsU1Qc3libU593W
sYovU5yY+iEpk7rxZiPRxVHgpGmenNJR9nzHNhaEX+pADiAG3PKfwBkLLao5O03DqybN4vyR4sbO
0dkahH1MW5heJsOstnIf6FR/QVf7Me37Mw+b1DXmqdyph2wc0OVtySYGv06tdBXMUBAS/SIL6htD
bX1Ugil+bowx/mcq7exLRa6+ZxewNeCilUS94LVjuYpnFohGKcr70JeKojq0MVqa7RhO72xp/qHR
/D7e31WvqeUqSSBTpzcK0nV54a8qT2WAXcdQ9JHf5lXxoplzpLtQ+SLjQM9bfFKGoC/e2YFswhWk
43kZurmnvK8P04M5zapx0rrUTg5iabn9kyS5loMLSKLpYLZ5r7nylIaB1yZi1L1uVBWwxIoWhUfT
ibWUqratUYeB4yO5Ik8UySvqMEVAd5HgOWVyXpwcK5HqhyqwtdatxyzRDnli1XStwV9ap1oZi/jt
dyQFcRIK4h/vy/WMFKrQbWisaMhM+nQcbAyUINtoh6Btpp2hthabriq5OMd6KVBd5xMZ/2qgvAo/
YHQmPxCq+Ny2RfYT7qLsxamk/pfdRS0TIRA0owjsq+0cwKvQ8xBT10HprENYaO9DRee9iRPbwzxL
e9KHW2eUhie1fi6vxZXq+vvmPJU7wDt4yMpyc4g1IzyUmPPs3MwbkQacNFJUS4f6tjsto0MeVo4p
XRS1laF2Vcpjk9fNRwRB0k/3j8vWB/091LKgf9UsIYihzmwjo9RgV+fpUpqfrQIxqv8wCkwDigJA
JhBRuh7FNOcx6hfGTJjVtZtSFz/TxdvzAN0IaDQNAR0i/bYwmVcXaBZHY4aPQ+gHloYhSKpIR+jg
8QlarfqQm3V0Du1MPoQZd97979va9s4rKk+Hs4E26PX3dXKrwjvihHXjFHsNR/5c9JniOimfO/S5
4d0fbyODpHSJWeSiJUIyvdr1DrQw3qEWkmX6JL3ojWKfUsp/pynEYQ4NlQzi7LQHCNwcdDF7oCvE
f61rVC3N1iwx7MgfFDU4psPce10dGT6SNNahL4z24lBT3claN44C8k6YYaIHB0fVWfbvX/vTaswq
kKQGvRtbKO/L1Gx57FrdV6l3tNP9Sd0cCh4V6FzCPEf8eigMG83ezoi/Io7tU2cGmZtLefjervo/
/2Ek3nhAyAnAxprQlAgnN/ISRTbbqKrOU2IMFGiwFfmPHFvMPezxGri65FkQfEjwOHvE4Bv9gDGM
yjaNIr9pu+5Jt6X0ZGF3r7m2HZqfmgE1v6ORz3Pu6UGj/9QLrXqq5jzfa8/+f37I0vzisNBaXG3b
sKysqshQI4+VSjtESpWeMf7qToNaYmXaOxJvwKpnKpTC9lDN4lYKuvp4f/I3zupyOxCjYM/xCFOv
lxlWjxiMET32Ju2QUkusP7mmNkg6pQaFFdP6DxtYo+lHZRcgP5W96+GyYtDVoFis5Jf63qEYuxh6
Yhv9asFH7wlTbtzm7Cb6XFSRKVivmxpjMePyUpTSJc6HwYOZVz9MqSz792dw66As4MVFnRVc8DoI
TnlldkYG+Xcs46Y/GOC1LlMKrcvt21j7cX+wzeXiHYT+ziJ2tm53RYNsFoUK4zCCvmV4oi1YuUCh
C5IUymGYeRfsrNjWiFAQENyi0KXfGGmVujUSW+Cww0RAJ9/W8w4YQxIG7zPJnNqDkeWWvHOhby0c
hRFa+Aso9AaCWpUSD7WsC/0kTjiGue5AEjD3Rtm6wUnLyCuoPNzWsQO4RbT2SMVrIXUAMUzMg881
hLUTKvPtY0sXAt9xLTLO99dwY8MsrWb0NWH8QXZaZYXOQHEpEjLb0kiUhygq4mOqDZYbABvYWby1
j89y2ZkLcGFpRcFqNpfV/StgoPo9T07Sx34fhbl8VvOgrQ65yILZ6wa1lr4Gg1GZJy1X8/giTEOq
vEA0IGPUOQAaIyey/Um2I/qoYaoVl7TL+y9Z3iTmKTECQ95JHLZm5u9fu7oRa2lKsrbJ0RYBOHLQ
px7xuqFVXSw13+ht//8mBryYilo7bk3rh1/WJPTv6FFT/5n7z/I4F14haB1rUlM9F12pH5q27XZW
flnZ1WNsIUmRQYKt5rW/evwhvVxXRU3OYAkneWkHZXJNSYm8DidtzzYz6YAGhv6D5ZEPfefkL/c3
3sZRBpWzCDNQa1zC4PVm6IvIbIckjHxTFZo4hHVG49Q22lw9hyPGHO4kW93eG2gjDeV5AAiKRJdX
yfodnyNIBhATNwVHUuNHpSuakzEMqTtLmcImosSqYAEIVDB6I/XmdYlJzsiS6LlQJF997hiWSaqC
wfSlMjCfC0suafhFiqcmtbWzsFszC+kGzcMFjEdb5HpmrckEq5cvvZAkWFL6SlPOuZmqZ7OkchnK
1bxzUrZmFS4FryLgB5BSVgMmXZ5oIAQTPwr78NvQpCWAqyo51oYyWQ9x0zmFy5XpnHi9S/nO4K9/
+2of41ZKos2bD7DrulRldEpAV7tiZrso6SCOSnp1yOBxRA8aoif1MUyKnn5nH0YHreXJSxckklW3
1mzxLEXN8CWsJWCxaag24hnKaW14ZagED5bWtelLEMTti1Pb9Ts0efFDLUu7nE+1bRRi50RsBBro
ptCYuCGxUVxvzrGOKh0p0sivymR8xmRUCd0OC6rT/YO3NYxDz4T3CQ2jmyoTtKcUBcIs8kUvTU92
h6iS0K09EdCN2xPpWCQz2IJoKa/zSbMx5s4czNwvDVgvBw0GCrrYUglCTqcs/PP+N6kbW9BGgwuA
D81TEFSrMNZj8lSmS7Mk0Bo7PAVNOfYuCC31U5zrQ+eZUSlCl23aqudJncrERZ/TgWHdjFP2M1eN
ZD7xHXF2mJKp+6Oh+TZ7+qjW2cUqLP6CMZdQoO8cO2jOxRyOLwPUjOFZl6Nw+NSaZph6usDPw+uq
IJQeULStiFh9lz3qYSdeYDbN1c5CbkwxTD5EdIDeUWRZ7xeEUPLO6rScbFnksxdU/XDWQj0q/S7h
z500aE3VXm4wPFIB/8D4gY+6Hm7ORNvj7scUx71ie+hcZYrX5XKdu8LIws6L1Db/2WKeWD7JUMfl
cxlKyeCaoUWBCVxpY7tSXysd9XkNXcZhzsvqcH8fbE0JjDhw/eT0CGGsblkhK/k89uDtRWKz/nLZ
naRxalwjy96odfk6HZBGgX3CIwPxvRqq1YsowtEl8xFKVU6IobW/gzwQXqfO4n9v/yrUo+F6LN1V
+kPXF3q4dLdLJGB8uS3s05Rq5qFF58QzU/H5/khbx4j4BECO8iySuqtiyRCkXTo3eeZTjfmZ5bF9
dFCfdGVEU150Z+g9rFzSw6CUyc5TYuNSenX/WRxkAcGtk5GgNUI5N5jNomjLozZN1rsJ8Nfb+7eL
KgxVGYS+UA1Z3RJZo2eiqRu2B3ZtlzmVymM04vcldcqesvuSHa6iEkNRjyQyAVFap3RxKwe5Iid8
kB1GD1E+CK82eZHF3aQQgKTIg+JffLm/fBvb3wEBwQ4BjnCLdw7axQClhzoTT3UDGKoJHhMFw7bC
indAJBsbZeEZYqBEjnGrs9PGqlNzG6f+MEr97Dsqcr0PEZdp6VXaCLtjTopxfN8DNTU/haGtBnvX
0UaWs3RjuJQJMLewh3aqczksZAg8sh7/DiRq9nhJR8lnxcyyym0sM/+MWBeVWqT/EvOjNJUQbWoy
XtPtDD1+Vls8vM89igyPYLwwli2HMNTdLIBee7y/LhubgUcPjUkiIszgdVEptvS+S1K6aSUp2TlX
R9Mt5HS+FIY2e1lOfh/EY79D9t5cIkCavCapL9FluL417LIY5MDqU7+zMu2H4hTZl6kQA+9yPTon
TZs+5cwv4U02/Pufu1VMIsPgFBOOeTGvh6Z6NAnMIFNftaYIG+8cKrYLU2VOvAwp9upApMkyBEWK
Unh9nyoaNne2BkW7r6SP93/M1pmAArBAx0kOaVReT0MrNN7OlpGhPmlWtsv7Xv0eh3q1WLfI7biz
0hv3GCwZSDLUYpf0Z/k1fz1xeWXnUVESgID+WdAcGoQY0Zc7vP2byHepRiz0tRsdopB8hcJhxyiZ
Yr0AotXcSJ7EMSQu7nzQ1jEjGaWgDQ17KYlefxDug2kltSYMNiNIz02eW7GnjZH1bUyHSKNf0Ikv
b/04WLjgiMBTkcyR2VyPiCgwpH0nyX01Q7zdtXXcDZFeLFvDLWas4O+PtlGUIBOm+0lh2eQ6WxNT
hE4ZUAq4R+zeRlW8KxK0pEVupF8xFeclo+eNXXktBMHyxSmGKHSDwAE+PtWGNJ1NAvFEfTjsg6MY
zCQ6mpU+iGMl1DZwsaGo9DcvCIrFSDMtWQfktvXrTm3QNRHIfPrQyetj7IzGA3Iq2CLbavrcOu28
M57BdF8HMljCdCfB6EAdujHzAE9XUncpEj9AOtgj7ai9xMbWQWi9ddlZiyX+rsci+6BASjEKmscq
PqMchl+a0mY+l8rUHKKuR5DdXGSpXVQk5M8Fz/YfQdZUxXm26rjzJugaowtHNQnhSldl6lZtHpmP
oNLHh2wMnT+AmOoOIdhRhscQDkN4gOpqDoc+GYjGO79fvf39NERe9TWBidJMvd661owGrlUBoIot
pf4QUG77NQTkdVA91dn06sDQ/+Xh6MCCyh1uoNTSk095mubTkykyNJIj+DTxTtJze4KRqWF/A4yh
8HajVc58djjNLaFaKcrPSiyZrjY4zrHPe+VL2Y3f7k/CxnBL5Z4LlxzrVnM+luRhyPo4gznHeyRC
tfx9l8wAmhyToo4+J3usmdvgytElKwYQYG9gZRKdK15KDbA/cRt/HCIw2aMsT5D3dRtr0Km7IHee
7OQ/t/c8mGYE2bElImGlp3690rABCjhsae+XqVwdZ7vJFp1payeQLkfsdkvRMuVRS5YDf27d+TLz
OJD7NHP8Jqy16GTCYgnfi8kyjo4ySZGbD5ibe0M0Wj+UdiiaY2SMjXVANqGf3NyW+j+YsAh1oaWZ
39vRCJ/LIIvy90bV4KVWK3lfPcEqaRtvEONU0GauoxBIjxo252AKEDurwnbsPzSDyEw3nvEZ98Y0
yHAf7uS8RvHecv6p5Uz6rldG/iEnyoaU8dTgux2G0eyaGWnVAdih9L8ZZbPpIOa+eK/kYfvPNI1Z
/uTM4/jbUPo+gRph9MLTUngdHp8SZS6Ke2gGAhhrvi5HOHJHyqLGqWqNaPJmx5rSDyiVZZ9lkaff
rUQtvivjnNTnSM2ar5FNXfuoxPM8u1k9DLgBdUGa/otETFT4HbUhybWdLBrc0sDT9dMQiBYDEbiR
qX4eBpPWiSN1U/lPGGvUCKepMj5KcmH/igenMo4xefhwVnFmS5FRSNv6KZVolT7l0KXCQ2eMWfrY
5dIkPwIa17RffebEkou40jD/5kZLUduqMhW4ujKLwIudKXuXq6ZExKvrUvmQiaD6lBtSEPawRUZH
/jOPlSMukloN2rtEK+jNYgU8yipXsyWJrPbx1AaY+ke1o870wGGJkXxXM/7QWRDmIw/46ZxOc9V4
3eKVcxmpOPWXzO6zP1Ggdt9pGJOp5MAZvnQyEtyXMeP/4IKyHMQhaSd1dFFYtDAOAnNf4oUXDZUH
gCj8ny1KTffgOyaz24k8+1lM4QC5Ow8HmhaVbX9E2FjJQITl0bfKCMoKilmd/WhRdM081W7IySeC
nQPGDeDeEfORvHJB8yizm88ZUJ2sFg6YKxjzf4IQ+TVPUQB7AMcPp/AATs3JDpR7x6/BFCnvSWPa
H4CIWnGMyiatj30WDrVb43XXuSZy/5lnO0j9erUxN//jjBuHHnjFy9Q4InbjqTWfJNHZQO0sGo95
oaSKx0sk9ZKgNDuvd6L4RWpqZH8N9JQ7F5p/95gmdlZgtlnUX8MqzR4TQxNnSeTlr0kzc+esppNS
Hhp8MzLPQYT4JW4LM3Elofajx/ZPE2wSUXRx69mw/lV6Lfg+45T3UCRjPB5h1eANJuRMyw6tTJx5
iqpKhVySlvpDRL26cOVyaB67OJlA7lph8KLMcvzdIYRmyKrH4aciDZLPslHNPyMpaWbPiCNl8hI1
CH/jhBRJbqz2WeylsCxDV8KGbDoEqSXsS6m041dNrbQPTplpnRsXYfp1TGfjixPq3eDN1WS+73KQ
pYcotoffhS5Nqtv1BfXL2raLCAZXp0H9b8oEAW8rj+VDVPRT5zrF3Ev8751zTOyuDnCaKJJnBFpD
hS+LrSo5dE1hVAdtauLpN7Q9jnLjxEZ0KOj/ZReprfSnnJbZ8xxEziGHoY6SCaaTkwvsUJ+9tof+
eyho7uVujnafl2fN8FHSzLo5TO2gPuuhlv0fR2fWHCeyBeFfRAT78gp0tyRrs6zNeiE8lsVaVAEF
VfDr76f7Mg8zE3arBWfJzJPJP6JxLoU6UlHYw0RNIbJ1fG/7efgiNjfgbHhUHr/dvU40T+E4Pk47
qfZFtLfrW1MPS11MthZHTv4JL8g2W40zdDRO//URoVd5RTET5UJCbXXWTRy/xm5nvpY4HV6Dce3t
ScebjopsiZvHSDlxfUFPziHQPk5rXTbDHK1ItAACSwb+zGPKqaslN7XjX8KlF/U5kJBI+VYv853t
fben0gnzUvk+4NcYMjfnMumCv63b1s1pnzGMOvf9ngLtwL78Do6xa8oUqIy4VkzgXhanqdZCtHH0
Br4361Pn1LPMucs8vhx43u8zNpse+eE5+xvB2+NcZLUjruaQpbowU+9hNoEva1/GPDNZ7jlqfOTG
rXtHYIEGbFv0ZvMsc/VHXVcT4UmjdP+QF6HfBrQWWBgsfv8xRHs8nWps/eI8Mxrfx6Tl7yq6tv2+
seDaLMq7qlVfpkVCVM5R3InTttkkKabUHR58zgF+elwl2ELbptGErjXBK5fcYJBuu6bqpdJurFGk
beOf41tgwuvoOfPpqEeiE/2EpMHQE9otSXrTc5EmjX1VXOkwmhJZG5H2NBJR3eOtiR8KKQZefsw+
xpmAtnj8xuNxJKfUMQkanMRBvoBOFRPVEP/Aa+lWUXVZpPq++EvCli/FtyD+RdT3vlOMyvfEqTOO
/wo8ICfMXg0CvVXK4HMRWXbH9RHnhsnOjUs+CbmOZFsO+8/Abuo26pslycN6RtxEi+wfdn/eX0LZ
Hy9ymHhWMQqLv9KKOe4kD8Zpakfv39iux/N1mOt0OoeW2Lo8U6vekVViB5o7nQiH22Dawuu2Xps/
taQskI7YNH2xd9v0soRB05+7jSOXDZhf3mDFc0zQP+FybdXi/SF8sCMeQ/EnrLi9t5T51a1P45yY
L7UdAZbaHPaAJouFMuguMrvjyKGqy33dk4vnj8tUBFUUjwWen/pfNFZDlB/KbZpzt+tE8JbV2RdH
3DMRslQTJz8k3bIQyAAbwlxbokDhoMXX2sbbwWzRSLBoOYR77iEr0IVXz/WQe2bMHpq6wTTF3SNb
7APhVnkYTN37NqzNP6l8s5VVItIdVNuJf9aBK3n/IyccYZyGiAEDV1MESjTWfuL3nIfruDwcqb8u
xc7I/FQ5nMOdF2r/9RrbKiutqBiOFZ3IByvc1xQ5dYvzLad6dN04ruY3P5T+gQin7p/n/ciG0ygR
wOakSaUPCr+BrUxsxTMpfW2Xq55rtX/B6IyPvTMSqBOJUJiiTlPVF6bLNlvu/XfVgsXYf9patvFV
53ftHVZVxFcsxPWh54jm7bEnQWK/7JIj/zNVwn1MSYS3DAXefpKrUNk9K3z3k3gLdt85nBJRjtGO
1G13vuUS9JudinzUgzq5rTvoXNUubYfEtibBEGdw21vHqZXM9SwHVRiOLeiPm1W8olT7f+Ohu0fs
0tj+vbAhM5ZUksO/OvRoPzNvrS9LPEYZ74u2zzLe5Y9mD/Sz6wraIJb78A/jtExVLn0qbEGehDC5
CF2av9P32KSkCbqDeDbx7yHteMPcYw5uqk6kmp8A6DOvZopy4Q1GkZ/nNJvMa1/Gd+xyrc0TDGxV
GXbB6p6OXvp+YZuJujgHNopKRDrIiAbcGXxekSx9QAREMkdSNVWfO2avRh6/xrldMKUQuZqWjf/Y
btmDHODt6DMJqcKVyYy5bBrOEP5sYPDqSA34p/xobbnMZ4hFTikIKh0Wn2el2tf+k/xbW2GV3Hi/
hFD1ixOt2XuyuDT5eqCmrx0xTxfTNNV8nknJxJoo9r0ZhFo5khQbGzs88KMDhRKP8n3L3E2B3PXr
FbmvzXg12DZ4FvM6BOwfXhvkavbRNGbr7I1nd3JCBN0RGo0SVgPzQ9eM1UOYfkcqNyFMMVqkCKtL
NqyBsM7db8y5garReJA52EBbzsvW3Imj/r/VH4/5agwb50kIF5OiBaH6i/ctECmiGQO1vIuRj+eo
I/yrUTgW/g4HWKLHrFl/Za2a3KLX6faxuF5925Alsxf9HAzTFXuy1xWcVNBJHJadnvFQhPdzWI1w
g2nj3Zjd8cxFILtb8iE16zM2KRGf2o0Ggr722P3oVdfdmLgyfTEmmJUWelL2bUK0p/PGW2JDEHBg
bdGs86ZzbGAqReK46ZuTtzKIF9nIZlPyqHpjAZU0/236cMOtKGuTLqfLOO6d5yAE+cFykAy5j20a
q9Tmi6epbeWSY/3j/+XsPGIEyUbMqpNJiZPpRh6ykKAWk2P4MT3WSBpljvNA9V+wevr1UGK2pWX4
GPmevjeBWVgxl9vea4Dz1PZzXkFaor6ZpvbX0h3ZAwcL9P8j3mdzXhiTwrybsvqvnoLqD7SnJ4oo
ndytiKtQ8ddiI3wv4ZE+5zBiwm7c+ElgGDjnozP397VyIWD3MbJ/CBTCGT7zuIMuQqkWU+5MXv+F
kTe/fTuMOWfDPPLuHN76hWuf6LkhXdPvIi12nfdML3/EsPHj+cu+gS5zB3BfwceYs+8M7V9WNPs1
qKFZIAQGHtFQqLlnm9gmk3dNSBGubMQHNsbDtGVgxxALEFMV6DsUDVFY9KMa/hIeNf8N64yuMYQY
vOVTsxxtqTsnfA9XdrMitIl5Z6GlkFGw0EmmlOfbvhZhW+xeuzUlY576/n4EliL6GPaPyMaTyonv
YbeM/CP44FCUycdpN23LPsqGmfulTb63VWs+o1Ug5egEq1OOOMV5YGKPWF/Xaagu2yQ8k6+rtvya
h2hqTwTNLxwvoLPUdEW7/xYtJnS5TmbXKWjw3U1FGArVZu73/xxTtz+kb5fu5+ghBZKOiF8bDsX7
szJ7xjGCVFnwAwP0VpXpIupLWs26L5k7FQIWb9/URWzYM+R23oOaObuSI7ITf2VzFqHPay3sULhV
/A0Yi5o2TjLL/I/Q3LTPzX607IBgf8Ppu2l/HE5odR4jDepLanR1b6eg/YpjHXZltDjD0+a77Vh+
P9Q/JFkqDO5T7E4FdwU+kQ5dAtC2aNRzhunxV7rH61wsxli3QBLi0P6cfv3sq4ObtMw5ZJSz5Nqr
scsmL2e0ml/qdE9tkXQ4UOTOPDt/BprGf5WN5Ucf1Aeuy0O2UvsjGbERx0xdXmi9lPKnnKzoBrW8
7UMStcTq2Dk50/f3X50r2z/IZKaf+C+Jjzk+vORiN2/SRYYZfJ0v8a7oGGJcZdEcIqH8C+TAuWDD
YTnum/DPus76Pmj5e/OWRJBPq3oxsHUfpsJHoAtoNfTqqHAnax4H/tvT0DqZc4mFt/+uhMieqk13
WVk5CK94E6aZzhwC4Of/PxHKG2QN11tXHU3hDGuAHCw9Ir80ZmxfembfSybS7MMccUgdz8Yuot5h
U58rVWX/8PyZ+pxhcJ5P2VyFwxlfhLQrgrShoO6VEW9Mjd6twT99zUMVeaSxJ96ynKU7pX9s1e0f
ofH1TeR9e9QR3bp/Uq55VlId8RdmYh2pkigG69wDAvjUe5Q+rMkxHQXmse1/zEdZmO+pM95wlKET
UIoVxQF4wFRdN+oAR1om9zCXLjMdkL3b0T3iY04yFtpAXDo2c3s1kzHmcBQfOd6pWYblDt3Kvhet
TltJY5qAoEan5rffTes85Is/DrSzYDfpD0cZ92Vt5vWBk2+GoSMUzS1DM+va3gz1iEpi2Qik3nwA
u/ZwAuZClH5D3ij8908i8uufLrkhV6PvyydzLItDmAWxM3nlpVaWpmoSlR/pZkYMItK0LZpm5+1Y
OakALtv8/ZSGzfDfsXnZh+vouSN3L/MgZKcjW/Mt3f06VykgebGuKngO3E1+dDqzhJzOqTGAz4ty
r9kbV8PEaua2IN3O9YoGYLnOoxTb1TpU7BvxNjX3rpMNU8FE1zhnDhNhO7iDjJ66JvbGcvBXvHQD
AK49D70Yw5MusfIzHjZi+uotOej1Wbq89p2tnowNqqqEZPD/Lfw0933mc0+YeEP607ba8hlF932N
7CcfFZIskfcdS1m+VIDaeThn9R+NnWNdCDkpOkzdpNNJsbX/8wOTNiU24pK2orfgyCMVcBYqERbf
V4Ggp04ANMvZ+76wu9HHtD04Qyca9IA6e1TxvFKgHfcA2EjmQJcOaOt4OiLp8DDAeHu5Kw7/Rq4y
DvnAVfyOlwvXbOmwiZ9O6DV3xIPYGETPyrdkX5ewcOPWPpvOr/m+6j2+cWbpJDfIj1MPYmmtLSa3
dRLfkGNuvxTebMQ+oJ/7UuEOLFOHLnbWAjkK84oe1k8VmXXOd937t0xm+3oR36d+edaC8RR2VPZh
Zoz9GLN4xacGMv4lIy6uYSFfOokf5Jp+kFs3PG9kK9AqLDap6CBTdrH+kNtjlsmuYdOWvncKxSFi
TqoS9xeEoDNfj5rdOs8qP74foiq4wWg48/N0q9cPW0fiPyY4/ysQO1xAQ44w4XQqwMhHVUnfMLEd
3nypxtb9wQ2pmhFWV9KWqanVnzZY9xQKLasXTByyeDnpo55fN7A2n+G97tWJWQBoMVmPFsNo0Uxf
gzu5CxxQJf5uc035HMBs09Kk0uHNO6x4XHqv+UKhw47tT+v2fHiLfdjDxvzm+QieYkLo/mtAOfvc
LqhDscaspg+BX8RdXcvavxz9Vv/ZmRjTYu52eMAsYRnLj96Xb7XZxt9H77nv2+ipXzNeQe+OWOb4
YtAPPnCvn/xp27pS2CLufVdOIHBjeTievaBLQ1XIkOn/O1CB/14wMXofRitsgdURiyuTqv8pdnD+
EiepmGdu5SVZ06DHOM/1+uc4rLDP6/0KUUlI/3fzDGvmLN/FkM1F5FprL9kMwsLYIvUrxLX/s0sy
+WuNGvnDm9qkv9LCdZuyxxskLAzNxOa6CVxSUHxyEvPdhPVz5Ux7DQ/nd28maxzKpjVEOEg5R/9G
J9mBU6F83o92xXGzGVoVAm33rjrB+ZgbFRuboHpI9KtX+81EUauD5DJiIZ3mPJdInvnpsBrYV/eW
QkR5aytZwbwqb/tCSkhVcfeG/EjIJemc+b6+2T4e8+ddJZZ9QbPlXAfKmijfJTxirrLepjmjx/Yx
cTUw5py9pGBxHbNsPsAKjPmk2pBgE02FyQUC7BbKZOXBCmp/+LcAMIBney5izHkJxnOIttArQk3o
erk3M+e4nIlQGidnYCU+FK4qeQRQuJcS9LRGSjIMj2s/EVndGBFLeq7MsqLupvnG+Ni78RG7rSsF
AeZ3wySyuCCsyX2t7Bx/LdAXv8Z6Y8bQPc/nitJ3BieMZEh5WpyMvL5hfPM1ZuW5bZP2ZVuDLXgh
yCV8mpCSqfGcKkjvNzjr5d86+Q41fklXklEvC70uupAHoO56P1vZZyYx33oteo4rDPg2cdo3WX2s
1I5rJkMrzp1CQ1EMsZafYVt1+KZXQzrj3xoDPRN1l7E6y219mRbTgLJSs5vLluj1LtOaW3BS4Lev
ZjLfGxsL4s9o79Xj3nrJiNPBHBiG/07cGeX5j/1m3fY0caDV5qlc9q9OxMEP2ST7c6S8/k3wlEY4
HU/mcbfB/Ed2U/w6QrSDoLUx6+YYdOvLgNxa3ibk5sxsRINhrZx8hudNeB2Q0LZF7BIU0na6V6Cr
s3c1yDTYekCYaI8CoH13l9pFzZT4IgYsmJf6BCswJkw53c7k7iIM7k/N7FXsXF7Q3ijy//jXIzFq
uZNazy1n6utL5/TBYwpyyriBFOefwQTobe0X533ms3j5iIf/Di+0eJwnsq1/JjoIoVdYkYMCxUF3
o8G0VNks6hsHpMrcYyw7SK6wfDOduoqPA6th4xtOI8bw7DYcCH0OHtfKeQj5rXGdqzYmmYyBEkcu
NnqKAzI0jYdbFbfVfWRD1xbbLrJfo5nsdOVj1btfNoHL6ze44Kor37DEnSJf2O00BGP9NjroZIEv
ZiAdYhSbuHCxfe3KZm8O/cON66462eBIsnIc41Tn7aISU0qkGCljiR6fuNjYO4j5fUKKnRi+iD6b
zS+ACLkUXTa46WfjDhGsYNrM7s2yekeUJ3TPplhUwHim02roeZkY0y8QQ4QhLCuLwxSrSZSTENMO
fsrpxinwRpcFsK1d3LiyHYHHmbhY6z2ShrMh3aTHvfl7lQL+j9G3q6MKA+GeYtHZ1y1ZdVaaINFc
MMdQWXmI+OJ44Nc3+YWOYdxKvaXqB01bvG+zCa6ybpj+9nSw5mpDmdufU7OL7hxPU/YgtkX0JS8L
EELnJ1PDmhH32Ul6XIvm7RoxILYA7Or83R6969q0MrnrWBT+VkNIeN20Bb+lbnZZdoM3jrnFnUUW
2cCtCq5zh/cVjSGTTQ4cpuOLlyhfP+5Rux7vgB52uTuAwONTyBjT5NVg6n9c8dX7xYO6Ez8EkUes
BGuTiFeJB6l/9iasMEpAwXC6Rlrc1ectmRt5H+6qsnltjmS8NsDpM5toSFI47wVDMGh0u9+IIFy8
d8oWG02muEJo89bMa5wPLT343rpDGz06GcYnQe5ku9UnjkeHZ6aqKr52rZDzg/S/BWJ9Gu1+KVx5
fMoWKPDP+n28edE8aJpX3oW4a1rXOwWUvO7U1tz7FZsmMp2qOwrvPKX1ym7K8wOV6hlM3FqsgzX/
p6zCG9yoYv0j+x66X8gNSe3fbnDWhTeY4pP3rI98X0u72Hu8V1dKm3S7Ga/eIQjuEmvj9oZtV/QF
5xEdQLoxDc6hFR0//ivjSGUXoHxRF0O6wI80UZ1tJ7iJ7LXZMwct4HT4f4M9XOzTUMXLepKm7zMy
kjdG1GWCyS2EJ1v/YtQ+mTsMZh3v4nQtpJ5Dmoo8U+emLxs4s0sudIVtg4YLPQ+HZz5V3YGD9NVu
DcNL5n1t/OHbLRDc1J8DQEz9kjTUoMt+jCyPfD/eg3S5PisUFwpMuNjwBIWHvYi+9Z2xvVrVRsAe
dj3rrUeq4vxJY0lNAfM0eo9ONaVB0aQqcx5DBjiFWcOxbvdZZVIoSt5/89OT62zuwKqT8N3DECQ5
LXYJYVrk7pubbk+NvuMd8HTBlqnw6dS8EGUouZLPt22J3L8ePPdcpi3Q/HVghkFdA+viLoD+niai
uUdYqFs0i6s50qopo7g1y8VfkRPlXK7s/vMAPLTkojcu4I4LlF5Mu7Tj3Zgs9IKBPXYpzTwiULd4
14h8wAl6yBFKuD9cb+sAndpg3gtfhZlmNcIg9SYDePs81A7HjDZ90ScW1yo411OFE2BNvdhux2zi
OYLiPmypGX3kr+77eIJe1WKLY1e7OqUkUrrnY65Vl53QBMS2qKTePvz+2MIi4zD6yHngdHxVD0mn
z0t/xGwRGXn1J3/cRl3MIdm15UJC4X6qcJjzy0aH0/7Wp8J3ISvDNX6OFuUlNxncKksivoZF4Ix8
cJLv9Ms82YoLF2KqZbFxZGqLhWzno2yHbSP8Vu9a25tvX++9tEfYdieuanx+rPjgnqZxZiPvMzNG
T/zhNEjJD/e6aLN45aHXDHsLeP1PNqnlHhOker+C5Gvewuq7HZEsnrq3bmNdc1aZYbKIDPMmjJ3D
mNfEtVA3Xa3pi33jHHGJAuSA/dZJoPYCGHUKbsgwCn+FrLeo7zqNwV0OWNmPrA3VerzK3Z1ETvBi
WkEvjDC/Mlur6uxubqheICIWfjFbJ+ofABmoAJZWazBm+K34NNgGISK6swUqux687RUYvqnPh61w
G+VSIp5KRfYPOu8o1fZ+XBPnLkJekV4DJ8Qqd5Tbej8isI+XdasiwNIGQRgc6uJQweZsBJoL+5CE
pATlYTHsAdb4iy8UCJ0nquaskzoWedeyTd6oI8ITmFRA7wlklhVDDDPeejobQVLFXC0fTejJo5Tm
aKtCxIdaiMqTYVt2I/qd30oIJt8AeqrLk2AYh6tZtov7kPXcUJ7FJlL3zsXvjgq+ARnAacKTMPVw
GhBEJ0YITH2GysT6wsN4EMM+L5z2NN0AyOuh/HXugwr5+c/o25HjrddN00AGb7C1J9VV7L0hyuvo
l4pbdyvXDYPhz05X6QRZQB0dmM/BbwBnXR70yWUJu4QzkOX94XtdWzoIX4OTjkymr8Y6XNZzhj6w
+bXOdmac4CpuPFsHJ3E1bLu8MqQxPwv8qH/MRFzPpd/qA1YRnUcZNF403iZBJ9U1XU6gNLQtEEmr
F4jCuQ020uuDVryDd1Vx0U5p1RALE61f4tBxi0HAsIbXqp4xZdo4BflUylseDOTXO7ft9v+4iQsR
oPUenIGKHZ+YIeCBZ4Lb0p3otjCZSl91ToWXECOxxQQZ0gt1QXAeR6wDn/GuQbKekEX4r1sXe9yM
FEFzckybogKh5OGDr6BtDK+b/4T+Qkq3ED3w9z85mKG7cHHai2KGx05Kf0zi7TyF0PSclVlnnWSe
HF1P/Lfrbpu6q7EV37ArBqK5RfPabue4k9OHntFGgVGtLchi5o7YZ2DtWVERa+LYF//gQH/YjvmN
bUJsD3OUNbdcFc/1pZn3LThLQGJQgq2Ht12ywxuR2YxBRYBd35M8bnSKuieeAQWXyQ2TPOIqTeTW
CcxdC2efXVpDMSm8BcqwiIT1d8K1Zra51Vna9Tz2k7poxFZ1ERBU1dz6kGairFYuhq9SDLJQ4e5j
v5dELa+qkP7uHaWuI7kWcAx0bNp8G8Brh6tT7FFS31nihjBSH00Kspf1zb1GwomSqFkjfrDWO05x
6+ngsmfj/Lsb5/p+42oZLUzL5/YwBBbngz3qtWmm+H7nc49FVqUr23fdyjdjB/8PJgj9UxgN6qOu
PIHyYjvC4/FbeZPeecEG6Ip2acHEBtBbEeeXyiM3OMh+tH2kmjzQ6bAAgThE09VLnB2XwzrjP6/l
xT4PttLjmRzEKLrwMur05DfJNpxxjkAkpeW+q4vvxL29xCgKlmJp6yQ6cxC0VM/byrJczmH43RBG
7b7xh3nzrWZg9f6QOZtFFykdzy9lY47mrNJ4yc57R5jJ01pt7UvYhby6rZyr332aLSAYNgw+oHvQ
cXXYhv3SO4DhydYm+phrTkjyiQUPrpihhVeewvS6gLk1RdXM05ch9leULdzQPYhgj6wm1skj1gAz
4oY02roz7LrlTfKbys3dQLbojeTqjpgF1jHIuHDHl0ba7KXbY/WFajgc7sLdbREvCy4f/E0Ookhk
A8YWua3ipm3ik/3S0SSbK6RbZBvaDeT6eU2+SQsm7fVnbKb9Pw8tjsBsMmVnTR05fULQde0toYg0
/CqOl/BHsOtleTfoJZNzRS5XeJkb6suN7wDxXupjCdZyWoINzYxvBCeoFYtNB6Rkr9c20b+w5uUR
dZxYfQhu2f4zKK9/OhlOzsVYYzLDG0ma9FVnsQsom2kjZUQdlRt+q7MCUkvRxI6XSm3b06E3wT49
K0xhNAx9VvrpDndUO4MGrmtasgKUYr1FzGH25Qoh02pKZ5vcR06MQMtkM834irLvNmfBOvhPbqmF
nNoTyOi55tH72492rvPAt4cPirnZ6RrRH18Cg4TKFyJCxDlotNeUsdXhb/YLJAOAaLt4XaU2dPB1
oycRRAurnXMbIvFHVv7SnFZA2O6ul1372ph+6MtJZp576pN1lu/JVI0xv7QAFiUgJVdfuZ4ODc5C
wv1PVwbhDmL86EBSZbb/Fu0cuClM7aqvUAoRmZBEEWnqqSGNp0z8PnpwmYfN50AOcZivAfRcYdyF
C+JhdBqJwmuO23MTdnjLZnju4c4XKPVqfJyuz7OZSdClJvXBiX8O8CascCO8jsfzvExCG+5R2+Pd
a7pqvODwi/cZsr1QnyoeVGBflPYv3VC7yd0UVzVahVp79ck2GgzdzZz4ZndWBVjUJNMAhzN/T6iY
YkYFUXAIRmoOzwFXa7dCkQQBM16PA5Ew5TamtS3RvjUNMhMFjLWpWpOeq1LQQU8mzus+CjYpvq7f
rpMSrLsqzshg9qF/S7s10ERoLV1EEFRogj5rfsvlsQ7JfNVCrv85lhb4LAE73pjj6p5Bo22m521r
s+3aNtb7Fy9NXJ1m8O+f3bEgMqJVNlxWqCT+pifFeuIsO+akxDZhCZ8YPU/IaeITJw3VP7wI0eZ8
m+g8HrEvuktWCTe5oXxufcm4Hfi0CDWxEUeHi4aIfb4514yN6SXiF//l8n1NzLc6aS8DQuXhzzLj
lJ8zcsBJ520y+lfQAvUNl/HOes1RadZ/62AOVcTCst/7QJDTk4xB03N/TAH5li717A/qZmeKKFPp
Kf2+Hcs1jIJ3FWHcKi4sRg3XfnXfDDcol3uLKDNaOExPQNrOPOFjf+chMBW8gaAcJw72q5tx3ue7
RvPrPx/x6v6CPNuesjTIPvzRh/VuFrqjCz7t8vAgVHS/2jlz+lxDbDYlRJAXnPvMQm6Awg8owixA
+Dq181NiQteUpOZYTjrXUaW5RjhnEC4vxj+BuveQfl7rox8Ho29/9GSazJzLebqGyAfXek/GQDq3
bcAgUGYTNHARuj12dX7jO8dPNBsgb3qqsrg0gxvdDWjAmqdd4m3UkWMtlrVAldLeDdp640NwmBmS
b9mb7BI4bfvtpL94Ty53mJjzOa1vf06ZrDkedpX+Z6XuzA8LBiwfGEn2b0+DtGIeHl3pXqBeGUfC
WE/+I8iU1CeHTVpRXdPuTS6mD/Og8qP5+QD/ZZzqa7BhhnDrvHnT5Gy3++DBzh0cl0T3wF/DdiZN
IApfHDkcQYmsywIdx22Qfm8phtsNREtNuTDYtnlvOu3wNanssWNBA76GGHWvEDRnvwPU391ZryHP
TZYNFiljEOx/1y3b6YH9BPVco6Thoap0/eWoOduekI5DvIbQqvNj2KQ7KlLAIvN4BOv2gaC2n5G0
otzLp+2IxSXUiKFOtc6cBVfnfVkKaZPt8Vg7f2OQreRvzSBUc38ind+7chgWh8jnqikLxGaeU+5A
9N8YUBgpeWg0xzHyUPbXQXCI+6gBjJBM+GsYTlet2WhQNYq4n36yhyE4SJS9jd7g/pmyOXkNUOqv
33ve9FvUQ5f98qsO8bh/iC67Na6qh0d7BN+IVdqm08VHdovGN6BbFcqH7P15tCBLt/M8TdmtpxL4
hVBv/a+IO9P43tGr312YgCr/5PcQKSQVZZsDzuVUM5ttXLf2tovAo05mjbe/Ga12K5ZGKUr1It2R
INiJVb/yvAXsH/+3hw5NosjjVq3IL0Y24ccdAEmWeH2NVc6kIchuVcew5chiZ9wxiaQDu7ffbgbs
XRtTizrIPZ4Zxr4T6o5KF8m8S6Aw6a9BUfO9Y121TkYyXcSpKlwK7vcIy91gKXe4b4B9NJQ3Fa9g
9j/Szmy3baRr1zf0EyCLQ5GnkiiJ8hjHSZycEI7T4TyzOF39fpgNbLQVwUL/G9/Bd9DoLossVq31
rnfYzgkY5jZrCreifqmbcosNMn+h69V6+3uZUlPEKz9azX7rCVtsDWDx70k25uMGDagpfCVjad11
bcV7tDrMm+/wtYBCXXui7p5zMNplP5NRsu5GD1AOZUaabxenK/O9BVVlhopJd5Pi5AEnivuaS3Bw
7BejBmjaUukaxSHTurq9GYcseTbauui2Q5fO2k5NsHSZyJpwli3w64eFBA5tT9h5YfplHUX1aTSa
NL6x3HqgUjUHOJo8GurPMhnn+xLTBCy+mrzCXXVKq5Smsys7Sm9vPqEHSfMXFM/yiGOoemrMGPrQ
1NT162jL/DezSPeZdBogcSVC6PcEoN4J3c4ecpTPj2NZ9a0/MamA4alm8ZRTCDPzZtz9ZA1cQsw0
sUCiNhrbfhvmAvqzrrphP5ad6d0CUxpyp9y4+8HX0HCVAgEwGjdGUh0qqtDvhTsMiCXmFjrcHNnu
72jyROSnSZdNW4hxXX304sb8XWjQW30nh1RBI0nmHta5TVo7zKOz6adCAvBt6rgj1pm20+2tpcn0
B2PmnN8yxhBtYCYqXA4ZlPXvsKQQQYi5cJ8Nko/bhxqSXg9kJY0RnMUNqwflzhzSnTtgYzdMrv0a
J1kqD0AdTMuqqEtOppw9RA042OdHLvUe6qmMdF/asi18OK2Q5zo0mDcLleUM0w6DwVNheManqu+q
Y1hWEJpEE/Kj5mQMKWQq3Tq5suCUNduq+z4UmtD3Mk453+nbOWT5I2mSsiR3mleDC+XLFDtdu42x
xzF93Y5N91gkFPg+aiirpsopbbyhwqiS6F5qmGWpMxZvU+6qb/OsNeqkSX0Msj4arCe3X9zZYrCc
LL/0ekTWY5WCUcCIl9j3Fna+fbNwcO0gmKclqty68faLsum/wG6nuNgb2mQkSBhG9RhrWvkLxw/6
4VnX2x9VkqfVHqoWfOV0GID2q7KubOrzUv9GdFoXP6PDGb/QoaCpm9zZ280L9yasCVNHXdNyD8+U
6j+JOhynnVYpDjICsqFn6aYL/bmgxbxP4Vx+wVSAcZvVxM2bhKvWb9zMq2+kWZGi7YYKMKdbsuQG
6IP9g+Pt1G3dWNg/CA5Pv86Jm8hNx8Ak3rQzNA+018kybKw8TuBhrcPDW5fsmck3wo66UvYGTHFE
11A5RlMTICjdjPtXj5PGs7UUEXMLeBJvUqF2DuQwLuio9cVp91JAFN+G+mQ2B5MyLVzn+l6yHRhk
+I0WU33hYF+9JXyI8akvka0BJgqR77TR5IBVWmW1XMyUtLdFwUgDJn8DtwRGIQT6UtAQ+Hnnap1f
e9F0j3PS6PxceJL4rFAx6je1tApUUqkSwz5OPGX6zmjO2TGXk9XwvGzOiHzJexQ/QzwlO9oa/Os3
E4VkR+YJsxBA+rr6gfcWoi9ehZnsmI2uhKNa937qNcyrDczxPLlf9C5vfM1x4XZRkVgWD9cqOZvL
ZgjVvkUs0x1dDdCdUe4Ca7btDTDmDu5rtyNRpPJg3MxQfBPKb4R7ETFiPo7eAmpL3N9ncqzvpOy7
aCfjPpK3jjkbP80J72Imq8NoHQCWpvnQJd5Yv2ad7MQ2GeDIn1a2WL0jFgMMBIjPHXaOFqHyorRw
3WNnjGl6tzRG9UZzPD9xnmXJASVNcqd1jqoP4xQl9g0kce8Ze6rkrezVjMkZLGcLWnDZEv9VlUlM
S4mF96aQA1czrKoyoSuBdrpFbIAcifFtBMhU0SbucUwjzq9JTK5miHj2Qqj20FuPCKuMZB+KPr3F
hnnp/Y5SN7vv6DD2pTLx3fK0puW0JALxNyE+VnqCeDi8eFaY3Ft0GtMOOmL/T+To8qU2kV3du97Y
Vsel1ftPMp/M7LsOArF8WaJhLI5uP0c9exQVya6UzeBRImSyC9JIcrdw+BlfJgPX221u5ZxyFPsc
u9yACl9RuqYON1qjtA7aqCxth1ahfALATn5X2qC91dD46OsU00Sog6p41YqSClEaZBccmRk5iW/H
eUb5lE6xT7LqOvJyzQSCEtXsbQuiUO4aHZou2nYzs/zMkJoNar/In+UUM7wzBpRCVC9NtuymEpWp
n8sEPuGADZt5dDQYJIdULeK7VDCqdgbE7PygOzL86Yz8qa0KFY5HzOMeUI1AtVITtJjVDQcuT1+U
cx/YYN/7zJmnBsYDe6lAEFe23+J00ARjntWBsDXtcTo0YJ8Nh0LhvqIhNj9BrxA/OdUHZ+VSZdEe
sLGJPxuxrmq4/dzR/ac4GysmOLBMQz8tpnnk+rGT7GiISFBnOzPNJTT3stppwOMvVRNb6mDOtFrM
tKKquIsFISpo+8JKPeqxXXe7oZmH22zISvimkCNpnUwmgXcILyodWmyyMPwvzJpkSatP1HTUDODt
DQircRR17ujwvCbUPYg2unSHIVB5Y6dlYz2QORG3e0dbYZhu8JJH/qDyBzxjns9mYU5GvTYbMZAC
Scv1ZzOcGHqoZeih+WJpjypmrObulMrKK3xPh6GWobeDi49ZuXvgjNOHoxZDYIUc4XWcjoDlzxDU
Z+pnuxHRXdSqsr8fvWVR6CDlAntBRw7B6KJH89IppPYHMP1QPvFHleC3SHfC7Rjq5pewYrC7rY2E
dlfGsRdCxis5jL0YyuCsK2TnA/SB21BottyXiB5usoxN/0nqOCcd6dMh6NNjQaJzGkMLX/JsUuCh
ZTX+tiEiLAFtVzsdNMa85gm6PIWmU2bmHqp7zkZKk+xOVcYIOxWO/DPqKdhf7NMqf6L49N6gPGbo
hmWkmi2SLkHHikFo/Ow0cfQKz0jO+xorT5tOgmw+FFuWFPum+NN24pRn8t2Bub+JsW7HDXza9A6M
qE1OJD0UA35cWfd7EjEoN2AQvP8G00A2UFPythMK92Wv26peThWfcrTLrSR5TKIiRaEh+ZS/cjuX
aAFgBkR3MWxp9wSxPDF3KkOOClmSMe4unPvmpsjNNNyC4LnfGkynsgPaQSoZVWRpHcjWyOKTIZKK
dE2CIRDoMGLCPZPoc7DZkLn3ts2trv42VhlfmRApppbYpRGDYJd63/ug3W7+AFEXt31nmlGnzKKO
HoiOq7h1h3zyGQJYoV+kIxB3rZnuF3LVKxgpzTyGd3xkUCzWZu6zHlmGOuaLS+USSpcjwrERKjmI
fd1dZ3Rc/Z5ZV86tmiSyAwkMwOFrjPJuzJzlJWlt+HIdoLy3LcyQqZuX6fQ0Ih3mx4J1eCooFRI+
4JpOJBOyTLY69AHbN0neGP3CRBfol4YFQlFF4Hob1cK02jqRsLIDdJzM3YvELazDpDEsxZOrbA+6
m0CvbbrZTI6WEybWfkhic+WP2elD349hBcctc+qHpWiT8hPfb+UEoaGNU4CQArg4t9RDLFHSbqs6
HiCM8hCpxbGvEnptqDscgib35NVteR/NCNoDb8Z1BPpLttBDJLML+yVMfy8oXduA8SbtE5CUl+iP
hWa79QaLtcxit6VLviv62K52LWPUn13BKN+XnVa120aCIVFiLdGnDl3A9Nr0JjOyhIot80PIIc6h
Hph2HeuhlVSOxCP8Nrki0XhI8pl2uiPS8jAoaxgfe6PKHMR9+fxVjvj4s4RTuAgWzPbGraZIP+g9
vNeNWiLGE1g+cLCXEXpFcKiGm6fIoMJspswx+EPDlLkH4FwOXVnXnF9eLKN2G4kpTrZuOzeGX2Bp
HUwex+cWtiU2p/YinJb7a2q7L90QLQ5zKtKVKoomSus2UvOXLgvdTxEjHoPSAUr/Trd6Mr0NiEnw
nasY2XOJfTOqjtzuxo0dyuaVUQhje6/0THpYK4ZqyMNJwCyoC7MjZHIj84UpF6AaR1kJUzBExT72
OZHcGy3gfzBDpQG0KqGfUoJlegcYCL1u18gx0bZp1nG3hTg/WsG0QCg/2lPh/mLmgBgLOCiNfHNq
JtNfqmL+wlfMOBEx5rxxjbkyDmaJFy2GCoP13MA/rG4rb5z7U9TYw1c+8DWhb1CRX3hV9cvszfk3
dN0EBVmjzXDCXIpnR8H45NJw0T/VKXi77lU9E29Edd5Bm7ql3U5RGC5+a5r0T2z3xwqO1G+G6N4O
DuCqRQKZbl+WeVhS/jiHWnik3UBaMkTNA0OqhvJwgvMSULmPLnV527qbKlw49UwPi4ct0puy8gnx
sOG/NJxGuynGFn5DUTt/Gzy7/2w2Rvd9KuR8zLEpSk4NOPWNxCltFbGOiG9yglTg8Ur8/8G0wvS2
gQP3IuLWLSktK6OGhs3BzZaXzeTjaRWCaBK3Io/uqLnZbjZjpEHeiPNG7EJ2ONQQ/bB00BoXRoIb
lY8EhTXfsbuNn5I5074bqmSwU0huk1u8sXLTB6gc7C3Ed/dWphNCEhJ3LIhQOqF+ZiYhSBShGI/r
EJTRHqR7cHUYdnedNdU/deKPR19NFkYEGCqgGZduFTmHifwOD0QQytFTPzseDR53z4ZmyfvawcVL
0M2EysFmKLSfbdjMKSMaMT3LYmm+OVZG7JRpVPFrz6k3+Tn4889Gg/G1gWQcTQdc6fVXtgTOobQp
On2RHKcHDCas1TFvsS1yRNos8ztPdd0jOS8tpGpzMd6cZinpRpjDlbtK4qa9ixZZf05w/zH9plbR
Y4KF1C8uc+nsNJXPgkbaMGHWlnn+s2RSN0FBbyR9zTJasOzMjJFWO1TQiRaTYn6p0azCjXUz+ygF
zdk2hncPeCTwYN44Lf4UW2HETDSsKfLwqEiwM+oZ0KhDFlVDyDU/Oi8ksY/oW8zCfohkRC9kpJ75
MoRSiIOq5PQpTfIov3Egrvx25JC8dFrNt1zwbf2BSBe1w/GukFuskeKvsqrS4dgkC3oNGUnvqHmm
GO/Rh5HzNXiTgk8pEnM+uQ6sU4rHATSkysgw3WT95HyfxwmawKS8PjxkjKVvDER7yb4mPUWnNOpW
2BhBpHVYtGW+VU0/qkAgwfN2TkbTiuJw9OQNU9Ku4CNs+Cs0VQFEo9NMM2ageErsbKNP6/syCrG4
YPfqXzJOi/IAZYusJ83M5u4pc1T6mHXz8magdggmA1XlOicnkL4fqiYiNX62F8RJLoC1Fzqe2Fo1
VUBQOo2lQ0XR8JyzkjiLDjbeDAzlbauKdpNFfXkAkY+NH1M3jc+VNWjdHlGjc7f0UdEeHCwhvieK
zgJ4tS6eIHSW42a0eXBsA5wKttyYuG2MobM8Vbmy5w1Awgx7t9XwYYsMBzaL0mZaHrr9OTpGYJS+
0Ccm/GlSGBaFy9D86oVLk9BDLeg3/ehMFt3OEn4qVGFqexMBwZue56YTWKMw/1FLbRdAK47+GC5Z
AeW+ctXLGiENWQThP6WCVXr2aYFoSdQ7riEPJd5VUJkZJqnTXA/2skdsXj66AODcGjiQvo4I6AHN
Xbt79Zwi1gIFvPa5QZ+QbpBEJ/c9LOKUGVBtPRpA4eyy2WQWIOYqCe/QHyboPLPWe+iMPJ8O6DIJ
4RXrRAYGTfNZM3qAKb0UXuzbfd7w+Whtrx68MZoifx5zosQ6nN+rI8cTFZdXGAT6sh1zooMmN8vZ
TxIvkaSEOxJHTMc4iXrXPNTCsuHv/EGIilUZCrbBNbWd0Xff2NU0sOMKWEwUTjGTGDxcFNRAg5nV
z6yNvYeU6w13GC6SHw7yrvaUxGEkfG2S4A8AEqPpSzxGkh3SW/kkwsWA8m7WcUFcRSsf+7jhlO8U
RZ5WNKhjscSBtwdwwUBuwzwhMndLFtbga6KWe525FBynMjbtrWL2Av6o69UTRRqF3FjpBlK3jmPq
sNjm/JAbnKGbYWaMNtppspbQLXjzMjgpyFiVxNtkgge8GULClG7MWs+7VY5CKfmTnkZKHEFs8cBz
5i6xbZ3EMPT08ycLP65vYdV0mC/EJjz8JeEE2ePa1bcnnQ7mKRplhgzfrhMoQgiqhk2VQke/A3YA
CIuqzvoauln42EdLeKczqQlvrMpZ5BbPDW30PW80is0yG858U0cW/mlTrxe/SR+sv2uxCr/OkEeX
IMOR6zfDj4RAsxIKxAZUccAVvInBxozQK26xh+bQNa0h/omfUSwPmMoRljjP+ezQ/mCLEGiybh7C
uDFA4B0aL99uGfXxGuISHZPthOZRapDo0eM7C2zGtmmZQVSusbPKotlmhA3aR8ZijCpgx6Thzlqk
C3kNpjPZG1muyic0D+pxTtXwySyqjmMaQnsHGz+evrXW2p+gHxlOeDFAG3OzQo43nHGh/pndiJDC
mc1ygLJm24YfhYAlCEHhr21oTFfjfb0fb0J3gitpazZumQzviq3jRoYebTIilv5pmLCvlDWUxhtA
++G7MlwY4PQp7VPc11D2ccO5qWBJ2X44M4LDtylCjxaaUfIrapQx7aCMY/2yemaIzQLlI9zb4C49
hgGm980ORfwVq/bqczYlfDiJVfbH2al0nTFMbN0g0InEJmXTYP1PvZP6dmbiKjEnuneovNS8ZSrb
l6RxA3M/lCqHkwNQbT/3njt0m1qZLR8C9J8QOCHixrQoH7v7JUwabxNhVmVvO6NcVdwRdY2vRUb6
4nRps+wbBi3qkT91emq5nDDm1xoPBNWxzd5fkBvAp+TucnhcNhPOwlq6r1g+Mf3Jc7d+67xBthsj
clyuilyh3IDEAWfEanuYgNEajrBNzbBIDq0+wfTBFIfoDtAgs7sXi5c8A/U79j0bMcczVDgq9I3G
5k4D/Gd0HinY1oCWdhP5ejbiCMO/OjQ+9sf4FqRywQoPPSMm/zxbNFfARwCvWDvIdNcOY5/uOyxt
YxqseLgXYtBXEwE3vlsWU3M/R6E1Pxfrxwg8kdLl1pXnPOswQLA3sOvsJmrd3MRhx+teBoae06FA
Y39fcCEQp1YSCxsxdqq4GtT4o8ca+h8cE6xbSyssrI2kG7rbyIJEfULJpuPgXFdTgDuRfWpbIhc3
CFtgRSxUVuxX+nz7hwEg+s2AoUnZBOcIQBP5pvzsiNys/aEdHJxuuJC3HSKjACOKoTnwz+Js040T
4ptcOLW+M1EWFXvXUvOPXI4g28sQe9FO0AEXPwBlXR+J7wrpmC11M+2dZh4hFKrTYA7gSJrb2NQl
0vZemZ6JHBG+Ea/3A+7Q6CXy0XzGiU3/PHUif9PYJ9+7YqruYiuaV9lIyAlqh3P5hlBfXxXKBnCZ
h4ndP3GhEWbH/MWZNjP3143HTp9vcqvIH7UszeztAi843dgSqsELzhgRajdyiFGnYc8Mbr/QKXLP
MGze9VM9Pk1puvRPFeM6dFNe238twCShhmJE/wLDYnQP0MfMBhZQyUlJKKS0N01D43kc9UrrfjAY
18utGJOmvgXXqE4V9dVyaKHFCD/WIw1JAxQuTHqKKf5EHSJ+GFFI9Vku0EbgbPdw4BY9bXrsdEh+
2DTMlSpgZbNOD8vizSjKypziuXZ0jz0XlxZlMgfgtC9o4TgFqs6oH6C5ZveIadr0dqxzGyqQXkC6
yiKzhC2cWpFvgyXXlJDDOgdtcGH8hAsa0nXbSNwygCXjmFt4WeErDlxR+lgru033RGGI0m+FN0LK
dEVzT4Bz02yMROevRmgjxEm40L9habv5ITeKPD4BkFbUbcQTDbCyull/6d1a+0U3XvJ0x0p+mp3C
gno5p62zwTZSJZ8bqF97M5pm5ediouNfxNBBgDXDag+rLn00cDrCKqqq6uU+aRqT2FmkNgTAwb6N
ivv/gRnoaH3Sj4HjDvEJe85a3g0iCb3NIufJ2P2PCM3WghRbBEs4kJRlFGVdYrljlbk/4go87WGh
6xX/qQVSQpXW87Fu51L6ueLGmhUvDuFENl5x97xgJOpQ4GCvibsrPcr6z/9ljcvwc2bQU6sAw2h9
a9iVCS8E/q6gz7xmDr0abZ4ZiWISAsbqYEXJ/86MRNPVLRRFjwoUNgm7ENMjP3GEez9jDrMFIZI/
tHChn/CoA5lpwz2rqMYRAqbmFffNS0aR0iQ6nrGQJJbpzBJUY0sDl+kq6OTS7xV+mNhkJ8PhY9PN
Cx6YjsQczhXmmupgntlRahEw7kwbEqiw/cwLjL6ZMMzX2aIWgB/QRDU5guyPFzUuPmUM8A34zIQH
nWealEggxxDQMRiHwXiExuAeLGFoW4uBzJ6qC+ci+DV+0TnLrh6zZkO4qbetx+paKO+lrYVt1//7
Q1ZP0n9tLdyWWtk6POShKHDfg2blukZyg1x0uBLRevF1QtcgEGo1dv/L4dWZnFxarQoc5scH0zXt
ewfbuCue1RdXkZbkaZkmxLaz1znAT1EGDNFAkM4KOmXZx2psbf/j93dx0/xrlTNnbLOPHFhYkwpq
RNEBCRWR7zId+oYTV3lKW4iU1HzDle/hwqsi8kcnxNTQJbnCZz+NAHkPoNFSgcQP0bfrub9X2Rhi
3obs7+Pfd+EpwgWFVeNAV8Kt/swAXWG2BB8kVQFBdQL9bO+4e6iSDM//6zqC3aCbpN8YWNGeHzZx
yXEOiYXdl3bmfbUIqKLLFF3ZE3/76rIKZaRpSTSSfznOYtYIL9xm54XYLe7dqhFfQm/SptOSpCIA
BwzFlWj29f2/P0TJoyJSkrNLYiB/vtcFUScSP6IuoERQX2ObNkNL88yfSifCUnn1+s+cCve3UIgr
xrd/gjrO1paEJngOnuPkrcr13f77i2bqghAsWYJ+0BwjyCD6Yr1kaR4NcF2KKhgkvMOgVdRjR6YC
TkObYtgnpVAn7DPda+irQjTFzOjxbbFzORdbJBGhfSyR00IiKPABZdLqetGpkDZT+Bp69yZHkl/4
xEHBkC3wPIEpmC/Ws2wXs75yfP69PXG55mKwYMxYZNecpQ8aXl4lSSLmIHYz5xmjKHgMS6x/+nhz
/v29raus+4UTmnCks++tzbTMYqYxM6rCZiDWxh5xYSyCsV66w8dLXfxBnuO5noWFIrZM79+ZjlR1
cSPJUuRl+5kFMrtSB6981Zd+ECEXJMiZjuUAtL9fBQMpr209i5BByETbubOxPlho6tAsXEsbvPAB
gGzqYKt0PZKp3Pul4DaX6BbdKYhokKpNXoz4Q6lxtTTCwFDEt9isxq+jp6Ddilyb4ysHy/rfP/sI
XJY3LIlklbnA2QEGmpoWymqmALhEA0IsmNdWIzQ9EIebptHTnWNW10LILzxfFwTQJqmMY4bk5vc/
ug7rJJV9OweplhDp4Yy5L1s1+ia2N//9VbLUmpNgkeBBkOT7pSInxUQ+Y2+m1vRiiUmh7mLW65hW
cWWli0/yXyudbZq+0bCQUcUc9BShT3C3nPvSq2akMWIIGlxOmMm6zv7j7+Hioh7TRJMgHZ2K4/3P
Qw9HA+0i6Oggb/zki4neiprmxS2FcVcYSrzOTF5/frzopddncedZPFTL1c/9wpGtRQx1sjGI0Lic
mgKNlWaheACibq881EtLuY6w4OJ5hsCR8P3vw3uaFnWsp2C0MAUfrQbxUTL8o6bRu3ITXXiSkCd0
m7EHdwEZVO9XamarKgfDGYO0G/pHXETN/Ux4yBdGu82tG0bQFxP97eMHeXFNooLQnHEHwsx8v2Yy
gyga63h0gBZcMPXt8psci/ldMmGchEeAjv3PDJvcOn688N8XvWkY3Afk0erOGvDxfmG4cGWGL1LD
pWfHyKcZtudkYPyqClX9Y2JSEl15j3+f2yxo6Tb3LEEfznloVsuHN8aia/Cy1zp6RrzkiizprrzD
y6tQ0lI8C87us91idCXujlPfBEU1QR/xoO1/8lJHXPkxf29KfgxZtC5Xq/j7tRlAp9YQ9m3QjviZ
wd7ploMDnjjuYtyLf3/8qi4s5qy3N6lcWPra7tmrYro1yyaJ+wDDHe2mJ35wH09hcT/r9bXApXWL
v78LTCw4qYYcYw1VOE/m8kbbZqAQdkFdd03/C79muiih5vweg0JY0wPDx+GEyCd8JMEop9M1uOo/
/rkXXiEmSHx+3O2EwZ23JThALmEGpBrYYaxu9V5Bd0Fv9PXjVS49VKoVj26O/CD7/NZzk6UiXqpS
QVyIeB8uxSvK3cKXFmzjj1e68KWt3zZh35LmVZz/HoYLY2xMsg2cdNEPanKjFAwbM2hmzoM6YLna
//fIaXpCgnx1WiCuvvM7oa4IUzCxJgj0VpseuQ1wFXIW70YgzN1//Ov+FJBnW4YLnHuHT3rlr64n
3L9qaJR+MTwYTJEstJ/FaQ2sa5mYI8/ZoKqwTp3dVv8gjR1fCSMQPueg/iyw+b5ynl14n2wYIYgg
Manbzm8kmM2TaMTKW4DT+4x3LWNKN+m041xAr//4N194o56J4TDHGalIXIPvf7KURe6oJFFBArvr
Rhtr+0vYqALBXwdQhA0kGTG7/7qkBYGco9OCoEKQ0NkZAFOnLPMk7QIiJnBysB2f2Wu307E935Yj
ivWPl/v7G2Q5QhgJV9EZI8qzSmYZgbvi3m2D2IhVgOFFddD4rVdW+fudsQpl7xpYpoPVnT3HHF6x
FY5hGyS9t9xjt+Me8siDXL1avXz8g86X4k3p0gGr4+ZxSM06uxe0xsK5X2kM0NuhOXWV2cFUldU+
spP/WrD8WYqP3XTxHPT+imxkAAOLrM31gCSR8kjR8oJwcFxVWdGV53f+ls5XWvfpvz49AwOHLOsr
AirietyPKnR2loZ9x8eP7vxOWFdBQqPTpht0Xef9yZDOBjeFMgKDagTHVdv5apqeDKjZpT/0Rurj
CundkZnS+RMeh1c+tgs/kqQuk2/boE6hFXv/IzOikskuwjJSQLo4lZqrjskqNvj4R55/0vxIyiEJ
4QWhowuQ834VzLwcK+FkCcrMRpteoENNsPEkRyaB1U0czH9M9lnX+781imBPIsN5v55aNKqhUNMD
BoP6sC2WLH1pW4kf3ce/68K+58lRB7mwZPS/boIBts+slY5AvUKGK6rpdMFjqQfIRWODv8GV5S68
LJinPEDgMA852NllYFcNvHH0B7TNNiKkJk1vebky+PhHmevT+fedw9PjoKftELokCO/84BC9k9LM
wsLji++8r0lVxgAcVtU9N7UGB8wl3S0BU4nifWl1M+kXjRBctwsumfBXB7HVosTA8MRVMtlHnt4e
2dtGt21dD4Zzs8QzKQgcq8jSmed9qtqy13YY6jiPC1wdoJtcM629M2aJ9x1j5hk3lFoM8K/REwiG
YgSdnKZQz9QWB5ky3pLSo8Mdh/E5X7l/L71gl6Q2Q2fmIQEs3m+kKRL4zuBaGsS6mwYLesNNquUV
YAJis48f+4VvBNiUx06U+wUoKU0xssBPfsE2Kx6+SRJsAuRo405Zqv5nmocracvrHXP2kk1GByYf
yoqPnDcMbjuqctFZjpg+fIWWqPhN0KT7JSKpYov5rXjA24Pk54K8ko9/6J/i76+lbVoVOhZg0PPb
tsijtGsa6FZgu5F9U5dW8gIfwnsaNNdes1ZdPO1iFT0sSmteRKGaPbx+57kJK/FtxAnhYQAy9D/+
qy686T/4Lwx1HspfcH0xGUaUZBYxqAi0j1Hbdyd8P6ovMOjSKw/g8lKMtpi+Oiuu935TedaClYHm
8KZ7Hc/IqoWtYyflXaVBMPlf/KoVpReAQJzvZxdzMYiGXHVuS4xM0C5hkt3vci2On1Cc948fr3Vh
A5tr/+QAcVsETZ/9rGamBEk7dwngByzZ14ja7ssEmeBO5ZgCvQkxa1cur4sromRckSeT/ztbMdaK
JDKycgmMsZZo7LGUhPVG0ouKwGHz6Foy9TmcwMHIPWnaTAmo2v7q37pBq2WT9XOQxZHYTQLV41DD
pIKeUcAUjd50z3T+Y+X9Z032JAcxFQ/jx7PNEsPjLCKbA7iU1RPkEPScUIAP1Zgn/59LrdfPvwqe
vmJ+HQ3uHCzCTRO/JHzgU5HBDdpouS7mK1vz4sO0iZaVjkmm4XlNgFWw48bQQAKvG42bEYP/g7Ly
/PdKnj9GS11/xRe3vrJHL316AhWXxQybsdL51baS8upRgVbaiI7uJwwGD33dJtghoeH++HO4dMAC
27ssZrmOPP/K065F5116EzJ9wZAiqpojMkUDuWSG89dI9UMsFimlEHCvoDTXVl4/m3+/R8xPU20u
+ZEwE7dNIWE/eTOmolPpHa3JUL+GuINT0DpVeWVp49La6wyXj41oW/f8WmnsemAAn/FWh7atuMn7
cIDROCfDDpvg1N0SNRJPu5K2aNw6UIyDGV1rigV/6J3w0XKNjY4AIN66pRVhcY06Gne1eQrdTWs3
HWFFixjRRY/4/vgfv7BLewMUiOKHuYT1VyVexEVozNidBU3u5vvR0+QO64Cc6lF3r+z9SwcXBYUu
qOM4t877JX3A4tkalyUY2mbeR1XcHYnLqXZ6NC+3cVzNh49/2qVvDatAxoAU+TZQ7/sdAR3YjCLM
X4PBCz2xt5Sp7uC2hNHjYFbCDYpwdZUwsq5/+njhP/Oi87sexgjyA656KuWzlZ2Ie07H4CKotEnU
eEsk1mvrkQIT9LJx24MFD8Ldk9SVJf7YZjHuBg3yF3iWk/0yYptQPqA6yQTW8glyprCyRndXzwlW
8S72Atm+Q/utH6tmSL8UOKGtXjlhrRBwxG10goO/fEmbQYejNNsOFFLYa9aPPkKOvUWT1L8t/bLg
F+FCEdqhnmme5zGVMJrdZoKVr3C8u8E1xyQ36OMHc2EHgNbiEeZxm1Blnx3rU1p2DprdiVJerTZm
tZFrN2kWjz+g26b5vlMqafb/fU1DApGB8wP5n9ddNZkS8dBrIPAV2vpdU5cz246TwYfwGhqIVQdA
j//NmkygLdszgXTPCpA2Ah2eWtacLRnyEgwIzT1nw97WpunzoHtXNtx6R53tNwgXXJW6CfzOXOP9
Tseg0BxCTOiDqCC7YRP2xNhsbYy7rxFnLnxSFti0TYvkONQFZy/QwyEW4VkxBRZuDzEOE7qh4e1T
kFaKV2uGzX+8LLdpN6evHz/R/8PZefTIjaRp+BcRoDdXMjMrWUYqJ1VLF0Iqteh90P76fdiHXRWT
SEI7c+jGDFCREQzzmddsXFO6jsQy8TP/oCn8cYbzkLSmbNDbU5EZxx7CjCfniGWP1h971VB32pdb
+5Q9qhi6gtwN9biPo+n5iGYtRCq/FnOHtpFACFSPJXU8WGJGr8REwHznHt54QmhhGGxRkleKPKst
Y5dRKLSonkEkoar5INKFHmxGqQnkMf9hStKDVVja6BW2CHbe7GV3rHcP7dIl/FcMPIFXQ6OGVsgt
6anPnVKfufyzYy4A6DW2nvg4yupnE9uqQ9Ek0uxWfd3srPbWtzUdkmuMCjRqd6vdSwk4JzhXuBVE
8WRjJeRjePBzxoXl5vomUrZGstAQX2o/DvHX8v//ESOkCqpaRVjzXQmT1M9RYlBUhXggFQdUeuiI
uM6cVw+a1cENxvOl+F63dXEGpGV/lfNCA4UIs/Enp6A2b2NwK8JHWpk60vXfuXGcea5wDdFVoijK
Yx9/JhgVYTn5OPt6BHdT7QRK4C0s5J1RlsO6+u7wZWDXU1ekyr2OWiRVwUEQWUhf4dXPboI+76o7
YNfhbYc/EETlfmg0eDVKcmdhxInaU1jM36jjlriTjinUFgD0xY1sxYD+LQjFv1oZZDdKyqqGycms
WsJDUQw1P/R6oJiQYmL1FeQTdI/EcRLrpym1iNoiCS2rd+SH2XS22xrTZVO30gEh09xCJbgSEx8p
TisE+AWX9X0/TcnPUY+qJz0Ow99qZebiEAxKCHs3wIDNw6wUoxqU8ptbDVW68JBL5lTgkDOot5rc
5sW36yt5ASckXTGp3itLJkgvcp0EZgjGIpYQGqTRXay+ExVUw78dYj9v8Kuj9lHWW52cN+7N4a7u
RhRDCz5M5FFIm35bgMTznQdoY6NT0ecoUZ8jKF13E2wFgcusVnRfK0G9u6GhfCHL1x/xHhxfrk9+
464kJ6TfZZOPMvXlYvvjTMlOUwxlZeCtKXG3IOUmaqR0EguP4VDAG32mzRD9fUJDGYUaJDAahlxf
luEcqzHS/xpqELlpngkbnPg0qHjQ/DPpirXXbVvO2+qg2KCCDAT0lkx/HUJE7URzcVY0P9fgcGuw
Fm4aEwsAlNfzN+DbwymXq6fry7rxHrCfKB6bOr0MZQ0WInW0elFEOl1tC/wpQkcq1uJ2Pjw2tUP0
XPeUqcI5vYMCHe4BnjcuIAzpATsC3eFKdlbfdMhnOPf4LYJKRaEbqhPyWUiq//01x0MOMpBOKUSS
NVJuiPFOSafC9NPOGPCmtLDZjpQ9v/uNo2AviKAFskkLf10VT4ThBDoBmT8if39w0PLCak1IR62k
c3j9m130LbkHyAENpKocR2H1lnX94yyAw4e5i0Wz3/QW7HIzN+51W8THWDLmszVZE5XiXPyjd712
iCQ7Ocz4nuys6sZ5XBAnfDkKt/yS1W8w4SCgKZVYvgHt6C1LDIGouRKcSnsw3vAJD/caw1uzBlSs
L3U9FXCsvfyiP2Ztt5lZQfYxl2i3wNDegC4zF1A0HaM60EvCt2/CHicdRlRYw3jAnHG2di68zVnb
RPmEiPyY9XFJJ3kao0y2kOZ09FMKK9fDLQe9KiAFh1Kzkr2Uf+OIODJFa5U7f8FvrzCQEN8zMwk6
y4fzlNgIhDgpSrV6cRA21iZWpS+213b8DPAB4ShbbrG1p94/GUnj9pR8D+jP2zcxGjRfr2/CrR9G
3VPHR0pFJUZeBQ9KiQT9IEsGZ9fWny1CXNfo+nBn/htXIiv9f6OsbggDgSTM0GPsLlKkXnn2vuNL
r76Ng/6jRwD4th2EthOm/tfoWV3DPDR0rOnsQqRxVjsbaXpCdptXtmryTnIrS+qaU1mMFXYoOAK7
AhsXeDoZogGfC/Qs4CpVCAw9qAmawvepLPpviLVOZ1xugv5bnEk6fg9qgQDPhFIKIiEgtZBYhK4b
es0wpM+BOeBmlKq96VEfXdjyUjZ+pYcj4YAYhq2BO5/RWocYxMpNlAo02DSsf2EcIuOPZUyTKMEB
ZxIjeLaDEVxSqS11xRAofnhoB7QdENk19L0W7uaB1Cj1wUeF4CDr6scDaSGOhY50a1IKKyfnlCQE
bzdNbcnRWUnxfHXbRnckV5li66yY3YQAgwr6FUJWFJg317fjxvW7tHbYjVBIAGOvzokTd8ri+mL6
M52GY2KG2KMlKuZeTi7v3AEbTyZDURlfoOZLx/DjtFMjhWZkq7xaYRz9SuE4oVtc4U8YNtMDxLfx
3KFDcEtL39gLpfnL6525oBoon3Ep0HxdjZwj/ZlMs+m3M+JvhaH2nj7Ge72yraWkB0qWSJSF7ddq
/yO/OKWxbRn+MI+YJYZKzs2WaG8I1X75+4/GzQalwQYuRQT5cT64ZeARo+W8zA5+z2kalz+A3GoP
sQBOcX2orYuEWjGG0kuwSiPw41BSgcJgVbE/8tHSbkNDql/NPFfvY5Lue3VEbt0ym53YamshHbIr
6jMcDq7Aj2OGCaJrCW6kvqWFnXWUCMJyLzb66oi+SrKTHGwPRl4AGpugVV0dRr1x6hz7HsOPcTPn
ZigX/XIlOSPxpO8cgMuhSFtlAkYIeYTH2mobTnFspHrPpeyo2XxXNxNy1YExv1RztFfLXZbo445f
MmQNUwoKuoQaq6HQe0i5VFXDN+DZw47mkc8RPTxd3xzm5ZFWlmsMjO4CPLso3jl9FERql2j+EBq1
czPStVCfjK4cojuMn4sMWz6nu1v21a8CmwrUi3lWEQtr01csDOVXRwdX6DV5UiNbpSQqbXPk2ixk
X/FSw2uhFUpzSAJhfx0tE+65EqnF7xluw0tfgc8/BaWpU6Ecg+DdzOAyupIRhV9gipX5vY0amu0m
HbVHF5KFpHh2H5jvWZca2k2MSOC7ZaC1gEq2ZPyLU6/23mDc9xlfVfunQF239Ehh+wleulphfFhb
7U3kVJ31CteMElc6z3X/3I5ZUtylODQ8zYUxpKegr+ZfOCg2+TkoEe8/TAOQIOQ0a/V1gB0PBqkG
5euB7CqUEzU5nF/0rBg0N0Qm4D1Lg6g/llMiUAohYH5IK8nERC+vhXyLDyOagIqcy25nLXLqmal1
5s4zvpEs03jnCbeWhJEKx+pAxEKWcU1INZ8oGIdGZK6c8KdcR7yGGFQr+kNfaQM4ijTB0DIynQw9
TtUaHnmylLfZrpxmJ2L6LyRebWaAM6SRCptZsdbpZC/6AbVImcZEHr3YuDEj85EgSIae9dg82JMl
jvg7I32R0LoqJd05RHqUIDmkafSYJMSDqCq/Xt/6yrIM6x9FoRxmFrkEDdjVHTznJbKSWan6ejZ1
KbIhtlTcxwV6HOw2J3yzZjAs57GIUWRpET5PvNyRZ+kWbo7IbvMqH5OTHud4VO78sOVGXv8wmsoE
+oC8KVWufhjtL3CmU4lcVVSWPapkQZUcs2monYfJkbsfs+Skk9u3qV16yDnK+AHQyMJrRcdH7Kua
i1E+S2g9aQcNp9wKWQghftCenz5XsdL/uv5rN+4pFVyPvaCqiT7W2ZCBuSeWqI1GszyXX1IcS0dv
0hBy3FkV53JRKMCDLAb6y2jm6hnrO4hYdiRrvjwUzresDzFwAMT5WSNURdsGu5ociecBAaKxzRA9
qrFSUHaAAZdPKa8LqH/ERygfghXkN/6Rh0lwv5EJqrmT+ZcXPqmNWmyuIjeCYnyItO3knDNgkTup
wNYS8xDQ1QEcr4B//jhsXKHi1IqZ4tfcq1jw5sktiYO6c0g33jZV14ADYLCl0cdeLXCQweSHk6L7
dAGwiUc1xXnvnCp80kFIJ6e/3jUkGoSSFKThnq2vKKL6fiwQxfbLKjf8CUOQp1kk4U7de2PhSB4t
arz0XgE7rKZUD3aRoKCr+YSV4W0gI3EDmav+dH0uy19ZHVeQG6D1VIdSLxnBx89TzMIKtKEe/CIO
Aue3M6hmeoBXoKN+2XIAHwp61jtjbuxEHS4DRGOCg8t+eDGbo22V0L+UWmu/D/KCTkFuxLWQ2TlU
aAfeTyVOftcnqi0zWc0UowKD4gf8Ewp2yxn9Y/+3GrbV8aj1fp9iafKQqzVYOaT56Z0AZ2oeWR6c
rLAaFYuAbEiPG8Uv4xgabVQtIvFwc4YqwjkkzvNEOYQoKoafR9jFX4Z4ps+1ADUerKwu8C1Io0p5
jUJCHhcw/uK5nHLh/tAwV0m/VTxVPyQRKeU55cJoAXKpsXUashSh2JzoOnzO7D433ajcJ2durT17
Clwm5R+ZL/9xFazI0Sy9FsJPEm16CTB0wSgEYUHgLEI9jdSvsUZR6uH5+upvbLOlNQdan/4cvNvl
/P6x+FFRI+Cmg19XIFE9ZiHq5+gCWR6UV/uJy0rsXLjLrbL+2NQo6UWS4C4k0Y/jUQLrCKABkmOr
ajwNhdK+I9wVeagmIDzaiPkdoE3tof5U7OyzjWNLbskdZJA6sNKrbWZUalsFDT3QTm+RQUNk7MYI
jfHm+noqGwvKCJyi5XZAM2wVYdeznQx1ZcJRizskS4QRyO3ZTBTVN6vBDNmwZTq7mBVJ0iFDhmi+
M1r2xEuHCWnq4qgciF9NiEHAiYuuR9xMbVRwP6U0fFGxo9Z3fu/GtuO2pK+2cJcuCUXYi+Bd3CQ0
8ZB7oD1sVo9TliG+3wst7dy4CTK/HEXmHK6v09a4XNHgCYA8q+oaVFIlGsIxiPz7UmlV56wT8ZPe
lHgC96nymWeyRZC1ib9eH3Tj2/xXG6fyt9Aj1/39vh9RVF/4g5o9Vygkyrg72b19HLvya4DHlH99
uI0dh88fzVneV5mu9OpIN0Uq6z3WlX7bdkh/WL2DDYNeZXvwjK3QnB7sEm1CMnC4KD4eqtmoaQdi
YukbYKHnwxBq8Y+CCtMi7VtM2CJHje4r6Pf2QDXS+EVGb1296fXawPhc1acf1+e98W0tQhqNz0Tw
Bvjw488Zg0JCT1Zu/RiLTey8s9h6qtjHN6JTy7sUmTH1qGRR+feFliVS5Fhoy7e96PfMaSrHtCRg
FPYIgQcB7olZGrbnnrDgeH2KG3Ej0svUP8htKbSsU4/JmchV46r1yzlSPCM0FbduZMeTk1icRq0K
bpRAFqeYs3SKMNN7vT78RqlQYVPRTeIupUaxBnQkM9j2WK2Ej3TGHBxUq0OSqMCm4DFGrBqWuoUQ
FkgldvtRizOdKmuihG9yhPLvzo2+EeFZxJBEsPAFQSOs7tWRLBupR5g7Y9pNBxOMjunq0tg1h7Yv
m70e+8YR5gaHwcC5Aoq2fibJd4FuiRZu11CC2BNRdybN6lwHD50DEvnFTtq7NTuLC5JiBl+bSPnj
Xo5wZqs0JxE+Qs2QtutGw0toLKbwG54crfr5+nfdeB1pypKe8VCxtdaj0dCvUFFsBGyyTnidpCDK
byil3yWKdLJGFIJHxTKeatSgdu5jQ2UiHx9myi1L2Mw0lx7t6jMCb0mCMoNABMMv5aj2hOoYPXT5
7FLGkGmBQR35NGf28OIkEUaKpW5Pb4h/S8MBDF9Ald22A/MYzrNtowRdyVhG2cGAgN4gWkwe5nqM
3QkPBeWAGlTVHNshQ7yuDQHL3NhpOS4q6jOKoKEWKL9zB+8ZNB3DyXKtoLJelKqVMndGy+xT0CnG
79RSpOhkjHQNfI2ayWsZBigB903RAfRouxdnQIDi5EDUQAZQGJLGx5swp+ytwelR/TNTwLyYkR0M
WImo60TB8LuMELjzIe0Jy8P3xSgODVqTgaeYMU5xrpEjuuyFdWQaO9vs8sNzlMFyUi5TyMnWCBcz
mSD6IcXmo51d6S+LEIPzG3utLrpBHx00SZQ3cE0S7tvAJWRT96Bv2z+AuIiyhaxcQPzqMMLSzZJ4
j01dJM9zC7YGleK2fgiJ5m7oGSWfAHe0nycYpf9c3/WXZ5p4aWl5EH9wqa17cnFLr21OtRnNZd4E
2UJnVMZIzh0QUTlNA2HR9fEuzzQBB0EgS026g9rMxzOdpVZU4/YDz0Bvi2OMgvnRaOR/Rd8N3vWR
Ll/CjyMth+6P6HpU1SLGtUL2BUboRzE6HQZMPSL4vIknNcICyBin+ub6oJdhB4Nyim2FeJ5S1CoC
FckEHz1iempAEXWINfu2H9NmJ7ihRXx5YxBF/1ezpn97cfEX+TQI6idL1zwphq9aj9ztd6cuU+1H
ZUGquJP1SB1uYJthpi7iBn3xAJ1rZOIzNBaPeqs6tU+oklKSAryWuJU5ifmAGa+K5W+Zz4arKaKq
3QxjsEVAr6qSu8TJKIqHZlp16O+ArT1w0XS131Z61j8SW8wq+v92/6vSA5ixUVwLtKejYJaQ/1ew
x6zT0eoPddRytyqtIlD+zgI8hkPc7HpYNJPWPUqRRRQKqDsaX4EESV/MOEEbM8zCLrwzehtTOUzm
w9+BaaXWQa9Qqz3UXUznUTej1p0HlAe9GfPr5Ia6f/WJjnacHZfq0oxsS2x+1umVRMiOiOK9JEg8
6UagPNmA3x8bfvydOjg4l4ZRKONWiUlYe5hnShHocSdJfQ+h2aDwjOb7V0UodupFeJCNTE+onwah
zMk/7Yw9nUtlXFBpD4gFeB7zpvpuJ53d/BRZSVEUyS8nujNQDpw+zbKUfBXTFAWHum6H8oTkqXPT
q4Um3jHFiV8QDs3TG9NEHfpsY9xVPsolR+a9oCbQMF+pCrFlNFuQXGJWX9DyR8urHbokO1Zj1ZWP
SQ01zZNHw45/qC3l0dvWbnhaJBZG85S8UVE1NIreOSP8H8Q+hxf1kBm7DVjklUB8Pm2U6RaLWNv2
iggK3udMAMsCF11gImHj+RF8M6vEvBVCxceL4jjlfY1y7z+S0bQ9JXElHV+zuVKdgw37RfscxIle
HWE95Klnod9sfx1CAIT3cw2K8KuJBnf5I0xTSXFVqxFnrUF/jXK/bI2unqASei+JIBzcceyIrmZa
1vpdM8d6cg7zsiGfakGSu4gCSwpO2JMZ47k91+0JwURevcxu6AHIiaFVb30bW8Nba0it6ma1qv4I
ay1q78q4wPsjbCMEjUbuX/k84RY64iayhHOO0MrPhmFyTUK+tOQTlhQygo4mAr1jDsj3wIcomoOg
Eh8jQGsqenIUDT7poPHm7FYu8T725spQv2OtF6Cqi4EeaNlMTE/YaOGtZ4eYUjnINmv8qzk+lHk6
1UhrFlHnpQAsfgZBY1IbSvOkuitsZ/zltFbMGzVUfHYKVSOW6JFlSL4loCq4GR6tMS6jxDjHDF8I
0yWDwI6Pp1nNvLa3hYKhtq39bAxwEEc6P3T48Q9FcymPRJsfQrWR40MxSnF+VvJOyYGrBcj1x5WT
fC0xL74z8XOjKW4H2ZNsCNM42glY9Vt4Pf10WzlK3J6s2Qp87uB0+EwmET/gNSKXN9lgisbDtpuD
ZUUTzcUxmvLwXlbEoJ2zTB5eMpSX3iG/46qrZwiQerNhdtFhGPoQ85xKSlB9NJsu9YIWkdAb/Abm
h6mx6ztWjUWng00rq6YFlbuTLRfKcU4cTB4Bo5jd11EWjfULukeHBW3bYffFuxBgVt2ovL2TUSym
eUBCoHHxZP0qcPdQ3kdV7r+OsSgelUxVvhjQZMKbOMpifxjbXDlMJdZm4BbrprnhT2h+b5N5uWVj
0LJBKGgveN3ox1CrXDqYS37tXJRf7bQy4iSLbT8QcVgTzUX2Sc9V/YeOgNxLqk/a98owsoem0pqH
OA7tUxuq5uBajRF9D/tiDI44gqJRj82AspOTbsQYSAYhMADpX71s9UtmrNpjJ0FVD4LaY9tXp9Fx
xrtCbqY7uS+Mv3/5EQDk4FH9BiOtLr/nj5dfhBjaiYq1SMgLnxp8NEaXVyw7B+zlyC1i03mdyqD7
+tdvP/hRhYTUoJZ40ZbHYwiJ3HSyfAdRigNJan8f0Lc7XR/lMvtlCSnegXunzqWsWwcd4GThBIrl
S5nmZC5JYYCddDJonwp85r82dVTc6UbV3+MpODzPzVy/X/8BGxEcAlcmBQ8Vboi2LsGj4ZeoomF1
MY8Rh1YDh1iFQGRH3LHO14fa2jgaGERC4yW/XYMOZCip8tipzJXimBtg2E1KxqOAzLzzSYECtZeI
XUZVSwHepHiIAMFF9KYmbYttgWb5ihr90EOzvp0zx3zOglnemdlGnOhwVGnlgk6hOrWkBH9sUVrk
asp1AvYujEiOskH5ZPTD9Hx9/S5DYOQi6F/g1QmtCmWYj6MEk6nWvTLavtFK8l2ShBI+o5HFIorq
TEeg9AaV3XN90Mv9AV18wcgvxIiFmvFxUHPG+DztKeipuCYhyIipAw1kA1B6rxz/P0PRs2WH0MNb
nwVMO+pAHhrKXBNu9WhBam6kG9NNngTRzrG7/GCUnIAq0RPlbF8AbzH1iiMCO9uvIwD2CyD9gai3
3qlBXG54RqEVgDwNYD2qLB/Xbs4A1ySDbvnc5IF8BLQZZq4WGhZ2UBKG64hZotb994vogMCnWko1
mlfk45hy0nIasHBD0FRdYipOgeLxEEueKephJ9e+vL2ALZvoiyIPhGzkuiXZtm0kcNEx/G6xLHCR
gwmj84BBO9DXATjzYRw1G39xIjvcdUEBHuj4jc3OOf+voLIquPyHkOG9ZJ/Sbvs459yySsS8bNMf
ajuUPKycjE/0aQ3dozfhvEJISH5DCTRwZwQ5XrkLaaPx2mYoTJw+gCq6tBOs6oQGrFTemEE/KIe+
CpP01NsdJg8YOjf2IXTMqnkccqF2JBRTWLyEEhSOh2mekWeBX7iYb1FRxe0AVZzBA55g+/3cTLSA
klR7B8zSqTu39+U+ps6B2hZXjgODZQ27q8t+ntDBsnxRF8k5ws3zbpaLbmeBLz8zyiPQ66irQFq8
WF/HifvKkbhIS/Sfn7upSb9hy1lWrqYKRcNO04puixxPBFdt6vIGn7j67fqu/k/O6+Mn1sCncJnT
AaegsIZcyG2cNAGqfr42WIV6AHdiFi9DWjXdnV1QIvWAVju5l5EivfbYmbbYRsnYQ8Pcj8W3CE3Z
4SAkLKnOENrwC5PRb63v6mSwtOMkDZgUKfhJ7tGiLz8P34TGM3XIpQ+8Ph/ZbEkVm0anaKHMxzhR
cpzEMNC4vjgbV/SymxF9ou7FsV9+xR+vz4Djp9PEjuEXi+OySGkSuFXMDp/rTN3TLVrO0upDaGj0
cWtSNl5oBR8HS/BfEaEMMUIiJ/Y6Z5z+6efBSjBbiaZHnSC19rrIku9jTezKWmysp8YMaczIVEtY
0o+Da3IfaqkJzr62KNuFk5l6YjL2HocN8jLYTiTT4Msi+AC6/eMwaKK0VlN3to9arXiAj8f0JgzT
n1pVQpOOvGSSKKzJQq3J0jkUsF9SsoK0kLQBor8cKpjbm/MPSFwA26i8hpySMlFKF4EFkeOjMxfY
h1DTz452mjS3lQDa7WGaGj/U9NIBIqdd883siTjwlorsrj9YvP7yETKe824rArUtvHG1T05Olk/6
p0qlh34PTtzaXKB0i2mE89d3zSKFvxQ0AaBTElvfsn0e8D8mtm93bXbEvFo7a8Bw/v79QvyRHggP
C9VTdRXklI4cmOFIdhHDy/dGYaU4DRT4KtXT3uu1tZtgNCEqJv+n77EqXvZqxiuKqyXxYSsfqIEb
h4hgfae6t3U6/xxlNSEKekmt6ynLpsYzqJ0qP4Vj0L8mGArtDLURIBKFIquxwLCJPFZfKBjirErD
yPY7WRmwXp4wmOTuxuWS2tC9U9Oshypv7USIG1EODCaO4wJxt9U1iSmYBfZjCsVLPcKExsjm4SQP
eEXSUBiPDU5Kj9evu63PRlvHwkaM/XUBC8zlZuz1YbD8lLX8NOOu7QE+s3dCm621XFpw3KyEbuzj
j3eAk4EYinsE2ahAOt9KDL4dLDupq+B5dlu1g+RjINXv6YpvbBYodvpCtSMovXgwbEp8WUMk4Wcj
Vh9xJYU+Jm94xTmRvRNtb3w2bm8acSS50M/W2QS3Ozi9QnZQm4oKcs7UUN8lTRo/0eXJHqBU5jvg
vI1OKyA5JIDB7fNy0PT9uKQj5g4hPoSBT/U3fEBfy/oFUFJ7oz7lvI7gHw9FKrgQ59Q5pGpuPtVJ
GYw7kf9lLAP4B0lulD5MQBPr94tgtkQRrgxvS5PSOp7vyXA3J9OITgkaBV8jAioHz6oojTxHLUKC
dKWo4p1LbmPtF/UbfKSI3lC7XK2EFeVQqQFh+0KR58l1ZCmfQIFK0+9iDrhSIzMqd27vjXebko2K
7heAAmS/VvtZNxAQjUZHwkNnjv0R/MZjiVee18dTc46jenQLJ5rdnozi5q/PK7z2BZUJ/UW7+OxD
mBuVM1O8NCxhPQ4mPmpO4WQ75/W/y20VmCDUhmAS2eoSJa4e7QQiaTg7tYTjwSgrOK2jSNUruH26
6QDGwAXOLf8rS1b6mMCLxtTKmeLPMmajP1RlNubXPEqTwDUJDiOyJmMeP5VxXuYuEHOkZSulNhXP
kXqBM0soxcpJCMUK8GtKZPyDutCh0Im5/HzsIbPet3Ar0SvpMmWA4JThDxaZk42Z+hQP6X2f0Wdw
e3DrxrkKQ+UVJoMznBXQ1fQ2wl57boc2eEOnJ34WTZGphxRr7vZIKyUSNxM82KcZ/SsMlobFAVyQ
u4NUn2od29l0cRjuY318MVP4+16KBN+IbXqnfMZxwsSuzMiz576IcvOAa2rx2hOt4fBoV0QaIpBw
rDJiYKVeM+YNcMxaWO0h750q9wQ2dKYrQgW3OYP+0DPPTA+6H8mVzo26saaXU47Fk1FGODbhxYB5
uF1ko/pYJEgOARnXMExNUnu6LUhGf+eGUH93IQDvamKNj0PY5d8RpUwdd6Sc3XoyjeufcI211yaP
85+0NINvXRM273aG98Jt0iXzF7hVmOLZTLVBeqOz76HSQuRKLCk7YRdGzhdQH8IWE1GpDGpbYutf
cskyo523d+PmXqJvAFg0nhca+MfLbersVlO6ToJvHr9No2rSHWgU+6jrRbzzAG4NhY40IhnE4URJ
q4iixuCYn0GgIhfF+IT8SvlY4LJ1G+PvuvNIbLy1C6RRpfgDOeDiraXBlwSYyNm+oGNyTjH5/DQl
GGZdvyE2rkN7YUMYC8qPTHa1dibGUhjXW7aPY4n0Dx+wvotiR45hqmg2KVNpl/3h+pBbEwOHAvIH
VJVM8LL6XEkbJjT4SNAnZDckq+8fMhXu6vVRtr4UsR/rRnlwqWp9HMWOBqWOwYv7Q6vMh7TPx4Pe
De/AydKd7bc5H25YOOsLJ1dbnr0/ckDdlDLTjJiPhR31Gf9JDE6rYK8fvj2f/x1FX81HgghaZAVA
NIqdmZeifnFD4yj2BBzY8/Wl25oQ7xVl/0XsBpmDjxPC395OMfOjjqXgUt9S7vrVSlby869H4f1d
7PAWctpF/QT/YzuTmsjxw7bPj1pXTielLIu/P0VwCGUeJTB1hJSrZUuQf8gxuXNwBYhthQxtCJwz
rtKD2Fm0je9DxkSRaZEsXeQoPi6akOcgz9uGnkXVda/pkAAUUDXU0+ii1+FOELM1mM5OA18FpuuC
j6AGPeUXQWIDGSM4wLIHhdv2o4ur2J4n3Ebw4gAFxh+NFoVFpvtxXqFZELmo9GIyyh+Sh78n/fEg
tRPNnUqpEgACevtnEeGGp5B3P13fJBvXEwrJfDpSHEKn9V0RaShY5TN1d8yrc1eaJBxBh6jSYdlW
0yu6JuHOZ9yaLmhEaLi0hPjvau/PGbXWBHCGjyBE+g7uF8Pbvg3mA+2+7JOUgcGEkSF/avsGfbzr
k936qtAkaJAiNEXFfz026mRxt2RXwHvnW2H2BqGO0VgPwD90ded+3Djk0Ls0vE7ICNDUWg3WcoEE
s1VaoPJC89hoTv7JztVsZ5TLKaFKQdeEBsZSI10vZ691mCu2beA7wB3OIBtat2uj8vNo7fp/bHDW
UDRGf8yApeNQGF/NCICpQpc6CvyiptBzIEufosNSNoopY2j2F1KKZvAwjjWHQyvydvTKHNdzV6/0
AltcXSc+PFpja+7BbC/31PLDKBLDxYCzthYBkVEYMtsiXuKTOQxP1D3TnwiM6icciJUKmb1W6J46
hU3sZiW2qMfr22pz+AVIRWeCy3Z9hka7xHBDVgI/7joj9zDMnnrkjUB/ulLYlnf9IGtv4CKz+CgG
lM3+OsLQZcI8CiNodnNdrS6QssEUE6+NAGFwWD+65DiHQq76YxE42nMepnutuo1clweFvNpGPYZ8
d51uNU1d01ktA1/W8E/vdQGjFLUD82bq8DrtFCEfDSXBBaSyh0f8i7GX1Ifq+fqib218Ei4QJBRM
rYv+E04Lfds6jeRH46B5kzNCns1EcVQLy9g5Y5cneXlAKZlyZyxU9tUCW2lrhuVQSr46YlGhJ+TT
lppr/49dRI8anTQenkWq/OM7YM2iq4rCXlY1mU6ykmHjKIrkOKZISXVYpxyydNAOsYWI4/WlXP7y
x+yS9xuXiEVME8TUusgVdRDzglkPfHR/Ta82Nf0h7OrCs2Wp+CzRgdh7XTfUsnWY38tZZczLbi/O
bzpGX8LxZ+AhS96Wp+p3FMLC+tnoZzM/FXlXvFlCaF/avtAzz8LR3vKKwI5L/KnL5ncPde9JK1uq
O9cXY+uWAw8JqHrRtQDJvZz2P6JNI7XnTG4qIBmZkeanfkjTF9lMVMRaUed7GyZZqU7Qx4vvsuSE
uos0fvGkxZbaHIbOSmavliol3dmCl5UdIKiEI5w6Y6kzrX5Umy5qKI1l+UksP09dfl8iQ34TO61x
O4VKdiQ8+IXH9nwIszr75/qKXFYLWQf+Qw6DYMSFH6BZqJFm5lQLQ8V86Ir0kEaNBxAp+5SVEbA3
1DbP10fcONugg/C95dm06YZoHz9BGPappNW14ztBBADckftjlCnyr0qZ/h7dQGWXoJLnDFVjXpCP
Q3XVBN+LzqkfW7nqaVLTHaB8iZ3PtzkhmCZLpxHdrXXgkcYaQSolGB+YHmamJH5kGFANX+ZBI9n4
+9UzoLnzZ+gUEpZ/nBIaVKoejKTQoQmoEOxpcUASx8DnOdjLAZdtt7o5AGNzYfHu0cBct03kEta6
LXWOnxtGF59FD4XMDUasMVxMp8bSk80YJLra2+GLjOXj3mHduLkYnzCLnIB/rAE+1D5sQizuEdmW
5oMNMeA4a6I+lFafeZDW9vS9N14CgOBM2KJhC51ldUfDP1WVaUnmu9YYHkiGdFT1472e59asKLZA
0iIg54FbvTdTL9EHIDHxw8kx41sjVMqXPNa4huXKCrojYkN/j3XnFrZp5iJJsIGsGLCUbNWQLM4a
tH9VuW3uq3wOHqjEZXvUzq2zgL4sijAUXjA0Wa3hJOWdM7BH/bGSB+Rd0TtuqEl6MuLGO9XZjaHo
DqLaTXt/0QVdDSXPIGC0ydT8yAJFf5wHOh+UzAzpdxW1aX68fu62Xg5Ks9CslosLdY3VcGmtzMOM
cpEPsrP+PeQaYmDgjuXUTTJy5JtpLsvxWWuGGbX9sEEgpndgTx/SVG2owrawWY+jXMnZzvu+sWtt
gDGUoNhLVGtWdxwCKHWah1D4M11q3mY5fBuNQnq+PvuNQZwlrSN9Q5zqolMmR4Gm4Nds+kqlhp5C
pdCXJtD910e5PBpLQQs0Djh23ud16NkGtdLpC3Cxs8vqSTI7Z8KzKzYBv8zJj3gK9Z3L9PKGY8BF
Q5VCioH2xeospihdWq2C3h48vuBJmHp+GmOneimBBrnzFPX/wDUqPCcx2p2i/+ZUlwefGh7Q7PU1
3iqB0BK5twC5j9MNqLGKZpJmeiqEWzqR2t+rIqDebtDk5N2gEX5x66SOSYe//h/OzqtHTqRtw78I
iRxOocN0z3icd22fIKeXVGQowq//Lubk89CokfdgtZZ3pWqg6qkn3AFYbijHczmG2kMjB+evr3bk
fpZmlI4gMTngai/2OkKb9IicC+RleF6qET0VzfzD02X59+8P1VIaRcuuZ+K+ugZNp5eZPoDIRDVb
f9Z7D1h016I72yjaaVYTa6dLeZsmMWmESINuHhNjFHdfX7uNI9PYhnkFhADx89ROmuOI0kQglXC8
Kqk5BQj3/K1ruQluaGFl29xGXMPriR/ADE+f24qZauPZh6TEHoQNVR0XBfjP94/e7QEHtQh8YZmw
edQpqy4sYJ+e9cfwYbST+L1sh+biVtqwZ6t1G7OXZbhiUVzjJa5ZwZPRoXEJt++hdE2lChRNKw9Q
EvHgVfVsbwSwuRh9LyC0ywlfayQjkWwSGvPwYVJtcW77Cj8muw4fYq3eQ3q/zD1f5UrIVjLWJyeh
WW7d0Nc0zM7c3G7iqzK54DJj5Dmco9pnyCA1k9n9nPJqGA8lyuu2rzYCLaLe6orvxeylxTFyrAIF
/3Gs/y2sMv89FDSdTv3cTyWdBlH+iFkXrlg91GFgWr0jgnSuwTuPhqs4b42Ib6b7UYRfrS/m1HQQ
Okp6EZRFicJurqOOdpj7LAoPXKbTv0Yd1r+HKUvBEwLs6lGQAtBBZJ/QNl4YrQGx3sEuMZvYbEXv
dDKohrB+aykzLa58jmK8Kmcj/3cuBkSy5qaQ/5vTqHkAV2Rph7jwNJzah15A+FDn7MM4u9Bg/nLD
Li98MdFhMkuncV0zwUDMixAHpGs4ttGBUU9xKXQADvdXudlCgGw5gZxBKi7Aoqswo8YKEgXdqFxa
MGGfTbUyDmLW+uc45E6/v9TNCXxZ6kUtgpVu4MpujAyEZYHOcJo2ORqy0R/nIt8DEWyuwj1AP2lp
C6xz+ln0vY2+B820QXhnVCSVYwF/bedZbm435FqQL1l0PiFa3HS9q9lrUula4YXhon4MnU4EmqIn
X0KvT69mMyZ73gYb34kuN7q5C/CNC3118TAKa+0Zj+Irxt5I1raqcw7B4vlxLPeqoltAJw+H1TxT
CqaYi/b966ug1Ca9BpapXOY4rD9TWRrdYWmmPWldOkuf5oaUh0T0YoDqOA8cldjurlgGRh9SPR0/
6MWofhwto4txpBuV3i9LPXWPHNziB6PnZm/0tfHJiUrorCzxls+xejfabKdjB5Xt4uRF+l5t+uQb
5Ep1RzbI2PoELMG0gzEo8JzVDalFmSJq24NY5SoJQ/g4GjzuZIMSY2rgyj1kcnRnvw0TJFonXK+U
h4ihPR7hWud+zxPPiN8bRaRIFN+l9QUnIBhTMVJRxkNWZM3kM3/snOOgEjwfJYo9WWDFVhO/18Ix
sxCLye0UGVm9s85KkihtAOsg+16MppyCVlrgFVHGLIhwKAwaR8vp6/oUG1ZY0upWwVqAM5r/Rxe4
hvsWhvqeQ/TWVyDV1PmHugil6de7RrFSzcK9gD5uasYE23q6GmENofR+FNn6CgusGvUgxM5voohs
9cEq+iK81KZS/OwtI35TaWI0fRsB+7/GfHESAJgtVytanN66JNIkIh+058OLSGUG7XDWfUsX+RNI
Onm8/1w3mfqyFFQYOlX0DG+m3gip96ERMp2YktEMBhvdhzwT7nFSZ/nU0tg6KwVWOvVo27/vr3zT
nGPlRYCO4EID96Y/LGPEKhV38C61B0TRr6bMekhy2gJoN9aB4iLJqNsCeF1uzUdQ+OVO5rm1cUBL
ULgjCkXIWW2cQZtVrtPWu1hFGF+H2J4D1ADy0/2n3Hq/IBhUmrZID8CQe7090cucpRUq3sV0GiTu
8KORZ2HF4uvC5XtQlOF7MzhtACjvrzsGvF8mTst1xJSD3PD1ykoJeAun7fBiDbNxrhpDPY+gnEAX
V8XfdgzI3znLnAxmafRellf9R/O3NSUKf8t+Dd0meyp0tXgs6t45NZXcqyw3vhpbFUTIImZ826ab
lhYdmivRFUXx9p/aiBbGZy535Ps2vhq0qqUuYbxMrbB6d3YJm2M0EaAzpJv9L9LlcC4kDNtj1Qze
t1nLDeKaVcTnPKvCnR2z9YQLUecFrrtMil6/TCdTXLdjCnatyt46w783hoNqwrg63N+ZyzO8zqwB
OtMLoEBnJkWv+vU6XjdnBWOD6DrD7juCM3+Yc3n0km58wNNkz1d7440uVDVoorQ62M2rNzoZU2Lq
cZRcY6Oqj0I43qnqJxtTHTv9bNR6fdHdvPnSwRHa2Zw3FebCQ4KhwvEjzDH0e/2cY1Z6iFA2yVXY
YPxGTVrnTojsE4xZ41HMzf/gx4c7DZeXCL16uYA5EeDCpILB1DqCT7kNzNAR4go1oQqP9JYVJITc
Mmp9Z3D78di1ZZ6euiQtjYdw1Fp5zUG0AVuTcfSvwM939CdU4n7C5NctX5pJUR1p++Mconu95Yu2
bDvfkGxTvzWV6Kwpo234jddYLmHMUt+OsaGJayPtrrq2cRN2ful0mKYnqF/+cvMJLoHiJRdZ9Y3u
V6WXPIOtjb7Y+O5+CSN1+F8Sqdh0RTVYLz/uPP0neAvxtcCsIDraiAHFz5aFH2+XWeYHBrTzs8OG
haw/q/YUoLVcf7q/Xze/I+ee+hbE6k1/t/YKrR8EmgX0yJl75bPWaX6ue4Plt3lU2edhwrwtGOEE
GztHcuOqoqhmYXxT6VG8sEP+iG/otSRImefxNXV60Z2FzCJwjG1kWh/KrG3esOGHHwp46bekxb3+
hLYrc637j3/bJ2Ufv+ypJR8nOK3uq0QzRD8YSXKd0qzL3guLaxs8IxN7iCSEJb9HUXUOFNyTf8BQ
H9+N+BWpBzi+bRxotSM/ztJIlZ2K5Haszc9C3RDcPdJ/UGRW4coehzBqO0JlWbStPLJQWwWyrmC2
jAwhNd/LtcQ6a5qsuqCdakv4Vmubhe8KU9upKre+E5BiBKUMJjk3SBWzBzBBOyC66rDwDsuY85hW
U/gsBBirMLfxZ1WK4pCMEA4zhsY/73+i5VHXhx7AInM/9B5vC5hwkuXQeHl0Lcym9l1lsp5Ckuqd
c7CRiSIwjpEJKDU25XquPrlUgBCtWCWi0gT2hCYKq5yGet4LndtLLcNTRrugtVfJC2Vo64RexhWR
6d6x60fzvZFqwwENi3onD91eimY7jwUHd10/V1FPFpNG0TXNhw5nK9U85MU8+73s96bCm1uWchbH
LSwwF7DR6xuhGURclNgfXkSR2Y/ozhRHJTSsT4ZStM9jUqIQphYiUFEIPXWjBtPLCMU/9/fK5nEG
8b9QKBdG4LrarXEWS2KNRKbXJucrY86EHLhuqretKlKUTLCMzc9jZsZgujPC2xv8NMr5UEbG8LU0
NcXzdbsw9gypt4IsO3gxpsBp6Qaeqmb57BBFoit3m/yBFPsIlF1E6mcn7NpHJDVh1OoDRnD338ZL
f3J1dBCNohIhH8eL3DRefxI8JyUTRCW5MnVBg77GOOVHCS79ezlO6tdC7+sPcnJE8UFPZYlySa32
qg/bL0VfRzQUpV7XOR9QwEk/z8joCj93ZuU73oCyCIq51z4ZlTfFflLUtfRVY1DMABUbrT+4djzR
VVCq5iRLU4fz7XGx1kPVwsbrU+cjngjCuhpw/7Caiht8a+M5br8xvijEY47p4S8sfyWVv3CqI45w
L1B1ZG4CFIBiYOuTSD+kU13/UtKkHIISHgAAefRO0EbK49Q4ZkUZtkTGqfzeulqp+QjY1+iypUb+
jtJQKb+0rlU+AhBtjY/RPGbH3Gzn9rFux/RnHQvrdxLFw6+dD3Ibyl59j9URqaLJnTKD3TlY2Xdd
Js5xapw6KMxsfvjrlSDdA1mHxcmAcx1j+onCaSAPuk4moDdL4ttVDNI5FMlovbu/1PKjV5tsmWss
XpmMh5x1mVK0NQLMSpdcZemVj92MMoJdNuXh/iobkQz1T2oh5l4IWK8vRAcQLJYDY3qlJd7/a4ZZ
8lx4YXIqcM/ZSTNvtUkBSpJkgmwBTMCfVgGa7ix6vlaUXgfFq7+3gzp/m2AW/qOi/fKxr7rh7dBU
+Xetlkn1kKjxgM/SYPTVcTDd8Nv9594IHdy7vFnKeqQ11pOj2AJhLGvyE7BvzbPbzWgQYc1yYuLr
HK0y1b94lrB3PulGEeO6tGOIGiBUbwQ9Gk8oRV1q8bVGa+sIGQFyBwLIz1HfdAEeJtHn//CQyyCO
NuUGVwxhrn6OeMprmiT0mBa18o+RVjj8USThV6b/4+ybdKGMnQi5tXdd5CuZgQAauUHcEAuRdmJm
e40pdxPfKNwZO+rY/XD/+W4xZuwo6pUFl25hPrO+hyd8yTtHn+JrE4dQlAEIyk+qKRDt7kIT2bMq
Eu8UOJg/6yIcL62sBFJrLe6sxyEf6qDr1FQ71bOsdz701qlauIkQGdjsN3PCSIcq0fQx2b+uZc+D
4gznIXS9p2zO9mZpG696EdyjWCQPWbpTr+8iEUu7KKs6vuqxVL85jW6cuhkW5P03vXFcPARm4TEQ
LPAMWx1dTKxrb/bM6FrrXDijMR+SPgwmNZ2CMINy1aNg8feRCTgH1ywtP1rs61A7jAWqmx1WpoUl
xMG0I/VsawzkbYRcdqL6xrkEW4vwPJ4LrLhuLiAmliqqGJJrNbXKo0zd/nlOUmUKBFl/dyqUUu93
TshGh4GicBEoXtA/DJVff7YKRK8WaZwQ1RDNm5rM+2PruNMjsqLqNU7i/tGyW1dhwpcq/fH+x9zY
ncuhYZ61HJ2b+bzUZ9vJVZs2YmXkZ9NJvspaKd/pdf37/kJbexNXCbgpoNeBAqz25pSBMpLL8SzR
Gn4LXOi7Ctxgp4zaWoSkH7Qy4h50EVdvMsQV0ZhpRFy1Fp+dEQXR+BgbZrNHA906AlwGCwAGFNrN
JlEsrUjijofpO/mxpg19ZnbtnMxOJA1ERrUKkgZu9c4+2fpW1KogxZg73uKw7QIlFpz6iCSKGb5r
qiEPXA1fGLuc9kycX6LlKuNY+O+08qBhEVhXNTuMDaON7EpcIfGO4Unv2zp9i0x+/7/GtFB+hD6C
QtvYRebBoN/o+MwwuncVahOAZ+f4a5pK1CSdJKy+t0CFfqpR1H8sRIfmYl5YVe0PXuXsJeO3n99i
LrNkE8gVA8vQXx8kjpDZTvkkrpXhYkXUh9oRreFqp3GwtcoyN1OXDtnt3Mb1epJdJ6JDNhTJIUUX
5TjVWfXXB5NtbNC14VND5L4JCn08xl1XI8k42+LEhhfnptGqS9bAtvjbo8mwBjrJMgRmaHNT0DVu
qrfDkF4dBSx9Jdrq2JT5noDU7ZmBO0UHiOOi0WxfTwPzqevzqEvTq9qh/+rrXT13AfoYztuwYzLr
69WoNUcJ5GQPivFSg73ezEykSAuWOREkyfUs2KaYQlkyya/gg4wlEWl1N5B634yHCluQ2E+12fQG
iqyobM/0Y23bV9RR/V4Jvf9cIA8qD0PaQ6nkNrUZNsk2/1nnnYaJVB2haRiDCYievDKJAb8CE/9N
G3J8a6GfageQIsy3phcnH2rNRi+l1r0GJEWZG+Nh7jSB7V/XufYRrVIDSHkc6dOZ71VMQSJmlNut
ULoCBnNrNjC0tbwL3GaRZhFtbiZBWanmP7NRQpeWnkXIScuJAtAUjYuYkMVf398rtzGIV2mRt9M7
Q8lwPV8AFg+e0tC5HosuPQtsvo96WWVB6WTeTjDf2jAL1x7+L1idG4GcKpziQTHG5DoicOqDWLV/
mFkDzteRzUc4KTi0je1fY3G5BJnHEmPpwqEEvQohsu80o85Ik0GOaA/tBOFFLT0s4UZdOQDnrHfO
3m3jD7gKBZ1NcQem+aaj0zYdSkdFetXc0hKHJIvNn2ljh9pCBsxQiuUGOjmTVwxHEC/OTz2qkSm/
/01v84/FbIN0B8O0LeGtNM6UNpTkH1VahIEMp+gTvWjx2E5D/mR3an0x9aZHVobfv7P21n6i3GTM
wWu/RZQ3ALEmfWDtQggvWPCPi4ayiSqu2Gv4bsXtxenMpg6hE79+1ZlSU+Lk7KcQEeHj6BbVQ+nl
3U7cvs0fkdcmmUL1hI4Qyk6v7yAxGTPn1s6uupIHpcjzc0j/3VdrpF2AXezk4trG+8NzaClaeaRb
KYwoFZlilWBoIr3XUQaYIvshBf32yY2LNjwu0WA8WFEL79iVdHP8ps6UJ5mDKmqSRASFgnXhgz0g
GxaEENUfUzXaE0t5gdWt4i+d5WWCBQSUi3P1TsaIiIeuGXdZhDPAeQb+AhKGiQC2TB3y4E8a6oLq
se6r/m0UjmYXgPOS5THpK/FJxYLxf1gB5/OjrSblxdLVbpG1bkxMipPUOdpQ7NKDKhMXAqJQq/Ii
6H8pV3xyhAxcd/GDChFiGY95aLcZ2MxUtjvbeGNvATRCEcRZSk/0KV9/dZtORjL1fAYNNZBPZm56
voGO9I4Go7OoOK1fJONVzDphOoCYXL3I2Ugq7nGARp7bjNM1QS9e80ub+RjQPKVoHgF0orndJ7Wl
vbeq0lQCI2N84bfWQmXTgeXlqHlNQxikjlp8DKPZRNQDRvroj73a0dJtzR5hQ+mWvo7tQX7yesCJ
QRoVogmicXLfUI8AYZzsSp2DXs2Sn1ln9owiZ/tH3s/GB6ucBsPXgMglvtrGSXrM9NG1D1GvWO2h
FVC6jlpf2/phkIx36bI44z9lY+RmIIcpeihLa+j8PNHUb3WVhL/zKrSfNXvCxcEBFPspGYTxAwo9
Eold4VXeY1gg3uxXND7D05TN8mszx7niE8RRWhCRkg7HvIdQ++REdAf9chiU5uBhpfyZDEvJTjNG
Y5cpE+ovNyycwVfMpvuR13Li/ILdjNBCQRXdp7ORaG9Ssx7/0Rqc108uBHiLvGAy9srdje4YVQwQ
LZ6CJvvNLTvZMU5EaIFfmnZEmple6SE1myiI1Hx8u/QJn702LZmYdcWbXOn6Q8cMJXCcXt+JZi+V
9XrHgXZaCipwXLcA/Eg38myY3AuiJYZ59CIZV4c6bevmefbGmpOlx0n0mHnekJ7zjuwAhXslSx7a
dGwsv+u8wTsD0wqnk2EMaNDnDtIqGTrIlm/RmnefGJtM/W9Va5IuQCiJtnfOdvms9lYrcICdYyTj
owZ+z6hItfxQ9a6sTmWXDT9y4WAPgO65Vr5x3dl7Y8+TbR6a2G7epZaSfnErDF4hY5hZzv82tvzy
Lp+mQGmdIfUV1AS+JuWsZqfcUTvg4lNCYTLHZj58gFTOgZkQRi+ucurL69AmPbbCBJjxILxJe6sa
M3Zxjsc+2wkmG4kPxcUC7eGYkxgsV8wfQ1tZI54zj6V30VVccms9rz2/o8Y6DBp7QMna+hCT6e6s
urXpWBaBCrjlDJjW47mwXAC7jeJeYuQJ/NQGvTFkeXlIqp5pVl+KwM3bMOha0lFVr4ZHVLeas9FO
exDbjXyE65lyhN8C0/cGR4LGesrogx8Cteww1Nn8rOhjd2QWZT13vTqiap87J8vaawRvXKb6om2B
GKS6qJCuorgDbsAzqmWzq15xCttUDdLaM0+LVOP5fs610a7komJmSCeET33TqhgLRq0mPgAXNxu7
9wjrYPubumCw/daYmQHbeTa/TxOJ5L5Tq0wyIYT1yad+UOZvho54Qo04I2wnP0pCtfhrhBm4f7KY
hSFJJX3TrBmxXBkWKRFXacQxS/L5aoxDvrPK1j5fJmfEN0giNzgv/kOeT5Ds8TZMFYZbAGc/TZnX
LLdH713HPnNwZLbiZC8T1Day7oXZwKzdAv16g6ADmT84XR0rlygU7Xg0mmgRTcw9C+wK/8kEod9V
6EJbcvoxWsn4m1jUfWDfMFwtsknDtDc2Ou9oa6FVP5BtZvohdCr57wTQjGGekyond2yY36fUpB92
ts7mr1+qWdJtINXrOQ3t5EHTI/jp1UykAkfKTNtKRQtIQMvNp8nAxgLyZ3SqSk19HMNIb3zqYiuA
D2Y+D3ilBK0ilbeeMSqn2e3Vj9HUDg9gUZQvhtmO51goe5o+G2kxgnncaNTOwFDX1X/vzU7rxUCO
iSPiks55fB4qM/+djmP2KckVbeclbRxlCDKLEhPdk9t2Y5zVcEo61oM+JX4KGCZ1UMq+eRdx6e8x
DzYXoyHu4IONIsO6Pd0h3o9xna1cprFPD7SgcGlBp/kBKTbrdP/jbySacNUJjQtC61bKsUT/DZEY
notB8hhoM/rN5WQZO1Xp1tdaMM7saB6H7/b6BuIJSafighpBAD2p6lkcTVpE54hE6BCX+h7GbusF
ctvRBYeSttFPhYrSYA8SXsbc7g8WmdVRwUfdR03j75uoRPZFBIxpjIYV96qxaYahM4poebRk6p5g
pqpIL7uYfgmZ7MS3zacCqEv7buGJ3UADuoExa58pF7OSyZte8cYLXcv2W67Fjn9/W+wttfpgmM1o
8RilHC9EWU6O6tJag0v8OQqTv1a2p7POtWDzD9NSsA2v94YDBnCA5hteUix5Yr+fjCbA7GV4GB2C
yP3H2rghaIughLAU1MzPlkj4RyakNJ2egimBb5710bE15/Q5zmV6cKz5W93Hv81WG3Yu5o03+eeS
7ioHGIrZykZr9i6anUAPw91u/FiinSpJTts9CMHW89EuALPygnZep1z1ArFR8fu4VK5dPCs41Dxm
dWs+FnaL+uwQDVyCs7PTV9t6wsUeY+m60FdbA1r5y7lr+9DFY1XNrnbc03stZ/0UWUO5sy034ghe
mIuwFsMtdG5X23LCv1VrO1LKUirdYUaW8TAYHcZ5ZpIElOr28f5+2VpvEWVdMGwYB6xnwLCDw14W
qDtkvUxPSTfMv4bW+mp2nX5NbOnt1OMbb5LqjE4PY1DS1TXfPNGSQhHNgjWJYzSJLVwrcox3zkhL
7vmNbC7Ft3q5P295tGOZwFuEbXAl+A5PRmFNz3R97He9C9fo/kvcAHhZ6KAh2IUSByP19TzAsgWu
Z3a4qI962mmcciWoxsI8jOAyzormTBQiM8RaCGrPjVF1/+RDVgS6VimPUUTH+/7P2Xpyxr42uAX2
0s0kyqhZv/R0yFWonh4nCHAP5HTKMaJTu4NK2TiO6M+wc5Zrj+tPfx1uZCPDwZFw+/BCm56qtowe
tERRT80ciWPTWu9GpUx3wCfLEVgV2KACuIcY19M/fWn5/BHi1DYXCNtPyiVti+joTUX2nllEs6NX
vPkS/1hl9WSVmpc2/g/KRdppQj2OraWfenXiowsNeOn+F9uqJMHnw33lay1u3qsrog/FbHbYv12g
eTjfMUW3LgNSFAcZwhAgFfWMdzWObY9dOHr/aHVmOkEyG0DJ6vCvWe5UFxAulmkFZcZNLW00FO+p
QWpWTaq4drYjrl7k7ZlKbL5eJO4W+Rqo++uKVVFTJ0rzKrq2hjVeXQGIxrXi7tnz8v8wrOOdQgkg
TVr40qt3O4AoTOsaEK07xkAwda94EDL/eP8Lbh6ERfWN9gON+fUVgRCB17gh0OgQFw5/cibcQOwM
p8EUGVwpkjbos3jHimvrHb4EbuA7XE9rnRDASdroIJB7NaeopTeol5jD8jazENLw/cfbXGoRlSC+
8a91MVISPgX6ZehHw8ALpinDbKNV80uIfNtOvr58jvXxBtSBSDcEkltgNxO0plRrajUEWsW5710V
yZU+OyGimh7yfki/UoBZn7to/A8tacCJNsknSJaFzfE6mA0jAjqIRRPF48o7l0huHZykn3YGEFvh
iwKLdgnp9DI7e70KCv3aYLkcdYDHaIE0inrJdD3buQO0rQ1J4bgoEeC2Bevv9TJOrzFu9ZAsUxpr
jnwkqmpQtJ2cNN/Goqp5CJ3Z+M2AjEFqM2tjdWjaSTbnXMzW0rcaZeUzCei8g+M5wGmXvRH7pZjz
X2oxN+2R9qa+Nwra2maLiDJ1DZ0UUtjXP1rX53jEkE25FFKdrrPbiJ9eoRtH2xm1/3BgHaD7TPEQ
JbxBE6KT1QxqJWholLl7WGBUfmKr/bnqCnnKsqnw87JMd7hmWx/lxdkP7Ta69O5qh4Fs9OJGBW6m
hINE+1HDAhMjiGNmKe9td4KuACXrPxzdhQxvU57SpFt3pjwdHo2OZ/nV0SLzY1Y2SYASd/Nzcuav
94PExsn1XprerEJVut7ZeTprVZsCc1MKlJIYJ5jNo5FE2jPedx72klaUf7Q7s5rPQEv3Cp+NY0Vt
SoCnE0mnZx2hnBR/Kxxgo6s1Ar71tUYFs4kCrrrzOjfXoQdGJ2zBmaw7F2YZ2nHdWrDkm6wafGkN
zmnAtv3H37/LxQES7J5KfrV+l3GOksRsSpqYKCVdGTYjajUBBmXeG16Rne8CL4ImiOXHXrm/9YC0
FslnPXBuN60ZnWGX3Ya0WZs+lx8YaNXQTZq9S3kr46EeRr8cARqHM7gKgyG+KM5UQ1mN40WSdU7q
1j1AVlg0dqtppo05FJVzzFMvD32oKcNI9zYeGJbMRu8ERlMY1U4yu/XkC5EWDANozZtmdumOkZWW
sO9zU52eW7oPMALGvex888kp8CgWFjAoz/86yFkCgcQKssoFdoT2MNKZvmKLVh4iG4qHIRQdPGge
PYO+GX0v7uVF7bz60A9uvdNt2fwly+wd2wQghjc0u8HqFcmhdS9CQcnkkMdAGOCFW0l9KOzJsR+Q
IOoRcVRrHKd1CpVjhUhLczKAGrh+pthDuvOTNi4ADzQ90JWlFr1RJLGAVjaTlYWXbErEqQGl82Sk
o3ZawIP/4WuDSVvULgDw3+gC53MZIi6WsM8dNT5aXZ0elbHeIyBt1NdIJ6KnTDqBsOH6RhunIjTa
Gl8KOwNBFddV9CBVLQMC1ISHak5/3g8bW+8P5BuvTqdbf8PQ8yimS1Euzrw2FH+1QRqiKiQOMjIT
f3+XLVaNC8xoIRevOwf0J2q0qSIFEbMkPLdGmyq+aTfVk2xnyyATjTXDz6x4/uf+I27coaTZREVS
E5SW1jjLEjH1DoNcSiV8GM5NrzRX15mixzB1sb5AguA6tsZeYmJs4Ag8CCUEBkI+5dbq5o4r6O0Y
iZLfV0phHpMK8aUgidFiYf5RUI5B5OyvPZ7ehp8acfOzb1ysupwakBxUzJCLXs1M5QAJxZkeOqga
md/Dgi6Dummm/ujGYng/zZ4C9qTJQIpqST+mPlYc6XfaiyOT9XzOk1OH/NEX3DezKIDv23xVO5gn
71pPSlzmAEE9pFXjOoEkhEU7KeXW9U7IQncWMUsQSKu45ShxldRVRctZiUtE5Ucne6qnyjvVTkrn
OY/b8hJ7mcf8p0rO9z/6VmgGQu/Czyc83yisCgsSeaHViHjrenLsa6M750m4hyLYOqyeQS8EbNWy
1LL1/ugslDnzdXXg6lPqVDxYaqOCU8X0OawsLE5KI9vpK76gq1e1Dpfs/y+42lVNhWsixANUT53S
pr/e5sEi0P02GgEI8ifPNyeMkQSAN18P0flyEiYl91/t5kPTAiRK0W+keH390DiLo6MCL42QUdVv
R8VrTskc6YFSG5YfeeXepPQ2RMHfYZhAPuoiGfgyafzjJSt1m8oYzRj8SyQG0tJE+QdWwtEOxV4R
dBsqXi2lrx6tTAEYeeki2+w6xY85n4fAQ00pYHZnPLfMqXnH+Z5U0NJhf/1NeahFupmR3WJhsfqm
NRk2002+6ZjqvM/QAw8JCOXoJqGQvrDb8n0W0f3zlBYDKmH/te/xwhgGUapxRCGPrwu/rLXcedT7
+GoYefw2Hufiye3rar6kgFvDnR289TE5J8gfoC97K4XVynbQFZzsr1kUiWcjbDvcVMLxnSi7dOe+
3lqKqhDF3hfyxbrVOJrRZKaNANxqe9WhS11MhpAqOLYZ6tf3j8TWUvS/sCpzYZzd0NvUpqjUqIMZ
m0yJ8jhpivjVGrI7OJMxfrq/1O3powdGr4EUbBG+W/eNRJ8rE9cOEGtqT6XltrCMITpl4ZAdaJLM
x/vLbaR8rLfYry0maOR+y+/54/Q1bTol0YBmLlKJ7ifZFKE/ziFoZCXXjrLvJxBotnHCkWE6YHSV
PVXYWAVjphk7bZDb24RWC8wDOiEAzHFHef1DbDHEspL8kHDo0ndeaXmBYVObIlvgBOY4WX5SK2C/
C2ntGHpsdOtfL71cNn+8A0SOhCX7KbvWs6q2IHXaqrOOqpVlb2YXjT6/auZE+rSeIRDnWmNce0wF
qmsvQvXUcjF3vL3a2AscG7cBVjRoXiB+yBG+kTQYe4ZYkvr8qhfYRhRFa587ZU5OqRwp93JRPRqy
TQ+dlC4frYnPaTmo/2HrL+qLOORR497U8K2pYVfBHrlmneUEYdGoX7W+7wIbd7Od77C19en1LO7Y
tGVvICVSjWpaSBCpsmr+FymFQg1c1GgOSls5Hws6CTsBZPP9ksCQrCI7jcfr6jowYhOtCkuJr2Ha
i5Mea3S4kik3/F4L7UNphObRaohbpa7Fb62ani0WRM1O/2DrqclkFkwv+Ss19uvNh069W7QRbDmt
Tt1vatPZb+WUFSdkNdpHkwxuT2Bsc0HeLwad4INuqByOlqah8IibmsvWsnJVfJiUNH90BiV+L9CG
3knVti5dCh3kFlB4IIKuIkwZ95lRYXR7zXuUKpxhwGWwGDGqK/p0orSV4aFJTePD/cC2+ZSgOxb8
50ub//VrjSMy/1SiOdR4cvw6VnHnF0qcPg9WyLA2Sva61Fu3PKOaF24M1Kb1LavXTa52hRtfndrG
fW9AKkbL5dfJDi00+fMZ48A4CyaqZb8Q06/7D7u1k1FxQlIeZgnxfN3Ts2RJm97DxjJkToW7YKQh
cqlpqA2dlc6eTzm2WVe90Z0TRgHDG9plxodCzrGzU64vkXKV62j0Y2HXIQqG+PPqW9u1NcZi7KOr
YJ7tCwQWPlaDou4kGZurUGUC4zY4NGv0lssbdoXLrGhKauMXnbnPNZKE/+68040LiTod5yzG/PQR
1/vWoO9R94tFjloos+XTJqKNmMxJ96ZXK3ycJzoEV9WNnS+cXJGBfUU01S8k6FJf9GB+fSUO58af
PDajj21oHwWzjec4bhC11R36Qi7ekmWWKXuX+nJXrj/D0qojiG4ZfwnybC/JNUpx26y9QBni+Skd
49Y9J31iqg8pOU5J6ql3X6JcldbBcUf1UQuz6nvU9eGTXQo3P5ALlH9tP7DYn5NFIfgOsOymjTnA
wxCFpQAqU6LhNNadcYrB0v/SRam+H4t5Twhva6uQudBQRCdh4XW/DgNsFUeRiDxfdXjpV0sPER/q
4dC+u79ZNvhxaPOTQIFSolq8mYeh96PEdMGiay5S4fqQ5OLvcWibn9tZr9kJeYiaIdSk6LveO9r4
RpmM/AHNokYGM+zX9tmYysw56vlSk/wfZ+fRJCfSreFfRATebIEyTRt5M7MhRppPiff+198H3Y2a
Ioro2WgjhbKAzJPHvAZ65/RXZJkgBCpbleyrZWR2g6jQMH8H5W/9aIakky/KxIn3TTupET5Y8vxT
aYcYirrMdOzuOqIo5pzKvsTvzYCGarsL5hPjeZyQaLjOnT0v7qyX5SPoPke446Ckn4q5Us1nOUr6
ijZsL5qLClbib4v/JP3VRfDTgdY2wjq1FSnSCb5MLT4dvMmdrUv+q+LFCGzuJpJZ6pKWy9zB0JVn
LQC9bb6MbVtc76+ycycxNyRgEq1ojm3j1ODEJQIAzF2qpJQfm2qsH80iboNsSfMX2IdfnDJUvt9f
c6eIoCwilIALYZy4nXB3Q9WqecnWR2eh8qZczx9qZsA+DJL4IADsXH5AByAdM0tHMngburj0k6xe
AA3NdfmzcuyBb5rOnzD7cN6Fwin6gyRxZz14O/QM1guQofcaSv9IoOfQFoBKciACoTZDoFwhA+c6
k2hYCUlrJg+6pZx8uf8+9xZlKLGmTBScN7NBXHqzeu6H8KGLJeW0jOoPK1pa15wrpBmr5cgSYufz
wd/gXcIcJbBuu/S1FbcQlJhP9E05km+LNXrzrw3dK2MtOfiCO3ELMCedW+7J37nh6zcqdK0Scr3i
P8oahQgZUzwwg9rBRbrzCpHsBAeLusgK5t4mwDok7MpkvNrIDFHOtUp34pM5OhEQaKdZylPVlML0
73+3nRf5GyFErUm7FmzE60fDMNZoUROUHupRr9E8XKRzWiWMByl2D97izlLMVYBCrFwIBiyb58va
OYkQLQOwUg/l2aJ8fR4qLcq9OjsMXOrOJ1vTXIqXVVzspv8NBdSU1EXLAgvd5eI0hAp0THORjcE1
jKEx3Zgy8mfTW/HfcZ73uasrw5RC08r0/6VpUj8TcavF1xqYy6cqVdF4nkRkn/XZVr7C5bFNL3Iq
1YF41cMRksau/aEMqvyvZgsTw5QyGT/ZuGkduZPvPRdJlkpnn5bOTatVn3o6BJOUBlXsNIjdz5Uf
YiVyEJH3VvndW6HrgfXq9njp3ETGJKjBDX3JrtWIxI2jzUe9sL1VQDXCCiNBJf1Y74U/A5VQRGxr
QxaABOyeYnhZXlt2R+aKR6tswmFfs8yotlkQG0AJtMmMzqpZy/9hc6/haOUdkOJs7xPg+TDZIZcE
VS5L3qjRL2L+Vp51wKkHcWL9wa/zSbACBAnEcP9f3Or1awM1MrXtkqSBEoq48agmmlNo5vbHQTFz
4WujYZ1R/r1qVhodFOm3R5gsn7bp784ldiubI+yQF5rypKfBUugFxk6x7Gr6MAeR1M8HxcveU4Ja
ZIBlrUDbLS4sQnyuoOrOAi2C5HaJ2qTtz4012cLLCgj0P1VrQK9Az7Uw6KYZAu79wLi7PnNmSM9k
kpDXXr/luElHJtG85a4yikd9GcUL/VPZtVsjuubRlLxAY5PPMMrag5V3XzKiVmD6KRpueN2danUx
OHFWXmRl8fCIt38YMD6Fa6vV0b69PR2oAnH8MJhhyZs8qBirrG9R8g9iyNh4zM/RE8y8/nL/Zd5m
eDAGgCARt+D333iHJFoxMuctIEwjqVeg3jcZuY8OQVu6Q1gTW+uoC59NGi9HQ6OdlupKVkAPBPU6
ksvtPmpkUfStluZBiQTFl7BspucsS0z5lKMW9jPqjOFD1xaWj8J+/5hqkki9tMjKzDVtXMX+w6el
bQerGgzNLZlegKhO0NTI6G1Wn+sotx4iI1J9WMfR57e/ccASK0p0zQO3sk+gjNWuN6M8AJmeoS3s
yB9mKOuuk1Xt58bpi7MFCvJg6LzT+UBgB+WndRCAjOA2PrRDTe82F3lQDGV1nk2BxoRiTO9HOs1+
b6n/znXvXNKmQ5Qxa4sTPY+jWfDehuZLs9Pom6x1y+bcSmOIXoGVBg0N8ktf25qXgOs9CPe7Twoq
ASgpSJTbibOk20KRQyMNJqfJPmB0OjiurE5O4mZKFa0o83F+KjsRnWwzzku3qMzxy4KD4RE4+TZr
XAGtq409gGv7JlqE6ghdHZu7AE+VdHErzRp/VCm0T6QzJ3EqlPS/HGamZwRlBSj0DQ2o6dES7skL
Vgox7jk2l+vj2DL099IxNGu3T+Mh9Rp1aIyD47P3bf9cef37PxIG2t/4GrVJFtiltLzoY20GmBc3
B53v3VWodmlRMKcD/fx6lYkGqcjrkE/bOkYRQAIM0TmNRe/498/o7qcDdILIE+C/G1HfSB6pNhyu
uFBX67Oh/YsS1Q+MvlSvcJBuvr/YTggmGhAH6cGupaH6+qn6Tp6ElWpJkI6qmnxmTpJ+U3HMUN+l
phVeMEIoH2S5n673l915Rqh9jLSIC/CCty2fTp91ptQGmu9tDwJ6WKgOvDChBRarafuoFv1w0P25
7f0iXoowJAq2aAfeCL4D6xyquKHXbBYj3XV3rEe1frKlTgIVa5fDx0VWB+1cF3EW/WpRpOrO+Sg6
/fPbHxyw7CpcSHv/5uOiqKSmLB0HNoDoZyitpV+pzQBMrhRPkdUfiULtzM14boD06FHDd7/hCg0E
REYjKM/YWo9JVhRW/hDP+lNjL92lsUysQ6IUyaVZbT28choPK9zHVBLKX6R1w8Fn39tt670LumoF
b21vXUTae12nsROUUUpHM+t1KT8brTN/rRs79odebx+cShFvlx4E7wxfCvzCCrTa9j4EKm5hmjO1
EiLMfX0pMr+xz0oO3D8enobOea8lVnFw7e0EDJJUDGnW3sDtQBqgEAiGwWFUJofIt1Sd9eIs5REX
bCctZBVUAFcJhVU17/UBjhw1dyiUEDw1pNiDnNGcF2UO/TnHs/b+3t1bCqLeuotWbPK2pV8AaCmt
BREnZxnhP9Vdg+tT2jkhas4DDpL3V9sLEVCUINjQ4F8R7a8frJZgGbeRlAS5POHUFoNu6QAQXJ0l
/rGAq3p71KU+oz0GGInuwDZHEclS6nGjJoHa5vUDY27bL0atfaBETE9JaLQHue/ey6QJt7ajqdhv
EHEFIiK9KrHeMLZREI3hcupQ1fFL5IVO99/k7lIrMpOJ/Q7lJFOmWYqRSQ+knKSkWgr1lE6t8q3D
h+ngLd7ueQhl6tpbR+WTKLfZjW0rHCeppjRAlZ78ksrzpHbQIe8/0E6axTI69jLcIDs9IyD4Jhtf
ZRkEhj1sZtPLWs6cKkfY0Po1+z3yYfXFQtLUlZRJ9029aQ5uztsLZf0NFo5fVPao7m0yyinpkBKa
ySgNo2fDEMWv0yDNTwnf2xsrZzJc4nnp4vqFts6cHHGh1///db3P+mgNok7Ljr1pj8udMFEYtMlH
1LZJXNNsHlO7bU6C+Z7Xg/xxh2qZP3RWGh+czN2PzMGkhYZ3O/vx9cnslLZHZj3n7edRd1qQTb+0
ha69edf+bowzLV2BJrA9Xq8CnLSI6xQhqymSQq/kX3ljo1i+aBvpILDtvUoFiUvmoWSuN+DulUcv
OV3FUmFXXkfL6s6dMVWuJS8OvKlJPoOiHM9G1xpHHK0dgRQekzpbpSqD8bOtyNpa7xSJNkZQD4X1
YSr15Gc+GKB/10nEcKE1iTlHFknxM5O3qr46nRWfuAh635za+HO7RGBNEHd8c0uHn8XYBcARqfUN
zkNow1BImkFeKMx6BrmVhB8XZCFbX2oaQMP3D/TejoJVAHwcHQYIhpsdNYkqs7CLToIQ8WzNRR/L
/lzbXft2CUCeisMKIHYlWW33VGwxeF/iMqHq75vhnCDp+MVGHHhAr8OeHssup7aHnJwJFAm18KCC
UJWdI4vyEHqzQDZvpfQtfciqzsmTYFmWOv2o5t2EZpkmFuErq/Lgt3yqBqScCiVGW2xMRnX2NZBs
mqsqiL+5sa1XEb4ISVG6Ugwy0J+M1m6v2bK037tJraBk9NWAnuMcmucqn6f4KsuDFrrLrEfaQQC8
vVZQZls5F5RD7N1tb9NA9TYvizQJGlnNgzydJr+zjezaLdrR/tgN+GDHOSYo6dAC2wRbNXSUuh2G
JIgAU70rB11DqQyVqtOMPtspruPp2TZG5JwguP3P7iIQeQq2SW/fpWgYIUkHR4850yYiJV3cC8NA
QBacYfcyLYPkWXluHcS9vbNAjooXHVN48sZNMxVJ4qjobGALeVoPD4bVSFc0w+yjBsHe12MNhDD5
eOhxbN7oMthDidwc09VGMf1Ijk2v7WBsOpmwDljZt5kcDQiQceh8AUO/UdwiaI8QU0aynKXqnhUE
4rFsp2U5DcrgL5o9+/e/0+5uASvJ1Iw+F12czSvs0wntxdWJKVs0+QdqQPNw6qxi0B8zxSoUv6EZ
XrsZ6oKZ6xRpab2P+8J+J6cdFKb7v2XvNaPJu7Y5SYhuKg96tkKyZyTdI0hCvq03YRAljnVOcKg7
eOzdpajhmfFyTm5UE3VQJJBBgfWWYAUHX8nkVnke0fnyMG9h7nv/wfY+KnUlrVM+6C1IJMIaRbak
lJKqMwpvAtL0KBKwB04c6j8BYR7Be3c/KvgQmEbUO0hSb+4ItUJRnZYbzjfhqGYuGofZo9bpenVF
53hJvbGke4A6lfg8F1FSn6qwEdd0qrSj/szOe0ZceW3+o2emk3+9Tkxa3sqooddFy2SZvFxZcJQB
bpVch2KsD66M3bUIrtQHjGJhOLxeS816PjVeNAHwZvVqOklzciz4dKkCCeX+B92JO4x66TexCiP0
7fsVY6NH0IjZPmgFXvK8rc6hHB7xUfbuQHIdjEXpxnAV/v7MfzTrtHmCtguBIjBRa9VdBCmnn/hK
KX8DbLJfNKUoseoYQ7V47Muh4jLEe3D6B631xDmh1l596ZxZ7k868v3XsumE7I9VMqaKqykztqiK
jmq1l1B5Ny7mJukK4LGtkz5XmfP2ow0EhmKY2htdlG3mhuc4E2bUiwPJ1LDkrW3FzXKRXlMzMw6O
9s5hYylCJ9cOGNRtrZEPsTaoY5wFJfriz4rUd7bXQEf6K+6l6azp4awcHO+9jQfFBdIQKTGY73W3
/PGZom5BrSMn+8alYn7uW92+1JLoEE3snYNyYif7xsUD0Cn5L5jM7cNVc7kM0PqYAtkifi8VTvKw
NKlZXnj5+jOUOStgrlljRwnP8OAb7m16ihjyGFBG5P7ri//jMdGSArqRs3aMjsdpBox56oy4O3jC
vZe5KmNxpRMuuW9fr1JqgxJ26zTNqfPadIE1GWi0S8kvc9GTg77C3lYBRwq2nZrplnSFpmaCzH2X
4dNmJqdYjarHSRIfK3Uo/cKyxwNtoL3lgFGsqTukAHbM60cbER+qRuB0QVHmut9y23wVPfRmSR/S
S64ZRwOsvVdJy5gcDM0oBuubtMWIU6vR9TwLFnTp/VQdQ58tWfiFJr19ZIRPAO0gWodw/G8wMNQr
aKmA0grkcAgflWqoT4nIjwbKuw+E2ANDE0BSNyqHwKv7Xrdpc3WzsLyJ3uxLWTm6u6DP++V+hL/t
vvJAUHEgcNNzv2kVpkMJOqrK0sBuuuUsEReZgUX2O6Cz+aVt2/Qhq0P5zV1QFkXOgnyZOHmD0C1A
8NW1SAkkNamyIZSBu6z69/6T7e1CSCn0Jcm0GHutT/7nMc6xTFehzAYaKF4o6I1bOvV8FvNQ+5JS
HLzHo9U2e1Cvi5ZrARXsoYyNpyrL/0nqNH3fcfS8qp3T0/2H29shgNnI1WnzoLW+Wc5RZ3gVhUiD
eYBn0AM58KQI9qkoOQH3l9p9MkDJQPVQiL1JIfHhXRA0ZjPqkuScY03NrmorOi9OYvnURNNwvr/e
Xvhl38NmB2V8S7vT1MWxCpvGi5Mq2ZlUvgrCVVX5/ip7L5DcCXELrunbGVelY+Xr9CUicPbgnAxo
uKeZTuVV9GrzH74VEwYqVMYtJImbb2XTMs5Gk3AoEjU+l2Ecab40LdMJ8echP1hs72tZSOoy2KFL
dtNsLcViNUIjFkqRDElRiUYvthBylhfmdVbZHiFQ9uIHqBuQqZAGAdCtv+ePUwbqBOZJwTU2O3nx
pcm71kVANz7HVSt/QV9mOamxdARb3VmUJJEbhkqYr7fNstiHeZOufXJeQBuUGarJbtaZnTebnfBM
KcfMuG/a7/e3zO6qxMhVGYqLe6vSJFkqHFNrSYK2wOowpoK+ZIyIzlkTWY/I9BTnZSmVt+/TVbCT
2aShrL36TYVTDc4yVEnDonObvvTFEn1MlDj1c3XSD8BiO0eCup9mGPwiaovtp1StSHeGEF/CyYoU
+xyaWf1OpCAnH0qT0uagtNjZqMSTFfsBK3JV0Xi9cSbcPDItCqnH08z6u47q8DL0dXsx4lFqXWat
48Gls/f5GEJQoq3y2jewY17iUgwDFo/Q4iQvjvESUfVIXLVIHc4F8HhPl7HCvr9n1rO9aciv5cA6
1v2dEG0+n1rb/WBi0x7UhVK9t5TphTLWPMcWvpxWVMeXWRTTZcKs6/P9hfc+JmtSHiB9d9uXUoqm
TwGe0IhD2Cvx8OtB+jcfYTENphn+h2+5gtZp+xO3b9pTs0rKgDp8HGhmGXUeGvlV61VaFdEMK6FU
vbcLLvqDe2nnnuAC5F5HsR20wjbrw3M2XzNe6HDrrMV0iuzZxoPr4APurYKOGAUWGR8xfPMBE7OG
FtXR865zo/LTeW03VkNxELV3oGecN0Z+FsQfCqvtwyQiGyukswHyKSQR3kDd992pK+l9wzFMvBTV
isJti7qoXAUmkC+EbkT+EgM0kS2tO+gw7P+cFZy6kqZXK7TXhxNyQpmDYCS90MB6iKHMvQL/jCdl
KcxvuIRX3wt0yvGOkvJrxtzN79O6exYTqpH3t/H+L6Gzuqq57VDGImfKOLkKBXWWGo03T3r8ZCRS
zJY2MydoQ9G9NEqjn+fSmN+h3Cw/Rw2e8rjodG/nuQLSkB22A/NnNI82bwVrYHMpSnq9TRr9zNCc
oWpLWhfRVfUyJlL9H7YeWReRn7B/ixMWWQsExTBJKZVk+WhYdfouAqpwcHZ3AoVG5q/g6rCK5W0b
2IhvmLNANz0AfDaeWs3+ObdRdyZVrg7ul51YCOOfIMExWnnb61H7M1UYQnuyChkyflNW/+hRmUwP
ud1mLzLshcpto7wA81JjetHbkyld7u+kvdVp/CLvilYTgPVNoiIWu2oz2hWBRO+VATBwm6Ruy7PS
TNE1rXXz0uA7cFIJZAffce8N04Zkpk8g5m5df9kfz90LocxzltPqltP5lFiS7UdWmF7oVJUHcWRn
/gx4AHgEVHxC4naHouRCFG5HEaRL2wWy3DXYiOS5l7di+myh4e8W2KVdrAivSJch69tZghTg6yXA
jUNg3o76sY0YMe/mE89DeoKhspyXboFn07Wxz5c9eLE7NzoRk58J9YA27xYNgud5iQZjEz4UiYMa
k2QMT7YVzV4jN7OfMrc9RaMsPt/fRzuMwZUBiaYz6AHKym2zsiXzLkXGjSDjGjKdFmExFTYXM89P
S13i8DKAFkO9WktLBd7waH5MjC6Cgm+Y4eBNVqV8UxSBbYFtj7/kMcpqX02xYvCaOpee0ioUGTxr
FYHaBvcr6zIsk/gQK1On4ybUVY9hmS6yiyyHSM5d05bf9aZU5gu1VJq5DOG7fxgX1dGZYVfzFYva
WOejo5jqz5kT29fCMOfYzxVRvi+gB/Z+jzRk9pP2OMUdWg7Lael6XVynuhTKN1Xt5s/4z7ZHSImd
44hiLNQUxru8zO3UNUUyEYJjHAVGFtaXHKeG89Cjg5dJVfK/pGIgM4dFBBknlq/3P+DOroGOQAMH
xToyz+3YMAqVuilGhlxqFZUBvpKwN6eo/0DXA32MQTQIoqZH2Pmdg0n+Do8eWxHQztvcus6wzOkd
2JF5L6qTs2SynyKX/a1WtQyVnqy6TKIYvNYCfzZMZf/X/WfeyWLoFqymhcCYVvDE6xBUWkOSQgsl
QUOI/KGNrfgsZ0tzoASytwqdFkB85DE4NWwCfJXjkeXM6TpiG0rh4uM7+GVWTAftxf1lGEes7QgY
p9uUrF24HiLQi8a4FLmbzyL/p4jKI2eLnQIFbSMCNgHtd4b5+p2JVaeGnY/dY+QYz5WNH1Hcaqrb
Ipjgl+NyNM/efSySWfRjIO2wSV6vp404RTkFSXTRSVWQ2F32acqGo1nL/ioOc1CHu5g/Xq+CsL/R
C656+n2o/Ptilg1PpFmsvj2twO8YWCf3HVn4Fr1hJdDYQSIhXjTqnXAHpaTeKq0W2vIoAXJ/+/5m
JbpF0KpkwCmvnyoqFTXJazBzWYH9WVOByI6aQ6HBvZgFywYWMGkZqJTNKmbX91UNAinQhSa9cJws
P0Hc7Wmx0xZly8nyiSiFpyjT20W2f1tTwbtRUeK4aSEtkgNXLAU2qiwMMOdSxpZukfoPsAa/33+T
O8kKE/IVFQwng1HmZheOka1NTZ7HgTCr4a/SKGqeLG4/TwClDz7a3gFblfahAjNUunE2T5xBs+MO
T2f8P5lDNE7QqVnmmcXytYu6b/efa3cxvhn94HXbb3MFCPe2pKU6Zt+96J4dI47cvJftc4U792ni
XRzMynbO2fpYiAvQwqfJvdkr8aKr2aiVSNTkyXwmkZgfFrik/v2n2vlarEI+S+4G3W6bWsZdNk6z
MmHGrcbLu6nFDcdkGvjUt+MRinNn85tgbMgsOWG3yZYp4x2EAUoUMGhx9CCR0yzxzaVvrqUtOQbe
gmZyadikX516MQ9C/t5zAh2FtMFMibp0c38VWolvDD5DwTRmTeqHY658CpMxqXw5Uufz/Ze6V3OC
JwCZwpSTpub2DEiZCAuzNosgQ8PwpMxa6KfylLmJ1UnnwVLDa6w4nykU8UA2CgdSshL5dp8eHMWd
Lbu6seH/wPXDqHD9+z/qBrTm67BJhjzI1FI8FCjheBNY9bOROyRpQ3KUo+x84ZVEuAa4FWO0fWxV
LiW9jq0iGLVJbpAWiaPv8iSprW8p4UzmEpvv2jSK/RlC4r/33/nOcQHkB3QErArjte11Udsjl3mo
50GbA/HjA4fGeyFb3ZGG0k7yBziNvA/gP8YlWw67mi+dIcHSDLJxECgTD1BjuY9PRQvIr0bS22ub
Nr/+h4ej4wjmB6HTm8JXJBV6aI1SBHoot4+53uQPzZjUB+X13qNRk8CCpQ0H3mf9vH9sF3CoepVK
cxEwGTJ+tsOiXkPFSv9yqlKDTSOQckJ7OD3CrO99uXWkTGPEAHy81cUFpgJ8MYwKuuJpf0obK0Z0
Ux0P4GI7AYBJDzQDJkJIOGz7YyGNb6hHWRnIWlXKLjAe7a8macsBW0pxaGq2cxJoSHPy6E0rGK9s
gnfdkaENUshJCE2nv9rW2D4zbRm+t44SFb6lAZ308NntFfCX81Qal/sbZg8AzA+ACMXokoJhW6Po
oZKya2ymOMsEOWXp9VR2wYk1/7SRk2DEVxvVch0IG5FrpSL/V8O1/usStdOPulPthN5yJxRXgmsd
HtzaO1+CG5sjpADy2oFc4R+PhqDJTxNoqcrCns+WlulXKh/54DXsBEBSECbgv6PSDSFMAsJv0gPL
yOXqyjeWcnjCHLHHGm21XodyfRCEdl87kZYgBPTj1pFcMjIBuxjkR++E3UubmMZ7cv/aPuO2Otvn
eJKlBf/AKZX9FslnM9Ays/mE2ioq7lYvJfLDkqfaFQw+cpb3t8Tea6faWduB0NIw2H59uqUqGktl
YkeUiZH/lOIZbruExEc4GvrbYd688fUCWG0Eb5q/kmpnE/kG+gRa/MsIdefJbvrhrNF8+PL2h2K2
BQ2FFuRqXfX6oSYYQ2GsGlmQzmnpz3IcU10hMJers3VQj/wucTeTGCblK9iUIvw2hcZl05ijuM6D
LguTv8eiWT50Y7aE7pg66YMyOvrFpANjunqSo71jl8Zp7GjfvPn4OAQWRmw2BfItViVRCslJSi0P
ak0ZdQ9mYZ/6YN1WUNusNkcyobfbxqFZTwaxlnsr2e/1Gy7TfrDlCHS5tYbNMp2zr7Np/oPQq/bm
S46VmFCSj0KEvWmOD9zqRYj4fKDioOUacrg81GV2hL+5veRYBR0mVC1xyL0JjLTJR22wYwYT6O9+
YZ/IV5K49KcG3s5y5cjsT4OMxvzBV7uNRMDBcHUi8IHru+kZpdzZSZ1MiBIuZvYJJWAVRnPZvpiz
XovLoMWKer5/NG6vVVakmKUnDy/gBq5slQ0FmqHHwRgLnLbHLvelylIOIuze62RXwLJYcRA3aZdW
EuxaxvVBW2fi2pSlcprz3n6J8VY7Uwp0n1Y5z7cfRcb2COX+Lvz4Y5OpRDGFirJQzcZJobppyNFb
nD7yaBTOnxqUbX+NTEsflL7JzogQCreCM14cfNK9F0yUA4i0TnNICl+fjMrWR94Jwxw66fkljJzw
keTlqA1y2/djaAgvkk6VCUJ5G7bBd8wK1g9JUEnS3F/mWHeuEpf3Z6Gi5XdWu0GW4b9H2UcAuHHv
MUlt3r99J4EwpNOqspOIO68fFNk+0eVqBHcgHMSDpkmKPyKWe9D72zshHE0wm/SvDPKj16v0vOS+
w6AmUG2xeHM+9e/TRkUPXYgfSQbY5f5D7cU1grlJDwvg8A1CrkDFBWce6AOyQnCTGk3DlSayHzpk
xw42yt4ZwcVRWRFyazm22ShDrmpsPwtod5RVfu8YQMzRIoVhYpnRqrLcietSzP3X+0+4Q9KmKwJ5
d+Uoc+1va95+lqpRLim4hVFPoWcDtPGmKZSfBJDXX0beNp0HZ165GCKdHZdaUQ9P9bLY7/Dckhjv
FML+ef837Z2Z9eOuDFyy4m1FmqOAaDfzEAXtGGs/UmEX7/XhPxi6rtc0XSgglkCot7WgZEswNRpG
A7bRhYE1IsPiqMP8bDbykWT+74HY66yAD4sEHgGQcdUNnpNaGMkph8CepHGGmStqDk91Puazu2h1
C0YjFdikCQtZr3PCFfoZN8Fc/GhEGcEeUdtvg1n17+Suyxu/M+tBu9gWW54WXbeY7hKVuuIi4agx
g5lAxZ7tzjFOOOZU7UXq5epUtbae0U6o4++d5oyzp7UDcwBlWkBvOUpcWt4CXldzJ0Vqh4Pov/M5
V8ku+qUoUd0KpSI6Ta4ngaCYSuez0mfmc4Yw+0FZunNSWYQ9jM8HsXAbAYWWqV3aaXEAuajz8Qtn
JqAu9aMxjPLBnbkTgwDngglZP+Vt1aRGaTXXK+ZFH2UFTfllfDd2avRsLYv6TyFPw0Fk2F1vnXWy
T3eEvAarQDLf4o6WMkQS49j8jg5ndh3oXr5Dwdc+uDf3Phe6HNSF1FK3LAmpcgbUMSJ06hq5Zz6n
TCcY6t3BKnvfi+dBi5hO222TuxaL0pYwL4NpzpJHpTcrv5RUxYMaVh0U9Wvk3By+VTKcBGCVDueG
en1nlOgx4kICwCFqjPlnitak1zO/v0591nuVZCdPFk5R77vk0LRq5yFRTaSeWqfytPPV1ysrncJw
UUOczKENZJzR9Uxf4jxp/soSqfv7ftDc2SWAlOgjwPjilW5VhsxGm5FWXukE8hyfsXEoO6/XmRkX
aSs1blPo6kEBt7NRMOalqmLuAsFuG0BTTVuKKa7yYImk0jOHQrusnjOn+8+19w6hE9CeWDvPNw5F
pmTASVziPGhanQ63iOIAo17TA5R2JNWxtxQ5FDBu8gt65ZuNgu5V72A0mgfocC3/4CgoQo+BnPk9
hqP37/3H2rnuEYQBdGMwLeXC36w1EJz1xMAwtVTH7FmZxrnxwrxVP8WhGhfupColaqlldhCL95el
iYZVnMKMZ/2mf3Tv+pWdXM3gaBt7Knq3J6xU7hBlximadMnwGlTLglkenSO7vb13yxQG1Cc4crLU
zfPOnJL/pxGNU2/6Mf6CnwsN59N8ktWP91/t3lJr05W++spG3GZSUmqoU5pbXAVdYaA4g8C8a1V6
dspHDbjD/cX2ggv3DShcsDe3qhMjFslzbuLHIY+G+a3NJgV9W621HsysMR6SpdKuCuyh56RI9CNS
8N6D0mKGnsVL1S1Ve/0xdZCzs96RVRg2tJey1peTXMf1OY5tcXDW96LLn0tt9k3Wj5moJoWpsZ0n
5yKx2/PI7fFr0WI8h+oofPuoFQQ0roK/m38rueL1s2lSW1dxgQtBr4y/Yn0In7I2PgJrcc/w32zu
hvWiY7vQGqIXt4nQCKHEjBkATYVVZOifc8qbpXRhy0vwcntVPmdL3FpuGKpp5yGmY/RehII/5TLE
EqxXiiL3LKWX5otZ22blzcKQP+Byo32z2lxYLsyapMFPIJ8MX9az1nw/L2nzK4WilLi23TifRWoU
xdUxkZu4aHatiFMbFWXrSgh0B5mi4Oru5Gkoe1Exjb9MubBxYClt+btiFo7qC1CSH4ZhDD+mg7m0
pzFXi8o31QkBdycRw5M0OW13rp1E+24X0jT4etqL2isybcn9jDGN47dGPfQuJrqShNHosrxMqlaZ
D9XYg3UfJSD3ngPN9afRUlh+DOm0ETNCM1UuatW00B/nhT7tgOScN8dlmnldKFmTOxsdI/kF2CKe
iHNetC8QjnAarjM7q8guyulHjuAgCtf0lkCmFGL6Ookp/UKUspZ3rWMxl3LB+mfGv4hNTkhBtEr0
V5vU8fiQV7pzyQc4Iw+SOrbiRDavJJ6WynZ2CuUsNU9yLnRcJHShasS1WJO8UkvilwW8QObj9dT+
j+gxmY9qNsXqSUhSAy5qTIrhSzJT5PiLrefF+6Ws209VUpvPyOuJ3F3McWrez2YVVW7WmMt320id
n6O5zGdnwsPK7WOEfq6SYjbWpZDrHIXDcRhe+rRQ0+exHYfRhX8qbJ+6ciS9z41U+Es+wB1NnVFf
rjLeeMIVMrfeCZl+K/OVudcbrxpNnA0relPtNZUHJXdFVtW633RO/FjMY9tj/J0639EgG22vmwrj
S+0YbeFagHXsZ1Uax8ColDFDWRjOrydz0UzXISrnGtkHO9dj7E3aXHE7B+YURJ9q7PwMfFT9oKSR
ifcWl0Xt2oPo/q11ZP7cMJPMGrs6Js5ei4u8/Fh1i/G1l8IIAJiRFF7WF4gqmikzancG5SbeDxST
rZvbZi19LaZGNT0BvTqQqnb5pCWI3L8vsNldXHK2ZGBTOvPwMMV182WYW6Nz9arTvlW1uihnhFbN
8heWlGruqZhpHDWQdu5K6kL6f0zyyDu2lXGVTgLGH0QMo8+19wBxw89O7dg/c2rzT3Wr/NtM1Xxw
ndyE9JWAgQQUFyTJzo1Sepvao1XDIMBOZ469dsXaVbGUnGbJ+HH/4rppGdHhR62ZkhRtTNbaXMgT
bX3ZGK08MFs1+8uenPyD0DoTzJGTdN8r9DkvfdqWnLx5+gpeN6lO93/AzaMycqKOov1IusoocRPh
p2Rql2ys0Y2unfLDFE0zDo3hSNnWpOf/shTaGUC7uVK2KIlkKArhyBABwxG+Zl6I/+PsvHbjRrp2
fUUEmMMpye5WtyTLOeiEsGc8zDkVefX/Q29gwyIJEfpmTgYD2NUkq1at8IYZekJlnFUpOLKpWn71
+kIhm2N0iILNlqMQRzNgR7tg3luP9b+LW9c/Ss+k7O0PtGjjckMumkHrrmIYo+0GmJ/qSRs4ts0s
Esez7cT4ucjHzgebcu+SpODF+BTI3QIufnkX612lTU5BAZXC1H9wYm28DAyIxcXUBGlr7cTiqg+F
ciplRRydwr1tgvM1bTGmzYBQVh2/ogZ8R4uIU9hiHZl3eiO7KuteC6nr3q6GC4gGXAC6vEDXNnCa
wozlLprpo6oKnP9UJUTZnbi0mJEcvNM/yNMXG2WBLnJV8kbxrd3UNaopmSWSrAy0kywZ/aVhej81
Tvtr1gv7txnp3FdybqeqmzdN8ZiaTWQ/TnqlSX4XSXZ2DkQW/5CDQmZkO1LYvr7DNt98+XnYrcFE
YDa62WFYdk46dqX5LQqawsNTnXuknUfNzyrn5xBa2sm2ReYFQXFEoNqkmqxMpQC6fIGQItP5creV
ShyNYd3nlCGBOElakZ+yqhouRmrND2psTEf9lc0OWxak4lvou1QN60iI9HAd1BELFrga38pJFhyr
6iOUlOygSfUn0Kw/OixaChMGkbQEl7f+V/mF680EQtdiEqnOweCqYwhiW6ijEfq61jXci0Ftly4Z
y8KqrIsaSdspaZ7VNCk/yJg4fVaNWJ/8eYIRfzf0iGW7RWy00Z3m1NaXvG3NESOIKn0GLpD9yNQA
7NIkeLzToJbKfBprbf6nEBJin9UQAG5AcFXJsM5rGvUre77v3KSdxfChiejUnawWUilTNhj2LmmP
SVMNlN6POgwN4VIOWLGHw2jiuFyFQ+eGJe4v7whb6acGGajAVSZ7/Pb6xtwEWL4WvEF61ijgwY9U
X77CoohMERXI2sc868mcg+6LEUvpW3F1yyp0wRhnwsDZBALZSnC/krP8JmedSpyLpccmr49ULbcQ
MJZhPkX8ogjZTofiJMnMDEzpbbaC+JJlwXgi35F9ESc9318JvChT9aco7mJc5oz5OWos7Wlkbu2/
/lY3uc7yQxgDkvlBIoQF9fKtmmMg08li7h+n+nTCjIhgL7XMpmVN+KktsScJjgfHYS/GsBxHQcd/
dEOt46Q58wI8oQcSFr9DIx+uiRTalkt9aZ0DvdSf4YcljwGi3EeEu71Dj57PguwGf0AG/PKB2VoV
h6wqbmY/jfeNnA3gzQKs0QbnSP53dylEjmmpstpG3SaRKsq9BbqEGLVNg1MKYaogFiDS2T5IdHY+
oy0zYEWVlaYc/f6XT0UVEWoTej23qXXKy6Sn1a1KLfOkMGrwqjoq72UrKA4W3Xk+Gkqow4CbZIK0
TkYarTbJzOf8htR296zhSHmJm77r3VidrSNknbJzPdAvQyqIdviO6SWNMyqIgU3TUDa6zWAoV7Np
crdsM8QJ40l2gesnpybt7f9GRoV+FYO5S025vUsg0VykYjaudMG6Ra1ydoNaPlIz2smsGffSDUKo
SQZruLrAFuUgRQjuk9iwgE8h8JgTLBGpO2PtUH7GDKj9PoMfPosUjSjUNrLp7vXTvPuOljEpR3aZ
OK1iZG0Dd2kotW+zmpr3cm+8x6ACZc4xhymFw8lBLrO3HHMdmsGMLbfShpVZFzMTp/xW2Yr0xS5b
hAeMHOXRashOszV14mDBLcqGNiT0FswmwShth5btUBVOlndgVgOzegeOKDzlXRWhu2SkyQ+8icZz
VneV5WmFM30OumS4wnUqD3KkvY1Pyx2KPlXU1h9UFVLW5Dogm9xs4/sc9hO6vUPtdlIeH8Tn3VeM
cxZ1GrkY4LGXBzvP5Lm20zG/2ZnZnawwdi7opWR3ThVa993cWD9e30F7j0ZvXwcYByKFZ3y5nhqJ
ahzNHj5sGLXPrGTMHsrL+hdjGBr94HPuPRzbh0PHxAm91dWB6TGbDrGwStFawl07VdL5otRqfSkR
JvF6S0T/w8NRZeOISUuTXbs8/F9ZWKYUqRXMOCVUnJTLHBQfB0eIU4wl6te3v8a/V1qe/K+VQJUo
4Uw6dOsYMvvAwlL6XvTd8I89apjufTHqCayRFkKksT7zaosLjKNQEk5tVbolOL7HrO1wlYL99uV/
eKoFM0o3FH7bOlmY4L1ixgs6KpGL7hZbHHa/tIlvIzZs0kGpu+y0Vcq8QLY1pgZ/9M5WrzClVSbT
JUpufRT23mhr031U2fNBKrL39hZhTVJzY6fwG1sz1jvgsOhUz9qXZI7Sk+iM+VzN7VGLZ++BKHAo
N6isltngyz0xZA79pJpBXRtmqBLRTr4B3jlCsO3kVmwEkleuAabd6yEIBtxmImrcxiBsoosqt5Gr
21N7NQYzOkU27dm4HtoLCeFRqNp7lWToUDjAAW755LmZgSrgUkOWK4nha8jTHV2o1MtEWp5f34i7
r5IbDpQIA9sNdaE1BSZTkZndSK9hO08dmpqDdQRu3L1tyKZgfFETMx9cXafoa0eitZaSI3D6U9Im
M41SOfo0aXNyJrnMEhd9pO6kpTOdurFvMSy2ygNuyhY1zJ23sFKgL3DxbTLWoEfPk+Inw0u8U8NT
ogamoJee6OchQYoAUImdwwqWINq7ZeE0/aUscxSN0xTHVqrtPHeBEvRXcu6jptfeZiPm8MvomWzB
2s0QJkWgMgQogEvfj2bNEMO0pPd5XP4aAyH/dBBrex4YORzcHHsbgNBA8UCdtqX3qoFtSppTZTch
D+aj1Y3xN6RKjqSp9rJqbnnAO/DVMPJYfX/MKNQirfL8ZsVW+E/ei/C7I3WTqwhI7kCIhOuI9Mjd
fe8Y8UiLJs8CCF0H2U7HQsfukHMyckN+zJUpr9zAsTrdBZKl/nr9IO19wEUBDmcQm373GiFtNq09
yzmL8WOg1GrxWF3QiwjIj5tIv6AJFL0TtTz6dKfbg1J7CeCrAL9glakvIbnT8VmUq/+6I6MqCxHl
JB4yUNI/1or0byoy5z+suCJq4H5oDkaZO3vmxXqrr9lEgTo4ywi8y5Qhcwu1m345s5r4r7/S3WXg
QsMjIaXZ5OCEf+iNkZbC3y+lR6mGr8wQ9yCT2QtNCDAsTEqgH/pGK52vKTO3xMZsiNRhuENoiFYS
du2mb8aZqfiSacaKaxS9qbpR0zWFi8tOnPk5fmNvHkcjWIV8KwBfyk8Oyuqmlq20IfiRM9Zl/qwZ
KS7Cdm96oE7Lt9/WWJtggUBMxhVkPTqQA73Rkg6hyb7Py69dadO1KkrYgdlk/g+ZwfIREbRcBhUb
AO/AcF/rMxpxNjoTnyorNZ6ipAp8SwzWQdm21w5amoKEGpoSnPxVaoANSCGZLapqRqv3cE8mtf8v
T6vyVyPX1YNIlOCsZG0NiR8PtRMUyuGqakWvuHjZaQf7dyf+sKNw6wV5hgqF47w8llPbVLakkCSr
ZhR+65tJ8YyxbG5ZFk6n14/K60sBlHq5VInN8TA7wKSiKYi9su9rH9Gq/J2kUTi/vtROKIc3gJIh
fRhnwd+8XKrVMANul4Q8ShUwSxb8BBEl8dURXXqpUUa/m6Ij7MQ2EoBcAi7IfqWA4wZ/uaZQ47pL
ioZWughwYAtC4zN1o3ykCbyNoyzDZqQBtOTl65JNi0LLmB16icNgT6c4jLXHdpQKP5AK8yFu2yMh
gb31VKQNoQSzaenIvnwsNa1LbVZo+8RRpbhtpQSP6hil71RtMMEvYZzz+qfbe40wPgFqMJRdesAv
1ytM4XRtDU+1DQbrUy8p6btOVuqDVbZ7EZMojCcYSWpkNOsyKtap5U1EEW4jqf8/aOYG57SPxKMm
pwdCcds7l5UoQBf2NtXNug5IdeZZUwR8DkpJ9c/s4JrkWZ1sXOxAMBRAt/RqGMxeYxvDyINjsPcu
WXOhflDx4Evx8l2C44BtrAGqK7FVurZCKA+xqI6QpHs75K9V1NUX04Moyie1YEcanfw+VKf0XEXT
dDaV/ocE8Pny+gbZWw5/xcW8gIxwg4BMehJzWPJIHU9V5xWjZCUuBhbhfWz27aXlzxzol+19Qeai
ZLwKcLPNBNtsNSUYYSXeGqUWrhlZQGzQUEDqTwSfJLDbNCWH5AfG7s5RHPtj+fcya6LnBC6K/bMU
/Zv6Djx/T0GV38Zk6sCGWGRQbocbuOINzEc+V3WqEEVlkCha0N9S0UsPoPYxssIM8hv5nPkTidW0
cW2RJzlCVcFwsL+3zAJIuQxTObGklIsFwctNZqupMTJsgOAHFuRjmJbpeWyG4DMaRsMDntHzHRAv
TKwzLEXq3JZdNJs1Lxxa+zErrejgYP/Z0+s3BqCHX0RRTDRe/RxDBg0VdwNsWwj9hdubedB4Sarp
tzEf7cbtI6OIfcwP8+ksjWVV+rZAAdSNFS2zPWBNeu7aQWPaHmBenKdDpYvi90nStJbXDQl+ZFY+
g72KI5sOv+gaVT54hOVUrp+AO5kchJAAbHQ5AH9nyrUdlbFj5jeH2u+k00Q69ygMwQm1m0c1QN3H
yRCKm6qxQIO1OdKy3TlfBgab6PMvANlNRYIJr4Nfulrc7KGRnkZ56M6KkRmXppwcj57QkdzjTnLL
YdZQX6QwoZO+jpAcLqkIQwxe6sSRrxM+fV5taN904ZS1Z0zzjE1SVYJAgKw9vKtrI/8KD0q89a2D
0OWULSI9KGBs7tWyMPGJZ5p5xUn2e93o+Xvo7+YydjXumqrJn7S5AQUmz9mCxzKurwe1TcLCfGqh
CEPJXTTi18MVHszEKkSYV0eCC1KCG3tidjQ8MnoQ51zF4pTm6RH5+k/0eLHTEMxeALRcUBZURGNV
kwnbme1ETpyroyM7+KCpJiSVdkz19F43hPMVuWkbkaesj12zsev3Q1/JpotrfRL5KbJeT/TyZOku
cCYmh3OQhp8KNu872UQXddbb+Z7sQT2qPzb7kx+NKAFiy3R2Ed1awvVfx4NGtRBZKdnXoY6+JRjM
XXQrTM8tVH+va/X6IGvdWY682IRwCvh9y+nBFLANFsPUK2qN4mNgta3HhBj/7ymUftl18/mtGwEy
KuAEmmqLcOd6I9hWKA86/q/XUis0Blpp0D9og/pdygL9fY5o5R1I0O7gSt1kQzhy4DuL5yudW52e
5ctXKvKqHqiNnCtgo+lq67Xt6RPqguOIuOHrz7dJSViKNh0sO4aJAI1WwW3oSxEGrWDLmej4+Tbq
cuGdDgbk39fX2X42qArQhBYyCC90rQg3GJwmelXWtR4z20/0TLpaPfCeYI7jc1fVysE22QRt9Kn4
bAgqMVOmnbralZ062nWutvbV6MPmg5OW3V0NoOIuNKrypghncCWrLN/ZAq3zScuP2ufb+IFMB8UO
WnT0tTfgllrPHHnuFOuaa3LwhLRD9oOxZc+qRmE8I2zIpexYdei//pa3G4dlkePisiBB2iTrfdOh
Gg/H4hpZ0nxJwRd7yIs6Z7TEk4ONs/NBIWiShNE8YvSx3jhhHqI6qA0Sx17+AkBbvY6xbJ2x4y78
oRLZ19efbGe5xfwDuR7g4pz8VRqBWmFeLrro18RsxtyF7tX+GO00fifKHCH+cXozHgp0BMw5PiJj
/WWi+/IMTi0EOjoBztUeC/uTVFeym6D5+B3YOdMdpfnv9efb2TCL4ORS+hPW2Dcvl+vx+6NWVZxr
sFR0I1zbd1PaK0+aZNVu4yj9dZa1/vz6optMenlGhAqY9Cxs7XWqCA0FeMrcONcu153wEuJ0VrlO
vsA+ZlBG6RURR+nZyArlZ5k33ZFT8Tb2sDzwjEXVbQlDq2+KFms/miahvOGhz5OtpXcBD3nQtdpb
hb8deVbucQ7jsrP+up/sRNP6oLOda93U+rcaDdFbGYdv7jsabBYGPgagFrj963ZqHrYidCTIs1Zc
0IaXWvXUV+lRNr1zvl+ssnpjdqPrIX1+RNUmpz3VTgVuONBkl67D0bW+89rACbMnuRP4OuuAHZZs
ez1EUdfq5tpX+km9ar0dHASs3VX4NEC9Vfrfa+6XiCpnlMjomc/m81URKVj5cH6zbyEfh2mVxRwH
YgUXwsstoISKktcNYo9aUnyduyC75I0Se7VljgdZKxUof9fLHI48fcFkoH1HXFxDBtS8HlURY5nc
jrb1ZJV1+H1Av+JJmeUocXstRWIoLmJduGOZI7IGLkTNvhaDAaU+GHoTJGQUgevVx/gOQQ8cF3Sa
kk+RlCX/pWoIB4QjDdx3YZKlj7GJepgfJb38j1xGZu9C1VA/Wp0FSLSgrYezZDLoj5GdZ5Ob6/Sf
3ZSUFhNnCX8PC9Rt7DldPKjnTOlq9TNJeS67Bho8wwn5cYtEM8vlxC9rXAI9jF+ZdU1Wab4357SQ
qXkkKztJo87N5vSK/a9up3IFeyHkvkkbob+3p57aqA1nZ3ajsZ6ndyS5xr3RNihGDsKWf5bCSf6L
Is36AMU3DPxRQm/eNXE++a03WfExy5CcuxRE/yc0koLSH00L/KXcS6nmDbi+fEukonxuhz53vNEw
ctvPhioYccC0os+pDbPG76DfnbTAHvu7oBfmYz1IoruVfdxkvtQG2vekg4NBq15bMDtRKp3GXhOh
a6LDKJ1TJa4fcjG2sTemUvocI1gV3xXIfgnXapXGOeOLHRWe7Ug1+NEYsQf4LwK5sV416if8zZTa
D0SnVp6e5bV+nVtEndBzSr6V6MLXODBGUFykeO5r12g723TNNBokH0aZ1XtJyT+uLRnVE6LFUurX
AWRh3yRtk/lIpkQHouMCfjc1YKCYFU3avZVbonmU1HxqP7ShJv8uylnRvLRGdcEd6nqu36tBml4S
s8RdI6RnJblgXZp/Kr7z4I1zGiRe3RZwRnRblB9mS4yWayRO3dxJqlr/hxJBFl0bluRTqJBpXCO2
E+e9mVSq/DQMJq0ZCpP2gViLhAJIuAo0lpVZPzFHiVJIUkOefAzglZYHWhXbkLJM+RcSIhF5q4gR
2GCidESUr1zsxo8hDLqv3CrDWwMXvENAV3grkTpvkTpVNEsMwXFLwxkofZcgIPVsxYZzkMVunmVZ
hdhFJseIB3D/y8CVD6kUWJKZ3gZCL0iZpr+B5snuXk8DNqsQHmktMGsHCMTUc5XqmHGtyNDx4tvU
heO9orXByTCL5qCk3ru7bC5iqkRS0w2vZ+LeEvi6oAvTj7EPH2pmct8nfhOMRyZDe0vRMaBVs4i8
MSB/+dowNUR5NM5Qg58l/JOo1YCVxOmFurE9YLnvLEVSCv2b3tbOZENW23I0klq6BkmneUnd5Oeq
NsMHrRucI6zR8rVXVws8JdwCuI3xOl1fLZ1h4iMHCBxPDL0/mZOcnozSyH5KeZg9jPggNgc5/s7G
4PInR0NwfplJrZLSDKqwWg5FcJ2tVvg5DhV+TWA66ljuLrNMhRYF/614Vwe6OsMulgyN3NPP6t7x
nAb3dhtxENccVf0fY2jSO3PKNT83w/J+qKdfHM7MD2ezuBsrtfe6phwOjsVOSk7fGoU6qg1ACOvE
kZkSFjZzaF9bs8K6IHQikP21fOosu3zWJ9O4kMEeYWt29hOLgglfbHO3zNiAED5nALGvPV1mP0A7
5DzMIbCAXrIOAuV2O9HEXgYhJDGLePnyWf5KjKfZRlbQqNSrEoZZ70ahCOKvjQx1eiyiNv5ZjsGR
JsT26dhOTOWZFTBupbf3csmwgIsr2kG5xmK0/QbdzFOggndPivooQANoXx8XFqGY4t/lITf4kQo5
58mumSkl+mDXJxyjzbMqh4HpdRGiDe4kKuu/tMCM/ZxmXWK7sp5b9lkrgyrxUPO3vqiM80Kf5l8c
+GIM4ZSCFRLcs6VVuqmmtrUf9diY40Rbqk8x9HqBr3JJhoc8sJ6epXY03jsNhsOXrJi65wzI9m8l
SfOvhjOF6sWhO+9c5RA3gQeNkKV7OcNoLlRHqP+aXWO0Zxw0xu8W4oDTXYUqkHUK6AT+KDD/ieEt
Z+187rQsO8/KODANbErDui6s8eqsOMlk++aAGMi91LekKiFiO7pv6FnseLI09ghV4AITnKJSABVW
yA6fc0jDJS4ZeZ24KuQBw49tqVPdRneaT20L4ZlUwwbOgLifpXhl0NNcQBZes1D/HprIJa0qA1dy
zEl19SxMlR8iL80SEHybQVRJteSXETdx4JEFpP+ETMP0cxE7znepsuGwOGGR3beKEzSXhkyn9DLd
bKNzD9/+V5orQXbuDdF9VNKqT/A9iEvhFpDSMrfUeu1hnOdxvtcqJwofnVSyBy8Az/XdGGOTPDay
kJ/OnXS+j+RpzHwbOZfOG+QG73K9D8p/O/xosfMrkQj0lThIJXjaWvVgO1k6eAjMTLqbiFD7PWd5
/px2nXaPt0o5ntQsFK1rWUlY3yVpK99huil3bu/kYEDGQvpXNZE+tJXGeJ5GR7pLBzX71Tdt/b0p
cGeA+/AR7ZyyD2L9Lgs059OUalNyakPy09MSDWEum3lSuNGcDL/56PVjovWz8h6Rf9M82erQZx9w
v8LEdID92Pi1Kk2fh1jANsqzYbhIyRRrJz3IO3QZqth5QuZJquGfjzEzFHPuTrmtJtG16LWg9Eh5
qucsgxTt6nFjdOfWmeX0zjID/XcpKqf2qRolUG0RmY+f9TMMVpEawbmWw6rw1E7vY79o+5AtIEui
mdxREe3HABr/4v1davWDHFI4uF3RGpY/yoGWutgNQjoXs9TdmUM2O3eMJhBuFBjAPtVSpHMazPHj
XAbOY1vq8qcpYrZ5V4VdFrv5YGZfmMFlE19TD5tT3dl2eGktrX2G1gKxq4LOOPwM1XlU/NypFSqP
dDLqSxRDDMjjtknduavLyIsUuxp9uxryOxErVeMThNWPnRIZ8ztHEu2PpjSdXxZ+BNI9bvBydx9F
IeWFFMbl/RiZkX0Ku2QE7iO0THEhQ3RPTaplcBmhkUuXSUJRC35x4HzBdE2Mn5CT4lWqCTuc80mQ
fypJIbpPiIHG7YdZLdrQ6zNq2xtfRQVSP3ffApTKjItezNXnqmzq2X89G9xce+ScC5qIUR3wm002
aOcodcMwY+Bfx56A7ogYa6+fsriBmz+35mko38yfWZYkmoA0XmS61uQyq2Q2CIYBmH0+jucuxiaj
apvIpz/RXK3Ziv1BT6aDUn2TdSyLgi5cBDsZ7K2TxKIq/4hSQwoUbfC1V1P9A8XdkQbZ5sb7s8pi
zwtUg/be6sYbFC3G2jiEMiHq3GMYqnhQ8OuPvV4eCX4tWe2L9PDPUjRYF80vFJ5W9znlDn1wZJRv
XCtD7I59hdlJkwJdRGQhcDt8gcA2ldk51eLw+/+waf6MrJiL0/1YrV3GtPHaHggV5lmW11adRX9d
F6fM6hBVEHEqeVwE8vPrq+68XLCLTCgZl9BvWQO38jxCb2NcVDCq2H7IMMl2a0tKnhFAPWro7y3F
jIQPiB0RH3PVeYP62xViebnzrKfeMKG0rWh54fdYUry1YUkbGBVU9A/IObcjJ80OWl1kmFyohfIU
k/neNwgvHCTdm+SP5Ag4z3LoHKQ+tzUfmORiEW5Dbw2iVignw8k2mMXEdaG7DqX8QS2xfYE0mOVF
+oBJOt3YVS0xyhFO8x0M/TBhR3SSrN0jvDp7IUzngxe482xLrczLI7XdqilbQyDBiMXfLg/r/K5O
i/TUZF13qUu58hAnOZzbbnp+S/OcwEUFTbEJXPllWgu6wjC7eExvehdnk1+j7SjhVK1lH3IpmZvf
qpKSG0WaOjKWTaPpfSFwfRqiSVHcaUqQvjHYXHe9tbg0v35EtlGOEA5Zi7O5CCOvg0KgR/kQ6VgJ
S5ndYmSlBB/aoO8//i+rgJDnAzN4W+v5OFpDOyS1aXr2auVL6Gy/I2MZ/n19le0W4mAsuK1FKozR
0yrIGB1EN24PRB7aKMA1MQhdNL2jz10vmgPY/95S+CMSSGnpI9u1WipI8StIoU7cgk5NHieRGR+C
fB6F26VijA+OxvYbLTap9HiYMANAXQNMYMFqTjiidKqaqeyNWhSfNaU5oqbsPBL3z6J6xk2E7vCq
KTKZ6VzSxU9w1JWe07bIfSHl6hUN0vFgN2xXwpl0QUQyfkVpYd3UH/ra6KsCxTjdKOeHoJ7+zawJ
w/ZYe7NR9rLjYPgu9zfjq/V0Xk/GuUWiNEWqHRLxUNChhcsmuWpUHcFiNgPlZSkehmYciOQNHqUD
0yUjB83tWqLPGPaN9cOBcXrOUNn8Vpam+YVHHq5VHEK+lYChHVTrWyLK8gMALNKrY6CNhe/LIDMM
llGWFTfQ1Fm1uORFbDquVstOdbKqoAhcjTmd9aHBbfG33VVK6ncO0wasPQMkCrLURtOmi0zLDRXJ
eDOvmx/HbAW8DgFga4KB2JWjtQaNSj1MlFs1m/qFhrx0KTH4PIhoe/kp7RGVoSwibGzol+8BZaeJ
tI4PgfMu3N5cyd6ZhZm64wgExI0CpgBlOx9BMvY+P4BRkCfLvHTDLu5wC0BuHdl8fNKNEzILRPKx
Ni8a9filYyr3Bc3r2UvH6KJER7ZN2wuNlA6HEVpkwIw3QdzSRjz/KvKcWjLKL3imSW6IlKUb5Fqa
urjnyAddzb13DJoZbhfwE/p/y9v4qzWEb6EcSB38BmEYwdchCiUPx5zATbsxf+yrZF76HtVBQr4N
Gzzl/1+UhO7lopDzCZFJTIqFVPnFQB/8fqwXJnl9qIy+E3GBPACPXAIvHOLVHgIDXPc2zN7bIFSa
IfR2n+QgPbpElr9lnZAvXhqLWOeio7l81r/eohb18KQDHogBmfoRo9v83A5G4aGdpStuKXLzkkTj
d0lpj+YGO7sVnSJwNtySQGQ3BVUNkrKepvBWp+rwK0T5ama9RmGur4LXddEMc+oPVWFZ/2hTITf3
SJgmR8DgnZeswkyhN76Yz27ELZRBq6FOFyEe4OYEbjMKz7pUHvEed1aBirIAiwhAyiav7OZSkOnS
609QKLh3RhEZnpVU9tHu3F2HNiK6Qc7iFbDaMiAyRGeibQdbOlaw083CpwxG4MEZ2NkyAB4xJaLH
by4zmZdbRrFTUx1zSbqqfV54zGgdbL2VmZ5Rrb6zq0T1IjTl34cgx96e8VAdmn8YN0Ax1pe2akTy
ECNufIvDAKk6QwpOKLPbfh/O0UF02XmVtGQ57IiP4Oy6hp2E2jCqBG8scxEueN+MlvITclxysMpO
DKOLwU9kqT/k7Jevco7ruJf6ILyVNn6SJ6UO1d9Gajqo/Yissc8QVipxLUNqnYPaaieQ/T82FnMu
IFJr7FlWDE1pq6A0upFumROljR9Pc+WLQoqub06JyYNtggu6suCHViFmVNo4A8eGjHwVY3dK/VCA
UQzjM/5G6v/wWFwIy1AN2Nemn54OKVLngRWiZhj2OKtkkXk3wUFlrBwX45FB595LZOhCOQUGGdL7
son+Cp5jYziNFLfxLa253C30mfyxDgzfjqWjQc/eflyKUrB6Fhnrukdjq0pnZ+pMLVwE4SPtxeki
aeN/r3+pLawaB3iAzGQsgGoYHq0eqHQaYzTJ2m5UR9Up0dLmA4pRWK83o3YSSVf7zHpxIU0k8xTE
o4Ey5/RmIAy/YRFGQM8N+R2i88uXGsVWn8gBmfko5/U102rloo2oqddhOx3slr2XyuletPgULoDN
zpRiR04KxFTTLOrubJFMF5Ha8QGrdPetwkMGPcYsC/WW1RPRUGQCCoPgJleK6kelap3LOZ9dCxq8
18t95o8IinklIjRuM/X5hzrQ30xeWt4qbBDA9si2baCQ8TQNWShXMVTasjzHNEAAXJajC+glO3ir
e6eCOp7YCR8e4PXqvEe4YFd92+DnLkLswvrJchshmuepPUQ47C4FyxvIHLXVJnupLS3SDTjmN0j3
yUlFFc3XRAwPOtbeDFtFXQWQJYeD5gHclFX/ZBEX05xMyeHY980ngDPWV4RJEEtwzMg8KE6XN7RK
yhY4BcsxQ0dHY3XDSpxuSy+QdJGybjjLsty780LBVptEushFZf96/dzvvEbWY7k/GLTNsZelPglV
Gc2cvprzCPFhtXvQKMfeA9cKDnbHzpWHeMyy1AIc3xB0B70a4SwslEfG5IlvkOv5KCQ4BcIJac7/
0NPkgsCt9en1Z9zJWuCncCOAh4G4uu5/yUapVYjHkrmr5Xxq1ComvsnZkza0Mhq3Sctgqpefiiwf
35610MhEvBXCytKpWZ0HkecSp8RAAqEbhW+EUeTjjZidRH7oD7wXatij2CAu4oxUD6tQ05oTSl4Z
ruJMePXatWJTnCpVEeekME3Y+5pan3uztG6qBPDKL0Xdm/e1o/Xf3vy2l9SQliMN1e11VUlGHGaq
hL1B0DePkZS2Hr03Zr1p8DtVcfOVca7xhYBl9vrCOyGdhU2IMYvu+WYr40yvTZVJ1RTlqvMIVVx/
7KokPr2+ys6BoflNREfjiavDXjb5Xxd/EWY1dxTdW5XBzGdF7sezGk6LlsahyOnuA/211CoW4BU6
WILx460Tlek7ypz5ltwfdY52TsfiTKxTkS36wn84hX89EAjXqGqXYjodx/wntN3wiwp951KRc1z1
pIgTGIRGwdzW7Isvr7/MnWj3Yu3V+VC1aWhkStubnubFCVkui/ETzVOih+LGvNuDLbLl0i98fdoz
NGeW1H6NWCvrpJ1aCVEpgJ9hBIggzK5Jl9rfaF7hAjj2yFm5LZAfX56CkCd3Mu3BCMv5EdXA/AgE
sreXFskCWvNoECOU8nIvJfrM18eS78bVj1a/xVT10QTLULm6Nvaf3/6uobjDcdcMQEN/4sdf35lG
oNAcYA3oClXPBTO2c5QgrAzJMfYzRbwZKcSbRqlkuVcI9Zv5pYOCEejUiW547FS3SNdbL7F0yY9C
0zjoPe7tYCpSskYKbGtjr61GdTBGGm66WgO6ArhoEH0YpRLN9KgH8jJaISOMJjYD4YM0St++h8k+
lqYrYWGb84BHmISBnOBNjmcTqE79W56QujHUqv+QWEl2sIV39gyCLNi5cIcSg9ZXijJq9pSBPL4N
zdC9RzVK/68Ox/pHNUj9UUTdXWthltJQNrcQM9tgGtSbCOl0liEeisA0rgpQtGtvQK98fXfuLQXX
g4TcYACwuSmLQGb2oBBWo26I3s3SOJ/NMB8+J1KtXl5faieskuMSueGx0DFfp3NpMZpyGTCnyYSR
vBcAg+8AfPwP34m0lDenwpza+U4BQ+falpeZUx39mNqu9joAO49D32oHD6TuHAAGfFy3lDNQYtZH
W0JCLglQebiN9mxJgJcrqznhia47ZwHEJva0Jk96D64ZOCu1sMxfQaEj8Js0mvzczRgzU5qUE3hN
Q0k/t7ngj0TdaGKOIg0tOr5ZyH93xmRA5xxJhK08txG16tEOw79+SgbPiRwp9nEbYsOHZa79xs96
TM6yEWBAEHc2yJ3Xv+LOhmGwsuT+kKCWsdv/cXYeO3IbWxh+IgLMYUt2nFEcxasNIVkWcy6mevr7
USs1m2hCtgFvbKu6ihVO+MPt3Qmaq/emAiIDMqrNEUbXfPQQnHwbd+O7xyNtrS6GkcABUdIgkVr+
/R8Xp+JmYdciZ47+io6yMXjMszvZ2RmPhgqPtqIIjD6a8OLDAu/xyBvPIzBhPip9/YUDuZpj74g2
LPQKT7EhLY4p6+E3WTaeUxEJvyjVYWemGycDhCvtdpMX6R5zQq97xrQJDHRvm9GxqkL5FWS9txOO
b32533zxpYC/AYvQ41iCYUyeQgk/Lx308UUZESZDeHcv8t8aiuY3/kUgSMnz15+OOqEVRSoFhdau
Dk0StSc4IrmfQdbf+VZL3LdK3OgqLih4eFY85sva/rlLZkj3qh7izmKmyni2hdF81RVErAKvCpNT
MaXFe2imdfQfzsGCJUAPjADurrfdjJojo9Rl3BhgIHyp6X9FOL3pQ6d5ebwbNxeTVwdYEhHEXR2B
viyAWMtKnhwlSlGai8wAtVEzmLVqL8je2vjLFqSWTcXi7pET4+/2x5yg/TMXgQ1X9nse5mpgedH8
ymkooDye2m9TpPXXQ9ufwAg+NdtlddLwErPBdqIA5Iyx9ZWmg/6lATn7XgXV+sWqi/jjlDeY8yRO
Gw8osYf6rwrsxAcXYo0aqL2jzAHxDh6dztCUV7QI+tl3O/zyRgxQxalPneH7YHVuTduzmaA5TVZT
HFq9sp5NWZp7RnobHRZqB0wEPSP+sS5P8lYMJoox6VPZuwONbqX4WZP3/qictB0CU5ou9Z9Wnw6S
DtEnY3Q7ufMobd0lyAAtZaeFObo+D53lTk7bODD7pVV9MWyQZVUWTTtYmq1TB+qJ3jZfblGAvj11
kITEYC3IDqWdS4CKSXeekuKT503NBbBwG3jYJV8eb5atc0DRdcGJ08G6S7QlmWcXmoAvBkf5AeVI
e11naXzRc9HvFEy2joG78IkJwSg+rfMDGVGgIOACHSNV5ZurmNp3o8uzCF0zWb0au3JPa2zrqfOA
4/wGHMIQXC1n7OHXYVuLY3fc1m85EnPgJXhN1Ypr+mo9is9Gp8zHPGfvPl7U+w9pUMyCaAnkfwMU
1RkQVaqKm1p4Y37EgXkENO1ORxdr2WDq8bNsCive2T3302VQ8njokCi53QH0ZEMEk6Z4diqhKC+6
Yv4Y7cwMchnpGB3l1tsurKyDjvXlTl1oAy3ByJzMRayansX6dLizZbTJiKWIWdXZVxquueWPiZSw
ELEVOEJJhu+cthniA8JTRu4dy/scdl31psHTSfc7Qlg96IY83rt67wV66HtBR1iYEMYGJAv9c10n
KSSfsVLnM1iOEhwTMurhwdKG8l8MxioLdoGSvu1mUf4oIklAZArd+F8GaFT6dA6LfOeRu79M+E3o
20D2JaukonZ7zLVqqpS8J5hWi15cjAF5U7uFk/h4D94fbMoKoLeQJ9gSZ3TKlNZ3RbjlhYX1NCiZ
Gwd1nii635tesecqs7X5SOFA5FGMWFS3bufUa0Xi9gpXdBYnynORW6rvqfl0JJlUz4VqzKc+qsxn
E3mfnVBlc54kU+CTES69M8+BdgLzsQdqBSYFOsAAcrpteMYUDc2lx0u6NclFTxvKI+i+u3pLY3Rp
AZOSWC+Ki2sMASQJytBTzIObKyVucHPofm7Crn5OJZKtO9vm/v6k9UK4gqrfgsdZx89RGtmpyRd8
aoy5C+Y8yd47kRP7shrTs6ln8c6b52zdYnRVqW4jjrIo89x+UyBPc9JUi0f1YKSvE12MFRzguhQQ
LVrk37FlLFo+LsyKQFYu5NScjuV3J/M69+i4/VRdoWjM7QvibjBGpOHCno3HZHwzGFK4X4ZkVMSR
mllavJaOXnEr9qBsDuR3lnJp7WwKzzgPJ5nfhbPmHWIT+7vT1HidcSwGMK5IuYZl51Oq6A1IBUPz
erSHVOAVFdqofula+FxkA1SDypX2F7rRbuSrcVMudJnKfB3WfawG4GKHGlK/qF5yJ0FVdJwUozqi
v1Qkx1bCj/CdvKVmFvEu4mhh5sMCQjLQGRto/ClMOqkg3QCix3Krn40J3SZ7+GGButUPozU5dDjb
IeeQJ+7sBGUnsZLVLdHCc+uUcjxItROwMqYhs/1aWoN+yLvQdk96n8San9dqMXF+Y7N+UlLc4E89
YvjNhTjO+FSUtdq/LqB71IdmGtR3Kh3+xO9De4gPUoya8fL4CGxsQtIC1DuXMgB7YtkzfyQGU41H
il7zpmZYmvkFvZZgbkbzTcrv/mlHzvDx8XgbexATBGspcXo6cgwrcFShVVIoTZI+5VWvK4HpvSpQ
tMz9UI2Mn0Opdi/F4NY7L+nWlbJIky6CbnSq1xu/R8CC5xlMwZxGxoHaFdaLxMDnZhRiJ1LYHGrx
ZuHSRNdpfagFHfkmsXMwBZ4sTtzSbYCoTPjcYZD+eCU3vhziMSQhCDMsL8PyKv3x5SwY+rJIBpq3
KFkYft/a6QuZln0Wkyt+WI26h+Jf/sDbLAS1EcrBFDIp5dxFlsKRA8CoBqZz4ZSWr4RRg22lwn2x
cy1vzQzuOYXwhcR5J4ql2r1NrwTzcKmmbTDScz70WiN8yo4DGcy8p5a29c3ov8FlochNbLG6F6fQ
RCzdxSrIUGV9xjOqOVTZ0L30NHCPjz/a5lAofpE64otBaej2o0W8poNaxumTrfbDc4QG+pNWG91x
nm3zP+xEsgCSHAMyrLZ2jChnoJR5OrGKZWkelS4z/SaK22NsQln4+1ktlS76r/ZSYljNStj2ZMQ1
atFzMaE1qIxTekErLQxJMlFzfzzYxg0C5xaJPWpAv1W3bpcwMbUZVY3F2c9ws8CQntv7wJZ7HxmK
+ixQyX5DHWMP/HGfstIzhIlkAJ4la13fW3VeIauqEg8Vk5n8oC3VHDNTa1y/tSb8w+lehPRjbKhW
0Fw9+1Ok9N5u8HtPygWTxf+OSjJdC/Qpb6fuqC3vDu/nEywzh5JU2ShvFG9EarWOm/wVYjNu8RJB
WG4R9wedH2DjU38qVLUgvkgQpdn5FBsHFVT8YhK1FHhpYt/+nkkr9MFOKlTCpwq1PxQm/TatdN+K
2+xoi3CPj7HRIFtsIaCVs8movairBfB4mcDhETLFeqr7YvamS9NL10/r2DlkVpNdbKeqT2Yko2Mm
ZUqxuQ+fpIsh6uNNuHEX4lxP8ROw/kKEW/0QbbDUpHB5NtM87y9OaCXvvcIMT49H2ZwvZWSaR7TN
UVNcHayWdifKzxikpO6Ct3AL74RxtYnDOzIw3eCWV8er4e+TBwWthX5K1AHkMSmwnx//ko17CwAW
ZTU6IPyU9XzR66sqB62Gp2meogNyhlwmViYDXMT3ql2bkwaywvLSBVl6vre7quiSMCmg2T2ZYWMM
vlp1rgXTVW9/EiPWb2FQpp+qpLcuVjy/GlHGJ9Ur9WsXd3sy/xtXzdImZNrc1QDX1/tbtwlOZM2s
rU6BWxvnwzPdrf6d3Sf9mWS8/UzVYdq7uTeGRcAAbhnPEZzOdXksEoIKHRXVq1ZOGBJW0o21wEDF
9NRCVyoDmOzIB3W1i3zj48+8MTL8ObqFS22MP2uF0qidqLMHkXlX0xLOSa/L8uqNznRWTCi6KVo/
mMuUe7pcG2cJyOxiu7IwQ+6qgQZ6I05cMmiCj8MJjEx+tAdqHI+ntrGDcfuiJUN1gtrjmmUFQN2l
T4hydAp09aA0aXRoTePUQaH++7sBlz7K0NxFFMfW4UQkZQxUkQuxBnXhT0arvxNRqu+MsoGoQRKY
2SxgRAZaZ+hYsFoCUxU0XjErG4NRNMpLqrkdEdMYJYov+9o2X6sg5xdGVN0gPBt3VfSqobCT/n1Y
w6fjhvIQi2DTrvYN2rKhE6oiegpJFk8VqgWfxsyx/NiRe9KCG/NeWMegknkAlkBgSer/iHuJenMw
b6C87RJz1dIL5cw7p2k/Or2QTZBqXiOOdS3DD8miDRGUaTe89URr/Hy8obZ/CNEiDxLskru+ptsM
8dBzQz+h0RBiJlUlAa63RuJTKAthMHbaqYvrOdATfT4UyaT7emja/z7+FffbmtVAqeM3YxO1o+Vw
/bkaTWXVGF8r116t0Xfm9yAU5dqIDlvFzgnanDAbjRuCF5gtp9+OVVeFGQ+RpVyzxagsMKImNfyk
MnCFzUFPXJAV0MW5ilUl9Z1wsOJTYUXtExrI8BofT3vjkQDsyHwpjEL8QxP19rcwnJcJy4ronXUx
sO2qtj+k6Ly9KaJ6+CdVjAQHJ2m+zHk7X/sKmesj5qCm4ZcyRqPr8a+5Dw5vf8x6YTSV5FnCGNFL
tXyJLQdFr1GbnVdNWo9BPmsugkNQyDw3elejC/b3VwGhEMBWTiD6iYgb3S5G09VGP6B894SiNwoM
JhH+b2T0D8wbCP3yrPbezEMVntDyWwTuFO+JtVDKnVvg/iJfoOZEQ9AKncVr7fZnpCabMbL76Cmz
HHEpLHtWApknXb8zzn3YyZ9NGr/gFmmtrL99JRwvVkYNNok5QeZyUnCZVtWfpGXHPqJoyvvHn3fr
jC1+IpSWPZNXeVWziFFKk6Y3cbsVtXLopno6t3LofaRGvB3exdZQCy8P8AzTI7+/XcLSHaLSHblT
UktJ/Iim3iFyJQJ9JeIcO9H75lhgMkEKLv4tv8UY/7g6nNQqi7LMoieRxh1kYECRVqdOYMusvXbb
5lALPcAlI6WJsrqlygwAwRTb6N3mavweMRnzU2GPwxvMvryvjz/W1iZc8NDOgtexKcffrmAXKriv
2ynsLXMYj2YdKicny4udyNzdGmZhxwAlJZigJnI7jFFEVhWOc3j1kn5KTk5iquL1DCk9eicsrf+S
tFmuBYUj6T4PdSO+JzB30jOKemUWxJVXWQEPxJyA4fPSj8U8dekpGqgV+42Y1Z9Ty9Pp1+FUdYgD
tUmG74vIzXNLZCEPg5ypXHaxHf1KzLStfd4iXGhiI5nSoGpzZziIToHjKB0riQOdYsuvEqI9qYFl
Te+wJ5pCnwpRPr1twortrKKHKYLR00tyxrR1nEvkqo0ZDHFslzypuXFCc6NokLbr7fYwiGnyjuT8
2YAXA1ii16ou3U+plk3FK2x8BULVKGIeZzPFZrHDI+uSO2UBPsSp4/QiM9v4ZueYAfhh2UfhMZuG
Qp6dfFS6oyYqFDtrtc7dV4T78yWK0Or0F+2XN4ZSgYmeR6X/3Lp5EV5jo21/kt568VFR6+y13ogG
laWxQDgHOqTojwIMObpPYYI6ZIukQeV3ahd9IGFCfyKO8Jz1Ox2rN78stRnxqK6lbpYoZvWd2n+S
7jwUG+cANNDSNFU1iwroKnYJE9rBOvo319Qc82feddx88wjIh6TaHO+c7/vuBrnwYgzDU43shrf8
mD/Od9i2lRGVbfLk2VFypJ8w+eiFy0MhVXFEYeBQFjlagk68N/B9FgFyhgrEUkuzIFCu3oFer3qj
ddz4yVSz7HOK88KXURtTdNh1V1xxFeYtFnVk78x34xXGjc2iSLPosUPVuZ2va8Rh32QmVd646t66
LMoF1fm3o+nK59Qz/6GtqZzbaaAQX/XNzsW90TOlnEd5GWIQsAJ0QW5H9yypmYXokydkREsPfa2h
PuPLRF2qF3AQu9YcqifUIfXOR5Ck+AbOqH/XGx7JJHKtmT9prXFO4n68PL4PN7YclYql0eTyft0B
qJ0iKmTSqqCmKlw0eTrJH9N+Okw0xXZ299Z3x9WQS5csgGdlteES5Nd0mbYxSkSJDaVU9kHuFf+q
RlT5ae95R3rGe535relxBZsajJQF3rR6MON0LvLRhagIc18/cYFo1xBRslepou0Jfm8NhZwoSSTZ
+aKZcPuFMwH8jACLba3RbrXo/RyGVhuwxC7n8+OPthHhkA/TSV7kSxfrl9uhwtFzAaeYPGLpHBp+
lXvRq7GvBkHbPRXnBGqYunN6NoakHbn0IxdfSgrGt0NGuLTguOdGuIzV8RGPAesj/afo5MWIomXW
pOwcmI3NsjR5aV5AyLovbVWpMVLBQCI78XSe6H76ULZ59Q1cth1IrknfGuf5P9xMgJNZ2YUsBc10
dTPlwMEde/LIHZOmD9pBt98qc0nyPHV5gO6yCKa6/mvzRr6iZlOrRsMKpXh7NaiNhKE72MR0k1Uh
lBhRknSCkAPh/IdPuEQjxKjkpMDgbj+hFnUVSm9SuRqYUvs0NOLASCv3sOjInaskV46Pd+lGDERR
HErPgiSmDrwaL8zCInXEpFzbrK2/OW7ZB25m7W2U5U+5bTstTGQq73TTqIqtj52SDDJ1Mle55l2p
n8e5L4NKlm7QVa3198eODiH8HJtNSUq/OuHzNHt97jGUqUfV61GB8FEY3tc0bdwj3p57qk5bR+6P
4daE0hQMs01/mNw99hI/ji3tPBulOFhxrh9Bp+2V67dWEjAaj6NF8d9Z64wJI+5mJ5y862zK0UeY
rnpCt9QM+kERO1jdraEW9jFk50UHf12cmmtoHBrCl9duzpa5VPXFrCdWsYdN/ngX/m5krTYIO2QB
oNHfva/DdC1nK3NiPOFKvbzYSI33gArS8erSvH89qSFx3Zi1XnbExjr92Zp9O/ojpWeASv3MiTSN
2ZUXURqoeeckz/YHNfGk+IhurymOJj4yaoA0fdgcikqq1jtM0/SzW2bWl9QU1RhYYHOe47y0PziV
tL6ghkrsbtsyN95QlHPCE8989bPOjQJRzcEVr0NyoeiHS+A5+/A+cPZKJoBlwaRrcXJwwLCr/qiE
rufXJhB5H5l/4f7o5CDUIyzW6FuCWcns59aomle3LdUxCBN1+Jrp6difEcKxPlOP45EiQ0El34gR
rzMVLcr8welmsAezk/4qKJ3TOXr8MTZiTsoQ/L3krzwky774I+aUtp3aSY2ic6xn9nM+ZuFh1lBa
XxpEJB8kzQogkX9zKL47Z3djx1F0hTkEwR6pmfU10WkEUCpOvPhhWNVp5L845HFHvWe2ppfHk9wq
hC0wAkJclDQZb3nb/pilqBUBzsxQrgrmfZeZ3BaKmJLNxNfsQCWfFZ/Hawza2DbfmqXxHe2b5v3j
H3E/X8xcwKfTnjBpyqwLfwVOiL1VAkksRO0FNjDeIGwd+dEQmdx5qu/v+UW8Z2nyIa4MWWp1LRaF
WTqRTat6pDF0IbpVLnnW9L8eT2hrFBdxJpchNqoslgTDU5eE75g6aq+qeTSvqNjqe5gv7f7WRW4J
ZR7AJ/YCkF0FOmJq0CICZwVaz+3fa0BcvmfDJO0AGbl8CIBYU0JHGUO8JZsVn3AXkOc5gRabSM3+
Dnk1+ScdWw+wshp/nLERuIxs50+PF+M3euP2UqPMSssJFT6C27v6JuWaXHfLMX5CwLp7qqjVzL7a
x8WvQXGjC2kFQoM61MBXcxkN5L2F/FjIbDzWqeIcrMFRT4PT22+H2JbXxz9tY+PRrUGag3YNPQ5r
tRviXiYTvjAIqbvdcMZhsL1YIfY2pa3lh78fCtYAkF+dfBmhsttz5ioubbAcWRWh9OpBzXs8F8om
POZGtisjt7H9gKPDxOAZAcu5bvCXhAUg4ohHI0jf3wdKqIVfUWbMzqHRj99t9BfroCd5jfzGCvu3
wF+GwQftI77blDXEKxEhfTGZ3WACCaPac5ikp/+ogXjhvuxClvGRYZXTKY5UQWlPqZrMbwaj+4h7
Y/LFbYsx9g3avJdZn9L8kEahtpRequmbZwHGPahW37+rFyz2wbAlouqdoqGKWhQTOmVaZNUW5CnV
+C7owVD+zSur9QfekF/TWMWuLxDWt2lIzGkT6HiHhFSjq+RDE0tvD7+zsUMWSCUZNtVoWkLLv//j
elToeGVdjK5K4SZDoE+yPOrAtt9PRrUH3Vk22+qYLE14XBHoOGANstqMvZdbRuiR/sky/ab1RnyW
iiUCtzDag+526jsPNsQBN3rVT0ox7+zP+xwGPiAFB9p9iPHQwLydqAbiwO1zCsOtkamHovXEARpy
E0Seh7EwvBBgjc2eNM/WlA0i/MW9FeHD9aGIRqfIFOTBnyY1dY8t/ZersLsFS9eP4UsZhjOglLAI
z3FdUVdo+haI8ONzuXWHLqSlJU6m30AN9HbiSOWMsxfqIarXImPfeXlxpQ0Uer9mnBu0fzwKTb0/
0Pi4ClCTyQVzJx5FSRtdObalqb8bs9T9rMvS+mWO1YicojNQvJejsodc2FoumhFA96kNbdRlGhMU
l9OG18KWbgNyAjwZItUJMWBN8cr2RZLoDtwdObWX2o5i9ZOWdKa7s2Qb1wtYanYqcBlw1eoqZCgT
lcwoawlPDG8ORt3O35mlqP+akkGCxHaEMbAwVdcZmcgyp0OvXbnOdaKOB0vx4pcpQhE0qOaq1U/o
a9cfH++FjeeUze9AToJMc18ViXJizKwT4dXIcP08tEptn7timL0jOB3vg0tz/9PjETeuF+Cq7P8F
fQMtarX5Oi0Eet5F4bXlQmwIqo/CoF4w5VmxUzv7XY9dXS/E8iiKIWO6NJtWD5CVNWGWzEK5jpOt
vDZjL3d8klGpBkk9TT/YcBLjALBIIJDrspivWaolP0ZqN+VBKev2Oxr9RuPDtvP+DW30o31TsbXX
VjZa7/AHmUa/05pUC6SmTghfForandpBKa2nWa+pmjkdFfR/tQ49l0CPxokYIKwjDzeDqX3pxwQv
U32eQmBvmV5/spKOoipJUlxgpkIqeRyGZgCCEPbiB+0WpJL0STE/DpqkudTWXvlOoVN69ahnkbAI
xfReiErUZ8zLNO1gDqZdveb6nsR7OlWgrN0+LeQh1HJw34PZyPcmIbcSuKWXQcMtSqW9JFmJjr1b
Nlp8UPTWxF4NV8WzBx01f0/oD6BHr2a0IlrXm6wAjwBHBEmvqz3u13X/tlFFW1A9dWiexrn6qYdL
8qFH1qn1lVgZXid5U0eIznAlB3IC3VgVnvvBMEioAG4PzhsDLNhnV+sqF+AMotOHpHIa8xTTNQXn
LtNJHkopp8Yv2oFmF+aWURsI1mXwZYQjk9+UYewe3Nh2uY+KMO8P2NGk/QE2hJojyCI9CCZTlcM7
0SNF9Z2sLv8HUwJfJiRV08+PN/v9E4PnJxR3F6Yb8qnrnH1oheXS+7OuKsXko1D05GuOOvNJLQYU
JSdrOmFPsBd3bSQ4i9Mou548Dk7x+o2JBcmMZbX2dUZdDJUkszHRuTKr2aInCcDft402+jdvDbzO
qE66fBI9buf8GcJS1u0swf15v/0xy9X6RziBDBEfR3Fg92dFdCixIzxWdqMfJ3XXUW9jtcE4Q9em
rkWLeU20dOyCgzXq5lXj5gyA96tPvVXFBe6V0jtJDsprYaAu9vgbb0wQXClBDJfM0jBZrtg/Jggz
TyR9MRjXgWvzHNpqc0DaAG7GuKc0vzESiTlQAf5ilmv510TYqJSnWMj0YLcPjbDSF6HG6nPTW/HX
x5O6exd+q+oB1LEWGBvvw2pSo5LUgx5511pXXiTL+qSN3UevS9AQlEa09yhsDafTWONBYIZ3bV+t
NCtgSSkWp3jUHGUszIBgQgu8NDQCs5B79pt3K7l01pbMhLgTRORa5BWnkNgKVQlGL3SKT+EgQvBV
ChandSmVPfmJuxhmGYyCHZIIvEZ3hVYMAiMrR1bwamVJEl5KcERWkJd6cWx0u+sDOTf47Q24c0Tc
knH+tutluSMWt7XAxHu/WZAWD+/qe0qddgS2ps7VpW39OppNJz8PoE0bYvu8fK65Qncii9/aPjev
L9MmnDHQ2CfjvEvJTG7vAmCPd40z1+4ujdbl8mDQQ4MYDE1hAFSFZ0ipJRYcOK8vjYMmhvBnV476
VTg95OXYzaJPdRKP4BvqLuug1udir+Z1F9rxMynA0NYFIUutf3V8FVfy/CgYwTbAGD/qqDb/6wzG
XyuQL6MgfQhVDOgnUfftefJ02Gr4bOD3WjbTt7qYbTBWMz3+CIWkT4/P7taMFpoYkD7KD3eHqTK8
MZT0M66onUxHYuL+OakT/fB4lK0jhNCJB99mkRlaHyGiu6IgWWFXp2MWZHjhnKmv1n7oUVN9PNTW
ASKpBxcCbYWXdBXH2WOH4yIA9munlWrkO9ZgfK15t9/3fRF+yUElxNgdRS2haziB4LNpm8w7GcDW
AQKoh/LYQuNn0rcfUMPUCqOs2b3O4AMXO1DKBpDBuiGlkFsq6hUz0r15b3xISmmcWlICc1H8vh1z
RtSc0Fy3r6Q07qEsi+ZiIPp/fby6vyGXq4NKhkWcwuXEhbhuq5mt5iqpitlbBMGq7g6V7Mb2SHyR
figQFBDHlETWPWhd0wmso2wkPPHcytt3KJgCoZGJVTUBDiiK9a3FGOldH2KE4gMRj6JA1aSY33jI
4sRvQieuvorKEsqz7BHGCmbPiX4OplkQYyulPCG363WBamEPZoYKJls9/hWYXXWakV/rsQo/i9JJ
f7p9ln3ABdtwDyj7zO5FN/EJCsa2Gb6pzgzGZDLH8Z9RmNUeun1j0y8CyEA/FkEHaga3X0QdB9fJ
RozLHLdtz5oadadyMJRTJbLy9Piz3AUz1ENozfHKo2rIw7gaqsznuLUVTLhnYu0AMIjnd2acHiCF
yLOlF6RMyIgdHw96X7hcRqViSa+TfvwdCoMSblZbyCZekehRTuTlJekA/ZsPlaZpTwmhZBSU9PRe
T0NjvZVdVrxWKGi8FXaWXu3Bg0MiTN3+5iHHG+/kcxvHwWLV0auBxs+vW10DPFyWTGtqAbpiV/+E
iiXfz9HU/Jd1J52Ao6KTEK+D59ToHJE0rndVKjTqUgSCqiDMY7N95UBo6K+p0lX/NGmGoPjjtd+4
5QhFlgeChGAhT9/urVbP27pNh/AKMJlWjye8g5y8MJjttDyOaaU+iSn3jkKLpheMev8aBcuXp/xA
cMkGN+/2G768c4ayvkdwafXXWnhJoKR5ccnbvkbNSstftV7RH7t+1E91buk7XYqt2QPIox/jEZJB
iLyd/azZaa41CRGg67afFzmHt5ZRqSy9g1qf1pWHRss7nwRyDCZH3UVHb9zvWELynC2iMPyC5eT/
EcUz39kNyzy8mgt7F7m8rnyXunmqHUQv9XeT1JWSDLFt/k3lGLPxMud/jRWbzyA6Rg3RZGlMF0Ej
81sYmgQppZlE7ybY0fXONtm6gjw45wuv/7co0O0PndsMg+uB0LVM2ubbpKcOYIF0Jg8fjWjceeQ3
jhxYN8jtdB2XHHZ15JxompQ2Ig3QQbXSKRXWL3tS+/893vkba0/+BEAAmC7FmvXal7GWq4pS8QBl
0r6gvKV9imchTmpoKmogmr+mf0HspR+2IDpQ3L2L/jNDtPXYxt51zMrw3CEknh6dom+LnczwXu6C
gcCYGjrgLVoTv206/9hUUkeKI0wJXEpN4JqRa7PtUoPojW94ainVBy+chx+dbiKOy0Mgvut5YuLg
4pnUnp0yqZ9Sp06Gv99ANz9Kv91A+Ho6OF02LmaZ7XxCKz58r2MYfGzUUO4EbveViGUBQCvwkoGG
Iri4HasxSqetatW9TmbYn8cY3FMCOdd3Kq++FNw2AUQLw+fIJDiTThSp+jLPdjbxxonhYjOp8i9V
ER622x9Rp43MlLojwue5fW3aCny0tgqfUO3dc/PbGmphm9GhRIf4Lswve9nOVsHOqkwR/erE0B+x
KhefHbv6+PjMbJxMNi5Y/YVAzo29Cg80i0paAnbu2lmdeSzCqHqRXezsaMlsnEzGWACRYJfvy8PS
pXFptUS9SFHJz2os0suIX9O7hKWOgszr7R+Pp7XxDCwUpIXnz1NISfr2W4m0EE6klu616oAp+87Y
JN/yyUmnr7FWALkyKy/+Ltu8f5lyKLrBgIbq3gHZ2rULKRZHH4QA0OVb/QhEm52uKUfnivLn+I3e
XHhuMSfufHcwytQPSQFiHzJfKWlItO0zGAH5NLtYneycnzs8BonGUlriPV66VOvrd5Yh2le9al29
mPJn1LuGr1ljdkw1VI6LOhfv514qgYWU0M5z/Pu9XSUFsCU4s4u+CQqBq0PjYLnjjFFjX12nduTR
nDrz1OCR6vr6oBvDK0Qu69Y3EIO4VJ4RfoyFE35MPUe+mbss3DvCG8EwXjULIplLZCE33m6LkBQr
zvPQuupF22F0xPfxR4gPBxtZlJNWt/XRLVr5/fFm3DhjSCQ6KAkCDL4nSHOhA5JvCvta9Pa3Rjbl
M1yEeKcys3FloCgN5hlONJZD6x4oaWUOwZupiQSL+0KdGnTD537+gV+d3Rwfz2hzMEAadF8AeGO0
slrHNFoctmfq0WlRXUukW54Wg9iD143m30frVKDBadLSXvo9q0/WqoUd5vZkXanigM4oanGaVSvb
OSGb+5SgFTY5zyIihauoeVILYwzn1LpKc2qyo6uWBco/RZ6+hI2WiqCRWvqqT6o0C3CEjN/0NdAm
v5xGHJFLtUCR+e9XGLr34jdK9/yupe05Vdflc8ZO1av4eaCwVPkjvLvsoA6u2e88bVs7FPYK8AoA
b/elRWqV5iTdzr4qtPcCQS8pwAc430mJtnYNpFsAtxCLeUpXn9LEZWgoK0ahjQ9Zz7DGIDOb+QT6
pv8PywdBnfdswUUhdXm7QZEyrK26ZCj4AJmfe+N09dLJO4RRq+0MtbV2bE1u0N+g6XXUGSetImsI
olfVUYqngfFAOk57lm0bjwl6K0vxj/4ADo3rkoFHqcSFD86RSwrvp8BKOwxCKcToS3tG6lgDmvqT
GMlG46iQOWbdVZkdDHOkqPV4a94/5vySBdy3yMgSba/WtovomLuJZl0dQFSvhywbQFYKOxowiXaK
V/os9L38YWvIBf60nISlvrTaOTaI1SQiRLzqMNUu8JYWRRgoV6cIC7Cnyej3qrn3W5XyALB0Pupv
W4bV000RfSgMN3GuEAiGQ1q00Yl6knUsWxCFj5dzcygKEgjHLcXjdXfZmFQDhKRlX3PFLmBNq3i2
IVl6arpU3aGILst0+xgzK3o+RNMOMexaSIIIjEYzhmpXo26doxpOw2kWw3ctmcxjljqURGM3RDqr
waBhTvdBdwsd7m588r+F32/boLlvT6WaGkoM/Me5TjgTgYGI2g84ZmnP6hDiBdxo41kabdX7Gc5L
iW+U8fgG2Zo9rMLWgnPXUQ0DsnKfJg5Q5VLLjJyr2mnFSYdcEZjGnF80nX7942+7UQdbwIV8Xd6W
haO6/JY/M7cKhDGcb/sK6BoBVQTA9H/yNJ5JWlzlYw6C4axYhfehbSf7Ok0ldvc9NM1XMlfH59Y1
mnOfDOmL02fTr8c/zXT0+6/B9kZABjlBhIfX59hMXaYO5vMaZpE3fCf8qs33o5VrSmAohtOcTGmj
YOYgWqa/gtUjQErPyjz7i8Kadvo/Z+e1HDeStulb6ehzzA9vNv6ZAwBVZNHLUtIJgnLwQALIhLuD
va69sX2g6d1RFRms7Y2JnggFJSaQSPOZ18wZBp4ibJwOua68BA3ovhFCawZx45S2Uz4Q8Q/5rqv5
9eHYz20ejl7Z/QTL5rc/lsaV6b4zQLDeSL0pzJsuoLv73snJCEKFsbt/ZbZjClxo0dv1c1YFQxO5
g41unOYEC3Y6rpUWT4B+uikerUVZF5pn1cal9A1pRYFIXDtC31slPz1stmoQBzNibBGd7LS4Hcap
R6IUevocj2jGcx3ZrXqq3Kwo9yDywXBlNcJ0UaqhLxI1vqplTHxLT2JAXne5zwpzpHCvBUMVDn3R
Xakln5Iwh5Mwh8j4I2CHHJL54OctHZR+6BCfKcvFqCPTygdiT+DRPkijefzaO+3oRrmZqSzWO8W/
7PMke0A6r1NXZd4ZyWWadLq5w8UO3PaQBtPwsVRWbbqxR3Hce1qn3kj3jT14yU5YALt3s58vWEOA
oV2rR+AZvriZi9xorqfCWdp9X5ESfJ3aetYj4O3uGDWzabe7vFEIRLXIfvZv9EpoFTqj6/Kl75zG
jmF6VO8kKvTaV3y727u0LS09hlXfONNhWAdDyFC5qW7fVgteNVFnW/PNxo0CTTFK56unTCd5MNyB
ajcKd92j43ZjGSMvDHjMkBkoLJjVph6ilIbqL7oj+ojhVWJ+hNaf/TAsFRBxmfN8U3eQNS9cwfJ5
CwG3fqLF4XUh1foyC5GHMT4tiakN95C1ZiPsDVy6b+jzWHfO6K4TalF28V0hXyo+ZmlVLRfUm6cb
dKPa+mHlSsh2eeqYRViM5TKE0nHnK0xyxmQ/re34ESkYM4gXU5veGonjXOt6qX0MFv6HZvGycAfn
Xh2pJUs+t6R1Tqj3STnGk1xWFBECo/GCUOVetkbQTNqnml5uGtm2sB56ihzjtYv8HoKGC+8YWrWy
lkhYHdZbGefLB29q5JMcfGXGQV3QudDB66jrMulr66LUcktd5qNqfkC1ElPcYBb+tQ5U2YVl4PRW
KEhH96t086cc2ZAvtYePbejqFRJaqTYFH/Ih0w36XqWhwnRU8xtNaMSCRSHyIQwcmnOh6tzc2NsA
O4M9Mod4vmik4fGcJPRYs9EzyPHyujlIPMqXy9KqRcJD2vltgePrdzn5Rhcbhpg/qHRxsxiHHv/B
RT+uGWO3ny3vzWwktR1ZeaKcPd116Aq9LTJJdqYM/dEaENY7VJWbttc9jIhEi3pXektsQZsG2Jc5
IK0aseERe9sjv56GLEiQxJgcIj9lWdpbzxa1d029TX6oJX2+J38pKww9B5Vkt0ZfGO7HuVjKS4JV
4PR5mw0gdbtqnuT1XKZWcu+Zed7fFo7w2giFyeCaTrksdqkWLLci0OevY7FSA4M4gOlAYXT2G5GV
Un9YkWkKOArRhuEkrexvBi2QMoKvGsxXlj/Y4wWNyOFmphDghhVOWmnYovuCiiRQbvmQFzNIymTs
cERcIYmEiWWMIM/6onmc8GqE8GCrdYJeTm3uQYmhutPQdU8ux0SU405RUUpZdPXiIP+Wt29F2xjg
jhdmrHPW7t3Qle300chUUu1Sjpf7VcnCg+6i6V9c4Xf3COpKG3nLQTfgdrcSVitlqSVE3Xr1Ql9K
78FDGM2G74My2Y0hUNl4A4NPflp7jf1hpX5/27us7X3GfQBYtC/9SHfh6USogXdL5Fq4b8UNsobL
I/ZX5bJPLeBs1+1q5PjApHPePmbaII0LG4b6u0wtjbfn2/rBHZf9oiLczsZ7kbTpHIEJnKZbsXhA
0VCF8WRs5f1aIhWBAmBY5ctQh3anZ1XktdXY7avSdNO9aAinueIMVe0sE0F8AhKj3Ts17mZRno6g
v8bSdL4pe5ZG2CizQgCeLC6kkMfiXbANC72lat/OIF++GprKf3hebz1UNdox0Bmb4ns+9NN3vfTc
IhZjOnjhBLNAjye12O+olBcgU41VhyTD+nvkQh7qOFDt8jkwuuTd6M7DdTs3y8/Zd2e6xtWiPozk
3ZwTzSxliPth9ziZa4VpbqWt/b6qjeaDZw3is0iM/B215AzDm7ISO5QvDQwx8tH/4pTUjDG4bfIy
bpDu+en69AWuEj0b24OhmjaLpzHT71tfK7sD+s753ar8yY1KEOVJKEd85iIEpbIPCG8Lj6SEVR0V
uleLgwT+WcT0vd3lRrau85gBCUowh1CeHiLiPf+cfDo2KGlhHOVDJrztEUC2Q6d3UBmuXCe9satG
lCGslgyd9kX2cTIOnGdO6a2UgqUc+GTAA9/U9Fvocsp0XiOtKfJvq0hWe0dSgZeQLe3hy5i2hnic
Z7/+SG9x0qAitYjyNE7GSYuzkuYd1CKyg4/TRMu5YQVfpnER32xcbOwdR1Gtf17GuXP2SZ8YeDVk
i27vZCeaO9Or+88W6ntc8pMpb5XWm5+oJ8g1cqxBzaE1kr+ErcnvuxDtkrtxN8zAXkJZrcK/8uBK
W3DDhrEPy77KkYVA9g1Rc7dt3kxrOjuUvutKRcmgJwdCSe+TS7JXRpTYkvd+g5Bt5C/d0D8QQprc
L1UuYO0GRdDGi6at3xpv1J2wVZisxD0QBXJHz12sq1mafhHD1V+M3axVs35hjk5/ORjSc2KtLcbs
pjK99W0/tp19gYckaxzY0/yxr8BTRkqanooyPygrvkhHwl32QHOBIjmY5REviDuM3Nbl0kE9lJw/
TdYPMs14ywBc7du6zScjst0J7cR5sWotg5ObrO73Rg5d//h62Pu8FArWZKuPIfO56bOeJK/jyG6w
s9I41F5tH0qtUFMs9RIwo7WQAoWpnqTXA5LQN4XyjO5MAvZC6oFMFAJZRJkg1E6TeNjiesWNZhyC
KtiCtDR/gA1ch8ItzmmTvDAU4EVqvSik0w07zfU4kOtKk5zFCFdPcUocFXlJMlwuUvxtxR9eCEF8
ijq2QXX5NINtLT1ts6lzDs1gObsEbfV9OtXpm9e/3As1gE1QjcKtSZXqWWe3lbXSVTs5BzDE2hpC
hBEfZ86kd1Yy9XsX6eBvrw/40gwCbCV9gygOofokWx3tvq2nKgCQSVy5M0Zp3kyNh5JXVZ7TFX1h
VW6C7vA5sC7AxeqknjqPEAWxHbQ5elqj261oSu8SsSTNpUy04QI1Ph+fIzk13I3CyM45cTyf2q09
sa1IKgNoN5y8aV0OeZO2LYBQmdp7T8+Ta7MCW2sHox4jprecqemS/r6Qe2KCTDUQJRRAcyfbsCbM
X0ffNJEYzLQngcBhgncDTxG6a29VUd8rvYxkM45j5Na+voblMAw3XWLp4LIaXAB3SwrtFhcTzKF5
7sJ/Mgc8kMKCHkcR2qk+dnGvc6dyVVgtVkSdHjwtVr+iz7ZJVMWVV6YY2tqmfLTTUZsfp6Yzy0jY
jfNp1Eubg0rLS4DNq3ARbk4I2nRUxQsc2GsYNWsvBXHTiKgMyYDItV1pBjK54rck67Wwt5OeyN7o
40zQmSkRwZ38+wTcyfJ26Dw/32ljLfyLuauyh17oi/2lN6zZwsjKRCedgNJII0HBD0WYjAsujSsR
aHWoQ1BLLty0n0iOEmN4GwRDu+lLb25Zd0VtqPkSqIWJwEfezLRZulpzI12XiYrt3EJQ0y90zbig
jDyX8ailjrvPg9loYoKgRiHU4nbtZTd7hNypaRbibnQNhDxgM3TFBw+dOS300VjNr+Etd2LnCVsg
OoRNONZcFvSPDzYp/P06g7GPCldaKhKqWNcotVCQD90BfAM1n0V/mGt/rG6BczvvVico2igLYK3u
xiw16p0RpC123wi/AyqnOWBfirFdn+Z5NT4mKPtwFddCpDea4Q1NSH+Lu8eu2xpdlbzO+wtwfN2D
CjboFookdUCcZM7bX0SJcWdihQPHk2J3Fi6Jtvp0AVOh7eTY5zLykIyiVqGcYogaEQxvNMuvuRm4
x+Rekx1zEJXtYr1vhFupNKwDd5KhLFXV3dVJ3vU/i7VvHl09d0kfHHvxr3PDT2+QEcU2klyqVBHI
neSq60tsXoNG81Gg1Kt2uKknc3AuF80lcYGqXX8MmqpzoXGYDvsAEMDjOCn3SojZDC6GxSggV9fp
ciUrp29DkTvJeDHVhbHG0vWrTyqH9YcQ4WhnYTWX1jvliOAzaU7xbg468zqlEalFKnPq6kb4oGTD
vm204BKGvLqt7AW65VSuXnGJXP6QRENJo2Avq4LAoQaM3MZ4bioRslV19JY6078rMzSNACU3aIkN
XdqIyB3r9sm2cctjC1bBNzuts4l9swp7R7Cl049MU+gp6BIYa2RChHFQTWzHt0pv7PJGr5BogMe4
JI92Xa81Kvx+/okY0asit3LW9wFl8Z/j2unrrkur+X25zkJdaNDNJbLk1vY7izkv92U/um/TVW6M
Dd2TFIIap7kTY9W1ND4d6zspwKrdLlOg3k0Nyq7hCMVZ31V+3pXQeBbPu0h8lVPuqbGm2LdgNX5o
lSsWGC4ABcPRqq0aUwFneYvkXddEGTVGM7SwMagPgWj6i3yogyCSKHK3kb4EqR4RwtfN9ZwDVEN3
S8/5WEpCPF4DZbVhplnJLi9FEoS65nblnozOIrvDTZqPqjl7a8oU3Q0jma+VOaoiovEw1zCCBS1t
r5XT+zHvfVqcgTm8L/rWM2NgBa4bGQ7ZF52nCudmTKM+pUNqmxdOl85xUowC+TG6OFkk00E/lL01
j7u67zUVlQvopsNsprgRGGNSPJBzu19qU2X9mSvieVcFUT+49VSqgXJxSxwXTisDljnCLNZh3Uoo
tIKH2BzT4Fx9dvs1xxVphgGwxaVH7f2ZFIzhNSQlXWEfQMaqIpycYbgPmqLp2c9T84OuenO/DI1z
UWaIi4aBWwh345CaSCdaxefXA47nUQDgWcRMdST/CE1P39lfMZj2qIEcsDhqb4KE/FQzTXVF3c97
Q4mvQEcxUKFv1+XF6yO/FAAAmfuFOHmhMyerbjC9YbAOQ2/6b2Y1G+QYS723ld/cTUainemZvfim
mwc0MC1URE9DKztD3XASnXXYQr2wDWQb+52V76uk/ZIEtfuJFKmmVtmP+9df9HlMh3Q6Ad0GNIdq
cxqAa8UIKdFyzYNbpSsSWI6KZ7P0qWrpy5mhnoc4DEX5CgE0eBvYFR6vYEobZVE4qXUA7rDGVT2k
t5LD7B5x7mJfWrQ8R9dzo9ff74Vts1lNEq1S1weyv038b/2G0V2GVq2FfpB21x0ClXxzFv2cfcEL
qwUaCtOHDSPuS6d9XDFmbY7Avn6YDel2ka+m+is2u/IWrfeg2w1+7pxhtL7w2VgtUHf4DwzRKaY1
dxUC6Km1HpaSE1R3shwZpSbfK82vzyBWnvfINuNmkBoBcTDF3pPPhvWiObaOMg54g6y7tXfNr5u0
2AWcNvuqR5EhIr/rER9QZPnIp545kV6YW2SiXNQvUH0AX3EyfJ6VlVfRrjmMqMDt+hEIb+kWCWHp
WkRqsv8/NgS4lC0M/yW4cYrPqUs6YbXU18No9nok1rJFBjIfD44zVmdAYM/F8QAPsDg36A0TzLF+
vDh7x50aR7n6oU5adrauecPTJl/fhcaU9d+CCq8chLGsRoRFEWhFRMo3S5iivXGnZFdCdfT0EZvk
OWj+dnLJo5FVIhy4tdhPp8Hu5OAqYi+kSXPnbW9Zy1djnIsynnxhfxMGhZMzO/WF44GTHlwUwmc4
nJx2BrsKlp/rlZAyQFscRn2Y42W1MGR0hLrazA8jBW319dPh+TaisrmRyLY8z0Ep7/gDtEEzG866
WgcnaeXOmBp6ShNthgBRwL8/FCOBLKbagpPx6QkPjtLNk4obxWichO7apKoL1GLcZVcqhALOTObz
Y48jD+ob2ToHE7y04xdDVx0jOM03D+sInp7aoXu7Sts5czQ8/2Sg2MCgwkEDaAWY7XiUAlPOrupS
HVkjPb/tHWLc3KzdG2eBTjzquogWqzKeXv9mL70ahD8whJh2oTV7Mig6koln57p+wCCwvh7srjy0
gTonGvfSq7E7wShSYdmAXcev5kOjMW1cIw+QiPx7E5gDTTY5PJRlar/vukBPwiUDqXomDnhpWA45
ADqsEA9Lj+NhJUdPvuZKPxiW0N9oeYFgTeXk+5EmmB0ZJfQEooNi7M6M+wKaBlIKE8pmQJyMRXM8
MAvJtEd4TAfK195GgenpzFa9vz6iqA+mppt6J4kHQtC9yGdkwQxZ13HZDN45O5fne5IngZxDf37z
oj+9bzQJ/8SoOyLQZS33CQXtg6kPzs7ohnMYoheGQqiEKt0WGTy/2hpPyrze2jN2J+6S3Jd3pSFR
LGk0c/d3F+2vK8UFgYV5IFfL8fRCNxvaASOTg0lfoIu1xKEf5rS1cWZHPt8ckG43C9kN1MJhc7Js
zTmr8hpjl4MzF+0NWP8mXkZTP3OWvRCtEgxAhITUBoL19G2oZTaaI2z94M5cBLBpoNfs56UozL1f
dGKMHKmKrwsVNFrJQ1Oe25y/4JQnWQrWOlt10OQceLZGIGfYKnUXg6iOMmQ4IJcMe6VsyPnpPFaC
jHaZ9BBIuvkWAQva5PBE7W9oxAWfAldY3/Rynj4l2KJjzUOv9U51lOyjOdvkxCe6l19KazLHJ9NQ
1JN62vehroDRHiwEDu4tEqKnMvOdz8LMsy7GaF0bIm/w1JfeKdZrayilhnYdHI9YLFRszmzWF0Ii
QLvbhbUJGT+zv3EKvx1KwH4HC2MDam0z4uRaSt+XVDuCZ6YuX1+8p9sESpi/NQh0PvoG/9p+/lsM
PdSW2fgu5Dw1Zj2NMzr1tlaJSKszcTgzlMnv+v3L/uLXAg0GQAhKnUPneCwExWqfouTMOVTQ8Rso
6N1Vmjebd2sJkD4K+lleo7iAWYGW5tln0JOTuoI7hpqepOVtRsXU9u2nwk4W764DAhz1YJGf5gQz
+O+9UwU3+iQHfQ79LnNdCkWTg4Dh6BhljHCFk90P2ezQJe+FaqN589SK0spNUujlnv55XYIV90JU
Q+V+rnSUUU3R9XOsDW41RNrGtgrxF4NSra99l16qWZ8fHc3MQMnWLi8ka99P46yYRPMwTdOwd2Y5
Lnd2UlO4GJB2DS7tKcith85MC67TdCzROCEoFQdKenl60VIPcS/B5Sy49fmUeT+8/gVObyA+APeA
QS8Gd9rn9EgkVSqNfaAOuS98BB9QV7uwkkRV1yPd9vGSKqP5KWizOT3HBH52BzH0hkTfqO1ESIDD
jr89ZimmrWnueLD8Pi0jPxO4KGVTm37R29IbowzHEO3KlShKHwypGR/ZnSia19UKOv5vzwKBGltL
p5UDlHXbgr8teU8VoOCpth+GIRnjFgmFsDAK91tgg2BwRS0i2xvSM4f3rxc8Wfy0c0DGgZED232K
nMUogEKfaNVhAhc3kpK7wb1RU4dD5G1C1KywZ6q/2ZK0+m09pxAnurSTbqwVYgCjY6TFOVnA063v
oSe03Sf0swiC+P/jeciavMhRq1wOdtMG96nSioOvT1a8dkN55lQ7vboYitneFgAZgPkMz1vBGiXZ
nVZaPqq4tGVdXQngdhevf9iXRkEvBlg7+lzIf5/UA+oyWBPNHPXDWqk6ztYStnFfneOXvLCULepW
v7x4mLxnIH0HkafJLzmicwzQN2VxHV1Af9h5nTJis9ys6aHXtHl3HWide2c0zXTm0H6+j3kCamZU
C9HHoMN7/OXaaQCnYy/6QU1VcgnCLr/sIODucy/xDqXVL1HrpuuZwOBZRrt9ROos7GDUTkkfT+Ic
a0TgrpoQV8TGEjyOmXjY0mpwmrO9amb9MIqys+lRUN41zGVAis/Wu2vwdZlE5Y9eTOalmgcuEp2U
M8/2jI7/69lQVoDUwN3y7Bqr0gCtjkyuh8qozOu2mNyteeR3X70VlxpALGM9ow5HoyYetiYFGKBg
bQ762NtZBMQ6bSJQoEhCLWJq8hAuU21e9pLoItIkVpmhi8hXH1mSvCRKssl9tKzBncNeID0TK7Mb
HlyS6jnSAW18xlN4EOhqdyMNEyr5TxO7/36us6IPky18CXvZ1U2op/r0ExuLnNqn9Io8dCTtgbAC
V/9go2L/WVdSnDOuOg3wtqmCJ4BiDJ/puRio7YokD+SwHnrHSO50p/Fu6iLFRcNey+B7AwrvJx7G
qt97be++f32HvnAKUnamBoMcAKXXZ7EyDDJzYP+sB8C6ebvzFtP5WaZoU4R2WXvzBq5K7rtCFVU0
cDg28RY0PFZyxrvBsCXV8dcfaMuVj09ly0ShgtrsFgCRmx3vJA0igR1IqR9E3bb5vkPNYUQOCz82
w0I4OpRZSS/IAOFVx4tt5aB1WURnst4XDmL05wm4Obyoy59eDbOtNWmy9NNBtH0BhEFfdrpWJu8I
/MSZI/KFkwPFT+IvivkEx6e0TntIEoL7dT6s9GTuO1nSWq47EU2p0K8aTv64Lovq35P8X9/m/5H+
aB/+PZ/Dv/6bP39rxdLn7LSTP/7rNv8GDKb9Kf97+2f/968d/6N/3Y8/eqn6H3/cPonhD46N708y
b5vTf3P0KxjpryeJn+TT0R92jczl8kb96Je3PwZVyV/D8czb3/x//eEfP379lveL+PHPP7+1qpHb
b0t5rD//+tHh+z//3Czv/uv3X//Xz+6eav7Z//qfnXqSP1R/+k9+PA3yn3+C9f4HMJkANpuNhDi4
EvPPP6Yfv34UmP8gON+EPqlkbXuWHzVtL7N//mn8A5dbFg5xhQ3JIOBjU/DefqI5/9BZTTAgqdxs
Cf//ebKjj/Wfj/dHo+qHllbOwG89PjC2TcpZT/2MjhH557PIRZtRMC/NVdtRL90rr3xvSXSe658N
fepqhrbbXKjqqWk+Vt6N7407w6WhhHE6BrU0/M2LzOx3+rycySaOE6XtqUD8bJyGrZoA2fDksq/a
OfFB0Qc7pfsQuEgQo2mQwW7ILLWD4Hi2i/NsGsi64HLhKUJFjU9xEsGCrCtGMjYXUeRq0MLObZz6
Du8B7CpHDCSsMLXsvsdXnkpvRDpQYMxVNto7OiDgHY1kGJtwRoPsDnBY3od1ig4Lmacz0InTB+2N
0WXyscMwvt8h4OIDAERlADT5bJufxLwSHKZjtj5mhXS+YPAzpxdJsCwiHn1/Kt41A6SpXW06K6gQ
Yo9kv72JuxsqNRhI7wI9uXAnva9CEfS5fwXKmq9ZFU2Jou9qyrfJVsJAM7Na92I28IfPVz+90Fxo
gnGlKbzfK0D7+6xOdTdshQVIoq2a6SLvnM4JZ9UUj6lTWxYAhswAuVM0BUY/dPA/d6Tq0A8G4gRB
wxWYr2FWA0gRCN5xXtqb+KEzB7gIB4mUUZAS94Ywl5GcLMa2keCvIfpEJH3rNz/p5iykW9gFVyXc
LBHlNT2bEAWSFixnOi33g+UrsUN5kum1N2nEcNWq1g1RoanlLgVHnYSYKTpZpDTNcUNdr5wPau2I
mubWBw5NO5sGdTUZ8jLFS/LOIKY8p4lzfO+wemla0bCyaM0R+RIYn9w7qsiruV6sHSiV4QAoPbhz
q04XYasZtoaAxwySVCsC1PkrZYoI5hDq978dQX9t9N839vMFTR8EaxDUoQhmCeiOn2EwU+FX1Jd3
be+BRq5yiSPIBlQqrlavAWIitKl2wmTWOwQ1KWgO+9cf4CSixCoBMAt1jl+qixxizskTQPDQerWW
+m7KJ+s9yP3hAV+2KV5U3d8ooP1AB9NmD5A3iFZqeDfYbE9wdOqG5nBGqj1K728V13mkTdze5Ikg
cG9Nv9PkUHNFvugomGRGUt0Gdq/uAer1ZxLx40zlr1GoSxJ14ESGsPjx1KdzahaFykkXrLm5XvKm
2lXJau3OzO8xBW0bBiI8y4z0atOl9k7yBKosKGgkvIxoS/8hGH3nreql/cOw0xgPafsOHscnjmY7
FnY6IBpSntPJOlljz57g5EV9o9XRHy2NeJqNn57diLgdgKMUJP8IWnrEHckSItzanGm/neyvZ+Oe
5LaQm1ubsNqIR+ylrlbhaldFZ3/psg4ME1g2sRdFunyHmIVjTK23y8PrU39yO/0an8ASKXB0NTFr
Opl5rSFtTxFiiVnU6T6x6yTC7ETBGBiqK4+m/NfXxzsJrP/9qbe4OoDhtpnbnQSyeavVibm6emwG
GJFrPubggy7MD1nl4uThzcXBqcrgDbap491qOPOPxa29d06V0nN8/VGer21UygAcb6UmQppTbcBW
53BeQH0CrlmSkD1mvoX3XL55fZTjQPbX+7JDqRBv6Qxp8LYAfiviTH5rWK0YjZhGVfEeIaL10JSz
995B3D0EV0qtN82q5Exr/vm7kSrQMcVzhSItodfxqArSC1QClrMjELcvACTt1hHB99ff7Tgf2N6N
5hozRON4kymxT0Kbtk2dhc+px9Shsv1cz91FO3Ii1kZRfX59qOfrlKQH3MZ2EelbQeH4hbDZJsai
XhWv2TjdNsHUftTmBlKq0OxdK9JzSu4vvRpsXBqL2w2IRMrxeNoMkqEZfT1u87a7cEatIqqcihiX
gexcxe3k3TiWOfTMLa37FVjbJ7dL5rkgTcvUha8wjOsuNRpXhY5w2q/WknQjNRKz7EMDI0kIayD5
LmlFtfRU0k4sN7UnwNTJtJsfphQ46a4UErLfnJOyoj+pcSe//iVOZoanJbImJaMdudVnrZOIQKXS
hhFXmLu8QuzTkksbl7KY97oFTvj1ocyTe+HfY/metUldkiKcAmeMVa2qKRdzp1ylf5moikBqT5zh
Q9+ooI/wlvfNED1eAHh0OixEa1LfvjK8Yloi+M46BpLors8IiazBU11wueztMqFgXs+W/R4tB70J
3RaNphg3ThriibFUxuH1l3hhvgibbGTRHaaLXOB4JZUlMF5QMdbOWCz/xqws/2o1++XaG0v19vWh
Ts6abbo4zYjtf5W/4JIfD9V02VD2LtezLTPjAtPD9Y2zJgOBZdHj3tnoyXuHmsWZE87cvvh/ahPU
sBjWogPGxQ06kUDseNhW+TpLsbZ2dZMPb4uuS5qoBJm4N/oEtI7sjTGLgLnNB1nOxgSABEBpVCQZ
GkClNTTupVx7A1FJ6CVXuVus7YVSeX7h9GA6o3EI8gaBYrNyrucUr9ILfDa6IsaOA9vm0ij8KX59
Gk8Oz1/vAwwe4QjOTxS2T1Z448tpmHSyFLNP5W2gRBB783oOi7GdIKezhp0JdUpKoxxoJ7s+EfVU
i9k3dqjeVjfuqNzvLQ5N6S6X2HNaSd3tS2fCRV3ZwXvFxXTminhhfLorDk47NkpI1NeOv1rNpTvg
XcPpmTY3fW9dC9Om8tndQSX9UStbhY3vfbQt8e312X1+2pGbQk+g7I2AMMSb43E7+tp5M+nOroYU
vSvXfjhgKDsBSe7yndQ878zXfP6ePocV2kI0kmgenKIZ0E1wAxxdTJxsVX8TtFb1Dkm25rA1L6Ea
5pm1CzRTu7ChG0d4BWN18foLn4Y8rCdSf/YG3UtCLdQnj9+Ysinge6/jjbMpeed5td9HC/xLeniB
xGa4pX9NFYK+QxW2+O8Wkd7mKghda2w+QKxFkeX1J3q+wKndeCw5qgBMzjP1nowoXOste8dPncjv
mp/w486hf3691n8WOEqXBgMA36JBrm+i5iev7TmaHEDq6zu9LJI1NFPX+UaLyJhjtBg9e19zuD/k
jeGQO0owNpgR00u4mPQmQ4dQVJ/pirVV6Kl53fwXMP4MW90brjMcTIa9VeQApQy3BSJi0+18HMpy
rS/T0qc8DQlez8IcIrW2f33qTrUjtrdyKVWhyAPeLwA2d/wxgxRT5ia3zR2ctf2QAmswC3cKDVW7
31b8GACB48HwJV9mD1uEsVMXskXjJjSwZtoNsNQjO2+cNzaMzQ+vP9rxRcN8w9gBk4SCBw+H2vXJ
gRJofOyl7L0YcYsuhpxkzaFJCeeNnxrOx785FhA5GmEYpmxFN/CDx7Og1NQNCMt5scfNjF9EWsdK
rl00ezS1/+5QJAuo+5GE05Hnlx4PFWQ2HP1F+TH1JAQD5snbUbkZL2hveQ+vD3WS5zOFW2JCBZOK
P5AOb6uV/h6sV1Ch9VUwFizvu5Wn4kBSY6Rqw/uGDlq/Q/sDqua4qr2uAvMqg5QfBl0JT1EVYt+B
yzqTHz77qFv4zqXOzbplTf5JiG3KvrGMAYHmQrOXPdxPh4LehIJSv5xTxjs31HaQ/papeBiGmE3F
UHnW9ruFqgZwkoqDUiKJ/fpEHwcq2zxToERTGKGiDR74q0v221DwWusgUb4br6hJPIx6v3xs6bm9
XefFfzMOqRGXVWOdufCeb91tVG5cVq6OCPLpjdcvDciGEe78glHTu1IvtDCY7eIQrIN5iVmOH6Ed
AFAxW9qdi+jCDWd6+5C5ef99NHrTCcfAGd+ucPD+/kcmrdn06SkT2+gpHc/82owFWtjSiyd/Dvai
k2s892raozii716f+Rc+MqV4Jt7CGAjk4smhDI6htafaRT9gbfVLPELcWzMwy7sNcvHh9aGOb5lf
H5mhtnr/ds9wap68lSE6VFa2oQbIQk7Fiayny7nj4bhw89coFI+Iozb3jNNR0PvshW0lXpzNXlXs
zcJwPiNOAH8HHsEajmag7mFqr9f/m70zW44bybLtFyEN8/AKICI4iBRJkRTFFxglinDMowMOfH0v
qLK7xBAvaVn3ra3rIa3SMlMIAA4fztl7bR+c0QfD+Ghl/9fFAfXwMDcAKeqE17c4gLS1RSq9eHUt
eUYlXe5Tesuf3SppMReI4JBiZL2nrFHuK68rT9n5Z0+pN3cfaSdf73L+/iWQSelPe1TTjltzOo25
NlC1R516KS+GNSl+DG6nLivlDydWjY/Ca8z2zpt1edsO8qMEijc+aCJw+KaY838t+a8fRAEpAbGq
BnfE0dQ5WUnWvYIbsM/leMvOX+6dQn6UYvLmLRM/6KII/SVgf31NFySE5qvKiwn8WcGVmtTsOPye
tsLXvrO8LucraeD387CoQ165H0VgvPUlUToCD8Zxaxt+ry8vC6PIA9V5cQI8ZS98S+KdLJKLEXPQ
8/tfkrGtca+2Uqhhf7/W0dSst83c+yiM4smp+pAjuEPs5GAdyJrszgG29Cde4QEpKNfp2gE7cKlj
Lf9WW417IYtF/AdzCHURvm16A0SgH200FntJZYbpOgYZgk+/Yx7Fa/7CZkj9f17peGLU0rouNK5U
48yPEgptW6SIQbuGHJ4PnvH2Z/35jP99V0f7jFI3kqksBy82Wnf+vLpVuoMbYn4GyhK2bpfv/L4J
orLzElr+mTVd9PO8B3nz0bnwzXG1nRioTVLXN7d//tvaKClU2iwHHuycpY/XTaNrzqO1V0bmf3DP
b10KqTWTM14AKqFHw0rgJgO7zvRlCWUfyn50AK8pKy4p75y8/3hfn/r+NT8xXjadMwQ/+hav7yoo
W19zFZvTuaa9aAu3fgz0Xp4jAqjAVHvjB0yHbeY9fpusPUyI6BTweh2NnHSRHBCgYMUA7DxStHEQ
N6b5DyMut8UNUSq3RC0JHupx5QNYRWV2BldZV2M46+ZVu4Q0yb5fB4PSQ0WMgjGzLirbqi8thJYf
bI3fmnV/v/zRkFWkGXj9tE36DnX7chA+uBy3OojZ0aOC/TKWUjM/vP8m33yyGA7o8/vUXI8L2s6U
6o3GZ8CbtPO4tOsS/1f9kUTuzaHp2By3SIYxqfi+Hi9aVlat7XFrOQJXAr2hrOipDD0v+UhZ8+bk
yjdFgYBqOcXNo0sVPfuTgnMOTBbc6JHWUQdxs1ERpCyJNMtAgmA+2682CQCyfegcb32imY74paWe
+8GW4s3vBE3RdtPc9fHX39o9abSQCOJ84oypE3tyYZNzfzHkVhfLeZSn/8Hb/O16RyceXSy1otnP
zYugjTpIE6HJ9T4YqG+NGUqDiKl93Acs+K/fZlJNGjwS5tah1KobaF5prM1C/w/u5ferHM2cYz1X
Rra2fPM49Q8EUXr7oV0/soZsM9XxzMJGHYgL1TOOwUf3Miiql7XGN09aRX+2eGmmhejE52/TQvss
bKyso3rHmTn0+s4wDiUe8N37L+2Nj2PzA5Ffwptj6j7aepRBTqBrVfuxmlN5Lol93icAfgAiGvb9
+5d6Y4oJ2GNRPqPXQ7fuaK139aTXFekNMfby+ttU9oqEOCcahqZ97FnC9mWT6Pv3r/nGaOGazub7
45jGmf/1aIFdppHTzjXTDHq1yHPjDPzsR82rN69iMhzpkCFnO16RyLQFotiXfiyHuo59s3mxOutv
RdkrQdnv0oU3Hx/sav6HgII19vWtYLWTi2vwpjKrQqWn6X6xs5jxvq1wFz9TXy6u59yw/vnnRvli
a+syRWOyO3qA7MQtV0xctaM2cUG91T4vxIed3G11OfoQ4LQiY6U2s8Gjj6aOwcQjVkH6iItZFYdC
ev3XERLc3hfV+qnVxvE2X6310NV6H2n6bB6K1lxOB0A9Tqh13UclqTcfNSgi1Gf6NsccPeqJmJGG
DBOOm6IOlnCGswKKwewOZbuMTN3VfIEwEoHP+4P1jemAp/Dvy25P6bftmsiEp7FpIth9mYed2U7J
z1VrvV1BuFZcpcBcQ8/qg3D28cWMEEA/uP4bNStsiJSHiKikQcqX+voHZINKx7JJ/bivVXHPAocF
2uid0QpLf/Ce/MmZn9fBRVycjrpx25i1/aSVtFGxgaxVs2tXB+aFhMT30dH8l8HzjxFCZYMSj8EW
6XgxG91RWArEEZhNC+EIJuMCDEapXXJa9i+zUjMelLQP+TCWUW4msEIcuYQ9ftTbdbbtn0OffPO8
MiGrCH9cF6T5Xs/8/DMxyrBgoCJPH5SI3poTaNHRl2Dq2iQKr5/lAsPKr2Dex6hdrMhNPXGqJ8lH
OIC3RipQafTwjBy04EdvrBN1R8cz540hoIYPM2sqDLxk3htWqg5BvZhplDbaP83FZLcKGRz7LxIq
ConsjF/fXV2nee4FnCJ8g7wfgbhn13ui3Odjm8bvfxV/VmW4FHYtqGAuJ4zjNz/nrSYDBG+xPtfV
1TBL2Ez5PGESE2hQqh2MWsD9IyDCR6+YgFW+f/ljb96vW0VMxGjnRtGZbF/tb1/l3Mqlqvw0iQsU
4nYEr7f4WWiSPRRqQ/syL80gDbG4YhPOa7Xu3HH+opHUIMLBGtostGuxwmzXZeXHdr/mc2hqm+x7
cJEVR4kz5ulB7yb7KQNsM0VqTZJxzwppXvqER+Wh6RFivks9vb9ha25eb4XJpwGg1RrB/m2afVUP
PWTHqlOfa6CszQc7hD8HMsJ5ikEIt7aIhj96AXSZzTrnuFU42bwbGi+/6aly/uO65WaOY9rhW2HR
Ot6HtNLJMDMW1N56SVenJofXWaefhVmpDzQSb40nCIbMb+7Wlz0u3frIDINBciU0q+2pl1vmnS5X
a2+1vbOGmpLdC4T73aw51kc9gTcfpU9JDfQDI/pXVfm3oWSOBcYIh6oxhzqDuAfVDjvW1exg6Yv3
kBCjcvDctg1T3xv2U8ZS2NOrPmdSM3Z5hWgMhfw1KTPz9ftj/I1zy3a85ZSwKbf4P0e7wHFwWOPK
iQLUMjgWbafB/OIiB72lD2RfKqdNK7QRRvljSS0StPvRRzy5+nyEEabQtIsqVy4f5J38ObXxmzBN
cxSmYEVv+fV3lyWuCNxg8WJGZXNZ5mMSSjmtz4bdNLHqViIQuir9SEHz536YQYg4laYmDTA2Pq+v
2uN7aSeyXjBhVHOUmk695xz1bCjD/+B4Zmw38GpJA0OFO4yhwKYYVejRDQIXHQKAaFrc6X555qNX
DltLpTdMN/JT5mc5gFgxm4/lOFR7Ccnm0JDYTi24y2/MtWp/+J0tnltl6leuRlJDWAJP/2Dy/WNL
sv1GBgZyKL4VzHOvH0eSpppoEdDFnVOqK+n02g+oqMnTULjr5lPOhH6A3a1eJD/tYTHX4fD+0Pzj
kzn6AUdbsX6ufeHYtRZLWSI3F8HdOomPqpB/TAnbRTiAsbE2yB8ztqH423eZQ0HNR9aZGGb/J1p5
Z0Vp1ZHSrE+9M52PtnPjDP0H+4M33z4q2A2dQTPpuNkwdzCvXS3TYghhog7nlNBzMlN7TrPdAU6i
9vD+gzy28DHfcJM+wbgYrQ1Oz0ev0tFQMELES2JPlxsvO3XifAhUGS653b+oqeq+44l0EPeB0l9I
kbhwoeq9/yP++Lq238CGYdNrYIY6PsMoxpkAK6fFGSpZrLBpRwdUdwjbke2X9y/15sD57VJH+y96
nCmCGQZOXSubfDxxs1ZGefL+Rd56ibhJQaICednIIa8HzgJJUKVarsWmWYpkV6/t6mPE9vVDUg36
V1DZ1sv7V/xjVuQ0y1PC4r3JJbEzvL6ihqUaFVYXUE1KhnPDL5cLjPrldalScMIrJrJ9vTrVB9PA
R1c9mqqKZEyncumDeAoCUNkIjF7MLiXeYQimGNNb+0lbhuSD5fLPN8jqgihwMwgR6XysDuyKdXWV
MJPYzjPv3NZr95NhpOXp+w/0z2+fq6BN+QV9oTl+dGsz04u/mlMSl4GxhIGY0N0Lm45tNuOMR2Rb
pYcKLN4cNnmZfTB+/jxxAbPxid6GUIeGhi3m69cJnrhWZQOJZAnM/HLYjlnRVI/drWsNnyB7GpAR
u/Z0IbHvi9cVwRNHNH3v0ss/W3zgO3YHN/afPxC2episcANsYsnXPwnGZNbXfZfEeR/4KP2a4kR5
lnuf9GRTRjZpDheYBecqrs31IxIEwgj+9ONFEZcI2VE+UtY/JKGzUS1YNKZ0J6zRP083VVuUqmaV
OxKfdJ3TP7ufxmudz3lqKJI0nFFhFcnmUufDM8EVpL7Wg9d2Otc5AK/MLIwyevmV1V58pQF71SQW
jL2W5o+9E4PAXikKi/TiIGk62sqNtmS7JGvsByFlIA5bnA3CjGborwi+tOyw1oz52nYm/bO0+iIL
c73qASdSvmjCYNBIpewGf3JD2mbopWVlIUpqseXrYdVP1rNH7+KlRn3/KViLIdgVXp9/VaMDkbCm
y0udXa32F6tdmvseCQz30y7dvQMY6yKZPAinMDbrIOwsh7/W8NiWCET+FlKG4P3HOiqQp447khiP
D8jNMLo0tjrz9AmuyJj0iyBIam4VxfBsPAmqsnMiD6I5Z2C3leBWHXNBxq733XfQT2kau90KmIPT
NEj1Wua7sbUyK3ZbvxHXGjTTqPLzwr8tLAJnJ4DzXV9H1JJ8uL6Or53oXRqgwahlD7O0XaveM+8M
ekUcjDzur+piH7kAWb0EvyV3WWrR4sh8vbk1ROr7xkF6Y1nRGCSIM6wJ2RN4ooA27wxRBFakJwC2
YseVRg++VdAp0TrdexqVKB7Bgdo5gPqgKyOrJP4ME43vsOuWBTTXigAa5ksw+UNkkODzc3Is/bql
If1TzIU3hjqEItJRtDQdYh8Hw3o/+FU6713wv8XJ4NrdBKNTH9tQKRpDcWtoLuRh6bNt65Zh+kIU
MaUco6SYFbcDPI7QLDp4oaUFln7n4VFbz9g7+yOdCLsURLksJqEfwkq1XZYaqIHGVWkvS8cYUM5k
UF6x0/6KSktP0bTwkiHE8S20fV4mI0MdWMilD/zLjkqp92YkGqcM+5YeTlO6hNi0QlueaQd4ebxY
XnrTWcw9oQF96mpCzkgOCuEAHScAC90VmUXFw1KnbA8mAqc/s730r0dwwF8QJbRQTDuiT/CA18bV
0nZYvAdT9VCVLGeegDhDMdnPHozW0EBMMIWDDuEl5M25Yhc4Sv9m8rHdUemZ5p1jUtGJ1tTtT7Me
JmiYO43dx+yP1HcaztOTFQz8QXQD8RiSIb5aWPGm9QvJIfoXGp/mo0NdUGxhLs0SknPZ39bl4Kgd
RdTJRhWcuG5symxLHWoXuLuUS7Kfo5UsZ3CnYNkPZSauEttU45llVNXZlgFbHwZWfT9sHKH6WBfa
jG5w7nLa5Cki8I4uYfqJQA91o/Wa97hOhXPlDN4oTtxcYGAsk8KJq8Q3i5BgyPTC1vJVhYTYeD9m
GaQW428G2gAdxFxDtIF5FfsLZiWyuYS7UhcXdgN21xpkvNSW/RPX8lpeTZqVZlEqcm0+IWTDIOSC
M50Vbjm92anoi/pbR6rONyNJrftBA6kS6l0Pc8+Drvjo5ymw4MVMWkoXLSjdqKrmhNpdVtRjRKUx
ZY0bHfZkvSUOc27Nt64qzJMBgjc2zsBaw3Y9k+RIfFckNNShQarKg3D0bCHtqOiZgB2n/w44uL1N
kcob0ei74wP8Itc4IS1w8baJQZIoIQtxp6eue2fmshj2tp+rISZxolLfqJpZJDYp8qV2SybMa5Ul
kzrwUST86szS5Q9iK0ozqhYU1WGVZ4N3nqWLNp4mNvSzfdlTmQqNQdHshmk8NqG5JJ4WtRoCJZji
ZQF9TMimjPRR6WcQOgn8cCmfa9SdC/2xtYtVnix2UxnhtAH2KXFxyglzd9KX2ANBUcZKtg0pOpmJ
i6Imq9IN/Xb0Hic1pPe2Q+ZXSMRuAtNxkljMFqVrQ1zkLkDNBmYw1G/QIM4J5v8Z6qSb+xF2kEKe
GKVr3ZvaJBPCI9y+Oh28CfqyjtwJQLClb5jgmTiovdSTCjy3q7SDEIP+YpJ6ou9spRfyU+lUc0/Q
NzvqSA72nNwBbxrqK8ukD3Igh2IkVRkBLf8UjykJUsQpLTEBQfODBI1Vh4uTFUFkWN1gnBDixKuC
FCyr57HI5zlufZXVYeUO7bkhyWhKCVa907tgfbDZgVo7ZlAbIreVZF9dq8fRm89YIy6LEevSrrDr
Ov8On6qECGlip0aRENAY1WVJrdaCGR4WayuDyPOAxk/aEFTUYShNxGWRQyVaTZE9ovdTl2uVz8UN
Q3tuYpG2xkluZNqP3ralPLVk0jzp9EqKCKfxWocjuCPmjmAMVusskyWLABRswl04q8z2fkbg4+wQ
YaImwGswgjlf3OVrVo3GPYBm4pHSrGCe0NiHPJFjQlhJVvQkigA2h7hhj/ZtSsDRQ0e+D0d2S3Ee
0IbJmsArE/oe5X0hvlq1B+69KYb6rkJGZMZdMxkvWjeNP2drXb7hl5758Do7P/eSnqj2FiD1FAYr
cH440Xp7DjZf1fs6gRV1KL2sPHWcwV1CVdf2FYWU8tH0hHnZOwRoxcvSNOOd1efZxVgTuReDOu0u
B/6tJKQ527o7HYTTd2EZhEdmeV050bJMbOdcP59+mgYcsZigDPdT3urto2x6qYHQM4pxNy0jBmS/
Uc75SCzseJplazce7LbQ/MgoaxOdiUSvHNmTYP4M1tXp9xhv7Gtb1OpLUvtLfyCs3Ac7v9qzH7sz
ZVC2cZLQZkxHbESwgDQdKymydrhnBPrGC5axJHK1aXkqRvIC2dpUEMomnsuF5jVIor0GzzhW87KZ
oi5XZ4nZz+TcVz+tSagsajtbuygtst/ilbaNM7u4mzOGEKsNNaTpIMamOC/9tvP3ejDn34iBlWM0
Sa3M4rpv5RqVo609+IPBR+iMYnjql0U50cQJ3tkBSvHP6mZLIeg1HXelgXzuCTj/gehH+OcTvzes
KtM85E2vD98rRXb1LqtKM4tsv0roW6hgc6RyQHCiqhsSkmGAQJ1ZwL/0OIetfg6dW1yiHSPzUx89
+6YkJ48yI6Rx17G5axgWbI/tjkSjeDbbEkfg1LB8k2vQjGhgtZkEHUWI784iO+ncz309OeQawoEd
+c3EgTHzkxewBcjuuqrpRpKWsu7ZrpR88fWOHVGdutVFgNXGCdMtvyUsl9zVsUX5WhVxbOqtqDfX
PmFDhAF7y2pvmtDonFSSsaUV8NVcJs4woHmPv91x6mEHeYQsBw5Z5kdV619tgdcHCYwwNGD461ZE
PFanVj1qznIRWownRWAR4hzThgkh8+cLVaQwcYnFsSCc0ymBU+N743zlrH4XqzJLvmRuo51qg7ee
BDL1bqo1cChMk5pR95MTOtNkwS0rxwPIYDOaayIrYA4gXl9nP8yLYQXV3929fyx7o36DvxRTM/4a
HTjFsX2+W6d1TkY9iTfd/sFwJZhHYzWitrWdCzcADg8nPr9kgy3sSGHduhykKz7QQv1ZwME8z4Ge
89n2cI8LxZ4K5n5SZRDbZjlGs57LG+YatuP10v3zg/mrSx2dQzWCGLomp9Ix1Jo4IdFn+KKlpUF5
o+oP5YJRYm27W/K98q/vP+k36g4YfPBSgWcOMBdtR9TfqoFuZfczfe+Ac0Vv7sqi6HYaqI0Pjtlv
PknkzJywUT/CSH19lVWvC7+EghzjEKu+VsBTiY3HwXag6vahS+fti3GcpgIIGfi4TRiwott9Rv3G
zlUT9w1NUnaeN8HCuen9h/fn+Z0BQjHjv6909PCaqicJz+Ot0RBTJ8JLmhN/o+eujodyN21n0igK
cfv+Rf8sw20MLNQDv/iqSJ1eP0tHzoloS0loI+Y/AJJeEWf6pWg/GUnykQVrG3ZH8wqLDs1WyvYu
JuKjG+zJ0RkHryJpujPtn3MwOHNsOaP9pVGgVsspq29FbZUPplyNg2oc8/79e31jdFI63Yhy1Ktp
iB6Nm9lN2Hab1I0tc/buuxJbo0fA27/acX9Dg67+dUNHvKKjv/1fjy/aSn3/b3zRQS5P9c/f2UXb
v/83u8gBQ8SyohOQjWHVo0f8P+wix/4LFQuFS2qKSDmsjcH9N7vI+Ysug0diORxgesP6hgL+G15k
/oXmgnxA7A20WigIGv8EX/QvZMe/RymQM0QrlKQDKNZsGeidv/4iutGg2FDPOHzSZCpOpQbuJlps
vyWHcSg4Fi/Q4AeSrhxVErTdzd+sXtjyMI8FSQ0Jq3vUKE5kMU6sBmx8o1cK2E+aHog4M+w9jfpi
n+XjWO1GZ51PmtHs7B30Sj8Is8LV5ohikvtE3hwb57EX6ed+0ICNYeHhfJm2eKGixGw5VxHgskKT
Izv1FGX68BL4Q3U/tRVRKXnSjs7J6iW2iqaePcmOzliiH+xl0NpDn4NRIXBZJOoLeRbu2TxMg4p4
+P03EFlkaOHnda+7RlnXbgoM76Ramvy50JbuptCDgrTFdJo3wBDxKOZIXMOgply79OpZncy61W2w
g275WZmNbsY1ZaofsjHFwwhF5MaxymohONNbzU92YmhWRDDwmkTN4Nh3VOhI/bQp7rIBnrXq2TAT
t7rXUzJ77qkkEZCaaJhDd74xWbeEkLKRTD2Pkp2+OiSdo3EsOTy7iowaSVYQxzkYhdmVXqWEpRYB
+qNwqSzJWxQTgVKUnLTuohhEVfGsscEeZN1nUN9F2p1Bxe+eEXbpWaQvVt7te2/xgVXltLjI4e7N
TXu6NpeV3EpsRj4M8gwfGYgM2ZZrdZYZ9KUJ7ZIdCUAVHhkQTE7xuW6ngddpulUbg/XLRbSKenwW
gTLB2BQc108Rf/YPi675T7U528+uqMk74by93Nu5ln4lAJsaV+HXVbczW9uVoQLGkhKJC/2cM/I8
wBOk5Gte2F5n/0zrrq4+g8uxjb3INNQKxA+q/G5EZWHHo6od1rTKospiys14C+WkuDBw1dVhRu2I
AKayle6N57U9R2qNkAIszVtlUlE3jUkVbSsSw7pU3EIk4BQUEmE1q7Br+c6iyUGt29fEg7H1TdV3
s0ExxAZbZUOMqrd/QHxh0JTuET71letfN4It796aIPldG2hiKAQHzayd2qU9v/RjEmRn5ZAL8TT2
y+jzESSWd07LiMzqaqHOHsPiBJK1lrWb7GvCiTkbDsAmo2pVtcsJpKTMaJRiJG7Wq5Mx6oYOgnGR
p2l+WNMme6BdIn52FJzQcrpea4ToFzn49pY1V7wrqzlRTlpfY5e3EbfRZGA0FYz3OPPsdYSeQ+dy
16rat2IOSpOItSmwXzQAVC2jZNz8OblvDrjNRf3kGZCuwtm2+i/FbNlaKKweWgRUZX+N4CvY3YUU
zah2JlVeI9ZSXVTh1GzRN+SGt5yNCGY1zFbPThShqAeVOwRbilKfrtemSx5akfYbD3r0Lyt9SKjI
BcZ4W/aVIDnVtIrbFO1IEU6m8r6mlR7ctCSxXOmgli5ya7UiiNayifk5Qsb0/RuS46h9uVFHIUjy
0ZJxxAyZfYURqZ4SZ/H9U5+dfxkxU3dVaKkMUhbx2PVnigWT2LmzybeZ1vl8tZQtoktS2RKbmlRR
QLjs8ZBTT3MCKGnV7BsoQgswmZyzvZN0dQsO9AuA57MykWqKfRLMGfWTP5a7nhzgvwVM/7eU/0Yi
/OVz/GAtf/p9Lf/1H/z3Yu7+BZELoA5NcbQ5kAj/ZzF3jb9QN3GO3DIpNwf7vxdz/y/6rxt7aJPN
IL/bzAt/L+bGX/wH0LOpPbP28i/5/2QxhxLzasvJYo73nVwPjn7GNlMd+8QdpnC3qAFfCLr0BtOZ
5RF4XDR2G/UEK9IGSvP1cQLScbe2wiihLQR5FjkrdD1ERuP0ZQZp0oWLUViPODtYScye9gHqQe12
oaD+PK9tgGk+rc/ocbU3c5lu7QeN9M2w0Tp1brUQP1j/p/SmoVLuRVq9FtdSjs4nw048KrOqd+5V
kXH6b9e6mUO/bGc6S/Zil2HJ2Y0fvFKvn1M9aMHo5unDoMvxMhMZ3aRhToxxTyo6d+QlxfAAWDmZ
Y1Kyt7VB0dHp4eNfd20yTaGQVvEzHQSV/L5JKUojGe5pD87UJbR+oDKjCzY1S1+lYP7cwbcPWl17
552ZOGlcmdqYxm1ZudRqbC62M8yGT9SdjfQbIYzyYhqpEYeJT0EmnNJquRakeNsHV8zDWaX7mowr
PAifyZm0yz2ljC2/sAvqiewaCX6/kjh7Y04ACuRemlfOabvqeIJTJuHLORVUR1NHed8MZ9xi4T1i
CeNkKAJxqhGeQ/y6N+UOz34GgZNmU0avp+sHcRjpIZ9QICqcU2t2vhTNlNxoAIDZs6EM98O2HI0b
CPZpSXfC9y5sfl+KWtZzJMmM3nqX9uSMhK4u/FMdU6kW5l7nQ3fXEuKwNVuYNMtmsmPDstKC726v
LBG1rjN+NxRM99AqjHYCF0SYozNmoCZ8rZxuZ9KMptCwh2XfprKj9iMoZ5vSOctqoh7nOYN11sig
vWAmdKAqjiwlKGs848XXLNIuodrT05SdMQw8bdomlLhJBmLlM+0uGvPepehOvaUF06jpn3NpL8/W
0DQ/J8BfLzSG9c9uv6zdIalNqw2pj0wVe4dSdLuiKAN2A7Y28sq6JfsuiHEEQ2yuC7Urf5go2Cft
o0f0dRotcmt81Iu9wqKnBBCuznyx4lfIdvpQs/jMVMyIKlr7/jGfaemH7sz+majnbG/YxWjvOlAK
Z844Uhzx6DjQxEkFJsOqq2iVuHDQ+++LlpSXlLxLuVuFN5zKbMvZIySzsncL9j3n4JlTSQwpUUVr
TFrRuZFbVbJjzW1vbb2y/AjF1Uivy3TJH1TZVOsRItFqPUDRna571Ar5qYfMiaD1urSMyCf78ntb
r4Yb9XZmmGFAI9G9VJopJQXQdf5sGB1lSwxR5fNo+EN/3gee+ETwJcgHW1dERRsIVcGpWCuJLe3K
u9gqi+2LXtUCfWaZPGQDwZ1aw6uPTM11v9U0IHl3ut1+K4VGnGiT5pOGfpfNIN03p8rDbg2yKloS
oW59c3LyaC7M6XJqhYC4sRrykbwP62ku7EXDtQH/M6zmml0nqYhPnuTAEyPIC55h1kPXXptkuEWv
542nZEyWgrb+2H2pUU9cM8YsMknNtnWilRpvvksGun6kaAcatGrLze79RM9qQEIMXOrvupnCe4X4
uasxOUvEX21gnEm9ndXlZGfKC8eZbNcoUZMczwiR4HHYHR2pqHK2Yro0tbKKEMX37i16gsISIeg9
tl6UXnImOdDp9A+LjIrurBMDcOm0Q+bteto4GaCNwlsu8lnAfjCAjn7XckqbYYK2yD+U5UoaxJrp
Rk5lalTqc4cwMj/pLIhfnxryQeF4ua1zJUttGa+bddDJtUCil9DTBaJzYxuaMM96kAT6mdZlKjnr
ZeWAcl0z15BmaE/dAt7bA70EzaA3smE3kBB6560zsjTAGZoW1Ta2b/TeGuNbCKuWl6afLv09sM2x
/FmUxUYqhXlCn5z3SqOg8/3lUKSSJjBALPsrjg7/amAsDiEbt5ovU5nG900T9r3iu8+JL+Fd0bXN
ZgCyfjXezjwb4vXsrg72eTd4aq/ZmaviYRHi0tGL+WxABvGQ5VUiI3cN8ovVYHtIludElFi++FoX
zXPT/kjHdP3hgLX63HRF/tjitDgXwjW+JnzQP4x2JgdkHoMtodddaNpvyajP3jzLO4uenh7yuVVj
ZNUJOZJyImM1bGkl93E/JNTuTIgzX61JBc25S0sYsuRaseHtsODtOIKtpHZ2TDlyZu9N9blhtkGA
Y61xvqyNEU2BTpwu9tD8U+Zl8guFfns5mYfWuW9mlLhRruRyR12fsTcVJcHGpK/aU2jNcw2eZsTK
si+qvlrjBjYw5/5+5fBnZNT0ObwlhdgbkwlzvYBtQA0u6eQ9BTrbijRgQ0noGDLLw3JFzh/K2crv
Mm8e/GjxAvACI1iGkeWCwwXpy0nxaQ2we4TMx+6OCBqif+2sMR85d6HqaJhQJpb/opz2tOqcRzd1
qhcvDSB5IURo+z3a+fxb3TTq3jFRtYZtorvfRzqot/CFaIdXtirh+JgDKWKLGocfXqMFp9MYDM9+
thRXQScbJgx7Muu4d7YeYSuc8noh26FRB1bboNbPaw4a9zJP0CkP6dgRgzpqwUvRVMvLpKfBi2G3
OrNTZV9m1uo2YVX0w2en1qqTNlmai6FS40PtE90cW8bY3GYDicjhuuR6F0rbMGl7Ga13wmEAB1ud
+P2ncqQ3H/ZZbY07T69NGaPOH0+SxIPNbKwchiPhLzTSMbLoz+6s1iVWLW3+k8Wh4xdbOdI2XU0B
EOTcNG+BANi3dZOnwd6E7LkBk/ME/VPasudSuX87DkntRllQoHrxWmyEESc7fTv3TQ+BXo/WDkkF
+iQy2y3CXC1nvQQ+YMh4kHI4xffi22HWlvmltNNyuqzoqMJ4pB12x4qiF6d5UBj3nteZc2SpIdmL
YVORKE0f7XgRvpnuLE8u1p7U5VLb1XXv3o3QIYYDkiT7YXODgPTDwnxLWmV7BdgoS6NJ1/SBNl1R
fmJS5/Qb2NMzSTHpM7vZ5Xsp8+aRlFQO8d64vTqydU1+pcerjvjmPdCFLcgJijzJeEXyg7gbVOkn
USrZjoWzt9ACS7SiuJ1z4qoxaBjuN9I31vM6zf6LvfNYctzY1vUTQQFvpgQI2mLZLjdBVDt4k3CJ
xNPfj5TOvdK+x8SeHw0ULXV1V5EEkGv91hGxY8kgOHbeaLibHjLFOAx5gppFR0v2Kuq5fUgD1db7
tqsWQBsjGyKLs+NkJJPMot5ujDns6ShCupoI70Ap1GxuRgNToVzXooqsoXCPa5PWazjlFoUYQzYA
ZXANlxya5qxbBC50VE1aM8/GFYx3u4I1pzE6t7Ehamox3pkR6mwzkYeJDUIEw1s2QnyCc03oOAAS
Sg/GLQCNs/JcK/bEQudFqNkUZENUrsGTalZkH3RZyBe7ENlba8H3gow0SQ/rbWZvjabkL98rqjRq
SkanDbFZUO5lq+Un/AnZ4yQG4IZUSu+l7gpUbZzx6YWeYYrKDb1TQIgYfc2NVi38ab/LggvFcnD/
BbdZY03au0UeuLUvNAt6qp1kc9RkiXJrdpRz7WOzvxVzwX4v4VDJxHWG5H62TH4G2SQBFRrKSM2N
tKRVhsGUodu54bj/uxD/fSH2Ecr/1wvx88SDiJT+f6zE1z/yHyux9Qf4NGlR13ZH5MZXZ/Jf2fyO
/wdiRZ4UXPk4jW5771/4tksAP8JRvvrqRdOR7f5tJf7TOwU1hCUOO8e/sxFbN6vwP+BtJOyQL+iC
aRolqP9fSJjUNHu3QFkLBZijgurMFUqZEO+2Jzvc9bPYN6qOrB49aUMqRuVb7TbLyUkTaVI1XRTJ
3i6M9DUDfcSmlQ/NuintqjQh7o06ruv6+svrjL0tWHbiYs4IBc9kpcUoY42cWU8Wn4W2CqCrypus
ne8N+byhMUOnYFs69UmRQvdlExHPDspUPm2s1cvImDUp6Y5opDDN0FIscWFAeCVaknzq7gOF8DFU
HblKW46yHvmqJrlr8yGlrslcR0HrO8sQ2FLteWHl9/Z3hpxljGS7ZkY8uW7ZHdLBQ62BWKliBm+u
e7qdkFm6GVNH1VvfH5AGWG0RsKNb7lpu2ipDlOb72WujSbnGej/WS2hkS/Bop0vyG0lN+i1xJEmp
VsvLCfzUeuunNHsyF3MxNmKc6u1kmcxG8w0cw6TU3BeND2Q29OD2G5/hugpNlFz+oUu95asPiuIN
gNH9zPOmI5ezyBZKZ2iyE3RTEbYRAUfMhMFesTvjiuIFqzRhtdLkSV4xvpZ1BWVdUVYvzDyAgPqQ
Ty8cPteDFC/fRdwAQ2v0g/f8iiJW8BOoYNK53nWdbuT75oo4poTAMu9cccieXlhGtAB1b5SUYlp4
MhsuiQm+BoSZ3+DMIUiBNhma+mf/BngKbW6+khsMat4g0bS6wqOpBCktbqCpuAGo4gamFjdg9fpw
verINABXtIqAr+qKw4IAt/uZD7MOofcBaotZCoPgjyuA61td/gtVTP5e3QBepXIau1Y31ehru4HA
7g0QTqqG0P/hBhSvwLAC7dgVQOY+AkxGwI3xo7mBzOsIIXvKegJXOY4NjuLGmLT8SAXI8rv27UU7
dJqXQoH4a1M/plXXaZR2VsGjuoHcDGqQNrbWvy/VWKVHw6704uDiDXoe54l9LEKNtpjfoHsc8X2g
f7Y44Q5CFdvJ2X9rbAeVn5e7bhoajtYte9FryfNUl+kYThroCbqqyms3BCNU3ZPmstwxAWlMZKFO
Aq/cZ5TbXeZEsNBjaEYJaA+Vl+0aFubiLE0p74zW9KaIJQsGihGwpl9+ao1yi/RxHR8SnXKjqEN8
ymSrD1c3pc2AocjwzewyzIeiaGLyiEAWGlUY03FOHTBzXWsBjsq6sRcIAgct31ym83loK9bJRBOT
CJusLQpUrbeV04Wd4Ad09UejzcRzEdCVtBWl7YwHzVmGF/e2wI71SAuRJNQtYurSvqrrrhvk5GBh
6+Sz4M1kG7a9Yv6Uf67ISyovYAUszst1h+5u67QuWlZrNNGrxqRwXbkzwHV+bYruA3kdoYqmP7gf
yW1VF46jvqrr/q6bVvpL4Kv7XS3uhI2YtDM7NG9rfzu2Ut+JGxwwXJEBp+r6/uRbSfmT+OCGd++G
IqDkhMBBIeRexA1oICcN0MG74g/ODYqwUs+nznGoquKQMt0+isAt111QGFQSWk4OoFHfwI12pKM+
1FowDzpAqmRL5s2pHK+atHn2yhU19BUqGda8srfjDUJRVzQluAErCJPri3ODW6ob9ILchzkrSJH4
bDJCX+qtsEvvKMup97ZZ1s7alodbSL8ZoI5xxXcYPfha3+6FFqobBKQAg8obLFQMqb5f/gSL/ATg
aLpiSOUVTZpaGsFYtvqFOqsr3pTMAaIgAA9gqPYGSS1+DTwV3KAqRQWA2Pl9r0qAzEK8kaELrOU2
68/mCnVZ1FR24XBDwNQNDdOXAWQMWgKUjBgiEDPskaBnIHMpsF0+GL8d6UyAEDesLeHjekRb5XwS
r61YQq0jkcd+SJADMG2GoTSWanGZUmc1v9g3UG9C2P5s3qA+/Qb7jXo7fc8n18yuFofge36DCJMb
XBjkxF5sNLxe4HU3SFHlwj9gpjGATiE6Xucb/GjdoMjuikoy2wJQyr5mw9Xoy9okNwiT1L363U14
fYfhinOWhhqznYYZB/jzBoWON1gUwXj2oqlZf5td7QoKNYwBUK9u5j/axaRvtFp1T2lTkwmcgMdA
182uwxnX1h2GVRwXfzna/neY/McwiZ7ovx4mH776r3T6Uv8cJvkj/zFM2n/gq7pWNqHGJ0v2aoT9
a5h0zT+oZcNvGxDq6JJigE7hr2ESBvcPCnGxIDEH/Pmb/3ea1EwPkYVLSD//8G+XuoB/o+2JH+3v
kh7OmmtYK1IN6lgoa/zXGCrGMN+USAS2Vlo9N4Y5EZfMut6hGo7+9sb8par5e4bLf/6d8J3rWGmJ
sfiXudWeS9fQiGTD9aPUpZt050HSA7ttl+HfbLq8vagrNWVCH/Ef/2rbRz40jebIi9Iz4yGrhjyk
pfBJ9Mn/YNznw/v/3jyLOBoTHZtLdvtVr/Q3tRwEmaCGKCjIxDbp0hmgbjesmcap8yFknCIt3/77
9/D6Hv2/2d/984XhoGc5IQLuT7bsb99wLlI7xxGISrvpq/ug9cHji/4O34Adkzylbaht/x/TOf1b
rtQ/vi2ByEjMCO9Csffn2vP314mfU2jBYGVbZFneA1Lk6lfTqWSLeSLbW1nmP89LJy+qVN7WGodu
z2JSHTGTe5cExDpyequKnK6s3wKQ1bhIe3mc0eo9rBidQrvunXOmpv4QMJjsDdii52Je2Y6NBXEp
9QJJuNYBeYV1242nbq78o7u05UdlOvUWySdYGYKfdgj7shsjfe4TALoKPCFZ5zHsrdL7mHEN7DJL
G+3NIAftHneM/yPRE/vT5qPDj7WijKj7cqEtZhrVmaNy/PLa6mdWzuSIW95lHrzilJsBGuuuDIxo
tcaC98PzwEYdIxS1hbC476s965e7KcdcezPszL84npBbo57H2HUnkYcLKO5rw1C6QzuR35fSxxaF
We1g98G4p27yS2+FuU/ElQQThPiCVbbGV09Q5nPHHgNig7luQiqhfqCqItlbl34VQ9lMO6AQP4XD
wpqhuRPNx0He8QZXDCj3DvDduHHFUn0fSaIIk9EV5ww/QBEOk15GnHD9+1wN5RPzrHzxss44+Ncy
MFNbXbyGjfkdXa1GlQ9lDwOYEsWxSa6dCbTyIy2nfKuX/vQjJU10gy7JeNGsjl3MbxMnD9VYF2e3
7cv9XFfJgUIyfWuuIo2SPhiOWYoKuaj69GGsRHIw6OUEMed/7qda14ywqKsK4aZy4jIvbBd+cknC
nECwI0Kc8VnVjnCRUTTSAHSqveNYONlHSqqCsVl9tuB1rlxkHyVaj1W3jggpmy8zHdCbtGNh/uDI
Zn4r62HaS0otcAOOvQsG2/t7I8+B5QXari2boBHZdTvvSJW/x3mzDqFYp58jj4BjvQSTgLoCs95Y
Vm88jfrY/5p0fTgVSeoeXJ03dyWnL84HmGlaQyXBQY1g9upMwLOiGsW7cOf0QMO4tclNdBZToFHq
YxH7gLKyaZBT5GtkqVnur00Yr5CJ7YNJouY2S5syJE49efPHtWB3L9x3za71o19n5aujz/iyhag+
iXlF3o5/dFes/q+Rntp4bHLvHVIM8NMd1Use1OlTMzsuyhY7+JYABSASc/0dg196DMasudO5+xbI
K0P/Zq3Z1QfaJReDTE2k7Csmh4y+06hsZfIzpzbynvqXIlyVV54CIj0eNWcY3tnovPHRhhqqtjhR
muGHlhEIsDVVUBf7sVF6GxNviaL0WuaKZUdlFGA89eVgiV06m0Ls/cVd6sdZN4ssEgjA9J9NUMkK
0dHVQESvpd/sEsfP0ZYEVtveZWzHezoyguJbWZIevUlVpf8cmFG9WOErUts0B94Lhd+WGNYcPLFQ
mEvph4ka7c9VaO4YLSAtXozzZRojLSltSbxh58Gwpf6DPtZ7r9ANh5w6m42sDzpbRqDBwJSNww/7
5Xtqesnn1qabnFnM2yJtsO98f0UYVim7lsfMkUl7JHRrfmOIs2fIR2v5qmfUGRthA8KHwhyWHxOB
2ysqt8F6RT0TeMfSy8bfdTeoZ0PVmfVSYFkHmEevhjy2Ntfs0GtaaUe1R1HGKSsA9dHRW9VTn6b+
RsuxniZUJ+u4vzaENtBGN4xnR0cxrVJcDP1AbsI09kk8z7D2UKSo3lp5TIGaBHxQiP49ebXmHCdw
XRS/7UytIWwm4Qoi6CqQT3fhCzvf29haO+7YJY99A3BdToF+0iaX5wXvx0GbtV+F42GhtLXuYQTc
CvVqYstDR7xvrxYOLv7nksurHXWKxIxyr/P9dsbCCD5mwcswDfe96+6TpvY7vpevx9hJdl3qHkmO
xmzboC9scMrdm7Z6Rb8RNuQbcgJtfdGfMEGc3Ew71J13qpbqVUrx7rTk0yyJ+uEI48uaxaYY7Z3R
z2do4W++ns3fOId2MId73YXBcHsM1ZW4KhflCL1vIh5M04nCzHa3mg7AlLu+ltgwoTVxF3cEYFZ5
f27L8o5TEpVD/3tojV1r2fe23UV11T23onpsrKDBOWLvpEs/D0ja58SzYVOTOxvZnnvwZvD/shns
y9wkvzNbvuT9eO8ZXCRBg613unQelZxtFrz11x6jAJJno7AbxekwPPod19G87j26m7MKLYGiKmkt
sh+LHiBkJe4s+IV3FGOvE9CxXb2ym46bypl5ZBJMsynzCrsLUJVozo6zfOSutyePg76ZJSQ4OSQ6
Z1thAbLH8auf+YlX45yV6h6nAXzsIDaaMpg3u5WvEPFA3JNXePfjIGsMUO4lbU3OfWu6c2zffKYy
aUswxE7MywuG5BL/T9/eCT/ZA4VxHZn13pmMWHUBvFClPhLwlRDz4VHKkepFv9qY+EN5WGpYV+ag
BTzU7N2EwzdKF83dKICI0JA9XiVfYJFzFLBYH7Z+pW1Mz9zBaiNAUP2DlrG0Gj6m1c6y+/sp9x6s
2cbhk+CZP1frRF+2QCMzT/nRzucggo7A7AxmlzuMhnrZ3MGUpjvy+eNpzQ/66p+cIfuq2pJKZl08
4ZXcKi9TG9s0j9TZcEcRAQNz9RzU/kmJ1LovCFAIfakFe74BL75otl6ioq639NgbNcjGxX9Tifpl
49gMBU7xEGol43E64Tke0De5o+E9ml7RXcBbkIBSsrrR9f7SdfWI6VWbHvWxCw5B67yzffOWDeoU
eEUSX+2c0Lr6DjXz+DT3RJS3rZBxrSX7YDXll6kt2Z3wVu84KfmQ5M1e6VDUNgKUu1JzDsLX2j0p
E4c+HZZo8bRPi7N+byAK3NS+cccG/dgsstz3ZrrAqhfFR6n7IYqKS5UFw3vGhhTKnuCDaTB3KpFP
TT2U0Tjl72PgDnG/ZO/K5TtKvkG4+MvjMOevrSGfAPhOgRxSGOiWxtYAv6k0zYvhaXcSxjfMXGC1
dsyeF6VfDGs+WHX3GFjqOOXDeTb6ZUFeix8zyChDxRl+B9W5bn29/qxEenLtft8uEpad8CQ1IZB2
QKiU8bvM5d6zxJPIkldg+ifLsS5p2Z+9Knsog2mOKcOg2mrVsTVPKKrV8sNFFaGUtrVL/xCM/X6Q
yFuvjevcrpBcKsZXfod+h3yosoh9P79gq/xuLTUuxHw3j2g6csUjyND8T8MWT6mi4wXi4h7oeIvk
LgbrQJpelSH5cZGRrdrZ1ZuXcdW/NwbmNkKxokxb8qitWrQrjCzHwVI1oyDWVx+uVi0LmGFFekNG
sABRDO5Vfb2e0QOf14J7feh7noUtwE2eO9aTJ8aLwW8CL00GUZIguEuPaL7roAvHbvI2AQ2G2mAc
mtbvtnq/eptan9UBp6oZar35U/f5EEuY9kBDF2+U2o+usnW8NZN7xLNNzEQ2fKta+7nJJo0WopkI
OdnUm8F0AiRzVp8/Or1Yw2uO6QYmhbz7lp6byZ9/zGmbhM3c3U2u1I6ECW5Xbm0uleCd9o7PpW8i
byjW5xXSddNZPXZdkpPCAZNA3MnAiMe5enPGWfFXyg9VG3d1xXnjuQbvbVc7oWZiKrbXoUWwPRQ/
zdn7TojjDj3/SfXt19Udul3M5J7H1Jak7HJTpdUYd2Qqb4RrrHGRgdr3N31DOj9DpXC4dO6B189L
cZtLkXe/qmU44W3MOGkWFerCykFzEUmaaZmdlsBmfivwmjo1hcajWQ2nZB7sGHGydlgJZQAnN9oG
G3/Z7NrVLXTsyV3BzJoKAsAtiJwWT8A6dXgqZ2Tm1pTzyOyarVkJsaM1z2kAmgtE0oO+vK6VWo5g
vM4PYjDKlzLoL8NQkN6JPPF5JRwEBktrIpkl5rkuqffBle4izcAtDN7GfEyQoPzeAIimoVlntB1b
rf+cmzoTQMrOd70XuepSgGgwlvaXsWTrWSPD5RW8OkB2gbd1lBapkG5ddJHKsWH6OLSCrU95ckiq
T/YEl+9+lXq17HvbulutJIsl4bKXSpn5L0wW3hgRwYBCmoLpEMzf4XhgrMbdnJRkgIngQEbXYm6Q
MKlDPqEn2xSL6e/WpmFpSo3aPOPRKI4jvEtoSyGiJh/Xh8R359iVznLpy3Z8HsfBucdVUt/1ZfDR
rgRw5UjIfiWVYSSbJKfiCsrGDdOSa7QNxvbc8xTc2Yi6zl1fus+9aoqtbk3OZWw0ID+zWogy7kXU
QbiEie7M9+g43Vc1U2lBz9PEEqW64c6Vs3cacmOYIDuG5LELaCAqjVYLMbFzO81iestVZp6ghoxH
wIGuwFlhlXdksOUvxEEw/ia6LkVYOkkZc8V6P5BaEdfBAfq2cBX+9ryp386FNL+TolCd9XLFfe+q
7pTVfQ766xTMFgE1wBl+HUnqlsO9fyylTHdmOnt7YSfjnZMgEK9y/ddEiEeMjnaM7CTzXwraCu9F
YIhnuZpapAbJeFYbh4y+vk05+z/n3kBCyIPkOFBdWELLIK3Xu1ZBiK7TU0+DNaiGV1C5ORSmaCKM
bEZ+RD6qkTZA5hpTk/lQ6Vy36qzXJm7G381AA2G79R0uhwcvM5Wa7nRb5IaMBKRiEXn1SMn0uFFo
wawtlXNFH1YSG8x2qbyqBfHSjLuhdxL7wS194220a/S2V9Uf0LHdpk+1rc6GY/NwxS9/0LN0Rjec
t+UOJg8CSRFTOK5ISuxEYnuhVnvr8tMziGYWJvnejA2jEufON1Hr5/41w2XWt60S09YhNGtriDrZ
UbTlxGSNy/08YbPGYrvtLSVC/o6IkJwGRVXjAcEUdkiE1BiBE/pny7D9DYUkD0IyLRlLgPZLBcuu
5eBfw6Iw6UP3+LjKbsanXy1HhGHdjpX/Wc00OfMB+4dE5ZRzj2JbjDK9K4blw/bXX26+FKiqiG2Z
rVHbzlpmHTPkIqSGPvlQFiWxEceUsr8waCGdllSNEW4iJ16WPtvO3TQdRyTYd93oS+rp1+qUIb8+
5gVEoqYs6z0J3B8L9/MuJc8sstE9xkiyqI5PJrVtG/uFOt29p5whRg1GOfloQsd1S0Dl4pi4p9GE
PXAcjb4KqkLjpGv6w9g6mG3IJeWsJK7mAhfsYnmIl5GUN6+D23Cc9XvQZ1x5UIKkBVlurAzBjaVM
4oXrzH10bPvUk7lAJdZ65udxQoc4LNzUZSE2bUDcY+frhzVvvTO3MpGTPQUlGqJyRHeZfd933YWw
6OCQufoYp/YSHEUgCfMCxCrehrZGojkQbnKY+up7RzRN5FaEPKC2n7eDX7a7ReFds4cUF5Zu1VEu
h69crQ1FLE0btrmvxVmSkq+CPfxetNMTHKwbeX36OuuIUzwly20v1Cf2JRIc9RnCymyDPfc7do/F
hXkRAaf1rMdtDQwxN4b1rupGxMmc9fSv080ufesC1KngrWmJZ6usI1aM6eSUiAKtodQYiaDrYhRD
m5aJI6wNLsxULxMkq4QFUHiVnFjUvnSz/N27zSnzeTTLta4uBT1Yd3mQ3PsOqjqnN+cPC6HlIVCo
5DftbCGFMxOxEcbUfHNmnoJVnT52o56ffa3hobZaQTzrRbZH9qF/GDyYD12p99HYCO+OR3wROoJi
INaYastBQAKG71XhUuTmVvWec9AHZ9pWprG8r8Cr24FmuTM4eH1fLFKx6BTNdy0h1AvVqIPMIXCK
D2dsym3nG8kh4cVvB2jArTBHW26A8JPDBON/NIlMjfV+1J+Czimuen90nil1Qd98+q5D2CWXhIVm
em4azTqxi3fba+f7GwE+MjQIDUdn2wQHLSF8Z2OvBcAmmSksR0XQEcZU+8mFvAID9b14VVO5HlRS
WuGMLyt0rL6LTNOsYfqrLzM3OIeJDSPrS7yutnUx0k6/JwWGTkgvYCrzRFNc3ZOSMIlSBd6rWWgV
AaNmuluCXjviGK02K7phQIj2W4nIH1mo0SZt5oUJpd4Mi0hvJcaLSC2WvzGc9Z3LodgP/QoDKgsT
XWYbYPGaGUEJLGK6mblSbAblwfisyWHYW6MB6GwhCeB+enCXeSD0uvbjqQSvL3BphoHfuQ8zhuKL
3VuXviNEabOiqCN1R3cPmDe/jZXxzfBR7g5NxiLfOsx/SjibpOl5SnBJ+D2uPAvvozW6r+KqvG5s
zHb1Gq9sibKk235qtvbSfXiFvy8S68FS/me9zN8ZpRxG3GLeCemPFOUsP+1utePCHuptYnusHcPw
PUvpCCo7dRC5xpIn9PFg9NJ54J7r79a2HM89R/y+Lowh6vJK7TORLlu3s8o4zT1NfyjNtjxia71z
cvVmCfWloVljY5PquVn14cmWABw0V6QqxFzmbs3RvO/IM0dQtxDtUEtDUvMpT5NJpVpDAtsbvTfL
m2N17FGWr921E8NzldsoMvFMpD6RYESPPbuz/0oY8Qn9QRVXdUmejcMJ16foEBfxQf2UiMxE7rqZ
qDYv2zM0RAC6Z+XZ/qdQnKNlppPB2uxnb3qWPXL8xY/IwnpyO2x/IPCxUwCF5Hp756+IEqGRcaUT
PoMRNH/EVxsBgEc9f6h1uBaLSRxkkx+8xbl4efAe9PqpwK/T2SbuweKYCnvvr/XLYuv0wKDU1/Np
P7U8L4P8cdCmlznrrsXJYd/6ezDVOFvQAAGHBPV8TIc8qjICwBLj1whBMJDrr9zhoSGG/JOEi6hH
aFoZHLZrhyhDaNTG9gRLq/Wt8Or9SgyPkzlhNV+dqR6CLu3UC+7eJjhZnhHXySxDUId40Rb8M8MD
vbBx4NSvHeLnLO8/qOTbDKAx8rrarOmR/A8EW11cGnpsI43/mGs37ksSjsWw6XoTbwsOr6MK3G8J
YiQKuraVPXEVrVFQiliVKESLLCF7Xwtdk/MN7RXteskmrX/WVicuSx0Me2m2EafGEe1J9y4t61g7
/S6b5cHOONXzZDmkqRVlLaUoNrU+gLvnsW12LKZcq4l1bkZ5ADAIl4xgG37SMm0/uqKPiBAKOT+i
uukeYEPfPY3HoJ9yaJM4XjvNUzMAICHQBlqhxJwsOOrZDFgBgw9jCgvPPS/esMvcOQTzeLCszgpT
7Lpon7fe6MdaUDZn3sq7wEleRnIlS/OHJc3zkOfxkpcPtrRPFD2X9K0gV0mqB+Ujs1kX/hLQZ5ad
wJzjKU3PadBCNOX1c6KLu0qBfnGiW6MZraKeo8XVu00jrcc0QyOzBp+q1sKKmy/l8AAf1faLWdBn
sZqIe5czauy7we94Xvh32tSdqkFEeNW3rtYemoS1f+IeCxaIv00nJ+Ln2vqxq9KzNRefcpgeVNrk
UAjj0SzWMCPU5glgXTEGVFGbTOPWdagzmxDxaNoVwOyx/rTz8miVJrA2ggEssMUDB/5j5Y53PSPl
qpcACCbQGq++nBeG/WA8zU32JPJu2vTefOqqYZtNALEVipk8o33RNqgOpPtykAHi9zR7wOB1tq26
og9APiGHfc4q8ngL80R+/Bw21iC3k9VXJOLwNE00zFhZa03xmOv7PEvYPbmu2G23bmF/Wn7ig0hM
H609vfY2j04EuWtUkodmm8Rmp1X/U5eYuYPp95ItB0JNDnYbREuTf8yZ9whj9I14azLk1PRZWfNp
Lf3gABfxYvPU6uAG4TjvxiD7rmZ1zOYgTgr3QQXFPvUTHpeQPUYeIItOgtgz+ifpACqYMshDI19O
wjYOTllfzeLf/FW7p/99wEu44ltI7ecpb4Yw6ccQ6fmdnOtfRWttFmHuukW7D9zsK0CRFYK7EOrG
4ndd5VpeutTae3aTyNLLk1NlpyRYnkpXPE1UTIWZMxybbrhw/n22eWCH5Ip/q9Js2dXmyPzk+dsU
VhAHdXPv9eW5N6dyl2jrGwz2RtbLCd/5fZUhBR3XRD/7q54/Gyl7uDYVBI6tsHLSb/EEq9mcnte8
fikLuYRZAkxS6lpK9iCb1iEjDuDgBUQMGXqpztLQUQMF66Xrydv0B+4L7o/qMCjh7dLF9i8Vz5D9
KDzjm7rygnqagdAb/qg2njkGh2rBB2dODYCP3zfk8jHOvmuFKlYuumA95URK3KGHGsNyHCoRt0LL
tkbfX0cg340hkiGRRVXuy7HKnus1Kb6Xllk8VEqA+pSBEnhIEj2iJd18mlXuPFhepvNiCDrb10mp
/5oJ/SX9zJATD6IEtXmarBTU6tn3KluSfp/kdJuRjptOH0QkEpRry1Y+GGIi7GUJ/InDyiRGkL/7
+1QlZpjUTf8oYA/3bWl6z1YerG/kCvj3XT37Fy2gBS0EN+q3QZ6u0TDb+jbrSR8HOrQ+Ei3TPyVI
8h5FFboqp0q62MW1GhbQcBXJmdeuFG+s48TL5RN9utr2GkKxTTpcRHg9520zpPlXIDwLxGKdIncZ
SUJsO4t5XPH0KUaUwtNixdAJqIDbJHhykqqCYx7YGyuGC8K5NNOKDVASHuyzvMOKkt/5ynH5jMg6
eK2aZAkTNvfj7Ej/K6sDzmcTFDQtJ3vj+9McSbtavuGARdWI+I6q6SFqkXVitpEcAKQbdPvBbKaj
P7ETyXz4SVjApzc6430OerA1ENS/TLWtTxu7HeZzsJTtQa1T+dw7AKudzAFlwFUjAnGM0GudJiyh
UnSEhrwTVQopCYBK/dh3mh2x62ZBIA+LNlS7jgaVzaivXuz5ojuJtm+4gXi0iVSP7Na4tGDu8QLs
9hToa3nKyR5FmPAINWQ9UdfDHCx6vlxH1RMtftNsZ6btt2VY1kNlEaNkDmMzkDPG+e+kBDnKXM3b
EQg1ohlojGZyiR8EUuG7pPW0i2ozJK3efE0JcHKyOBHsVfemklBmjZ2e7H6RnB0yuZ4mKC42Eh/q
JcfzQvifUZwSMg4faaT9FL0pYvCfgVpVtyLSeQ3wPjnkzektBztFmONFn7025woYIJtKUi6Ok1MG
z2T0B4jkpnb4uRok417dJnUsPDnd+51es665ZNRNqzntZhlgjKIPamHF9+zdag/9yFiAiO//sHdm
S7Er57Z+oS2HpFR7K1VHUTRFDzcKmID6vtfTn094ex8opqmDz+0OO9byCq9JIimVyvz/Mb7hAEFh
oUGdrJ15FUjy2vKbrRYXCZ6pcoLkZwDR7FbpMESblgboLFeOPPb+aqXdoPAjk1QfBM4SW6YCgJfN
vgCHgoW2GKWRHWMzng9xS1cLNeyDUivpJu7CgBRVrCtD0+hnGGhyfqZknBce+Wk6bjvu6Zji4Yhy
1fmvKUOxU7QKpQRbHTFiWr6seqzXHkeJPPGUB9uIjOAB9BMMvQGEBKdgY5DFyX81gVIqJa3Ipd8h
sKK9QVA4vbGmlM+N0qyb9X/FAOpqA8oMdTGbflYQMpY7MscHNyrG4M73BGfiD63Q/6rzPqnzVA1J
1r9X590ixT8Q5338iX+J8wR2DnBukAU5sbLtQYH33+I8nB4aKAGkIKjINEO2kXb9S5wn5H/A8Bdk
Lqt4RHT9k9VDEto/+DNA/v/1Q43/L3EejCUACDMFAUcKYKWv+jLk1p2m9ZK6nNJMfqyTuTiFtfGm
kQeqJ5/uzF/keV9BC0jL5rEUWRNcsYkccZbvfZKW4R4LidyLxZK0SIitHsydjqDHlYhBI7Uk5F7H
Uc4JoQqmf3qS/m2426yS+6Ium0dmTIgRYLWtw4xKaxBsklU8VLFP+TzXsYAVNAd+vrxv6sN5EAK7
iZwAXUXyyNfLS7W2EXHOIKFuXdcWTTxSr+LpiMbxMMn6n3fx0zAHT0zp8prmM8P0VReetxkCi76s
pJtCk7AjsvYQZDKYVHaDhOVKT+L7cIKyMLT+EWniR1jLt7uKuBNkoqbphsnc/vw8+0TpA6vnefYu
EvNF7eZnkktb0NXXCn9VKpegLFd1KE27zcLac6500xcaWlta5yfHAl/++ow//Tbz//9pdmVgIg0Q
NGLZ9X7OYV7fSZAyf/mMTZlXFVmkzQNGcWsdKky1se+9NhNLfIv6SlKT5LzgawiQZ8g3P0+nw+sx
CQsCTY2AV7d0gCoHd1cjGp2ddTQtZcR/ThmrPNGG0LyfRxHW4bRlHBOeoMKcnWOAbEArn++bDLys
4Fs1LeNqiDxELWMwbdS8HWvCfwMvW2tdGwRrSP/ai+AAMoE68kTxhFCQOHrHlK2mQ1Ype+wW+x5S
+GAFXrFGDYkaK+5KfNQODTXtgsg2YnZDYCeA3Olt033TagU0rqqa9WmVhPQsOWkmbPOywsj3+JgR
0GjjCEE6Bz+eYHdIVOssHbkzJ1EMcyAO8/Hcmk9btr7DwuVzOizlMHQkWPAuhqJBQedldtoC4eB4
a/YNcpGqKzVSMgFXJJtw/uu6iMPa3gTVUETXQs0Kyjp9iY7TKktOdJwT7Tsc3Z6HFK31bTQvik4/
btQ7JBsQaqM/aTZp6AT6QnnElu4BaEqgBix9RPINovlCurMIl4OlbCNFqPysjtaNpoUVEirLr1dQ
fAPVJehAW9cAd6GBRwF7gEJJlZUYaou+VeCJhyFQQMYJK2xOhhQyIbQjCe7uZOYxHeHGetXyoVAu
7ARUCDhmv1GdofOQbwaJEtKYaWXpLNQUq1z3GCrGZW8k1qstRxQ916Y9kAchjVyvbY74kSVhlTKq
4yZ5FpGgxlyl3TSusnBA3xNTMABXXuHgo32Ugf/2fOVSrdTQcwxjtC7LDCY2nVFzXymx8aLzjuRu
gpfpyu4CpXP6wEajEsY4r9C/GVO3EEScvAeDqNqFroc2Z/4Bo6BTaEF/E8MKGuh19ZNO+920LIcN
UQVAvFCTP3w/qe/2Slc+hlrWpG4dqAHSHQnYNl9R7Y9Ed+Hc1+gfObywgAGCIkBFXJi+z1a88ZNH
zc4SxWkFeQFuL1nFewz05IzKv/fH94v6kn33xCE2HPzKVc22u+jHIrtH38cC6xe+fxEKIQUUiGJr
X6PFnxyR4RJDHSB11wONqNeeqDpyRrx+yGnpSpXmJIYU3E/l4EWLVK5zPP0hKAZHU6rkHGVaE3Ng
t5pdi+oNgZtRd3u1FQl2RTH258KHmeVqHSSDSkUIvPBVub6FCmCfkMmIJ1BNTMPH0y7rfBdkCRrz
mOK7ksJO3o9B2urOFFUFElc/Q0cE9gOYCWD+7EKVqnACsG+SLSElFG40rNaw+2KFbA1F6+TT3E7B
QtNQe1ILUSprppl10ZddRkOraXoMZmYiPxl2Rq6HjGqpwBddaFe21/FeegU2KJqTxnMzjXRWbKw5
swxEiS4yrxhvmVIIon0wIwskkwDigjEqEMWxUJ7jIuc2RRQArmrWEIUqEo+BQ/M4a8BoPJ15eqqR
RmGI5mHsrJROHTjtBbmf1lWaoRVHKValb+RcIN6rIhEzb0eEItwcueC7lRFwstHKKD3VFW2qXEuL
EjjyKi83LWNY7RxwYSahljFpDIwVZFmXUjVdjRBVcQCRYIxbVw2K/AmGkMkqoOjd5YBPZoAAb5Vv
siwhAzaEimp0lJRhB44w0XdhXDa1kwQc1VZmaE7xCviErS17nd7AsjQ8nViUDtOVg6tRH/ZFVGSx
Q2b6SF8oLciSUfNat7ZejXcMsk5ZdSAwBuR82gSoYqcAzLjj5NTCN4F5dB3UmkyZrRZy4HphJ1B9
wi9IljjrqulstrZdTrBMVJAiCqlgalZfIH+JiqWuoCynakH/dy4u61ROvLaMNvI4EjFCZW0QGw31
Lw9MboCP+IZW1ATZKRazmZrNdVdGaFXAs1B0yeRMNtYGdTOWwcqQ4NikytCtyXtElKORIEFA3Jhj
G+19NWiWg9WCmE5B20xObRYyHU5acTJi+iItVjRwzX4Zh3JbUoqxcOfHuumMdZD0V0ZVhBSwPF0V
p5PKfaZDOQ5o+bsgsTaZRvtpAdlQvxzUvgKKaA5CXwYyHEh3ykIEFUrOL79K9VyVTkG56BXBCDmi
aXIqpLNIqYpbNpi+trSCrjvHxC0ZS6IlE2uJ4wGVZQ4IWV4mDfUIzGQU9VxOw0rpGnJkqDsdfwzS
SV9PKGLKAfGrRR6pzY1BQb1f8OEU9/oATGVDj2SwMWt63DCQW+WwClS5gt1JE7t3eL/0nPAKBZg6
JkavA38UCmmJNkrIDpLFrHYUu4nOWFYjm2IXwh4NMPhGxrB5rcCMR8vfefo1Ui8NdbGnZmwasaMu
gDPaRDUNAUR8cgVIgNiRP9O/F3VsIppPo7JwU77nnKWnjLMogZpavU0UO9A4m6dzi4prg4+Wmeo9
p/TkYoxV46FpMHjspECqc1YyCYQiZjWxK0WNAFILzSZeVUignz72O/97ZP1yZGUP9++PrHdv2dvU
viVfiH2qxp/516HV/oclEw9Fix6Atgp/938Orab4B6GRQPJsNsHsSz8dWhX9HxwB+Dkcg5jXyFT+
x1AmY0OzDP6MDW7DMlQQdr85s6pft6y6TpoJoimwgCqBdwqn6oMtKwSsVMpHb3F3Ac/GeX0KncvQ
ufCd88A5v3xb327fH163xxLvZvTz/z3ufB/1YO8/se7padd7i6fSudvnzg3mGeeBf3h521Gwmf/5
bb18vH8+P7073z3fvl/fnr7ue+fY73Hk1zg4/6EQGqQp5uLz/E6RX6pg/2ky/OWU/pEG/tN1HhwI
1EFrVH2+ztx5uNunTu483T3cnb68UUlzHvjvE2mlzs3LxdXJxdPNie+cXDmXJ1dXJ7vzq6ude77c
ra9O1ldX2/l/Lbfb5enT9fnO3V5v3cfrc/f6+vRi727fT6/Pt/vF6en7kd9fnw9GP/z+h9Y8y6Ae
KcEsX5w9nT3st5uzp4un04eH9frm9OzBd5a7q91yvd0tr64uri5WF/OvuN1f70+vl+fbI2e4j8PT
T78LDJDPh6scRVVR0wDgXr7M04Z7+fJy83bpOzfUIbiNV283IfeSbhr/E0O+c7V+u3nj9t4M82y+
59+8L5zLx8B5f348f399fN4HzvZ5z+x6vHxndu2v3+/eX9mH8p+7/ftdyQvxsN/tHp9fT9+vA2f/
euT+fiDYf7qmw4Np3FDowkiyWKzOFpuzxfz3leMsT1arteu4ztLlH5zNYnPsqDrfrJ8GFl9vJuCO
OT1i8BZcIdNw//p++nJB8ofzcvXmO1fn3KvM2T1u754vn8+PPMn5rfpp7Pm0/qm60PQaTYSRi5aM
TWnch/KTH1+G9JIQFTu5fPfzO3iQx/7PtYaaoWFinlWEdQgY12O5TdhCeIupKM/CftfWYpNavdNp
76VJao+In6bhOZTEMuuutO5e0wD+altpeh7j255OSHvji/D859/qr+vuP8uR1NFkKG9fb0KcTJls
IqZlNt+85Kx+V6Hz8nL5vLt8frw8f72WnbvXY6+z8rdl9/OgB9NtCqoSKSuD1jKKYv3ehCIR0/kd
ry3bd4A9Aw8/VZojxa1vnxiqIhwObQp68yftMKZxhOBIQbKE91aSUAd/aQITnvb+Ymy66c/P9/Vw
LBOGPOFZFHUNDFnWYW511fVNlTd4HIPJ7M7qfhTPndarV+QLpZf/wVCGgimcD/tcYP76BKlOhrLd
EWiflA0Zb5PfRO5ICQSN/ZTe/jzW/Ep8fmXmy9IpKVPjpuTKZuHrWGbeZq1WkSyPiFi/sGvdW8J7
To5Myr+NMgdKg1gUbCzkg0Whq/BhUC016cS009rrTXOdYeo7svZ8m4XzxRgWWx8q9TgTxMHFFHqI
x5foC7Chg7EKqHHf91PiCzcDL7cN00rlnOs10aKMLQytgJ/+RBk9IOf39xSTNCVmDTQUe7SDe9oG
0DVy5AcY9AzKSWiR+npq3F+OQuAuJmy2d6oMMd4+2OmQSFdBPW/Foq2rcB1bkwpgowjWvx1FwzgA
XJmaJBb3wwKnjxytDwwTb04py1QEM2pqge0feXLfXi5q0wqtTfCwROqQ//D1jhlg9SJ9Fnzh3bW3
QanYLnV6Dus+B56fL0idl6IvM/5grIO3y7YTO6XOR0BYFTmw+XACmaDjm03beieRWS8TKb3P4dyW
nen6U7Fhni2l0lgpQ7tR0EmjZ17qw/QsDG1BKRpFYQeJTii3Q/TLhQAznw20ks8LBWb2+AeraqDY
/dyTbRctwX1z4lg+7CNtFJwHwQt1y5/vzF8fgpAhCrB3xz13cGNk+PvI87kxIovyVWOJB2GhcQwj
LC8/j/RtOZgfgcbE4sJkm7PK18fN0T9NRA79yBMpjVJdk8lcFeaRF2Q+YBw+aF4Njh9cC42s+bf4
tBvIPXTgQ0lZJ7Q6E7lQ2K+SvlPPjRFbeWEhtvz5qr7NLNpWnKhkOmeceHTApV8HDBsJ5IVSjQtl
V13qF+1ddlY92K8aymynua9Oo7vxcjoPnqf38NLeekvof0c2QB89ss/XfPgrHFxzP5SJlPT8Cvmd
uJavzAvtPH831v5W7HtkFpcW0uRb+TJCoHBSb8SFuNGOLPWHd/3wNzhYg7tAYCuZ8V5+GUE9yzaV
r61Uvd/mODZ+vuGH04jXQwhAIja4PfY58sGElQhIkJu66RdKh+lTsabqmrK9/HBklL8Mg6qbJUEw
U/muHNxTvxCegkd3XGhBeoIepF+MnfJgodWjSI17v0IeFWNSuBVKvx7oSLT2rZniICw8AJEWmbt4
Ou3yYepXrQ6FNDhNqn6TavUilc5UyqKKjPwA56aInm2cnmP90vSPivI4gEL3ihNlHNeT/KryAGXp
3oQLFhvwVdFdxeFr3hSUcZOVjpjzyEr5l+um4WwQsERHlnr9waKcR5qdTB6Xm+aT/TLEvvaUp8eS
tv8yCDs4TVDWI9JJ0w8Gichwa1SkLAttTOVVV3V7nDHDkcS2vw/C7gD+CYlmc3//80qA/4DkHa3u
F4jqR8eGeOgQoxEdWT//Ngr3S5krKAq1mYONt2H3umeqUY8prhY7ne4ufbHWOrLKzGvj5zecSU9Q
g8EKY6kCpcz8/n1a1TA3GkpQdv1iiGMCCxGAXdv04M4GIBTrHByHG4+DevbzOzA/hW+D0jng/sm8
A+bBS+35aZ5gQ+8XXW3lW7Oqnkv4XaE7JRK2jLpEG6cA1liQ5qH8fhZaCnkkCjIMduAfi+6n69VF
ShhKnHFXdYGxF0QeKbmGuvn5Av/27FhLUFlwkfOx6eCuWmMoT5XUgT8hWzbSk3ar8I0//XkU5XBx
nB+eNhffTFIxNOtQXCERzVnlddovyEwUdFTojpaj6l92/WhtY2+kZxYP6ao2MpV/RSjLus/rR3tI
NlrXC6ZTbzpRkt4UvbmkSbg78uvN78HhYwZExWmA8wBxGwdzy1db1FN8LRcKfW1EigQcv+iDUlxU
IXIMh/CXK8Poss3EaZhjvOLX+3pA4+3KRqLSuJrU7M/Pv9LhnmTeAam2jlCOvTS/1cESj6TXwAMD
QQ6lGaaGUWDrQJu5Str+2Os7/6ivF8/KYEJwsnlC7NsPXl+9sPyC3lm76EILG4mnDqRCj5BqDPpX
+LzC3STkDSbPK9oaw5G9yrfrVGTZmkFOBn+bJ/rX+QdVo7IAehAiQpfah4GezD1ws0vUdR8klbL8
+bZ+m4ezVAGkoQwTS2HQ+XX49FLJc8pyQj9tAYDvgoDnh0LQxvPM8YmesXzkDf62eBArQ68d7RR/
hTB2sNuT4C5j7yaP0IvMZkkgUXeWtVN7YjR1d1VjzuYD0ydr8lCs1c+X+W2t/Bh53pFwe3n1DkZO
JAz1VW3HC2Okw6lKxa5qC98lIOYJMMsmyzP/yHP8to4wIltoom9s1izoZl9vbCjqgbq6wUJVVkTG
EbWNkjpPFj9f18Hjm7P1gBZxKLMo8gvtUCmV0ihKGnOiaaVEutilVpjUV2AnB+EOCD6sdR4McXHk
G3AwRRkUiCgzZh6TlvzhbivTASxaTZXiaCzqPyH2wTV9PprrAKbE888XeHAb57F0tHWUI/jWQFM+
eO07jgUeYSvpomlCZe9FhTdnWxS/e1gfowAq0wSxX5pGAeTrw/ImGs8FgJGFgA22npQgeq6gtf/2
vjEfbNnme490h1Xs4NUOh9I38on7htYTs1lKvuk9xr0iWbVVWR/ZfR8eACh6IDkEBjgL6YhmnKHV
n9/sEQVuUnZAPELTEtaJWWhUQjJfYEmwKj3R9jLydoQbWTlOxkXRV9njVIAsBuvSjtEyUTIcLGqI
AesprZLqBW93Fr1ZGfxhIMlZvwwwrvdz70/VosWAgb0+7Sa1tjDpxPb+l9OAbTc0PZNdNzUqRT7Y
t0lQ+quK3A+AAEGwsiZKHCR/9kfepoNVApIwo8zIQzja1KcOt6C+n5eEK5ArA204u1IR6z+VktU9
Kmj6ZzLIOEfXaMbNL6+NB2XRF2P+0SVTDrdUJSYRNF08KDFFNqkQ0NToV3tH9jXfVgrBsssJmyQu
k0Xp2550tMsOdnRCDAC6CSfVCAlcYDYhqLyRS+lJobCg/263zRSc0ej2THjkjn67soZ7B1k5SxeU
G8tlH9njrFrPj7y8imAmf/pefwxjEBusgq2klvBRnf/0DYvxYgCXhVNQDjiKcd365+QTATHpymmr
9FZxXSY4qfwg9Fd1OwTLxqoHRwE8sjbL2t8A5VLuf/tM5505RwzNUGeF6cEuMrUaLUyjOY8PctQm
jPR+FUlEgv8Ho7BHVTg18e1W5xvz6cKxPodpWjJKVOnhtRUEwWUfYWr9/SgsjXPpRENPOXeeP48i
1TifRaUlmEhVHDat1K5x+Wb/wVxht6OqoOwNlb3x11HiINelpLAT9vQd7JqhVxdocv47/u//UVms
f0wV1kKbshYDodP8OsoEqbJkz5qwXinJey7kfgnKBCb2z7fs20LCxAcCqvFkqDZxmP06DHuCGo4d
wyR1Lu0lxI8w7SeUKQSxrqk5xidmiAno50G/fZbnQTW2xlRNFS7t4A5OYQMTnf3AwrI88lbiQd6Q
uiqB7qrSXy9ZLCDsj9nLzQrbw4JajLREV+0hWFAp5himkEa6i6YkLha/vSTmAoQ5ha28pvPR/Hof
oUtpiO0oMmfYVB6KniNHCf8zVI2lrTeqePt5uO+PTaU1Aa1dUPrEu35wBxOlMmq2IgyX41aqWCX0
1diP+F8KKHHrGLbBRubRrn87LE+OD/Xc56GQL89L96fXOALVgpwywU8rA4BcGgpQ/LVezva+thp1
R2HNihZ+mlZHqsoHBx3ehnnKMBthHvLp+2jNfxp4qJSuGeRAYqXsvdMgN9OT2JwjU4dxdH1C7DFR
xtI5crNoQcBZf+S6v3+SqCfJuLdsCjIyG5Wv141ipRrwM3uuiQa4g6s2BXPchBIBeEwF5edCtTrl
yJSan+HXjwWDAncy+DJx7lbmOfDpmq1OBiJveJ4LDVJaSm2MUjSKhiOjfH8XGYX7qyqYUFWm1NdR
7KiJsBSoHnSObup35I9QDWwCZDAL2C94fH+eQd+GY0epyiZbccaiNXmwrPntoOktxlKAQpMMyCW6
S4SsbdQSdukvR2Ke8BX4OJoyaw5HoiNpo/mFSB97Q7bNkCQ7dafEmOorf/XzUPPL/eVJsdPjZeAZ
cWpDv3/wNhqgdbUJfaIbqGYFMEAdur3RJlI4OlEsZP+MEy2usiZqfCBBpAtnw2837Bw65voMpV5+
kqke3Nak1ip6VYnukiuGFboQGeQ5XIN3eWlpvz3ozGNhe6TFw3/UQ5HUiK82zS2oYEHUFts2lvIz
VQuPnRe/TRRGYc5rFreG6zrcR0cj+doSlT0snnJcLiVNIjDMp84qIyrF3vvr2TK/BYi+VNbueXf9
9TUYtIqeNV8Q7KhGdxrFKj7nbFAuzFRLlz/Plu9XxlBzsYbuPwU18+CN82ORBQloVpd0aHlcdHqp
PY6lBOmgJIXwyKf22yKifx3sYGoqYRFjxR411++7flWoGWngJCweWR//dkmUwvmm05jntZv//09L
FQvVqI5qp5FgYAKRiZrKvPJRR+9EZenNf3D/TBYtk486J/sPmdmnwYiPoDvdcv8C4ekrrUlknCya
tFOR+x+5rm/rPsaVuXti6HOxn77c1+uavBE2VcRQitnW+2AS1mKyYhmeYjJCdc7SI6/xX54W1QqZ
upMK/VSXD+5ja3eVCPNag17UmDddKvsb20zzxc8T8K+j4JpjwaJ2961kWit2kZPhrrkhQPaLLErU
k7SNol8fhLl31N9pxVOl5nj/9d4NQQNNyUyY5iZozrjGA6/003hkMvzlCWkC6jupofQp+VZ+HYUf
PdVaJsOVanzzlSdYLFsDT39c1nQwUZh3R27e/Ai+rvVMbwqfMvUXtuf6wYD4USqJ8j76DAkriitP
Nem8PRXINwrdtCp/flTzN/5wNIQSssadZK04rPGHXWLqpc9oWIhtHM4BxvMMt/KZ3xdwYQz7outl
/0hBhqPvfBVfxiX8g8M33xSVzRbw/K+3temiSZ2IdqV/XzY3hQLSfdOIsNkh5xHAXwodu2Om1tKj
yPLkjGDintr7WFjLVJoicxXbGTQjM2/CKz8So+3UGq4EKI0aRuhKt4iyFH56HRdeKRyD0CxyNw1I
+yu2cU3hYqQKrj1eBZIImiY/tQosI66PsRkjomHoFPCkQb1VS71+TLGywa7wC2wYbZOrK9+cPJQ0
jab90fjDZ3GhTRaZVGaUEx8M4mGh+UVMR7I1mw5EWD7ewJdQTqpgVljkZIZu5Ug232zJhuaZCq9Z
x6UX7WAP+dQPhWf7blDr0QVSljRz/bJPNhVJef6yKUnEzDWKWU7bUip2CBDMd5gnCOMMwlIC2F2Z
KiaGKPIfS08usCT5BMg6tRyJ09Eg+2uLC9CiEtZ1FoYBAiTv4wB0NffIa284EMaPbdd4iZPyeYwd
H7ThVZsX0Qigis+9Q0UqfNBJC8IppBr5uFKmoX71FYkgSr2v4xvbSsR4kmWNBVB5yvYomkBnpxgn
bjqRh/j9kyY8bQvDzN2oM7vKKXFYbRJ/jmBRFVg9WDMaSLdyUUqXej1FD75Cucltgtxq8ZRgj3fN
SIeiJFngZTGpSQQy10Zark3IkwWCMNFPTk+YZIjRpug3cJ2rwbECTfREXwbh46gYwSPIKzB9VT2o
+okEZqFbtOgf3mq0Xzv2wty0sYafLOvlUMFxnPwdgLAmXYrItJ4jUqhUJ/Z9M3Wb2TjsEqSBbajR
kubFLHriBdIw1u67aqye+7HWz+DvGE8lnW3zNAc61jttZ5Zwp1qS51LbgMqDHbG+8j3Yiq6qeSWZ
ydhliRszTMz+mHgm4Iljl1rLri7EiR5OgbQgB3vupcuiglEXM5grYkuc1DhLXmJ1SC5tSPivbZDY
95hqo8GdKPCe+kWVPimFVt/TSZNuQyKe/vgZAjRg47kVuQZFv3Jpmp18EoQaGzEj7LRxqbWZRrtd
tGJws6CTLxrS1wy31oVyA5ak0/FL2c0lMOHCdNngQRkB2VFzZAyM5FQwgd4D/JreYvClmkAkiO48
rVj41x0r/E032uMDYPIW/HDdAr7E6tIXTqJZTe8GZqkuyTvV0xWnRz9a5XRHiWjrApBnlJr71ThJ
9dpWR2nWmsZmxk61LRq317TpLk268tTnNBkuSV7QXkezg6hqQkePN4bdldAdB91zK/ZuJAPBAAeL
6ldYVgJ7arcy5aR7qkmTvso6IZ2VOD2fJNBtzQnahexU9sICGjHmrX1oWYm2qr3GP4mnMooWtAIt
SL4Y7uKVhLqnO+lVdhSrqZ6Ss9rs9DdiCYcro8wmA9xCV2E65hbgYE2bSl5A4U1upJIMPgm3+4Xa
1xhX/THt/Dk8rzHcJgmtp0kZyvM04n0k2iP17SU9y1xfpZWSbjsxDKZb1NJoL0NSdK2FMD+g8GSy
VU6Y435bKBQTEDuyD+He6Z3+0k1+X5EENQ13fIQMc93WIxCvQZGyYaVIqo6VVk2HbDVYcXQJE8KS
F32r6zetAkR1UYgxIM21qdrzekqJJO2Im47dQjV9zY1jqYajxEuvuH0x0TPt01KRyTRtAM3D83wN
G90ClkF+3WNb1/XlJAp/n4Pre1I5iL/D3i1ZNYakpQKnpMmCiRMTZ5OQROGGmpe9hWEJeKbKpyS4
KGXUsPSbxvE6muMbkT1H/h84KOk7eGSLrF025d1GGWdb7xAYNtfddHdq09ZbX8d26UDhjG60sjae
2cCX4QoYd39O919594Y0u5AgEw5Laxzz577kpXbauBYvNuCYYdNy6iycuI+TJ/DxBFeTlDXTfTh2
L0JBKtu2CcP2j/CI/nGKSRpe0CoN8srmfp/poPs8bl3KrDVQU6+MlFb90hsqfqbiS3ChLcnu47Wa
ht0+iDxpT1dWeh7lqT+fmwNPfQ7C2GlSodxluApbGqlhSyfDIGoahtdAfTTQB7oguO3oNSZAM7ci
S9s/bKaam35omWyGlXXXMtEif4j15osw9FDDHTtRymff6EaWxsjjS6JD8+XTnAEtAVwWZCT6gllx
OR97d+U/k5dxpPEdXjdNnO6FDGIf6motskUxJEXkxgTcXVZa3bx2JGmfDAP5zkEVe4nbZjw45tsc
AV1AZbvhw2a8QNrVsdrWynDndyJ6LD4ipAVfosw152RpaaiMJ/sjbtqPC4yFotWKkE651D0pMeHO
LpHF5FR3GmQWFAjJLv4Isg7MHuvzmPcVd+cj7Jr0wfg2/ojAthuJOGwPsa3nyCUrH6ZJKFvwjgjP
Ljx+Uwe6LqHaegJ/mV93DtvugxmGKA9FNi1GNrPqioRGuIAWZszOIQMAmK4ddmqw0owC6x7ru37n
WZM+bgxsl9eqhJhv6UtBTjINCrsJKf8cE+71ni8cMaeHY3nmKioryOfIhdSsMabNieMAKqz7+iOH
vPEDu1q0WccFaB9Z5WPYkc2pfWSYZ6Xd3g5zsHlNX7haSL6lCG5LbQ8kkRKDTvSgel/i5jvVujF6
ojJVXUg1wenDHKEuBQoOY5ocJKujePeUNd/96KzMJK91cX3GklPNsezeR0K7qrYYRj0wNGRYhwYo
7akogGDToZUXXSUVOjuBPo4cSSP+vW0S9aVolJyE6riKam78YLHoEBovoyqGwNMQY7c24q5nHkKl
QdL4kTePTkvxrEXIho+gGorpTfhHtWPNBBBXxtIq7vI8f7Q5f4ULie9LvgBlrF9DY/dtzKg+Qe4j
RliolSH3ft1knf/WWzII4WiypGkltWn6wLYTRxMHhGRa103MG6NMtLYIScpDbzPA6ue1Az5cw3pv
AyjmQisw36tW9SfqdLld0WNMJpfPEm7cII2InwjDVIq2HRVYbQFd0sZQT85lalKYAHOypZBYc9FJ
JEenLcgqSEW4/qOgdUOIePaVRaIBYPy+ycyHoUz9GzMeqt6lfFrFPvjYyvBP6HFI050lVaVx0dBz
m06KrJySrZkl6EDjsGV34Ya2pSanUmLkmDFbsP9rUMljvA9EAMwxgpi48AXB3duOvba61VM9bl61
gE0mCUWVBPYgpYWZYORMWwIeYVqN6761QhSANMlsbynJoewvgq7oCIKIcak8khlfeMOGRktZEFMi
vNHeIr9J612ljGz8WE609jphf9OeDh0U470ATYijNkRsUy352SJajbnf27cwbhGb9Xpn2ZueJUK7
Emx5PLenRxdd5yRmp7dWr8bEViumHPv3ZmsR09iYoSU/RBlIB5n3BGYnH0+dIwP/pm6d1FoJCTRL
A2JWCONCehOTBwHjk++oAgUyJuWETVoKAZWPgb4KTT6X6yplnb5RSh7crp1AG2/NsK46kjQaCGtj
GZrdraLE03SpBVQAyepNhgJBXo8mP4Tnm5lB92Z5HhxHSPZ9tiqFlAKg75tAujPJ6EouSsTFgBtJ
IdenhVHonkz2+Dgjelu4m09NQf+bCNmeYwvcL4gvATBlv7rLewDbS79FfHBDgC+xOEDKhLQOKsKq
zgjPKLSS/M5OYjUg8eahbpUBhL4eKPFKeFPFTs/Q5wNZ3cyo02LwGZjHF54URFyxnbJNr1Qchd1F
fV7IWcfiisEDIF0HgHk6bTxqCO+2bI/JUkD5Vp8NIuOts9xIm+6qsBJdrJuKoEp2jXXZ3eGlMOfP
f58m4/2oNB1Jo6bZetUF/D5K9k4pkfbsZklQceSzw7x5lWMrZqvW0OqnIqEHkMpQ7rlZLpKTvAu7
6USNJJ0k+U6p05FYhzJLVmEQxNHOroMQ4GQfmd2lIg/ESDeG1j6aHVaGC1FROHdEVcntK0YOPVta
etfdD5HKEm2ZvVYuNKtKQd0nk31Fk0jJlgLAd+4GI4LgZSlDGl63ZaDA6dUakxOFremVvJqGajAb
KIoASZZR5ZUFWzog5OY76DPl/7B3Hst1K2mef5WJ3uMGvImYnsXBcbSCRMrdDYKSSHifMIk36ueY
F5sfqOopHpDN06qI2U1V3YVKl0wgkeYzfxPeTp1CeDfI2fgcTkMy+iVRvdz3iHyjj64XjrEVOqLb
V6ADoFiohYHisIe/4AQsMR30e8FHLPfoFBSYGuONov7QvNy0jw4i5AYUaiEcXHmaqco/ys7V2g3S
36K4yVI3TG4QPAQ9JFGURp5NGef6jlo+YrW9YljILw51Kj6PZlWmOL0hpIewSYzkxcEDo59cRH22
qA4Yo6HsxdjWTyFut980Z56rTai0vXNhY3tcbNRIR8d4iMbok+fF2EBFSDG3fqMaY47aR5NVPvZt
sNh6at6XtGQN4SNrShpFJU3Rgq6kcQPneyJnrV2kPzZqicr8treJjvh/eMWLXFTs1lxGqOvFXmoT
ZFh6irZJNcnhxySz0gtQj+jCH8mslTFOM7nhXqE/4mZfp4yiBsrQqiyvYwMLjduBB59vFVMfx5sC
VQOyTy9vkTUmpkXbwYxBbR5rdWL9d2Nt2mhzWA4ypRMqJg6x3RwVXxARVeq/57SZHpNptJD1LUPG
+eSqgpOrSKiK7wpscS8dt505uIiBXPm5R3GteZJolGfRMRFepwW2mhdfNCRUnN3Uq2Fg1iW5etKX
4a6vU3gbTFj6FLGlPBzFU9fYx8hMtBvcsvpky6u7V/g2u+IKAWDS99zwzEusGqDfZ5PVX9tWi5SA
6Eq33DUWqhcYs5T6kxix3NtSYOBm6LK6+WkNkUsi1jlTkDog6dg9OTqQlZ2FFhU7lE/3/D5QdroS
Wd9Icav5MPdT/lkz9HjeFWhcFD5aNh3qPpYwr2UaVcauGiq9O3QL3wnJnizvD2jP5DqgEfwOd+2Q
OU9zmx4QbazqQ2/Xw3XVLwqAtYc9FHdzMW5mbQy7HSL4Db7dWZpdOWXSJmhdetm4S/S62WnNoP4w
uqTEXytd9nmrNqicuKnjJXs6lHKbQNm654tQRSBsCD8JJNpL1EZHvfXTRg4/7VGzf01OVOa+Mkzz
p1oUkhqbqjU3ToukoY8bkPVVtCnC9o4F+K+ZCm32RaInD0i4VN2+SYbJPZBTlvVtq6g1yiiJOqnR
JswT+cvBW57D3EhCtNYV7GwfrLmwrnUvHGffm9AD3FlqOtxRIWm0Hcb27V2Okj5mZ/qcTP6o1f0X
9FMQyihHwL3bEQDd99b1HDxDRtyIfFxBOsRcjVp9wq9cmrtJo2fhy1EV8zFVNMquSpvWj3y4HMkK
qWBbD9Us+htJeYXCgNniowTpPv2mJQXiO+iWcnlGXl3+XXVaZuzrQZEhqkyD8n0s51TBS7jKNOxv
rF7XdtKIiEJSksTe77pSQzZnGjSmeOpMKthlVf9wjLQqEMQN453XT8VjpycdOWzVf0Phq3d8NEIQ
g5aGQmAekzJ8hsc3ZhsX9SZz26ETiXTEZCf3atJiDCOE6Vq+LoenuKTA48saSU2MqCPzV2ssatE5
a+eDEU4gGG0iY6qXrsgyJCHL/kqalvZLsdJ+2oye099rI8CyKZMG8UVDue+Y9yrOKlZf1Nqlno8x
Csnoff0qRYafeVu1ybdSUEMi3yHo3yqpOpdE8aasUDn1hu+hm2lNRqZAvGGiR5Nh07npc925mo3W
qDdTGKHbGhkokaDfmQoS4MKrvk+61iJTgWYwzZMkj8jPDIFlRlYU9ozitsJhq01EtWhrR67OOTta
FDNbObY+lKTExkVZhr8m1FJwpghNr+BUT5V641muERAMEc3mbjjhvj2o3WOTTIxsVkVU+InLvQ0o
rgW1IIQWZRf4Aiouxh1Jau8Q8UmeFKRd0M13U+vblHlJtw2LvmGzZ/2obHFlp0DcNEMb32Kvh7Nr
yJE23iRujpyQKNx89LO21om7srq+JlbEPTJGKxZXTLWbv5pGQyfWkW0/+HhdsEnwBm0Qd4HUtagb
T85j1IcjIuCcqfoRg4HMQDe0hdqWRFX3IOduotY4LLJfwhSoCpbC6FBCobmGVYA64sEQU2mhImOZ
+V2t5rK4VZTYzXZ67CV/sxhz6btcudrWJik6GHGd9hdDY2Pi4VLoxyuU290Cn6pF+tbBoDw6jF5V
z7swdMN233cmovo0FUtrG4mp7jap0ZQxV5yDw5BbepQs+qmtYiJYBFi9ttBVfEQEIk1Q3fNp29NK
K3cKykhi63jCRo03M+P2qISl6V0gsGI99gmatTusoSYQWm4UfRqFPuGjVqAn3Tf1ll8PphHd1Q6a
qNeiNmX2ltS36qAV7a7WvUFia1S1SPk05hBu3Wy21d1gyeSpGBoXT9dpNuKLHIId5hhkK8N0hzpK
1/sDUDjKRh3+saFLBuMDC1Qf3SLMyfMJF6/qQp26gzHjnbRxyL60rTD04ZPoHeMz2wOV6JYuMZLg
lYa6lpL3t9BaqWMoRTbQ4FKwdbHSOtqiPcb2oer1OdUrXWctuOr3EL5SsvMqFF3QwAOWhOhamueH
RJv46SktsRKx5pRKuFY5aHi1caIqWzcPKe1SLVHu2rRIIi73Sv2phYmNWSSVmfhiHkU+HRK6H+5G
H8r6w1RSBcA4i4IIGUMvkTvQB+8qRSd7vipGAnKf5Fctj7WwigijsIqzKnI797NbewrXH/FUsp1B
7InoE42NuAhaso3bBE24eOugeocDkKx+1opjRn4hmvzJa5r53qJLNW8WK0yN2lqSI9Y0aOCuJnOh
2ltYwA09xGbc7sujE7pWwoXGJFNTkt2Hqe9nhLdLSYCEnmZ21aIT5e0K1ybstSbnkpNz/tZYcNnw
Aq2hShPjjcOBkqpyFJOBNFeFhQWFKwVtsN/4uP+vhPNCCWeB4/3XQjh3D0X18D8eiv/9H23y8yEp
H7sTj3V+9h+COJrt/gUkUqexh+jMoiD6fwVx4B8g1UrnzVyQXg7Yp3+quGr8lQkQyQOx4GIW7vBj
XUVO+O//Rsr2F43CBRUG3M1cMK1/ooizaq+i38jTAY4Fj6iSuj1LdrzotbcCLK5pDc6dPmv6Fhc+
mzaSFDu8H9WLkJzx4sU8Bb87jC+N1o0F/PCi8YgyBRB32EaQLuyFjLACR2D/4jXFXA33jieNkD4Y
FfRNq8Xu5UzXYeuOJsJW3LN7lRrysfLM6NDBzii3Gkv+Mg0HzB/7BEMag/v3wkgMid13/71wrWjc
OADbPrWmzP+mPJsdolBTqA87g7IzuiK5kOmQPkxmFlE7qEp1G9vcI5gclZdWFe+18MtSgnCob836
rqZ08/39d191lp9fnc6yZZJFwv991md9MdeaHhYhrQNxj7o6vXkcsLa9NL7NrWad6WGvusqL/MeC
Hqc5b4HEgkZw2t31hJq3WL0U96WTiFuiDpTvSXO3oSMcqo9RXV31aKOdQUkte2T1bZcmNuAkkENw
MpwVPBez9WoqcRy5bxtDo7LYO9sc49itST9iY1l6hjfe4osq4uvSmX7iPTLdvz/Fa7rz85vbYAkX
chZyeN4K0IHvk2xNvSjuuaj126hBhWByhYeVW3GLKyHNY4MMo0YGex+r80c17nrsbViIakYPIwNL
usP7cTzYeZt9z0wKDtJ0kosUROCl7X2ntKzvu3jEDquVf4iaBTYGwAYkoGoAdwCnvkIeRHOP8TEI
/LtU/WrrkV8pl3p2bmmsN/wyiMVXAjHLYK82/EARR0miTLmz4+JgJ4+iqA+cAocp/fL8Kf5f3BL1
Y3mH5fijuHmo/+cywM+qli0W3OJ/nf6x+/3n6LHaPoiHkz/sCM6F/Ng/tvITTeKcH/0NxV7+zf/u
X/7jAriX9eO//9tPZEbE8tuipCpfnu/Gmbshr4rXP/D7QqCS+ZeGNgY4QkCu9qKT81vUW7Osv0By
QRowwGrygfhu/6npbXFPODhl8BP0VtHcfXEZ6H+BWuKGwG4bzBmN7j+5DFb0BbgBwPEWQpCziMkA
xl2twLbMMZR2iiQoelO/7BDR39sUfrcpJr9bqwuHS60D0M21EO5yZ7Z2KIhOe7S3jU1h9/3BsW3v
HD319Cz7/UzoPAL/ga7Enl4OnRenplNEkzBRngloIzjfQpwOzE1hTfm9gfT94yhzKNTUVvFgnlBS
RVE9+gh5HBtrChvU0kvA79hs0yJP5eIGW5tJg4YmOrkVRcpy/HnmADq9334/LuwEQHmQIF7r5BiU
nW0UlxN8GTGL2VY0Re7boWo6P0EaNXBlXON4jw73RUks/mmSVhX5RoTSbTbot5Sn9M9D7U734IHQ
rOX4bR/zuAoPymSHHyXtkycdPdSflhnPnyVFnjtgBp9w+1Z+b9//Jj3hP9/DWdYoovFA8U6nXYsp
65OqJIENx//CjUz69cDi9+9P1+mV+DwKi5beISVnh/+tMGRA5dykERMLjn7FdjA1unhT01whYHRO
Y4UN9OJy+sdQcMXhwhPyeGse8ZAlXu3avJCS9E/5gOiBCPWbTqEe2OKF8+fvBZAeuiAcJwRxVjfh
2Fim3sdmEsS1Y1zjtyl2ZZm6N1rRTWcI0ssU/TOg+v1eULWIBVE1hHW02h/EWgkiw20apGWc7McF
ZDMjqnomonhzFE4GYk74TbB0T5eDLCw1mZAdDfKoSPf8Gy2yqvQk3p+216MQsywHEHB1mDGIPZ7s
dR0lGyoZWhrAvqaTQLFgH7qpfuZdVnHKMmVktg5gQn4NbOO1hI2YzCQp44ylQK68LfHvPSqcaZuE
/pMTFUxgo+v4R7qgf6ZKbgxQyWeAoKeI8t+PoGsLuWih3pIDnL5papUYgA2AN8ZYf6Ik3B5IrcUh
Xpz0zDkhOx+ohwraDWd23BtT7EJ35r5hilFrWP7+xXFK6SaEwO2mAS5x0RZkUr/JqqY+8yFfbzZo
stDsCGSA7JBlrEYRrs5/kjRQG488frAedFl+VfCSwfjvDJrxrankwoSKCbbbIO49HQtNslh2Zp0G
guoI5Wdh7VCbUzaNW8dbY/Ka69mkz58XyKi/v1y113eThcQLJ4rDMfksTnoymUPcu3Q1ujxwp7+z
brihxbIbE7BBqYoZpnKfosyrR1AvynDrOequmO+QpX4AF7SZJOipzNlm/a/3H+r1Byb4B7lKMAHA
kwjvdDrsoYl1q5rjwIOf8AVHUe8T1fH28P4oKzOJZQFjp8eNDDVp+dRrileIgZxLQz1dbrQMMI2X
+eNoiyNu4wlC6rFzdCYl/W63fbWDmegdqbR1OK9V51QKXn9+5A4XBj/LbQHRro9azWzdcEhxhaMl
eqxrg+QVDxIMoRaRarU090D1kk8QN2L//Tl4vcgZGRYDb79QEt3VTAPrQaB/YuFNsYdNr0xQLbbx
sfLwFMDSOlXPzPnyJqcnPTkNsQWUMKYd3ZjTL6tr0MItbAcDkubkfqaHB7B0UmqB/6VhKRtTRyQL
pZWmuFDyhI5SGM1nXvmtz04sCukGegi2eovFzcvjo5Yk3KYo0sCpNWwfBf0rm5hlU/d4cg0DTqK0
gsVdOjlovtJL990hkb5F5fVMXPicDZ3OxqKvxFVuYCBiggw8fZK+1hBUlIUIEuzII/z4alq26F9X
PYaXGmCEVMGszKeeG11Rgd3ZCLvjIdoCl/Ereu6d3xTKEJgh/fZdFRYZpqg9uNJNFQEyxxFusiF/
dUZCz02E7nUrSv17VcYxVZLIw3N0KsU3ZzCnT0Xau3RI9FY+qtOcPDWul92PQMhAFAL1fKoBU9p/
fMASEy97kP+y2ddEvQSTBrOIsy6olEH3u5xQs9OgkmEu7m0ANBh376/114EaVz/lKhRYFq1JfTXb
hjO4wP6mLjDapj4irmARxDqA8yrV+uMbiqE4uCAGwRDi+55+WK2vGylUrQsSruJLJSM5d1LV/ldG
gWbPqQHnkDLY6SiNRFNmQkI8gK/BWpnqr4qJy9f7s/b6LOZVHLQPyPeWGtvqlgcchb2nUYmgpxe6
z+dI30hvTrZ/PMpSS6PXvFy3+MucvopUmppmvRCBGen5jhbNjyymIfXng7g6TAL412iOrQUJXAlf
GCuKPsj1vtsBEH8cZN+eGeT1feoaxH1koQTO5B6rWFZwu3vCkX2Q0um4iCxJq8RT8wvSz2g3z0bh
A3g+d4G88ZFQ0UdyBiUpro9n7doXEZHtNFB+pcGgqqiwDx166uz5Of3NNzYQMb9FpRfCBe3z1aou
Sq21vKltgywZpO81qbJVmACyVKxa3/9Ub6Txi34qBWSSHcNg+Z0uCKPo3AFbgjZIK4mvkpo7O7Dn
2r7unfAm1IV3rWN+66NV19Cn0dFDiBrjLm+qdGcPzvRZH4XxR5z6JVyAiWRr5MUUt1B/WAVptjWg
IRWXIijn2Ts4kfMYKq6xO/Pib0wy+cMiPs8FpRvPUlcvPqWosS1VW0sEGa6XXxTZZjjQRma59CnH
Q1zRPIdJgGCIOYACoNI9ygI/yNSi74r5U7q1h050e+mWXxEX0DnjvKoozzzlWw9Jb3ZhBvKBXknY
JQVCaTU160B4Cx1lpgEa6R6EWUxI/4WVQKTwz7FWK8Fxar2gfNAHGuSXvUVH/4MZK+2+Akx8oU5m
vK8GzbquLQ8nWBUaSkF5ws+zMD2mWjT5zhw7Z15/VaJ9XgqLmpXushuWdbE6rkoh41Bq1hjUFeJH
aQHEwWhrB/wDlp0/bS2xgAPhBwGmAskTe++ZZRtQAapVvxsEdsoLQKnbYneMbFLsxLbux1R90bP1
euH4QFwqD55K3+1j8OPjxsIkBvd1jCICu4IrcCYkWnU0fr8PMSBGBWRyy711uttcPJeRa/H6IGmM
bpfFbQo0DFeccqQp6eD9QW0sfUwdik9h1w2XobgENC4W4kma2+1Olnm0n3uM7doahVdD6pSN8ly/
rwp9+DVi9LQwEWHjdrxpYllPYITMwDWHaF8lqX6Np2l5Maajd3ChP2yxKe0uFB3wCTQD2KdeO565
1V4vYI5LkyQDtS7utHVyV6sONsGxOgaq0il+TIX/q2231SZTjT/jGC5zi6QIc4pwFSkWAcHp3DZT
P5j27IyB0krjEHf5Y0MX9fj+sfH6AmAQh0bb8z8IMp4OohiNaDmapoAa27itlNjxqe2dU660+S2n
8SqVLgqgHE20Oqjkno4iRYZipWZPwZB2j4lwL1Nn3KswyjaDaM7Jsbz1iZYmG8kZckvUh08HC0cT
j+cqnIBp41oNdFHuiwyMSa0058QyV/qBv78Rtw0Vz2U0rtLTsTxcVENpZTJoI6v2vchNLhokRfZ6
AyZsKJXm0pNZ96Alti58Pp995eLSjpd8V3UeqUvhCSABreFR+MC47iCcbHxKDSAxZ3bqG98ZFCjM
YtJFfnydu4wdkk4ql3CAEVbtqz12OnYLTub91fRGikRNgNwY/f2lsrOuaTaFrjiFxnzMc4pJmdVl
oN+1zGzBE9stMgito7ZHkHQwesyu0x7AZEbRHvxQdxf2tGDPXAJvLDzqcYjDU2ri8l0XCC3s7SEd
13Mwzon2MGP1zfJ20qB02m6bT8iYnJmA5YOvVvrJgKuVnqgI/xQNAwpANh/k7OUHenIJLm52dCnB
8m/Gvg6/lapU70SeG/thmv5MXeB5URJkUeMyl747hajTRRlHDurdxTQHDXzMwwwyCJCdIralEf2Z
s+M/hmJBUa80WT7rvdbPIKOSYpyD0J4pgniN6xs9XHxz7LpzU7vcja+mli2GwQ75P3WA09eCbEYb
aLRmCk6ucRh014DrittylrXuUYkHk+IDarJxIvvd7IXtdjDaxE8tpb4PWy09s9RfFyTgZKMXhkCl
vsgdG6dPo9StW2JcNgeS02HTaYP1GapBSmu77C7hE3QoVgq5I0b92baDciakfOOMI56Eug8pnEto
HexpfWaJlCZuAEfvm4hsZzsV1ZfOSNszG+g5Nl/P+suRVrMOSZdm8giqubBlfhOqqaftNb2DoO1p
QnyYTRuqSh7mPQIuBujfIWp1qhB1YR9m4U4oglCAu48EfLeNVC19wC8L+2kK9161V0q9/elir9cj
4g4R75odiioarrvpddlUsMKbOo6aM+/0+tR+xgigCoMIAeeCtTq1LSeeSs1SjKB1s2YPg1I5LDjv
IDahcAHDqCV+jipd2o0x6dVHj2bgV5lVKirljRtme1BoM4ZdHpj4DGgsN9mo3GXKoH15/zRZH9qL
oCRGoygm2Oi/o2J+usaSBMjTnFZdAJbD8lPNmIHodee0ZF6P4lAKQFYM4o9tsaBPRxntIluILH1g
2iI5toYs97Yrh+/vv8v6JKZsRoZpomnBdsEJazVK6dVDPXbtGEyjkNcR+eymBnb5WUlK50Jmanr3
/njPXYSXC9dArGaJn4g34CBzaJy+Vp1rGBZ0uRrAwnd+iozAftNoTqRsehjxkZ+nDqX/alEW9Pkd
uoAqYYCtSQj+f3VGhjpL20UtLMghTr46Td9p0FRLDwi51mk5JC0greQMi3mmI2L7g1YkQEPrxgZ9
yU8jIWAoKBrYZd/9aFstuun62rmKRwV/iyq2VDwN50HlQipDCmuJ1nbQfWAFmLA+oaFuaj1bmO4t
bohFD4t8G48mgsToJsKaFFZs4YxqGfVNorhtBu1+qn++P4XPBgOnU+iai+ynS0+Xpvj6jOt7Tc3K
susDL9GwXiddno8eLLRbs4F1ZyifrWyW32c0gS9cLP82KrpA1ZZ2RVr5hZl6l2o1179K+AvJJpux
hd8WaYJceptVylc5OFoHM85RL+NWdvU1Qq7zRRIu7esZyOuPGMNJePWO8I58Xr5MMXpxoLZ2e48D
Id2FKHdtv5/bTN2kvaiNmx7LVVRzISdfFr0wyo1hS5VCpMR4YCPgsjW73hjML30fAW6JulQ5FJkV
uaDzsdrDkUAfb+K5wXQ1hh76pZ5TIPFVS5HEX+QcM78r+77ejG5vfaQBCDMGh/D4UkIPaDjuw3kH
ArPENtSTUF9g1bTzlTIiQXKpD6b4rGdlhCtp3/WuH7VNGl+5dhHeKNE8fKwqF//GPFL/ZoX1cFDi
HupLmYeYfEjwS/DznHhE7wmz7P5g6dAvWWpRdVHqQ3WfZFkD2nWEkYCpYJ1NuyIqLRgKZn0oykLG
RyxFYRC0Zdh+0U1SGBiBWPFuitn4FtoaCGrO5tY9vL+A1icL0aaJRDTFP9IljCVW51cni0Tva70P
VAQjdhryhTukmo39H49CwYy+LLBW0IRrycI6LzD5LEticBPHTAOD0l2eofT4/iivGqe8DMMgl0NR
iVBngSy+rP6HlSj6UOllkHcdHiS2wPuZ6qOfGvN4kM70YFUaHCdpAP3tybSROe7OJGtLMrbajxbb
cOlcLuosa+GSWK9DJAbCnsappm1LABzt0MXYhtqln8M7PjaQ4cAWPp559eWOfzUuFAICLAOg5Dry
qsTgGIrb0DDosD+BA6F0XwumQWxGxfOeSgh+Tx5BSOanzmzf1rZW7CEUeoGtKKYPW+6LVo4ljAFi
w53UZCs27oinKqQHSJ7vP+ybz0pDinOLHBB8xeln6spBndPeHIJpGOhol7oKgC3Ndwitqsep9gS5
l/NnwsVEo6wNl3L9cl/TDlxLn0K/w2c1t4egh8fij2pKVkfx9g9DTkahioiYNV5GCLGt+x6lVgmn
UZUxGF0lOarDbMa+m8xQMQrCqe8CZii6q7KJnwQk2sYPm1Ceq/i8Mb3sMRqOgJHQ7VnXP9Khz9tc
KmTyozsfNQj8h0jqyUerxM48b8P7Qjj6/fuf9FVNd3lxAl1K/PQqEIJbVfIQs7fDIdJkkKjeEZWT
DfHbLYnjvU4HXzaqz933MOTmNnNFUHOq55ruQzLbnnmON84znoM+Oxp/zz3m07UlmlZw5kZkO5OY
LtxYN68gj5qXCDM7GyymUfvWYzhFtVbD79LgbFjSoVekIAXSw/kqSl3zgemcrf0uscxqg5LjsvCW
s4l8dzVBObqzWpXxYO7QTygTxU+uQrWlSZPq2Omcio0loJwNUfaQp7a7nyuYH6IkdH1/ht5YHewC
xDOXD8VJvvz9ixq0V4UoNy/pdjT2sB6nsv8AU1rdqnjx+pFRoSWpyPri/UGfQQ6rt18iSkJlKv/L
Fjkd1bbytDZqSTIEGugQ2kO4t+usO4yzEl4ADythAEd3jZb3OxPVPUyscyaDPgEGMsL9SH6FyEhZ
arTus+baTC25ASYqrgAWKfu2n52LAYOXn9JLxgsjhkE+DW6+1QfNvBxU8wtU2HjHgUzOwJeHeFEp
V7rAh3mYRwh9ZVlQ5mwhJqkOzRWR7Wgl5oi1SuPGTIbyDCRqHWezV+iGLW0kZgRlt1Vu05lOmA65
NgcdHis7dwBh7iG5s40L1BRSXZpn7qR1JrqMtwjsos0IqPYZu/nykzeCtnzWhyw9vR+DzEa/AS0P
sUvjtjq8/6Hf2H4EolSbwZGz0J+PiRerS4lgkvVzpkKM1ezjOMfmYfCUc9nhW6NQz6atDBLdhmVw
upqQCNXSyhrUoLMIZvVycI6Dyj56/12ew4X1orW5OBYwLG3W50rai5cpZ4OIvYu1IMy5X0HJLPGe
QTz9cbDL7Hs0TcNXy4tjcQmjMv5URZNW+E1uOc1eyUy18fOqVc71IN96d0rB9Gbom9CeWe0k/JES
4KOeGnieC4AEJp6fcNaeq+S8PiaWniMhDHU5sN7rAlUF585IuJqDDJYTlFovwp1KLRII0YimfDGq
NP5K8Vb22zCKmiAdjJ7sLEvwjBhnBAVoHprJETZj+cN24+7WmHKn2zhwXj3fNJEPOXOsvZ4WnhcF
aXdJYk16V6dLIh08ymnSorihSq5VGLlbTQ7n/ANf71xK8SDyIC48a+KuFh4pvotgR6UHjs3h0cMo
IM8yxPXc5fExHeexOPMd3hyQmvByk4MhWe8nrrpolt2sB3boxlv0K7oNACZtN5JV+hNKlNsza365
hk7XPG/4YsDV8qI6gER1b+hBachN5CTpFkrwZWI61xSLk702Vu5xUES4S70x3KM9ZB4o1WRbBECa
T1RCyi1KYfKy6pqHKcMuqqFTcVHas7KfrDOx1utjjUdFZgasHuUKlFNPP3lpWinIFh61UyClc71C
5Qcs6cNTy84M9eZneDGUcTqUR8QzTzQIAs8sxJZWAbWl3NQ29ijjvVKk58LIt1Yzu9uGn0WUTGH8
dLzIlLAH9UIPjMSMLqJE5a2QHDrzVm/tcXY2XwDpXtW2V6s5rGU1jZnO4rIaG3mixglKO0t9k5hk
j8aBswNB5n19f4W9TpAWr3Tq0BCsFl7ZatBS1QavcDMjELNh+7Ahn9Tacu/pcdvXnYoiG63U+SFM
ECt8f+C3vuHysrh+PnfsVreuYaMQa2mpEUxWnRw5teWW1vN8axZ5uPGk3v8L47kcSOzdpQy9rgz2
tQVLPZqMABdaCq+Wktw4Xlv7RWxiNUgt+ExW9cZ2YLmQc8CgAdm9hkBR7U7k1BdzQJJDEJdK/eD2
xiMM1+zMSG+sTvqRoJORUGC8dZ0wRHVgTKx2DqAbq4cydm7Avp4D0L3xOgCAXbojDEKjavW5SmMy
3UXBMegxZzkSk8XbWac3E1ZtdOZ93lgZdGHAWZM20JVce1J7eJsiKqXMfClX/yCmyrjJMrvAMEtq
B6qA+Zl99+Z4QEJJfglgnFevtkh+LrJEQZrO5t4hYfva5P3fiuFkt3M2/YMP+19SJd4oi2APS2MX
KCgC8q9qPBIxBWx+bTWwaxUVqtFrPxpxgVxUGKIlp1rxPnIbbVPn7rC38C+77MZMOZMBvPE5eQaI
OxghIdL86rDWRC8LrvAAiZh6nyDBQLcxNQ4GBdYz0/vG8iTiRfOMpADLj7XwL7ovwrZB2wZDoodX
copSSnmteuYce9WhQO13ad+RC3rAAAjHTs9oDHDcYlgiDum49U+UkbiQDbjyFposl52ax1eqiMZL
HRU33zBFgmiGUPZGbeuHyq6Ki9xIHhFK146jrMt9mY3x9v0D77mksbrLqXcs/KsFm/AqTHbb1JWd
WqiB9Pr0GGFwfm3hTXxMuuT7BJ/3ABAsuczz4qseleW1I2vrUE+UgMs6tb4qErS4aF0gFAPY8Ga0
sp1Stu1WlBlVpTOBzlvrg68G2fjZoHFdP3DLBv0sbGkDR7jtQcH26dPgmEt6Hp6jDr1xAxn0KCnT
LdSXV1bh+myGdm5FWgDthf43bYebqc3LW2GnHVBgT1v4WrjWxbr49f4XeesluREwIrOQNcF/5HTJ
jInexekwaxA7REgXdP67s0brmKfaOV/iV13+ZXVyzS6tAR3oubqKINxQzAimdXowu/VtRRPgoEWF
+MHVUN7lRm5vqBF1G4sWzN/aVOmfrS6XR8NJzjRB3wgxOOdIdVX8HThcV288xUmCj9egB5HejhuO
u9tydJFZolKynVMXyFGk3b0/yc/H52rZ01XnynCBsnAVLs/0Im2r4VNnU2gZAcIc7cKziPNrHL1o
FdK4zDPklbJLhEvgublVhs+4m7SWs8dOr0T+0ZZZUDbWE53FNt7q9FN2nlS9r7an2D8UAk1lHzsR
mh5uUgOE6p2sfErTcRr9wu3qzEdRExXMVkF5Zuc6i5Ot23j6N60v5K20pvGAgZpi35hWF186DUWK
Dcu88TO3KK7CbLRpxqLvJOhPWHW3TaoQwepaGYcrKEkDnaq5k3DQ1DgvtlKL5npjaRgH+1Os2SjP
0DW70RypAWEgUaqAP8Mk9m2r7yY/l+EivsBSOViOjSytUpY/IaTb6BMRbn3odBuQmtrUSHtRM6z8
RrjVV0MZVX2LgJiLcHZcD1/rOSk28ObTX6HVVvWF6CNrqfZhDrgponoRKPKq9OCEYXQOVP7WogYs
pPFQVE6gk66O3JkeFHKMnRGAzPngzLV2jary/Bk7i/7JlOp4KSAubh3afd9LNVQmQPB1d6thJnh8
f429ccWQCIEw4/rWYPasdte4uAXp4WhQYi2jC1qIsA8dNzr88SjLFtZNa2HQ6vryFC8Wcul0epgq
oRHkTeLuQ93OdojqP/zhIAsdHkswTUWqASvu1atMto6lhRB2kIix2TWm7W1nPGbO3MmvTj5GcVAB
W+hzOmyUVae312JzUkPNCSZU0jYIqUJ+J8k5No557uh7dbzTx2LnL5xkwm4iyNNZG8fMNESSKUHl
pAYKSPWnTJVik2elcolUqNiqXjxtXTSIzrzjGwMvgEASDI5eaKmriNVK51mrEK4LbLrRH522Hv28
KfodLoy/XDW28GKZxTYZ+3Or8XcZ4OTIA/lOEkyuqGIEw3l7+s4NwFOUupLso9s5JKlUdeJ9h77x
Td8pybyl/6XQG9ba4YY2YHrEk6re1ckM7riAZGpGKoULG/HhD6bwvJ9FlTpfEgRoPgzIDpi+F3ZV
dU9hJUF5J5Pl/2HvzJbrVq40/SqOc1V1ARfmIaLsCwB7IsVhk6Ik6gZBSRTmecZD1Uv0i/UHnlMV
3NgMouWhKyq6bcexZUpKIJG5cuVa/+BtJb/X6y3pT75BmTr1uDwGZb2pFBxtjboe8otSl+XSNgoA
Ny7h1biJJaNpbavV89IRkhph9Apl+X01FX6B5M003Fqa5YduFyfhURes7pikbEBnRIL6VipT6xqf
8uQpyiWMdMzaqn0oc+D9Y0GPP0fBKHU2fIz+Wa+mdrL1ppafJcMbbG3sy9RuegvXJlWtr4iikbSr
pXL83Gi9r6CypqS43WFnNavc1wNaVpryI6188WcO7ZdbaVTLhT2DSS3EF0K4zoEWyIdRC1E/gGVa
P8dpchCITIR/34PFozQshr0Qxz2SdJZ632gTilh+mOj7sp90VMX00Zg2rYVmv5GCT7DrQBsDt2qU
9kcXDLgDh33nb/xOVrqtiH5YvaFmHu4lIZF9d8pbiilmScveyKike7mcbdGx/toqSfw5nfUl+Da5
Jby8VXRBDUC9pVAYfVbNsg4c5NC0yEEbvf7SqDVS7hb5Fjb3U7RVrcI/YE0dP6JNqID9LFrlOtBg
vCB7nSC9NcRZvWYAe5YkzKuXKgRdI74xdYHT1dujWmuQGoRHsQ58e7BEYSOFde62atFs6mLU3AIR
9JWE87y6SwcETYs5S8IiBN2J01FFoVQzvTVjTOdoxGl9WXyCMTg6pSAUe3nso52J0OcOJU9tljqX
9wrN3Ak55kuj1sNfvYLCg+bKQiGGDi4M8Dl+vgr1kc7ntWIvPfIcwQZ9f8WNhl61a+RZIXR51srR
cn4nJJfW6FPShGBMuA+nA7ZJgu4eEotHKYpbWzGEaYcXqfYQ52l9M3XmeCnGCHXVRSrtQrRU7ySU
sB5/9eihXqFytec7cKSfiaGYaKGZWSQfDd/DYwNd4EtdTteMDM8qmghPcP0hW5iJ23QnTt9UbpGZ
Q9JFRSc+3gnqgJBoIEtukkMEDeTg2pzKwTaR0Nv0I+Ke77/i+bnH4Bx3lFThvGAXdDo4AU02wKqp
t5pa+VeGilVDkvmC66Ep8P5I56cPzskzyxcY1ctHPR1JC9CSFquY16zhiQR0Q8ZsjHYIFcL57RD6
LOVWIU7r1i9SxWdhD9IOKkI0FeFtL469bAxAl4a1elvJVuXoglE/+UOpbq3eGi9ive/dbPTyDRKu
a26Ab2xhCuAz1p1CMHztpR9sLY84AZSpduul46cxbvSPRqtHgEq14EKKg12Tl+OBmBO4uppb14MU
HSw92TVC8O3XJ5/iBhc7wpdx1tHTC11PrFbTbtEgaW+0ifu0XXSVvBcT4ZHJh4AKqSQlA4inh/eH
fmt5U9ac6YiUd4DYLL675UdFGioa0MBpcjDiTT+ExuAf0jHpb/LKvIyKBLZxRGT1uaW8P/gbYYRy
KkwZenF03QEPno6uBBlq2QPZYxfmyINkYbHvfATicAsxvxqoCdqBWuMKwmOVRwA7yQbnierm/ac4
q6exAl8/xCJ4Wp7RYmkX6DRJOtEZ0OTaYsXiYd2D2AQ0+3Dz/ngvR8NpuoVslQ7REIY5ydgSSzLA
JOjRNNdvKzEVgJxFSfxF0aP0SeOguNMKIKtOI5qJ7zRFo3whn5CQrmxiJAlDeZwV/QIPGxffwBBh
2/Z1ilsyeNUvJBTA5VCF1Bu7BMFaIOddY6Q5IngKM1O34Eogx/4FWUhZgDkWt/tEkvoa4cpe+D5U
5Dzvv+kbO4wsmq4xbEeGBqh5+n3LfCAVq0z9dhxoj+MGIxysurKuo9Rrt+CFYTWN6H0DWEAIMNYv
LYMnLdDC3Nbo0K91Jc8/NE9DZj/XadGDW6IIajnvuz4v9VuActUxy6xnNni/N4LUvOzRcl5JEc5u
eTLDsbKp4HM0c385ffkQjGAZaoN+K0mh8kHLEQYOwi44rMzxeeSGsQ6sGrkNurqQ1k+H0WZ8NsHL
uFVLQfsGGJ6b/RgcpVC2buQ8Yd8KjfBFGYX6Y4cq6RUy6JdNZAk/oIuRUsupr218Gf1XV5RT79bC
H8oVEyUOnUzqxhXswryXlktfBsExU2AJOsusyUjEsGjNUb/tDX8CDOnLmxqwog2Sbk2v7Y15IbDM
V9IXUNFyl8V60ethoRi3cY/us29Z0q43RuvSHzzFlrwY3n7eW27VmeLKBj9PSA2NdHTOyeBGnxXM
M9TCMREL/KM0TsN+7AT/0CZ+fWiRVnN8MUo3NL6zlVh6HsipIZP+0VomloOROV0G/pSh0WxqwRFR
iOQScdTyghtf4YalrNrD1E/YbeA+A9LfOoDwn9z3l+H53pqHx3WJI5xqHUpdJxlorjaaLOYM35We
vqeZ1NJqwZyiFcA8g5Rao5m+OR7JN9AUYgvdkNPxYjE1/DExg2PUlvXO6JNqj1yU5MSJEDz0SJ+t
TO/5Zp7RNjCrdI5nDcz5YjzdU7D/42Le0WahxAGqIUMYeiVknEmuzLcYap2Qe2ZwCgzE02Fa0My0
o6XwKHvDcD9i0lPb+I4n6pU/CnhweFlSfIQzCZw3lhuktP0uR9g/AAcIBcj3I9NW5a7vbUUNh2Mz
6cpzGvS+6Opjnd5EChpoK4/8xmnGI5O8ABgkENE0OX1kU0Lmv1KK6BiMhuBmYcDxGafyF+yRhJ2Y
Cb5bNKa0L6SKpzW94hArpQHwXhHuuUabGy+OlL1uxuY+lFpjM7bonEhe0R6NOgsvGmUcN7C2b0W/
xsItjJT6wqjNeq9jmXeBGYHkRhmiuWgnt798qSLlp3eI5COIJH0ZWHXL05DEj6NjSnGgqSg8dWGo
cu1GH1sv5K/vb6DzyMho4A5BHCA+wjl1Oo2VFkxaY/rRUUus0QZqFbmyVouORU155fb2xlpmKNC+
iM7N9+XFIksoqaMEb4ZHX87jz7kYpLi71fXK9L05ChNnzXwuNv/i7tLFpeBX+Jwclan0dxA48JNT
1V/VPZs3zAwY+89R5rD46uYrIBM9aRGjBApmIa2IT45n4VIjltIWJs3fEOa4BoIOn9FjdAcXUycO
fWeYnRgdjVFT78u2mJxuHHEpCQTrou2Dtdrc+VECJF3XDQXlCMq4y5ZPUImmmmBAdZQB+23hkTZY
7OjBrpdJA7XZG2gMS/3XYzklNUMECM9LUlE4nVNjTH2ccLzoOBNl9pgYYOYCkG4TBOH3XInWbgFv
nFxc/YBXA7lXFRbC6XABPmiB2vTxMcJdyzaU7LIZhPu0VH/KnXK0hugDJoHXQ5n9qugHa4f2Dld6
eVaRBXO4GJjqiCYlxHSvBc4e+oayKdJxzXFVOk9EOI1nYUsu1mQF8mKJNplXe4FIfQoZEzgckKia
z1gdWqLdx4Qte0oE7YDQN35HjU7Vs4XJiQdDh6hQiM4wenS9Kj7jP3AbTFOfO4Y31drG7KNp23Q4
CNpIPsRr9a03zld4HexaKPCzZuciHA1YaEyeQEnY6NO5t9+Uu1CPw108RbozQtJcOUbeCH8khTPp
ns6mAhL89FvAEExG04sop1XdY0gd/BDV3TNUmDWNpzfCEihzqOgzfogh5xd/FTDKwbPSojPSo++H
0KTzSHUa2VizpX9j35pzg3jWXKFsoy3SBT0dJTVv1fSIyg/tNVHQ3R66mpPrVrzJEG1yK0RKN+8f
IeeYghnyAk6CiwfFSfrhp++WDhXJZutnx16qTAcwZbq1Uq28NAEV7Kog74/poIKvz1FmixJLeyrk
KXO5+WswqKjpdqHQb3FIyK6r1iyv1Wm1cPjGZzZJiufOF9VaqIKnT9i3Zur7+pgdo6SNL01xoq4u
4tBSDGazEsXe+NB8ZQqDNKgoUC5xHE2DgJMBE/8oR+XgVJkQ22JSp9v35/yMPUsQgVYJ6oAD4SVd
OH0j0egllJbi/Ah/SQUkrmgXHnLMX6aye9nQtE/os36YIr/bkfnk2yKWyyvURyl1aFq5LaYGRo9Q
PFdFHm4BTGWbykuGbTfF4UHvkkc50iB2y8X03YdV5yQClLP33+GtmQKXQEcUqTlykMXVQehnBcjO
zMmlRYkAXOvIXgRrvJIXBNnp3Y9kHVM3qFVktiDATmfKh/EHsM8qjlmjxizHqAt3RVog7YbVnZK4
rVKE34IYZrBbyo3yaRr9wrB7zBCfaEdIx26QhwdP9ot73Ez1b1421vXWMqromGuy9x0GHSZbOtlz
Bf6/kTAhMXGB/PWpmivfc8n5RRbx9B0mq1TKMI+Lo6LmiSMhnYZfQ51aj+8Pc86HYVXRDZz1kiFF
cvU4Hce39AKPSis8Kp6HmEKPkRotlLinA1ZT1a9xy5U2UYlh96TVTjv0h7oXr/LJ2L//IG+czZSf
aYbSWaFGKi72q4KyAB80i456XsDzwnX0EGlK5yiRVe+sqf85Zsa29ZrqQRmyZAX98cYskJ5yiTfB
I+pIDi8yAynGwwwGXnasFJxPpwY3TiXA8gsekb6LFAk7xEIRI0cT8+CqR3V0U+iduYOjistwUGmb
TFXyFT3ON45zwtdME4QjBQzIWpyM0OP82au0ZMMP/lNVx/hgKCC3HkeMhlJbwOnRtEXsBFGqU8PL
qKyUPYaIwBlaXxK9Tcjv+pYYEveiIYyglDTl8BM/afiqUeaJNPdEUVzrYrzkbKebD+l1KiE0teko
oNRyuqAiLx0SyKTcCWu1ulPKQH+gJEHl0Kf7gFYUwpK5y63D8rC/NsoDX6TYoT4dCk4fFhiel5qH
yXCZteq33BOlq4aX28rZULHPBqGbvc/aCO6fJ+SCUxML57JeKwPXH+X4thNUGDlGIdSPmDXxM2iB
Zo82a4dHiDpEN+YYjqZbKGVfbCRo0LHbWNF4hWWZr7kUZwf4PL4JXaC2Mqz0vELQt0oJJHfTm3WI
dSPu64U7iaVBlQ2E0kHw20C8EKag3sWBIac48pjZUZcqFYxwNVU/TCjCBU+HVBl3P6eJjGtEjKbb
ogeYMWmT/h2DIB0fVFWoPraN3MaOLAb9k1gZauyA+FQiu6jj7Lvndfljk0x6vyGZzvaNifiKE9ee
JkPYxTPGUQX8hexpwBL2IuxjvaX4ilOmIxHfEef1DLAmZZppxybWSpnCrj/+iOEclc5o1XRNsaBH
MyFOUJy027o2f45qQSN2ZaufHQPzVpsxbRRqdcpWi4WtCKqGha42HfUyBjZEPEAcsswLEZMaTJEg
HE8GuV87WdlOsJJefIgAt247OUPzD3SIhM+ZMA2FXeeV8iwPg/dRw+y9paES+U414blo4+qJUQ3J
nvy16CavcWDO9ZfQ7EX4rXyCu7DlPrdpfVV+DM0mSO1xqiCGq0qlu9EoDZfy0EyQcIOqZOhEVuwR
sB4mJvL0KRcTNs5sGqW4XiImtxKCWnSSmjHGJtTD5dHJ8zArNvGAgbmKrqrs5rLZyG7Pjtds1Rp7
aBmJya0OXyblUWzi8aCW+NjZcVua3c6ScqW3K1WlUDEkDVZsQLAwgcJKPXZypbO0rdkWnWQLsCQa
eOoj1BoDu68NBnmpC03VShyllDJ8lLTgh1f4eQhI0g8wM02wjb+Az4cfqxcpwU9xavzPKHlG9xI2
UOZlWenoBRYzO0FVhFG0acpYmz6dwKT1SYwfoaCk02UMRzrD1l1XH9Gv9QiWre8/eaUP576XIcxW
vRFABheAlDuCUHpXQZzG+bWPu2yPA4kmdjvsprVhO1V5fv/+Gju7CtHtm0EmRI8Z0SMuMo0g9KIE
j+j62Edm4mhFgdWPXB1r0a8w/USRVEv6b/WgWCtl5zm6nUQ/OAoQyuhV022ZhaFPo98YkYNF01gd
izhRnLxFOjn3ZUQXPbXcNd0qw+yN95yZ6hSOOMS5zCzes44yTM9Uj/ES77JNqE+1mIIB8E0vMUTa
sbbyTS0rv3yhJQvlHck0qcXR2lwMK+u+ZE5yVx+DmQU9C8JvsNddw1uc5fA0NIwZfgpGiQrIMo/D
c53tKabdUSqN49AGT4moWh96LP1WVssbA5H6zOoowKRZN/PPX13VvAYRHF9u22OOALbLpQVeJs2M
bVxWa2n8G0MBbkdmmQCoUxBYxL5eAqlA/jgcMwSGHWLCtIFOaV7CW4tX3uq86Um1+vVYi1tapORg
lNphOPYxOkZNSQvQnxAPU2IZmQsOwh3eFcYnTeNELoKosqn555v3N+J5rMeFAx1JFikVEASOTqfW
iFMwI6YxHGX09Vy91q2LbJzWtLnOEZe8KvfYOVVmqVBQOB1Gr6K41CphOA6ylO+EVO8uK2Gk/6H2
4yXAB9PBEja6MxNgQ8ksPgwODXNCnL9+tbzAg7xoaFNi4vaxfJBhjNDBLZue+7iKKWpfahtAHbkb
W/gGvT+10ltraUYPiuzF+fUXc4vgC0CdpBqONebCceJ/7U0zfCzL0sZjeYd5mRsr/m4cygPIhksw
1B8bVp9dGIqAc+coQhzWV9L4Nx6JDwCukc4nZY/ldSJsldCcWms4osmZ7JCJ7G8wBxYuKplS0koe
8dZYbCCuw3hAUdZbvL5VJt2oUvU4VloDEA1X3/uox4MyVVCJen+qz3sPlIp0mp74XsBBA7uyWF9A
noTAV6VjD2CXax9ehuJWJeXK7M6yoPWFfVQIuJWmZLrprF/4IAqS8CGsB8RwI6ZMtidDy29Lzsve
HltPvfRJo6NZNhUmQ+OlygbAn/5tghN6k4ScuU419D+HKY+/c9i0IyZ7wnSA6suJbAzA0K4mr89+
uTzGi/J086XwRVx0nvRXoRDYUaf4oz4eNSVXYIYUkx1QyLqjk1Cu3Lre+n40kn9HVVG3XOxZoWs7
YYyF8WiNmC9mcZfgeplC7h+DVQHXucJ6ei7zWnCn5k4p1bLZCO71ayH4lsuTzlga3qRO3pQF/H0d
WfMM1XJFCK4gwwhuDIl+z/f40MtWvhIY5hEWT2DM0lHIC3C/BIS0eAJL0AZy7vFYJyD8EfiaLS59
VE2Fif+JIPxjIuYZbdMJ98T3V+95UgIABHK4hoLfrNG9OHNo1k1a0CbTUeM6Y6tpihyV3pdcilQG
HqSV4d74rvSHITfDRQfmuxSUK/H86gxjFI8WRB4jlMsHJVWaw9DDOn//xd4I+7C0ZloTSRe3TmWR
h7RpXU9FkmjHCezHg2cBQogsk61TlrC47A653kMuAJywMz1Bj9SarAF7PvxwgaXWxqf3H+f8rJsB
8BR9+b6UA5fMxgzJ2iqXZkTwYD0Cn1NRzjXLlQh7/jEhBIEjo8I1F2yWKzmTrbAs5VI7VmoQb/uu
4pVlNTpIjVlu4q6RVsoQb7yUSUlEm7MwRAKX6AYK8Iht+JV6FFHusfuM0leVW832/al74604LQGm
WZzic6/9dHe0RV1RIa/1Y1Zp2UUM7WXf+kqw4/YwAGwQxV+FYhEO5sI18Pf5Qy11tL26TKZRHfUj
rRTJSclmN63YU5j2E2vflOMaMft890PzAYtFdwaFS/779P3SzEf9QQqMo2QBQ/Lgn8N8aYSDX1Jm
k6aqdqbMNHaTEPx4f2Jfvs9p3OE0fsEeoiurEgNPR9aDBsGQipnFB6v/qaqk0r6QVButFR6Y4vqu
oN/vhrUJvl5MoN8Uke7S0lU3yCGM11KgJY4VKd9qkkMbzensaCJavPUaQ7VDA2v3lec9X28cPlyd
CFgvhNpFnKxjjLyGVjGOmNNmGx1ikGO0dfTo5WiziT0KkfiChy6XrPFDXmcFd2I/3EhNIbi1oRd2
AN/eiXtQRe8/2PlzAf8AjjHXK2jpLHEgXsd0aDjN33kysPfRb2QnQpRy7ZQ4P6ggmxOQkFthDBxd
Tj8XeLJei+he3wnUI4844Arcv/FAR3imaPqnfPDUo1FSNHAmuinmNvIREHLCUJJy9P0qTMG5vuQ3
CacdnKsgNL9hONXKFyaWSPss8q1dEEVg3/BlDkd7KEK/p95Vl5M7alZzHEsN7zA943pti1pUqTjB
aekntMSnS13PKlyzp8CC9wDkHHyyqE4bI4jifWRZXfoI6mlC1KIty9hODD3ZUKrJP1strH3Mr+M7
Tuf0h+GHarNHeyp7KCvVAt5ShPKdNxnGlstM+iSWeVAhzuHh5KzzMs9gC8QJR/B8epSVGHOuuhlR
lVD6qroYirbyNr1USgfAK9GPsJAikYMtiX3HTNWqRKdOLy7rtop+lqSkyJjL/vS5zGX9JirbFCvN
KVauUxl1wZ1h4HCD8PfQ+XaLth7NHK8Ikl3SZ52TBInOuiopr4LzGpqNnBTaB8EHpA36XO1xLon0
WFpZD2dlcWoJ5PesBkBelM2U0+XQjIihGkkT3mGE7t9Yei+7Smo0X2pVQLxF6ZqLyhCUTV7S5JoQ
jVtJ0c7DFsO/VOvoa9HJXGQO4YT/jOph+5PFypd0CKCpBLHuGD1+6rVitLe0Sya779AwfX+3zX/x
SdRCTJUcCaA4VxjUlhfvrYc40rSgBu5o5lRXQ250bhXo0kVEMWyreZF/Rc4vrGzx83RCIzPn9Gbr
gUngtno620LCvmQ/yXhzp/kHT6OW2qfC4Kb03A8ledullsfetsBwjCbBlG3MOM4+QM8tV46nl8Rl
8f7gIlD0BdeJSMKy9NFUstTzLOrdFOgg6obW1IRNJGv9zWCO0rUUBVR7vVwsFFtX/RbQUqc9KjXe
B5BFyw7V/CqvLztuR/22yzL1urJ65JuydBJ7tyBRQlmywEbD6Swv2/aRXwMERp/HRl2v9TeASXFL
V3Pc1WNuNqSlExL7riRlBZpk1MQzJ6pA1IOXLtEn9I2GE+z9FXCWEfARCIX8A08whHIWtwO9iaq+
Is+5s6jTgj6zUgeS5LQtqj7b4PsRuu+Pd7bU5wraSx2N9ip4jfl5Xl18fLS2cYSMlLtar+IrzIwU
aMeemTyUYv4xrkT5scx77RHXw3qFmHB2sswjozA496k5oZfNp0oR6loWRuWurwbVThQhcQDdrJ1f
byxuuluUSObUdK68LyY0tdKhl4tSuQtHP78IrQRzTC2N9mmcGBxlk4/enxxdS3zcr9oYfzEbNTyg
TL0m7HZ2PeB1wSnA5wCDo9CgPZ3opFDbKPRb5Q6+xPhR7LN8bxU0+YJG8D+9/03fmtnXQy2yLnK7
VFWJnHepSXFyKLChJ0PqN++PchajARUBuYGaio0Dlcr5KV6tnNCQRBSWWv0uGLFrjsUwPYB4V/Di
HLN9WxTShS8reGqJ7XQ1xpK0EirPy3wAmqh1gz8A6898LlKGUO059nVPvSvUwdxEZroLgyix1aa8
BI372GXidT11h1ytbjojXBt9nsPTSAVyh9SdS7Wm01ZfzHHXG4LYZIF2N03DdNXGknJERTe46uJm
cqsQnCg02+o5VsT0a5UkD1kezsK1VbSWOM5HwuJByHNnkhifgaL/4siordaYjCoV7sSKi4QtGT2d
bERZmpuKn93qKXawdpkNheKYSNv97P123xBkoZH29ehMTRFKbjlZ0bf3l8fZxlPnyiTMLo4VGdzZ
8vvUsQ94HGjYUW5HfzeI2gfTH5W9oeZKjl9OOl4g3VvfajHYmTJKMVkX4uyp9pVwbTsstx70J7h0
FAGozpFlLgFiklGFgU61+ZgVchm4GMIX8UYOSOKtuIwzB5IMvQoN/ZPpg1UIgMiLtES4zVet5ovJ
n/XcATn2EfRaKynupJjJ3ADr1XBTTSgy2aJa64RN0M3IiWZT9sEzkt6wqzwW9lWiat9LSAQf6Cz0
FUTQsH40OUtbG/5L0dtolHff1HZSP1tiEX4oc5HegsLFyXLyDLqfk1Zz7Szy4+GTqYwNGOUovcQp
UENUK8pkm+ytkN2Kq4yAdEkxDU4zJVlEnYV2ry0NabjmRnUGhJovVKQMUDRBt56r/4h+k0l9Ucb3
vhpX8mGYwNzYTeCj7Bh2Zi3bxPv4uYvl5KMnyDWVuylu7uWmVfbk38m3UIpUENYUiykbRpYfOAjw
UsWQcNv5ubIO5zjweoPwrBiLgCSA4A5eaXm1SCYtr9OIZ4WVi5BlbCaN03WltEsVsd2pcpAfAilP
d3JUxffjLFgJ+KJzpT6OHeqfa0oq0nLD4t1C1wXoycwo4fxbZFso64ZjVQryvYB5CCLpe4rTG0n/
GpiUNGp9O2u45PpTKkXX2sTM5d1eHeJfTLB5CCgUeKuijgNX5EWk41XwRl5FazVPFu+TvNUdHcdN
R5xGfdeReV+ktVjaRRH0X3s0oVHuXMk5zpBKJLjUP62ZF8epTAQ9PTqattE8Q0+N+0m+DZOrWrrJ
6cqaSuuiT+nOPmoqkrxRdKc3FsZtX0aIaopaOL52lZKRVuZGzSTbkj9HWbQT02rlZDs7Wl6eD7Dk
H8+3dEAbzH4QYikx7oHG7tKNeeg2pj1sAvv4/tpcHqHzOKhT0MhgdVLPW8yD2hcDfkHMQ2zLDlIo
Tmf3LltoZb7PQvFynEWSFype0fU67yM6kl07gYsKpLuJbLAhv6+rfztRs6r/+u/8+nteoLLi49t3
+su/3hTP2X1TPT83V0/Fv89/9L9+619Pf8mf/ONvdp+ap5NfbLImbMZj+1yNd881x9XLIP5zPv/O
/9Mf/un55W/5OBbPf/ntew4rZf7b/DDPfvvjR4cff/ltlob6t9d//R8/u35K+WNO/j3/079cPj8n
Yeb/65/+5X/9R/Jc/+vyzz8/1c1ffrP0PwP+odJlAYnkAjn3pfvnP35iAgCkakCjA+oJXzrLqyb4
y2+CJP2Zbj1/BvAK8NyZAI240+8/kv/M4uAPoJZFd43S3W//+Zy3v4e43+eeafnj13/K2vQWjEVT
/+W3l2X7KhICc5dx8Zm15IHlgmBdRB5cBiJKtIq807vU1rrLyN+H1SWaaml6aCpXx1wA9aGMsrzq
o7W7H5q9rlyiAGaPmQJN5iKb3DJBwNFGDAtvom7ai72j6BeViaHHRqd2pjp14Zb1fRftFGEnePsK
OK7haOWHVJ5xZW6go6h2UWUHpf/g6Yc+2HitoyWu3uzS4bLAviDfemhgjR/TChjPVXBpfKo/pj8Q
h/85PAGMUa9HUL/R46geUm8NqDlvhPdmaHFZQJMHu4pARZpP2NRfx2fjc/61/CrrjvZZfO4C2/gm
Fa7xLf+af22fs8COY3v6NoAcvIfi4W3b8XkMgbwQyuy8dbV830eXbfRdj0Ghl7touqoVZ4y2Y35o
YhSfEGB9TISfZMc4MwT2EN3248ref1HHe+eVzMW9w0iKWvF8PnpvfCmqo5nsRfNSEx4KGUqyfT39
FI7ml/ZD+nH6FD8qGyGx40duYWXnYMNglQ7alvBai7ves0dEsSqYRZhC2Cvl9tXHXOTT/02Pqa4s
kGVf/3/AAlmLCks2yv97UeGNb45qEFnK3OHnPjMX7V7lSqmETJCe6souzErTRhk8wbGCYrunu/HY
rJEM1kZbBOm/c7RlKjafCQiFchel7oQ8wjLVqdQp99UOmeDW0Xejg7epE7mRy6Z3rA0h3pn4t+aE
LqxD13e1lfBEAn4ecl8/wDITTZN4KjxEV3fqrt+gY4gtUAuA1K4TxKFs7cvoNB9ASDaq0300n4Yf
Hj4xD9w2UOnnn0IDFNCOL4p76D4lBMhpV3H1/hZepIOD9fPcbn5In/1jQ7tLd3wceh+Ea8Wwm8vw
QYTGadBcsbmq7BPxj1+ohT0YNuZKfQQcym4j29jEuU29Pa43UWM3nqN/9D80P4PUFR6Eq+iux0id
NsSFf+s/Tk/FgDKOk133bnfnq46XOB88u/1QfdITp0jsD0Zl61+kT/UP+Ao34+f+0nfTu9KG/hje
IUxAu0nU7I/KFiUUv3SmxMkxko2cPthOj/Q7AxeV1fBnwE9/Ft+z78X3KrJ7f/6PUtj69Q/xWuHY
nV1CeGBHKR4o4IMPTeIdwOEKSSRcRDC5+Cpfhm5t0tq054LmfbPzIDODRbgEIr0mqbr+mRfx/f9/
5v+Jn3ktmiy9xP/R0WTRPvk9mM2amghLypSV59j6KlKX3SCZwZiou0L2n3tZRRajDO3GqDHdQvzM
ERR17SK9NuTicPhHDLm8zv3+mlAeqTuC3AQ3cPqasSbHpaVk6g7MvjO4tfPxM3DKa6ddKRKsDrRI
h//mgeS3Dj0sebiUUKvDhWUxi6GcB7JZl7hReJ7nKGbe25mBBRoIj70cDsO2LgZ/b1gwpxTELrcC
JS+70mPNrqrR3Mwim/hMjOlhVILiIsCixFGBo6PHGZRbfSTyVtdlQfdYNwnJkRdnrhd/HGQ1Qb6t
+VXK/ssHev06iw+U1bEeUgNWd5bipE7Q4+PiTNyaJrtEggmH7M7xMzcJXQ6zDuk6W/wyYD5W3nJw
eJ1NUcwYrrKnJLUNYLnO2qH75jZ9/XyL7+qniYgfA883ktkf0B4sDl6C8pUT3Vc35hd9b+7lLwV3
A/Om/9ZdDbvqKlxp9a198qUu1f/wT64tzrf/2598XnGLWyC53X9tsCVoNA/STJQF0rzyqUSxBl7X
U93a4P9W2pdrS2vZjvhnLK21d1VPw+Pf/K4vekbLSZ3NCmQAf/O/FlGr7oIkmtAz3X35Ijo3N77d
2I+PD/f3K1WJl4/z3jiLcOKbGeqD8zjjhX/XHID52eKFt/P3zeFbcagOEAc3ukOCfKjtwd4JO8Xx
7MImt/tQXGf209OFuxF2mwud/5MW+XVhf1Zt3c7sa1y1bGs1qZcXJfeX+Pd6YpbxpRrMsIT5vcsp
8t8R/zwIZEdrG9xKwSZ2ytwRD9XkZEggHYuL8qYSHbxCDbhgD8bhVbHujaLX2rO81Hpf5QRIZPzT
nmVtwbyct6+e5W9dMG+e26/m/0U27NU4WuBTikxZMN0WnTX9ov564JDJd6qF0sBmWBOYWJ3jRQ+y
j8papP2o7hp3+J4OrnWTfESJQQO1E7hB6HLegdhoDDvaK6FjKR/jjuKhU7pw7xKuS2sgirUd8/Ih
Xk3Af/uOWf1ii07A3/vFlsJxyx26BCvXemt1ccgKyVIn34lcix1vr6qu9FNxghhTU1f4u1fJIlz+
01fJ6iQs4uo/YhLeKiCC+EWpb2boWWeMHSWKpakHOLdz3a+5/bXY9rurrwggu1+2kWs/+xu7dmvX
vHl0jvVGsff399c07u3R3V+Ozpe9u3+I7P37IRL09BvZwauHUhc14qRtTOSoeShxR9fa5aBx9KNm
D9vgo75rR7tzg45f1Rf5ZX3BRv6iX9HIPuY/sfRz9MIR9iNbv9kq9idh+6PcK4+a2zrW3nPKPc6J
G/PB43Jy9DbHT5D6b/UNDlT2/2bvu5LkRrYst/I2gDJoMX/j7hChVUr+hKWECmiNRcymZmNzPPi6
mQTZCavpel1V9mjBzGRGRAYcLu49Vx7FW6BAkppMX8CRRnvPZKFbE4Piy66Ju0c41OlXgfOGHkD2
SCuW22/lSgUN4M0erinBBnZ+yzZnpu5r8iZQdxG7ht1iAnVC7ceaxPj4mJqvJnu7QNvZtCRLNHp0
gmeo6mffrRxwzOLNaKFLX/bahiTrvckMW7MXFjSUQXOMQ2cXYldOTcRFSw08reId6ItAQ/e8Tu9D
XFJn2tHYcneZ5IqL++i9XjbOPRjplrifl5i+6Gz92LH7rUnu4d6i9/tjQl1wjq5Tki3QgBXK2L3H
S+iXT7TlEsFGvF1ZXrjvTXTAUEyW29PhgCxUgjRAoturyuaPB3QIJ6vXfgdKA6ehJavsmq0a+non
Q/QnBA29WURfNfwdGojbJUvXCWmdh1VDNpcF8poZFATr6MNmFS1KVtjwDu2C9Spd8w/LWekEi27Z
PhTgWyB5Rjo6LKN1tGiQqEoR+SHNMqKgDtvLcB9G62Gp7Phl+QjP9IyvO7AJ4xGT1+2j5p53Jnny
3htydycekMvcE5GQYo2umZjj3K6Y+GA/xova1klrZ4vHijWsY+Oyc4wNplmgPVn4xB3IQLyUeh3u
b+YkcGj4A9L6djqnzYjzBnmHKFVUXY1U9gV3ihvYOIvMDclu07PRSdedzfaGi5Lt5WO1sKUlhugM
jk3ZDOqbkxTTMrf/EUkxNz8TRV/WRVGjIwGfH76pzhtj19kb9DpF7PqLxEZmkYQun4Y1tRUXZyAl
ouPv18vl6TAzPfNCawLzfwmtX0Lr31NoTbDjv/JQzsmHiQP2Xyk/0dXxJ8IcYS0dufQ8s3katxPU
+jwGaKsD3VSykoku14+V3Tqt09iNPTojfiZ3vdM7iD1R/tqwLKAl6+v7eESKv4YcSSd7SheSIznm
cmQylZjmyHZAEzu2Qztigt16xrH1Wk+gOgOgYRZ+hkDUGhoUELmhRumkdw3rqU7WDbNbW1u29pPP
LGbaXJOi286is4XTAC2K1DOnw7OgImSI08BmB2K4ANVAmm4jEpDbJ4U+5Xiem/gADe5bQs19Bu14
jN39UWU1gFFLjhldyw2J19a2eFHcka6haVOy3q/vH3U4BQLiXQAf7jJikfGqtaGmX1d3GrAC/BkG
AQJED19yaMgrn5t3PqDTO9Q3Xu/wOgcVr6+viIYuaWTHju9c3ATgVSWD0zi5zacF2Za3BRsc3UlY
7nJQgLomdnE/19tYz5m1nkD5EC3CUr/M4PnH6jWYvYaa+OIrr0CV85VctYxHOPkyqsvOzhfpwnTz
Rc8GW3FEhB5lOFFyoPDQBueX49uBE+G3FP71xEZNORZcYYYTYPn5c4ULalE4MyIntCt6wet4t5PR
0B69xI3xau/FG9i8oDwSd0kGSCM6IyAomvyshwcQD+OfupPc0u6cajHaAwPSP9sykZ3eRuo/0HQO
DIabwUPCqEL7jNvQ8TXYQG/MAOIu7IYmq8JWdrorOSIcQZdF6+QMlC9A4Bq2vYmVyZyayl5OaYp8
GjvwSHEjLsatcsjWxUJe1y4NbJ8hEZaiwAPDkZapFxICeG4XbuokttMt6m29FR2RpUt80ubAUEtF
gyXI6Ci4IbCFOfQEeQ+9AEgCGNLwrsXvFztjPT6xRTQZrFkUlBmstmtMxQp+JwBQsO3Zpq3jy8AN
AbTzwwPHgGesrXXoeBZy4vSbYdc4JFz4C4quR24wt31mRcXEYfVLVPxtRQWqyD4XFVNj99yoQoy6
eO4cqyAoKhtZrxD4vXM+9P9UDGecJRkygr+iPaCnBOSDxER7wAk8uyIdkCWRsshJXIG+tDBYsWnt
RYjONw8VzIGGjXbCQuxnA4fwQi/ukqWbetMt9Ice+1klZ/hhx+WwQ9oBw6nw7dRBXjm3L3B6B4rg
Pz5S3YlkKz8Ex5peltaidmsXh89RXGRfLYJttkBQn5rXkwNpZ38uUtG1YmaeJhGNso1Q8dqVqqvA
JcBPdENhyW86ytVjY2svo9OyHGpxdLSHy2KEVAKTJlMYl5P8oSPZVKeNe2HIb4bEVO0Lq9zICTBv
Pv6P9kCeb58Zsuvx07cz11+G9sWp3MKVnrnsjSFZU8jXiGVucOJ/lyA7hb83PIRQvkipY8UGfwfZ
Kz3zT5C8yCnw9wHD2tgJPTMBE96uEpe/6+s7qzf+jgyPwOHf/eXFCZeSV7j4iSuGdkErN8G4Q6zL
xQFRPL7HGFlsJ3buYEy4xxRaAOwQGAGX+mcW4D4SF1+bxOX3wz0X/jJio5fx8Tj8J8aJO8nwLn7l
69eO6wn+dxC229ZLIHK52DUAIAw4FEK6jxcJMMMa/H7ADxdiHbRltbgco6P6kC0gvqFb6211Iy07
1jtozuc2V5DTw7LnYAZVAkxijZtiFVQa0BharrGhMSC/0b7Iza4yOmP1drQh3SnXLjLWy/f4fuyx
BiJOydnOaU1LKjJ0SztqVEJAIWaBLexDJ3YCO7AZWkQDnAhMgHrnqquAQiidsz14F9eHShucgSV4
rXbgSeCAQsVYW4er6sDlfgo0q4ESQGHscWASXZtO/q4BWJxpsEHTPDYQbY/Y7tJnpwxZPy5IMmnq
msfIDRnU/Bl67UwBSgacLRuNUaiGmURIxoIXKKNo/eJq1HKLRbWu1oZ72hRQlSXU2KaDDpUx8JLG
7EFyNNx0hQmq7Bzbnp8v9BRE8lPsKNRHItTKW1mLjtzxOzQxMRgyhs+8xkM8Fyq3wQHBaFlpNyyD
ayu3jQNKOXBtyyZQfS0hBrwGI731ztDzwGUeXOGLaqEsq7Xkyg/qi/5SseHFx86sWLw21623gF2d
0ZEb2kgVB/xKyAquHLYZnQentYUNlhbI03eRpbYXlr17sek7Wr7R9/cLPbwinE5Pt9uniNzeduQV
qO+MBaONF93qW7biaE8iIzlyF0tFbvhVCvwnw7UswEN0CcUFX1/vLK9kcIMwvs0Ku/OsvY8VNjFT
BfD0gK3Fl1RjJt5eOvA3uZ2XrTIsDJeFfLbOWJoC+2BAljviQkA9ayRewb3XOcoy8JZYSQ7H0b4L
u45vJkTLsYXONKIAy9gOoAWHcB3tAjiTGm62MFwJE6cs9QcBrqHUxW3Rrcw0OmBi1jTwuHuP2JZr
K3ay83fvGbLeI/eMvZ/igbw23AIX1AqetbCEBkMrbnyMMOOy0K7pL1P30geLZOrSUXOwkrZ9hTjJ
1VtX2PLVJuEHliNUfigQQbnaJ/0Dtz34gc62UD6O74G62EFp2Y3mSEyl0lqCgG22/srA7/VCtJWQ
+J5K+dnV6YbDVG2dO88SaW4hxVi6uyJVSDUux4BYndSJl41bQN4BvR6G28YtT+gSu6lciUDa4X2Q
hK60AuGoxyVzBAmcQVdxWQfkC99mzLME8YCZYaHV4w7trk7yKVw3j9JW28Rrf6Ft2/vM7YmAv7Js
7iKFZ3VvwTbgspDLYTBusauUhWaI3RjnVocs/PrZAn7z1yopYTGpwLDYNp7vmDhkfJW4gxHYeiXZ
PQ3uOgfvgju3xd90+5bqi34FyexeTr7Nx1h7cNgyOO5qGwg2vfXZBRgbfun77r50G1YAd4aQbzE+
H7vABr8cxEuEQzxAaY/YTU8lpYDVJbYn1gkrGLjV8wVGTc7kA+w4nH9uAkWutIA3FLsQ7lKObvGz
dfhKl3C1ctXJRTP3rvP/wc0IlV8gkaeEMxbWKTYiMIMb7gb4OAV8Yuqi5Bmfcn3YaLwK2cTdqpBd
mIwAu1qCf7wBrBYhYS23g7mVv2+RC+kYa+6kNa5izAd2x0soL8nwHeaGw5E4CESgVbijtbZ7e4St
YMHmUAg/wvy4WhDYFsxUHzNywZyju+I+uYeYW5xpAnMGa4WdkEC0cYMXhicyRnkAo8bnc3OnWYiE
QoLjOBlXVXSdGU/ARxqP3UpYBDjM14dzWbZuTa1FuhWRLJnetUttg+XiTncSPAkHKHL7fNIRHMBW
2p6ZucDXdSuaSFf9qlDR6Po+xhC4EaFtTabgiyvX+Pa8EI5QzKvktvX6FVfMAA8O/wS0r8InclAB
UOKkLPS4MTjiED3D8q4WFcofQgI9hAdfjQhCW3bWsmPYL3wjhwAFnRvABATowBQka9SD7nLXC52U
0stbA0e1idVtEAgpsH4WC7GVaxecGgWhr9jHmCA+2+oxcPmu5hZycc9nG1oRxg72+g1XQ8INfy9/
1qSVx/+vLSJXPnLNya3BwIUZBWsQ76bYdjOAcNbGnjYn+GVj/7KxvxUfSXPmxMRdjyJSVKV28MZF
AL9ccVQAeU9cTMqbuaTMeeOFj+ZDAsAv4+WX8fLLePllvPwyXvr/9fPiUe4B/cx0mUR2JCFJfIuL
b6QawCe9cA1g4pkiwLlrTBKE/r+uMW+ETUIFv4ywX0bYLyMMuOuXEfbnG2GzKHoSqPpvoWhjRh5P
SzREsYgTq0ekpKPqNe6RL3jgPF0rOx5Y5ZljiD8SOCsQ3dWuMcQctqkBv/HIVFtGHEODr2mEH4b7
t796jZCnZ7KXN+6XjelbZhHx9X5cwr2Neklbczu4DcBoQXskPWbMR/obd8hwn8dXP+uK28dzeV+z
dzqJdfx973Q2/HWNpH+wjP5Nw19opvkzwIOeiLxFFToyTlPIu7JF/5625psf3jr467jP7e7u9W6g
z3Cqot86ucMTOYM3fYU0wQ7fFe5a5/4++KEWI3s+jmRX4K0VhVP9RiA7pBIs0126q1xzX9/Le2Wr
bPqDepPbORzaBTJHDISrKriWyH6/f0E3M7KHV/NC9nBFjctxKS6Qk7oc3YJpcPU3TgbvaOBINFsM
SGYt0NgFjWpgXAcOwV+3ZFw+XohxeH8/BeSEMADGKrDXkB3eEQNQcA8xAnsggaF3PG1TcFZ3Kzi+
1yAXpq+vEUXuByJ/8P7flewOoQ34BTV+w0jhRFZIw3/yV/jdH+4wF9c5wieDQ+L6Dp5UcHj9PDL5
cy/6h5WZ2PaXMLZiM25U5CrzxwohH/qls3uWkQeDODcoxLlviU+OPbm51rK7SF4m9pog/2WNDJpb
1MjYIIFhoAwiPGzXIrjipAheRXaIwATuJYLP9e4VqTbDddbekfsS2e9zpFHXdNIfQPWHO5mA6h6k
4VovIx6gf8kfzm9Is3a7pXEKn/QD2qYd+j0onVLSB4zTyetUtAi6lgsjMTbmCcWBKvg6Il5N0z9n
LzqCfExALnZEqzMqvCgKB+WDbrcdaR8/XwFl0sLqWj2AhKr/PBsToA6ONHTiPeNsoFFyiDjtGw+B
JvQFzYUI80m4AWHUbeIkzsVGd/lTfAo24FBG5C5ERIj7tHl+8OdjuhbYfTaXE1gPkh9ViXMeW0GE
SqWIRCEUojj12kQeF4/nISGGVN4114TWKOOX7AyZQNJ95yyRu4SKKUQ2EQWsrkEZtPymEYaKnBjE
iDqEMC8bxIyAmlJXe0SJ6kzmMXoBzcgb/voHuRyhu7QRChg/jxaYGC8P0iJusOEpPwNCtjw6wOND
KRKXOts/8vSlFpG48x1iP8hHq3c8G626veAnD2/zIPMZ4WceTufpTDz8zZPs+X4PaYLou1vmtq8y
5eDflNaqUFmBhvFwPA9ehPTrChHMioXrHl66J3032h5P+TFpDnWPwC9W0UTgtELcr3Wu4TQ4ofmI
L4v+mpZksRj5a+qO5yu0trIUARFSBIrfc7dbvb6e7ff32/Vb4h73aUzSlOD8QUaFDN8CnMHTu8Uq
ZKhx7zj3eXO9z7938Hwjbo1AQePx33kUiPvKEV6Ec728xpMRsv1vbi95UiLRqGl4HhRs+YSI1xwE
1Ot6fHq7W8UrCI+ehSSgIUQJBO9yCYlxyulAcnorktuE3d6eMpY41zuETDy8vqaoveNS9PNz8HOE
+O1sXgs0P+wjsU/DVmkw0OJ42algmmTINHNbN+NZYG6JRRrX8v3MRee05bVC7MNVf2nL/yltObsf
Jin7f8h+mBPG8sTZ/+edljmxe80M/LBxf4ndv5bYnSCkv5hWnwNK8p8AlOZApzwBSn8V0DkH+6dd
fP+6sN/g3oQfoCqan/KOYhpw9EQ6alnho+kIoJ55+NIic2eX9d5il56qjeQhyZu9IZPCvpC3eOMD
ySH3gDW3SKOn4RLwwkuWyO0hSPaBeffSU82tkEuGnlWu7oybDJ6YiCBRr93E17yKlPIqg+DWAvIO
Yxocchd0S9GhLMjhAksPxZozUHb29ib22d/s9vSfBrLRul6S0FMarGi8FOGDxjCTKgnRwRbFsgNN
bxqkyKj3Bnvg0JznwvYMYJyWNzA/YIDEXrzSr7miBW02PA80cniZSIvuNaCVIeA5vfC8PV48wKId
kqycZGPB5OcpRw0i5DzhEqk8VMGaope7C6JXkkmk011NcqzG/hzIzd7cBC38rW5O+Wnm94eVm5y7
QYz9VEZnYRduAo2sDnfwa9w9wI5G7p0IL4jr7lV4XFp69U7u3f0hR7mMRGGPzJgTXG39IAE+jGRy
RIozOhldNIxk5yyWp8/XcPY2JzrzX3ibGp/Rz+5zov9AphfqTQlXTWHzXNJ4O8JJ44SQXs/c+fK8
2Mrk6XHt+qgfDZeLLVw26E6DV3bPSHbE2zIKHxp3Kwz2F8WtFqqT7OW17ukr00tOPugFvM9nj4/o
sxFPtON4tozM7DFi9LZ1VnDoff7xVybIzz5/YubXIJ/LZAPSowT3M4qBBhrfPfNiMmmtUhE/U2Rg
ah7P0OSZ6BcmeY604mnj3IIPnIAdK7QNfy9RlQ+PRbdWqAThcCYKvRxHuyRITiNtZ5+Pnw98Zl6s
qf3b66IQjJiX5PCI0rHDnIH9c63x7UhMCRXyog9qpcAFVjWqiEdkhaJbFs3g24MLVSA3fGeMsL2f
4Vd1FsRFJVuKJzTnGTwx5A3/3vbodXNbkkewYZGSYJQoaOMewgBW+LIkR+hCFDid4Md7B6cW0vLe
Z1ZX4bPwyepOWceEfBQiMcBNQKoMGPyDRR4KOIC5t/jLhj/TMnAzQb7zIqj1I188wS0J+3yx5s6d
NRHjf/1zN2UT+b3nbm77TgRu84dv34nQ/Xtu34m4/ldt3xntOGUp/F3acU4AXz1ZH+DbX0YAyz+f
FQSiDHAIceYbyJ4PA09jQao0vVPd5wDlSZWboXEPnI33kHX0BIhyC3nHUEvBg1QzlQuSyAXGj4Lt
28UnAdLLWMuZoPSor01osY1QUTSiFnawN9fOXrvEVrwUyfY8nd9CMVWPZlPI8zxpKIR6XpUnHyTb
BQGJYQVjpkBNF5fw6KmheC07PyIl3dluRdyHzN4j3EXrmisR4d+IJKjKyZhCTyL+Oyx6l5caRXDY
h47ogXiF+KgiQZCGO1ojW/Zi2D+JE9kJUqzxIqo/ZABomYlMZk8cRxd44XNhi76bM5MzsQiGIkQX
yjNWhhmopB5QTMMl/iqD6hkAK/mvIkT/5ot4rabhtTWoNsYzBnn4jygWr8LuUVuuOFxHZITXBnyx
8JcFnuaoiVfi8HpE/mlfCoLXvj6CPX8P+gfDKLxBCRiS+Hmaf45gBkKGtozgoElQbUh7lHfxKDta
bvHfke6PiiSUhRuoGGivBRagSMMrdkos92v2vrSUoKB69KP5fMr+C/30bTtN9FPiS0mTxdhOIqyk
gjz7ZFHQ4w0IYDg0rEjKHP4E3yOJnS6+fLkf2L1C0bkuB+h5enpFBxvo8Ii8Ht6XIXZ9TgNshoTN
re3sxucI98Op+3fa+D9tG2Wa31ZxolSL8py2eYJVvMJ57qngD75oHL5Fzs3iBjVEqCVCAfkV9IdY
35vnZ1Awk8P73R1aD7y9mej9FMMePi84wkM97Xr5/v6OWsKTR98FhGP54i5lws8zPaFEL0SJTo46
vNRFgRuP10bLU2APZEbmzd7dRKP/ve5uXmhNdP0voTUrtCam4Z8mtGaRwsTG/EORwk+BtiWJEght
JFm5Oic+yMvzWQ8vQw9dCC0Fimcc6QwCHq3uRrJ80h2w+i5nZPRPW86aHy45ud1QFmo9knHJwJBe
e9FEVwqzBAFL/awGKD9tpdZNIqlkcZwkTjqiR6oqodWoGhNwYz10HRrtF0laUUHM90krP+cBiJjS
oXQ1I66I1bXi3Ih/Chi+jVidQLkkimPtXEFwohNJizpcpOQENF8oZNjAP1ijsNfL0Qbk9oknJSy3
Pvrzz2jgq5f/B0D3YQgTQJeUBmjAVQwBhjUX0Uff5oVyvJ3dhfC2MLxu0Eee0AHo6vR+QS7E5xhA
5qjosxFMUFPSN1UcFBjBhlvHr4cNb4i4c9DTr+ZdbW6XETnMXHJu3qew44+f92sn88/ueoInqryp
O0HAXUtOASSHvLCCwvcFV0eBtILCHXFeeGMEdPLhZGBb1PFxaJiQQ4psgpAhQWLwsCQc/Wpw+8PL
gSSl97vPZ+rnsu7D9pio9t5sBUFOMcw7aOtnjjCBygA74dLgkPaBuS1FP6Kc7HmTxRcVjYV420Z3
W3I7hBd2e94NRwJ86B33x1AUot/dvZ/ePx/p7Ebma/5B4PzxG3l2SSea9E9a0jkxyVnPPk7Uny8m
507rRK4nfqx0cY49mJDNfj3j55358Glu8+/78CvRxCen/Jof8WFTRr2iiecOKgmnpcIBltCmBI1J
aLyJ7muy5lXwIb1sM6RUNWg5hv4aaPeVky2aM/CMp1cecXi0Pz8pc2d6mvn7551paQZETJvI/xEg
YkYbXSfvw4r9AdpodpNMZGwyhroBWm9sEpGilZiPRF6gJWiAivLWt1wnCORLz2DzuxqS6AY4QGLn
vEUuootcxhNq8+kMMpkd01Sa/hXGNJGvf+Rh+l08l5vwBWzyaHL8PanlhA3zfzdVXT5dwqf0H6Qp
356af2Tv/zjVT3VY1eFLNf3b7+gy/xr8mFxQ/Nf8mP/3/4AP8x+bpxJ3mOJ/r80/tln5+pEgk3/A
V4JMSdV/A1s3gIVpmrohmVBCXwkyJVX9DU+B1Qb8mWAH1rDz/smQKYu/aRo400VRAg+mDlrN/2TI
lNTfJEmWQV+mgI5YV0319xBkTsQOPl/XwCNuShLo3kCVOVE4Evins/6s9ftYKBUmCtIXIy5AF5OK
Bhi005EGJWJvHyZr/1UnfCTl5Hjvg6bANQ1ZBze1KWuSpktToZxXppEqIFPej23TOqEIis2gAB/n
51eZMtryyyiqCa1jggPbwtf3yl/Ko0uXyFK7L6UgXQdR4o1B1LPLqMosEvqWBJXsb+IuXvSpedIv
ue/OjOCHyZU1U+IszJLCKcGvobMPAjYz22YYx6Hcm1kNRuM8tpwu1zRHtFr0v6y0eJkkIpy1gY/k
5KKVF0IM1jUlsy5eLJXoN6yXw6oJlHgj1ZK/8tvcf1b0NpiZqSmeFEWZ80XLimFwplTw/X0/U+IY
qJEuqek+UtLA0dMIODv1BbdLE80b5bGFSThWKlgMim0oIDdfHPNHKQgimqjjaw3C3JdUrpVtJJbF
Mjlf+k1wjizvIhuNA951xc19M3JADJ17qtjsO33oHiQFRGymZg1YBqmlcS2mX/SoP80swSQ6iVsz
JUz/lZYdLOj6xOxMk0EYWkW97DUrVpdFKvXUGLVwLXZ+Ra3yItJGLbutCtJrO0gH0UktsDN8PgiO
Mr/b7+jEirb3Kni4ZdkC7e3305tVeqeZWhTvu7SWV5eLdh+B6txWOr1xBmNnjT7C2Xo51+LxxwOg
mRakhyWCmFeVjWladC1aVaunib/vjCGgoyndX4IGfYMiTWDnqLK8sA5OxllDyMGPKyaUrUA+v/Op
wYsqIguyj7N2Qc5Zpjo5g6lkZWmkp9YOzFaVa/gCEu6L0Tj6adjZJijjXWk4qX60q+QBQQ3Qr1Zh
eXakRob/H3wqq1gpAsdsL8MhLk0vCMFZngroQldLD/VFpjUaJRmjNVOU/YOA0sB6iZiTrHLudE2c
aN+4VnOwYcvWrgwt4zRoXWvXQ3GeAacSP1bf7Qt8uqlgfkxVk8CEPZkcuc8yPzPMcRdGyaL3G8Ht
JWxSJCSRJtYiR6rL/knJ1eewQReiUR9I0pjGjDCe2kiiqEu4tGnw9VE4t9r3u1OIyyBts1HepcpZ
3Gp5uxbH/vLY1hbqtc45aCkLJZbWMrizdBKJ7bOmFXrAmtwwsXGKOHvUtE1QWV1G61hEepaplfIi
1cqKnI1IRT/cuuC6RC2/jE2pvH2+w6a4mQ/fNMB3L0smFJloTNCbn6m6VsaWuAsSbV0Kof9YKdhb
Ecjo0V9KGlrkDDZWtAFfS7YxQtU4k75vzwuj1UTFUYNYJuoQSF+0Tq82yNU4o6GTMvib9CyOc/pg
YoBhrLKiSYaooYwILPTTXmiy1cdJlbb1TomS4ihrWu12xdkA9o0lRxB8dMdtU2OVDnl/m2Q5JjCR
MnhAWhOitojaisZqmkckT6J6JxhK4QRparVfD+2/AOf93VjPOWvgHKqjWRZ/B+TwN1+BnCBpxm+K
LIGAUDc1TdW/ITkBEu43UwVSM6FDER0Sv0E5wQRBuohiSwULLuuiwZf9P9jOZek3C726RUtVZUkB
PJR/D5jjiuSbQNEMaG5dA9bQFBFqBnvt+6NsaL3W6OVZOVaCDBdn7JdUDTLDrTVyRiolNjcZup5I
4zijZr8XmNcLGwamB6S6CtCONJEhCdyqWuWX6hFMhRnLjACxbmOcwyn8U767PeBkIF/QwytIB8AZ
+v72tLSNmqSpxcMoKBvBKN7OkoDyI6Ffxt2rr0bp0pDEGSH9/ZHFnU2uOZHRWXUp8z4SxUMVnEkS
+Oi8WCVoNif6ezMvZy72PV78ejEVlPeijOpbKIbJNGZCcobYxcWCtBOZhXpPcAPHAwtR1HpKxC5w
Puzv/dep+wjEJxroekENghMQXFFV3Ovk7tqmUspzbciH0o+P8lmt1uW5WKRxvPCF7qZUB2ERyvDW
qN652Wr1GMzgg0mlznUAhqZJkgH+UgtKl0//R4Ss5ENp1Zl8wKWUdaPK29DKcrcQOsPrsgaxb71C
98Q2k5kepPUpdlq5gQ82T6P7MEwXwqKu2nrz+bT8sOboq68CuWumCJMICOb7QfnQkVJ+CY39qDao
7KyGgSB1HS1Bc2P0zL6Y22M/zgIuqJmmAahhwiiarnvZ6pVuFqO+TzXLp4MZnkpJWElJXjh5NKAn
aC2PN5e070lQCFTr0Fiw68AGlA/5QoamZWKSnfzGmMMGP8gTjAvtFRQLHWUMAwSz30+EKPdxl1ij
sc9EVDletAXoBb4kUVPYgJ2SG+jiuinHyBsuUjkTiv7pnFiqLuq6AqloTjvvlRffqJoW1zb8ap0Y
0bsFHH8r+b2D0fb3htXsghqtT0etVG1VUf2FhaBXZigwoNphWFv9WWa/f19YBvKQYCUZlnnNm/iw
WQUZ8tUvZCxTXsZ70bQKWvvNWyyoj2llyjO7cDr5nGPRNBUu62CgY/q/n/wuPJ9V2E7a0bSaJ6uQ
F2UuOK1Q3PS9/CUY69s+RLf5dJyFpVNhbkG9KRLUmAWLEJTCk1XvwiBHofMoHVXrFBoZiU2fqYlC
/KWP1qYon0A/36YmGhobn1UShSFT5qqtrwrjo6i/jkFWoW0lqFVsve9vPvNLRR07WTq2KMDdGCBo
U55V2Wn0rVZS7IV3Q3f60NMFkMrSPKPB4jySSP294mk6jIl4upThcPEFDMN/11WnfJEaD2TkZUsF
Y6mn9NyQCJ2yn/SSGdJSnQsXTrAt9hhfiQ+zMNkCdeYnZ3HA5Tu0tpM8X/bakI0heIJ3neD5t6pE
gpKW4+0FLTwf0su+Qj3x2+ebfmJF/jiIyXZooiSFXSdKx0ZPqFY8tjJ6IZhAqv1LKh5ybJDSgsd/
UOcMk6k2vN69wp1jsN911ZgqJ7EM/SG8yEcVpCMBVUXOJ9z4VO/ddjyefTTHVjyoBhJ3m6jqSdl9
GbNtqi6HzukuNwYYX1Uk2ymnoGFJvgzVRRJTX9/Isvf5FF1x1Q+7FedFgeaGGlOn20QTmjKLFekY
l06P/LKW7PSemT3N0GMWMULwQYCeIrbTEyB88dK+VwstRTfxHrjs4uSpWzTbQiKyRVK0YmCio91V
GWsC2hhElajVePI4s7UnZt/XZVUlEUIGaNG0pmAqD8xzIiitfIxR6x97w1Mpr/2WCOmjgab1CQ19
YnihisHbRWSj08LoH8butgfDScrg4JmRdtf4/3QOP45nstq9lAVpJjQYDwhhEjr41Nia7cZHL53Q
0Q27R3wg3lT+QqlY0DtJcRspnjSg90iz878kEESXQyKuNNETQyKgB494H3akzGy5WBqgyCtVVPu7
eejq8B48xObhcvb0kohH8D5+vh34gfjsTiayyxLruhFqzGw4fqktzzKcC9IMzKdmuFOU/efX+gHB
WSoEpA41CfsCvoqpg0UVAs2yUlU6WjX4CxUnQcv9s2dtrC8GSGY/v9gkmoY9M7nY5M46EAsZgYF9
3iBtUsE/Upd2qCPebdhGttQSYqXLOHDVeNW2VDlTAfipH48hUlJAlBft2maLHhRiDoaeAl2QM6Id
xPUYg56VVOghcyEN8jRP4QlcqQUSBR5UB3Vfsb6JghBcfAJRuptK8cZ2E0R2pLJkWCs+wx+HL3rG
AuEop8vPb/kHGPL1li2NO7Jg8k11PtCmKqjpIB0H10JKa0ET9CJ/UR46nVaycw5deMdbg4XBuohp
Wcyc0mtI9ru9xGccShg/oA0AkL/Xg0J3Ua0ox4xbvhuhWTuaRY+MS2AtRTMXQ7KHaJtqbgaHh9Nr
XnCh/SvcNJ3Jaomk2aaDi+DsdGFE5OiOd0q5kDMSbJJD2jIVZ+2yHqs7MyPqSfZQKqnEdvlWoLd3
8mBlR1+gUuYEyBsyb0ZpJeZon2ZmLJ1lSf3eEfbPfQVEBQtYRn3hNdn4A7Cq8soyRh+TfEF78ZHG
SAp+EiE973QECHPaSJvCd+R+mSJkvG1aUutEQXJv5UQ6EysXTsDPV9343mv844Amivdct1JS9b10
NAcaIiQp30XqugP5ww6tZtrLpqh3bbhr9WUTrSR9iQBGIxD5pJUkQOmWTuKIqJCfPqvOLE1hurAe
i5ISf2cGNMho81zdGS85G47BQXvSz8Q4YXed/x9737EsOY4t+S+zZxsJEAS4pQhxtciMyMwNLSUl
QAXKr3/O2/WsMxh3Lq1ttmNWVrWoqkQAhDjHj7uf+bhzQGQuvFJ4zYvYRV8c4tGTlXux49l/8LQI
5g0n+YAYwH10nzLIheRu6H1i+BT/FwmqG+PXx2uxonr8sxZAb5GhcZSbrkAr00GNyhisF+PVfWQ/
s18u9dkPSW61fTStnWPsOlzXd80N+93MXpx59SPmLr8jEHe/gP5efjesQD7oFxpWJ/mpPrI/zQO2
nCk99aUTvsaj8zN9UXfRLeBf4xm9Ko7lVjaxTunejrFrWgRxrbCFuYLgCS9KPbqYBBa3QXMUqMca
Tz4YsLZv9hXzrPyAz8Z/a7RuVcgqYFP+8TK+SbXXJ3lJ8mwgGMi537bcX3t8aF1DOklCXpJfCpqA
zwmM/vd5F7iwmRs8oDLFsCvcHS5NlvnmF+KJ2/aTesEH7Y6yCpTtFTYym3v9eUg8ASWCsf/4F65a
A//7QzPnrViFhAtZ1OVd40reVI7AGqHPLSjIhTd+wvvPnsMs9dsnDTn1/+OAq8utKWRnOMvOUg1S
Cc/5rdD8y/QmdA2YvPnehls8ojq1EVduznO1F1SuIiGXvRB9nn9q4g0P3W/xyXrOvvff3VOxET9f
pXG4uv9a1XUBynDkP6PFpwhuY2hs/J38YsnSCzzdZDhuDbYq5MWzdpKWIXWb0ER3PNLOj6fHsoS4
YIKmovyScAkmaOEhnipBUzd3tuFXYpfiBY4+dfxQkid3PlTRg8lijzUnW93b2G49Mi/2GNWv5bhl
W/5uAPP3+pDLXZdkhtHRFFdtjZ4NSTB9VuWhRNeI1KNAvn+iOKWyrY23xClXZ/E/O91ZAYlq0IUT
JxgzwnewvGkKDXen2lfEmEYU0s8GD9RLFnuYOnuKqq2D9t5zB1zFJKjtI3NauzoY8aDsbpbkJfpj
fo+nm+ira4XqR3Vr2Z6hH1O5EVu/wXhX8/3PgOs6NIl71bplTV4cNyQiGHOfuTs5fVKYO6u9Hsc9
RaMtcssRZ+WmsyPlxpIvd8dHv2C1MfvGbW3KMeX+U4MG0F2QoE1u6k35p4/vlKvYewkfcJWZXCyI
5prilsTNME5RZL4OI3LGxiu6m6ne9TLyqoR4qfv14+GucYrVeOt55Z3iTYrx8iksxKGToe73Bbo/
Ov6MvoAy0DIg9XPBgxzJ8+f+uUXj6zDNN77w1rRXh2hAgTEaevwMYd0I9DBB66L2xoq/psqX4r+/
ZVaTXh0flpWziBKMZqCCDwdGuBC2O3RLN5kXo1mXHfbOo7wXYPiJMB6P5ldVeDS+dyiqEUEeefgr
Rt+WNDBKv3H82gKkCRjfr8ju48/zBhJebLvVL7UvLxeWR72oSvzSAv1ltB9Xdwn6LvX7DEjhQ9Ie
4/IWrI8Jvc9mjzZ7hQMx9sRj08/afrArxNhRigxYBrQCmNDcD2iGWj/kEDOjRY5B/BG9Hos7aMRR
Qd93ZuIzPFyOPxqF79RoaoPGTcahtErfRKJa81fZ//p4htay1lczdCxqU4DVKPusoAdmJFmXEsyw
V4/fKheutTBpc44NOs/QrzQ/ukjt56di9LWz9Y5eBcnL4v419DpeEKlrJiaGTuyQu/tswCL4HZTs
0GriKMAKZEswf/1YrIZcRQwKrIF/vmdxV5pH0x/7m97dmc4vDoKDeU/dkLcb17VzdV1jUAIm1sLC
YiZoAZebKDHM1DGzyXoFCqfro23ua5BWKMCZHUs8F3TWwptOBm5ONyDpTZbveLK3gMQNOwJnDY1X
8yjRMwldh6ogg+Om4Uc8JFlgDx57Gb669yb6+tg/jW/T1xh7McYfrYOk8JAfw+6yf2lQp0YLRum7
9yL1ADO2FgLWJVBN4eAp7tyq87R9FvVexzei8QeJBGLjKL29ieuNRqiD+h6h4JKsOUKFm3Uk1ob5
ms4exmtQtL7r/8DnZd7x6NGFkYMKsAtsv09+dGB0pgGOT3Meb9AA2PXEJ+MF1KZCYAHuEeDZSWiK
A213nTikX+NP+b3EufRGFqYiKPp9At5TuxuF51RejK5T42fXCDv7T2fcgLJDS3/odnPmpcIje0BF
MxbznDiA439H8IhEjgZUONsI4a+Cq7d98J8VWF2y2m3dtsuw31vyrCukEfvUODjH77WE2NQ4fnyw
V+1Z8YStRltdsokhJkM5WG+ALMfmJ8enFmi6VCN+LCHqrXyBxoO/i8KroRNUe4Kg+QY5JvKqn823
LPfw0EQ/8i0E6J3bBnj0YlmB8gfETpdHAUw3M83nzHoFV5C2Xh/7yEs+nvh1sLJMnJkOxx+PgdaI
i6rzwpLNaL1yKCjQoxCS39LTv4ofMfGyyNdDMMMOqPJUfIjPH4+9oiv9s+h/jb16L+hI3cSWGDtt
PfvEz+ZvUS1bkJ378wC2S7b4F3Gk41+B9rSWH58jYCqHHGsde+YGC+m9R/3vhVihbbFrlkM6Dtar
lv6MVojPkvkmHEpjdA/6eN7XKdFqzVeviHLnyZDNbL22kzqIHGAeTmNgosWqdcfxqhtIXHaGeT91
G9fK5sirRySXU2JCR44dVQcAuGoIYtH7GT3jkKGAmYMmi8JjaC65mQUun/LqPvvrU6+eEplnNgWz
y3p1vnWn5iv2mPN9Fl6mPONk/E5Mv66DYvQQmWys9Xsv9t+fdblm/gICWCszwXOsNaMvFG0N+yCu
9+YDAkj6OH23f3fjvqL40vPGdlqxPP93cy/ldnDNUNRdxapuwTXtB9NCPcTP0N6W+sa0a6I9c3Uw
fXNE73XJp6b8ovjs2dnPNH6dPs/VTUO/1pblSetpyFGBQS0WpcAIPtrEd8jk0bTxKWlRYQk/Xqj3
t/9/fu7qrkmiyuo1Rn6NAALYfoV3pj1G1gnlx67egnnffeMXcAsMOBA11xJOXRhLn67KelU6rB14
jVWjb8GjeqEa3CWV4UXprkpuNqFPuuzvq23418Cr3VAbpag6VmKWCNsLD28gykZ1HhQkFHC/tr2u
D2QfzGcUQnKy04bvdFB1BtBuurAGomGHNsMdqKtBkh+n8ZagGK73drajzp3Dn3v7NYZbdX/shxvW
3c/jPmo3Lux3n8X/zGAt7BQqtYxW1thWtq+BTDfYH0BDp+yrHsG4RryTBx/vjGtIcrmuHHBGILjl
xF4TNAprtstBIyJL+JHOzGuyu9bqkH+owC6OpAta9IFEm0/Tb+zD1MrdiBzQor4Dd+5mV6gTk/dF
cQ/QjcDnPn0c53tB/N4IKPGa6lgP9xxZEy/Pjfk1RXPQPpyLL4V9bNSRiEMBW498vqtk4VVFHaoM
eDkBpmK9JNFd2r5uTPbqHKAAQEFFcQCPg0S8JjhOKUsTZ0Qg4Fb3JUI7W6CBpQbMLPby1LhHrp+z
6hGnVcrbWB55tpsLlGWfWetVjhflvqr8IQ3c39qFh5Y1hYkMchJ0iNUQhCF4eDCMsAHQrpC33ep9
VcAwpJjCsdm1/Dh8IbAlwdOLBdGw7VPPH0/vrYp7cQBW01s9AAabJ923mJ4Nc44OGaLfwgLru/AN
9P/u4VIO6xQYoDTPQJE5wcKHMb+1GQCpnY1Wy8yrMDfbF+j4TEI4s7jDnwx9jUnYYZnovnT8zPJb
Y19VoBqHUsLC2lavjenZhT+0B809V/hmErAHyX0r87E0jQhY7Mt55+TfZRdqcg+IvU2DjgSo2DbS
66Barr109EAe1d/G2qu+IX1tyK6oZs+JfFvsGnau3LuP1+o6NFrWClIS2zQFcKO1cKKxUgtMmxih
kR1OZGcmuTfrJxVXngYlCPpz22+7p7i+mZfYe7xx9AaYeXVbrX7AKihtejJop0b8J7KDqD9X+oE7
Pie3Q7RxxK/z2tVI60isYhScKATbZhRqpJbT9MVyngk/1pXXlTdudMibW54GZRm0W3541tWVthp8
FXmZktZjtOzJGlZ1k+8UgYvNMN6YiyTiru2PLNmxMYyim7TZW9lD3OydxnfRtgDP4hZ0dk3AWP2a
VXA2N7ayoiyxXqW61fwgUJ3oQvu1/AXeXg36QLsVk11FKKsBV0cSjB67mQmmD4Kjmn7V/VGK2HPo
2ZQvagrq9rmTX7DqCF2isT1+vMmvEx/wPogJYpPLHTBmr4hfLSlGNdv5qwQXHcG3UJ6tZRpqd/4a
8RIeeVDwILnsvsW1m9zmS/rVMjoELUc2pBhj+6mJHoZGKt+epj+CgEJtWcbvRjvfEPNNeyqnn0m8
6+eB3+PF+jS3TbMRbF1Fl5gERboMtReDsGptireU6jlNrfy1UQupwqnHcMSztf94ra7xEKTjlgPk
FPwNlOfe/v1fsaTmIzWymCevtXC+jqWc0RFbg+BbapSY8sgKQVW+c3GrgZ6GymmHojrtt+Z6fS29
/QrQR+HQBYWNWAEkYyPKOI6m5NUZUcrM2zgQtZP5qmudo90EpQBtyrUpBDaOL8uDYdy1GXnltfW5
G9J5Y/cup+Gv90RA8QPWFAEhAqwhSF9WcX09jrVOoih+HTFIUKfFazK23DN1/Gdomk2By+qsLMMx
2wUKttD6QRZdDZcLxczZLTH3nt45JLV2FtWJX2vyOSpir6js9KAJbcJKye91jkyKmqVx25rzl7LH
K1713PBsp6rDuJA/UQCNu44d6p4i2xxt6qe4WCwGjVrisGIj6l1zgJYfv1QhoJEDcYmaa8n2NJUQ
hIH58EJGlD7mGvBhYyl750b5MdLFPTO4dVTxqL3akEkgYmns4gY1pKrOa4875Wkq69xLTXIklYj3
VNw6yWQEGUePFtahfwejW9935fSCQMh8o1kR8FpMQP1sFTEPU9RFhMfm6+hYD4k0vaG2s2AQaXs7
Z9EnI82NZyLnGFX3kR+KpFKhaom5z8TwwLJK344jwELQS++mVE7Hjlp+FbH7FLxubzLN5CnCPP2u
mxEFOKx/SMxugOrNzPxSZrP/8Qle33aYjQMCluuAU4wWM/jrMhvUTpe5KTPb1z5z0Z07werHRpsi
uFA8ZE0KIlb2hTtWt0PPnMSPYhBpuMzBgisRszWqG28MYwAahcqyytvoIUsBwcWzs0NLDL9sdP2s
CS8RBE3wh+srdBgzmiiA9ohs5AHrWgio0iCLQu6F8+fyhc18ORVzGN3elZX7klVNeWukw2eCUFM6
/IFhI/mlU7V+kXYHNgMrpSMbHmQCQgu1RH5TWHnYDUZ2Q4vMQ6JaBqA7ZQGheO7fVvz/q1v+D8fd
839Xt+zSX1n6t7Bl+c//V9jCxb9w/qFoWYi2/4iTuf0vB8xLXOsctByxIDf/iJMNi/wLyjgoCxGE
Qq0A4v6FogUxKl4BUKaW1IzQ/0bRcoUPIc6F0AMv3MKbWMSTl5uqFkWqGbb+aaL1dANVQvulT2zj
h2ob9phQNT/mjpyCCAnbg4Etf8zHZPSHmhRPkx5QzvxrzZ7+/Y58rJiwMS1Itk2wPR2oUFbnFa9t
EpuDwU82yehR26X22iIrb+2Zu17vCu0ZRqmATRMRFmkRg4tYET/SudyAYtcRBhZm0QpwfByUffjb
o/zX0x/NhEbK7axTpJoiTOKkDfJpbg8fz/etW8NfzykHXwUThnganxLZ57qgOhWOEWnSRycDz5lv
M4oGR9KEy2LCQXOKtNiPjr7FzTD7pJ2H32PVoL1YxPjRyfIMhLKm2Emr7vajjEGEUnN8FEMUHVTv
kr1u0yKIZD/eOoUx7vKqtneWmbSfpa6k8oCUuaGtGryNlGyJs9c379vMFuXLouYi9lXsxCZNZI8a
8slQ6rbqDAABzUNppXe1QpLH1QGCaM+ZWFCVsPNKUp9O4Mx1KJWP9SGJEYKb0Q4XlEcUh4673GUZ
P4xl/6oZklIj2hsEqYOxAdVef3b4CFhwBBCwCwBxdwXiETwAdNBanBLi1AdD5K43VfVWzevdUcAB
gnaScwRTqwRIjlHpiFSJ08Q65vMM9OOp5eNGqHZFrnwjQyHUR5wMrB8ascvDHdO6TEhBkjP0velz
Z4GVgf5cI7ijeVy0z01r1+aOiiw9TU3V4U0gQ3OfCLPhvgMlZB3qhgwzNFJ13HnV7MgylO40Zxu/
853VIDaoGtDIQ0Yt1hSevGiKFuSF6JRVlRG6BijdZGrZxtXy3lHDPrSx4KaNyGJ9ooeqMeNEG9EJ
qhDr0JdpdVsTs0JhjWm83wxxSpu1YZZV7X5Wo/AnXZNXt87VV0bSKTAQivpDk6S7qVS/UkhyDwMy
qadMO7nnJL32p86hqBa2oOzN/RxklWPtpk6qoMyhqpPTPN6QjJT/LWyxfGYbiRCxQMNbQs7Lz6xk
Sgj4LmjaFhXDTTNhJjA2+AGqXr4XjlJ+Vxb9rhvBJ87qvLlXvKy9sizsFyMDu7IzQURlab51ly9P
x8XVBqYIxFYEVV2EwAgrL38WG2NAaZmOzzGx49sxtRAVGia9FRF051ODIiOutea+lW0XfHyrrnIU
LpaRwdgGdglMD1K/y5E1nTsnTbL4LIW8g0beeeVG9rtREeRsmdNuxJjLk7SeJ1JQlOoJeIcY73I0
NkCaAKJ/cnaLHChFycFWHSi6/5WyDaq6Agqa1nTj4VhDKJjiIsxeLCWW2OHNdOev5ymGLFu4pStO
ESSrD0lacV9RW/nEVuUX6EN5ONnqTLt53rN+6DdO7DKl1ZShJbShGkGa7eKVvJxyZs05nGgq3F9x
z+CtUHxLzFL5xZRvlXOusOhlopBqOVDHERdeL6uhahi/sIKl7snomw69NevW2ccwN/nR111yqOlw
xwfBD9ZQ/xAosz1HnXWYm5EFbsz/9KZEA1TqlE80Jd+6MZoPRm1/RVzFd7NBOm8ieQ9CsDJ2hZ3/
yW03faA2dGeWypmfwdoFLglRc8s6ep7NyQwrN9PAylAFsDqD36ZtmYaTaKrb2QKQRmYntHn3VBdu
cyylAbFJmcrvU8lcX5tMH8tmiHdjWxmB22QtKiAzBcl8Mjeuund2JF9UJzZFEElgz3H5eVrORtpX
Iz9Bu+juSA8UXcoIPU1riYavDsjBvZRbTMN3diR4YWLJHwEvQdl5OWjGYrOileNChFE6d2Pv0MDi
yjhI3KXHcpqYH8+gvoPNyUF1HLqNA/HOlhS4ahBCITUCNLE6hZqZE9VFjn2SUNPrJNFPFY2fLVmW
G5HhFWCIP1+QJUBYOEF4SJaL76+z16R55rhT4p6cdFZPojO7gKbUDFqnhad2woZdzpvBH8RE/bwH
O9TRw7SBLVxBU8uPoPDfQagM5iFfYwujbIfBYKVxKkppB43m5Z2srHqfN3KEMQRtbshc0DsypdMB
CIO765IyObRmnWxAce9ctvjooF7jAYcVzBqKS/PeHllZ8dPYWsXeRmjquVlZPmQTe9GzaYUf3+3v
7G2QvGECi8gSNdY1GAa5rt0rRcWpScH5ryCI32WiNO8MOjn7IpvIw+A6vz4e8ypAwbRsZGF4zMCb
gHb58oMPxdDMtjWIU2smTjil6nsz5mLj0bqC5JHRQyiGRwSeTebiM3A5iubI7nM9pOfSADBbzjVc
UXI6HYfBcV4i3rQHi7rjTSxrvGdNm+4Tixg3VerqB4kmJ2EPnGJrq6/rtvhNEOPihVzU64t90eVv
KkwFS52yRWjRKQWV2tTfZf0wB1YeFQfNJnOfUDqFUVqnwALFcNMO1rAHQjhtfPZ39jvcrPAILC4Q
iN3WIXNZWoWMyzI9w9sKNOYi0Qco2ftHpK3RN85IH6YjV/sSaOKBJTK/UT2ox7VK9P7jzXAd1gB6
hrIe+Bh+C5L0yyWBdZxJxqhOz8zI6jKYdG59qq0YqXBbJCOayyDg06hixclZi66kG9HGldABbixI
SO0l4AO5Gbnj5fj2iFZvvdv35yivZ7+sCA0HGN34wkZhD9HpcBiMqD8DmUXFO58hfozcGsRVJc5Z
ZI933di335jjVo+5TeLXbjJRE9dFc9POeAvBZJZPaSvaQDmJ4XVOxL1+GptDXRAohySz9pkLhwAF
K5ogK5o+gKeOs/F+XV8pYArgRkGsjkocgObLKVplkUylZcpzXUZjUDUF2YuMOEFZu/2+Hcm4sabX
5xuJNQJVuF/wxUdqtctZU8xtBW72mck+Beg3t3tqJPbGC3WdjkHfA0jBxfleMku+GsapC1XMLi3P
kzMJL67ZDZEu9BHlPIY0m2hQz2OHkrEyHiUb4n2dtr+GlJg/s7xIj0LLYqdEm54Io9HGb1tusMuA
Dhk6dHC4xJH9XEVZpSwMLYnKzySNaaDiMg/KpqTPZgVR2397flBkRZyMOAGjQXV3+XEb2lUjKYk6
z5NST0NTVj+6KavBvquGfdKK9Nkiutul8EXYumGvbzNQ1gFMgLoOTRWcFy6HHkB4aGfSFme4ZJLX
mOGCoByKW1M7E/qeD+WPLAKNAZFj+UvDMTTgwoCvSwt6zsdrcL3Bl2QNskPQLCgMR5YN+VcEUQ8s
Qc84ps4GDAJ9q4+k50BhyZVbea1ZbZGxrrEYXIDMAdS3kAvB+ltliIzIIlNEqnNK5/Gs2ZxBV2nq
W01bWNEJ3j/X1oCDLhu0CyMZsJVR1p6Z1eSOjwXalkWwBXATZMcqkcZNWo2IbLKBeqxI43sUvzoU
Uhy2Z1JMQQZRvedO3XhLnap5rmpYaXy8fNcxAG5xLB0a1ixI+DqTj8vCjCAgTM7tOBSf2oxDUWXH
Iujrxt33pG2CmWViK+JaFunyjAA1YPDLwDri72tWjCyFSJOoyM54LPOnqLD4TRn1KHywb8L50Ziq
CaWRTbfZLPuHTPEtidv1LQXtGEBCgQcQ9/5bpvTXpmk1MQc3k8UZ76MO7An+VUNS9Rtre30TYBSQ
2bA5UQvCW3O5NSdp8tmpeX62zRZMlWTsb/Os4nt4uW3Z8bw7FCJX010Yz6iUXQ7VJA4fh64ozkVZ
Sq/lUR3QjH7OGORTH2+Yd2IrB7m5DR843L8Lk/9yKDeFEI5NuTwPccx3FrCBndHV7YEPdPBEbjj7
ru2+GBxirUlP+qnLRxS1uyEJG8dOQ1e5w0YKff01YVYGwGBR5SK4WiuP03w0GjuT+EVR6+4lMDx/
do2tRP36pECzzkFtcqA3xKO6WmJuRdZUWYM8Q6eR3vW8d6BHG9WuLRN5cO2OBfCNHzZut6vvCudU
1C1cONtAGIOmtJeLjTYAtJgTMZ1hofa7Y02y69ucwGGg1S8b3/XqTGIoOJAiaEaRFUX/VSpmmrHQ
Zl7O504WaTg6bh8CTQX8HdfqJobxo2fM4PQldOzuVIeiZTfYW0aoV18SJjK4yXEoYfEHbsXqN5Al
LhWRTc4Dh+hA8R68JZgybpzLqy+5MJKWeaKBhEVQHrlcVMBAtTINWp170qRHo7XYnTlOQwAqxLyL
MxEddF1lG+fm8p1ChIlCE9bVBPUB+DHMCy8HzS17aDrhtp9j5txZXfbcDosMJbFOqZJ/Pv6W5HId
/z0YHNbQ5YPjg+J3Xw422ZOWVhV3nyU8hwqPa1aB2dHke0gGuK9Ld9oXQjtgLON+cBvLfozh9hfm
3GBHPDL97eyAGmFmkeN1Sk++lfTtPpe6gUYLCsymm/oXixeuj9wp2ws1iX3NWubXbTtuvBUrtw3M
RcCNDp/KBCICNtm6WWKKI2fM0dydpsqQN9LI4cWNPXIfFbVE27KUhO4E0hs1ahmWMVASkF1auM+g
JGKzgp80J2lo2nYVKpH1oKriDc2lyk8mL9S+q4fmAVta3BQjE6Fuh/zVQAAbihoqz9mG9jrjqXGL
GsafMXPHfa0ieiYZh7rBBPVYgIUPqv1YlwC6eH5jw3fqVsQoeM8Js8K0MCtQOgceOBZwxY8/89VX
xsqAx7JsrSUKXsvdCz1YUy14dxraDG3XHE29asBQH4+yirWXD4AoD5sW+bSJQs6VJDNKpKvtyDxN
vSCY/wR7sVHZQdeX/Zd5ynsPXulsVzcGO0SpKJACTSnCniL1CPKPu1Y2ctd0DqjblFcbv+56DWzA
xIgjsHFhPrW2BBWR0UzSGfDjXAXdmzVaPgpe7sbhXfeQe1uDxTARVB08e6gzXR4olcH5N+2YeRJD
DD0d7jCw4bsGeiq7eESpGnO1okSElOrKx7rU30wCyeFsTFDzMRP9dWB36EeVsGAcwvIHlBmGjZW4
BA2XzwT4bIEY4FQNGHutFLaTtDdTYVinPGMsQGYGXmo6QJhgsR4MFzUeopol+86If4kWx+TjXXL5
UP17dARTKIyh8L3Uni4XqIrKxCidmJwKMWY3HQcRJ42BUUrYf218jKubFHgVYlYYyQAbRb/F1fUd
6WpuqkLRE5IJubM7KwoQxiqfVvDIlgjLNxZ2Vdh/mxtSaARx8FNzAeCsBqSo+o546Skg+sj+Okmb
Hs2GVo/uwsNhQBGCbII1Dwr79GgYs+2TRka7ucvzpzxvxo2Q4L3pA1MAkQbmEBwP5eVKJ2ZupFgc
ekqHagoAgDNvRALk0Vzbgeq42hjvnS+LHQ/4m6OmiGRhOYF/xcpEaTgu1pyecMFHt4gLsYfK0Xqw
uSm3Vnp5BP+TF/x7pZcSnPkmbAD0fDkWizoh+w57uGtL/jgDGA76wXh2htgJZ3vgYDhV5tnkGd/R
orAOtdsQH1nqBKCm+UTAKgyyH2hEDTvz0GCWhBrP2nqQ3v2NOGOwoQfdA7STy9/oFDKp5si2TkNP
7BebqvF+aMsinKou3gnUencyK3lQ9nP29PEZW1b6anVA4OPQEjDUcVZfwkDGFNvKtXDXEbIbcjLs
GjE3x/96FAAYYK6BzYR/iGU//PW9GQehdU4N+yR0YnmZAIDaJsWmMOJ6Lti+C1kDdWQ4tqzOFB+T
zE3iAu5hwCpDu1SfGrvfwoHf2bo24nU0MwAPb8HVL6diGU1piWFiJ8tJnGNsGvHB7kp166BnwPN/
v2rwlkOfAwsXE9z8L4eaclCC6IyhtEoiMChRqlRUdhsv/jt7D5jt4oJqWShWrisVSL0Sp2tG+5Qi
0NnPMed7WWbseZiG/HYqqxFSY1SqaeOaW0fz7V5Z7T4H/t+IygEogtmx2vdZ6eisB+X/ZHWjCzlG
ZExRmEkdfy8K7Hp44ytYhhjoZXCbpn32udGGeAFyVd84MhU/ERLX91XhuGcL1gfKn3sr+m6o1niO
KasedVWIFpZufKdtEzX1rOZp5Ksim39Ad5dBZMbM/PusJ2WFDtiQwie5A1wA1drqzp1JvKN1n+ER
GKwczVUr0XyH9zAgSCNl4lb1goWwrYIwVTCko1MXVUmg52psPLfR7GeURvyHW/doTNfOFFZAMdMT
vUuSFD1fFaDMoGBdVYYWb536tikAofupaMzvNu35L8PWFQvHeRwO8Ec3tJ9bZV0EcZK3r5Ot01dq
d5WNGl4ZPUW0vU/KvCx8TSdlHhtt85+L3SzUIVU7hAgYh3SfzTEg48xq8wo2BGV267J8cL3ITWHG
4ihL3+V1BOVEDbC88UdT8a/TgG2JHidEwGo7tUD+mShi5ajo2zlsixFmdHVJi4cakdh+aWzDQY+3
Z+11nDVnnQtgUDUq4MluqAc8p2yM1PdZgh2kUR6Lj2ogWL+ITvRXP2qAXQjrcPm2ynmoUcJLoSjp
VON3coDzSulm2cIILiFBYXNipgdidtFrj+WH/ChX/SnuDeeP28F0IKVZ+bikKFCW40U/9rFqftFo
IfJTWZU5PAp6YnqtE3WfSZGNKkBeoj9X9Tzke23p7osYBTtkZGQWfBYb/itPivmOji3sb6uKa8Rm
Zdaj4a5WOcL2dEpgYQgmDrRfrC78yoabld3PFcrR8E97aqTe82m0yWHKkGx7dhdRCYpzM33pa4Nw
30SvyZsipuUIoxoGEjvJYvToKEhUfyXYj8iRLQ1baWmx2udG06SQ41btn6EcgadZ8InUnmnO9Cxg
zgpjl3l2oQtL7TsdmybaK08ZzwPbGcUj0VXko3lI8sWSkmoPTaKcXaxV1vmAr1t2LOe5/PPxTXaZ
Hb+9wXjpQQVA9cxcCgeXN5kx90YPGBM0Orwtn8dyAr3NrUcDZvTY/NARRXHYKTvdfTzsOyE2GNIU
WD4qZEutbPUiFLytxiRi0QnGTuy+TqP67Crjf9g7syS5lSNdb0XW75BhHh7uC3KqrCmriqwski+w
w0MSCMzztINeitahjd0PdXRblcjshLH79bbUUsvUVp6BiHD3cP//32HptUb5qygNDxRIE258Gnnr
vGuKdRvr3o2fqPqzbYgUtRi4/kPB248rad9GmSYWIuP8y9BLxItbdC51k+g7f2s0padqWRrVx8ho
xWPkV/HGbkNrpY8VZK5oUjYs1aWC8yWjBgGZ8gF1RKp7p9uBWjsgrCZpyXatcBWqFrOqfXXcyAzV
dbZWm/64vg/z9HJaJFVBepTTJhhzqFGbq83QS0V79MZiV9q87PsQ2YImU8oboEALAU09rTqBJJ8y
DUIZ/T/KnhQWT5dX6Kk5aK3RHrux7ba6OdbrGDTrIchEexMSGVYVNOSN5ogSgZrQuwl446GIpqmr
MA+LdU3remUFsbPhh8NwpNW4kkC/bwIRVg+OZw3rsRmGhWh4YVMALUzZy3tTbQ5b0OOqcgJDdMdI
HUw0e3T7SQlUhcueKjdq0XiboNOWsH0XdkabMhmqrrSRwUCffioqL11cF2l3dIqyuBlsSbppQfi5
oE67dVi3yULif8HehCG0pwEjGpyRWfbURnFdaUHVH33ffBGhWtAD9Y1VlDu3vj6UC9amX/8xveAg
IORmU4CaXvE88WarQ7G9o0LVH6tSgiQcBPAGnHLphXFhTayHYhLZO8W/OQO41YBlR33RH9O66Fat
MSS3dWe+EA7qO57oS5f3ojmLvUKRUwHWNjvdpGuy5Qu1P45hmSB0hNSTAQh6P0j5DwpP2cJtuvAN
KZKBpyFLo/A3Ry9mfdt13pgOx87Wgy0Q5WybWb7y+tseguhgOZPuhzI10E93CqUP22Pa0nCUa+MP
I26eHLX96Q/9T6tv0811W+/9p9mxANqr4Y7oKjN9YvYa8QPb6nMwI8fEGpq1GoVM37WkcdOGlb4b
rDy46ci4XMluxb5tBYKhqdavrSD1V1UstFUuG8E6JUe4/rvmLwsKbhBheKBSnuesvru1D48kR8RS
idRqc5T8tt3mdqitEZyxb+SMkH/d1Fn5YbKFtsgExYSCA5b+9HvTkjOE8Ozm2JCCu0C1pc8FQ6vu
u9zMN1qVAVXQehCgDhonsqMMt71e5TtvzON9TSa++5/8HPwClXraQPRAT39OjPqxnOlBSz1AKvaj
SugFoDExZPTeHUZqT1WbaUDvQeqpXo/0bTMW60ZJqxvRpN0CZOqs1P3+dRhAN534KXmYfZ28zRLf
qiXKw+Cr7+QWhoXRk8o6wBDWpor8qB4k6U4eYpthNKJ97IXn7Aob9Qxv6KDdwxy1xjrZOXRwV7YU
qYdqjO2NkRvSY1Ol8e0Yq5Dx4aatAP71aF3DZa7jrFsACE0/9PSkMyePuoLGbhu0embvq8ZJ2lYC
BHpU4xECV+Zoj5HOEysIatm1A8dbxbQQ7vRQP17f0Zkm+BSDNQC+fDt4dQBx3gvAHw6z3GolETpr
j7gOxL+lYfwMKJX0uLfQ9IHtta5KaOydUQy7ikELuyFxvorQU5+bMc/fMiO0NhIp4Ur3ZYGckiG5
TqQYm7Kj1W1rkgQXweHkGnq1bspA35pF60GyQoR5dILs1Y4bG9EOjb6WKUpXCcrmTgFx6GpWMG5y
U+9WdTnET5KqVruCGRcLed2529QBZKk09Ol/adocTBIFNXDZTgxHwx6QJNCyjoenMBb299xlTHNz
KJBORAVyrBlkZSgzuUuEOR59I2tWTDCzXMBH6b6oO2nBZVxYEIx7EBG08aYUfkq6Pm6oCb7AqGX5
2IDjRKa4RSXBTpaI75cWhDakOoG1cc/TSMiPVnyasrzEI+UI4AXlG1hP7pg7T3aiNJvrJ/Q8jIKP
Bn3LEEnyEHLTU0uRZpX0Pwqq761yI0dKsTKV5DkfjFuUN5bE/M/vIa1tBUAYMEwKfGeuncquUnqV
dozMyHIlf5BXDA0qH2SF+p5Xh/LNkMnZWyyPSzWWC8sEjgeGGngkjfX5Bx2lsuENH2hHp/Otz5Wv
/6EEsvxDEg7au5bVLXjyC/tHUgLQmE4rhXt7lpxUemrXuT9oRzmRlTUjDKydsNEIVyWzeb2+gZyI
M++mk3bBsdM5FVTJZluomL1fDqFnHQPbv6uKPLU3oqz9+zqjWAUfRLc+92FdRSs9kuxPWQ1qZN0p
bWSvxs5Mbx3VA1OeDSShTa2T9PIGMjTqAzYaa06fpQHvejn8SrnWfy0tCBo3la6UylrTeb+uQidH
l7hJUMUqSrtFhCLtkcXzRYY4ujDTLtzoEmkFQRTavWuXjX5rdZH1AvyR2KXmjlvRaTzWtQCmOPgZ
1V5SVSDp0k1eWdmL5SV1AzkhMKCqFO1L3sXIefgdH95VqUtVa3MM1C9mpmj93uoH5UugFy+d0Uel
a6h1GAMYkuKvoR6Fzc6GalC7PqE0Rq5yAEOfC36b31fSfuKRI90d12LNjB+ew41cPxshUHxqLkOr
3uiEsM8NifoP2tHSU9cnI9pYVu69DkPkOLzf5RbSN4CtW7nISKeCoEWEE3i/hYxuCSa/BNzvrAJq
WgohJ651t8gchKd7YTSUUiJKrqvI7PrnoZApzBmjyKcajh/dNcw6BM6YRV+VZpC+4x0owEEDy/Gn
sXmjRCN+X83NrnKNLAp611HD5Bv4IGoxU93TWGXDKH1NgYB+LgsdrTLTFGrqxkROEEHlWL1Svu1A
vgOd+iTLvX9XS368Kwe//lTJ9vhNsaSu3FVBquR8JL2k6KZ3o7mzgXqG6GoOdb8xK2iZr+koCu9g
dA6TOijfBI9S2JpLOnwXfAncGfAU9GmJsvN+hkLtOYdBMx5TUa1qy8xvGFhlb+tAk7YD98ylcYVW
jBwuXO3zAGBQvZ9QtbCYZF7ypw6zEEYW94HkHNEYKG8GOTLJERe5Eef+aqK7UnidOqJA22Z3OtdH
T2qzWjqSntW3SA9UO7XLJARupokJhr6UCZ87LOyR/0LznB5w89klXeYFlrBb6Zjb4Ja9DFWbttIe
K0iG2yV/deauMEW7C8KTM4WCaekfIqjiQQ7tS0s6isoK7gJHGTcKFc21bNW0dgpNWvuh47+EtagP
tV6nv/zcT9aO0Wnr0MylJVraKdpyytCmn8O8FuBy9FfnnR86fQ1pgiodS0ZrruugEE9V6Q23cAKY
V6l5xZarH7ij7hu3JQoNK5vTvapHsVQTuHSwAH4ShXll0reZJTFKKkXCV33/rZOkaN3oI4VKRA4W
agEXNpoYzKMHBBBMiDkNjCp1KTqrNo9qEMDv0eJgUw2qujNzdLqu7/SFBaFkwBBE5E9AAs6fzJ5h
DlLmNc4xjBt9r/pptM6Z3rawoBnP5X0DzamMwuBSJuZRwzk9T2i4R3YbwejRVYbzyQ0KEH2SVFtc
8LBRHRoXZhqom9HvFLfKRgNFiEFaaB/OcP/vP2JCjDBVgGyXvtjs5RYWZRRpfhm8eUELlr+yUu+e
Vw5qC4nQMx/wwhQmVYbt0BVp8tcRIi2iepZkv6qOBEXk+qefnNDpg2ciukA7gaDPCMh52o0uh+x7
QQap0ULDZwW/yi+26pgb03wUTzCDIW5q+bYqfMf/bdM06YjlNqVEXj5zaryv2n2f4jePTMtsmFeV
hyug6s6qipKvUaX97DNd2lxf7VQVOV0tQgPOJA8AgJhQMHvehVIjm+PETi/6QfsZAwWemA1VcQz0
WALB4CGkQguBCYMr0xBqtMpSUGK//TCAvgx2EeQrAEYAk6fH0MwaR4hahR4so2+t12HFKDDYB9eX
eqFoc2pmViEaTYAnYYKZwsnpVJlW7lq4jjurUJUnS0riQ9Tb5WsSg4NVkZZZI5FjuXEkgse8NCH+
NUNxGIrQXniCzbCr0w3AkxIaaTqrxKv5JjSVp4yNkJHNVM1sy/9b/KCjiQMML8jvY3N0NhGUpLUQ
SblK/SamoDv23yS16OEih+Fa8Tt/4fF56WNR9p78HChPFIlmB6MsHG/0236iuGjdLoKSsvGmPFeK
B8SQhpaWS8q4wNrufoIgdg653plr8kR8fo/qjm5XsVs7dvfbjpH323sXiJjr4LxOj0rm+apJh4k2
UKt1LuXSZJ1DxVu4Fe/1/dm14OU4JSs8DACZzAJKkMBu7EUOj0BKws9SMUq/VKHmw0YUSiyDkUcR
KqCVvPYbbUxR1U2bnSaHDGvKAy10XFWvnCeHdu+zBFrEWle5YERK2MuocHm9tVBtuvRzERrgw8Bv
oVptzPy4EniWmUZ2+KYNkf04jrTnpCHyH/HuKCmMAGQ0S6pemMAqbo2BhCEY2uRWlxHijUy92maF
nO9kEw6z0ZQhupiCqYE9QIWFi37pVFFzRvWDbhp6jHMN7MGi1BWovX3MBzSIpThhCFSsFijFV9J3
v/faH0Ff6l8zP67R6K7J3Y2KOQSUpcpJKwOyrpFRx6Fe9HtQ9ekO4nABUtG2otxlnZGuxrCR9LB3
jnUEldJIu3Tt6xLjkjInWDjDM7LGX7ZI4t4rteh+zhMJITGS3WlG75jLdrKPVASJc73qVvAozE3R
oFYcZgxcKINh3FW+keya2PMP4AY6GMumvdMsZFR7BS0uuYUlWKVBcJtQjXgpGvRkYzKY17awa3Rp
OxlEhMxf9u1w41gN0x79JD5ed6znyQqtMs0G3QXQne7szK/mbZDJyKdEbxHgiZvOCuxbJcv+uG5k
OsKnN3ICepFrWuDOgZbOjriue0ovdXL0FvRM+Qv8xFhT92zWpWIPS2n2eVAE/ENbhGOAEwCEe+pk
1FCkg+R70VuuBKZbNLK6lsK0vC+TrN7I3I0biZzqPsvLci1pvXxreX1LSbFhmiTua+OPiXmAaqls
7MSs1pYf+ptKcxAKpj32yZfHRQ79lPjPvg71fuBpzFlDM2AuakLpNvbzdAzfSBtNAM+eiL8kCLmp
rtO1XTTBTYoD2Ir8zWgIxa7sRPG+LasegIw+NJB79Hyb91lw33mD99noLI/ZQUaYvOBHeiqgxhgd
28Bznrskjx6kHj/kjgNFi02q5sELvAoZ6n5UIEylNpp3HzpekTD8rEbzxq8q8Qf1zSQAfCk4JjVF
d4VvbK6dRPQriz9xa0dpUvPcbpNPpW4XTLFDnrZcmXXPcACnUuFNcXkVCcQD499TJW6+yoXPlCkR
I8q14KcufU5SMPw/oNEpET89ABVyWzFhMXwzUiVgXG5SrnOqUt+7KAs22P5dFP4EngMUjxoUlZcJ
Vn5qT5rk2BRdCiH+mOZaK1BktVFGWul66WzUoe8XHuIXEn9amlMDEGYFHmiOXs96yRpzJaxR7qhU
CjeD7bwFjTV8brs2KDYWDf8HCP0Qf5M4loD8yALtnjaNvSX9v5lU6OQMHYrbiJrQ1qfD4MwuNn8R
+exCat8orJT7VJf1z5ndOdu8y29NyEO35B/GE7QB2c1s/88iALvN3Ix8KzdluR8Vw9/IA1fN6ZWO
nDmrdpRFGW7Yjd949SxNAjpzQwAcCQ+gEXibKcZ8WogNsLyPwxoNhITskeleWTS6XfKvjPj/a6z9
x0Tn/+811v75n/UfdfW3X//8x49//qP85z+qv/34+bcH8WeZpfwH8fOj/Nr0l/6SX1NM7e+UDaFk
kBJOkHt27V8abJr1d2LTpNlCJ4XLxePyXxpsivz36c1Lj4myNv/H1OCssqYO/s9/KPw3iI+ixQd2
/x3i8jsKbLMHJX+APJVjC0oHdrD5ng18KNpMOLLEydPoQa7ESrHrjR9JbitTP0xU13c+f/heT3/5
/I/6arNg/Jc1NJAmdTkigjy5tg/WRjEo0hC20UMmtTdloyGytVD2ObNAA0fhrpoW9ExeyjNn1bdF
AaQu0R80T1ZXQdIxVkXES5Nqzr4asZdGx4Roxi+iBnG6jsS2pNaw4/ohN2KmnTaGvinKpNl1TR5s
ipHirV0o+lIiPatoUZei1oJBCodTz3MOa6pFKvIMOtRDRa50r3jpr9wa4nWEDg/a5d1AusGcdLi9
4XoYc9AmTAHuV2lrLo6Imtb3IaL/9Us4fhq1NVplzuwrM1m8k+j9lg91KuxtNjLG1dNK5YsUWf6N
19X+xolVfasLzVtDK6RrlzA0p7PbbF3IrbLv+yjaDLEW3VnGxPAX5CXMsMuRCmm/ZKnOdOSsQwOg
aOydkoAcc4Wpt3cmTaYXj5lIAQ3qrCaTsM17GTGz5+vHdO72/7W+KbqSMzJ1d9r/D+c0tkNSLHj4
D6TC5VYzurcMaJPLDaaS6df+NkTN6rnJ4NEnnhU8QjwG4thSHPfAX60V9Lo2ljp8BpuffaEqPzx5
aGusEdCljYAw7P76751lBPxc3iy8Ozn2kyTJXDM1SQdUH/AwDyhYmLvOYnRRT2Cjft05qIzSZLxu
7/ySQcjj4YlrIlDTmj39PEYMb2iMdPEgC7EaU+Gi8LK+bmImN8rjayL9fbAxu2JabXYDKuHiodow
ELV1jS3yomt/I604F66y0jYqQ0mzNWI7C6s7/5qTjAzQQdon/HOeX+WyZPr9aIgHUW+tMbgXKV0e
e7gb9CX81nsv4/QeYYreHu6c5Io35+mHVOsgKqNBFQ/11tyJl/Czc0jvzVvOu/IlvE9ceZfe9wd1
Z23zLSzIn86D8/yYP2Z79cCkGr1ZGb+61vUOYuHrT/f32u+a3e8IiKEoYDQ8aN3dgHZrnpobqawZ
ZTpuQ2G5AVhyJj1d3/KzU4U0ALQ0tK7xK+h4zzrw+igVqteI/gHA3i89GnYGBKnf3dt3G7xBgLNx
Z7RZ6URpqlxOtbh/QObeVRimZTCDvdWf+ojo/l+ZwYVINy8cUwidVvNvSwTwjy4kDAMQ1yWWNHdc
Mzz7Jlz/aazKVXVYeg+cbRaWSFHhGRLJYbLPimE+nPnY9LAU0j3SvA4sOuzT4Y92fBPMtoinuTvW
QlXwLAC824TZNJVFYdBPmegHB6nHo+a1EDYenJgCE4BjiFwbK3iwnU9VzMC/YiGsL9mbJw5SrTmt
gj20v5ldmz20Y7r1lV9m7e19Jmeo0YLBS4eRxEznAUK6xb+dLlBWW6svzKx/ULqg33fs9sqK7XHh
OJ5tnUOjlqM4QR0ptTgzR+rHWRN3RlU8Wm1BUxm2AfPRHCgh8OORCkdVJwv2COYsvCDPvua7WTK/
d/iwPGfIjxAB9T4sikfJEc+yFG1rDz9uVZtCzb4hI+j6zM29fh8urBTcL5JZU0MHSN7sOhSWpKDN
xUoLyCjUj/Y077aVgQ6eXK48NXlujPS2cvbXrZ65ct7BoG0gf4EEpAI586+JKJ0ayN/wKHRvDcN7
45U7i4EhYZ7+ed3SHIrP/ZsYPmgqKARZ/jHbSjuLSz3QRu1Bf5AO+m33GN1S61A/ewSrYKXsoFJv
dMttGG9nLGzn9Kc/euu/TE9GFd2Bczl9+w+Xsc+0QXUqQ2P+j7kibK4NirwDz78q0UEmyP8Tc1Mt
B5Vk+kHzNNRpO6H1vqQ9+La8CrsnNId2cTfc0X2K1GKhsja/h+9r+2BstoOmQG5P5O/G7mzpm+K9
XN+3878/semm/+GSg+eZbZtq5bUmZHR8i85rNk02mugrwkK+bmVyh6c7RD+chJ3/ReX6jLk3oWqE
mmT+Y4qE1DYtqm9ZHMU34SC07XVLF9aDFRJwHo/4FWsWRDOwAMkYjOIRtpF4CMArrdtAWyrpze8V
Xh9ksYZyiDpxLN5L/h9OnK8ME2JxSA+BpCF7F9ja57HNle8iYIh9Icffri9q7q8wN8lwIrnH6UYk
a1r0B3N62YbBiKjlgRI4OJbg0CWaS11lPVTqpy5XmKK1cJ0vLJBn6vt28S4nQzu1mBfBWIRFWx00
LWY8odLtDX+UmYBq3RWttXAGz04HyyPPpJ+rIfxEhe3UWJVlDGHwyupQ4451rRvcUEdz2jHurn/G
s7NBsAHMZQAL5J+E7lM7XpQD0dSq6tDE2Z1o7hLZ2f3vLMxuE2J0YcRonepQWIDQ5IOdRgvO58K3
mtgOHGOVAhdf63QNedZaauvX1cEieZPkW7XaS2JJIGHe85wKLB+tzOUbEqUaPSfCiv6aHyzZHd+i
bCVVrvMsUENz459MRMqWGs1nbnxmdJabonQ1ZNTwqwN4Xvh3krLx6IWBdVuKFxeuE3cXcSUQqPzL
PCpWjlRU9nTeMibWmn32pHtSxxy3wO0QkZJqpXC79sf1kzGP/9MXpRHm4K7JOtT33tuHKxz4SozQ
0Fge7GGlMlzkUQtvKrQ3fKYSrqrFuZOXzAGSQH5jUmJGW+H0mJijB3DPMEo20LjJn/zRdbba3XgX
Pfi7cRfttVvndvwm/egAuP/M3q6v9dI9+2h85jz0MoF80WJchuypZU/Isa6vW7i0gyDkgGJMosTO
Wf3Jy7q2TbBAPFkHBio0iLBqviHwHOOjN6TfslQsOOELl8KYXBSEAcRlKH/NzicFPVttNak79Iqy
jsf2CdgVg/mqtcJgslbtKB3q2zL61svRxswct+sMmCX76ys/v/8G9XiqMogdoSs1J3TBIGkHRrKP
B0VJVxajTup+bzgLh/XSUok4kAeBjSF1eZatlnYv+PTDQVFdxjY6ykrXXPVP+0v/2LnF9/ZYvqZL
vYbzkMPKPticnZpKiZDJ6XxWBg+nRBEhgUCbUvgwnq5/wql2fJqNTNLBYIeI27zggCqcXo5iFFQ0
c2U8JDgaZnAVbmKv1R/Wt5YBW8m6utdexyUJtPM7cWpz2tcP999DAsWP5GFkqAe46f4tr5cEoN/f
uSdJ1mxZs/CmKXTvY6ApB41SkXZXPPSutGlXvBfvpL20FvveFbuhc0Xmin25S34FO+eznS5czaWF
zkJgVeU+j4R+PDiBuFX7GwCsC0/T9wT7bKFTiWSCpMGLmF3EUbWiBqb2eBhuZZjhu+wY/GjLfZAB
wna7XfzJ/vSobKRn+U+vcaVn6Tl8LI/R52LtbJgYedcspBVnpQ5aFxRUmKGAyiMAoXkPYaQKaxVG
Ih+iI1UHSnP5ZpLs+aRJrvV16Ul38W5+tDbb5ihHWxsZFaz9an8Y2t4odk4FANDVfWKYCwBjuMnE
1lt4iMwlncgJTlc521gtsPVG67Cb/BIvxjbY6utobz5Zd8EncR/cjYUrv/ULV/Xcz082HVgcpL4w
y2fZDvjyYPAlbMq/dOs+am+Sfax9IlhrC4bmIJ331YEWB9XJqZpYHKf3symMjKhlDof+S70Vf1if
xz+du+wl8l1xJ78O5RqSA6poJrj4L0va6ZeuzETjomVDGQT511PbhuQ5jhi84TCqpttLK3VcyhrP
CvrT5n00Mds8S49zC9DacJBvjTWiwdvhV36f3qu76jbdh3t9F90U+kZ7TMO9YALlQtK6tMBZgj90
QaImZTAe4jGW3LyXtkUTLyn0XTSCgu6UHFP1mA9FsGOUSlNmFBwknevAMOeqWMhrLsXeSXH6/1mY
LUNKkHLIY/xOVR5HEd3Fg3VTJPLN9fB0IQ5SKUKNh+yGKuNc81uIBsWSyY03zqMzbJvurUw3UBOu
W5k2fOZDJwgzYZDnEIj12Xkf7SLMwsEbH31ffxz8bRO+otX9PIz3jqRvrts6T0anbAnsFr1CFKjm
7y57DAcldFLjUQ0d1HaD197Zy+LO8TwalEy/rtP12C6VHC74SVBCIBgmVWWNVtZst4ohqsuwaBrE
S5SbfBz3A1MnPFv61Uj7wao3SW1u4jTdtuX3VrXXqNjw0lkSAD3fTFpogHeZAwEe9YwmaQYaMMNI
7h8h4w536mBtqf0XK1FUnytbWmpbnGc201QCGinTbIKpHTaLjDniMVLXq/7B4ynq9rW+yVBhqeN0
b8feLqBeNXghMnPB3vZf2rJhoMYSTPrsktDRAZkJ4JFwCAF59vLw2pB2qK87j6KwuYN6TufEKPyt
HvlioSF80RQ4GRt8PHC9uVSTlhZ9J0jWHz1jNDZxjDamXHkMuc+q6HePMC/td5on4+B4Ns57DHFf
y6Lx5eHQjYwlpxPUBz9F/4rO8b2ctIyVPAT1Qovh7NZMJqd3/oQCokM2c9l6oaklQILhUBXo7Rjp
Te8oa6FrT1RQVoNa74dq3I3d0vCe6VqcOIap6j+xGafKFnT92f4xlsmKe6crD61aqKtBats7J/bG
TR8EqhuG8iPiGcq+NYdse91LXDi8WKbsAMlgGkU1B0fQ8QIIGRcVlqNdJqwbg0llksKz3DeC7zR2
Nn4ob1s0Rg1113q24poAna//iAur55sSPhzODVIPM7cYV2U/BFZRHqJRkpHnSfRoE1dODqDTqX4w
65KhlHWuPLVKuVSVmI0r5QwzTmjivyKkix4xr8xZGtAGchPFTXkoDUkErmNK8S6zIudgWFn6oIAe
vbOcYGR205CscqDAblePsBUdhaKF5TAWcAiAGAIgHktGnzCFQGf6JPK0Igv91QhFbx+VZu9aeVLs
rn+2s9g7/fTJxaFwrk5l8dOfjn7EGJSxVx5E5zQbEFdi3Uums3Aj5sC49y9E4Y5nL00GrMy+kF7k
Y586VIjC0CFNqpV8YxrNlygKlbvWZgq8Po7PfhqXqy7U7E1ol8Vv9minPUJpGCAtWCb+bZaqjSJF
2dSTq4PZ5s1+LON023d2vPA5z68+BdHpEkAunwqV83U6QBZsRL8OVWXqGziKyR+dlzorcxi6T1Ec
NajXNOLGbuPuMSv0+OX6bl66BNxDQI+4nakpcLqbpd4VdQM29tCFur4z0wKCWtZqu5xmnJJ34dZs
QZJKujSsrhue/vDM9+DOJ54Jptnt2TGyJQ81p6gzH6OaDk7jaMVOrbpm5XHuV1Ioazdl5Pz5mzZh
T6B9AjqVgGly/04Xm9DVUgLL17h13yXpQXTeCnrkWomPnf97ytzc8Jmt2fr6Lk2kJvfUg8Pg28jW
75yxususpSb/2Wd8NzN1GhFKQrl8dkiz0beVhukiB91wzZ8+1cbBVR6at+sf7iz6zqzMTgla33Ut
h2RNbdHfZJm1Eu1t4I8Lj+uzs4gVB48IPgThFEqop9vD2yjy5BGBja7cmuPNoN32JTd/o2RP9dIc
krNkjaIlKHmenFB+dKLfqS2pHmI5tnpW9AXqgxFvkDHS9te/2tnVnmygVk5DFgQjkMhTGwqKfFXN
hzsEujO4XhW9RozJtsGUjHq18pQM0bpB3aelv75u+Dy8nlqew0soDjXK6BQy7yOYME0mbsiTVtL4
Z5mIl0y20Hyo1qopbWqwuY28homyIMs9fb+T6z39AkDSIH4mudZ5RkN0tyO/z5WDY8VbS/I3gfM2
QKNvkufa1xYi+Xn+P1mbvPQkjwItd7abJckpM2UK5RD3yrqzzF0expsqUNddHR71/osXq1+C7JMB
NbyTIndskFjK4oWk5tKRIoFDUoO2k/I+Sfhj2S9NlCwKUfk6MBV6XVXftES4VvVDrpbkOy6dK3Aa
ZFA4LOias7RtjBw7LMtSOWifQoZNlt8KcZf9iL2XQj8A8bl+li6tCqiswnuGKExr8vQQC1kZqihS
tAMamS/WKN8h3/hQl8mXMrIW7ssFL4PE279NzXaxD0UvnF7V6NWoL8iHbJu6Z8T5khD2paM5PVoA
KZPJ8A1PV1QkqDcwVhHPjJzCCp72F69FuKDWm6MWdTcFo+YWvuF5SYa3KVmezOebSOPz9ykTgBuE
UIr6IKNM+iUelNptSwYEamowrPwkKfe4w5+xHFkbK9KzTZcycD5o7xEZylxPJlR5IlmPmSgeBuY9
PORR9ScSo2InjKp9u77h58U/5NUAd8gElXdY4mzHERJVFa+Oa6Ikc9d1O/1aOHW+yWrmT/qw3lc6
qehdC+XXDeRa3sRW3m6GYmzQq0Fno0Hazk0aRLey2FG313/c+d5NSoCECYSqyBrMWcu/JDx0eRKT
LbU2hIw6vA8RDFq3Rj9uNFNi4GmYLzwH3wGwp66Mato06RCgJpD2OdPACVQmxU14Vxg51jffboIf
XVTHn4YOrXSXSnz3rU80J1uNY5J8zRqhmW4dShFlYfo3n/rCFo+2pKeVm4EmLd0Bca7XKA6lb3kh
KwnPHgtcsDQ44psmlDF3Ow6J4/qeqj6HQS0DjQzU8bYLa+NZz1WpWpWMFLYRx4iDEEWvyPtso4rC
H+7VEV1W06geUymnnKkoIvpK9XwI3ciWrG96qHbPkTJECFTlTfd9qEw6u20SJp9lytrgdWOzPQIe
Sb53XVO2blok/qHvaGcs3Ii5V6ElC6CCADyN5IYvMMuO5NyvQI6YxQHXvfb7zaCi5hTUKybaXT8w
c58yNzS77J0kd5VWYKixZSTYIIfFB8frF5Yz/dyPR2RuZXZlUuo8WZtixZDB0KJukVXZQkyffzEK
BNTuiHFQlBAZnZcKkW1R6lQJ20OchI9+gAyucELEiZl+kkRU165/tvmCaLWCdOSWMZsAGbe5HkGY
AmHL47Y9iIDKziDn1aqywftft3IWyCivUmDhfQWTEPmW2WdrTbNvFUkA0gjaTVl1gdvW1ktddMgS
au7QjrQj7XSFiNRvngreWRhGBB+11okAO3sI2J3Z11mR8LjUTTcrU9cqhNvaC8ubn713K4ABKG/w
OQmfp4GG9xwgNi2lyCG1a7U52IpwMxA81z/i+Vaxlg9WZic8FB78PDPjmRrGSO053hu9h6URSnO+
MO1hrExPRCzxhJrXkBtj7OTADnkn1t46Dq1DkY1uXf+kj7uKxpzpIvpN7nT4rjEgYg2upvU9/013
k0tLV+H82JD70D2m/cbvol10+l2HJGbAgO4FT70Ur1LHRMs3X48RECm1XnmGvi3qZ3iKC1fiLPRA
fmFgLiLZIPVRdFRPreoM9RhoHYknRpAbzlb0twaaS/o+efvd/SS0UXqYUOFTgXe2n3pSVoqaSuIp
VmppKzMK3k0Mdan0d1Zf4YXF82eaWEUNdwI4ni7HN2NLxJAOD/Bhe1ePVAWUTzds24mU2qEiTNzS
Ke9Uf1QDLxaR5UvAuvnB5Re8Nz7I+GQqYPNRr2knCiadKvWhBXqNslPSocCdZAtJ5ZKVmY9h6B/4
5kyuD70DczsB4G/ByFk4G5eMGPok94lUIgn57Gz0HeTMnhruQfNNwmYkp/mrxJzq7fWjMY8B0xcj
WCJCiKwwpP2ZGYukx87QLeYSWukWknrJ/BSpXMPjF9uiKooFB3a2LFIsZNJIeZDEmLo6p2dEy/XQ
SDWlOPhmi2v+VRiv1xc0neVZ3MQAaGUOwiQ4M7vJ5OZmJrcwomPLdx1BHkOLKDj+74zMTnpfppwA
pNYPArJ+WLx146fCWhJUuPyp/r2S2dYww7xE3JIMQMm+oe3minFwry9j7vXIMU6+1SxmJUVgIoCu
FQcEXft9Urk6FzWkS+169eY3x85TiJlZm9b7AcPCMFj7/5L2ZUtyIlu2v9LW7xwDZzbr7gcghpwi
I3KQUnrBUlImuOM4OJMDP3Q/5P7YXaSqT2UQ0cHV6YeyqjSV0vFp+x7WXosDZCXvc/NpUkwo1A0S
GAvXZm5S54PMTJ1RQuGATdtf/sR8xitpgUMeEfrCMEt7MzMBk2RMg5YkUMZ0P0wADulSiLB0jKd5
flosk6J/FeJ+8h6qlYGW7137yfDeL2//0hizu4jm75wyjjGSAXhg79XMv9jtQsZ7aYzpCH6aBy2c
0R07HDGWo9XMADQLgpGL5eiF7ZgDTtVYs7r0MZPOo2isTwNpLdHGnxjK49M7h+/xGpMoJZH3rsG2
0lVoS7hXBGzI5Y/Lu3L2BOP1nIRe0R86h3rqDaiy7ArXHqHFykOtxlbf3cFcuf5D/IcEsb+v5Kex
ZrfFo2i/FMUUylR+2Lq3Rvfs5Gl0eUJnj8CnQWZ3pdJ0yhWZ7BhYMLm51T0tNP6V8A+9AX8v2+zC
NCrzq/pjFJKGJSixa40EGDpsxZ8faQAoUd5AIhLFcnM2H0cjlV9rOoy/U4YWFCAQLweQZLq8amds
M5JJQBMhoJ24gmfvmGxrFpdVLe9NHxVjBNegkoa4XaBMVFVDbyncPLNJGA4eOTBxSEqclODA6Id6
vMLxlt/AVxVkZgaVlvXlOZ0kVT+C2k+jzM9bb3OOZJC8h3DiFLnsyn12YEOgQzi5C+TP8S49kKXA
8+zUwBo0eVKoaMy7kbOGEo2kLfbL51Ecqzen7SKLi4X09NlhPuUfZs+16yFDjkoEHA/22gPrxbVd
1v66vIBnjNBRjmP2YBPLyBpbwxgs5hBNPlTGc92A/zrnC57B+Z36NJvZdYKytOqaGuZOgdiAoJwX
jF5/VynyUvAkMgsPVbx2g4L0gw31Ge6z6841Nx1JFh7apRnP3ii3yJBWVZOFYg20Q0lkNuhe18nG
W9TZPglIP07npznP3irDywoDLSryvk5BDRiJOGie6gd3mz3HPDTzCHWwIg+LdfyHFJeTGf68rXNt
6szQeAb+ZVhIxqOGx0E3HC4fnNPYbDbE3GNtIVOCvIW8B9mB/9KOgfEjk0HWoOcs8pN1bi8coIV9
m+vEJ4ZRDD6gEPdmb0fZcEdoBnipWDfav2S5/t61OfSS2hmsJ8VIlMiVRa9l1q2N7Mvl9Vu43P7k
gHxyY/K8Tar6Y4cgamm3NxApudKX1FbOvPxHx2BmHWOtJlZhYo/0XG2MrgpGJ1mRVgVatquMZHN5
SmcfmE/rNu3gpykZZUU1e1q3DuTmfRYDA7wpxyLyrWfoV0FHIQZsaCmmWToWM7PSjf89KHDsMCv3
qXr2+q9jvdBsMS/7/r5QqJlN3ENTPfZ4bhDIFaJt4J43olhnth4gFR04ADm7PrRxm2LXjl8vr+b5
ESH5hzga/8zPe4E6ncz5iPez9KOYsdtSDKEQ4Jm0vQeQYIeyWQIbnQDHf8/y7zFnr0GTUF85KWJp
YWmhMl/AHhx5Zgf6crouChAvkCvDh1zHtbnYxHqyj+j2BDIRZLmoPCG1NHvs0sJ1eE00e9eU30wO
TSR05YK+LwK2fvWHCzsbaTZJ32eepfLE2VX6Ppb6lVljggyhakOfG+htoLywvjzinDgetvh4crPL
bg6OcowYQ1qbiFzXX8gYombWg0WlDgAkCdxtsspDVGS+2NeD8+ChbeiGRkv1jJMK38dnAMCDFhpI
B4E/7PgQS02MvBvxGfRL/areq6i6qh+qx+TgPpQr/tpetY/FHoOjhBYtlr/PbvCnwWfvxdCrMXYI
BnfuFFLm4A8xApOF0Cvpbuoo3/cb/lyIoH9bog85PdXT6k/Y20kIlADBdDztzMxND1JXzq6voq4L
/DQamqjSVrRZxU1gR+TOWThiJ3Z3NuLs3df5ANnCAiPKwT8Q8WSMEKNPuqiKv4wQXrl8uk5ekuPB
5uVG3RepTOvpPKMLDEyXniuj3tcXjPvSKLPt49oo4irDlIoa8vJg40TprjB+Xp7Kic2bTWVmBBSQ
yWbuTAc0zTcELMKt8Ldm1a8gZxg5sgqg5reA4Tt7LIE4x8EA6Qtqp8eHw5NjhbpYbO+4Fwc570M7
izR+nS41eZ1fv7/HmZkAyjnpxtGzdzRB25O5K/UNkQsBw9Jcpm/49ACrgo9GXfiwocUTz9sINK6B
hwYrYS8YtFPH9mOj/p7N9CWfRhpj3Sxq1Mt2kH7QD/7P5lHoAb0lV/xH+1NBYjLw8qBd8mqX1nD2
1kNpotcr1MF3ol6llQogxQChj+fLZ3BpkJm1MKWRMBCK2ztL81cepWuWv9WMrC6P8j8Ypb9XcGYi
NB0wHAiC2LtarDrrXitD/9X7hcjH+arpUUvXTrlwgy+fDqLPrH9RA8GNUMDeyWJj+jcc6ixoOAAh
4eWZLQ0zMxTjUFopT7BJdlKGYKoECvhF9BHxlzh4T9zNozN4UuvS0YbFzAEbBf5LmgSwR1Nj+Aac
JboWpkX4v5vWzE40uqYXmYfVa6yfsWNdl/IHov9QVWZ0eaDTQBkoJg/+Hnhr0Td00pmdW8IVdd3b
ux79e6wL84ceHGUB/eV3kRM88s1SJ91keo4KHNOAU/8++kFQ6J63e1kDYOQVasM734QkDGiCcXcv
z+nMncIIU50QLzAoF2eH3QdWHApaGEFPZYyMHa/XQwFSPjezl57ehaHmPo6WO52VoslolzssFHLF
SBWa9P1/NZ85zsGDYA+VwLDsdFIEGfRwnboMc3fphC/NZfYcEgZck9lhLq6rQguFB52+Ft1Sg8z5
AwegC0q6U6PhPJ3l+GMOanTd3hmP+W7i9gdTBKJ5K7Khv1wGlQyg9QuqnH9lDf8edWZni3HQC7Ah
27tigiY9NfaLs0TDd87vxrn7e4zZuZsaoEYXShQ7INVubaggr8Sju0uj6pGvvaiOunf2am/MMF+T
H3oT+N+KH8X2fzXNOcrVigGvMORg7wajRXzqRwhNefF8eZDzN/if85zLshWGjDMRY55K+zKkUBj/
9me/38bV9RCDAvI8EfzP6bQhchE3NJHtvmYjj9As+Kb1+lKf4Um/yWQcJtwhuOAAQzyBongADBq8
Nrp9pgm9j7w+1r57XtW9ZMPYfrOIkAyK0m31lfEc6dA2tSgChzjvoqxN+i9UGYCWD5yo74ZT2n0I
CEbCgxLdrF/NkkI6qUeyeghyEGyJINfqRkO3vWwWfNi57z/NAkhf4uI6AfgxJ/PwW7NsEihO7VNo
ID51QnYBq2SOTKabhgLS4BON58JdmvvNH2OCOATvxaSsM3/aTd7mhfTNZg9b3r0ZiqkQCFgaCAXS
SRvqTd8yvXvuTfvq8rk4M9eJinpSWIDUDYg5j91A5hsNqv262oMQ6KBSKtZpzgBublFTAIVZuiG5
+/bnQ2JlcQrBzoiIbuZeDByYSjXaah97YB1N4+5Nw6WCwtNTY453ccu7P3z4sbbTVv5zwJkRZjaI
eKXpqj3qJ+lKce3Jzx0VkAHtWHUd/2E4gtEwKXCcTmpJOgiPjlfU8EqHJXqv9n6ckjAbKvbgxOpL
wd34V111S7wlc2dtGg4cR0BoYzygKGZGGA8McXgi1N52wQxkDm0TJSCCC/MiiyOtkN6CD3ri9qKN
DlA6IFWBakN5aA43S2y7LlPNM/fcfadm8mCDwzMrrW2mw3eLSdTb3g1R+R2T5a0FRaHLh+fkngBF
h8IXWESAUQH38/Tgfgpb/MqzNYZOu705sO+9VSdXg540oRLNF780IRZapm7AyiUWppNWB8z6aNxp
Gz6Nq2JH8aE3MWtmfO0Ha53a5o3SCHpSy2AsmqAGHLeq4yumDMBgexPNOGLBRszfCCiAgfYBOBbI
J4FDdY6Tqbina3R0nb2d6V5UmLYIVD0slcbOjoJDg5SlBff1YyU+zdTA7lZTm9oeekByI3IT8jMZ
ejgu7+MJud9ErIuqH7pBwbttQ03zeEFdrzDbotXooe+h80hyz2NhrGL9Hkp4oghkLpxXwWo0N3Ba
QKOP8waCf6UryqcELJkHCEX2GzY0V0ldZOsx0eX1yDT2+yn4I172+/JNPDbV21tz91r+x/RXfxag
eqZJ2vzX8Y/175+TtyJ6bV6PflgJaLANh/atGh7eaigQ/td/4Bf99X/+//7hv719/JanoXz7z3//
WbSimX4b5CHFEU867Ns/eVWnD/nrr+1ec/y1PeKG39zq//ZevYr/+39eaQ0D/vs3X/36z3+f+jx+
06xrkPf4B2S6JranSfftw1T/5lmHp2/9YyoUIMrRIe73Aar9i2hdc/8BAizwGKIjyUXWDipT/2Ra
14j7j0n2HK1KCCLwb6Ty/nslpi9LCoFF/L0yf/38mfz8o7/n78BnAvMi2gHq9eO4Ao0xcw8b1hsN
BZ7wTtE2Xkv4HzeNYsDAdrh9WaW6u7Zv1MowIA0LLq3xuhWFWBE945GqPBkwu+wjBDNgtLFSfa05
Fg3akefX0tFl0Ke0faK5o0VMjF+qvn2WA31VrG+fIEVibXQbUZ2moRvh046cmdasModp4ZrjOUaf
pDNpdM3bJRW0xgoc9f6Ol6N3BYJD/XuJjAw4sLTNx4fqCCeSmqZ7y6EDItliqXFtxqOMT8AXWJBg
gaVBGAs27OP76VDHZ2Zp6Hdj2q1fPDmIPZrjWbHtMm0lvKpfG32spxDNIcmLEbO0DDsvbr7qo1Ec
mBIFwFzOYKmgKfxxm2dASQdgFBUvLYSaf4KDJ79nZtZeK7N2odap2+yqNxXgGenIrtBbYN1WlSyK
gBcQAwmalvV1IGsOimHCfWgrNRpzYWOXch+zvNjHvGFk0UUHMuOJXW3mnVQybQdDVv1dbvvmA08a
OUI1zNfaoLBq+W7QFIwqHedqDcsGVFGvYuu6t9GtT6QfGIAdAWI25Owb5DTNbuEFmAV609fhPuE6
grgRSgagrj/eFZZR5nNlkDsGcpZXwVPO0fyVQWlGDtY39BXZwyqrzOSeJWV/zTvw0oUWQX0V4S3E
2TXEvbCtKosXkCnHj8b0XS703HBK0IgIH3YeI9W09p2sqtVdRdn3Zqptdd4y/HXKbx3ddtgTNL5h
/r+1PmGpPj/CXWwnaGSX452O6CKsKgVfB5pNgW6nj5mUzTW8hvHNSIm2SkcdYNKca9U6L5v8KedF
QkMH+jQO1qJjwagPcReB5g5Ey7mpbcxm7OCACokOEd9lOwdkn5FpDA04mIV3yCGOJULwJ74OdgGG
iz4dgIqsDWo9Wr2Xf3fz6ju1UZpZpRS89GjDnITtRBUpSHhnAdDzjES1qzBw5shfOHhZhFeWL/lH
Z84vzAZMLzrc4NWjRHS8RtWoSMHSXr/D89q8kGywJlFsYVf4WFMLtYLW6xj1MatmpRO6Y+s+OqnM
wasBrS4/Uk8iNCvGfy1YtOlgHm8dSO1xOtDSj+gTbV/Hn1XXdZOp0h/uRAnuZS0eyV02OHkUE7O9
ypU+hpqm1NVYdOrLOBZQlWO2ux14lr8sfMlkuGZfMvWAgL4IgGOgqGYepAF1UiZKTYeoUYEiZczt
BE3+JjaJ1RYUruHIrVlSMGh3FPrwHcFaRYKixgJmvV2Uq8zBXQraoXeiy1927MmjroajDe8OhFHA
cQIOPbO4jckbyKDF3cHNxGtJsEyenWYhSMrhTPZkIfCb39iJPAapSWSL/KnVZ+5Ia70N4TXl6Ie6
N+U3q+fpOmeV2F6e08lLhngcLgL4GxAvwMmbY8g0jdhZKxPjMOjgpuxqrq1qmYPbK4YLO3Qo2uq5
+b104yyoQVn1neVKLEUs045+3nF8w+SMAAnl2WjbnYdIow+/oxYtvLPe7zduLcq1svR65RKcwtT1
dp3v3nm1w7YumuHQddHFd66X7XL83qCIfeAEdLMbw9iKlziTZnHFtOnw5D9Ui7EdYIKahW+oWtst
4TE/+MJQUL+yYHTyqaY8AAs3MqmHTiaLVZk29gOtqzxMjNZeZRycNB2834UjOLlLxyuFr8F58OC2
gctz3rNqJaLvc93kByM3+MZOwIWHvj4j8qIdMiLOo51bKK9BB2Zpi+bm4WMZPg08C6+QGWpNwnR+
QI9DFZhlra963YRMei7kcyzB30sFWpoGV+qrtqRVSE2x9qB9vHReTy4h2DhxTsFjBecUfDUz69Bn
htWLXksPblmhwwhecVT2otnGrVkcBBNFlKQAqAstFqFovxV2861Gca6vnOZZ1aO7Z2jMvHPGflyr
lC8F+6fXaSILnQ4zcvxgDfkIzj8FZ62GFFHsMnowkzaN+titDsoct3bvJDcGUzDyld7uGGv8G2Dx
UKCHIPTCGZlO5NEZwSeg2Qw5BxdePDxv/PmnT/CoYKlZKLDcWzGq47b+YCVDsUL4HF/VjWEERRun
O0+65f6yLTm3NcCXILkysV8h6DgeGM33dpKPMQaWdr02WxyPNM9oCDGcdI0cCF84C2T+UpBppiDH
xnsPxltAWo4HHDjLG6ti7GD7HBiHmKkr6cR2kMjcuaKNHIKyrsgqb3kSTK1+YTV6dKN0MQatJrXr
XlffJWPteqikWNmdEqGFBGeks8KKVBkP3+s0dyK7b744VWmsE8dMFviszq4Z3EWkiCahXXvuMVF0
+la0pQfStnSlZeYYUc5eGGRwAyO3rPDyFk0rcnI2HPBuIx81vWezFfN6PW61kbODTN0nNHJ0mzL3
UnSXpT8K5t8WvrmE9Ju1kcOAgiRT10ErjkDJR7/qLAK0MzryVAfLN7MrZAli8qJPaRiFFgngpUHC
QN0GFLrFg+/tfLvYUUWb26JpNxUyeCsS1BpW/vIqnC46WjERE+gAmk1NmdOff7ohInG7VCtgQ4y6
90KrcL8Q0h3GJjWiMS6WFG9mmZTfK+AhqY82T4QrUE04Hg4s8VnTDg09CG20eViBYgdUTXZC9KDq
x+qXJYw9csDrUZvwlpygD5UigVeHep2Om45qqJsQe9slg/2M8ih/xXLbSzw8H19xfDQmmnn0NE7k
gKAxnnk3cLxzSdXIgOXOzfuuN8bnplPpVerzVoYCGe48sHjBzaBFbY4hrqLZqnBx1yLDYeajsrt2
Z/ic//RQxkDmy4CkT1Y7rRWRWph3AtC+28TRhoPgNnm5vKMf5Nazrwew38NmIq+B6slsS10vLuDr
i+TAxTAGsfTkiqM4sBX+SELaGmYEV56EeUtJlGTZJh6UeTPUw/DixIa/HRSxwI+SbSvZoxbXsjTS
jQY9CSiSOKnrBsTL1DXRFFCXWhPWtTGGFPbU7+M4sirHD4rOtkKEvm9I9WrXdvXgQQD4ERzAZWRZ
WR9Jrj32WUN2qaj60Mz6cqtk7q2lcHg4ND65IpAx3HgtIpCFtTm58+gRgCgP2I7Qtqvbk6P56bRD
L1RP3H7U9kOZtAHJ6zIS9kgXgDEfz8p8BxDQoKiEfnF4yLPI109qozD6PDnUrhwiyy7dKyIKSLXh
LYoqdBEFZSabVa0Z4yNonUxwddL2Hu2kT2ksxjt0BhbX3OcAOVvlK3Hz5zaDTjPe2Sdn6L/FKk8h
e5+v9FqqjSRNvIkJkjtWhy2BDp1ceESnRZnNBmZripWhOOqa83Kfp7dDhROl7c0a4oBjRfjeH9O/
spf/Y3rsjLsAOzRlytHTj5LW3DjGWoksk+7ke0pxseLOhVOb9IiOTXFv1Q1aBlJ3DR6wMvJy/c6u
7Hzh/ZmR4E7GCV+ACUJHCUgIeLjHp0NvgGXsBzvfQ+PhiZYblMK1eAjcH8yCrF/jrmo3uzHGlY+e
4Grob03pb1Tf3pXpe0Jo2DN/IVMxg1D+9UUo74ETbNJ2mXMCjhIKpKjP5PsxacytiepuYAyUrEdm
AQwCVdobNL/qT52UOYxOLTaiccZQjyG0p3vNsDL7rItUMbJfGopH10OuQVcosUF8CdgRHK7M++Oz
Mj0mCF7QrAIY8dxyAjlgSSOz8n0HZORqUBCOpj5QW5ev8UmQhI1CKhd5LwwDtoTJ7ft0jbkOkhUI
wOZ7L+3qTdaqJOSGWUfx0HoLQ52+j5C4m9xrdBeY+M/ZmUg76uiF8tl+pHkSkQEo6CQGNTt1CQsz
U1/a8TNT+3s8QKNnDySxGKs6h2Z7xr0r6nWwAWZzU2f+NrWMVWmmd8Irr7lZhsCeBFTbyk5slDkE
Xievk359eaFPYiyCRPr0iiCdDjmzeXd1kjcNGCErvi8zaC6XNrJKFoOSY9GlW+Jk8BGp1wRw8+2Q
aX28ujz6meMPmkOYaQT9yNYhGj7eZ7uCqK+0e7anljVuHLeqHuNBuneuqa5TEOKBhY+Yd8rSWoAt
jBbgzUHtcqElt6KrATXToON8PWSVsU302g9EDEJ2rRySO79h9LYx4qfLH3waboDPCFQQ4AlB6xtq
BsffW5RObJpIou3rER2p2EGgrDtmRwJsa2HCxbiuXe2+8IqlruEzxhOpC4iWTGQ8yB2Ykw3/dCNc
LhTOB/gfkMAb1gqUZp1njc9dR37pXjJ+bQxoVJuVbobMpzFEDex8wZ0+Pbj4gumkTFr1Puqdx19A
ZI9Ohm5M935dP4iyInu0M4K4RwixsMoniWVwveBhRVSH2U7NEbM7OTCmZNkWGKovtswFC4PmZeZd
qxX1jZvXuxIEGLu0a6MSPI0gHIySCtg5JOx37QCivj/ec0MH7wAiCQOx1wco6NPKE+U6Y2sOdG9C
6RR951m985zMPhBvfKFVva0ckT/qOWcLLSLTjh6/ynBifuPM4eIBcX683qAnkNIlNdsbsW1vNAcN
DD7p/Ojy7E7NH3ZzSi8gKwZYzkdE82l2QHHGY2aKdM+qvrvyWaJC5PnK1ehYj7UxLEgbnDlDsOwW
auXIdyLBNP35p9Es6WQKHS9sr0n/iYsqWw8j8pdIJKiry/M6Df4QJnsoUQMgCBqaeQ2gIlL1NQin
9p0yfhUN2pONmFRfQMD7kw+N/gvAoSUJjHOTw6BgzzTAIARqjOPJFZLmRDGQmBjM1G4ds/6SgON2
yx397fLczuwZMuooaII9AgHMvHkoLfpurPE230tKunXJG2frUDQ6EFXeDEAjLVyAM9HSlJzG2YCL
MhX9Z9fRKHmMXBMx7sdUuHc2Maq1l9Jxh+oSEh42Rdsj67Zp5o63qJJ51xK1ohe/LaOKSveqSmOy
rRJ7RC2jcpOfbdP0m7bs3820zx4AzKjDfMzoAvDlzP7DVE2HDC6Ej1053gySgmDWQbPafVW5VlR2
JTtohXXbuHA2RaXVaGkAO+TlfTm7UEASoEiNdCXSp7MrO8S0FE0ryb2diQ2gINdN/ZS176ZG3uBQ
bZsUjMtDHFh5DjFhvwlYArbE4tqKN7XIg8zunr1R82FjnNCKjS1T7YJNOV0VRI3IiEwAHRct4rNV
yWPQHYHnKtmTQt+3rf9QK93cSeLdWnqVPygh0wX36tSKTXEqrsMUXCCnOjs7ZVlD9lXGyR6JNBYU
vvBAZG60m8srP8MBTX700TDztIOAx68Kx032jlyTqokyn193ts9CVAtfHD6+jF6zyRPttrL6H1Dj
WCqXLH7AbGXtgSYm7fxkj9Ox1hTwNzb19QBB4botybrzszuN+y95fB2jZzL3xyUNilOjALcEpx2k
DLBdYPo6PvAqlpnVmQWsjzRBSQWGx3xo340EWtt5/fXycn8kG4/fJqw4UjzI5KFmc1JA443JKCV6
sjcle9ANOGG8BHX4IHKCFgqzWFsDq94RuSQ3UzL6m6FL76axHLG1apjiDBp/oPKz/Nt6SPR31pQO
lIm45rCg9ORbWcfIsbej/IL8gqpBE5hsNDcDYaBl9fmN5qdpFsWgYIxAIshWNCHgg+v5cMe81F8T
e8h2xOPlOu5y54epSR425RC/gDIsvvWwSQum5tze40ZBiQGFPPCDz92V2JStn5WU7lugi66dfHwD
Lkxex0Rbmx1pr223QwJ+pMhsuUmxQuHYeC7NciFDfOqbopqJsBohNgRloBZ6fAAa3ULCtzLSvY1j
CILw7N0fJd10lcpuEeXIyGjaXzlv9PfLh+HMuHAggL1xJ8FIPH3H4xLQUCai7pJ9AiHWgMHRPxQt
5Bfigex1OHFXPai2t4I17gJ18plsK8p4lo4T6MClQA31eORCa1spUVPY6wSlO4AE35s4Z1FuEl6G
MkGvTclVfO2X2he9b/zDQAayAbYZgIQmTVd2TYHDKa175rmHy2tyxoNFXhH2FalQEMiC6un406gG
gmPkiPx75pPXErmQsPxKUIYHKB3izVmfPTpNdts6iDYVya9bN3urQZZ6N2TJUhfuGQs8ZVyQ6oQe
GCDX0/598rkKtIVXDhRjITuY9a9+MWaB7o7Zwik4dX5QN8TTAucHuW9jXgsqOEXSF0pR93nR3nc8
7W9r5lcb1VUOXXhSzjxiUIZEtIoULgzdHNNKxGhSh6j4Pke6bZX5HVsnMhGBdJ0ukmbRhbwkS4yD
Z3JHuOBYvUnDDeoN8x0VklCnQo8Vet9BvRdYlWWHdQFevMKi3wCsdYO8c9INbweYXyZIHKFB9WCO
Xrr1LSnBPlq5flg3pXZt6C5klkpPf69b68vCyZvs/Mw0AyKH3AxuIlju9NmDOypNdqOee/eJcvJt
QaQD2O/IwqYi7VcYkFdhmOVt3wz6Nb7Ku/IkBJpZm/5c+I5pnOPvmPQlLBRD4DuiFDC9V5+OnZ+h
QaeRcblvR1F+dcCrcoUAksEVq1Q0oLYbOQjWtsSJnzVrUKsOfnzUDX1Yar2I8nJYkZ7Zt0oDkWsz
crruSwigiaHXbjhPl+iypq85+lpkH+AtAv4JhmQP9J/HX2vYyJoXMCZ7XfZtqPcVMv8Ne/bH0Q/7
0f/jI4zhQFwPOw1nDI71bHEyhAqAl5oJQuiWAS445ute82TkVYKvnVTUER5dvmAvTwzBNChQyjAC
gPa7cw+hwhF2wb6Y7BUyMSFy0xxaH/mw8Ax9lOVnSzndyilRAFZ7qK0cLyXiVvDb6aV/n9VsgzQJ
0toiAPtA0LZXPgUBQGJGebJR7Rvvbgrtqs/0+657JkWBOkt5o/VZlIBpp6dqU0i2tstnSLUGFu3w
b2vhY08ASnBdcKfh9cJ4OcACzRI6lYBqmMwL7b5B4WDl5h3oviu2meKgJ+DVsi2nrRYNlf/gDrV9
3eVgOBY8Ru1K73WBVL/ubinw4VcLt+fExkH1B9uF3UK8DL7u2XchIs9UPwzJvkU1fZ1UMd0mCJKu
ANkHM7KTba0S1WCEDMnO0xnbQCNFRZZK200DvFISNJ7XgigXi9YM9C1BNfIA2NW4ufyZJ7fGwvs2
0TsgUTslbKYT9+mOW0lZNUZqkIcBpfl1Ln4kICE1RwGUtMqjy2OdPqlTTzWGwWbBm0eCaDZYNmbw
FhHHlZrn3FeFde/SHmqdrIPbmJTuderU5Gbyd63CYzfgndDRNaz/MFsKvmnUG9eXP+g02gMtJR46
CDMZBNDUOQTAG1sfLgjx961V+5u+rUcwAegJkpTADj20ILm4qzr/G+TTyUah8WjlFpJoEZoasYey
zzcgVo3B3SrrJw+IoJ+l1JANRmtUJVdmm8TB4HvvQAeDOP3yl59sGz4cKUTUYODFGydhqpVBLczQ
Y2s/pmo19tQNNVIcUKDDc4EC0J8PBogkcllwQqYBj7cNcCx0L1W2tc+zbLh1bCHCWKDa2ECfYgsa
BbIw3omVw+SQfLGgDoZbirNyPF4jcABz1WJy0HsLSgJKLbfTl6zc2VFwCiEdjpMIfNzxKHnulNKr
HGsPsrI+7EoJAI5vyoWEwkeW6siWwgKAaQLPqA75RGSWjocBLpmBBLF397lBultda9rnIktU1NbK
fvBMoU+0T4gwmDtq6B7KVNgA2+iulAZkzKo1WgOc6pbT7Qs4J0kwpkP87jaD++INdfyo2gpEaonQ
nSaYHNaQp0jfIIrTlQi6vvJWxIWmvZvl2TOA1cD40L6uq6BHSL8dkt5GqpBANVsfigwys76dXzEo
6waJhp9DQCbLVz/ttqWONG7oxxVaZ8eEpGUgHVBgh6zjJEKBJMYDCKxjBiU1tzC0ZlVmvbGOLQ6Q
eZnQPgk6l6N9CM9WsnCHT24CXio01QEQiLAc0qYz3xhRy5i2pa/vLSroqgbgFjx2tYWv4hmgb4sa
wB+dyUcbCgA7BMDQpDnlYcD/eryhTW5nXcOhHmt0+rXnfjM683vTerc05cADV0HCrqX3vUiHB8Wz
wACgWjK+NUHtEvshEqYrYjZbAskgzUVjxzu33lAURq2YoC5Mg1LydYOqMo21iJODiRoFaAFuShSS
BJJ2ufbsdUMDtnzjAD7FdWGIlc61qFEL9fGTYGCa5cSMAkw4EofzRogWzrvSVQmJx6FDpE+q+rZP
JP9Fx+7psnU5OxJ6En4XRlDaPV5PlZhp56XWeN8xd/iKIvcNTra4GpuGry6PdBptYlJIKE+aUehF
OGlFAiLQiB1fjveF3QP9aP2sOT94DoCARVdvaVeYgTU077SCEKFdB5zxvcKjnKUqKj0k8HW5YOlO
sTbTF+FRhB8JmiOERMeTzwih+qBDdjSt3SbMWmJdFaRLA7ex4iQAXK5cVaR3Njk3vFvW5ajVONd1
jvYAs9dE5BrIlnRO6e1csyRRoXi1UHA/sZJoPjTQdAjXGt8Iu3z8gYWO4M8tXONeG312ZXsSHmBW
7xc2Zprm8Z0CCg8XGTuDOglaDI9H6ZTfoNuBQDAYcd/aIEpleDq5faXgiwZNGnvf2sLfm4VPtg6n
fRiPOjBy6ATZODRF12dTtu5dl8a/VDohoihNsZWZkQWdZuULx+gDgTL7WlQO0WqEJxFwZG/mxmTM
Kg0r1dp718Er2PmMblyL2uscNIISkUfNr31bG+4o9C6C0qr1DSJ40L4LcETHiVntOYiYNrlZObBS
wNIZvQBVRVVBZMOo2iFMSzBW/D/OzmO3caRdw1dEgDlsqWhZNuXQcUN0JIs5p6s/D302LcowMT8w
g1n0zJRY8QtvmJQ23XQ02F18BoND11qS5WpBxiflOmUzOUHrVs/Tg6NNeydL61+xWuOvDBTEvysN
P9hmzdgcMifJ6Lv28G5GS+wpI6h37PN+FzZRtR1GVZxoPv5JR9EeukJrXsTY23vM/Z7sUXHYiIUi
vveD7HhNked7GvrDzu+MR17tc61FzqGVEED/eDu8kYQXEwz7A7WEt+STCO16OxRxJeRYawbPzFWe
N8dogqcAt9A+8CcQ9qW8xRzkc61E/iPdd8sTuo5zqWyKSzWVtqcVZJ1taolDGQ71YcLk5L5pQ7gT
dTA8FuBL7kc/tv5gGKJtKfjLLqa59dGh+rqysW8yaGxf5uCfv0D+UO64/pDOHGJjDMMeT5pe2YU4
r2zZvt2hyhT5D7vrV9kIlB6bsWv28VApa0iF+dwsJxJQPlKrOMfN2qvX46clPY4a909PjSLrsyLV
4J6twT4NPREpAch4UCJRfmqNoP5eS2QpLYJYteL3btDaa9avb631xa+BAQXkCr3xGXi7uOzGQFO7
tmgsD7pcdCebJThXezKsszmMz5Pdyh2/rkHlLOo0Su1R/SOF0vlLaZPxmYZD/ap1vummBIcPUSU7
TyVI9vtRy6xHqU7T2a4s3kPFSl27kFMI4Ga0b6ao25lDQGrjjHA/izqkq57qlXGnisb8DgA8fMmK
onBW9vBNWDKjNUGhE51TS7tp/eZaQMmzsltPQwQRwaA68sDcRAcQwMqmKvtqpTJwmwY7aIHzWDtg
jMHdLJ0uerD1BQYMtqeg8bi3imz6TgIRPAinwKgkruRtVCntnt3fHfRhKhHJ1rvfbWjlP0DhVTtu
VHWj4oe0MhE3DwgFBAX9Pl5baoo3mcrYaZGe4VblFagTQvbLzbtC7dcUS+Zn6Gpr0TWZk216xaQp
+hLTpClZJKticjxHbR66XJU+N2p/gjSo/Pz4bnp/IDJFCoggKZaN1CgNjaQL8Q1FnT17QPIx31h+
WB+KWo1WUvPb7HT2zqH6Qrf9rUg+T+0/uTnuLNpoq4ntSd2Y/s6ySHsiB5W/mRUWME40hedkFF81
CW3EocznADF1XgJ5NFz0W+rvkiRFIHML8zimY8rTIkVfzVzqjj1JeOdqlBTRvDCcPx/P0M1b/sbE
pbWtOmx8LsDrXz22iY0VZ2N7uEkg3icrtWsKHMNA4Hb9ObZH50EysvHTVMZrxjw3JReGniHbM4UJ
Fu9Sua3LjZBEDztau52indw/W4Mlb3tk3KrGDN149NeqT+99rMVRn4s8YPuXV1plBEKLY8n2OJ3x
duokc9sVWfDIsuJgCA0uPNv0lhrXDIe1CtNtasnnUkOHWQ/KRuZXXM/0UEVOGOe17TViVF7kDP0z
LUSvYars/CHuWmUvat/Zj3aFsndg29PWSJR8k2l1gA9MSdgQlN25NypadeUof4c8BE1GmBOaKVOb
kkaWIVM3QT1s40Y+TwZuXUYUdliP8mqF/oiJhxEi2DTBmDw2TWi9MRKCHZugcftwTPZdXY2ehA9m
QDEHN6ZIajrchPCL71JJdws8CCYXlKQ4VrIQp3Caio0xQdPVbf/Oz8riLgq65iHCLmyTl72uuRQ4
xCa1h3FjtrL2+vHmVW4XFPL5jBQi64ePsrRkxJZNEUkbY+YnaQa2QB2kQRyXHkQ64e1kNGq8aZja
e2L6T2WTKJuoMcUWbZnujljxRTRqtAuVrIMw2oIT8NO+frB8XexkRV0DK9zeRfxWMApgHymsKUuV
JqUzW6kWCd0vNHJ++Ha20ybI08Eknj+eldvHjCYEAjyzewsh71LAZphEAe6n0TxluhCsAlLtLevY
qMXraCorIdPte8EAM3CUNxOw2vKCtfIhD7XEwLixD7tHpW6MTdoN0vY/fxGPM4tEKR0IzhLoYw6q
ThdB0rxyVIm/uhY/wDT8GerYB1g+yIOPh3vno8Cy09rnKgeBs1TuLZW0xZaIPuUk9fQ5rdanpeb3
7co63UIMKdLyXSh2YTcIOmQRb4551bcm+YEnB8F3ow0B0I8+xL9abiJXNot7MQ7RfhqSaocUhv6k
hvHLx1/6Fmdcv8T09GaYCBE8uKalQy029FOvlJPmNVMc77Q06Y9TJuxLY/hPwCnGbzDyeBKMKk8+
K4VZbkyq9oMDxbqNRu2hUsMvwhj7BxgM7X059sNeamT7oCGcvncKv74ESh644aR3d37SU7jr6vsx
0d0mqCBE12qxsbv0Poqh5iQAtvOdBY7GraAKb6tAhKcoU/K12Gu+aBffjLYJfQjeabLlZZJchWNZ
OU6reyJtEbG3rOGc5IRYWpyoXmDZ5ZdKci5UpLjx6BQAa1Cs7tvHE3+TahANwN8j1CKJhpy6KGca
ISo9Vappng056a41DDypoVfe56ndblFz+9EYTbYHreyZ5aithCrv3ESYcs19N/J4gCuLyD5X1Ej0
VqF5SWic1a5REzfP8HPWKyDJH3/nO0eJzNsxwWjR/wLMef3oKZYYMZDPbS/vR/EzcLLvJa70K7v4
vYPEMhJHzsJAbOL5Rvwn9JLMQpYkHAg8hJoh2CS9BMKR12+WLKSFVEdnS+py5J4y62Ck/p8yhrfz
8Ye+8xJRFIJPgfYToaaxyN3iSNLsVksdD9X+s6qPj+qYpk8mVevNWObp2Yl4ElM8TD8e9p35hcQw
13uIp2cllusvn5pa6FQbHS9PY2VfOIGyCwoMQ/+HUXCq4K5ns4IRvh4lVdIurFrf8SSIp5dEyGdN
GZKnjwd5JyeCHsb5nnnwc79kMYVGGzh1O5i2VyTahS4h1qIQeE5aWBTnwtTLZy3Xxwfd6j5HwSA/
GWFq7P3aqveJnvV3sRU0p9ZoVh6424OqUlKdXV0wRcN6ZT5L/2ytUhnpGYHLwj9u/C51dXMfldAH
fSfvok0kN4humT3s8Igr6CT5ur3yFt3uK15Xh+E12PPM/2JrV7YcKLFCVqHjwHjqsz7f1k0pXC1+
KmtEsLNsS9FyDdp0G5rDESCwmvstqBEsX6YkFLI9lorlWVP+NYk74GYIR+R99Ezr9ocmdd3KlXTL
hKdKP/NtVT5x7gssFj/uYiWoK2nyiM3aw1gZ4lA4E/JPo189KGawt+xKudcjkW/hKqQ7G2eVbQ+O
YUPjfs2i6hZ7MgMTiNShqMx6p8usSJaKngSV67ktMmOHKT21XFtE6feYzsp9nY2F12S28lt2Agx2
AZeMU7x1hgGoEQRy7bMuo2Wj+lO6K3U5vBSaRilJ413/zwdThazO7yNQ4eJbEnwjkVZyqRJTKrow
L6aTPSRtG64cgbcC3vWDqRJIcoHPjxb458XaADpuI4VumRfkKW6pYYgbSiSaYZ+OzX0Yp9nWaKZx
l7Wyune09qWesEAqdN/5u3JDvLMteS4xZmZjzuGgdn0YfQl9O7WQFK8flfguiKb8rtANEiBKSBHC
8FKhf/fDEZndrI0PSW2NF6GVdy30wW91UNgPToFiDDlfRVoz4jt8F6hpenLataz69tYgtECtnsIO
UPhbRVYavrUUKaY3qdL0J6gRKso7Bf8Y3R016xgO0adEqafvORpTK1virXhyvVqMPQv1oupBw3mJ
rJHaSYt6ZzA9jBJcaiLnptQKN3aQrpJO0/SrSn+X3fArj2wXgNpdZrYnm4KEm03EedBZsIMZoger
qd3Ovo9MRAXw16kNdBqdNfnJ20CEvYvYAhBaxK6om1yvZxjmYAODUH8Mbf1v1oniMU2CYuvoXXj3
8da5zYnm7AEG/BzuwLtcxCFyENVSWvTItiuo95U4Cuz7xMp3NYCL3Zy4r4QDt80rxkJCCuwNUaYD
c+D60wy5oSHSJNpj1SPWYcupfpASAadXJOYvNXOMk1lmodvP8b4Rz54NfrijJKK/JmYoYQAeWfuq
K8Umj8y1oOFG3YtaD0RxahFskBkytHjUJG73fNQa0wv8R0ABRYXx+hj+CvWvUqpsBQJHXWzed1l2
xkx82CB848bqz8aYnsygvq+lo2mjLfQqSS+BVAyuIz9W6oOwn8wOxG2YkIhr28qhN47c0gAKd6iP
TX7oJGtts78T+fElRNFY2aqEDEsBU5L7KTP5iwJb+DmsZu3/qcIbLWqLp8C3422NVsfX1lTqDQpQ
xaEupBWGze2dRCaBvSgNg7dccbGzUNtSnSAyVc/shXIuEukJm/Zd2+sPSleC9hP9p4+38ltusDzg
7CqAz4D90BdYhASB0phVOARkw0Z60o1q19GoCLFaiet6F7fPNmh/XQKSLov9NGabNgQaaeZ3aZl/
DmRzU07Pg11sZOMU+udc991IKrxx2DVxuLEb9ZhomP/gkp41zx//8nceEuYK3hTXiApWculqVcq5
lYWxpnqk1cNjiEjpc9ANEQ45tbLhLeOBt7pgZ+iSfKhr3dj5QhXbegKI/vEv0d+5oCnwcAw4oOS+
yydtUEWGO1uqo9s2gTvQ7yMsCItUvcSi3znxsxI9pW20taXwWKIyySECKTDuJKPcUTO6OOFeDaVL
V3wepBPISaP6HEmHykAbzv4l5EcD/brigoXIqxmUx9LJjr2lfhbZnSlL/CuBZ0X1LpIf24rqXEZj
JQgBQjTxL181DqU6PcGpf0kyDDOMhj7IJFmfs9Z5mJUDSF3WOPxvmruLHUUe/KbpQoUFsvH1ZWXm
c7JadLJXoc2kS1z7k++a8Rdp6DctoY+wLmP0SsGvptmIUYQmsIg6h8PfSfsyYNsUdB7VtKEP90UA
ax4mdZ7Jd62tfUcLz3StLHlCz8GbMPtqPuXICsnG8eMFfSd5QFwCZgQpJlebtjRHRDcG9baqnTw9
NKZzKKlIHpAtXtLCT/diUpNDVOf9Q5v70UGWKh8wepyOLnzqdisZcnJvdUl7FwadvUZWuE3RADAQ
SXLTIlxnLgXt+y7WxgJEsDc04hRhzucKszeOip3Y7qRZEsXdtPlOIDruCeK6X002ib0xRbLrOPlr
7qfD166qVy6R9y5Omr5wa0Ex0Lh4OyD/5DX9oPp6lEBpIxZSTrWufiO8DdGvzZ2nLg3FwTRx2NEq
FYwaleaTFWprcoa3rz+lD6QDZyYyU2MuXv9OciIj18B3BFp8VJAJACMAY+t+CsO1QOOW9zyXWSjq
kdOgXHzDGDF8ZPu6xh+92h67E2pb50kvk5MBbe0hiFGiK3toMpg4h98CwLQNKKCUDduF0z2vcLrN
ooRXsdBE++B0qvLDkQLrqFaB+SSPk/WgCV9eeVdu2+qUEtjSYJe45lVE864PZavEwi5LZ/BaOT1B
qxg80dD4dkNZpR4oDDfhhnbNwdKfankM72VB49x3sIxvujg4IUQoXNUOx8e6SgdPSSP7sTcs9LOs
5owRULkjgzoEQY1+QVbGl7aRfgYmwiwrV+17kZcOHBE5MYI8ACPXn5G2kw6IrdUeoyrdIpLgb4Hx
eN2ktRun0FcGuz1rRF3kyfSxgDxZy8AG6J4dGmWpPQ5Sq2xKSbO2ZV39+fiuud23sH5oF3OnkPXw
oF1/URyNUQEUNfF8Pcy80q6fR+EYD1Nc/Ofcfx6IFil1LYT15UWdDua73+lqnXhWIGVHp+x+V4lz
inoRbXolPmfE/m4Vp/9Zxgm4ukEzEPIKUFl23/X3dbkfO5Gc5p6wnOCzNhnf1DF81YsYMItjt8c4
zP39x1N6u27zkPAAtNk05YZL58PKttKpyT0psM0zsj/quTHWwFG3kdqMACR/JduAL2qp198l91qX
ovJBrAP0Yxc1o03NNY92lpmq7qCqgyslXbxyjG8DjVnlHoUc6Gokg0vAo2VngY9qd+Flo9EfeIKl
57rQ28cqsn84lX6mPa5Qg9bGc+5T4lg5D7fcANby3+Hnn/fPNS+sSJqiuC68Sa7cLn3ykwcJVFbf
4QLYYzAlG6/4Lxx14O55+zO3O4ppaAdV2UuJu2phfCqJ3ePmMJXnDjMqyurf7aK6OKhSb1rlOXTW
5Brf2wnkW6i50bSHQDX/+T8/2JGzrLBHgQF9j1Rz4zvqznbyNcu197YCHRfyH55ALtfFyZJlKNJG
KBfI4MTBXSJCJifOPo92mrlj1FYXa9LX4oB3xkS6CPY417nNxy2WQi1Hs55MI/Xm9r4J+lU36mdD
SrdCG3dR6W8qRJTb7ifiEo9R8ZI69nPeSRse7xOC+hddCw9Zv3Ymbm9ncAkz2oitCZBvWdkdpnxs
i1jJvCjvvzSmlVMRkc27SU9R1SiL1bT4dhJA4HE7Ew7Rg+Fiu17eQq1KwTe3XtLp2Zc4SYJ9VdrT
ZzGqQK5UATc90aP+Ma5V/67RneeMA/0pEyXRkIXOYOWDMXMdM9Ce0yYTd1FhTT9SxwhfP76Q3klV
ZgA9Fy/xEeJJ5uKyyIUBEKwq0BIneDnWluqfm14z641uxl8Hp7n4Wb2vckp8riKZ2adywmA8J99Y
eQNuF4jElpeTiBZMGrXI6wmLbCXokxr0olwhTqpJvbRva6c85IVBt1DJ15TabuvNjEfQMV+V9KiX
jSkQh2WUQ8nyRIchu5qWxc5o7OghrfR9Yw/KOe/RFWjFEG1XZnyOZ66TEDAoNETB4M0dFH1xJlVr
0iS7s1ovFrKxE1mtHrrRkE5+DcMjbXrpKQwGKENFg0QalN5vgj8FIyEMb/KLetunzppczju7lfwQ
IBSgKDbB0qskxrlQTmnaeGmjmkciWf9kGGW2pUuXfwNs6+y6ZPj28TzcXoC8FWBi5sKzgWTW4vVt
xqAvczF0FMJJSW0ltjaTgubZx6PcxjAgld5IIsid0n+c//yfazYq8dGokqr0EMuowQ+m9cFWCvlp
Ch2x0m9974Nm/hDsXAACrPH1UEWTlKNt+4U3COIGH0wLNaFqWnln31oS19tnpv4Cr+ByZd6WClbw
QUlnMtl/jGq60OaYZHcEUOcsNcyNigPMrsiNn8WoD/cdOnJ/nAZKu2aRYSdVDHODLsJOStJ6YxrT
j4HIaN+rvnCh0GtoCSTIQRdmuhulTv/1X1eCfUVaAmEY7Cc1w+vpqczGGgFQ+I+YxVOnieHt5WZW
H/qK8u3HQ72T9BGEzAGlzNpz5S+Wok5R8wUOU3pQPX40ZHnPour8XR8H+H0L23ETbu6jJks07+1p
1mJs6pWNNw/x7zJpGNQReplU7RyKCsvPbYbWqjKjaR6pd0r73hbBTjij/bmzE3Hs41wcO6OuvS7U
znmHDeHaFCyPtIaS03zDoG/M2dKXKCwxCksUdm89tkg+3/e2Wt6JMtgP/iz1Jke7LOJUh5o+kZvH
30Rr+ndSB/2vId94LqQOT5+kDPdjqH4d/Kw/5kJpdx8v081PZGpI/CiHs415lOcD9c/ZdIIAzsio
i0vnlL/DvjeoudjVnWzEuadVAGY1kbVfPx7zpv82G4NRSCVGJeDkH4tBgwzRczjl0SXV9OClDxz4
RUaEgkxCy9Me4F4jpxoeJU1tNkMtZWe0ytNNbE6F4YZGsZYQLJ+9t5+DxeX/RydkW9dz0AIlAJJn
i0svOT8jtfmaasYBh1csscq8W9mT87dd7cn52/8ZbHEEyZkF5XpLXPRW2Pd+3OB8nqGV+/EU334S
xMW5lUtwS1B+87IqXaCOQycuauOkr3bik4OwypsKC5yjQka5stWXVzxlDgXgImEMJw1lnsUVr1LP
EX7GV/WB8XMy9PjOiJtiE47S2jP57khz/4YUlZdrecPnukT+1g7igkuHbbgZ2l1uMnTa5JI8RpuP
p/Hmon/7LqJeUL3zkyIvvquPYXJyxcMeUJpNoUV7zZ67VwIJwX4Yps3kt89FDOqIcjhMHGtnBONR
Tqd9kcYP4zTCr6Aojq3QhsDGRVZlH2jBGTWZkwjilaB/GU3Nv3UmnOszII/3fPFbkdGz/Mh0xCUs
RhUCSGY/T42a7YoOHYpcFv02Hw1/pxfDWt753prQ6DKQciSbpQ94fYCy2K4q3OPERaSG7iptpN2L
xPfdQNaz/0g6mj+SzvD8nSBReOKvh5ImczQqgQxXKKwUt9jB3EhO36+s++0hnU8pkDy2GVHisq3p
h7HURF0QXQp4jTQLYsIwmIT7j3fXe4eUp4H0jK2FgMn85//cvSYih1AUe3HxHf8xCfzOq6jJnkqp
Hx4FOmp3/8twM08XpQscVBYPMsAd3EUKzig0D4RIzb+EmOXOkeyfaqIOu48Hu31XmEHq4/TJDNCy
y/oHcqtqEQ0y19zQGe4QhX9KuUSqq436Q5Lal0itf3084u0m1JBaYCLfKsygXq9ns5vUImz1nja4
boIrToZqj/Rn63Za2a/crjeVDgI07HF0ih1csDPM+nqsuDMgVGWqAWRD26u1vx+ogm4Hu4aO3Dcn
qW+krR3aP438RQ3U4yAeEv2SD5/C9FJXQA71kwKGWQ0phybTXkiDuqms7JMy88KVvtnbiYaSVL7y
s2/yTH429T1qlbNMHwCfedv/s+H6QpiDQ3rpxTjSuFGq9Vt0yoldw8jexqVRfIlQDHTNpjEfFbnr
Tp2CyktkOc3Kzn9nrUhyoOWSehiEAou1MqqmMqMYcW6czJT7uTV/HCQBpxXw9spHz990/d5as4MA
MAUuJ9KQRbsJGX+jdFJp8LIwQLEJ1cD9IFfZl4833+1Rvh5l8UF5UBRm5QcjZUwbbLqmYuBgK4dY
o6nlB2vm3G8dw+VHzX5nUNMx5wOVfr2QioTwjl3Voxdkyl6q/dfCVv1NXEMqDPEEOJX9NykKzq1y
zqKL2Z+i8llEn8fIM/yzOvwKbM+ILupsbDpu2rLbFOYFmJyXFD/q+GddndL+d9AEOPsiwLNX1d/2
9HNqkbLHYwCbc9t2W/9bj7z46JwcGz2XBvHvr01xCYazcH72joZJQQXj+ohN3sZRXjTjSZpeZXlH
Ziv1T42DXlh0MMq/TnfXK5+Rze8oR2K+4VrhX8nZ5EaK58jRnHWGfmbBl16K3Sz6RT89DqGw1D8s
8SfL/qYw5G1fJ8w4jfVJUb8UzqPdgoBStxlSwhL4bSu5w/ZkJdq5yW1mP0qApqgYU5enfLCcf9sQ
Q0guBXqwpUXZOspnZPiNX40zBPelGgbIw6fKHXQJ/ZwD63PR3bXWDF3ewuTFLiCtmNGCRO4ofM+n
7J/jnMaDDZnL772mwhhSyKeoOI5G8wMLCQpFYfKHJmCynRLjl4Ljoaz8iEYqfZnbAsQp8azTTp2Y
zkn91R5+T8ofRzkmNnwO6bHVf0ggK/KpeIjz+6HZR7n1Rc/VJyP9YQ10j1HG2FC2W7kVbgMYIMLk
pjQ7eHJvqL6GHIZWbyaapwr411r4KlE53QhIOns9M7J7NPtdzSmNlWFv2rnaW5sOPOjswgbIYRGS
K2WGxJkxjF6rs0iRVZeHYUL8MjH85qBHIPLQHu6Ur0LzD02aJS9xqxkPIk+KS5x3+kPTtv7GBBr7
nx9syjL48qE3Cqb5BhiZx7ERJhi8ejWCtDni1Xu9y+wNNTO3nIFoH19htxclJi/cJZT9NGdGgF7v
JnzcA3kUOaMhebsfizaDADusgSFumqNMNq80V/8soYng8eLoWNBzVaVQobWn0p3PjdzcAWXGc/Ol
S1P2YBfSSjPwHpKCTRSAzpyUn5Gf/TLzQnOzqn5Ba/RQxcmmG+Dca9Oqj/rtVT4z63jVqVuQOC2z
QRHxx82IvEFRGD0SX5r0ajiS2Ph4Gb3QYtH+fjzvt28h/0OmHilTkMjAuq/nHeGN0qQ0LnuqBDO7
ccJ63wX5sNPMtdj5nfMFS5+HyqCRONNbrkeaUn0KpQDYgoXc2TYQwBqh/bauH07nIDxQVPN/9Ub7
6ePvu8G3zitOzAGKCLA1ALB5wv+5prQ0B1sUJpPXww7/nAJSvKf1lSO4r4xeRkHbC7Oyx/SGHF+X
pF95I6FdJcZi02gBUAryvEMHI/XOhAHvyknVYRfVx98//pm3AavNe8pNQC1kxvUv4gSBu0c01iba
HZqfQ+yqlaesrM3HQp/EphdGtNO6dq37+c7aUwQBgQzummxmqS2ZIeVW+b3CipAxT4NiU+3GDwIo
QLeyy24wgqwCTHMQkFBvSJ+WQo6jNALTsh0wK2pkbpVOxnW3mj4lRTyBuHQa/c9Yo9HlFMkTHQDX
xJfyW+EYw0FHV/FbNcSvWtBV+67RtP8cocFLMcnl+HlUK5YUMhV/9rAeisqjtRGgjWRIbjEU6cr1
9t42nDt9b2/LvM6LbZiUBcAZo6w8UU+gipJwvLcR8HMVqIMPjSbp+2god7LaiD2BiLkVVo8UeFZ5
aEVoO0BZ2T5v5W/QzqZNMjuwjPEwrP3I20t4VsCiDQDHghO6xIJbjYo0t1EVXggN7JNu9MXjZEdf
00E4X40qjB8i0/qhOGnzLFmd/lhbogXgWXdPiFN/iURFj6KUk7Wn4UadC2960BSQPnAynF0UFm+D
3bRAw80295r2q0CH7KT6VXXSE6P/mmUgebLAgZvpj8Z5wiPo0mAKs5PTIvzayv2pT9ecJ9+bJbYL
3DzwfXDKFj+nbTC/aWs6qkkQFq+izsN9l8XT7uMb4b1RyF2p+0DFgDusXt9bLRjupgRm71l2Gp7b
SaD6a45rlhvztrsO4kCGzdwsGrWzzMvi3kkSUA5ymZcQ8cmHIFOWu9I2pq0phYDsh+g/NkjmlWQs
atEEjhpA1uuP6g27mIZCzT3cxZp7uZUJAHtrpY94e61xz9DkJW6ZrViWR01t5IDM2ywQ6QgCiOX1
Uz4oyS8HBcaPl+i9jUnZaW5hcV5m2bPrz1GVKbQSyak9HjJEPFrFP6pWdDCjejzkaEL8Lir1KJpm
/N4No9gAc203rarFKEVrr5GVremT3eBlmd/5joUkzDzDY1iEN0UDBiPCwNWrw/7Y6oZrRwUyXZj6
+pCZ01je5GmvvYScmG3uyDu56Z3tJLftF3wXZ+an7uQ06/PedUJ0axzUd8/8t7Ybp023i3oEcXkb
je67nUati7Tk+No1jnxX5zgVyklTTW6oCeBzSar9/Hiy5/DgaqfSzSE8meHc9ExZ3Ou5LtphQu1z
lD25Br6ih5NACjB3Tq2CTkia2uKuA435miuFuBOyNK3U5G7XmnsRuTQa5fpMfFsW5ewkrJwpShQv
GdL41bedYxFNw9FPtD1IS9DuXe0fkPv6nhVRvDHyztxa2DmoE3Z549RnK03Am03Oz5kZS7TZsSK4
cbEJFLOhuZQqHs375JSoQXgeof/9KFN/Ld+8uYnmoeg3QrpjfyF/cz3zfhs2o+HkCtWFfLpIhlVv
BpUe+cfrexMeMoqNSys1GZgSMEmuR4FakITI28veTA7eJGqTHrVc6dEbGwePo1W9lIbR7UoE11ee
vRuOAE8eRV0yWOpq0ASWpWvA4mVnO03tYZ2MrVwa118lXEK2Q9qr92WjjEcrNL5kMkDEKA/ATmL1
541taL+MFpayNJM7rEMC/yVBbPxYdPjq5lX5Hcz6hSxddpXYaU6jM6SeFNa845Rl/urJzDdBIFE9
Fshm7bUBV9a+kPYFCIltkhnSN9om6n7EsnVlK9/EmnwuVVjIqvxNs2QRiCe5cDrcpek8lhWyqNSv
ttaE32c0KhgFaE6LrpUVH1aWd77ar88vo84tGqCEuALduGlakx2nnV57qPwdQHVY9WeDCqBUdECk
dy2xdanHGzU/pNUrujhu358ayBhS9jWIwIanT0Fdb+drttB1ap1Pfo9ghFrM+mdHKcLLyvlR9Oo+
bqJtkj82oYQDwh755rCl+6Gkx8LXsLJEaEc0G1uPd4HK9IfoHj7AOQ9iYyM1+Tbs+n1kRXuYeEcr
6XfwcLeo4aXAE8IKyc8sPA56tqujZDsHigmiiAn/mY9R7XBs9ADAJ3AV8MX2TjOqfWZjPM0/g17G
btne64nY+tId6O1DYimbOPgp82sG/dCq6qH2x0NKjQQBqaoLIx5GqPEfL8Jt+kuBg/6YRV45142X
LenMrGV6VZXs+e3kFtLUuTEmg2i3OWdJGwNvZLYOA2imrWomFdyXekKAMi5Po2n9lbQyv0uMzNr6
tCg2GEMHOwnGwbaubO2B9G1NVPhG8wI0ObJflLrYM1z9S6MNJ7Z9RUpUSkxGkx+zQpRnVFoVioa9
dK9PgfIYyolwQyDdSm/rO7lq/F2daMo9HtPfgDh4mUWLfBaTKTdTHPV7X3Oyi5ZOay/v7R0JxoAW
P2Veug70Ia9vL3PSG60ewUoVVAu2YzoE+1G1yqeP1++9UWbSAs0aAk9a19ejOIVsdBADW6h+NlZi
OUK4poxC28ejvPPUEc2AWEMaaS6JLYPCqs1CX9bq9oINknWiE/ZNxQvBrVL1zyDD59P0FN/H7kBd
bhNXNQI2VjQ5bhrE4p75VbYrv2eevOurAzgYbXKSNFC6SDdcf3aeVkYVSHFxqZxM22h53Ht2hmp3
JgJjL8rwBx7F3a4H4LfJckIvDOytjYibl49/x+3szzAO5gORa+jny2kxRDBE+L5kl8mxfjh6hKNa
IOcrz+DNIDpQeNwvkHGix3zTJMmcOsDsI5K8CdHNM3xEqn/1kK/cxjfB1DwKsoZsfghKJADXMxoJ
tqmmjJIn6fm0a5Ku2LVm3h2dAhyEbYfRvhW9eSeNtnUAHyitROhvWghXK4pnGcDQWZ6c8gx1z+vx
NXXKtMjojUejF4ixY8/qKgNuNWUeBltSPB2GFnVC1xFU8O0R9TSR/h6dTnNFnFy0GqmyWo3HDYI4
X6KuA0gUSB32ipWlXgYnso42bef7uO56d8TwfffxRrh5QMn+4HQh7IXnzKwDfP3r8yFNm6YxYi/+
P87OK7lyJEvTWynLd1RDi7aueoC4gprB0C8wRgQTgENrsaFZyGxsPrBqpuPi0ngn29LKrCKZQQcc
7sePn/OLvFZ8qk8FfCpBwWjs9o2SHM2kly/tybPjE8EZzupVS5ZPxpc7HbPRp4ZppMWT46LkddiZ
PIwC6RBrKvWfVqIlx6mkNq0si3GLHwY+l6FZHdslsfcz8o7e+zNwln1Sm2QTrJqlqI1R2zl9GgeN
/bBKlgquhY3bipFoX2oEhf+UZkm/sPvPNwSNMxUbXRp1YCW3uy6eDD1MJeAKtVSkO8oOwJWQUbww
yln2yayB0oWFsn5V2iqnL9TDb5ipXYj70OqLnYjxQU2RL9shcx59rvMx+ZKWYbxraHtdGPm8LYog
GMahuG7Bc1xvkadDp9MY6r3ZVff92Bn+FMv9LQ4MAv9BsSv1Kd1F8DrdJovLo4XHwYBYoycKffjx
/ic9DwmruBEHLgAaivBbtFhojTq9mja/NwxwIkiKdPvOsDxFzONjJeYZGXQaPKU+IrEctuqFWTjf
UlyqkMgHPPkq8rHJSUcVl4hFHvN7qDWxW0CY2uu9MfjswA9iSO2gUMQlT7XzmhzgB+KPLXOrocay
rUgjh7og8mWrdxxcekCCWgVkelXud6kefYskOT/E8gLBv0Ty1KXsE7vl1CPHHpnpbVGlqld2S0Xz
UZO/G1XPpk+rVLvWMtn5q/ttZVYjiQG7moYrsPLTNSKWYrCraZLvdEn9RJd8oOKko90TDheOn7Pv
AD6DSxDwFsq0cLrX3fhbtVzKwUtUJQMt0r2V598sbCeLEumJpkk/h3l4qZe8/r6Tg2Adj87DWoB6
rT2ejrc0etHQ6pfvoJ52bmxNiWdGWXbhrc7C1ToKktHcdSg/U309HaVIsxCxuFG+k6QcHWy84Y4q
EdulzL5cqHCdJ0+MpUNleeWyEUg2obGaEiXPl1a+i031SVuBtZi7pJ4OIupF76dhP7TybVipT4nZ
uio4+9pNm8jZRznd0mKyf72/rV9VqrczrINzIKWguUDqePruWm83yeTU8p0dVbNfmHEYIAUirpRS
691MDp29kOP0sISy+LMyccZ04STH3x110VBu73InwFCr3TeR1blYjxe7kFbF3rSz+oDS5K/JzOID
8ElpL6fGS5imlV836kyYkrRrY0zzu2Qp4+faDOevDdrth6xUjes+0c37uugUj3iO/ao+1DccZM5H
pegvuuussft0BmhiAs4h34DBhn/86QxYVilEr1awC5Xe9M0R6vg4KI+pUD2nHA1YyfzrdmzQ7dPs
yKsbqb6QMJz3yikr4NVE1gUyaC23nj5CaFpCjQq4IGohXWmGdNNrURvUjTVd52j1XbVx9jwug7gu
ZDQEMZis4B0IDa+NNE9usowJ1aJF2eNMO/xpdpnuh22DQXMG/V5U0aEhydkLjuygJvsJRmWSb1o7
r67qROs8WUJ631tmGJXLrJm3RZjorl3m0o2iKTV+iwWx3kKzKSke3l99b4RYhEGok696Poi2b+NJ
PUmV6OsUhs2sSTsdJfrQ1FqENhKlJlwmXX+TS07jN+lyyMblqaszP9OwvpWH1jjmgh4sSWAXPtH/
dHyKGve9PWoXout50OMh4YBwrSLH4CA4/Tp2BI6qsVsJrLheX7VzjGRiBnNJ2GBUkkZMbjto8oUT
7zzyUaml6UTJy+Hg2yrvCayIqpWPcV9H0fKEZlhzK8fiUotvXdsna38lH2lgMlc9EATQNucq+s01
L4GAgsz6V2d9DMppTINuFDWA0oseBOfRj6ICzSPSKOr7QBrWt/7t/LBNIq2Rzcq9SCv0vavWpCbS
T+3XctSloA4bnAm05G5uFfUotNjw0hLdeFWaWl8V2fQE7O1Sanf2dddHQsyL3ILARkPl9JGKFg0Q
a0ZJB/m5r/wv97K8yn/mJTCVSJeTT3N4SYj97Nu+DgmiHfEe7jmv+rm/zQIG0ZM5l6FyPydG5HXI
nvpiKse/WgJGBYme5SrySpOIovjpi8kystUpDdF7vVGinb1k9tce6fZDLpXa0/v7+Cw5JDNjGDpR
TCBMsc0OEdUokB1GRk9u0v4uSa97p8EI0HGkzENcSJM9WuyBitr7FSThC4OfI2Qw+XoVj6QaRLtl
i4lYUvzMErPL70fk7/ZIL4aH1LAaChKKAnETeys5GGv5o2zHVTC0mYJLQTkEOUVxtxqN0Isic74Q
0s/T9vWhgB0zLyulcMtZt9NB4mCP8/tE09sjRW3ZL8vS2adRY7gpTaPjIKsfYmPyUlmg2pSkh1DN
LpVVz7FgPAbVkVXehmsEF4nTRaABqcTgZ8zui1q5neUkukVrUwvIsgEyKXXpZ3A6fKeXU38qMPfO
0uJCcnW+v8gquDpweaCacGaTkS9RytEywBHv9Sddl6JjJ1DNkuKq89HyCjKtvrSl33hrcFoApOHo
yJjk6GvC99sGy5Dr7Nq8zO7nqmiQYa2c700s4UbXpZQuR1sG3kHlQFAxY5G2ddBODkWC9zfF+S4/
fYhNXpFTI0qbps/upTSRdrUpiSArRfTpL48CuZ8eDw1aSPhbeFjeOYqU5iK+V8cYjJ2sSP5YQGJ6
f5RXNurpQUEZhpYhtG1EAKm5ns5oMst63c1FfB85o89h7ubp50xLfLhKu8n46qgPwrjqtM/6WHiW
0F1AtK6T9f4sYTXc31nhjB5zgk+h7HbJs7qkd1pxZegvfaRjGP+kxp/CCVeJFOhlP3p2C9Skzg5k
5ju7GD9BhLqxo+Fz1Xwv8UgLmuoHasd//XtBAOQMBETAQbBlJUP66aM+UaN7PFWu7VxS8YpoL2Y8
Z8VKQAo2IEKkBFeSwDbfRmN2IkOp4/sU4fpDZcyWF8LQO8xOuYslKwqw6Gi80RaOZ4GlOxSZqrgA
HNoLX/SN1bmyvsA3g53lMrc5HVpEPZwefZH7cRAazQ3MBuW1Qvr+ujnf/HDLWDdrBECudhsFq94Z
osQqovtiaT6O8uI81a3VfZQIVLigJBZXHBbwh788KOk0cBDyesBb24Q+bgFRxTbSQovcZscFo4hr
gOX4r4TTLkulwScTveR0ev6iXImZSK6q2GlDbj/dH60+xXSFuwJVFfCBhimMz7K9dL5dTIrPMoqu
kzrP9u+/6KsNx+muZFTASQBNwOOgUnE6qpPTR6vnprjvnPulDD0lxt/QyFAcy90ShsEy7no42sXH
CQyuPH7MJG5zehCOxyo8VNSqzPSu648It7iW/Tgk3/Xa8cx5PqTzQdFwp4H+BTcrL3faGLtCe1Ly
Wy2+sxzKwJHRPpqLsptlMOtthsZj6yYcq06S78Iu37dIZQ5K53fIZVpt+pwDfA7mDMys3QBYjDvc
gsZmPLw/JetN6fcZoSRBhQ63WWtF3gCQPJ0Ra2Fvy2Myfig4HA61jC9ajRnkQSpljd4cGgqdNVhB
3uuXQuRr1nYyNFq3CK2QtK9+DpQSToe2nTxeOJSyDwhlqm6HAO1TnxkPjdpFR/xbaKFFzHVo52Gg
Cba32Y/6QXQgyXNzRi5ryFVcec3kCv0f3SMIzbuakGlh3vq05NhuTeHn9yfrrN+HtAQ3f3uVHWQV
nVk9TlOUxnpjSo9cvQ+IqFRXpSUl91WctYFUGc1B6ls/M+TKl0YSmHmS7SDUJeVB2IlzmDocjntK
6uasYjc+KNrTbA+N35VR+pCrQr2w3M8SvRWxAyEfcxIiKM2PzSYrJafuraHRHkMl4qKg6u0OIkH5
FYT5dynsUSFDxMCT1bC8jRbbcGvT6b00GXrfbq10h6XS4OEeLv7iEQxsj87eeo1dGRxUik8/fFou
UumUk/oYllEcCFNq/T6KwwuVo23Afh0Figz2ZnDw6dKejjJVWVyMy2qlMSfVDvs9tl1dd8f3l8Sr
CsvvqxiAH8AroN0g/Ejpt+fCkCuZ0mWS8SgUp96ZjT57FUqv8KHlZ5QBrsZUS4PUzj6aq0bH3PZB
MYgqmCdEfx27a4Iyn9KDUzjKFWIrXxpcfNw+forjJEYq2f4kDHnyB60or6izm0QHbkAoq9SeGilx
UOhWfeOEuXGI46rwlEVKdxRnDU+Xcwvlzg7VN3yqvaLW9Y92amaenlo1+nF2duHkOtvOTASzQEeB
4Eoe+roYf8shk2pcnA6bwEdyncDYoffuzd5wTALK/NeTV97GPhS/++p795I8hReOsHXJbL7Ciq4H
uLOWI7klnn5shJY7NW469RHA5wEWp95YvqnvFa4L73/vM7LY62uCukCQCiI6SO/TkbBetHN2v/pY
3dh7c5/eTbvqqOxgWrtRoLjyLve0ffV5CKxHY29dyX6xj/zYlXbvP8f2/Nw+hnr6GJPZ98kg1+oj
KsGugRRcZnzXqn2jmsA3L6zx7U4iVwbXsuZeZCZIiWxeWdfWakqM2tqkFMatZUef28JxLty+3x4E
7DRlPQ7mrccFCVXdhFkOeDrBTbFMRBJgIJdceJX1gD9ZJ+iSAIGg179K13H8nE6bMcZIuS5VcW/2
Ee7NcK2Rgy6jlZkf+ohlfKc1kD/UYOY8KV0uLZ7zd1yxhP+q5lDW3jL2KA7P8FAZvZZTE/bkXK43
rEsurptRAHutKAP8d9f2OiU87fQd84zKT47wxD0V3Lx3F2DHh4wL9eP7K3ALjvzXONTA0QChFsae
Px0HjZGQ3aDn95MspmNcTCOd2tIry9TiOFc6zEW7qvGa0Gh8O0XTFTD88rE15HCvDHjSdflQuqyE
MlC0Zrie4zl2lxTqd9305j6qpmMfH9Ih+THi9ed1SnNtV+kTtHCxL9Xq52yG6YU++iYZ+tcb0Rei
h7UioLfyCTOs8bArtPy+dqLHWafc2/CdDIigLio+iatHaFRWimz/tc38Oq5Oh4gITkZFe/Z0JmeA
kBYa5hRkWsX4lOVZclX1XOk6PY/crLa+tNUlO+g3FgmIFBDKFNR43S1iIdU5SMY6ye47S48P4bzY
XqZBjXpdI//xc/rP6KV8+NfOav/5X/z5Z1nNNG/jbvPHf95XL8VT17y8dLfP1X+tf/X//af/PP0j
f/Pfv9l/7p5P/hAUcEfnx/6lmT+8tJgKvY7JM6z/5f/vD//28vpbPs7Vyz/++Fn2Rbf+NvTGij/+
/aPjr3/8sZp6/Mfvv/7fP7t7zvlrH1+a5qX923Pfds1zxv976f72jKlG87NL6p4//9k8F//7fz0n
7Uu7/a0vz233jz8s6++0j8h5SST5BKCb/vjb+LL+RHP+vhYD1zC7Mrpfu4VF2XTxP/7ggvd3ihbs
Z/4eEfjVWaYt+9ef6c7fAQ9AKqOlT0/uj//78Cff57+/19+KPn8ok6JreRhW2n/Hx1VgjNNzpafB
5iJQbaFBAtuYrlyi2NOMuP2YalaKvYtiPg+yHu4ybQDjh/t68NsM/vshfh/0FSZ3MiodHOpdnN0M
TzjZJIRUq8OMu4bwsrT36/5OMW4y60fj3Czigy4Kb2geW/VD3YkgX313ncxXxMe6eNKT1B/Gb70x
uqUlH/PmB62eHX7FbjocUAHLrOmY030w+0dYFbshRP1Qj7xE3KjOx1qhC96mLhmx60A30NvJm/ti
P8SKW8nkSNVexci3ozD6/utuYHhM8uZ1N4eQ1uDhhhSG8Kwn+za5q93ezd3Fl3al19xXgfaYfW4y
V/FU17lw/J0GuPORN1euETdoOQTQQ9eo711ws/dh8zVSRFAXyZ/9ZBz19s8LL7t+u/e+7Xoi/5YW
loYJvEdjSNAzwa4Odp1Ph9bNdsY+PJRHbB53T+8PebaGT6d3y0mcy3Kkn8CIMclndr94+m68cLd4
cwiy95V4QSVhe7FS+mFROpWK6GT9XGwyFeMhqhFxKz/n4tv7b7PBdv37m/021ma1ZEZj1cNafY3u
CjpAv+x9/ak5TNflHrrOXfQSXan3OmfTdfEY76PO1T5Owh2/vP8Um/L861Os7mPwhiiRrEna6WfU
s7ZvhMhSr0XaV/FRXeKwttxhDirTjSM3UVz1EnDyjaVzMuZmteZKY8r4sDEmV6gB39qiw2ggmmg5
lemyu/CG56ORa1D8MqjWkqJt7ampQ0m5hDCuZ5WS7kVqNj1GDmTldI5Nvyg17cDtrdsVS5Xf6nht
+uAw7GcMofpDW2s1zt1tf899XL2XEjt9mVNT/2urjvBITkIPkGCJqC9StaffQDEkhfiXoKVpxGtX
W6YR4SThtSbNoPpCCTA0zZILIeM0UUDXcbU7BC0MuYh/wLKcDioruZMpam6iBW+0bm5HzY4EKDm8
P/trFPgtSgBg552orVKuWE/GbUkgm6mqJnY7A5HGnwPYutlTBzcL42Mjwwybytm6pj0F+D9tTCuh
9GpeukJueq2ce2u2TMOaJAzoMQ4up2+qVOAhVQFvXqU/FhhK5lATJHfW0XjCzSsv8W6vvsdmU3hJ
7TTXIqaukCbK7DlSF14NPcXB92dlE2ZeoaQoapAQ0moFqbuZ+6V0uiLCfWTXaeYCgG2pr0VV10e9
sV80GI0H4KziwmG8kfNaCxmMJ6/3I7hP/LOZhlIrRScVMYPOU/5U5b28S3on/WSpIj3EmtbkGDXM
i69jkkByjJfb5CZgEGbPhi2ou6hPX6I6b/pT6zMBVGYtcjcE0aZstUYHVY7LsV7qXYxWEgo+c3od
WoNGqbIJd3Jo/0pHqikltw8lwsOlc2rzwm3nfFpAttHwt2G04mxMufJ0dRhLWEMEq9EHZInEHn0b
hVWRDXIJzKqMPxSmUEewH3o270nx5K9h3NTPFmLIJq7d40KUnOrwx/sLZMMDZmJeaXkwQVDr4p/t
fVaPxlYaanXAyFtDu5Bq7vJBgOU+FEAPP1gGSasr60NFTT2ap584Ahi2n1najHJw04gHO89zxR1V
S8I/r16WT4mqRYl/4Sk3oXU9JpFxtFcxK4oIaBKczh2SdZ01WoV5IAaEN5gS5l+VMQ1d1BQRfBpm
ZZdqWAXaVkQtA77dkZ40Bit253iou/aejjmWt3QGMlFVClyw6y9c/M6+7vqEFPHgcZBEA6He3JnT
WWutntbBoQhnK3P1wlQCpYatoTSV6tKDGq9KJdTQ7IOvjjdvHojIVrxYh8sHGmK8cBitG/u3cPg6
YXxcSIfUyNGu2iy2qta6DjC8eRDU9zj+4jxIw2pkbymXZA3fGGoFqBLcuQtSJ90Ud+TO6JO8Q5Ie
cuKL3NCCGbWGgj9Vhkt57zqJp28F8ZbiI2RKlFbOdDaVtq6n2kjDw9yIn7OTCPQ3lJjuEl73SVbo
H6nl1s+91pau2aUN9uBN4yEqa3vjhMGIhbrphV29KVqu6ll0PiBArlAM/HrMTYQdNYIYZLTwEHad
+DVlmv7o9MZRjjLJE5hw7Any5XUWd86ukBr1kzKjQTWKpdtNY4IofSj11605mFA2BrsLmrErrtKl
zfcdILkPNcdxoAxLc3x/Q51/M54aOBCXPe5N8rZLmHF82QiThod+sJabJEEFZupr+ZCF8nxp767f
f/PRKIag77j6PgINWPOD3/J3I40cc0oM51BWev/RbkQEB2y1jVvB+obbOx0GpHbevsRopu5UoaSH
cqbCtmsKYVwSgd4mw+v3WoMnTl6rujJx7/RpRpRtHWtQw0PXNzUorzB91Ccaa1U8aamfATvHWt7A
68vroPb8KthaUNT0Sg8WW8YuHZt4bESMyrCPwyghDSPqeELZUMuwlB+6Qbvph0Y854YwyoOV08mB
P6dwBWxgp1443c9OtfVlICEAlKPQuBKQTl+mQygDpWReJoQguMv7tbU9ht0BhF8fGHlW7PLKEkFL
ky6ACpz5kWr1+7+8lLhwg9eDEQRYYbsBzFaA027ZAM5kDbukypZ9OGTmda6ml2CBa3q6WUmrDhBV
rjXQIkpz+rpCHkwEymXpEGeh4ffaEPuUGjCzmSfbnxAVQXYRI4+utCrv/Zdcw+XZyGjJMTDoSdDE
pyNnQCJmkdbSoZiL9iDJyXOJYY+HgQhRPq0KX8oLOchrSAM4VpcX4t4bu3XN3pCroE6KWclmzSZN
laX2IqJjVUbGTdjP8kPB2nMl+CAXXnSbMLKiTobahLOpi3PZRpL3yJa16ebihtLLZrabyer8wQh7
v1Sy9EKIePP94FusNL1XM6vT2c21geOjRwy/i+wh6Frpi8XWxx1srC6M9ObrgfLEogOZLq6hpyMN
sap2dqnwetxKfIgsLhi75Ju1DOGVlof6kyEv399fOucvR+gDeYSzEfBDbavpgqB8NkdM6THNnGpn
ZU6za+U+2o1y7ly4A53vj3Uo9iDGAhCot7xwSaO7r3Wsk1aIMndls+S6nyzof4yGVgR2g5dVbkMM
LMGTv/+W5xOLvuNqtrsCqg3GPp3YacmEQziPjlpsF0fJBiuUqcN011hr5phUoS9PS34p6To/WtgQ
qFStaT243bNio7AzRZnt6FjGkDEYUQUEtTQYP7n1MuZHOOAUNuwqaoYjinjKVTY7Uk3tr4i+lVN8
qQKw4a2vyQBFV0zRyPMB34HxOZ0FQvRULKnjHGobtcZRb+GrNKSfZlwj3k8E8dqiMXyVbu/RacV8
lcbczcxIwtTVkmsQCVn4mKeoQnSxUsI+b/urWozz19wS6OcVchvkk2ZeJ6GoHvC9749WkabHrJgn
ONaiO6Lgnj8oU6jddrOWXclaAphkHGoQDvRrE7uzLiQS59+dcAgFaL1S0QswNqFp1JOyAYMBNKGP
/Ua9Wxo6N8bXor5LhkuU3jfGWpMVklruAfQRN+F/gt3a5A3NySSx4tu6d77S85CvEUdHHaPKPrbL
RWLhGycsQC2Q03hFmeRK24pJguzBEoEswfAT8RBFiw5mF09YiOOOjUxHe0BkF+lyx0l9u9Osm7Cc
wwtTfH734RGI/FzU4AGRQ50uqjLBDWVRQXGmNjbSiuk8S30d+ea8qIE5ppc0js/jFRoWTC7NcJDS
gHpOhysKmKAVxphHu5j7K0VK6ttlUoebbJ67CwrF56fq2i0w6f2ROzvWVmMLofF+HuMiPk62eRWV
YYPYXm75ug5pv2U2yd/D8Al0kenX+iguXJG2FUl261qWImyBxOHOZmwmFgaUJg2LlHCswsYo5sQ+
1pEWB6WjNR7rfTm0cy79aIdMCWzcNu6LUvqCIq/lXDjfzxc2IBYCN/c1WNXo+51OuZ0JI58wPzgW
SCCYWT35Si4t3/ps1G6bWJMHT8yXDNDWjXma0axjIuxhgkekHLF+m9+y8rARI44wFtxYLUuCUBHx
LSnreGHtni8m9H4VGskAtGgTbnH3PWJGUlEjBTMWaEpkaq0etAZxf6iF3YXa5huLaZ3BlTKCHzkR
4vSFnEYb9dHKxDErW5RqQ+NjJpvpNUow8kHhGuXpQ5ndiEpG/LrAy/v98+98k/Ki5IYqV0Hqna/X
jt+ms1LKPg3tShzhhmfBFNblrg6N2p1K7bgMVnth52xa5+tJw3isUOhTOmNu45LedSNyD2hCC1mL
/dG0pmDQ5yiYwzg6iMKW7sI+aa/kqBE7TqvUU+wuPsQd3sN13+CFKPco/vZJ8kPumxlWU2kd5s4I
fVLaELiiIa6VZdC9HrYQ/7GI9vTqp9twkTCuov76bAzdo2a23af35/GNgMuLEWfpU77qRW32QpQq
cdsXrTjS9hRub2N8YWNf5MZhESE93FzXcStfjVMHxGzihxNA6QtJ4puTi0kE5xo3RRTONtl+K429
AuYrPU6hUgcT1W2/UifNdstW+QweVdxLNeRk6nGlfgA6092ohWF/VZRh3suDHR/Usv7Wj/kStDEa
Tq1pjpAoDeNgSxqgRB2bYYv8+qpQuGwOtUEDUpL0gkRlfNb4vbmlFXu0By/Z+r0VZwBDk+MTbUi3
N6G9zqtExPg/o7Gri11XKUWw1HOM90ik+chWY0hSFfPz+1/0rRAAToaoBtkRovz68992hq4IacBz
QxxrszdcuZxKyryj5juNUV64vLyxCam+r8xcqrwWuMXToZKo7RXRNawdqVTQKZKj6z4CLKtq07RH
bOQSYu2NGIoGBpuPQ1dn22+rkmWzyuqwVpVWMX1Nb1A+QVHwwnI8z+p1huCMQs2ECvI2tEgLrkNS
tIhjOJrDgZJI7IHwHb02477dyYVzJ6lj6bNvwgv59Zvvt7LhWDImPf3NfHaRGCqh2uLYKjYceEUq
P2PR2Ty8v0De+mr0ol7FZtdYtknrZhRPKW5IhLLJUYIyksPbeR6kg2RJ6aMZtpd0kt8eD5gAtxXK
J8YmwiBnkjdjz3wOiQiA5pQ7FSyXR2MMDmZ3qQX51tcjyaDhSUq1OvGdrskU7GfkWIxmtUp+jVRA
6sPZXQ5TuniNMt+a9fQ1kqIy+B9MKl0wdjl9qTNQqUO/pwkLQxzjSoWIKqx6FylZ70bhLN1aiWw8
/g/Ggwy2Dodj1bb91tWF7uRDjM9HpYBMX7LiJhR8utGhlDmU4yX+/RunPfi0Ff67Hrrkx6fTqhVZ
aSc1dx/qnJI34jFxmFrSxg6eyVGSgYQ5GJRRY3XiwyhL8YVk442gRj6+UvLXku+Z2BuSQibHr5ke
K97NDXtjuptE831CNuLw/sS+PRJLZ5UbISnf7I6YzrWT1nF2BPEWBlHiNIcmoVeOuMcl8NpbZ++r
E8Aq6oE+7/Z8AFo4KS1152Msd/EPgHT1cZ5rC1C8wKnI7KtjNBX27VguoUcy1H41hvaSlMsbjRSQ
S6hukzVSiYWmfPplK4gXRajM4ihLEAVlE/kg8nQQ/LmzUDce4K9ZuXJg7SMIXcSlF5lazDIIqwO6
/sP+/elH1ITxThNlqJb0ddGkg0wHyvH0eXQJSrBaL9IhEbWiuJ0Vl3/mna7cW6UVL3tgTbN+6KpU
/5U1WVjvTT0cb6Z6NL61XTVRXDaVJ7OYmttuamB9KP2kfhGotV4Z46B9hgCcyu6MUdnDYk9J5Mrp
imJUh4iKRfpt6IoPFDV6jCWW3t7R4MxfwqQYpwD6vPENI/bWJowIn4sjEu/V8kHtleyu6KATAM+X
PuS6Xj1IWiyEW4x5N7upIc8Zym4kpn4dmmnsJhGGrihnF50/YA0pbvQ4wnZhlCDR7Bras5kb4iSw
70VdkfMYcN/cVLQ2gxpd9rNENPdzniecuPnUjz/sas5ubbQDv+i4s8QI8cQ0nc1RC92+t2jNo2iW
qz6+v+aN3CjV7VSrSMRpYsq/qi3RsGmiCfTmTMcGraCoT91Zj9sAhwznuZ7L9nO+IHnoK0aOk0jS
dtJTx2MjWpxGueIvSa58y+UieuqnMkH0vzNTy63lLnmSjLJCFcGa7cldeoCYmSKMm9GuXnC1/RxZ
kmUEU1YoX+suKaaDOtNzvaPAPv6oQbsHqQxT3qU4LBQ/EpZ2WOfbukeLt53dEY3Ea5u6TuHlPTmY
l0y61QYautVfYKamP6xYHbrA5KT5ppfWGGGSYM7fHKUzrSsa3jr6dUNi3VXLHD8baRI6x0aylKPU
NFqBNcfQ32FR2yLAlI9F7uJk2YT7wihxfF/h/+gXlwB8JLMPb53JbJ7CdKS30gB7UIJJChfbTfrC
4qiTEBX0pcRZnnI9oWXah6UNvQCODjLG8VB8yrUKdSuAn91Bj8vywwiC9bhAm/URSJRvMQuuPmAW
S5E77GsaDtYwDI9VsdTCa1on7dxs6ZWPckg0OTRZL24WuZEfEAvOdTcNJwj8piSlkzuboxzvq0SO
Dr1Za7MX5nNv+0pr3pazOf0sapSevE63wsGNxrqr/VKVM/QQjVz+FS9hCmJpWWTbV1Hm/aqO1fAj
alPhAL2Dxue2jVx904ykfHH0rHvSjKV/XuREmVjMk+brSLrzJNEo7kUXzYbXzobxw+jGRvbCqZYr
fPtsaWQZxkD/JqN5QjTBppYYgkL0it4wn9s2nnPI1nH5nIp0FIEEKv2rmqI3m1B81FzNTqrci5L1
92QiwyIBcJB+lMdS+WFQLE334TjZDzSXItUt0lIXXsqVxodzoX9OkF67KupZIGiYKBgKSFExYN+u
6sV3Z6S2il5EgpNFlcxREmgqDjExx0dJh7eeNRZIqhmBzqn81ZrzOHZjp2In6QktKq+X4yba9UU/
z0EWJz32HPOS0fcSZoYHW9E+wJqdC1ebrMgnDDQ/y3bKv0ia0I956ajClWMwnasLQnt0xkn7vKTF
8Av5K9DGSRINkackadh6barYCaZYkgSgLM76b80oO6mHIG37PRKoLrrquNj1DvUCpOZF330e58yc
PVhmte5GWoaLCc8d534M2FSnkKzP9dHpRQeBIM7vsrEOc9eumwlQZ94ZH4S8aFy6K3gkbl0000OM
PBKK0NXIB+1Zurt+Fc2Lm8X4JYdcfpCuiuaHRkBWBkcgugLtxMFgqSdV8kAAjwZvMTRkGfVljp5H
ym2Lx9KD4FQOXXoziHT6MYRF/MOalVF15QGMiYuogoNSUro4H+YW9xO/LWkgXa/Kbx+zHkkddx4j
KuSj2cpKwM6bIObNferRrM8ec7nufhqVuO6W5Iu8GHq/q1CMgOsXwt09plZTyX4lIYeagzod/RCU
2+hmw1Q1PmuhjB+qWIdFotRWcSjVZYiuWim2LJ+OlfTYL5opgkQszYc26eMPjj3g0MJkfsSH8yY3
nC9cHYXwzZ7DBsV9Ikc6FP0NWhYLVsEs4G9VP1QJGqqsLTmLEPY1I4QsvLzIwyWw015Ngj5Nko8i
06JvqVLHn/n12BxRjeI7LekcXi0RKqpuIrFZXEo65Z+lHqq9q3RS/ikHD/mpb7O65aWyyXSVGdES
35GkInLDglzEjVtjxh5w0YwP9oxAZoaE9U1Wp7DN+knCLKboO6kJ7NFpIrwxwpDFFKcIU6Jw83/Y
O4/kuLF032+loudQwJvhBZCZ9JTEpCRqgqBICd4e4MAs4u3jreNu7P3AUnWRSTUz1KN3O24NuqKa
EuGO+c73dyRbeoAjIxmc+QYlZ9OjfqG+WkohHX9qkz6h61Fiu4PiAL8C1Z28017U2p2UMdGY8Shd
39aaUgvqWBnPGczoNh2jcSQpM2PThHbdT45fGHWP1NODIDxXdn1Xtq24bigQh0A3vImIw4SGc6Cj
JVf9sSFvcKO3UvuiJJZ7iSu39zPu6T+aSu9R1/9rKv1uuC+fU+TXP/0nRR5junf0dWHJ87+rTz3n
hz8p8utPOPZxJKLt/ASR/STIa8Y7zth0vvHzQ0xKjOs//vjJj+dHVPvkdsKbXK0VTP13GPKHZHWI
QrRDkbxzc4jc+M0vK8r4yYhxjBFrWE2/d8thOIk6I/umya5zWfVkRZfZSbwTJFXF6biM7capJyPe
MC+tnpE7dyepfpnOCbEgbZ/HH0t8Pz4a6pxeZ6Wnf2a+pHvNEtFXHEmNTQ3vp2H7utJqdZbbKa4C
a87N21iZhvNekcpHRW+NMJ2i6VaL+mzxXbgQFwm04YdInbbUL/2HdMrz1sdlGi2vTis1CUZrcc9K
6lCxJaKDhX8c2wu4sfq/owG5TB+6WtQ/+peCj5fCkf9xShHc7t4a3//9f1Z9yMn3++5R+d4rl/cP
YV3dF4/Px/zTr/ipCzHeAT5y2scSHLojNjd/DXpHf0fSCzAdjWOgDhgw//jjL12Ipb/juMcZ2uFk
BUN0teP5SxdiGe/ArdG5MUw5jTH6f2fgv2qFrN0wb6UdrXGdaFRejnsbrmFEqI9yqlhDufXKzN7Y
dXTXVrOFH0qEbbs13471cPvsnb3/86j2QhzyCiVejYrRw6y2S2S3rvKc5x1Ir8dHsPai7Ezmonvf
qMIjsnOM6s8sIOV9USXKR0zq64104HAR/D7NMgDk5ahC+O4mqWqJBX+jnWcU9nFAY147T5Oq0LZd
odZfSAaMk9AxOEYYw2Ai0W2m7HJGXPkjocTdz0vS/lCyYWcWyzQEkTas22g+XNqNFj9UXXnbmVoz
BGx7iktsl658mZUqfV946a6qBjz1bQMRntRH/PgstcX8KlEi9dohMPfPN/UfvUMgQXs2HFYx1wu1
1TqF/sAKnHNgeS9eTJz1L/7cLVTrHRTGFW9gJpDT8M+Jw+x6h5kQ6zW8znX9fzZxNPUd+KGBHwS9
CsxFVmrtXxOHn62/C2wRsi+QFL/xNzRVTzyuZz0IG/IP85cwHLYyMk4PadyegaUPvgHaSdsI4wzT
om70W6V0krBprBD7+HahGC9TmPWZ0W5ND/FPp+IAIY3xomRXqX1NqN8wUm9OEzt+T98AzrnUP3qF
ybFR9ll31SZImmQcLQ+ynbSAPh5JugBl1akZictajj+56b812v5reFLBpffVH/7Qfb8f/qh//HHT
39PA7tMH8eZiv/tei4Y/eV/88fTZN4/pq91hvZl/igX//1AHPhFk/3VNc5UO318M05VP++cwVYAZ
3mE9tCrH1zH1tIz/WdU8/YiVGmoszFiba1Dw/LXCay610Lr4r8rQ1c3h2Qqvee9W3JJaiGYqY4uq
53cG6sulFueZlZ7NVgLeA2jwKuR9sQonLjyluVVxbc19mahdspkM46zgmNf40eK0Vz3J0Lpf6jOt
gEHaNKY6XdtBD1vwhk4nfPBSLKwuRvzMJI0wsicpVhzY71lzm6jtiCDYbcRlI9Tk27KQq/y0PvzW
sPwPrTbWYKR/PfI+3VfDfT+8HHz8jZ9rpKO+wwsDHyrcpSEMrH3QnxW1bb8DnIJUh1nISgJleP1z
6BnvVMYUsJ/HMAOY52/9tUbq/EJa5+Ai6Jaf6pLfGXoHzioukwJIE8czsuxW1PaQ0JAhQcib0u1u
pDXZn4kBnQkOVM2dMifVSe/2jZ9wUrsQItdP027Izrsq1++d0taDKa3rjQKZFwqEs1zHiLNQOxjL
9co92wkXNGGBsf3t2dv9RV1ygEM93TB8D7ROYEAAGQeNboisaWMlubiJ5mgJi2lZNrLmaF/rwttq
RZKFb1/vCUh7tov8ecHV1tfmrfMvvsXzOigT1oAnoSpuZOqpnzAeurZLIsmnUhk3w+R+zguzPuur
Ijshj34I82Gc2ABkscl6xyWcQl7mfSyCrBiJt3S84UKOkG+7vmgDdXaFX+N0ujVn09nhTejBBNTn
I2DIQQXJE+iMJEABrEt/7rjPn2DBLtbM57K/gTCDy3k5sGJkcRp4hihwOnJu1KwThBgON2+/ukOq
0HphfVV3UUfickQ76uWrU6ZMlks19Td1BClqxmhwp8dNel4OKEkIy+v80VGG0zqOxpNmVpSQak6E
yDyO4V6/uhOuTwPMwpQGosTBR0RJZzRR0Q43FgKdk6yojQs3WeRFOrQ9aa+meD+4rbbthdqdOlZG
RqhAJ2PWyRAceSe/+BhQ4zjJklm+itDXveAZsN/ghK6pVbPc5HM9BHNUUFKMw3jbMoJ2zlxM+24S
NHmwMApIvW+umE35Bv0Q/nOyjeAVS/fDiO7qM06a+iX6UPnJVYriSo094wiM8wT9vxz7eMtg6M4J
hMXm1Qc0Skcrij7Xb9x2TC+dpG0ekqaMA6tKxWVijEtgTJ29G6K5usnIbj6zJUF2/rwQqKzW+bQ1
anvZ8mOKctBqFJqKeuSFUi4+B5oYY0j3mZesiJCOqflevk9liFszrrD8MlNh7LIGh/dFTw08E/Nj
TMpfvY7VuZwVmbUSLtF6L8++XeFliadOpn4jWxPth4vR8OLbdTKmmGoUqR5kaFn3EntpwpJiVf2o
W+PkIOObs2LjNV1HD05LdbGhxTFMWyduLfscVEH7TLy68fj2SDvAenkx6x2CLcODoLI4tLAVVmct
8GGNG8xd0l0nI3BAFGk7tZ/xGpMZkVDFMp+myho9bUbake/ivBroq2sfVj0gvQYMs0Ov6MEsmqEA
nr0xNGndFYATaDXLWOgrkUy96cn5NnxR0SABHjCBNtoC05PQof8JdKMK6ysK2LkKIdx4p1rUWIU/
YS12a5iF8+Dh0+qTgmud56VGkJedzwijE9udqsBVE+ch7WxzwNApduONKOFhcHljIGp7zMRpF9tR
43sDgVn+uORaDAYnxyXsB31ZAlFXZRno0WTuJTnJjR/HVtuTXDDkj22teY+OHovIj2aCYgLXzcXe
sRKmgudpy/ccJ9Ma5MXW27AxZ7CP2MS5YQcisWBJ3jSF3Hp9s/q7jWWzi6WrkeMkEe4EhQ4eCNph
wErTZLF0PiJnnBbmAZLKNsZP8hxuv4JBHn2vwi9x2STJss7yLhgcAO8wjdLSCivR7MnkSmnYDnEe
mlpnYH7X6Xq0k7B8prDNl0w5bawRRpPad1Du9DK5bkTl9sGoj5YaVGIsjqbfrIv9i7UEersHzkV5
+7SoHCx8cWWKEQNz58YuJ2+jLGgOwfxS3M4a82tt6eV7VHA0umvLuoHukjxOSfF7NtJUOys+Dmt2
1VTRkjycE1pdJ2VS986NUrb5Tl+aKagUx/BlXNUnpaOPR4qHV4sT16Po0+FWrfz29YT8fMFwEC/N
GGS5N4qSjidFggbEqmNnS4LsMcbMq7oIjQ82ASzUCOsgXR9cijU2UyyswG66OnF8LKnjba5o1ClC
j7el7v1eFsHTq2Qbo3CkLqJsPEynrJppiCNUYTf5QntnaU2bSZt/x+9NP7KS/OrJPLzeoBKw6LJn
vnyJrZloZlSq0c0IXxQc0IvDuFGiE8mGEI5dNB1hqRwSOtZRgqEaHG7IjMiGDr2IyyZH3eJVyo1Z
6PUJ3S8DF4Qiv9FcZmlls6Ph9w46jmph0xateYIn7zHJzVr+H04Xizx6NjZIcsgkD2qnyNOk6GrF
uplThaWvVTAKO83bVu3CIo3cKLSmEsPmLjLxZojQ0Y1BzyCMA0KjjFtEu2njO82q+Hp7W3ldSiEZ
UdlzMUTgeIw5wsvPYRilm2dt5N1Y6WAHkxfh0elVp1oLYwNFqXNeg8j7nhHJUFUc+oPEblyh1LS3
b9/I68Kceg7VFSapJB9zdj8YF6x+rQ1XId8Xfak8RLFIv1i1Z163idE/DryMOdTmHg+BFkf2e8il
Onb8QxproeN6ivbFA3f/lPQFhgeGFX/K4OzP/uwokXaJI6B6a+g8YJiCAWYBRzVUQOpc8pqbwjQw
s2kasN63H+n1SGeMG4jcaVhxaDxkDg5d00+IV6IbJQEca+za8IfF1rYiqYbtZHTH5vCvrsd7Y5wD
rpAoclDPDEZhqyWODjee3hFoIaIwzfOPcEGuu94djgycX3wvWoKIWjgSEJgFffrlwNG1UegJ9ICb
yjWLm9ro02s9wvJoJOEJbsAcn6L3UXxibroQT8ExNCbOBcagPwhW5su4V2DdzJHcFbpVnHiZ7Wbg
8yIPygiPVz+ZhXvqdGLZFE27nM922n4Bh42OPMav3hnDjXG/9hQpOV8+Bcr5SB2UNKbMi0lVsKOv
MlsehdS/FeYxg6bX2wdvbPWFcqnhqKGMl9cC6tfbUVjKjTHGfVCVxtdkbBBkW8bd2wPvF5OaKwEu
MBSQzRD+9/JKIw3Hcra8eF8nbf8VvtACpRq43Se5aVSCuSUZJaiySKQctKVc/BgKztcROeDil5rS
N7+p0WUN5oaIseD0oa1BuQeT2yRTJS2bKt4XduecYJMwvu/nxQrGzslO1Ez0m56I7gvSaJqN60Xu
NceS5resEdctjsyJFclZZXIAjocvBfoXFnRJsvfiAifiwhk3Vorly9vv3uTVvqyLcHHGmQyxN+AO
rLmXr74SnbDzdkr3S45raEIBFqaoIn5/2K74EQe51f1VP1SBlV2NX6ueZvteQLWoFHFjzcZpT2Js
CLTy/e1HOpT38+ZWk16Ke8at5+iH+jaQe11xkW7v2bHDKoZXdjHC8qwCO507bdclvXVlFlIngrOI
yuzDoq+mTh3N8/cjrUp1g6XpfFvojfdeukr9Ta8a89SOgtZpd0ZpC4NiucKc2eqd7uTte1/n78vP
QcdibcetEdRIEg/KVFsjs2vRxmwvVHGW2fBNWkfc1oV5rlrFg66RtvH2BV9P8vWCaxw80lqqjoOR
bmVJvsBXzfYjTEaKCiXeRsWgbppIekcGwa8uRc+RZjN0q/VY/3KokcYblwa0uf3YzB46DHxkRq2z
/Fkrjkm/f3UpvPE8hgAceFaWl5fq9AyygGBzpv7NwqWt453d5cppomvHNFlPVhmHn4xr0BFE/gJQ
enCtKdGy3DD7ep+b7fDBtTv9S7y4zje7UrW7QZuNR0MOyuVKewWhKXPnS9IpZk40QK6lPj4cyq2s
ee34Xjir13dcP+T5QopvTCDvFOAF0OnhgHSFOnAZ+4uoybslZEgay2YUqXhf5VZtMo/MrPEr0sPv
bKWxv3VdZENxNCa5OukhiDzL8LUlEE/Vxmulb53TDCpccRHbcrpQRYz96hLbIye7ubPJMi4WI/an
LBkBORfdDlJv0udzNcbHMGDzdD9046SSa6tHVb/tMhUGgmk37Z1Smo2DzXmSfCUtx4APlNVdsWkd
HSFkP2XjD22MDbatdthmCh1TX9YeIV7K0BQQ+ue5vuqURuShZq/hKJCOsB8s7RwJcJp54sJoe2Xx
536arqAp3fZKFJEY4czzObnR6hGF9FMI5cHHRR8LWZhO9ZrntrY5nvVcdIMsoxw3mH0Zlwn8Kcbq
GNSZBNCdsHqMCHlYMpXTuGtLmJtu/i2yu1kL2qLrPtSyG1kxDKw8F2r2PsSbUt3qbpslvowmcQpR
3TitCOP9VMTSAqWu0qu8S+omsAejv5LtOBSb3jXkhxT/oQcxTrRy9XIcpQ9TNf/eWmqa+jXer5il
JL02bRzijr+kU68cOwatTJrDlYnjJO8ClIgW5qEkKPO8rDeNqtubue49WFXPNtyJISt9TTbET9dl
mjCEEhx2/VltGnVnKyv6bdDk9wITD7Mt+fJeHxQe3hq+OtXRg+LkhhuS8q3bmEmpdz1WLHiatWZ1
ySM1MjAbang/W7C/9nMlp4fdF7Fm+GZpVVc9H8BvRWrbp2+via8fFe3HmpNr66vp3eHhkvS2zIkG
r9mrk65sNa+KzhJNPvSK0WwSF08yJ4cz+fY1X69YgNFwPeF50OoEEDkYaJbX9Z4U9V6jax22DQ5X
emk6G7Ub55u3L/V6y+dUt3YRgcFdrncwpjupqWTCZ+0+1vJkY2uYk3vTtBwpLNaN4+XM4SpruxKH
E9BF/WAno4Fs9VbStvvJzJNQqO51MhAJF0cSi8Z+/kjeUeJbMp82bz/dL46u4FKIk/lwa5/7cD2e
NbNJS8cRe0HZca86i3rp1GpyOTsmo3TBlr/J+2Jjs/iFuZ27V/RKve9o7JyTtCujIxv6L2+HKQNQ
u2Jpr3b0XvZUj4Xd76dGm3ZmWu71DjO1yIJ2PzcJY1x15w/4W6y8fcfYTcssP5RRrp7pTXrMUu0X
n57kDfRa8IY4yRzmb9iZ2VXmpIr92Eo9KNsxCdVKHpNG/2KtgMCHRhlfKrKm7cOzVhu72jCmctyn
aaZdqrGcHxCrUjRDXeg3WW3PHXYWcbtRa1OcldzrjBu0h71hqw7kgxZqwUZEKHdNP1UZulXjHfcl
etJ0eRgKIYbQsnHOgMTaYtO4zLo4n1RlLsnr5T9CPSFu/QTfAeshSolH1Hul9IIFA6qf/MwXTsfP
eUpP9dHzYU4TgqHGyzToeAPwHxySBs2VZox/7t4DYdvpUrBr5sJoT1ucKnr6OLvKEOKCL3JL/Gh2
W1Z6g5G1apG3ns/bMs5mWhZtfTaRvr2tE6GdjXFUh/moTkcOFAfBECAc3CuNLFwu4b/8Qm09a3ba
N9a0j1Vn/oRkXQZzMRTFGgftbTqRKWHuqifLavipMVY+KsuknAqIWGetE3vXeuL1d5k19Nu3p+zh
2rfe1zo3mLJQc3AweLn2NXJIhGVX876t8BRt2lSeD7osfHeYk3/jUoxHF0bFUx168Lng/hp21evz
fsDMMWhUEu0RuZS7wUi6Iwvg4S6yPhW4x2rfyRLIGH75VGqvKpFFZsl+3RkD6eCsTOaaG8RZKy8r
zIEuNZui5u1XedgfWC9K4izUJyAPTO0OLkoYxQANVXLR1iz8GAG035mTspEx/Si1TY61mF8tb1xw
pbVwateBeY3DUypkq6IXQ6/uS+HNW4PiZAqsmBSLRnZmqOeIq9QVTFgmi36I1G5lB1mwQRh2SQBX
d2SI/+Kd82np8NNWWhk1B0eMofHIaKCNu6ddCRMwHaaPNT0HfxxLbdt2+rSxpvGoWdr6Ug/WABgW
fGoIAfxz6GLgdqaR64277C1EE+eLZ1V+bqZoX/As3AndspEUKfW+6aqCsKFc3Qugt5BeUnM+jP2l
AtxxbnWm+mFolB4hZLNcUOnXYWsr1m+WGXwugDFQCPgWFv2Wg70fyQfQslMv+y5Jy09ZPehrdeVt
OymaI1PtF2+FKoPa2WBo0NM+6F/U2sQCbBba3nSG5RSUYj7FVEnfWkVn+Ph1qpwx4EJPUX4sneVw
l6NQB2LBt1gF5iZy8eAhoZKo9J69ZW/LWT3rO31+H2XK/dsz7fXj2fimUQpT44BSH0oe56koOeIW
6p4I6zKU/OfnSjVLn2SDfGuIZjrr2lJelXEvj1Q4Bylz6zqOlQ5n9bVahP97GMQ8yxgFTWro+2Yx
57B3FfNjaUV2RT9y0BsfjRg2igs6q/tKxE/easM0hj2MYqisJMRswDBVNWhcaXhMzKS51UVinUxA
/x36iIXfZGbeleHUnRou1bz8mHSEe0GjuMuNa6fDzVgrd5a1FO/dDubClmEQa4EJW/mHuVj1uQeX
ZDnrUyeetpHI069DjGNLl8JtCMhHNz71s4UhT8oB8brwcF72DSgr7ZGx/tQseTEvUYvj6UT1SdIY
9fxBCeoWckXi7Jysb7U9zytdHUIc/qYLZ06LeJN4RYttM6gF2hPHLD+UOJipQR2VhYbcScxDgP1V
bflma8SKH+GP25O03N4r5YB7fDlBml+WAmfmqaqqMKvkhEtXMpb1udL30CYQQmaQ5spWflzIf4u3
nt5bZ7MX4deNrXNPSjcwywlIiiuvzKo9aiL+aoyuavmVIQhLli6ite4Wz06vtVKOaAn69tYxkuS8
QSBzollZnQZZbFcxK1BdEzaYDO0Vx5rsJB6LHo7qYBNwZ7aK0hLZbuJ6282JsYpNC3kST7m3KWTr
Jb6Lo5gVmgAdl27rAjU7Xl43IcK55JsJLtXjXZZnW7nQOwmiyumukTfSYyztxey3mK+ZRw7r67R+
+blp9gHxwsVg42P+v3xa8ItG5rFb30rZdtuY3cXw+XLJWZR65o5RUm9KrANO1DgxcRwr8/b07SXh
VR+btRXjVvTGa0IQ7orr93j2vs0hH8TgpvLWs/LxhJDcdlM7fX7Sq70VLrE1nCpjLna1SxK1itYo
GGs7+5A45bw7cidrHfPiXazxjE8AFRSMlX718k6kOqVGVdXT7VyO/Z2jjS6MuR4dcJDnblYEMZGK
2Ifqjf5lURcORrGTEz+Io5XcFnPRfygN6QRqPhd/fqT/ZWr+A1zy2Ud6RWq/uh+64QVPc/3zP3ma
sDHBP2A4echNQeqpkP/mafL/Ql8DDGY/WYfUXzxN6OowgMn/4G+QwqVCcvubqMkPiShYu8gm+Lj1
NPn/fZIw/GDm1HrQgURBhUON9XJA2bqL6LSto/fshtR1SSZ9Ib5BEZlPGheDqFxX/N5a/THcOArz
78S/7xV1wZXbmcOqL21fKJPzScOJKEmn0xTrpQBQMw4G+aAs+renV/u/o4xRxlT/13zgq3qQ34vi
u/L1v/9vcV89fn854vi7f9HSHRsSOY470FBgkJN/8PeQs965fEXyNAC3gSIYjH8NOd2DT7ya19Ks
WtfalaP2FzUYTRLEQkqutRcOhg2U9BsD7uBgAV9+dc6hquZ3PRFLDgacToNwllXW3xHn4m6tOJ4/
j9SamB01qH7tXv+CkVWlhXZRyMsoSp2PsCqS+7G32IosLx/unr3H93+unc9P+jz1sxV1vR9KCDxZ
qCdRhuDh+3ICpEsSASGn5p1WSvd8TNP2bDH6Iphy/RjJYX20vxdvLkWyKp7LmN9D3OF6BxsZTYOZ
Km3KvjbRzi0Rubo+VkMch1u8FTZTV6MuP2aL9MtrwpbD0Y9BAeXy5eP1ljdXk8s1hQ8peAcTLMg2
CMmPHAoOtsifz/bsOuvG9WyLtHAeGId4zr7ipR1W2/gs3rSn96qvhMcwoAO+5OtLHRwGWwjxZC9z
KcdXeCg7wGjZV8M0eGjDk9E3fHtz7MsdgEH4l/BovEN49TpfDvHGy8cr6G/g0pfp38hNUaFdV66O
C2VnIjAGlbR3jto1cejggoF9X6M0ASSSOg6l5qge2Y6UJ4ENBrcEjVEPWEYAPUaBtDqsxiuHU3Pg
CRWL5lgfS53SeoTGnSVOHyMvy/Nrw6nwY+To6H5z+xGCAMeQyfLx/S8rTDZiKrqusey7qJT2yeKo
sgKR8ZrFn0hI2Yl0IVxhYAK1PgG0+QINXwz6ppgc7aGpRQEx0hD9o6hTm6gUAKJuM7lZlK/CPMDW
SSVbd8A5d/IF68t+mm2t8YexwmulWtLcxevVLhvfGK3U26WRQZhy2QBn+Vkz0J+L2RM83/Vg+4da
X2Xi3Gi1BgSh1LIL4fVdHPSKid2ERG0/BUtFEQMylMJsXMSsX2JlsHIiJoJ4z5cy0kUATtzhnz30
5ccZptXvYedPH3tdIU3wbJZE9ZDA4iXksFhlt3xLtKXfdVrFuX2YlSO13OHCQ/eIKhvQlGYS5JUn
ZfKzGTMbVJCNGqnfGgdnCtQ5GEo4eR14HWL7t9e4V7Pz6VqrznotGzhaHiy6iNMyVHmF9k0dWQO5
WANrVUqtgsYkyFLd9HZb3qRTku7t3ou+Fw3gpI9jZP4VT1XN3Lx9P794dBsGhMsyCIcY9cPL2SRw
lWFJnnn0Kra3lqaM20jrm5NudpYjtmkv179VZcUmyGfE8Zkyh07Wy0slbpTF+lCVd6yOBfkuQgmG
zM2DeU5jkijIEHPsCUcCtfYuBIfo29950vXy64Up//BUW9k2B0s+relBaFpp3MUZFiej59IgnyR+
8Ll1rAV60B1ZL0XUC3UEVE1kJYfdA3ec3SSj3LxrMRF5PwI1b13ZHlMarEfLv/ewpwdanS6pT9XV
rfSQQSNiQ5+dvrHv6jbJgtSxu0tSFqMgWtL53GtM5fPbL/DVUzkaTRGgM+rk9Uuu9/NslizL1M79
Mnt3aWGPm9W9e1MX2uPbF3n1UE8X4VOh5YNYqx0Mkrywl67kpd5NUJ5D6RpkmVnd5INtaxhzZsew
rIPz+1pxI1mmAlvPszR9DmqOyUn73h3T6G7xxAIZamz8fkzVS1gv1TaS+qfETeetMi3ZkYUA0P7w
+zELQArQgZEEDg31YOr1jUuaaG0Z9xju5d9KbXFxE7USUP6072R1Qb8GckqEeZHro3iO883iZpUe
YInReH61JEa7K+0W+45ac8puK0cHIg1NBejObp9h2GtpOM8NWDVTCeDN9m3CHDIPx4b2uF+SL/RI
o5DA794lbvTSjJTkdBQmpVCssf/sqEqzx4VG2IABS9xiw+soRrdLZkubN7Ps+69RmuH87Frssxs6
xQr+UcY4fUKIk7W71Euc0bc7Jbrq0LPnayJE7m4XvFy8fSkd81JvUVb5BGGIxF8qe8xyfzKUsdmY
3qA9ZlhvNRRnpSNPK0PWvT/XU3891lmDX3iHScRuVGdL3XrDrHnhSgr/NJmNe1snMX84G/SCFNgS
aAwrtKaATbwoxtoT0KYTy4nTLJixzjIva4yPPNy+Yls7SWrdWS4HIK7sxKggY7/HyyrOTwqtVO1t
lFrymoktC2L+sPs/ac0uOZvKFHtipDJZskOhUlqsKAK6jaslhRoYjdpF4aQ2o7VrUBXgVKXHJZ9M
x1HrvVelA45FsG27nYMbzxQoxoReYIlNsqVLvsuMdGMc6aSRDvxDOHUe0wRSqWHMVus2XoIoiGXT
1ihSVMBGXLZcdfR1Re/7MLXyCYQCb8qLPDLjT4sdux/zvCwRilS6G8OMiY0MCMP29nC8x08lRhhF
QB/J+lDF3prFU3tl4dejVeDtHTnmZ7mI2goN4WXhjFcOZvpYWbWhM2laHBbd0G6NVnbFBw37IAMq
deSI0yLxMhkuTlGNPlqfcthldpl8Glqv/dwtS/yQz15snLVG1p6PQNnRJi9wBtrIYVQe5bRaY7UG
bfWNmtbe7dLpyY+pzJJsE7UGb8mbhMFwVpqEIiUzkk8NPlGab0Ffd3yHuI33imPiLjOoqrYdykTp
NyBTOKkZYvlk4xiMCLxfo4pNbVoqACs93Q69kUYBkr10bTfattjmUkzytOBWP4yR0M8msF/atU49
poHC4tLglDWCe1doHDaGRUkpbBQq6KNwANsXCef9rxSmbvqYU0e6V5Askut4qJRbSwiNCkCd8/Gi
0vUsu1A9MfXnqTUiNCS6LSv8avbU81jpsDhzJn3Kt6XnjHKz9FGTIebIxn1sF2q28frJvCxH1b31
IuHdNdCbGp9whPxL3UEB9nMD5ic2lJHykfSfmlKwV4vrdNY0EfRV5ZK1Plrfscn1fhhZr30WZQQN
x7K6WMd3jdg0Xmtjr21MehVhrnjZxyUvYK935BN90PiVJAjG1bQZaIyNgYFZEaXr7E3tBnQSazlv
NJtrK+7EpYnfSs4LbAdq7aJoH50yHa1N5loFXY3Bm31DSBv5KdQcoxvww3Cj0oEK3OkfALPTT7It
B1wkjBphkRPLjwrWe1+TfrR4lMQjVNhBuHUj+ViwigmNZ0biVBdaVq5BbhoceQnxUI98RRkVnKdk
zqsaKrxm/Fia4kGOxCH62ECpNuaDlvOtyRHr+XU7K6Yv8dSHgxMJ8cNx5BjiNjNHiBuV4hJEqb9J
TWli8Uf63vsIaygBgQeXiyC3qup9MiQ6JkqZw5fALUN8MOo5gfNr5ClRDRZtXdibMn6cLWhdLIiV
42HkMHAMiftYbRnHhfG+tVjX8LdW1C+xuhqw5d6EprfMbTrquWoWmNZN5XyFAk2jI00KcuTD5SW7
Ey61fmKNVNEXXjkJCn5dy8Ywzx1vPGPJ0o0QfUGNS5TBrA+iNmuaDX5TmBRXU21/tidIJz4AunLd
UlKlmxIbjoZQ72LB1jStirs8181bYJ0EpZXSFfm2LTRi7dq08u76KMWC0ROJOQUi8yQW26ONmYcZ
u14bAKMuLI1xWV+3S6IMgRBTPALnog7x0zbuUYjhSyJDqWT9FMZaNLPKlUJUvrM0DvjIkHkJbnGJ
OoY6JM+zzMDPbjM2enaLIpakwcpwlMdCq6mT8LMue2hgpU5IbDwOjKPaJabL1Hut4/3ZKbQ+8hJF
kCxeWfsqTl5WIAl4NTbk+agXRtO3d1OlIBZ2rbk8HYcZz/DI6Dp9WyRO454adSlZNJEV9tCxNAZ1
RUOl9+HvJdZ2AmBtiJZ0ad1NQ4cDV6bYHiJiOdsfTSWPH8oKbqEfNUl/rmdN+rHKoRFjVZk0+OdF
3QUtosYiXHdYK9qlxL0uo9CcfLMTLQ5tSS5i9oIs+jBIS1wbeQEYYQjN+UHrZ1EDxYycr3quCEQc
5CDdS6Rsy3Ys5wklcSxv3Uk28PWVbh5w+m5jIuRN+7GijBC+AUnMDQHgtA95IuwHsUTLj5IwvC3x
5ayBhd22TWj2Ls59OtT+Fqsxd9qr5RhrOzSdHGEt4cnYF+PciI2ud1Cw41aZT/4fZ2e23LYOpOEX
GlZxX25JSd7jxHGcRDco2Um47yAJ8unno8/FRLLLqsztOUkggECj0f0vizn6+7nOeNnaej49Fmmb
6ltmQZODKMKbHz/75TOpmv0So7ggwlZUvJznYuqfM7xE72VVu2WowelJtlM9imfVqpklc1AwjGyv
QpGsmlsZpX0X/9K8Qv7Cv69IQhLF/A/vgfkmLjJ7K+svFe3HIqpb4Vc7CO/O937SEBkxFy9zLqTp
qSJaRi0nNa1d784BhpBsHT9OWnq+Vn07+EgyhNpCc44Y4TNnK3fc57pCfzJM/cGDfOSKFoq4jVhm
lap4n4NQ/DbR4so3pTf3Dz2WuzigCL3G3zdokz3uVvnPrO1ddmTulgeSpeylBGpN4KoHhQqjHLLP
CMG1DZBQXIt29YKUBMs/Bt+NTJefrVIp1M09O7PR47RWK+d+uoVU+xQ4bX1fV3GKjqBv2OFUy6Xb
0aT0UGgVlr1viyofozaug2RX6dPwMFfYvG0UWaegXadNFX/OJxLEnJMkNAylgp1qOykjK8vSO8QG
g5L2qTGV21blbUxQI0ylRircEKhm8ckdERy4tvvWnLfoXSjqVqrJ5JZdq+RlounmZTlnQ8ROFHdw
Z3C34mjIr2ZbkUY6yiEKpvaEonNShQu9uP1YjwOXtFEqG62/UYlQFq76bnNO0Vw0qbhzNonAZjZn
t/CsdBhv0vA3sQuuMoKWmkpQ2zF6+q6ScXuddXGxE/BQwKDKohT3Zp2Xh0avXR2FsBE9fNqePqKH
i2AJkkm06rlAqZAqTjmZCvOhYEgrrG0Mqxy35uBlFhmD1hD9xyH4jnlZ/RkAvrwDvAwrhM5lX2Ck
rY3mPo57wJwpyvm3lV150VAAONkJZU7TI5Dlxoy0GsHT0PC74h5BfSIr9Zzsco0rBSlxAyzWkfVU
XQgQSI/Z2K71qRyO6MVgtoQPHW3XPiqazpnoIhjTsgPz5T1X81x8loMF5zTjar/CiBfRTQsI1Bd3
Ub261rvR/yaEI+OruS37ZjMsVWrfmCvyZ97GTdaIbNN4Q9t/QZo9x2y4se14p2kAky/ysiZOGVMj
XtIc6g1iULZ1XwLQlhEiv1l/aUqsIoouN+WVbRI24dzqFKKqtqmCyLBnc9nOWpfArlhcVYWmnPvP
FPpGfecJPb/p+tn4UdZl8KI3hAO8TGu93EKbzbtw0MlBorj3giWaihIqrWdXQxP2aT7exYnDtQAp
BoNo013S+zbwMDYXSzXtFN1kMvWua+aNS5O+D52y1u6l1Be1a1e9GW4Sf/zlZ0h8kgDwAKP+JrXh
0pUZ4thB4fKwAYbdhiiD8R2aGQ1ToxuSg4j15srhDefu2rHNHvx4WIowX1LCpeT98rmFoYN07Thb
aeQFs/c7kMJuwqKqsu+8/MQ9acwqE2w23SU+73SThi62w4KIRRyOLf05qOP5cm66/KHlqIHZQeQB
ZpbvPrAp/GfEgW+XdIUuPtiKXRZmUCm+8YpFzUBM3TjdcBkPB7MyhyJ0wNnc+x36EqErEtySi6ao
n0xCGpL1ElnQFJMRQOuhSKY43pi6jJ/i3ki727Ep03hrjevElFv0yTWqf+a9L3B+vUF5dkwjvBnG
nxrFywCZHB9OMXTU5DrWXDYZAaj+hXIpwb9pUqcl5E9pHTY0NVBtVXEgwi5xxu8JhYZnM1NgRzze
sMANhsG5TtNk/s5GQLc1R63SvhjNunqsDGpxmyRZiQFJZrGqcd7jPhW09SPgexy7bPAqNz2UIWQ3
ZVd+WVIdtlvWlHvdnnQvFG6hAVSpOIcyzrsnHufJk1Y31d5p7eF5Ann5NApp4SrB6/gWE7um/jz6
wwisG8xl11KrNod7y3CXR3scSzCsHooeJAXOz3H2wAYGInE7Pr9UaSj8IO6fY9VXL7PwAvzaIILr
N7pmAt6UoKkA0wdZ/oMf0X1HCNz9mqlGPTjxTCDy3Hy8zS2tJkv35kCGTeLSAvHEXH8pe0vxVcrE
7zZmZ6TuVeKlyUWJuidvGznD6gf5oEDjLPMLlNBnPeb4w/exspuByj25QeUvmyEjmoSVn/KYmaXV
2+HcL863rhmoTad1HOykARsXPVGkHcHOmF61aZISSe24nnX0u/Ip5o2fWP2PnoIXPZMpru07N01c
4wLlikTe2n7sNVvEhqkjTipQ31GhHjQQN35Z4ZnQeMWmn/EOvUlMt3G3LT/U2/pDNz54CkRDOJTu
1F+N9OPN7/EC2SREnzp2Q8+fKhcfw2r8k1ajZe8yva7SXaJ5qRvNSb9kAHxsd7pyhC2oYFKqDulJ
1N9sn77a55hFu3TiqumugvV4RXPjoym7dIOHJgReKtuk66pr1LcH41Kv6omPEKdjvktatxrgySvR
kCn5jRfxaObyw0R7cna1mTnpzlhsJa9jZS3ZdmotqyKlUXp1jVhGkO8X3IW6KCttJAQ1N+7Sq9Rv
1XCFEnjZgh0SIv9KAaJCT3l26DGwIKut0+J4067Q1i8uFrneb5mZfJbSynt4wK1mREovx8cGzNQP
3keo1rYglJ4SqJQkebok1xcNT5wgI/GJxpJ66yYHzndXKPTg+Tf7trzwEoX2QBDPtGAKsr41s6jr
r3kis+8j2yqLBtfLaCblTs5RaNK6v0ztnHe26CYSK6Md7PaCu3H+VqGcEoSYqI5fMtqwVYi8Vvvd
KGx8K0TBprgBvL6+L628dG7MQjQIUuSV88MHpD1F0+jUj2UxY8FEdwR+2v/QwTAdMDzWz8F1699N
kM5Ad/XU+ucqp+ms/X74peCZMWs4LqV2k7RTnHiRrPZkdQHntbvRuBWjrlzgfeeD/PJxVfVN6Zbo
jEYBdAvaZvCOT0qNDgr9A1JjGRLZaPOrHIKRnvftP/USKEgfjYLX3/GsvNqZ5tiyeIWXWn1jIlO3
cRPZRXaiNWco/G8ntFogrJpbOugr4LjHQ2mjJE304mova7D1JU26+9mphsePl+24ObJOCHsJ4G1Q
cxkFxNHxKFQspMDCsdrraKgAjYcUZuMAMVA4jD4e6b35/D3SSW1dqRbJRL2q9pofyyuLMtPGCpo/
Hw/ypra+Yg5As9CDAegChPl4Oi11IR3KQLUvpjjfdYhv38ex2f6c2976NPmLdvXxeKdo+HX96NTC
faTfQpv91FKmz7sCWlzb73Ed137GWlOVERxB52vZpcVGullzWan4URRSfYYfp3ZaZ7VUu+rO/bK4
0g0dMbU/lC31M62odz4stnoBPw6VgxVAe7wSxhx3Y8OB2zuc84veoO00QMO+Wprh5eM1eOfDonHK
yXtVyYL5fzxSR5mdAK/aPRL6ZeTVZr6hDC3ONBPemw/OJJxwoHHUUNdf8VdrppBG00x2KfdZEZiU
K8pfS6GVWErwHvt4PiegkdczsVpIgTRdyS0cwOOhFI8MbBr6fl9oo9iiB25eUg2u7kmPjUuthdCP
6lBy12v5+ARDD/SInJq7xejN384Yx2fiwKth+1ETDBwM9Ui+JJ0cIpt58nMaGwOQap72iV1lRiQ8
VOejIMnci4LrzA4xZ8/NrTBbqEctdfON2/dNAC3Sjz9PY23/cIVszQiddSwSpjFQMLV4pAqq7MGM
8SB0nih3K1T94XHEl01rlXeaV8W/CqvU7n1napbNgu3ON82qaj8MOop70Wwt9peR8H+v5cL4R9rX
eqpejeAAsEAxIZ07njIi/kMgJo/2SwOdx6XOFQ1kITuZtcsm8Z3kh9UqeaDpcs7I9c1mXptzOg0z
vj50s9OoK8q8ZgzX/5mWqXFbZ8r4zlD57uMt9s5m9pG4wRGdMwPk7iRMeXULGDwxhr3FU3hPPtbe
jfgS7+zW6Tf/PFSwNmppRgO6Qr7oeCkh8qB1sgi5LxyMKfCvdiMQyt+zFivAj0d60+wDXbBuUQNu
PiO+IeBoTgxJvFr2U+dtF831t2Rqapsb0283S7PLfEjPnNQ3ywg1AKFdnJU5pCApTjqp6TDZS+1b
ch9LnjlOYXwlD9RRuUr6rx/P7b2ROIL+OjlQFK+Inb+iz+ibWlW08bj3B0ogIs2n3TDbRuSbsHc/
Hupt+GFWaw/aowdN/PZPIp03U90SjT/sbZEskKyBSxq9oyKoAktUL2OybVoIpeCffyoeYj+0Ahl5
LU2cjZ4q9+nMr1nX8Cj68Gu81d+SxxiKOad6LnNRNrqWNuM+4ykUjiCGL9UYIABm0uvgTe0/iGwW
YYAVxYM3NvqWh6nz1JWlToUguMjMXv/58U9671usOBkLpUmyS/1kfTSvn6hrW+N+GPT01i5zfZsM
TntNCfbcBnsNNCezdyCe2OxowIgQUI5PT+U20ziZg9prnovvBK3oEeOVKgDJvvTefA9ylieCP5jq
yUeqrMCNxwku8DekZY2kz/RJ8zq1hL05U/r2xgIElu711R87eS258eq9pvrEc6xjoZ5dnvVPxqRp
T0WW6I8fL9u6LG+msqpcEwkAU5xuYVOhnlekltpPS1Wh5TYWm84X1Znb6lWQ+nQYvo0OnImH4Zso
UNBLNOaymvdYXHZbrfXcT0uzNLvWasqHBOJe1JbSCxNccD55Wdp9XgabFZuV3CJ+E+88WQ43gNyw
12xKdfnxGrxJD1fBSm99jZg0HtBPO/6chtnlMl2yea8MDHTIkMpt0sY/W8EZS8bpnCvle0sObcJE
hgWmFECM4+ECiu9r43veU2GnQydUtm1idY4i9c6kgMdQkoFu/mpvcTxKZ0mhp2az7DVXX4uEKdyA
ObXCWl+0O7M3/h+zWomPMCQIvNwf6+/5KxaagwYkIqjn/eTq2rVm1nSXfTPffvyp3lk7YOzQklba
FzLBJylA2cRpqcXdjJDPwscpRu25rOtzggSn2sGrsjtodLCqIAgYa1V5/3syyjEnvw0yYy9wmL0e
WnitcH0ERUibxkdJnelCdkO5SoPRJ+9tsa+p84XItxS3qVO11GfIS2bKO3eYPlmR5qck+4FxM+Q0
6Kopq85s4bfrQhKMzg2JEdqYIAaPf7BbOk0lNMPYN3mc7pq2xEBqsJMzx/htjGUUFsdGPwi6r3OS
oHSabw2uEMY+qwJxkY16uZk70WJQNVlnJvR2+wKaW/k26zXDkVx/yl/bKdMtjHnMxtn7DjVp+PUm
NNfOvQvsVl3TQbY2H2+sN2kKe5ahdJcDQyg4ldGdDRQEpkYP9szbuPByB44wSi9uHHZLa1BGTucL
NOeaHx8P+wrrOg6MyKLzmgBXxmWCMtTxPNH7ovjaSW0PgMi8JCpI7VPTIul5U7O7P2mwjrA/yxvU
X4DJ9vRbE+eHMEvc1RZXC/a9Tf82MkRAxfDjn/Z2S62/bC3UOLwWQeYf/7JkcgOsvRyxl0AsvnK0
k2+ll+ZnRnln3RFUoJiBaybl49e056/vLGAJCU1m2j6fYLUhsdhu3NhoaWMlXfspddP0woLMG308
t3dGZWvxJbm+gSme4l6N1hL4DdJw4AWjXcW48vzO88z8mRUyuTCGytnmQZGfIRC/3dKAIpEM0nm7
QOVaKTp/b+l+bpcA5mh56Eh+r4JMgWUuOmrKfY0jqz4PTx9P8p0PGKz0LCg+gP35kMfjtaamo4Sj
qgN7jBSRe+0uBYR2Jia8HQV9PXCtbBJ4gFACj0ehQdaanXSbg+ssvyBn9hu9L89dZqeBh/e9yyOX
wwk6ciUZHw9Cn8VsQP44h0Z4dwQm9warTVzjndq5+LdFswwYK7wfSOpJspFJOx6pwnbSaMhTD6X0
2xs0QOxIxbE4Z9d+mj+vw7D7eOgR5qhQnoQ3z9CAUQ3shSWdSjCEU2Ciw2aOWXrbeppzO7txdkc1
PRjDqbAaWog+YI9N4IxOF2rUrEHiS3OHGrWlhTxxKguASBJcqMDImosq1Xu5+i/Re8T5evwSLH7w
1OmaQaJZdoXJcx2l7jOH6nR/v86Jfc1pMQyExk5CWTnm9cDzmaWbjC3E83oLQbC9lot9Tzf9nKjN
6b47Ge1ULR8QYSCqgNEGaRQbS8KCrD2Rn5nTm423fqf1GiLngPp5+pYk15AGUjnloc1yLSoKC5Zz
AAO0mMbfH2+8tyORea748JXjBG7uJLPB5D5elrlNDnHBt5s0lwddw7N8gWyw+eeh8ISCfoVRDdWM
07uurFownIXChEVX5k1RT/RcWtjDRHf3THh/82wlEYTDAHOFm5zQdxoepoxX91jZ+aFCqwaGiC03
NZh+4LAoam0cG4Yz2UyjhxjLiN+jVamN1WFSg+ktml4Z/Y8zicXbfXP8g04OuBajSdh7eOGARaGB
ZZTaZYyt5L9vTzqMa6yi6IzUo7feQH/da53hl2PXWPkh7WJ90wWl/tm3pvr54y+5Hqm/swdWF4+6
9YJekwfeviej1CmwqkkiRTTqaGMU+nBLVUTdAIkPvsvS4o2J9M12mZtlO4gkO9NdeXviSY8pAhAo
MWWELnE8vGeDKgXKVh/oFnm3tVkj/Fa6TjSkWU3bHmehM9vpnY93NOBJiBFm0gJU8+uDzIfyArfW
9mLwx/HMFnmTlLGs1FQhHDIn4pl7sqyOq8CBi7o5JHmT/KiRgQPJhYesMxvDtikADiWGTQuaPTpc
xK7mRmgCBnUI+GHBHpSaqcYR3378rd9ZbA9CkGf+x4481bzIEG+PB1N0BxuY8m2hec6TD4ANqF1h
3A0yds6EvnfGQ1SBYqS+ZqYInxx/3Bxj0hTl4P4Abm+5V2DaP7etp8LYr/S7xkbY4+P5vap2nWxm
+jR0m7gVaZN7JwNaTVt7FsDJg/A6w9llZemYIb5QAHjk6CcvaLT5T8Gia79kjrxQCsD4MsHjHQre
JMpPnWKnblruzCvMdDNU39wp0DctPC09HGpsgvnHCm/XNdVUh7byvT8ujqrnXBve2aI0fygIcvph
WZ62CWzlaIUh+/4QFIMBZsPvb2pDiDOL9XYU3qbAwkwyFfgizkkFakgnWhzJIg9O2astChj6Zd22
1Zkt8O4o6GGjomxRIDpVc0uLyZU26LODu/RFZPh5vgGVa/3roYYhbMJ89en02atj1PFGQ4Qcxivm
uIeSp95OTxexBeKZnjk+b0KlxUnmviNgrq+8lZP8d0BeuQedjojJgfaN1m+TxIZ1YRWZsUUyo7vL
LKVfASqbii3Idh2WYVCcyZTfHCh+AZhF2FFrfsQGP/4FWOvwzrH08SATzb6Zx2kGsDsCCyoVEIQV
i/3xgTp+5HDn0h/C9tE1eRyzJU93olENQ5+77UITsvkOLLFuQndYVJgVjnWJwkq2TdLVqeXjUV/F
af7vGP83LDGDMiyMwrfVNMAbcmgcY9nL2aofSq+WSPLgkVvtcheOa7R4XnrteTF+KbaVjPqVCwmb
DC6rinNtm+Oc6vWnOMhHQc5ehTbRjDtecTMFClXZ1MBwfCxBF1cLPtQUwhoVDP/UWH0dirnyjIfN
qtPQOBlKAi0tqs6F6wDn46KGmwF2JRGXACLPPcxPAuXrWLwO2M28JlGSPtUgtoRWFp0q9H3QpLEX
OcucY9AtwH6Slo/pdjLj7nHEP6PZkOsFDsDYMbaiOS9abJsXYW9Q8BouwbvBsLDiRrcQlana+8oJ
hPY5iHP0XJ1Ue9QMmv5hxe569O22//bxRjk+kP/NgrgCC9+iavhG9WFO3Q7hZJ3tiUwksvq+NO5t
o5dRi4zWw6Im/RaWR/uM//h4N2dedeYN9s7mWKEha32U6EO/7XhzpHOv4aS5LPvRcPtNrwHISkmW
4CpgHPLxVN8dCukNg8Iln+00tx9VJSWyuPreTmFrD76GZpUoQEf1cBk+HmpNuU5OH5fo2ilda9nu
qZaGVZizVWEUssflEd8UcEG/e5GbESKZHdJhFDVkqwXXiZ5k/1Te+O97rqJ0AeVHAuyrZ+VfGW/d
ZN5YQ4HYq6LtXjJuji1/2l6roMnVUvTZuY78e6tKVcNanxXwit+0LuoqcQo0N/c6jMANpBr/up8S
f5M4RnfmdB+H7nVuK22XS91HqoG2z+leGXEoGdPW2tslITVCgS3bWUHb/oB0DtEH99fk+8ff8YQu
/d+QKGdQWCHDZ11PhoQVKcWYLvrez7rR242+3bRb2EHJwxT0075SDTjgNE/zL6NtNbfE3OrWc+Is
avkXz9wkbzcVNgqIN6DlTkLMgT0+KqAPR/K9te4LhCOlFoH0VIqWaBGZfp5CG8yKx7RTQBGrxnz5
eCGOc5DXdVjLZdydq0rGG8DTotVIR0vL2uN3NGIbKYqNHoCg/XiUt3sJpA4NPQqRHFOkb45niPjG
kkDGC/am1vqRrgITo4bxEM8yP7OV3o4E8IY9S/QmnaeLeDySqfpJEuuyA11eY2NkdrlzOm1A2yqV
594xb9eOlFfHiRGgiL3yQI/HSujKt0Mg80MTB9XPXNFSA1xobuMYcGw3xvWdAUtrC+nUftIm1ybs
S/S0ygoYJESMyBuAyqZaey4TemcNbBBZeB/A4qb3tv7/v0LForUN0qtecZj8LNsEfTpE9dzHF2ZK
V/TjD/veEtBBsDi/BqxjDKuPhgKKqxIHcXjk6lR5oS9Vva0T27j6eJS3qRZ6nIglIYVEzRDI0/Eo
UvSIG2BPdUCrz7rtqPHQ19UnGCROClReeT+BOcjNx4O+MzWPBxqPNKSzkSRZT+1fq9hIs1DwVBry
ZgR3pW1XV3OV/XsORZETQdcVl0I4Og19XqJrSs1ZyxugEFGaoC6pa5q5q3KRnUmQXxutx5cXQlVY
L9G+J0km9h3PyAXINXTLQMVa92JoQYF0X/xYS24skat7dnpLs911JCQjw0FAoQCEk4aoZntuNPmJ
e8kz2M2hJhQ4Z1Ois2i3NwsMSbJf+CSVVxjhZC39o6mSLt/pmWtcO6mOLjh64rgKGbAtMKZRHruS
QrD+p4IS4IdKFc43RcmhCVtiD7ym9T0USs+CdABU9geyfsPPsnH4jcAhhqhDiesRfv34axhyarVW
nlXNJjBpO1wBDtWeF71s7LBsGnun60guRpQTRli1eOJie68zzRQMUBmCip6WEMsY86b3YFjTNRDZ
L29scb7SKkt9nqaK2lktulpt/N6ARCjRVER9Lesc7QankViPyjrXE6gtOuJZGexbLTJzab7E1OYe
ZJyoP7UDGZjei4AOrryiPTiLD92+k7r/XFmI+EbAs+s7t/KVEZYyL6mJezKrNmORwdGsFquEhKYW
x41MwPywxECFyG3prwofUNT8pxG9znNVzJPSIqAlbkUSuNXWhayDM3W8W5ochYIqltUvHynTIf6D
BPwODuniP1Y1EiYVte7qqs6e8/TBgPvy8eE7gXi+Hf3kNWdUDVpW3lD9mpzwbobz+lJ/te/kD/eL
I6LGiNLhovE28uLjYU+T5tM5n5z5Clf52NYYtbDogSzOC9y6a03rQswqQ+Dc7mxHQz+eCW+n9//p
qOuv+ivS5C7IeyEn5gpDxPNY3ycgzgXLLuGYCvtMzD7Nto6HewOnhqCp67lgkq4yN0VRRrP+Bzl/
yFzJ9uPlfOcpReD0uBxp9lMXPn0EFMocCS1Vd8D7qMaYCrTOTW7Nv1M8dz43wUrlTjV1mRoDeB4T
D6cWutFjZzvDDh2VZNMaMt/Ng1Nf2eQQV0uf+Nu+om4V61JdU0SAktoU5hV6E/aZROKd8E9LQscw
EJVwNHdPNmAC11KZmM4cqqlreNR3qIa4tXFmhd65qvGEArKP/x4AmVOtDpRTJ3dWfXFoB8i9mEwG
m3kZ4UPEs/P/GIoszPJeDTGAXhzvsti2Jlj5FllBsHiXpRu7G6OQwRUqVvOZ0/vOfY3826rnCYhh
vUOPhxIWJMnRKcqDlpgwemmPkYHEXXUzakubhJ0UwYNs1Pzw8XZ7bzFfX+xgraiqnd7YqIMgaeWJ
6jA4+K5gAo3L9CSsaEn95ExCe3qGwOzT+V3NflCO5k49maFhVVmg3KA61BaOmt4CoSxJkvxysgcU
cacu2308tXfKPvjIG5TMAQABLj8VxNWwRJ3solhdEWyoRi0dlTzDPrY3Rwqvuie+awWWEB2J5TWd
k3Rrg2Q4EzhOoyNPa2SsgM+uavloM5vHn9UaZiWohfJZM7hakq7oneVI8anUjPQe3WqxK/mJIeSW
fNvOljqTkL3ZVZR+WAGe+CgcAmhYP/9fYdL2shjVlNKgG2P0P9jEvw3brhEuz7KrBkjgZTD19Znv
/HbK5EvowdGy5o1GRfh4zGqpgoxcyjzE/YKUPnTqNmx07Cfw/ew/58WEfkA/lHde2/Vbf+nPYZbf
RCHmTP7JwjP6ivA7Hn9yiwRKimUebNHJzezY6jZbnHMvmVe2wN+ZIe8koKY0RtnMcFJOT85Eo4VM
oHQOVPN7I4wrzH3hc/bBTd3ExbCqhWjFxgZm+cPuofUhixIjHqNT4qmjpM7lp0Tz3Z8ywAooqjGJ
MTalNdcmHKrRwV1nmvQHtFb8m6G2hruxEmIroSrhiFNAuq3puK/8KfHHm/P6RVT4fjRuX2Ybg91m
RX07Z8kGeSLjEiJ642L4O6KnFFvj8lMzJzOBUS9guyuMG14sVHqAXBfm0kYugnLffNFBtBEYmV6i
fuZfGfPY6xeGOyLgU5HUxaGO/v2IOW5tOKED6asFcwbXfivtxLm10nicQpC2zX1dl6YddlWlf9IG
h1+vMmVdx45dvqg8tVGxY+NGZZXA7V1QEJYhZK1x38O6u0CKHElIoUptPhca3qQPJvoBhNlV35Wr
9tQrVsWQqlul7MPSCTEj4zSWSAXXtksyb7hXZLMAYI2pTj8j6B2MV5BlIde2Gg+FSHZJmW7Qdk+/
WJrmPTUmdfxwUp79MGMD8slgTYbrqgi0MwcLlDpb92jP2XCgKB47WLPq9OtOLliEEowpbyD7WjDJ
ITkP2fizq/IuCD10jtHkpsQG73cVdDCtNsCrWBj6Y7Jk9cHOVOGHNGVrsXG9WNgXGEj1tzLu5TO2
VNrXYNCc7lpVJsoYhjXgVJYGnbqRmpJLVNV66l2Mw4h0SyH87AUOvLuEQwulKKxWLuUoJ/PZLSAR
hx0SIyJchKfEThVTDohqGmG7o+ODpF9tVqiJBcgvOTtU27M0Moq+eUHLSOs2eY2ntzuNar4ARm8b
2ynA1yvytMZBg1wXefAVpbdqpmzoI+ImcBT9ij6dcqK0m+p7nu3xXQaRYAiNvl5+BkLNN6afliJK
mj6+G3KJPkswa5CM9C5fvni4/2mbOG+0y2Fy0edHeia7i/VBiU2Cs0GNMgRyKhsjH4Ifbj0YX1PZ
F/k2lbP/XMT1cldCwzR3iIRpPdZeEwiGztbvlSPnn9S4EVUYdYeIh2W299vOB5TTCMDiS5WX/gh+
sM6DG1nU8b7ukacKMzyxMe4LBO+0PJmQdbG6LHRt2T04ddkEkY5PLZjPYnBe8mlpBYtfO80WSq2G
NBMGNI+Y5Nb6XSlRjdhkgamyiybAOXIztVVtbHAAnLSnWQOavkl0I243WSvVfFe0OCJGmDmMB9XU
zfwJTW8t+wIlW2R7txGOBgKxHSZ4wkaq9Q+WLgofJYcsrrPLYRnViER6NbvF3ZToIGtA92rupQfU
QIvqLq6/ZajG9WGDrZW9yeJc70FeUNkKsfMaLgB9oDDCm1KgvjS7zW/PlfI7Tt38FcNJ5gnIkdk/
Cgv1JxdDOGu3CNHflpqW6LCSM3MV907aawoCRh728SCQypxHMoyyNYPs04y/OAYrTW9MF7XM8ULx
hmy4nKy+wYY775pxKzQ/WS1rtTm/KX29+E2pyr2d7QwTuUSYDrI+k+HeUYntXmyrt9uIppJ7g6hc
hkydEjzvVIPKClJICIuBcEoVckZ6ieTzPPjqYkUO818ABSVb3JOs5YrOb6VfD3Y2a1tKfeat16vE
3pRaiwKwPYAhvkILqn2I1ahVV4hKN/kt1r5Bet9NlgeDhKLYlTH09TV83apF5l5bipckEd4nX/h4
zDUWBuZQqKy4C42m9O6Yp7XstLkiXonRbT+huqr9GWQDrh/nYwt9KlUK1CaKTNxNNuIr16o24vgS
KHpwaSTkSBGbvugjXVq1ucmtaTB3alI4N9mNW6RRb4i+3Bn1iBYEnWy0FbLaLz3sgZLBugTaiACb
0GPoxsvEGYIl0iM0UfPDw9pXzYuHbgX4VpPu8c7kQ/8IIFLj2R4XI2J3Zho/jLos27ClyP4TaIJw
toam8nmbJ0JcSSRVvBAhneJlNFooHmaSLPoGiz/C1pSb1dYM+B2bJojTGyfl96HxZuRpmHht8mL1
qWNdrDWIFtR/436Jc1TcrlFYrW9oSKGW0Pk5jLbV/tnhttRmhGPtxVsDpVl88wR1m7BHoOtx4Zr9
0w55J0PqBTEAfpSAAlTb5nQveh9dN3jTQQPDf1HphT8Y8Xe1dEBTzNHvXeKTNMzIEgU1JBwO7btB
RwE17LoltTct5a5mlUNLHIo6WB/t3GGmjyoR0sXRss95PQi0x2KKHebyCEgsgMkgWvk023Xzx+8r
a08sR6mrtmL7e57N7XPTStIzV0szVtbykvpi7hrvwMddmqiRnuLSq5P8UWtSo9yQXwy4aSH8/8su
cs/YJEySLF4axtZKO+R07TRRTegkKQ6PFJuKMeRqMdJNNU6U6Q3EJSJcl2p9K+GizqE3BAXauiUo
hc0y+dZFHfMmi9pOF9/M2u0r+m9a9g3Ou/NtdmVbU+fqU3MrEWr6SeU29jemCvL7SZUshBO0xm1n
afIWvTrza1ZV7sETiLmHyKoMtz6GSHFk1Fr6TOCwy6gPUFgILZwTCHFisT9hI4Hug5hnJK7IJCnQ
Sb9ByBGcfEAVDC0limOi9i7dmdbWxhZ6xp1n6YmGhpgr/XAaUnuXFw2v9KomyIb/y96ZJceNJWt6
K2n1DhnmwayrHwDEHAwGJ0nUC4wiKczzjEX0OrrXcTfWHyipkhFiiVdv95pdqyxZKiUGApMfP+6/
f/9YpOK9GibWR2QFacCcYNlqJGCRsW4wj2d1KCT5WxDVeuJUYhw+5ngaptAVomSnNsnUQofKRXgv
Q97LLtiu4b6qu6Anj87LaJlnYwyrNYa6BdajhWiWxaFyRWoHRq3A8OPzJIRJu41RVMDbyEtftsfK
SlS7mISuWBBpqBaR4vBi1dkEh01UgvZLmQnpYxkKk78GiCauojEEZMmI/rhVujTUIfyBMbLlNGk+
aqrffClgthytXgrKdau2qs/yY8i3amYW18jrimOGp2QMpqAgI0zYdi8zT85FG5hBfKmbwqNeKk1G
JyslovaD0OIEnoQddzsaTGkxSJYAZyyXrGFDNwOTpQxg847MRKQEG3bhE5DCFO4YpXd/5bVyFkFz
LFTljuitRjDLJhn+Bq0oNp+Nkh0N+h4KiIVxUlf1GNM065O2J1zoofKcYZonXya+4l2EjdjTXFIH
0IA1Y4l3RHVWmaGOVFCKTSxdj2ZqhWhgI+2Oyodo7ELTzOKVBK0lsemMeuZNRqjtHYAs/Xjfk/e3
tjLAD1m1NYSkJQ2BuqVnR18ZRzyVJb8fYYv0ADubFQkHb1MOx2XcWtEkel9UqpjTJg6kIv+aiTrc
QXEqp3bZmr7+UJlCNNr6MAXXilrKMJv6Ggvvlh3gJ7r3QKsHpiSErQ6q9mOAHw0VW5xlbTEYO91V
zSH/YoVSAtgNSFu/AOshM4WVm/xEwEbIoecYpVeDNAb9IfGqQvvG/WvF+9hDCQdYNBTFbUmY8ReN
VcnJPiBoAP5uZOU6Las+XQtalFZbJRkCf9ljTqh/LGD/7gHg67ehpLbKEgGJ9A0Mxli5Oo5Csdvw
KNZu2jOjtqxbpY3dIcnVgkZkW05MOSrtDqGbJS+ihlSjIyp/AT9TtK5IRSp0mQJtcgYmcpWimiWU
9500yQOKWbEbLmQpmYzjqOLNuMonuRpcIzR73zF5gUWXjucQEbhk7HGUJu6f22g0BAf9Yf4llTyh
2IxpRRJR6ch/bfqFCmMuapo+Ko0+slaMZRwv1TGJ/T0ckhBfXCriruSxk4MwAYNqaXTU5h2vzZk9
oyAuHhF792TqplF/7JqgLzdsYwAYccbpU1GIxqEYO0FYCuAdRruuGqN3ukwKZUcjEB01DfjmCnhf
Zyxqv9EVe4yr+pmdsngLr6h5IEQL+TIXGcqx1D710afp8iaWBHV0OjyEPgmeMNVccjYTyypsxX3E
ZpWIMQYYZZtdZdQ2n1hfDWJUsudIS6FYgfepDnpVisNykNixuUoqj7WN25Xo7YpYKvYpGh9IF72f
NDAi8KBeSFGSXiQpUxy2WOry1yEoWb07AyyT43WltPBrgUmIHMz7UvUnUbWbtguzezKwaGEOde4w
igi4utAYAoIRBerMsfySNU0eR9bcqJp8p+5Qf9qBHNeuX6Z5hdrGUkqngyXHtkKP/Rgv+3QKAVJS
u18xJNlXK7GWxZWRQDjaFzlBJw4rSdzHkyQfU6stNUetfJxg27lLzm5HFHQ3wRv2y6CJw2dRGuMM
ku2ABjyvaqty81owsGKjJ+A5WmeIBiStqd23Or+x85CuJC+V2j/Gtax+s8zJuh61Xoo2iaCDBBRw
Rmc3l3qfxbKdLtNIUEO7b0TtoQPFqUK4Fcx8SbgdEPVGqdQccFPVqoNcDNOj5pV5ta3GHl68182U
bzDB7MdZcL71SqV3i260CtFp0pljKJujepNkQ4SNHo9pv+jrcQSXr42TbssQkK29CVdscru27Hu3
x2fukLRMWMNR6Fn4JCRsgxNmeC6tdSMLPgsk7F8Nz58aB7ipCAUBnBdvvSLQaI7kNHiGCZwqt81A
C4pZtbq/QHk9dmvPojO2ohQ6fCsh3JGYZoP2dfbWLdwcdLnmFrpvgdKfyWKRnSCXvk1AvwVOXtDg
JGrhk8G1ZcfJyYbVQx7FZsB2RQ4zWljx8GRBsYdaFmEEsWiFVr1kw2iMbJCpTbDuqMYtFAWTeRhZ
9gErUR1tHJrXQI9yZnUABQtedICDaggbkBkprEmQnNK2ktIR+q7SUXBXhKC9C/uZVKnqqcEouxen
SyVCtzD39ejUMUPK7J6vhZWjqWCC1oLUZcpC7mn3M/2egqqEIxge66Kar0GlSR+HIaT/xoLYPgxB
Px7QIPSXYZSO3kaFbVGScBXCAdS1j6uVknf3TI/hXRwMQ36BwVEKdA5NP+KmQVEeuyCsva01Tah3
R6PW12VqlM+TB1F2ITP6K9jtpAapa+HydQtwstoFCoUpO9dho9kJts83YIpbpqqbZqSUKVhivU60
qNYuAcYYEE77PGUvjiZl3ckDiS+KAHXH8CL0V0/BrsFJqxF2pdqK0cU4SerDUBlGZ8uxxNIJjitQ
HTlgF2kbg1b3dqt3zf005bAscsNI2UoGobkbAM94O1lRqXu0ZFSiPQR6fTvbjdxNUP73llL0waLO
saZwtcgwLr1A1Q9RWExPaS00qsNnld+CJNaf+pK02ba4Xl8AONZQf0NDfmAUOZY5ZDBEtpcnymfK
eP5N3EG7Ynceyp3dkfjXAPes4ghMwGciEMvXmA0vfhKEHrDwi0ZUB5wjeZ1UaM5wNylotB5xpGBB
Jh+os72OLB54I7YS9UrRq+ZzNUTht9/XxX+pfZ00KWlRn9VHhbb35K7Lngahu6T8Sy9LcXSzIyGF
AtUsZev29wc8L8ieN8/OauBFBqq8xr3mqYjpgdOvy8Lj749w3sU4P8JZyVnLCl8A0Jk9UROx5/k1
4bEf3jnGL7W3+bKhxkEqi3AFdeDZZQsLjQaNlD1lm3qlusZK2PyZw8aPBu6rQ5xdqGGqtcYc5OwJ
HfmiSp8C6T2B2tkcwa+HOLtSjBBKcJQ4C/YsRMhMtrGs/1i61WLaWlf+cXKC1e/vzXk74OXevDqp
+el41YLQmJatodJnT4HZYgi9KlvqRSs1z1aJv86ET0xtvdNzefN5e3XEs6aHXI11ZcQcUWeMyMMb
r36vWXfeyjo/p/nPX50TdT9iOVWnJ1EQl6qgbnS4xZ63jet39Ce/9LDOj3RW8fWY+g2NdsyemKbY
oAh1RqNiNUrctroAMe2IUr2MsudKehcY9WaYQKEF2WZWEGtnzztF1qmgkZc9GTcIObbpx3Cb40Ng
xyv1hs107EYX4Npvxv1ov2eb9OYj8+rQZ+8BBfVRD2Uze+qsh3a4I3f3+8o1lSfRPwhJsFKVL79/
Rt+MH68OePZWIGzOlLEysqeUN85qPjLU74gAsX9/lLdv5qvDnL0KE404IwVfRgiRltfHI6BoF6TR
O4d58/F/dZSzx58ZjUBpKXM8pQaeB2QjYfhO++S9R+Ps8ZdHVUBCz+UqoLw2Czb10syncAbctN6b
r3oz7L46m7MXQFBjbJUkjpWbjrHUvhhfgPym71wy6ZejYOpMI4/nXLIwF9PP7kw55b4qT4P0JOtD
f0T0BVq1030G2qPJHYNZW1s2/gWNJAWbpSxxyKnirxEse7cdVDTrUZ0OdmrpqlvlQudgZKuiDC3M
d76oPD+JJx0gSxKB3Lx4rxMZZ7e615FHkdtipgV6X1GM0rFmWzDEjoG5VYDVrBGGblMq5rd03u7Z
RRuBvGAGAWePTqmNK2mwFLCr2pTtrNGbvsZMBtAT75W+sVHUNMWWDr2BoYhpUfJsBezJ07l9bHfy
ZDL7q8Cx9WTG3N55L345qXlpnVUBM8xqHtE4PSmjpBOZzsu3Ga3hj2u5rT/U9/6ddUVRbxPkB/xT
3lsJf7njJ1nQL7CyNEqbUFLIglIzIsX8MnmXIxeuoEfqv+eT9q4y6yy+oEMHlpQiH0ofwkO4ja/M
jX5Eu2ewI95jfObDeX5O31k73gxqr8RoZ8+0J3W1RnufPG+8maxPReEAVPv9nXszUL86xNnTOOZ1
lNIDZKVFWWcL0pXAcyg0x7jq7lWqvFn7YAWPL8f8H7PLfzCL9ery/2Kp+h//J3mu/zqGzSMTutmp
0yU/+NPpUlY/zGEI6S86RIQv3JPv5qoCMvkP8EQYHEeipRLseCL+ZXWpfCAQEP0AbMrwZWZBfZ23
TfDPfwiy9gHAl4SgcZ4zoP/+J06X87v8dwDTIDMYyFAYx1A1lLvSOYdSt5qy6NpsOmhDLsAsbGnE
+j5+FmHs+gLg11eX6Pj9g1/7WJ5JMufjobthToKKHLwGZpROY0ulpkMoWYF8EDIcnMRATRZymAcU
huA99fIXUUqohnlNtBK8Y5p+FvyS6gfE+3eC3AtD6eTEoXwyGUU1hCF3g5ra6RfJpxT6Yp3nh0IJ
6F+xyfSyEIRuOgS7sn6o08xbKSFF/VwNjHVVad/8ur/J4KC4YL+1A13zqza3slWq9LdGXofwoFXp
Wla9dQPoeOmjnnDLCoJwh2TNbfwO8d89lGW4zWGfvxNcULqc30gG9hkiRx6NfgKRxpnMptBoL2Di
IF9QdPEDBzVii0/Mo4bOPKyXqrxtxbWabNV44zfLqlkn9VVIa+9oFZuotQ2wWYKjP+fbNKaztUKo
XpuLSV5Ugc2KxvlSOLXri/xizPdRuDQztqaY6sLGBjjvagt/o5cuagwfN3jLpkDAMLSeLeUnLbZj
YYl8Yzr0EQi0dfBJ+gIqfTSwhNpK4wXcHoqqeeJARcs+6kCSlPwxk7Y6Ym1jM1fqMhens9YxCgpB
rtW5FtqXlLHulVIt08BtWyYGXaN3B22ZAKPEVFx1AGaz+hbX7RF0v84+96q4M+6Ve6zD4bEZ9EXQ
zGCfskzrT2yDMW1CiEHfVdh3S3311V/QWxIMW/qUXwmfLOq/9Pr15ZAuPQHe2CPUsY4CRHAxKU7z
SP+2xCiTZvEO05IvpbjWLCQR9qjZcUrzztYkW76ILoyN5ho3jI+gevaea2NpQgqn87fzv3LXtJua
s4rWo+GUpAW3WISuvJW6Av1CB/Qi/DSBEMcDpNxgfmNd9h+X3oW1b3feYTRs7TbfNctkP3y2qHtf
ZJkDcJzRUf/rhLWUM26rpbbxrmkyUTKJA2coLsgNh2GlHDsBaY1tUdu340vrnjrffrpPv2YXprZK
CzcaHH/pOfKq/xZ5tneV7HvH2lubYCG6NdbdTvFl3JjL4aPvVA4OLdiaGjRDbFSSCeRxereICpzi
W/TNYrL0G2KRSNx0pqNtceVY5ruePiuwkiM0k9zlgt5nK7oam7JxaaS0S8mJn+JN/nmMVta1uZ9W
1kW3AI7z3B2Sg3WFvkUYneQwPfDaQuvGdL2zNQjwR2mRXWVXauxYrYu+JIyxakPX6OgiJervYe2P
FsHL4jm7aarn5+biofhf848+IsyAhh40//v0t/X33/vP+byonPxmkTX02a/a52q8fq7bhB/lg378
zf/sH/71/PIpt2Px/M9/POZt1syfhgD/dJWyCCH/3sv5+JA85PXJsjb/wA/LcIVVTZ79iFFSEkHn
FPGHZbgifWCDii8asQgk1BxXfyxq5geWONDCEO1M4tc8a/RjSZM/sDzO6B54NzOQkzHyn+f9Y03h
kn2/Dm+sMafbIYaKXwpCLGtgyGAYn3sld3LpQXwzxr0Vpg3vNA2SAFCOPUgYIHTFCMpfGRdqqKSL
VxfojQOfhuD5wOgOgW+zysEnYKU7XVJEjN0swE14DwVTbHd6pDuKIGdrCU/dd9bR003lj0NRsgUX
9X2k6PRQiK6DEYJxtc8xy3DipiM2afp7E/EviJy/F8mXw8g0oeeJ+Bk6e47MDH20O2Ly0qZHTyVW
ZrCsRQ1xxah32yYU+6UWJxKt/2owF40clfRhdQrVbMqs/gGtIooxtdZ1d5LLaoXTuoerlJQXs9Ga
IV8WuEnP64cePhVWfOB5I//ImnG8k7qRuNyV/VMXBsI9zhQYQExMKs8Ou92ho2fmUzMPxusoleU7
te3L+8aXjB3TKl+1OhKv0DhidNVhdYcZmVhiFcUA9hdrkpB+/v62v3Ev2CuB/6FYrkOZnrc2r6pP
slSnstSLzT7uDUT/lNhdrx3Sd+74aaL2cisU3h4eL/6vApg+PYoeiSoJiFnvtSnA4M1V2kNQ9gVl
ae+9uRnjrTPC/5z9HzBOoMrzg/7qjAANYRxQoOhCIbMsRxFv6NQtPWUZEWrbR1bNQtbw3amdIg6d
UauWbdfQtMfkp2FOsTrK7UMsRhtUHs++oC6C3lyl1qVC+b6XD3hbOTEZQNArrpZ+NLXUbVnw+qlz
emUvVccu3IqNU9TXSDnsYJ6J/hR1WyrjSeYgf3ACQ1z4oKsjpXJoOS8FWk7RtJKCgqfvU+1dRvl4
FaOfszykxnRnoqtRf/aQ3EwR3unX5NnLRNp6iEwL6YCVlNPrS8X0F3KH8wHyFCW5NAt5nbXXVVS5
v39aXiBXZ++UojJuiJyUSW9IJqcXF3+jrMtrqd7nQYjdV5iRnmTiMoqz5zBmjmHEv2EvB1GCk6Gf
r4KmC26lOD6EzHEtNUxkXKgB+i6v0t5OPZHWVfsZkf+yU587aXZni9TJTbusuoqQRxy9KC8wmJp2
6JFwUA4UxZHqgQZrLz0lhdZsYkPrdlbeGRf6LA3PBGCGFWZWN0qsFxtc1XruUjauMAMPNr+/FmeY
3B8PNWqGedJT5nqwJLx+0FAKikXU6s1eq8mrkQWFS2LRuIX8SpMOa9NvVk8VKzCojUe4kHz260zG
8nQQAUZYutN5emmHUiS5Gs1XIJqqYktix8SZhg8WfJ58PXg1n9zG6UJV4/du5lkJ8fsJwIRl3AjX
Claw+a199aYIbaAFjSE1+3TsVQe5Q+nUPr5NTUFTqcYkZZWYKBh7E5RfIbWfjOjdncwbqw6qesI0
C87LbPLpV+gztRNjOW73gom/E3qKaCdgBLTCe1Z/Jwa9eSiWVaT8aDTE8+UgU4OyrKe23QM4Qxiv
jtICE1HxPmi74J3X5Gw/8/3KUnwygBSg6mdLc3paotSYNbSXes9YYnNIzdRk4DJVrnqUzTsuBgKw
YKIG2VfxPpBEDN3kql5qQj6uDTR5l2Ob60u5iepDBQD7Hem39Gs0Zu/KqigyE6LBMDnbbflGPvW1
KZV7v/LkRR3ova3pImZWUV2YDpTp1jV8jF6sRvnslaHiKn3krbWs75coTvSVnvTTWhCS3k6mTjz4
2vgeofbXLIjhHhZt6mrz0Pr5PITq+YEO6aHY4wwMZCWr8kWA5y2a3CpbGYhHNlE96Xtp1nj9/q3+
ZfWAAoAdFpMrpAwge8521qUvSq0RZNkOEZe5YB6icH18g/901VVJ8Ego+R8qHsT3p89H0VlFVw6R
uktFVEgiJoU2BJD3Wh+/3GeqM1QHZti+Oofrs2Ct+yIa5rGbdukorZSiqmiWoSAkkS1dAcehlyv3
R9uIi5D53Tr/1pzuGV7y3783FP/dNhuUll49RL/U0m4ewNA9C+v/+H/Jf/zf7Pn1ruPlJ38U09QP
gKyYMJwn44BaMWv+c9sBaOYDBSxG7JmqEk/3HYLxAWsGchkDOAWFbfKaf+08BFX8QOBGGUTKznus
/cnG42w14Hk04UDSs4BTS3kLcszpMzkNFLfSPNiKcdAlSyypRTlxs8krs3WFeVp6hxgSjaAfq0Ph
2QF9+O6rIqEQXUSyEQTvYbPOim2MxmhUCLX5pNUXYulZHodub4xNK2tsLFcHjMaY0KRMgR1bhcKA
4abwUehqswmWuZZ2LaKtSbPq9VBPCqNSiJK9TFgM+iTrtG0t470YOr87fydCOrxHRrLxxTPnqVoG
f86+nY9/tmV0lELyJpKHycFcqpS3cWMEyWpsENWxFwgqNYiwLmGob3IajSmTIxQojDOR0Qh0UHzf
FN/7XqeRcw7qzCBBGiOG0Wv9pRXBpA7IXz3cVpmGxnMxiS0ja0JstXq9gP4lmIZdYS2CAK4V46z8
OPSK2qHYs0LDdGYzQ1j1SP3HCVq9BUnTVfWxjm5TKTE+SR0ClM6NqyhESlN1NOPtwpNGnFT/PJTc
5in//DaO/Oeizeo5Pzykz/X5R50UOf5rVDXIg34XaG7z+Dl5aE8CzPwTP6v1BtUL8ih2Pex7IIPx
zP6s1hvyBxYcDSA/a+pLqPhZ2BDMD3MCxtzuDPVjeHV+8X9W660PijZ7PaE1NUUgmH9UrT/jX6Cx
xcCAZJOpZPCslFDOsiLoYhbiv0K8kaUrBR4XFUH0BlejvMtlKmkbRbwukLYC+/XQcumHIl3U0XLa
qtRkP1mAL4J9Ym3bbJUXW5/n2YPW+C1309rRbqtln7ulRIBAi32gB9YyI6peUpkcpF2jH7v2wupX
/rgYlD1jpLaMzmJiLYycGM1Ba0feXVDdiwz5oC9e5YPTdOatgI1zwzCMFG217BiGXxgU0bPLQbyw
QNqVl6i6s4DSQlzYpn4hxR99JoNyCxtydT36e1Rd3WBjFWuXl3jfEsPfSSPOYuSPK8oiwy2fUXjn
/m+9iBaZUSPxhnGTz9gwhe7gg8BWJuOLMbR23Fiw0IRl/4nBOw2y9Ni5UU+v8NVT+Ebp6KwlOX8N
dvUaDR8mVymazW2i1xuJLKthYdTqhNmf/FFqsUfRfDHc5QqDMdHnHqCpXqh3qTjA5jCrFfsmBMZK
MuKuKbiM29/9/vucxkC+Di0aHi+m+qHGsHbOedGrfU2em7KPELC/qeRKXLYFLM96Uj83yrhKI30r
KwhcKIj8YAn8UQL03y61mZm6/76Oett2D8lZwOEH/hVwLBp9cJ7m4VdmLGYfiR+FVEP/IDIwT4FP
w4TpJRT97A5qJDQsTLMFBaJJwg1h4Ge8kWgqzhkxOAZ+DCrDn2Q0L/qFv9dongMGW2eGBDP7MvNb
5zP7NSO/jUaV4K5NPKSxIyN2g+INN1raquuwrc3NCzUJH838KHdKsWVEuFgmoz4da2XocLOIE/zi
s5XvYyNt5mW8t2g53krSAIwsE8uFLg3+mpHtaRdKk5i4hVZ7+zJYY2isedU7W5P5Lfr7dIjcMGAA
scHCgLOJ7ZRy+liLaqXpHlH1BiNJeiNpZi4i03wU++g9vdbpC/TjSHP+YGoWac6LcOTVC9SmOL8x
8aDdMI+jwRIdzM00dOEqw52G4YhAvyjauRRtJdJ7QKs3TpIjzttS7HqIaPNXe3XoABuIwUxF70YL
rW6RTbW/SzxV3fuaPi5ePcpvhK1fDsVDNhs/cI4UH37BvkU8N3g6peUtbLBmGYz6Q6oHoiMM0nus
4RfflpNbx3A42HgeQ9La2Rv09KzIpXU/1cfyNjbEZerXG/gZS1DP+6wUFyWNOcazbU3ZZH5MJ+5T
KQpXErYvUbTzvYeUYV/VdPBhXgd9sx3TowiapevUTQpdLU1utDa4G7TUUVJjnRT1LkrDHfizYxPI
IYNq0vH3123+sqcnwyrOyDjQrHmPbJ6VD0xwWXogYzMuxb2wNERqm4OH+DMdmxz7duE9i7VfnkaA
G/JMz8UCBvOCc0VPwTQ8k4WVekvKq68mnDvXTG8luz71sk0x9Ch7oEUzB/HuE3JaDOA94Mh4klHe
oxdEL+bsjYOTBWPED9Xb1tB73M4zz61lL32nkHhWLZoPA82S+rjFrK4EVuksL0KSxjooDPItE/b5
jAGK12osTPinG84oAY+VNZzVPZ8Ggl/RJ6mxibYr6p0Ow0/hoWiR+QvUONvy4fd3+pcrT5mCsToS
DANuIKCc08eWEYCkhbzq34WenzPJ27SXBrM9jld0TAErg7zopOBaMNjM/P7ALw2Bk2eMNJW1gaSC
4g+s6bNnDCQ3BSldq+7AbFLzqV0NvItt9NlVWY+fKqW7jZKRoRvfEjFwVL42ou/2SuUi4/fwoG+P
1OdrxoykBwhyq7iVn32KRaBw1K+5jturiVsuwMlB7Ja//+Zn22hu5ryDn/mkbBFnPj67/NcBTICE
woBRN96VmnzhUS3rE8ZMTOtQW/0Oy3ZHa2booPpJar8/R3+Uf/zntkT/7bKUuUD277OUm4c058n+
3jjePP3zH/L89/+VpEgf6GvRoyVezZuiV2UXdkUUF6nPkrfyrrNA/ExSJOUDFUCWBuoQVFh4O18l
KSq5zcuuiGoODyggnLMG7+8avi+Uyr8fdb4RYU1BiPnSSJgN5E4fGKCsPODdoNwWYVkK90KgWZeA
nZsKFp3H1jzpGAyboCplHYbydpmW2rLKqihxmDAunorQCxZBo2l2Lgd0u0yxrBLHlPgJZwzl2Nhk
HdzvZYhRvcAckFUvfGatsE5IdP0IpWgynExU6tjx41E2mKQa8xtAqF8qMC0Ron5cHaAqs0vKcqXu
Fx71lWuqjhPyTTUAfiQn3VgsWlELnlK9MDW7z6g92FFQTeYybZLiGCqsU2XTd6XTz03Nd9bx0yg9
X0BqMDTlmaRQ2a6+vJGvUoaKGxtOZSLdJmLoObXcVk6aMk776pF6I1s4XfW+H0WSZvgvCSWozbP3
OqmIfiXjp7dpptaLLMir5aDU9O/gAiyYYX6vePvGc8GpkOihu1MhOZ9jZVo5hTxYaeOtLhbjDt5R
dz8opkAfU9LHbzFboNiRpchaUbMOuMuS0ac24A8GEodcXShF49FZVDP1Mc3E5hkAHG6MmhXnDOAb
fYNQdMzVGzWEbuvIhTretcbIUCGjXGO+CLF0trHfharUokRu50noOHenSRp1O257hvCCwsh0W03V
6JKGoFW6cHpHmTEk7yBYU4tBsFoUO9kzyut46ocHQQfZ7QiM3D5owLG/4WEZsYKphZHaauehXP3D
G0adQ6GxpQK+nSEYZ6sqrTeai4M+3DZ+9s2b0ClhIu9MsrXGvPeHiv1/Yu8/sGQlQCJ6mdPkF6Ul
EoF/H4tnYelfT89/OUlYFM9VcyrbefPDfgZq0fqAm/hc9/1Rz/65mxQk/ogQTDMIKSpptMjL+SNS
s2NUkEDOBmDkakhNyVF+7Cb5I0DhtPsQarKd5y36kzhNynOS9/7y1c+JhJYPESgEsbJp0x32CrYh
PafEPxVRmBBktjQeYsOVe3csnXG6K/2lCHu4ciNtwbSo5m2T3A5w5uD1Uxd5vDYesSNSxY2lX5fl
UfcOk7WisK4ma2P6ZLb7yHgCWOBko2Qj4y3VK0nde/5t520Cdn+GI8WOpD2EwY0Zg8M6GMW2BKOq
H3Nzr0bHrt7F/LoTvN0UXtbDCooAtKXd3GSXwwMSFNtg/nRqDoa6gkFLEeurka09D/72Ry28zIXn
GKJ6qx6qiclwC0JCtyySizQ6Ui/WpWXn7bR8oWe3AzpBxcHYTojWcgXd6kGG4FUxiQ2/xYna63S8
CZTbSdwI8Sd8E7p4YwQXXr1Om41OYOtXdPewk9SLdZSsNGuvSwCfko+W5sqx06AwjC9BOOnhUtUu
A2sv9QtQFnWxHoKt0l+M3RHpRg1iKdhO3T3j6EmdMXrLbOzREBDOrI1uXU2fXc1fC8N2/idfTuqn
YLhq49sCnBI95zS9yLRDxTBSfeMlF1EAWMCJ4gW4S2Z8MwZhJxdV76hvK2FtMD0bXxQSUJlVGXzH
9v9RIHm79D1/xL96aP816tWUWJBe00pH9cYGbbZGfS821H/dZWHz/PTXTfPQIEG/CHmR/7psm2SE
Zvs6iXvzw3/ECgMVuYhibeanv2RnBPcflSdd/6CLUDYtcnn0c3NR6EeokM0P1KjmaRfKS+RcIn/0
s/BEFKHgxKmImDVQ9aDf9kfB4jQnoatLHJv5lKzfVLXp8JwmdTIoDjTTOi67XZHZXRVo11IdHQoq
RUJZPveUtvNpuvFGnuzYRHyhpgsc+ZB+RjzfVaY8vbrQb2Qvs4zr7yTzx/cx5xIdigSypbMks68a
VRjHzr9P46IE9wC35OWXWApCV4gNkzlh8dPvj3m2FZpbllSFCdj4BXHVX3SWr7dCtSJDVRFC5XbU
hZ0mVQsYFdVHfwxKG+5dsqjKQXWyMk2dMgs+6rX0TsGMh+/kpJmQgkI/+0PSIzUxaD+9CSmAAC7p
YF5P2ggVs7ODUhmXKowmXdiwL9AQsyuHURanze/P/NcDk3qgQaNIYgKvfZkQe52R1n7A0K+iXMu6
ILmKEWNziMDVVrzuBneDZa3qN5pUrMtcvf/9kVn6Tk6aJ5gbTP2b+0zvX0fad3rSUadqwDaC9Arp
uo3OxL64+LLZALt3/FVne3vtYC20Q7M2XX2jb8KVvql2+sY4CIvANV3LsRZI6fnv898r1tU6Wzf2
sVo3/Ku1kDfysbEhUfEXHzvn8ai72Vq8r3bWgilm/jj62t+Px2TH9vpquNYu/A3uj4fp4O+tu+Gq
x8fFHo/yBoiT09iG09nGolo8HvnQx8eGfx2c1uU6OaF7pbmtYy4E1Nue0/NvQCXX+qJyxZW4yhfi
qlsioP8WbcpF4yLqXltrzY1W+RpluJHZ05N4kDbj9XA5XAq7dKcvjL18IazF1bjtHawmnJxPkzbV
y+ebC20jLBXbWk9H9aCgdI9WqNydb+sdqCck6IY7fw3LLdflDiqBc5PakUOndBOs4HBs9EOwsm7r
dW+/p0d56Z38/eb+uJ+wTy3MOuGPnmcdodU2Xonp1tXSvbwNbWlXOvnKv+q+hoNDRSNA/l8sUpTx
u2ntLyY7XEi2ZCfLaR0u8hV/dUGSvXxeHbYjjajKuRntfu27bA5t/sMiWsQuWzsn4ZJn8/8vRsnp
7auAZREyiJ3dWccMATq/d/s1eMNl5sw/u17//sF9KcafnSfGpszyMNFCDD5P1ws17dnuKtCAEst3
FK03t0NXRhuL4e4+DGo3H0ER0TKn1tOU+++/pME2aNNg8/K7euzvM7+rV2UaIpM28pbFe2R+cihU
x+xyIGm6VIobT8IdQh7y7csvUtQ8BjIzui9uEHQ6KK0ZhAZeI3XXSP2ll0Xi1uNGbckAf/yS5XrB
ntw33L//28vfK4fWfCeKvYiBzq4MMoi5foFCDt3I2UbGm4CojGEVXdHh2AqqsFez4Dpqgr2ZPsMA
vJE8hhbC+KAI0oWsTfQCsZ8sN51vLSZqhPK0jcQnP1D2mcqwTwQzObeuSlyqJHiRbdp8aml3enWf
2NnXUO3v6yZd50PgamO1DKv2YOX6KpQ+UlIwF5JiHf8/d2eSJCmStukTUQIKKLDphc3ms3tMHrlB
YmSeFRS40X+Ovlg/RFZ3hpl7uUn80ptukVpkVUm6Gjp+wzvA39k3CMKswjneSwxTAAzf4B+wSx3M
mZwQB4p7WhQozNaYjxHrIj2n5HDIw2ALpGLjOOoaA6Z7G3t4q8mf7LJ8h8njlQYm/famOnuBfh0e
cE+0nSGe0yI9L2AWqd9jV1TEj2bGU6Ow8FnBZltp86epvO46UXvLfZgU+PMoGC4Mflo8XVaMBeMF
JAMhFAG6c3oR+6F2p1FZ4dZ1y3HdBBpRxRnZXKe1563bKfVUO/HW7lLvwoY5fX1+hU14ucK/IzCj
YnF+klzd+t2o3fk+7cSPrCB0jxGS3M2RuA+jzl2lynZXM+ZaEIc6a39hyk9Hp49CS2WxcOQY03wl
Ojz97Nrp8Z7uXfN9Y2XiMDkRIHc/u0Zb0qQ2YOQ72HXDSrnVLQDXI7qJ/W3mVrvBIqnCoBYcb/nF
ceZyEymEHCN0HOu07t4XXpteUJh//ZdSpl3wmgEthtNfWvpmUqEjZb7vreQzHGd3XZgmtVnbuy67
5HOfUVJLmnKTz/mlxv0veNA/Z5oi8SK9S8WfWx2oOq2N07EtXbS+UH31mJf9JsfJeFsP83EHbqku
9nELa7kXEQ2ebO7uigRseOGVH6Yy7ykENUg24XtzA4zzELWxuh4c69mfSv2otGj3GGN161//VVZx
s3UdjPjKyUv2yqTGExX5ne2a937jpI+eqsMPjrqbCz3dpNFV4MXDu8qKW4o7CBWlzmRu4tFN150u
h6sZ4eXNXHbqCcnfO1MO7oY2+4df++f/Qv7ze/rzP/5fq2AvAfd/Lprs/+d/oVub/Pg9/Vn+jb+z
HUdCVwocAjpIn6C7FlzN38kO+D8Tbj6kpH8jd/h//p3sODbQQO4g/MNQJCTs58/9O9lxrH9R2Kb7
DmeWginllj9Jdfgp7NV/9jIdOUrntOVovi1ND3Dkp3sZM9JfSDhUX3zVZPt8Ssm+tVfLj4nbOXRW
+xC2YhMNttxJpx0/iCH3v/CLx2PoV4h4DrOkuZPFvWOsEMoS/RWQgiXHz+zg2Q170LFKFQCA/CTI
3D1NUg0rcR6G+1F4oP6jSJBk0Vb1/1J43qGsGJgTgtBBE96WftCpVatVjG4VMkrVukDU6pcA53ij
lGWH4GGRII080G33egjTQzKYwY2SOXpYokHs2k2bnxTP9YbOnPkFF2sb6mniZ58h0OY2ZZRclysv
j827BDGwz6oZvA9BWehkH+NJDGsrjYNiJacoSVahdmB0oW05E7FFRfdFZo31HS8cy1kZc1J8Eoql
XplTZOtVqGacZ0ZraNDKizvktizVZs9uLOfrEjNreTSE1fA25/fCQSt1jaRyeyViKqv7oisNwOMu
XrBBlabfYwy+UXJ0HMiUEm8XKiTKk5BbJqxPmVXLWrtC6Rw5OmMYNrDjIAWrsMRjyDFA2lBzse1w
G6K5BuejtGuub5TZV7XRi7+croR9Wsm8faSYGBm8amb1nCq69xszQ7Z+1Qjl37eZLXEZj2CYQRLt
RmxdnMIUW8Nw2k925QZfgRdm5qqxs4iSDj7rXwZjKVhFceGHGzSs1dUQt748hOZE4QbjePBdlijV
oh/mNP7KK/r5QXZUDlalnnR98NNF2zzystLZGboUB2rjyJ5KU+c+4muz/6EodVKsEWDzIohfGa6p
vrImAmEPEf59PwaeQcRieM1V09VIAeYuoqor9K8bCDhV0PXwOHr4Ngqt7N3oBIjhUmRAASsOYgUd
GRFbyF5pK975WnlP5ahiavWz/zSGqOGvEoFaDHhW9lgUYdq49rpu+DBmLYQiz0sn1jzoC3k1xyWk
ECSJnS95NIFTCz3pXTd+H7bbSfqQVJEGxbWJVNgrtm5RI68cz4Z/680VnlGO9iARCtCayLqiBegj
7dbN8yFtJpwsnKR13UPlIxu8Bn5X+vBeszjZTo41/lWqMfhcG+hrrx3l58xPBysOrsY08M+5nnYm
ArBfWwz9IE73fYAIYt3CLS7BUUBvMQ+qGJA512nFsbXRRBGrQMZevKWLTyMDZuNnr5951bxBKXuV
4u00HWMZJO46MLkhVjMtrZ9W5Of2Oq0QcdlYbmZBEK5oXK9y24B+3Seh+8krqjJb286IyKEKnIbJ
dJz2YwdZ/yeOBcZfRYeiyUq3dfhD1bWsVpxAfYe92Jxu8lq69rrvKmRfQbjC6cqCFuuFMLHiT34W
oPeq7QaDV2+MzWitVAx1O0usCIG3HN+pDRCz1F3nlj+bdO3Lal5ly+ZZ2Dydd1U6qhErDEedeG1n
+KitagQzM+qdxvwApILosHHjotiYPvqJYHRrSPCebwA5AGLoYSMLISfdK/IA/JdyYJ67aq6E3k1G
xNWEtIy0DzA4ocVXk+I6RJC5pcRCbxFFSKcG1jjX2mh3CPh7wy5sSLN25pA5z5XbNuRH/ph89FUV
fK9Cs3+Go+uQ8JlJN+zpgEZiB+9MvQ9GxJTWaT5k8NtrhQi2PfWdBa889SCHTFZUc/PgOPaNnzP2
x0QWCfwG2Tl/jYHT6xUf3j/FXoa7Q1Ejq3poq36291E+W+rJaWN2iGFMLoImI7X2I9NofCmhN2Q7
rTuNyRgmr9/NRKs1w4MeLSTcvjp5dJoc/pDX9KmFH4aHDoBfqAMwwGDlhkR2yF2zrGhZsHwuNPrI
hQ4u3WKf0Cu7mavyNtUkBuitH12WHueta7+aHoBGwaWfEMO3cJ8t+rsssjeSY1zUw73TmN86xjZd
6jt2al1lbb+3ewpqYahXseQHDJne2H55LX8F20UKAGG+7+qGsnJUX3et+wwN5TtqNe9GauiOromD
xRcrehhUc1tkU75KpoPdxcdO4bFCQjfRcJjNcm1F+f2YTNuiiZ/bwTc2ym2ag9fq930ZWskqTcaD
LfN+XZZP9Ca52hp3hdnCbRnbYp037tZsuGD6b36RlOthqDY6YLTcjPZpCzVPh/5VgP+bO9nxTuUm
DLYUHEpY7AzkO3VmO5sZK4POnq6Suc6uFleSK7/o30MPKFau023qSlcHnR0EjNKhmtpjFqFdEJf+
oY2KXe4PTx0IiEEGVwGVsMpPo7UzfoVPpNal9qYj//6nsI0+dakD9qVESzRLrgYvvvYz+yYbJgxD
UDflrp32QwOlzkD8c4d72GOcj99cIy23xRBD1tSuhTIqeoofS7SdSzRqkbndGo7YxYPDEZ2v09q8
QnD3WlvG4h5irWrXue9jza7hxgElf4zCjnzf95tn+iabIs1+VDLYNiZKyKk4mJP/se7gKMiZyHki
2/kIvh7Fhfq+E5RjEttezX5xy12EKsJYJFuUHyE0zTpDw9T66FUgQhTq/Cv0bBGwF09tU/jrnsO4
hrCz8Uiamqp5P4j0met0DegyPhqleBy02RIZVdwBCZ4CTgMfaEfo867xquumyb+IPP6EX7UPacey
3nsCMUNH9OjI+wFiTEhQw7q77bTZo66N6oZbjY9DzN+kJZttK3RZ0ScwBCylvv3mO+ipVN5g3WqU
S1dqfMb5C4GzVP5guE1KFwptzRJPuMENNgXwx5VbWBho0IqOw2bvE25sRG18nw13U9Z6O2N2eiXq
tn7XOYilQkqgcW1cGdmDk2p8me2n1KxBKQR9ArRBoqtuDs7nvh3mmzmLNllDURB29yorp0fh6F2B
R41VChpVPmsI0uahKGuyobs2GhD4cOy7cs7WtaGObY6jQFwmX+cEyYZCUcnh2RjRg5PuUU3ywVPp
mgAjQWjC3JSF/U645UL5hZMto23seP0WKasaRRADgjZisIgOK7HBi0Os8A88qN5cCSO7nVrs1jL5
IKziqfRCXNczMv9hH5nBg+CdccnNM3wZsFbJDkHDZgsaMOqbGGkNO/8rzsTOaLsPBBnPNE8QEv2G
PcqNkz8mEy0/dErK6l0/2VcSu4AVbhsEgcY6CbD8ypODHc36oY8+5lgpeBZ1zlbt+uA7ams3k0y3
lBXD27x1r02V7oycIrw/hWSdPzRy+XmJXUoTZ2i4L+r7vDH1vltkZsq2P1hRt00BlWyGZaguKf8K
g+rBqSPT2oc2fh22KbFBkcFu0Nm9O/BGB5KuHL4plZi/Zc2UQL125w2N+x7xeIIRc1bfyw4qj65B
qM/wSmCGHgJZ3GkXWfaxLTdZznXSJc+FjtsNn1atKp0hVOJi3TlFwyGovoxi6fBLc0JAXaoi/ov8
1oiOyD173+1c3Vs6bGLSAqX8bWyYmBuMnW+Wuyrr2+nQyiL7KzAXi4NU5n66a7E53yadMhGmq6TW
axX2xg7UAm9BV/fJnTPorlgPSeJglyIL51uLGvkXy8EtZAvGNay30gsl9hh1UVBhc92cUKvEMGMz
9Ll1cOVgSpw+JC+iAmK/An7cXdd+YVUrY+zsKxKY/gdzmw1HIUMv2cgk1Cmb0peP6KkXP3OUHCjD
mW391BrtTOTpNyiSjNjCfzRzkvkbzE3xBpNhoh68YACp0uWD864WkeWjAh84Ofl94YhVOo31d46W
CeG8zUHNF4M3F+u+7CdUEXw+bFN7ChS1xdPwqLXourWFTu99btQDXphWS7sWn4FRH3h6TH8zjVHf
rLST8gOLkgDpyqwlFu6xjwTvdgpyIa+qLDE+6bky7ghMpuY6m2S2LbrJ+24pyTNT1z0wFewa5q9/
XmT4/xQpt6DC/3Oh4anvutMywy9xrv+NwJA+Wia/ZDn+D2r/313V4F8LZRHuIigLqGVLjfrfhQbf
+heiJyAwFn9JmEeLBfE/hQZ8+ihDUgwF2LoYw/8BUA5Y3e91hgX9AZYfrBfsARqayJWc1hlCG/+L
if3EtYucxK4v8U9YR33a9s+jo+qcOkKKBcCuavK5fTBNMKRPoY8F84H0K5geWhoBNhLtsA/8ArRo
VgwHALQIj+aT8qtNHbbmY1YF1cc4SnyEzYucjkOps8SlpC1D+YgfWRjujKowqMhZZem39C9hbY/d
rssmNKzWeO7qdts0on+iQGGS6QjDfPDLtvsWmMqYHmojSHn1RovXjiSZVKFKpLNHa15jTe307rPV
26rDYzZAtsLUVBEJUgBeuDrkOc6SBDUq7ShCibKnM4FbhRcj25q4GT7AjsBOJx3qfGeKAe8x00rn
3NnJbmKqciNoeBlxUojIY3/bRq/0l19bG9e3FyAzC02j+XRtGgNXA+bMQ4OqQix/BXKsxcNqroPr
IrPaZPP2cGf28cteQPyMvQY2m/845wyFMKGQ7VgKFE7K9QCda4hEt0ll5OivpiiIAmaVNPF1VVZT
/m0OOuv9UOvuedIdW2BKKJBfmIHTKhi/iLuWlis6ZvBBabxyDk+a3ZExp1GEd8IKARcZbJA1FRuM
GAyoTqmt571HVINHYR50xEH4dlfbsvBwE357ZsRSX/+nGgdbnqoyB4XKP100DuxZVVtidjcbeUjh
IA6phm2qJKzEfYaLC49lrDQaw6GBWR8VfDO7HiNp/0C2rtmg8yOA9mW1mL/YdNGCj2x5oMx7ajIx
CjSZ36Nwbik79J4cZev4nQ7nKfzmDujtu2uT4pF7qfnJ1XH2LRx0CpXgqCkxYrJ3Oqdm6sdTAoUn
XiUJHhmzZ1PbkLGdpxf20ym4c5k0nD2ZMwGKjH7Ar+32W8PeLe2Q3RFSYYNrrOTaGPzcukXuDx2W
El40Iisu3mIXGjXnh4ZROTI2Gn6LBDiNotPPK3zd1KWMKZtAWCM3yuppZ2OqgvVC0B7e3hcvvtCF
wglSlm/0EVY4Z6BEUDJzkeU9qF2JBczGsjOB2N9UDv7V1ChXXKtej+Ml+exTNAITSwsMXgM+tBaC
PC8gIHR0fbvoIuyoAMVLuJhd9oALHGF7GYTdR2tC9kIBG/7y9te+mFmGRalRLiVpGiznxI1Z0NCo
hIP9l2POGFFarh5ve3yDMMaxKufb26MtR+rkyFGShSVCjZ5hee+Wuf9t93jY2gzzjD3qasa9BrnF
2sMzyLZRgcyDhw4tsm0h7fkqZoIvbCFkNV8MTrOcOj/STTTOYe6fDh6GWSOw0WH/dOFYl9E6wyS1
fOpasp0vOfDYLlihBBEsmiqzB2AAm5I2X1mDkcOtz2r00QAddkpa+F1kcGjgz6YDMABUfuXaLHtI
rlhmSQLuHFpbin9FP1fzo666sdqHLHDxWM0lyYXU+PjEqz7UzfRUKxNPRxFKQz7O4ZDMP+2kqV19
MDuZAWkctGcCkkwGY/gRmc0cfdCOHshL08lPs1tHJ8JBNci0mscyKCQyfiKqZLrWuR1515npTYiO
aEv7IZkaTPe7LqrAUI3+2LTTLpoTgdNVb5WJ+JSS8sjhGDhR4dSrHk/3/EM851S24zGarZHINnba
VWrP4/zc+yKBOTy4JRCArI4kibzX4656rPNcp9cqMu34jpJLme7JSQvnwN+IgnkXG2MVDuuMkdOv
eRmr8IYOXptv0JwOuDo6U+Ktchd7mCQXR3auN+pNPbpjsFHzULi86rFhYM3WewInurwRxWg/FNbY
TM7PEu103R6ausiNZFPZZTCJbWk4TeytezuciOCjaZioVCRogv8IDKxlPohWZ9RXpVt75ARV7NVf
DbeGepvEJbZjCSYRCG4Hlja6H0Q2ntqACI3TH0GQ5+WVYYfEJBRM0kaQRpT1IlYUzXG18Sxz1NvM
USmqmviC99VapH6Zf0L1mtSoRSNNX4leFsFBR7qgYBHVCtvTcjCMO7KziNfHKIO4e0cOPpUPxC71
T3y6/OApag0dS2p7rpU9UxaIYt50qk/5SmbjZN4SFSbiaSppq17j69nhPtyLiUp+JhP3ylcu4dEm
Kd1o/EANejxEgRdmu7pycH1srSz31kldpNq9ir2yfZ/gvRVsK5zfSZtzI+rl/NUvjRCRyZolq3Ad
9ysn22urs0t10zUituS+Lmm4UInUSPhMKz9yre1sqI7kHb+za435hb0fuyLLj7rmXRnXuacS3LSu
/MhwvWbrpYGTvofEXPQfqerPmEE1bWrGR+gERszW9ZFx3WXCzmtn1ZlmghSDcqk90xvqHfOqwjhX
IqONmelMbXzM3QovE6ekf7jqtUKvLnKwndu0NoaTR3isNVgrqt3U9kcjM8WDLydmlvSvmZ2voo2s
5MjixvXWCS2FZVnUZuJKZC4Bqan1iBWRgCu5c6lB9Xe1oBV2M08+4qcSbxHI8YltwOzIhG68gw7N
YbyZKs+K9772rOgWDeAo+ejlSZT1t0Na1H631Rgeo4rO5nDGY52YKsQAtaXK9oFENUvEaobeMgJP
8rQqsccZwyD+0A1OkhyQ+ap1f1UgZIC1buZldrRDOkq14r6dcoOqk1kor3qsKGh3BlZKNjcFBR7L
yT9P5K2gXQzsBlcJpo/mx8Lrzf7aM4tqPBqtrcJbAxvYJ2fUjvNtUq6XX3oQT69rMiiwqVy25C/Q
SIgTz8KzsHRjPJZCb9dMNFToV3THrqiazeg1iKyP3nDhgXg5HnT2Bf3C60D8fU7WTBcLkh5fpl0W
6vgAbaU7VJ5ZrXybS3qe7UtU19O3cPk+sYTkJoD8BYFIb/nkLTRCOaBx5Qe7OkNkn92IiVc8zLSO
UOTze99CTzX0N4a0qwsx3FlO8GtoSY8cvjKXJ13ps5ewr4grsJ0mQevjLr7KuCrG9TQCejexbvsE
YGE65nDS3XWNIjLyuYUudtiOddlGVmj2vh0UvIhdCSrBvwSLZDRs2XOBGCuyDazf0vBnTC/3Ku0t
cXS95JJKzunyEl95/G0XYACAEo92/xII/RZ6hEY/U7rJ258ZDy5Oh7VhdvsqJ67c4/zalrugcYxL
phDnqQ6QZlAIElwrug/kYWdrLEEt1xXVoJ8Np2xY59S0sn0rzHTckaNrOGtJpkK8rdVMfhpO6uiH
qTk9vz3BLz99QboiJALMlvDSPvsVoyub0MdtnMAHm1pp72ucuAs6Hrlvt7cN+WGEGnNj282FI3W+
xWUArgqJ2EW9nNPsLiv/25xjgTsJ0TjOwQbhjYVTPE5q74veeiq5HeN91QHfoVg6AHujLm8f3v7u
09h22eZI/JCneBJ0MYgL+3R4Q0Syd9zE203wdQ65LZqrSOj4LiwJlC5kk6+MRWEHMOZSxwEocjbH
uVCzjRG4tyPGDm4iIi0M3NzsoZbpuP3Tz4KfuWwn9rItgEedflbem4Oe3EWsJI48oMgjAJCoMmgL
m7aqL8gkLb/7n4j911XBAwvuiqIVquPmWeaF+S+AljKK9l3a+se0zegHOGVLgxwhRhp2plxBybYv
XAmvjApLgrQEoiI2ZecrF/kdwa/tGLvczdVjJYQ+Sjn1GzGa4h3STBB6jAH557cn9gwEycdKaFCw
JWhxgHTD7f10Zn2QDHYogmRfeTPWq0U6aAJ7aJ75isaEpGMUGSE2tjOt2G2O63q1Rg3VQ1XbbNNI
Xfg5L7YUpRGHjxcUKnDoOL88on4IIyrBGWLhlqHXdQ+z8uPQL8LXU5OoP53yXxfVIv8LfZ+VXs7y
b2c1bWNLQcag/eS3A3BWXJhpdQMAdqas2Phe0X3vZeL/W8DqP6o4n95NTDkaDySg3Eq8ReRmZ8M6
QwOAtgm7vc5G811qC/1klp2u1n3fGzh7Ylt84VI6vZN/jQiKkfoTDyDw//Nagonnpt0T/u0jbW1F
W0T3JT35fSlU/YlN/SyctHwqVDTeRIRzj29vsfMbkWWk6MVxoiTH5XQuJAq+Gp1lib3sVJF0IqpM
uSipuvcY88J8KAEIYB7ubcY0Gy+s75n00PLdAnoHefffktly2W6/LTBYUyOKcYzfD3007xNfAccY
i+BbOw/jcUrwZJ61QkbdqpNtPvT6IMFN7TMAcmCmffBmPWinPhR1d2FBXuxztpHNxKBmQykO1M3p
D6tqyeOg2mmPBfuwDlAD3Rvd/GUohks354vZZySUx21wrDCNILqcjuQmTdFX3Tzt86QV67EUJmih
Dm3c1DU+KyPubiwJhdzwItX96aXN0Og9LaV5Bqevdzp05URl68zBtKeqRoznDiCe7Dz6EjC339/e
Y7/OzMmd7fseQhDwiVDjENC+TsdyDIR/ab1Ze2YAVnJu0e5SbbUvabgfm1x260rQoBJ+E92NAYqX
qkPD3Ddb8109T3I3580npxD1OiJRA/JmFSAssvgHcnmXbp3TFSHahqtBCAr7iOoX7+ZZNVwVRcNA
frpxcYG3rnJjXEyEcXnnAojC7N6rve6poPtXAXGi0XxhVc6H52qF+4aMzvKcmlxDpzOVIdg75Dgz
IYnmDcfSqMtHtxm+wPUa9lQQ8nUX6+CqNBK1e3uNTh843phlYIh1DmRbD73vszfcBdOXSeBRO4TA
y++5keliE3utiZqb7dUA+xw5fExoF314e9zT63YZd0mo0HbApwbo+cJC/P0SsERWRV47ofWV+GJP
0V1symoU+zyuWGmYDcf/xnisMQeb5Iqq3+l49WTjgBpSSndDWATe7OtbI6WL087p19gazQvX62uf
J5YqOJaLdL/OKV2GXQNE8xsT9GwV3JduS9YG/MylW1/VlN1QhbrwSL86IuVafHqgznGPnX4ghmzY
dhO977SDsAqoBLGfKBtuIbClq2J0LjnALDvyn7P99wKybtYCIKZrcS7xkztIeY61YEIdAGwR7uFP
mv9lM8jJv2A289pQiy48gxEKAZE+/TTUOAifRTjvEMigHT5NBjB/NKe2WTiGxh89An9/F7cjajAL
Rhs9tNPBoA9Fk+Mn1i7Vo3vTubF/I5u2XpVU657e3pMvv2shwnL0iGupRHtne7LQUs46dc2dGAJv
G8RBtjJxbP6Qdc0l8dOXxxwoJGpMJPomKdh5rKEC4KWIUJi7THb11nV6jOqi1AcgQ7aPDgjYJh1k
F+6W175vIe+yciwRqtqnU9nLWJuDr8ydXyU4zKvQqd6PDpyhI3FRcelhe3mFShgsKAssTSEupLPX
WwR9NsRDInaJZ/TNvVV5zbRCBthPFQCJzm42eSzQn6QK6k/v06ge7UvGiK/MMtcpFU2+F9mR88qN
mwlUWIcemvlsdLTngJCUdV7vMDangpEC3nbmNP+jxGjZsHLJ9LhsIIEECBKfzrI3IzfuagZtpJcA
X7G8Y8Rrdz0lHoAge3I3RT+1f3wkFzkdRHv85dWEsXA6KJPbwykb7V2SyufBzPXOmhahpMLv/mbX
/8e4/LU5XQIlti/9Eu+8bWx0ydiDF7Z3pk0wLuDTHMmbiBHzbN4PxoKcMupLjn2v7Fx05hBmRZaV
U3Ge2SbgB1J37mxepyneKAlWu2/m7NAtMMy3L4GX9zZLBoUS1cWloXm+ZxKbQq4hJ2uXFIVYx4lh
32kv0TfhaMRPuQDV9/Z4r3waO5S4b1EIQQjyLPQsZDUYOmU8UQGMtWY1PmDx/T1rRnV4e6QldDh9
IYj1FxI3HxfgHHcWWtA70lnWT/OuDhL1bPYlsD0zL9MLL/vLYag8ULWjkwYRFQL76VYMZqw32zKy
dh3ubrjuVJSY1qIS9qe3P+fl/UJdBUQNQRJFJN6G03F8oO8GyFZrZ+Y+e4KLaDdTBv5uxgC1h3CA
CQ08bJcC273wJL3cIgtUx3UtQdOZIpI4G9lRSRHNo7UjL7G2g4OEX9nYP6c6Hm/jXF6qFb42HKVJ
OpSS7Fuch8IliYOFaB0ZIAiKDae8zrfabbEUC6L+2CQ4xW/entrzEZfyuiNpcy9MeGizZw9FaDRh
xRcq+mOAWofA+tEL72qUaKvQh9YXpvP8BDAa7zqVMVAv4KLOhR5KqxiCygzUtjcG89gQFO6Nogrz
VQGE8JLP6CufBtg+IM2nmr9ITJyunUuuWsWKwepexHsBjWeTFX1zNQ/RuDbrSl44dKdFhaW0zMdx
MS9GTZSZxdkr6CeIOQ2Do7ajpVzEKWvMv4IcuvHUF+k143Uo3LXhUXTSfeafmj+8Xpbx4bdhNkPl
CrOKs73aZcROqJuqrYrycU1BNd1NNHjRNW7nC7vmxTqCwUDCdgF/AMgAl3E6tWMwhAAg7HqrOzl9
HtK8jh/qpu/SK5nU2cPbW/S1wVCm4MWjBMZRXNb5t6KFDWTNthKHOKku0+vQzxAKqmiRqqCr//y7
qDcutQiXzYkqxOlQ6N32TiOdejtbMfIicOsHsPJhhUpCpZvyrz/+MF5qDh+PD6OhF37yYVkvQ5Bg
nL2InvqONMn/mDXYE6oYAP/bQ50/5VRVeA5Az7AvyLbP0YAYo/V5E3pgT0OlrmQnwcgKZyuJbzCP
tNN1Xc/Vhf145njPgaCcs5TDqSYuisfnd0vi23So86rbenVQPhgu2wSiB4aUs6bBG4LlvvZEH+6A
wJnhmlrdtE1GB2fOeDYKuL4O3b68gor4x3OBWC6VcxJh3sYX9bcgU8i/0czHdLXcleOMrVrjIP8f
AdA5SERCd23tRJfo9S+WgD+HajzxMRxmQSXjdLVV6kQ2UBGUUQcEVgY62SunhUQFaGs+mqql6mCp
Cw/0i6OzjLngDFkJUgHz/HaPRmOMs0pvnSnPfiZ2j7Y3AcOxqs3uTzfzMhRaY+ieLh3U85DDTvsq
dqdEo2ngGqu8WOhneNcdIVNnF+LSJaz4PbphMxG4Ub910SDiElq++rcLIZnnZm4kGrOdYzh3qdfW
a9MM9Z8emWUUmoWSNin193M4XZLPcdK4HhqOnR3uR5FBWEy8fEceQEoKQu26VWLe/eHeXAZdeh6c
USBKv9Qtfvs021W93cAm34pG2JvAnZtVA2znMUa4coWCMMyAvi//9NZb7vEFV7d8JwnjEn79NmgS
wiq00p5BIVRvzMqZ77iHpq0liubPv492DncCh2Dh9J8dAoEONjJDFHU1hkXfkRHAPC+1S4QU60S9
rxxz3IckqF/fntVXjsEvQCTIs6XQ9qIHGZsx7rxIRSXu8NPuK+sGQ0WfMpszPf53RlpUvrzFkPIX
3vS3qXSKkgK3a3PgEjM6zNLgagk6GD500i9cY+dBMaeAj/pnqLOp9LCHC1HT01vfz2r077KyXg1w
ItYysxXAsDB+MIYIDcm20hcinTMYHTf7MjYgdTCSVO3ZNqc7pk19pBf6WW+VWtx1iYuPAbLvD7k3
jsCLi2yoUIvq3KdKSigN0p+CB3MIx3uza7vrRhgfRd5FhyGZihrCB61wclrTuDBDr9wT9Nx573jI
UbM9X/aQLDJwKDdu4V78tMp8ghTm+ReuiRdRJlPBswqGA+QmmflZKDTLHKZ1wIp3g5dd1dzCO78N
7Rt/iO2tNU7WhZrDiyhzGQ+xTkoOJAn2ub4N2Kqay3VgvAZWXqdobdu9g00zj/7G9/sOWt8YrTsN
8j+vx3L/9gZ/5RVjeNLYRSuMhV/m/LcN3jtz1ocJiLZGjvmt1ViDue8kxDivQsF25Vd5f69c5Tq3
b4/76jSTYYKhWPpm59CN2cr1OJjsuNzO+w2prX/dQQPCyTiHIJT5l7oCr2xxZPURpV6ea3Q0zbPj
NXRAG2dpDdsabiAOTp1Mf1DydN9DixjVashbZzcBxv0+pHrY1JgDo+loOs2ParLQHzfjWsGxQAV8
O5gjbrQApatN5I/+l7cn5uXdxmYgWaQGxXqAnzldkK4aCorSAxyqgcS0nrPa2pIxVtYaeSQ7vBCL
v1yGJZ6giUhFyOU6PXt6OWy2rMG5be0Mliv4lfkzRA0umVDFfK1h/fF9SlBBs9JbAldaFmeny6qR
kxlm9AHo5IkW6WV0MH7kap6Ntc8KVX8+3CJAuAxFfAgi63QylUNXvTfTfgtTOdvPdNg+mRF461BE
abp+e+Fe3k6+JSgskC/ygeyy07EA0U0+ZlATjhF990MM+Fnmmac/vT3KyyCc0OX3Yc5msHN0q2Uy
T1uIpu6m81T8bLVm2pDcCPGzsTvPuLXsChVR2gr9JxCi9qYEg4voamfvTScp3zVJF/Z/GnMQ56DP
tsw1ZXFKo6dfDxcPTBtRwg7Z03jzvzg7jyW3jXYNXxGqkMMWJMEZcvKMpJE2KEXERg4NXP15oH8j
glNk+Xhhu2yXm93o8IU3CNBPN2WMxelEwrm7vARne5byPrrG5KuUp70zRbCojmCsZo0VlMnQP4Et
M3eRAP6lTjVapVPWyyvP4wcDLgrlqHwiW4j62eqQxGPWdzHCkgG2lsWdysf/bLhwe1wvtu7j3lHk
lYfu7E0gfqOzxp+oxmms7OliksDlXTGleiDRrX7Uk8h+UY3M+BOZsFF8AT6U4pxKG+UQ9Z4qbtpE
uZZUnUUjy+iLnj8NqaWRu9pmhHqekWeDHkRFXH8taGY+qNQI3tW2w+g2kylM8h6ma5Pq9ZUtfnYD
MrQOQ/Qv446DtEpynHjszdCe9IDWysJtwthuZxlWfxuJyfSubKaz94/BLOqdi6CqTltstW8rw8kt
c67w4JVKsU0AIb+won8EejVo5vbpTT5q//2s0DngvkWFiDcX0Obq83qDQsbA2lrWmN1nk9KO2zpv
Hdhvsz6lD5ePywebCTgo3ol/O6hnBXhpeAoqWJ0RkMQmW1Of0EqsXVwZNKN6NaqxCdQoy+8HCGwo
IOjl78vDn12LbBQwqVCx6G0QtK0OT5TO4dxXuRbMdiYOYe+Et7OXdlc+4wrmxTISQrBZ+Yz0iwC2
reIYlVRHYCSAzo1Uwy+1LMbbNjHD91bkkb3terTXIIC1ebzLZ0tWm3LSh29Unx3zyi/5YL64hiyy
VFyE5AyrH4K4rtVW9MgCmUXW5xrU2e2Q45Z2eVXPr6QFcMTtAIWFWGH9btuNdLuCvCzIm+SPqUMy
8lWPLwtyXNyFLgj5y+N9MCveUNLFReGOyHN1TPCTjgZyEzMgWPgZI0W+tRT3Wv9m2QondQA+HCEB
ynlcfsSiq2uvVXgx5q41A3Oyok1Zl8gFiqK98fQu21+ez9n6UWiAmctcgDoSDy7Xwj9hb1c0JHbw
FYNkBLONhhYQIRvphCetLZ/DNBu2l8c7mxrjsSk9UOE8IzSLVuM5etI5c0ffQcbhJ3URmAT+j7OL
2TSIcF0e7OxOYzAH2TOE5Bfe27rlpjjCLNs01YJJL6ZXGP/tJ5HPwJONOT6QnNGQR375SvjzwaBL
CRltP+I7FSLs6QxFrzQwGpghIM/qDo9f9WiXjrXnerV3ttdOiLRAjb080/Njj9+MisEBiRoo3TOl
6Q7DGWcumKqWNdGTpivNxkxwwsFqFhkYZA52pUAZYNDMMujV0jo0hXvtqfzg2y5HYunLU7EHYno6
c7UYIwWvRL6tiK1drQ4DWAfUG/M4vNZxPDuGTJe+Lfkazis0QVbbqOoVPWzgrAR66GX3o5yi45xC
5bq8qh98SoJljgVVRmzk/npz/HM4FOkVrt1yZddlbAZxEmITCZY0UNTEPEZIPRwhclxr+H+0in+b
VoCEwaasE1G7d+bEcfmSki+Nf2WRH8CpIOwxwea5PL8PDj/Ql8XYk064y+N4+sHcUKiIihhsGoD5
21oxlI3mpO02qerkTon0ay3wj9aT14BIF0gsJbnVVzNCmCYLVA5NjUx/xLSSTkSBNCrwWG9jhGim
9XaWBpcn+eF60uok3+JccHmfTlLoyJzUgOSD0cXIpu4yhFB1xdupsNiuDPXBelIu0blPcQ0CeKef
DgVwWeqIvBPP5ApCNVVOSEOH0/S+Qrk0t5HlNFeevw9WlBEZbrGVW2BTpyMKBL/GOiRqG6NIbqMm
nYE4684eImFzp0/xtwm75ytZwAcLyrZkLJqrvFHrYx479Wz3fGWu8Dza2IOZBsjKxb6dinZ/+dud
Bd/4GBP2I6APWJwVXQWIlSpNPfNCNTDgcwaZUZXbQkbl1qjyZuHwzUHrzsgLh2iCXR75o0kuUHHq
JOSZFP5PF9ZskE5NegG4KQnFFlBh57cmfjqR514rjX+0a6g7LKEbkQXQptOhvN7tbCMDspWinRO4
NTbSaT+IRz1GC0pXumtFzo+mhoSotRTEF7756kBkILSjfuKCiZaNY09AKEIzFDcgHX7990UkTOJu
4U1Ywt7TmaVKnTkIZzGpeCr0X+MkevtZQz5T8yc9mt8vj3a+jqTCPD88QAtqY/3wznOjG5nHRV2R
NweK6WW7hJRxj+oFsjM57cjL452v4yI7QYnUXkjtprpaxw4sAbIOKEr2sWrdmDnohlif62+2G8Yv
l4f64HlfxloM5UiFyc9W57xHz4H8v0fDQzqV1W3s0clzFC0Tp6n3SC+kUWB1MFgf7EbPMrEB+F2g
LdgYJe0+imthdHv5F51fPLjYk5sCuF/6cGvLYWSKu7pUMmrCURhatc+LmEU/pG3OYmvhMCF2VNIB
cTpDkmlXxv7gQ5MT0+Rc4CsAm5d//8+zjEVPpclwsIIog8rAE+LqhyLW3QAmcL1xgB5fCenOr6G/
NyxNToI6CxDe6YB5Mo+EIIUXoAuZBf00JO+hOxS31AbVXVor7b0wwtAfw6G8cr+fV7k4oxTDwd4C
psbGajXX2OkMUfQSPGdcqaFvRXx8ZLwlno999X0eDHlEV8nzE6uw71QJ6LgeKgT/Zzm+mU4td8Kb
9Su78Xz9KW8t0tVkXd5i0nS6HAPsbyOxS8Iis4yPlt72u2xqimNclvNDZbnPl7faR8MBmwP3T1sG
Ps1yDv/53AD5eOYA6wYKXYDXGstRLFFdXPB8zRnmXZ2bXn7l3Tk/2tRBlrQShCmx9Lrywsd0Kw3C
ZmBkcdH6okVkE36hvQiUe9E10Im2nN6TfA8ECJEzUszIHYPcWz02s0Yyb0a8qMg2NbhSVogItr3+
IjsE0O126LbWnEFaF7n4we35jmaGsxGSbqpV2uWVuS9B3/rHcKOBSqAfQRlzOfn/LLfIQGf1WqPT
bhHdPu+8KdvA/4rLK4fq/LPipsquJsVdDGnWwbXa6sOQx1S3cGeI34TqJEc7R/5dACb0rdz9cXkX
fTAt4AnAopfyt/E/AY1/ptVmdhHFJujSTLLGKDlYD25cqk+XR/lg4zAbnoQlm4ZTuNqrldtF1Uwx
Pyjz1HzrZJwL38vG8dgXda/7lwc7v4NpGy3FJJXO2aK7ffqlpjqbSIBD6oNtHH+PFc/6DhMpmm8p
ByvtjndCKvukQb/iyqf7YJZUI7kOedMXEOayn/9Zy05zuiVaW1KiuT9ayGagENn2NYRBRf10eZIf
bBPGoilHWrtEuqvt6GqUCKRJPcuaYnGIuSy3qYEkAiwQDC+dLL6CQv5wvKUBzGf8a9J8OrfWtaWL
zy8vbTaHN3nq5geHYOXWrTNzq1P52f0/5kfeTgS4AK3XHEFC2sZuuskMDEzpd54OirbMQmeTLYnY
FNrdtRfl7LLhveZwE7hAXVmoOqcTNLIpNtzaNYO6mZ0mqIrOeVUSWQPICPF5VN3WQTfTaczIV6q2
j7dO3np75M7HnVqgwg24+NqVc7af+Ekg3Llw2VUGYJvTnzSDPG0sENdBQfp35FdPu0IC0cidKbsS
1599XoZaAHA2HFiqpOu3K06RAKYpagY0XquHqOrlPp5lvOtSOAwD/Ocr2+ns2mE8sGZLkRIbSnDt
p1OzkjBEKM4wg05HlRM1c9rc/jyhbHjlMjhbQ24BciRgaZTMKRmuHuUMlSqnGjJ9z9FMg06a+NR5
jb7jJv9yeceeTQl8GfcOH4pmqcXVfTol6SrtYmNe7g14La9sGusASyG+Quk8H4X/NS3x5YLBaXUd
YCJ3ogPubq29ViqG2CVZquuRH8ocsc7/vHRci2ThUHTxV3LWLZ7ZyM1Olp27D2E3/aS/hLJ8MSGO
lalI+l9evLP950BVXTC0jAStan36ciRYrdKo3X2SmbSP1KbbIo5k3IVGd8xVJbzS8zhfRXJYAGWA
JBZxs/WuGLIe4dmmcvemPckddc/5GCIFcXN5Uiu3saUyhjM4yOcFebjIBKwO8GA7QIHLDvloZdRs
39DQ1m1uYTr3WISl6IwO/tADObvnhLCkOsSOcE+fNDYOkBNwoeu8TPd4Q1on98emyLtNnhmWgfFL
i/2QBhT/W91b4jeGJM3rWM3uIypcxpMVYitAPJxPn4DQ9scws/XXUfad6kd94WobiP86PilpZP1M
ZVch1Q6J+F66qvwejzr6jzWV4WOXUsvbOvqU0VRsdG8+UMPi/svMqtP9wplCFJshMD5HIzrWG0+H
wvmglkM33IWVY8hdmWf2L89o4RnjuxC/hU0+fhf6HIOUcCiO3EWtidwRl0/d3YRWFz2U7TAixCsc
ZQhsq06QwdU0UQYOchUoQGdq6uzsEYHWJ7ep2l9jX4piT4fXxXl5Ue8fLDmPv4wIRuU2kpxG4IlG
MvabqbEyYaJZHSPMnZupFNWhL0ZUBVKbZjRqVv1ox3vNSpEm8zs3asJiq3tZLx6LNkeQPWoiK/xt
mLJPdwQeaFsmamKI2w6vJ3fjxqJGqRhZ+KZmCU2Mo3zC0aQOhDF6AiVul+aFEnhtnMrbEtcA+VtU
tVVTfsPxh+uon6YvQ+gY2Yywvdd4+5b2vLm9siO5g/4NYv9CK8iW6VHDij5vMxTNrFXxECGwnpb7
tDK7LXq6Wu7HkTkHPb0JPyrnBFZsUe6aDluJy+OvjzkBPQHgorQAy4Kofrmt/4mQhrktJ8jH6S60
cRjrnPZ7OPQ4ZrhKHTh62b1dHu4vtPff+ZL8c3PxqC1UeNqMqyjJ0sMYWKeTHiJDVGEwerpoglk2
OpqlBY3C7RyLZLw19Uq3bp22drsdgl36Uc5q7+0Rw9etvWOmyYyha62GSJc2KmaQtYlqEoa3bvat
bPFq8MFES/W+7NUsfEX5BvaUgf5o/YDOr3qgt2rUPmJa/FnhLDwLwvDhSxc5WrnT61HvtraTUbaw
jEw6ftPaHapgYtTCRzGUZbtFvbPI/NGJiIRoYxTN1xY4koNegxLTk4WL91bp8PgfM+Dsdxoyz6W/
PLo/1CEZzF1Tp2nx4CH2YOxH9Jq1Gz3Vsz+amWYWXrA1KZbPrZF6T6OjVy9tOkRf+VLC3mgI96FR
3ibDvWMp824c6y55RdY5U4/8Vpn8yCz6N5+jVInmu26eQJCEBoLn6CxgyeRuigz2MaIC4M+l1rbj
UyLRhd1PiocrhZdJ494rsRP5ZcxesSefBXaS0YXxzJ1FQ0zx0552dLyxLbiU1GvSppm2WdII/b3u
olpWN3jfxfiYoGmbICGaRhpwLWTNOj8Z7dnC7cUule3QeHX0ZOC8I19RGtR+dYR12pGimRahi1N5
NEddPRe7EJVxhPYbVMreL+9EUrfV0VvkW0iyKAug00ulf7X12zgZda688oCykob5Rk0tB5eKbjnw
sVKWUecjeO41AbIb9luO/8kfL+JaeKqKkKc9K0EK+22jAy3rKO/0NzMWLD9Ut4gfopKHHEF/E4U9
PF8rc5dwICLDR3UI0i6qhJPu45OlF4/scTSyC6GiAVtN2ErwvdSyfBqUaKyewVkrIrBcEWIhqY5W
gv9oYTQqWmQord0NjaNlfjepaKFsVCxXZFBCMs3uFZEmyQ6vUndA4BUxPfeLObXm/NVWZtd615u8
/OG2sYEcH3pb7a2bRIh998hvoU7HfaDnD96EVuLvZAq9iovIbtPpAZOhUjtMPWZ5mL3raeDFudcg
nI9rGKLtAAPbb/T2nM2UVyGSb3HldYd0jq1KcJ9Z6LVPYV0n22QesBvR4jTCEoM64IOp40yDfGJR
hF9tWwy2X5iAg26T3imnII043fdhHqHCz9pQWAoTIz2EbaMgXB8Jq52eEUDzel9X5ewEVgJnJLOo
xDw341hgMxLLDBsCs1dvpwI1s6NCiP+sWGIRrncbObY8lXozKZu4QUv/U6Y7+vvciLBHSLXh9KEw
o9TouIscs5OtaiTKtA1zROG3TulayobOBpLrm1bnrcMJoDRxgXGNScyANoZqGH07LhP1US1Qfvrp
zIaCk81klHjoxk2PMxBgzzR/JnCxPsu6aLM3Ks/zVsGlyD1YqRv9bPJce6n6aMAjtM/UaVujevne
cX6iGxSf+MgpyOta2YbWrO8NNU0df7RLiPeoTBnvAOgTC4HdPtnydBp4MKH9N30vksHTHluEV6bv
ldcafCZNl/mDzOI8waIolG9R7zrpRle7cQucmMZsN+TFTVQiHLXFsAhpKRxnYgvyNppZup8jqpt/
wkY3/GYqVWc8Jp0288HTUY0D2NfixhqVSX9zkAFL7lqE16gbVUOZvIVGK1J9P+ZO4tx6Dbu/x4yo
M5p6S/0nE7vZHIvpDf1L67fJvwQdYs5AXn0DhdQcv9w061q8tnjmbqJai0MbO6Cmxao4reb0uzPT
v/kyhqGJBUJoo/xwjF0lNQ/xHLtOUGi4dDSK0443UwXt9z72asc4zqEitG3epdVAWxopUogxrsRX
tuz1/BcNtME78v+yCFZDo692qlM7+x59fwQXoySWxm6IlGTGuQnxDd/I2rb6Nmi1ke/a1tZ/qiGd
gJ9DVSXtNhZzFz0rvdF8NrUafkphS2PaT6NulhuvipNj38tsum/gTkkKULwuu7zTlFtqGgrB3zAQ
Q/t97Xk9nrXooAbqQmOQVOBF/A6JIy/xjBH9p7pA4/sPMZiB6Q7cw+qA8tuo+TJVtV+RGqfXRAXW
IQZA6aXhT/8bnA/lylUen5q9Pig1VqRKJvN8r83hhNeQQ28Oyz6rxcmr6xtFeb12v6+vd4ZdHKSB
F1E/sNediGgCZIAZhHXICBeLZxdrIW/aUBhpfhp6HNsPVjPMIcI/gA52uFMIua9iwW1mSsWanzyJ
GJrvZuP8x5qm2dq0ZTFg3BVix9PuZyVsf2Dxg2GO342j6kC217C68Jxa34qh74fsSnH5bzv9JHKi
o7K0wEGdL5nzGg5tkpFlkgb7wdXaCP6mUfb5LSpuXrNFrj0jbC7b5HtelO4ns8AUaFcLp3KeXHMy
yAQk3Y87pYgSdUltNLP2SzrQ4QtJVgq/C0s6A6VDvENwN+OS/9JmXXowy0qzXgszM7+4Vqd1vpag
M3qL15Nwr6DL/wIhTqe3sKOo0y/EjXMKjNcBUw0jYzhg7COrIC9U9b63yaSrrike0wmji11n9iku
oJEMY5De7ddmKkpjOyFee1Dc6atJb+c3eLgcTCmeFp/MfviFral+jWZ6FjhQlQGCqMOD5tWmsHka
M5t0XBsH997DaE9TNfqyarHNi/Dl0XVfsqHws0xS9cFRR1kGCwjuvwq60KNEvH3pbAOjoSKwHLl/
onazj+mDhrZ66Kh5fqKJ1e1qYOgIqqY8ORj1EbtePk7ackpPv48K9B85C2dpdZ/VHphqV2HvZR8A
emDqQ2urLLfuQHJxdCojdR8AaKOdO0SJe1B0SiGT30y6M2+03snwmTH6xnOes6GdcSpr83x4S1Mb
15KosBCyk2Of6BiN8fjY/F2FFSA9qitzWJeh4XVZS97/v5L3mdpAn+OrZxnSPUR4k91WBESP1OG9
u6aWzu++GRVcFbPiWiHlfFSKsNSEDXDm7Jj1ufWMvg71nvJvlTuptW/SxhtvytEZ3Kcon/L4LfOM
zr1zNSSgr8W4y048+Wh0vdBtBcpCmItaxmqfFBkey5laCawp8Yh0RxcF4g5yUvSc0BZ9Uuoag9+0
NrCs0lDF1x+x0GmtwIymEEm0BnHcGz5e8jCl6dAU/lQ3Vr6XQs/fZaTDAjHSCuoB+U3xp2WOBiqq
YeVd4TWe7by/cGb6lnANF4zzKmWM2jbudbVQDo7dIyKZRN9Hq5t+85ZYT7yF0W7S4v4RFUvr92Th
0XR54//VDjpdQ0RVQOWQLfCeIId4etb0IakKlLaz4zAbtbaNvWi8y7vaplpD6CG2MslQwZZGbNav
DuXSmpffap+QWLcw0aky4Xw1IquMdrpDgBtuhlmE4gfeY8n95GAXGGQzKeemlKXTSj8GnKbscJtx
msk3e1fvnkZA63dIQJrSlyZmCNBZKsiSfhFX5i/TwmDQB1eGlE3UaXa3Q1w9jo50rDz92E/66PpT
m1XK16ojVU5vTWO0MYLn0VRj39I6GMFqHLbq/vKynQEBKBsu+F6DSi9AX/5yumzFOHsUxtT0ONqR
nDGSm7qD1s7jAxX0ck8dID169MZ9VYt+VdLVDrCKuu+Xf8R65/BIokQB8IFSJiindbneWyw/Q7sf
jkVDJ+g2D4lFFnNNDUuTYaC2aRipjcG31oxGoFilmhzNpFTz4D//DDriC1+Pi8AFhnC6FHKeR83N
MT7OnKkxdqPtyE2PkL3EwjQWGh5DSbezoky5H6TI/WnIyyub+G9Z5d9NzEqA8lQpu4BDBPS4+hqN
F1OSS+L6iAlG5O4XUYbZbwcXNdG5w0/aT0I51HekWM0Ps+5cHQcAs3zIOtk3s49etnOo8wg1CtyT
lDbom2Roto1W21nnd6o+dTfuoPZpAOG4vStx/JPfQ76xdxjG0j0WZoj2kOLk1aH1ogZpfrepKzuw
sP7Yh3gQFLvLK77uMTBduvDLRHlcF/Wl0xUfNR1fLwVXOcW1f0rVVXDpirMvcd1V5pUW41lPfBmL
+gEAA74vfb/VWGmKySgmN+URx86fEuaZiWOpwINnwDhsX/XURv2kMZwyaIpOfBrDON7inNt/pSI3
3AKKu3r21gE3F71Kd4Wt/1fYYC27MVHQHJspbY544WEK13UDzmtFVncb1aKEudHbBCfCyyv+lzx/
usMW3SmiEvY3l8c63OY6sVVZd/0RSTuXrMjKK+MGy9N2wFWxQ1fTxIF2SI6tqkTK6wRrsHqscbvY
4hrZ5e9zTIHq3aPQ8ZjEnhLtCi9vjmR2ukNptNH6XyjGjzJw7DkP9ynVe2zw7AiTsSLLUvvrgN8J
b5ZRJKP1AMUlG5+hffHoktd274pZJkoa1KgMlZth4KqmcGNK9wESUR1d2XxnhSXWH6AVSs/glRYc
52pHVGOomEU0lEfDNrqHKbbUCNxJW+U3Gh1KFy2wxQ62sdoag7q+q37C7pBuoKUp1uduyyY9QI5Q
twmAD6znUjv+nFdROd3IWVMwNpt043bAZ/oqNntpva2+IaQT0oyF50JrTj89Nl0BACAey+boOOzg
x7bkZb9PYqrDmob87rHONOtBnRsr3Ct6bsWPymBi3t4bdoZsOpY9zpfLu+qDwwWmhWoxMB46z2d0
QL3BrDIDDcHVaVRHaQ9gKHt8JjStfOxrN34aRy98IsbXbxvLqlNfRdmsWqCs8kvUAJq8ss0/OFrI
K7gL5mSBIq8hPjIW4Tj2uXFsKSRT75nt0Xe0Yt6bNf3+WaUNfWXEs4cUuOWCm6VXyu2yCDiefpSy
H3ItVNTuaIxD1GzGyinkxuhEom75mALr3MYc9fZFS/mPdm5JmXWrUDMCc5PlhnXli5wvANPnR6DJ
AEvo7NeMjhlGamU3R6t17OQ2n2mCbdXIHOwfTjQm1RZDYlO5vbwNlgPzz74kTABwBGp4OVHoLa7p
V3DGJTemTYsAC5Nho039/KYsLkCEFUlTX1nxD0ajFePQQifPJnBZxZsQIwuuBmchBmhzsfh+qvNm
QmLvYOCw9ufy1FZ9T6amwRAAYU5Pl0P39wD8k8llkz1YVTabu7mbG2qH9EZoSyrGlUzgfE5sHUAw
JCKw189kdSrPklg7UsVPRDmP94PW2vGXsaepfYPgYxheKb6ss/mlx0PmAUN+SeXhYC4p9D/TmtQh
7kMrtTHDMS0NI1YszTJSxD50Sfa4+cb9qCw+p0IjEINWrE/9sPX6MP+hLJCXHZ2eOMN+np017IQ5
t3O9RehspomKc6eNgXRaY2jqDtiWaddi19U9yK+noY9UDI0xCNa0v1e/fqCG7Ziz/dxi6flEW8pL
KSaayNVTLLnHoFx8w8gA+6QwRa+mKsocg+VqfK9MPW2vhG7Lbvtn7y+/hZ9APA/FYumNr4LHflKt
oizM+KWInFbzIzOyN1gGa9/GJnZeYykdqo5efgUNsjrmjLpwOviDE7e4GK6esCLtCBTGYXh2xyL8
FfaxeAsVd55/KEXdlltMOcfpiqzCyg9j6QsyJoZ8QJU5CAA2Tle9EKBrKNGrzxPfxrutJFjsY2WW
hSv8Isx1ZCQMkdn7sI0EkkYYkebVV4WXft5O3hg1O6rzSFxcuQ1WOcTyq8CPLQJ74H1AJ6wi52o2
QxzlWvmsZvOuc/LJ3rA5bkc9NS00U8ziEEqTm4gqeGHcxAChmmsR5vKJ/9kC3H7IlvIuw30Dh0Eu
dbowmdPhMjOF2nNRa1GC6D8+DvumUmbl3cDA5mnuirHYJc3QDEglT238KQQQIg4FlAQ1OxjoD2k+
4HJLIH/AdXSth/2XC3f6A7koKO/SQQYswg89/YFN2YROpnY2sINam5Eg66GPRXRl42rCJkoVyp3Z
TAicU2v34sLX+tnRNmlDweZZdUdvCBrAADSeAFOZPHGFkRevemFE7TEcZXE7I148/mlAhZiJXyuU
/wHwjaLFQzkaQ7/p0ean5leESJxuNLPpXoUUcUcrf6oSd5tXleJ2Wz1StBtNTNYYSG3yxGPoFVUW
KF6UZn5fucP07NaNTUVE6dCmagZioV2aR5ZyKMPEajY9eitvaIYnBtLsmOuiWCmmtHugS6+bz1Wm
RzShcyUd7aeilWiPFlNNAQzHvKq/0WWC1B6GBsoLvyp/p/BEb3/kg+YbKx8TwmQ1m8Shr+UDaH1T
PIVlYbfXamDrU8ZmWjjq5MIOWEWbguvpt6qUEnCc2WnPYz0Od7jaCYoO01RsirTSxKYw01zHvDhL
xiDiDt/qckRKNoqXthqE1St4gGVnnO4cuHF0XojsFhHENbGrK0cz6kuzfunm8HFsZXzjUX7GNa2l
2lGE2R/XLMIbbQjLK7fNhwNTnKQwxhHnPjldBmU0Kx29nuZFemZ8Q79M+E4Bso5/LJ5Sd1Leoejz
Dxs40DeXn/x1RMcnAB/PlBdSoOPSgT4dO65y9oKc4pdqdGJv29ZD6lFEBia7gWGTbWyMi423ZNCc
zaxWycsII/1L7qXiysVyvgYgDPkxOohGIFdryL5Ct7RJS6V/6R12Om5auq/lYroTw9TsVbNOvuMM
Gm/yzlY+X16C1aPGClAK+Qtio4AOyHl1o+WYdjZClMqzq+Fehr/IEE93Sdqk5hbs4AQZtBs0HL9K
7+pl+ndWp1uOuWLAABvTAADtrp4ZNQGY13ht/jIu3Roq1kadL9nLhK0otZkF9ljieir82ZNoVMSe
WcyvUlqkW93kGbi2J4pMx7tRGegskAxhMK1z3ck/OFHHU/p7gqw44kcYokI+YtoU77tI98qN9MYw
v5NVH9e+i1c6HvKVlFh4zo1GpzormmM5RqXABIxTuOsGejXCTfVpI1RVwnikyw8kLdGiaqs7aK4i
ZhmbWUDJthwC6ipKirtPnfXtG4FZ+WQb0/wt5AYMn62yru093tptsQNyPXswItS03bdOYtabubPx
QYjtXnV+zh0shg02g1V4QPUm53LokC/ZU99M7afQjcRdkdJ93U/CsxYLA0XvWSoWrDs0Xd0624qK
ab91BmSrNqLVbeAB9K7qV5DsaftUhG4njqiLp+jUAjKmpVpaQ6gVGNyLhJYwutFZ4MCWf4Ek4pS+
E4fNlwxkA0lom87yq2UL69uSz7vgzvr2CdxNYe/7ZBApvc4GU2MsndBIAF463riiUMbPozk1N1ki
U8BUttEod+NIiOe71TjFOzul98szVQxgOTDeaM30VzPSWkXUqNRBwURTbdbf3DFy7KeFtDQ/gXhW
tFtQgVYbbybPif7alBsbojhjrm/qsVDvU27gtA7mcW6QGxc9z9vsTBxpWVZG97WxtbG8gwaaU+QA
Dfgbzpn7VIxi/KyXk3R9pB+GYhsVZeVtdQHyAVdBPd/OeeTdAEoiSdqoglbkxotjgAvQxtxDXCfh
tLdGvGexhaYpPLpz+oW0Mve2k7JgeezcKOqNPkegHfbA9tT0vTTa1NtXc1VNG/q0AOua0m09mCtW
HG4aTOhQ47HMxstvJ0Pm6q2rFcOPOhdRtkXmoKwmLs3B/dSSeBp3fSR6B3pZrNQ+2q+DI27qPNXT
DRfCcNQcjPBeOyRmAAxMFO6QtxCePT2yEXLxvdUJcx5CqZfjrWJ5s+VbipJWe6dXOgHucMzEkSpD
Z73BQomGu7lWLVybZaz/nOcp43CNFSz2UReuldGwxVEZu6tB5DtZmtVeOKOpvSlAauYosJO4vQX1
VHR6sAQ1RFTCUT9JpULgWNGQ34VIE1plkLrAOsSDKAVuZTsrpoS7mdOsfR7MMs2f9LmfUPDMhBJe
AcCfX5KwW2icE4TTZ6Skd/pMAPQFCmIn3QvIF30LCs7dpVWs3k1qGX8q+37ROjPN//ogc+iWvB4K
61JCNVdvExVqIBwQuF6ynG6LEHny5qZu+dNzWirVJedZO1LODh8LfLmvgRHPHyTLgstKxkGTkWrP
KtYWrtoieGBYz2zmWdP83kX+XPg2BxTm5+I7HoeTGB6ADkLo2rZIlcc3l1+mDx5nhG41AJGLZiqA
m9UC2K2YU1smyUshVUKjJo+yx5bm1K0p6vDVGFTzxjImjB272XmWHvQVpUuUKxnoKv3ifeRQopi8
INd5m9daazJtZO5ppXjJLaFleOR2yRTtOV/4PkRgWdVbS2ts50o88NGoi6AdUk2Usv8HmPsnac8F
BVwzn6sXBwPC5xKF1t9dWMw3AOxzdANptlzJrT4IRm0qO6C94cKS3BqrRHuo4I3VRlG+tE5UFDdK
ITO5A/OFmX1dls5W62PXfZjq8XMRKeme5nILMpZo7r6BzPN0+dOf7z5bpTtD7YfNt8g2nJ63Kgbz
WGla9TI2Zf6t7ar6TkyhtRnpqR8zujjYwkTcCqNU+iun7oOjTkwC95+yArSvs3jI4ZXOZV2+GCg4
Pwy9oW7laPXfJcVlf8otctu0S18uz/f8cyOBS/kJhQO2Oqqcp/PNtRphyqlKX4YeMGaVpLyCyliK
zJdJFdAv+j/Kzmw3bqNbo09EgPNwS/YkqS1ZkiXLviFsxSGLQ3EsTk9/FnVu/u421EiAGEEChM1i
Dbv2/r61kRl+/sSP9ziLvSzgWPRg8tleLhb46LZEC11lP+ZiQeMqaW1ANsP10+GQcLIaWKCdYrfA
OLJ2fWNLjf07ToP+O7uBBqPEb9bzuE+q5lbZhZXdk6PgUI5jc3nml6OgZ3MplzTUqtkK/pm9UqHT
zWfwf5ERl7PVhUq0xHKbz1/sYuqAGEAdwSYNanntrX06lPhMKsQMQ/ZcelmxbILOaQ4ause9UQ/6
wQtoLhZ6pIjQDkrvWn/HswwFk3XN6bFrEVFQ5DtvR5Fn/WiVcOqfbScdd52mM2WIlDDZFk0k2yE/
AAOzHixkibcaLameP3/38xz9+vw1Vcaf1Mcx3Kzz7H+2DVj6BpLlVn9itYxWpGVFUBFCD84fKOXi
kbyVHTaL7nX7rHHlN1WnRRHSfcZ7QWVQUj4sndfPf9LFcmLvglS5ZiNWF5V9PrOpuTdagZ04y0Xx
ZOFdOABvXGK03bZzgBUUH4elvUZiuFhP4O1YukawcrtM8p+n47CgJo/JhNtPTazF/h0NyQE7NSWK
8qoJ8sOIWvX98/c8y+oy8vQ/WYeX+uOK1ju7y6caMYGakvlJTVr5rWu06skTRrZPC6Lrzx91OaTk
+tHfA7ngYKZ+cvpyoGVREo9B8lyndfu9Gs0fo/DdO8n1vgxVrPKtq9XZf72kE8WuhCIqi2zMJC5O
H9pS5EPq1sRPorOSO+5sfkSD9YowL3bu3cbz7hpJ2BeysocrCdDLoeXJOPap7pIQY3afPnoxp2rK
C5U+V+RmDvitEMQaQ5s8xC1GtSvnIAUd/ncnGyNEK6YrEitqyOvcPX1cxWTmDiW8J8KPpn1EPTE2
RFtLXo5YLUu7+6N7uPa/LdhrU+wHBmC2iRA8C91KgWUN10M2Dbu+NzBvmLX2j980udh1QpRfRz8o
452FGKQNFy0TqHzJMqW3jZ93VhFCh+z9sIOY2FGuT+Nm03vOIOAy4c24GUejUqDjA0O9G8IPivvc
obcXt6zcNqaHfi1/hz09v+yDGjspKMl4zWtdivKlyYq0QAon3DVVPiTLNlF6826wIeSbys3aJJqz
zhpCl136vmsV7hYCax1FUSrbP35nz2U4q67uvzh9p/3IEDqre1SQ3WvaVtqbL1X3XiyGlW2xXy1f
XaeM7SgZUqc/6pZynuypXN5RDXP5BDVnhPlAajnC6UMrUWGasQqLOUm/jJYJ23uEBJrd9mVWPanY
UP2NlN3ibCoqExFNXJC1JRSfZKj6ctEjO/DHcqu705Ic6NitR5qPNfW1mQwt2Kukq/8dMz9nVRR4
VfeFr4/ps+Tmrv1pwcRWX1FxZxvCymraOUFW6Xdwat1jklmFFpLY7f/lb/TrBJnje+AOo7W1eyVk
SNJmeNHGuTG/V20tb9uOc+EWp5blbyGjqWwzp4b6YXGmV1tsXEABSOB1A5pnBN5hjeyawJl/725M
1TpohWlGV7n3c5GAK9Z16lxffW5L087Xq7k92uQuxIvTZWWzibntTVFHq+jiME3EamGaysGLHLty
Dm0lSwORPd6FUFUqs/cOTX3Ul2YmdxK5kNSGV89p8vgWZNRgDtvFjMWSR9y3gvpnaSLICZ0mka8K
F1u+mZNB7YfZT63nCQ6qjX2maNGXEIqmIfHpbIWpGXBBha+1TBtRVf4byfvAfW9aZLIbECP9S5PY
QRb1ZuZld3DXZLWZe2O2j6WPCfAGMb74peh77e6qRGhc5QdLDdVmqMfsPeGY+p6g3ftZFrJsQ02v
5Q4lVuDcZyLxv9DRw5Nb+qfE3hvp76rekLqbPfoo19jUPOZ/GgqcVQILmXL+YfPvu0fljNO90lCI
bpAaUzRQbG4qLN2eqpioLOOtwPumf837hTbUoSdc98mPSfojOCvJOLUw2g5cBtlFyAnkY6PCrE+b
edvlohEPdkufv13Q05D4pRomO+hDYM7pGPJTZz2D1EwJKXJSTcI6HMaiCuMOddShprl8z7rJy2nr
eZBmQwQilvMlS9v+rZWjel+Vb//QwdLQopFPOx27Ieh+SkBY4ijpsVfdTLOsgT/MrhvaIpu8m7wr
nfJGB9g8EI1J8eYo2ZX/xK3f26QElOlGpsrM9wZLa3zIaxVIehYQeW/GekbWQfPHpr1Bil04JDdA
7z0iya/dKLfasX+Pu3nIb4cesuxzppzCOMhmhlxFPUvL900+lU5IK1nsFMxHTBA+p8UByNVEebFq
oUOX6ZDDMRKCzgXI5IfNCjic2Bu8JN3ogx/bN1qqsuTW82JpM4ImBFc/K82YDF4hjE0ft/a9t0ze
nG2yyhFiR7jqkii0i/oNu7AYQ+XEGEtDTAHWAljLpruGlpnpThJAOC89rU7UlyEmnRaVhi9bhJWu
qkI7Md3XMW5wgsV2235RjKpyNs2M/P/OqlNjoWUeSQpowUZW7ibHqbdZZ1JGyG2MyBFC98x9Clzk
EQWuiNR2o6nJ4U4ZVa51ocTvt+V/YDZ7FyPsn5yOEX+WrJYvlmF06jAEfKD7uJ+9CR+FvgDSFhW8
XOk53a96QOV6j//FG4il2sKMZqu20tu51zUYOmlfTN4GF1hl7jVcZGvXhKn9txqDTAu9otL+aLj1
B5wMgdPQni32rgFwzmXKhES+5yGPJgBcbeznHb68uu4RzAzNs5+k6XTT0WXgJm1gDGxyyCQAwZ26
c/9N8kA8kOzSNHyIrEZD6i3lJ4UGcIuzP3eiQjCTtk5jl38Mr6UFYjrGdR85oBn1fSba8ejNogz+
c5SFe2MNHwl2kDqcy/QS10MlZKTtcwlorOa8UsF2Kgw/1Fx90La2mw4bUSTttc4ol1cIAlYk5STl
KTJeFIWCVtcYuB66LNZCjvagrcp9r3yU9MvUp+y4fT+akRjm8Q22cjOG45In1yDKlwE0obO5Cukw
+lEhsE6DoIZEbDFWRvW8YAr53fBc1E/piEctrbQIb5V+81+DWlzV3PbJXKwa43NpjW2NNqM5W0+o
AZJjlzpZvdFtmKKTM3dPwNRzHM6VGq+Ee5fvyWORz7ik2nDZn3chXtquNLtktJ7GNCB0W9J0x5Hi
3+fFUt67bvX839+SuxApYUBUl5duNK6ztMzOekIM2f2c5swJ9SxR0YR4aI6UA6+1afTiv2ZTqOHD
xQe/TcUG0tVZLq+qkS1lQ1o8O4rrSJgEDeSQqhweMOn2OOjnWgt7qmuYBzv/GrLncj6jYkM5hkaL
VMOF/ESUuiRzNvhPaqyxUiFlRadNS/motZy026jcFoduIbkY1diRvo9jjP3l81H/y09ACgkWgkvh
itQ4u5shGWinQeXyuZ9yLZzHHM7iaEjLC5MmqCmRLzJM9NF7k4EWDFAEnOEKUuFymrEVUtYDdqCD
lD2/PZHJ1Ye88bpnrjnWnqLi2ENrMuxbO6G3eme28uXzV754IH2uSdvy0W0OMPbUs/Wrd5mGptt8
NmiH8aUZsSmOwnZuqew0t1hEriF6L3O1JA7RQzgkddaU6bnuwKtgu2LCjJ+dSrYNFSS356AKEI6E
StOSiobSwn0ZF9/7ZrsKvbtpjdWDhqDwGj3lMgmy/hTem02EdY1P4fTdPQezY5MN8bMt1Qgix5b3
vt/UIAkkXhyjkGJnGlLbjIke/yjWxt/CaK2f6ayMp9pfYEp8/i3+8oMcUrirsIxvQbX57EY5W5SB
fPa3bwaYhKNOKeSHKoAORsLBMAUoqxObBiUT6TFzAUufGFxI8oDV4Ji1/rsf6mussosVARvJWQG1
H9+KCuzpEOVxEDStkRZUYPR2Cml74P/qu2L8aaeLc2SzeJudzjrg2ddvclE59ZUhOZ+e0AgRzFJ6
X6cKJrqzTxTMZuwUqmgftUbU6S2+lrb46tXS7w6YvQDXAizEFvj5dzjPm/BQVgW+PfyP1FXOIbky
kaLMCt//mkPZ+KfvuTXvO/6tuTd1zoCtO5Wt2llj2bRXtv3znCT7H2wrNGNAGMnQn29AumqRrGkk
8pGxBL9jGqV8qauF1guZGYzB1lky7UcB58GOOreb05vP3/sitb8KNdE2QMXhH1Zxx+nXRrHXttis
k8dKNtOvydTw48qFbqFWV+Q/sGL1+8BOtEe6UWb4WnL1UqthCX0C8Gu5q4t9gt+ygi8hbaKbXlPd
p7+FDpt2h9aheDRKMd+uxLwtt6jsEEOWurPWfp+hCoIkhknSlfvYX/LXoV1i63BlTNbn/G+Wh8eT
pAWZvh5LmOnOzoRMGJYaSRY/zoMub9p5Lu/tdvK4ByJRem8B2v3y7Kl7tqSv/SFBmWA6dq5s0pfT
wiWvhZKYPZPk3LmeLcix+mfF4DwqWlVVkStVVmGOsPWXVu/teZPaSqrIxqvkhvR2Uub280G4XBAc
hjg8YSngCUDUe/otFHjTbGr06REGR/mY0yd6t3gqiMxYVvvCGrUbhuhaXL0O7OnAo6D86JSJlJGU
3tlmSNMga6jLRD12/aKC0I0lHeTGwtFuyOxk+8/f8GKfoSEnY0vwowM5gaxy+oYC1UDblIbx6OuF
SkKoEuQqyi7+V9DoYJfQLOvKreF8Y+WkBR3DMcjTKD9cUPjLqaOTOpIue1mCwzQs8oubTmK+R3Yx
3DCP81cq2c6WHK7HCluK1L/yUf/2yuzqBDqo1S8bgNC60ahavdEfF9hX8Y6c1zDfJwrseSyFYdwU
lPCKK+Xxi4nMWyPgZ/SAeJhc+c6GGX1J2eWz/kjTDwGepV+6A6kVZUe6P3jWkSxS+UZGMC4ju4rT
fz7/yH8Z8/UsYUsn2UJgfbaluH3DmpGt9ciZVvUhnrv2e73ifPMe0tCB0yvby5QsFZYBL4pxul3Z
YC+mtIXHh8IdGE5WMVrr09en2FDrs2aajwv1n35ji1qzb3IDdFsbxIm4MsXO7T1rNMedjI3L5LVX
T93p47pUwp/Sg+BRZqD/Nk0zOPgM+soej0gR+mqvuhzkRxmnvYUl0kWWWTn5pP1GTGJZZKyHwToo
ic4sEYGATRsMRWGFg50iXooau+7Ku76b9doDFeqkO2plmRNVmcMtqfaUH9Zml26xdYO0CWlMAiIp
4qqKGnfoUlLioq4HAByTL5zN5KxBfx/Y/YMYpqy/UhowLN71ZDdhLIip1xa1a63vnCrZDaKvqCa5
j8U8kXIaqscMCpWNrwc4V6ViwvlUFN6dEnW17aZ+3Nu1K38pP53fIMgMe7Sj+rUfdXG24JNZlRvr
bKRf2nnNK7XNwUlB1zwakmT3XmhJGxzpPlAqIyp8qe0Z8JosI/iJYFv3ZqntE3Yx8ZQZtbyGfLjY
5PkxoPDQA3MhoOHe2RaI9i1tl6laHk1TpgWQlDTeiHmah8gzameL13kMszy2Np8vyr89Frvz2iGA
mMc/jzkwSXlAXyrj0YO24txobkvHN/rXkrVumnrQjh2yqF3X9P2VQtVfFiPnGbvAeqJx41z/+/+U
QKcWIye6Pv0RMVr+r9v6yyZtNZOG6FgHmytveW7mXNci6kUeyP2WyP78NCNvJINlGfTHGM/IjwSN
kIoU9zJJoq9INygFluwO+f64SVXtmdsmGSlYGDJrbww0xke/9ebhK5Ac920wc8sMG21xvXBKWn3T
un02b8eaasSzQqCdRiBqhLcBaNQcBJbmIazyWgYbexQF5pF2WLXvxtyLEFxnUF6zP334hP9nsSFT
ZkojT10RaajwzxsHmFmeNKNV93dyhEn5JYk7MuPLkIHZx5gh4q91bpPWpD5ellFcLO57jUNrPAIC
Tu8DbYFlJUdyajtF92P9Vp+CQttjNEJZXSHfHu9qqxh+ZiZ9eLZi1rRdPOeWvHILOI+GP96CsI8W
0+wdeLnOJkieFdViIkLHJFrk3bc+aIyHrHAbqjNUlrIwj7NF3JI8Hh5a2Sn5aJFvU6FB2jl9xTwu
r7hKzo4vTmoic8xHH0JYKqzrSvqfCUvgHaQNFc5jzti2OfbfJV8iPTc6a+N61P/0kMVUvZrCleNm
nHEChpm2lNaVQ/zy83J5X+9iWD64q7BnnP6QzmmDZXLc7JjF9tSoSFZjN75VDsrLiNpSDrNw9lpK
BqKjMh3KbnC9zSKN/jijHO/vRr/tnRRdI8Qfg3OkIugKNRUYrRFVVqn7f2yRTKC5UO4cvbqdC5gz
SSUjN0blfCUoONt/6KJn+vh0EHVzzeC4PBvVFNrc2CexeSSlpbrvemWIG2qxo7EhJV1nKsIPETu7
pcWx8fL51vfBUD5ZJzx77WmDdI31wg84HUh9CABJqs6+g0FnT8j5EZHS0jsVeODhF5Zj+S2jyXnK
b4ENhnOuy4tBREU8tl0XNrnZTxTXsxjoa+8mb3i7ca12Q+I7O4H2lyPc6fO7Uukoc02AfahP0YXr
5LSKUrtDJ9b8MH1VPaHUhJKQl0HfHrVY6GuVyZxLmhu2ObU80ZddmKppaiIjkNZDP/mwnwuVzckR
+FB766cw37bwIJM+sgaEopSkmIVvZadmuSsLGp3CtuSu0OdDk+wSw6inF6wd4rUf0NFuerh975qH
3uRYdXaKzaSr/Hdf0Bf4tizb4Z8ypmYREul0XHCYmOW+Crh17V1Pq++KygHZ2Zcmt/Qcy/QBmBp+
CC/OUCeHgPiEf6zJ0uNg7sgo79zCmYM7Uk1asx8bz7jJ66ASvKA9zNsrX5gPePqBSXJxllI7+uD/
nF2oy5Fkp6mW9Ajzph43FELUwdYp7+zBiC+HPp+M758/8XJxokjjgSSPV+/lxXym7ulx0mbpsamE
rf4JhtH8CXbdH/a0rkxqegwtBgdEE0vTC0mhexHsJDCOuHAzh7KjK0GCpaCFF6rrhp7c5rkw5v2S
VM60sbPKdCFyBeJ11upR3DuJX3kHhZTIurLbfTikTscODyLSFcI2tq6LRgClPjuQgLX0aLZ1n92M
fSZrA/QETOsw6OrsJjXHWNwGjaoCdOFZlZpl1LbetBtpbIBpfcjjI2d/b24rv6+yDr6kqX93RBM8
OGS54X3bZoHMYTTRi97DoJ6/NTW0mW0b2DQst9jlbyG65s/5Igy5Z8no+Ncdt13yzdTlE90htQxc
Y2SI2MQS0NnFx7Hq+T35uSCDNvv5tz27PbFVYbsgUcsNgkITW+fpdqHoi9wkfRDceUjO/9S+5yAv
FVDvDDv+qmt8rXCgPEJqJpXBtc9xFkB/PByjGd4XSi98mbOHB96cLICZ/buR6xkHcZ+NeAno7yt/
e2mVJS9cpAoPGFlg/CJR5IiXDoKA+9vxR0EHCQBMQ+RqpvEL8kvft6E0vPnBQqA/GLdGls/ZCwlA
RCph4ReDmqLUqbVXFukCpsmJy+Q+blJdbGBQ+jRyXHB67fBB5MFrYqTBgx8vVsesZpNrSRWANiKS
C6p7eLNVfuimtvk9GROiiSt3rI8xP52la0mI5YbLj/rF+bAsTsZqrHXnblJ1WUE2AIoY3BtOo7YI
WZpuZ3Gf3ztlJvN96mjlm62xV1Ix9p1mqSFPIeT/07SpK251amcilDQG1n4EbYMVICP1JXd0WXKp
FCdck22SPENMxbr1m17bVlQ9iUAkzjMMemXBYev4md3sUf4n5QYfXuD+dEqu889GM/nVFz8XSbfx
uqzjCzr+DKdzyoR901p4RJ8pcUrraw7zeTj2WG0Rd6TTUkejIWZna6O/4ApQ1qaBDMVf5L6Vejw+
w8tkWPld3mNbgo24D7w8e5JoJhElTO7c1vAR6ib+XmWUsDiwyCvQvtfP7ezNjS04Fx0rR3tBO0pi
r5dTBs+5wTER22hyIIUFM8BCqdXtv0LkPkzDmovS6+dL6+MufP4dPcoSGHZpGoGs+XRtiUJ34KYo
466o12qqm7f+L4LUpHhfOlMW74afyTTsjXjZgoWexXZOV3Pr4LEANsoz0qQN23juzC+E17nx0H7o
sbO2t14SMPwrhK4EmPezEs7gPSdpzlHr6GNjcaov6fBWd4WXvjfp0G4l/qQ42AZNZwdR0Gec/n6y
TM8BCSqBQwIBQZ0Sel65ovxld+E30RHSRUvvAy84HQHcQ37hl8F856KE7DASBeqrpdmW+sKaM/U7
ux2wEASDEt2XrNcXMV75AZeRmEW/1rWMThrIufBOUPKZKHQPxp1ySbN/yXs9+dLaqgceUMQ6iYSs
hIoFTnlpd59//TWSP/34BGA4J9ZwDFbfOSEiLSqS8arKjpAqxxxbvyYfJ7OgY53u1N6VnfTcZ89O
SlobVAE2Npv5dp4E6x29tWiV6t8ZSTm0XID8xEoOMW2saQZujbJ6Uw19EKLRGus8giGlOWyEmmbs
Sr03/W5TqLkb75o5m/Y+Db7sUF+SbHiUtSzMG6brWBbwfWWfXBmmyw/ErFgJ85TC6e9wDgjQjdzP
UjFod3ghfWMPzFDHgbnUfvlU4W3gMHCGV0OxX1558F++D64WhgpyH3+eWw6oDVWT1mfi6KeZmhBU
kjF40VUCnhvF0OQM1wrBl2uB2jssIqIovJZs66drAW2RatJMZMc+Cyo6perAyDcDIXT8lWjaFw++
Hhs10s0u/a1oINQ9fj4h17V2NiFXgBkog5UHRPLu9PncsLwM4kJw1yiZ3U7xetVnW9UfFWWTL2YR
L8OV2OIjAXH6SBpWrPwEaEis7fM+BVSHi7rUE4/bruHBlpooODxi0Gu7O02v2uatSHrRRfnUokVN
odIhrJFO6n81krn84SZGEkOqHmBqP+NFBe5q6nPpXiuR/iW8deCnoxSibA0b4zyHq2ujVwdumxyb
ICZ2DGdtyJf3YezVvTbDPwnbUuB+ydeifV6k9cPa9WklMPex8ZDKupfJDgeR1h/dHnNA6Jplqt0H
snARGsyY6A7aZDm/tdjQWrFRfAO5S7xySK5kFy7XkmOjB8J9QLUNgMI65f/nMi9VUy8dVe1jNRnG
bZZk6IMGXaTaQaQFEupQszgVt3g0ZX3NT/7RpvnsWzucc9x6V5UBfrXTh5eWk+U0F/fuxmKsv9I3
c3hzfJR+MkTsj+DYq8eELWTpdZ/2P30cu1xdqEvzp1FlG8fjRjWgUJmfZ7jWLSe4kuWvxUYL+JJR
V11eaaegkDhqIqh+NM1sHRw3H5IY7mq6Xuf7BLrWNvBJ20TTUkqkxZ7XdNtuDLTp2BhYQN7bRqtF
+5COade121QbMpmEc51XVJrGwZXecbKo/n4baHtwAyyutnddCUAvZONeRdN0DetCwKTyF0tVcZvB
nOhGCfntn6OlJ1Oxs+ti5U99vnQvsjSsnTXLv1oZkIWfb5Je5tUI+xpyHe6ij1Hum3ThaE2t/J4k
sDgjJFIQoXZGjYjpVlSe/JVVhq2pm89/xl/mF7qhtYBGiYdax1mpIYc3veYEkqPPjllutKDjduCn
i46iurPH/dK5/iZvHSjQ//nBGOCY04g8kIadC6UAZXIdSeh7gbJA5YTxdG9oh7TiJ2gtisKyzI5Y
Yq7djT54QmdzmgCceho7g21d9LLz0pJIdoiXu1XT7XlRmw1uu5tBnhZhVfjDH32qszgc4MYHt7Ht
L1/aXsp+G3ejraFmt2EqjyLz77Js9rcDkZ63pvWMeLcEcNlx9Qcl1G8dNOf3OM/BgHVdOXdfCF4N
/xCTjpjv0mDO3Lthdob+VzHTdeBe8yBfPS2Nnf8apoasidaMwGCcGKD2uKW6AGF/09l5LIcNXKpr
1NuPg+p0VFYwL0Et5xhOZvNsGqwlA8+SeoCUusqwP1PDbzdWn8v5qQFR88qKJUwAyRF8425Q/YB1
PvjTBvvv0iGMpjwh91Jm2j8IaAHWfj5V/vLr2IIsEpvgplcTxXkicUBtkMY+HuBCLbj0wFmM6Y1t
CO4ZwZL73j4xqu7LmCo3fjHrqSTIpl+IaOARYTP8FuD+tTbgrYT9a5jrVtj/eTKT/yXcwaSFS4x1
dLpR9h7Z3Qnn6nFwxuxW9zOMFm1LjiW5sXsmyp4+zfSltRFYy/ZKnHgZA6xXShchnrkCL861IOPc
L/kAxp5WFJ3/L61oEHB6rTggOVCok9xa2FfCrMuMNx03SekShPtr34RzA43pZbWZxWZ5dCYc9neq
iIV7COLR37dCPuIpWf7NIaeFsIPnb247ImhuxqB61OEG1lc2sHNV8MeQk8sjUMZleZllRqrq12bR
9cdsGbRZROif9WFDus2f4MY4k2F/daCaPSjQuFoEpt4pHtXSDLTWocaIHyMcsd6mdG7QkS8+N9U4
2C7Ug7jXXrpCs+NHdiEtvemAhdWHFQGdfl2QpLnXwmb34kuyCaMUByO8eqOIYk9nUUEvg9JqRHdM
pJ9nPzPLSuUTsmAf1DyV2VsbWXIFsZz9EqIqkELsDIUYX2n1nu+Eq9G1g6PLADWikRKXcJxJAEXs
qd6PGHe+fEZrL590inVwKIol/hnng5eEDf75YlPVpf8iPG43YWPMbPfUPWNvb8gC3wK4jkbYxQao
vj3eOlUu8AKm8bSCCjLf0PpNT/+n8hCruPThIphO8tOlqdKwsbVcd7aUdCsgOHHK9XYxO9r1OI5U
5X3iFFZApTmwf8ZjZmi3/WS63ZNWTO4am7mYHHAD+chZDVMceqcVVD9zxBk3innZhMZo931Y69Sd
t8ZCWeXGhWcaH9LJgBfoFCahHVhTj6bsPWW1X25Ouf2j03Cd1CHN23EqFG7uo5TrRr/Qvrug4UEE
pFYLKvnzXezipIXztF7jiJyRUzjnZRkH8LhDO5nkqLnSUL9TZ8DxFuPvvKVjkgYfLSXqWAUY13bP
i0iDB7O1UzjwSC+zSZxOqz6tqYf4iKDnZRVcd1YwHXsGpQdO6zTaTxoyiO5WNEbtHVoA3VU0s6H8
dkbp/liKJqdfkz7lwfxDF7pOG1CKA+bihqOopLrJXdoa3Ca2QX/asId5/TvlILnWD/Fc8cgiR3BM
ge1Dyk618EyiYE75YpWmzI6BRhpkb2Szt7FmB5eG1cZH6jbQ2X062pDMKsZiX5JKSSM7M6zQy3OP
xhgA1a+kIS53QX4TMRzmarYdoGZnmz4wDL1vi7I8MvP7mcYvtp2hOa5a79glmI4iGrRwWtNExNp1
SdP+ll4c/MAcRjtOzapG9fr5BLvcPojj1jo19b8Vr3J2VUh6j1gG4eiRUGLRw0bN5aZvILyAPqd2
q7prEIsPD+pJ1PABAlzx2cihqF+cncsFYUORq4rmA7lfp9CCG/oW0flDz9ED0mcxIoUp8HBWdtGm
QzSrkWHY+HDWUFSUidYMXw28GPKOkDsBikqTgABws03iYgz9KlnK9MpiWL/JyS/2KTRTlcQyiSmT
4Pt0LQAcpWanRufoTdDdVF55z37Rz21o4rV8xr6O8a1EX/wgh9S7Ug+9vE5RxFslXAh7sPVyXp09
nEZCdEwJrCOTxpf5jdYZ9Wtv6xVddUY/oVVJ71kppX5Z4z8xt47oMicOp7mlrY2Hsw4nJ3dSnI3U
3vQwpR/I77T35+pLXYx5+7hif+Y9psYCvAYdscyoBY/8ODbDRMIZdriVRr4WqCUHt5OL+VnXNdt/
z402/2PnUtDtyRRDHhmlNaeRSU39m8CvNYUzfDlvG9seFkTaDfXBndSnyqTF19AFuIgQnQsEPbbZ
ONmGvUYzNrOuy+SHqar2OGYpKoWwQJtoqSih5cPjZBn4fT+f/hf5MnYHdgYDqIZH7QG+3OnwUgUk
Ndvo8nZqh8pBVNSzCozF0/eootUTXlXaazlrfyWuXnezo8odDr/qoNd0rWLT7vez3Rq3tpH6T5kc
Ia+7NBQL6Sd37RJyfhSQouKv9QJCvEZAe7Yjp2CiMxzk7S3WeefgF4X4pyLZfZgxLW1rU68eivw/
YrnYAlf5ikOFEdoqzz97JimEaow7bbwtGrAFYqqHKNZNGWHxHw8GgUkoLG+4MuXXLed/lxsVB4R0
iDKJz8gWe2f5qTqrMWD7jTpIeym/OR4owTCleNCHnU5G/8oMON8AP57GXkRHeLLCyONPJ4DXBxoV
PV0daho0kgeTQg8V2Kp6MxtTygQNAFf9x8h/feaaIUHfwKyjb8jpMxNzGJuG7jEHBPjOd8BM7bKp
/SSX9zbqNNpeaW3xreyJtq48+G9Dy2nIVQ3FySoLO30w+IWAnveGOlR912680amWHZ5v0YUoKrxr
2YqLoSUZS2kVWBKqOEwnZ2urdREiSe69N6U9pZspd7NtQBiwowf477Ym1P98LX+kHU4mDs/DccED
EUOtTVFP306VwYhpdHEPLeTsgr5LzZwopMur4v4rZjJ7jDy1uMuDK+b6ts212j0WNC+pvzZly527
WYzkJ11TTAGfS9NAq/UW4pEMG6C2Md3M+eEbhf6rYUebtuYM7WnjjlX2TWYY1bYceEFwEL40H6GI
QbvMJcyAo2wDdzwEoijTl2BeYGjtZB9j194y4ez4XSSlY/xKKQuzecDa7pcxanTVF+8tKSj87k3i
4EEuM6dJAVdWpPKkFHEfNapU7yZMOXGnA3ArdrSA8ZLvOVdeddOhydo09ExLbmhFNzSRZc8O+zm7
rHkciYW30ke7FbWNhUrSHL2hahA/WAaXIJliIJdzItEqe8PQfvOyIK/+fP6x/jI3SA8GpI8CYkz9
vJusZthch8AB3MxVYizfzDQz0JGV+p9xahd1X8y5eWWhX8x9ytorN4IcDvGMcw7BD8RArOcU4iZv
jeIeBanR7tAq6j810Ytq+/nrnYcMNFj5/zKGBaybsOFshZdV1ZNDmFH70KbTIq9A6hBE/rTxY5qb
IsWst7KDbhUG2v9Rdh67kRtbGH4iAsxhS3ZQK3dLE+QNMZrAHIosxqe/H3U3I7agxgCGvbA91VWs
cMIfiku0lg8mCthokfREe4Q8exWuWMnghgUcaA75GILC0NXrSKuNO3PW+5+fT3P5o1YnbuFmusCu
iU+QjXx/4nLM5cjXGvuKd2TwhV6lWJLgbJZe+HYfjOOCaqZ1B5YTjO1qSprXou5cJe5VhGCC+a1X
+8G6LhpT7S7dkGevLGomqG1A08O0gKtkdUMmiY7BBbY9V0DIwwd6scNJjVyUNIqynjGvzemdeUOf
X+jJrPbLG4KTrUk1CJ1jkvnVsBppe9f0o3GsUy/a5hnOnrYhMDJtDKO+gjiflz7JjPNHKWPz6vOP
uI7I3wanKrpAR2EmYcj6/iuaqAFmbRvqR81DTwsuuJeFImjduW8OE/KvxlPbp8N+dGoDCy7FKu88
eLk5JsOWehPFszttI0sOFnV0LBTv0rYfHrKsdPXN5z90dWe8/U6PNhIJKRBB6lbvf6cWYeaD6bt2
bCZH/aqXYZoGWTt2AZd1Xm4at0mePh/x/LNQ4aYVtDzSi07VakRKcSrIh0Y/YlU2Rw9dObVfYl3J
p83o9JqEMqZqLygIx9HBcFrz6+ejr3Jw5gtZlP4gf1+K7OuK2SR7o6YdoB+7RQC9HTXrpxNafaCU
aM4pWHluYKx6uzanad8q9nxhX5wvNzVd6suk0YuI1Zt19l9dJGZpAhmfjWNUY0fTVzXWmFahf/HQ
AtaC2jXlfOHWXN1cbxPmb0gXkbujfrPaiMhCdh6m8+YxxKZnDDLH7L8oVUr9wUyE/vj56q5O+v8H
owsL74pFJq97v5uw8FP1ti6to5woE9+PjlT+oBCBwLFtqOMd/nIxMZj8d5oG0tiuxl8OJDh3PUeW
NFUK9tqRlkX2qiigIgLqOc61iUrlP+YMb3ME2bsINGneIkL1fo46AhSDBAZ3pG1EdJuOinK0+1B9
QFcTuF4MwWtTtd14of94zq9jzy7E/QXpbxNar54/PU7sRq9C81hHs4dXgol0f9N1Th1YiTFuyrJo
f7VIy8A7V3Clna1oC+VLf/n8C3/8M3DpWkS/uM+11SdWKuSPRsUxj72haMifGdnORugZibGoVG40
GdvXdjrVP6c4ce9BLYVwTZNLHIR1yWf5CGAxeB01jqlNa/n9R8AjXVaCgIGP0HbioE1o/OwRzoiA
4UQJIpo9CK3HORvtEqpLhjyLNwzzcqHE+RXUZDFdeGw+ONjow/Fe0yRGS3TNxDcbs8yzJjOPoshA
hjVJvEN3W9+mjpfdyrBuLtzb58caFTiiIPTLGZV2zPsFiFNIPLjvho+zgG6A0U5Rf1NzQO4lNYrm
wh1yfmkSiXC+TNTniUvWL6kXZrFS63V21Ma67B5kk87GfmyHfmPYSowJppv0zqaMhXixsQ767qk9
2lYXUpHzu4XeENkIlzdlvjMeuqTKqFTWVB2rri1e+T1dkA6D0QRZVbjzPgwj/SYLMff5fMOffVju
aXb7op5JyQji+fuF1niU+mhA2AEgxVjuaMv60KmRBpV1u6vpe1+Y5vl46EcAoF3w5eBb1wXWCh3/
CYxoeKyyMQ4P0ujKZ7MGbYYwUtTKbWaO8781rkCzMyQLutRAuEHXgXWJ8j9qTK53bC1Zd4fKs5K9
yB1cg2urHIe9OttmdmFZ14Xkt0EX4jS5LDvrjF8T2/RN8qqITrmmRxj8YGfWfEeTyZ2fx3Y0003T
EqJe68LL7yggwCaePOxmF5nuYjwIKRqx7Qc7Vi4crLO9jnoRNhAkUYBmgZqswhMvnqwaSpl3LBzZ
fckaDLOQd3JRGCKlNx96kZGt0uDMj2VflCTfTnKBZfbBDoDFDnJLhUNMh2L1C3qtEJUxTdGpx4Hr
Wo8S/SWs0NZ0ZRNlQabl0aWu6fIn/pVyLN+CRiIbHEsWwvQ1TnkM8QNA6sM7Iqc+KzeVkReHvHZd
TvOI4XfmzrW5iRO8mQPKBPSaPj9iZ3eZCTkFUQdyHShtdG7fH7Fc68HVo611igH9pLshc/J9W2dR
vLfoIV04X+dzxQF3meeC47Fotr8frDdkUoaDyE6poshDDQb7ebaE8R88ve8eKnE7hDUBrCM7hC7P
5/M8fzuXb4p2KHEYECJzPbZRocDroBN6SpHB+Yrqr7nH8ks9yEFpXuzYqlCvA7kgQwWIzlAmf0Z0
qi4c9g8O3iIHTLUMWvgiobkKCEsbNx902J2j0eIv2tAblvIpGSPFeqAhgDoAmulELwks+sUydlTC
K1Mps9HXxJCWeDTF+m0z6PN8Ydu/5dDvdyGaHuAL4EO8VedX26CUlV72buYRxfG0b7HdtsQG/T2n
9/NGnTA4x384xD86Ursb124TEWCg025j0GXRlYtVC+pe6RCmAVodKXpz1Vh8w9rMNa6h9Cgm1fEJ
UdyUlsCuc7zxD4Xo/lFiszOfcAish4DelKi3MeyF1wtffqmvrueGTIyHsSqlSdw43u+6NM1mzZE9
J8x2lQazPcMJbOR5qSQ5EpZ8EqH+r5kIN6Axc5NPOgQOp8luHbW/ZEhx9o6a9lI+BDlomwg2rGve
Hc+OY8OVPoLlsugU50b0NbK1xtm26hD1fuG64LYiu0mfPl+EDwbmUaNCBRWOXGRdcLCRxq9CrqCj
ZzUaNi2wOL7TCsj6PSrhuK1lc/8cR7EyXzh259cLEZlKr4m2Ly726yIVFwEOuvkYnaS0tAJJfE0E
IKaFhjPrmF4otJ9HpovpBtKtlDlI8tR1hufWoJR65MRPXZ5Hv4HntNle9qkhHwZl8KzthDrQ4gNj
g2gsgKNWT2ipKfXG0DJhbFpVKBfO1Ue3DunK8py9oRnWiYMSRdIUvR2fkqF0vtS85vddpcLL0gxU
TlE9Fz7dw/FQFGYIX0bpR6B3sdx//vXfhMVWR+BNFGMh1lIgW2OCweci1yQj7zgoXVkfzESZXR9X
Bh1fIHiL87ZIqh4xvSRr0E/sHet7ZLXoHdZmnnZXY6WU4ZfQmGToK2aOMzFo6xg4tXAedJyzHiFJ
xYWfU8YSQTiN5dOEpYIV4MxuyXtEuabE78wiupujOP/tdAQeFLtL47bxkHbdRZmRJk+umnRxAHzD
RanRQj2LDkKGqjTqx6F9rWlNvrU6kJC7uFaSKQgFkIu9VUll3+UuoulWiOg+dF019Dbo3lTJz1SL
BaXzDqOdLJ2MNGh79j3+Im2LF6WltbG/gCqB7nhDqvrEt+UjOPF+upWw5oZNVymxuFa1WTV+GFZu
TtetNPVpO2LMhXdG7FaABBMxP2D8afxXe6UGdSdLky+ff7y3rG798ZC/5uVAwQ3CwSoK7rsqt3Rh
h0dpltOvqRzEvI9dxbbBpnWJGVQYN0AemeAL+kXrFt2rzlMWYZXuFfkua2XT+00v5L2JPmvk927V
/USGUiRBFlZtfSGgeOu5rH7uggPQyPnJF/jJ76/bpByhdESecoznsug3kDYhG1VROKmMbcXxTa/3
uXiIZKu6ewV0VYMzz0Am0xZhb/o1wqgkVc1g9MJXxk41t2ztjtZSm0b+PBja6xyq7AMjV+sf2pBm
T06hpuYWkU913GgS4bEtXOTiwarxdN8qoF0YuC3gtKEZqgt2eZ+Z/ANllkMuWC+/jvtJbCUIhkvn
f4lo1osBAZgcEbTl8va/XwyVggwGR154pJVtqD946HAb8eE3xhEtqqk2v5c0x7ALHqZSvYcH7F17
iapU1/Ch1MEKwh6v1Iqqz6Uc9jzQBbaBSRZAPa5mMoH3P8yWjlnZk1GeMjrozYPRxPNLCmsluQdy
bF1B62kvvMPnI1KNpexGYE8DFnLC+xHj0ZB1lXnFCVaVruLjQ991Kpy+8aN2osVUXQLXfjQgQkBc
d3QnqUUv//6veh+gKboJYVufCntwr3gB8WSZOtrMNZgnba+2Yd1efX5Wz59ZSungaXnHP6o855FS
eLPW1SekxFvLN7FGb3Nj1oKuKNPA6Ar0FhuaWxeGPc+biG+WthNVPyTM12FFAeHDtRKnPA2eCJ37
BAXmKki9UfzCmQhOMi342UM9een8zjgk28DC9K7pLjz2Hyw4J57sjRYM8njeak/1Tp/oDRHMCSUw
3GlaMG/ch/GLbUK6rkRVXwinPxgPziutGqQ96b2tcxc5RoOCmFNzqvAJ2hdV+J9XgvCCnNTuMSuM
T59/3A8ec6ZGK5Ztg9jgmWtmie7QME2GOIVYEmi7dIqh1LgIkocEyca0a4g34i0xjqbf9NSTeZT6
Kk9O8KRkdiFV/mju8Hu4Ht/wTm8SGn9tbhUlFMwi+uYUheGwj/S5vjUyzZjhc1YPWOcCCv589m/d
7fdX2cL0I4bkFCOutRbloGNlomTQAcZMTBwyw1i1XimQjd7VXDvU0tOma1yMGSKGVjETAm0In/RB
RSmw9Il3BxnoqXCRylZLxUDWXXMgpiNa6SMEnpFiC8PEXTcq1TJQuxl4RMc1EsP46owXo6+yfhc3
KrzCwUV2GhRm1VqP3uhc8jv/4AwvyAka7sCIOU5LSPvXynpmqhijLfOTaLr8WY1zewebGVZAagzX
dT1nB969w+eL+0FiSDtkoZgQKtqQ3VaPZgG3umzC2TmZKHue+JygGfTR+E8Mjb63lTb9RkdZ7mKv
Y6WjyK6vhaYpehCCZCowL9Smfz5bdIl0HHp4sxb5zGWV/lqFyZOJ06ICeYoSLcOBecKcuMB9awRi
6uq3dYaW3YXI4XxLL+VkqDY0MIBWr4k2CDkMWdpnzimHvaKgsY6EK4swfUlSdDsgdzbjhdDqPDth
RAN7xKXgt0jkvp/kgGsKwDdGzMJ5fokTaQb5PCe234iy337+ieFV8Ke9O0BoNyNhtLx/XFvM8/1o
oZUJgrzY45Z25u5HbEq0PuDigy1+pQzTju0ugt3ao1opEx3DviFDljqKu8j8wsnOve8oyimt6nOi
xHSD8qiCkULYpvmVVdm5+pvz1trI3qS9u6kywHQ/pB5i/WmFM8i0FFvf5gq2e3Q9qjgRAhiVxFso
qo8HdUR94TmSRmTeL0rMmV9bUNhYCC3tjB8UqKBEXI96PRHn95Tv8g0AK2W6xqBDv9OjorW6ANEm
FQF+0+p0MsrJ078o5Gg8BHU8PpPj9jM+iCYWnFZhhDuMcbCDht7ZZb6Shs43pzf6+yWgz64asCk7
axhjuREpld/NwHnMEf8BGelHijrGUzBgW6h+gfwpVT8j5AyDemjmo6sIz9nmlte/xib+lhvXqtSH
Qg7qkzZa2mT7Vmn24SFNqzq8tePIBTObaNaxcMO2RBAw175ZZdZOIMK18DGtRsiMBXz5ZlMZUv9N
PGoZX0uOYXVTRRZ2rVDqxOuMaciPpqN8tu9Urb3hPCsIyqAhMftZVk3Jc1PRcDWwVv+OMaQ4JmYk
poA+UngqMgpS6KtmWVD0lOk2lcjbG1RVqzRIxOicbDT8v4bR0D9nThb+7DNPy32q72Vx6PUo+l6D
zvtNaVILt8hYi+gJXv1sBEVGHuDniDkYAaY9Mr8vjT4c7lN1qF6RwCGLmrSU8q8wvBgDgBz7EYQ9
dIy4JuqF9SbxWlWiNV+2rzOEEfcm1uJUYFnn4kOEhZgX70gSI/POnUPpHcEh4AmgqIV94+rT8IVy
Z5Xu4GWXN4Rprhc0Np4dvAoxsixTMomjPZdSbqEpRdJPU7vG157Y3Dk5uI45vorKzX+W41Q/ulof
snsmFW/mqXe77QyK/hqQc6H75qB2w9PkQpnbzDOu9dsmzMTvOkQSk3BPHeagCp0u/9LRPdRxTKhQ
wTf7VnOeseoOXweT9PYJcu7Y37hqpojAqbsw3scFxrUUZKa+2YSimuaghvJpStgFlmSb02370Uja
IWDJNbXYpvhELscrwhE4SaQ2bjra7bjrjbFGLubVCGEnC0AxSFWB4Lit99r3vsT24EWrhak/RAhX
d08Gy/+dCk7Vv5qxg6GmjxGBXh3iKB9u1V5rqv+iAZjukVbsjFbV0OCciNF46/zs2igd/rRxYtr3
LTKY865A6mDya9uV15WaeKO/sDcMPhGCpVbWeg+1GTbWTRY16giBpYdxNzV4bwfDNJA1bUJsQ+5R
PLSKa/7DfCtx2hjtAIFFypM5sdKi+0yscOWGZJxfCyuLcQ5Ua3nIZzEQa0o5zX4O+lH1raiYnc00
m8I5IaUXVXzfrHU3SqG2fSAbMTw08zxrB9IfZW/3qeXtoaCCSZORjYlL0k1Jvys9iUWiLvIJDWLE
LaKDPYNCe+7N2mvumW9YfUnTdCSbzBvk8TSh24/QIyJtaxay+C0VXGQuPJVnAQOvNjCOBdRA250m
+Pt73aBcUmNHPQGs0a1jiP5oBlUkRBCuh9lwbc5wtPZhHmaXAA1nzxeNKvC+yIYRbgP4Xf79X280
ILTI7UnwTnZeKr+yKnqWlCySjY4TWHsh/Dt7nC00zkkT6f4t+dvaNlE1sWGCp+KiVdFXu6qei9eY
1Eb44WRZJ10204UA9zzapiFh0XJnZrDnAVG8n91MZQn9MB1XGYSet+iDqvfJWJW/oIho91rTjteq
3Rp7bbb6KUCOKhT+2JvfP3+115kVTW4gK9QuudUpjZ/BqelyFlCHiid9MirdN2q6YFpXJa9Klae7
Rk1JpWbs60b8UgZEHJui++eWFGQGLIWoXUMy885odUUF+BMzsfwJYq4Id2qqj7+VvKNLkTU8vNdY
keoX8snzQqqFvCABKTMmoSXfeb/2WNEhtMUtcWqNpPJzC8eX1BHRnWgFsQEmgvX9gLW4u5navH2t
K4jBlLsnUGUmxd5/jQs5X4viOrkOwShsu/c/Bt00KoZ6OZ7cAcXMKdVkgMCBRMnBks7Rk8oluvkH
54oeIPkdWCFQBWucL4hpZ847YzpZdQ4VWsTWVWFkw9dJVuEljv768lg2GA1+yiGLmCQk/feTs1NX
CSM3qp46q9GjjWdIDwlJgSen56TyNu6a5pEGZPH7833t8sf+HYsyrKnBE6CpT5QPZfP9sPFQIw7X
6PWTC18sfAjLkv3EQWy/zUYc7euor6JNUZJv3Rl4CX37fPT1Ai+jL34UHGzgb/R8349OdBf2NQqM
TxSBEIovyso5okLWH+y2x6nm88HWNxe2fZS4gI4SkaMSb6yCfGfOUsOG//SkD1Id8XLyYh/cIkaj
9NH0VzOq4/jCkGftNFr5pOV4BsKERSt/XQMFZTlUQKDFc6EY6D77iz6XgQ1S6aSEZaKIrkBHDtrX
Sh2J1YnnZ28DYMZ4rSKd1mfjRtoUIJvlIKATwzfzozF10x1YW/3WMkKbB9aIlDaIC9TiyLB7b4cM
Fmr8SHfl0RMPkjr5fYgitJ8jRWc/fb6k55uW6aF7Q+q0II/XjIYuDZOBbEY+y2gsTgta8bYhQ3jO
5DgFytjaN2OSxX8+H/QM1smA9JAW2jr1HtQplj3913NXdJFbz25ZPWM/jk5S0SB0FXROEt1EVudY
hxgz7w0elQUc7amxnGtXq/F+apXG2CO73dfwgLup3pPQjlfeRJxzpU+KHE+f/87luX9/tBaBVK4q
4ltUEtfl+sQCEpOJVn+amrJGLplqidwb0MQuXIvnh4hxPJaVLJxi41oPV5NVRMXZ0J960abTrpyd
XxaYsyTQepU2x79PiuuQ+ZDEcnzXJ7bIarNFZO1JKRWsq7KojA8OplnThZfno0n9Pc4qRwbEnuaD
isMG2YBwIauARPARSpnCDX0foGSfT+uj4RC4Vg1AhXBz1u05vJucenRn4ymh/03QVic3lpXkP9U4
Ky9VR8/3BaVvsOXLzcuQawBCkpbSiROdXCPMhpdBqUPb76lrfvnXKVHXX2g4y/mEjbB6UIRQUXql
i/wcjULDFLaTMw8n3bYgSRv99fPBzp6RRZFlkf2htasSpKzuVhuFUs3FhvHZqLKu2cRF6b2S+iFL
7nbmdAtOLHm2krT+M0PHGi4cgLNbaBkcCCJ0Yvq+vNjv7wPgAsacUZF4Jm/CONCDUm3A8HM9Pw2j
PNzLOisPWmjPh3+fNBoDxMDA4RbO6/txYcTASYRm+hzLJqSZg/HPtnS66HnGR/m5Qs6X6kSn2olv
WsL+5+cMCAOFFDBjqN6Bul2N7mB1pxi1gE+VUi41hgz22lgqP8xW1Icubi9V5c6OyDIewTWbFngv
gkfvZwu6M4wLgIXP6Cu7ynU8aEW9G7swBz+DMoa3+Xxxz04J2mIL+GqRsMJeY633pdsochJ8YQTa
RLKgdlKYv7y5vuTEdSYxTTt+wdstoSUsSWMdVJpmnPPSFtOzm1Ag+Q9ncAPZXeFGmN01fXdn59TS
rvTO9sKtQeuKKutgCyH2peVN17mTWLmf20M7X4WJJVFltWqUUDDebYeYvHdq5mthi7x5dt24vqpU
tdHwGFO6Isj6GatVRG7I631ZktPLPRR9xATwqLPxvW/SH3HSItPw+cqefUhEVXkxHGL6BSax7pY0
xHKORHzgebYVBzzG6HzXsJ/cC7u7pMZxPhTMfgqqeBfB8UfL+/2eGWY9gooXN8/Ia8vnOM48PRiS
9oTBn9XtPp/Weaz1plIPLQn7E7KjN0GJv8ICELcJyaPePHcLGW0fjm1+5QymZwRIncjmj6fKtF0Q
LrO1j42ufgLzP1M5n0fKHVrYFog9lPMclxu1dZTjpBZCDxzRjsAG+sjEe9CM5p9p5NKLwE1S/2MR
r13RPZjqnSLRB0I3Om7Fg4BhU1xAtJzdr4vnBWo4C2WCQHktqcIRb7LELrpnzWl7pP1wTEHUvu4e
R72pvk26U29NrLH3KXXnC9vlLGxevh48Yk4iNfKzGF3zChGFeDI+1zHVPFQFa1rn+M2aXdAkqmj3
RRzNl1wYzq705TTSPoQ6xAEFKvV+43TC5ZGEs/ysCa0b9wo9TVApdYrlAuHacF/iMLPL2+yfnxLG
pYGIsgLRAHSc1YZtGitKEqPpn3UDY3Gfr6pex8Z8cGHovPRkyHgj2/qlmsrZMVmiQ/hfNGxVhwhu
Fez08dikEnWj57KjqomvF0AO3+uVvNiFg5PX289PyllWT9fSAT6CUh6PB9f6apagjcC1lVP8ZQKt
fpMImtFaPKS31Prukqba22aiPSxyp/eU6qyrjinfi2Zo/21n8XShdMXrRacLwDM1s/cfGa2U2LJq
muBOQVixcybS1J2no4OQt/jMBjaKt9W/xZVvY5r0lTBqIkwBDPB+TJQJC4SPQwUjLDeVkGHAtoLM
auL7qej++3ydV5+VsQAAYFliAyV/yz3fj+UIS+RY3XqoMKvtz2Eswm2HIjoeOc6kPv7rWJhZspAL
GYER18ltEeWKGzlDfO2GFtq//WghKo7QcrORtQui6/PRVncCM4MGSugD15pzAlTx/cwWJUUbqfTw
UOeeeZV7U/uoppPYYDnkbnS9aC+4TnwwHo8WsGQqD2+53/vxSoXLODVj+4AOXe+78NeverVCtEaK
xtuneH9figs+HpHuPnkVYBVrNUNNh9o9d7N1KIX1NXGF9sjD3V7DPB2Cxhr6/ecLumz1v3LFZUGp
bYJIRmBg4Xashstk1CFuhpNHBipkg26R6SuWWm2NLtP8UFWmq6SQMxgqL9+HnlHsPh9+fSO8jc/l
zvLCm6HCtgomCxvhNkXm7gE73vgldkV+E5Wj+kJJoXhxe0XSWfT0LDCs0r0tTHXahwBMr4vZVC/8
lNVL9/9fQheWepS9CGquEkzLoLk8Uss+lMg1b6xunn6iquHsGrQRHyj5ZaC0UBi+ypB5/f35Kpyf
V4i4KKfz8HhAodbCajPtiZZwzj4oEMOvwf5hNB4XyZNTiUv84uV7rr83rypfXV0+u7u6hgrYPKRH
DFWXZr0buqTa8OThfouhx96ewPt/PrXVe/q2qvDkWFewgyQLy9T/io3QYGusbNLYztpkGpQy0/bG
xbk00Fq12TQT3eGAVW0uDHs+Tbq/mPNRf1jwZWveDpAchE/C0Tw4SRx/p2lV+PbcjbvRaNUA7Uzt
QtJwPk1kGYhsIVIQ21Jpfj9Nb6blpUSDcehzE4vrIdE3nhnLUxiWoeULssFHpdNpM32+uucbh2FJ
6ekNMFOw8++HjcpQXW5dk+uwT/ZaJKyD2xIPYn5oHz8f6qMZgvZxKSzxetnr40GCG7a9LMzDJBr1
T0vn8luYUhjC796eR58S3XyHCWk1/uvKUhQhzUaZkmBs8Tx6P0UEF0WIIYB3sMFT3Qkd7aCgVDzr
VhaTdqsAhQ0a104uvNZn+2cZldRsgbRBelvP1gE91BZd70KHMp3HyJEoJenQpH6YJkpSfpGZ7oUR
zz4lWhAqm5VxuX+4+N/Pc8SdOHRH3TqkzqRjnVIW8VUyqaEf57V6KRgh3uGPe38PIJX41+dcRX70
dHRsYFpUNG1jOBUWxJBD3diIwUBAGjx/bLzM84GEN9Y98N5afUW8qoV5ZTjyoJb9GCL+nliIE/T6
gNAHaAu7CfSZ2ika+iTQflumxbStbCQotgZ4pscoXTDNhjqpzzzeYxvoaBErMKCjgZ5rZFXdo2oU
YbGd+7AQ3/TWHqbboVAa97GvULjdOrFXW1fmJMpmM5lhqH8H2J/0gemyL69nvXLyndF3arXpm3ru
vwL/040nHjcN95UCUwhfBUVU+GWWh18qQGE4hJbY/2wrTYu+lpWmRBu9SLr72ihLMjMme4/HQRHf
iGEQJyUdR7rAiZ0726Q3xVNO8PXD0QvnSZrhjD+e4SlXQxMZf3QcUV5Vq2+VADZfWQFaV5LUr3NE
KH2Jn/uBn2mCpqq7TGxRlE2666hr48dhLnT73rULlBkaaPAPTqJGJ2gs2UtJsIhcCsvnOxgGXKeh
JePAwOexClAqdIsvmlYCwB6ywfyOcmhD2VLTZrGNplAae7cr6bAXo/KzEWaubwdFWNpmNpAZ8Pn/
uht0wV20O4vG88G65fVN4kxemPtxZvR3Tu8BnEiRDLTv3JCeeEChVMEZyo51+y5OB5Z1RvT/qRNN
FO6LPovvGgyZG1916+FnFlnYzwJ76VBJiZSfqaNh4QL+K3+J8hTlJVAEjVCPSl6jsWzlRZ4/khaa
ymtmiPm6LSLXex28rEh3Y6yLYtP3CgDTQdSjd63UrXpLdRCkQjtNAjCaHEeEcSyoHg+lg8eMX+h1
bu40u+J1bVSt2lsxwLMHaPigAXvRg0QH9xRl+wH54jFI3ChRf9Zan9Z3qoOy/1bQ2bH/tF4SxYGF
NVb3UBXSmLeRUVh/UEFF7I47o7l1WkRp6bPIVrMeQmsEK+fac5XtHKTBNii0hN1XNW/GSQtMaZi3
0qGF3PnU1sWAX8s0Kr8L4c1HE8+l+Qc9hWoqt0XYFa8oRaTyRZ9C5Uc9SE6PgEcDdLkOpyrHgUfO
6NjguksVOaqarpJ4M8Vq9CRiwyk3mTL1+Y0zlRWW8pmtThk3dpKpgQSx0vpUmzPlidMInDPXq/56
gNyCcnvcNs7PTOqKQ3W/d5odZlFy8nwe7/hbliqUxjOAeks7S1o/VUy+xVUuB8TGMP4CsweB7Una
/WxcjaigPgLQ1Jxru1VqEVTJlP9uRCJMOia1ULY4soqe39bm8hs6h4O8xj+5uHIyGaMQNlmVexNV
1SCuylmDAc9jONR+jer1dJN3wmx/URFL2l+9Ytb1Y5zVNGMCLBD6+sqVVmUFZtE1hxJrBypoUz9M
PjrOCOIr3qCiliYVq76lMmDmD9kw5nCqDWP6hZCtN27yhCsbZcopUYDxoxi9ZWX19pG2sOlukM7T
vjXNUD4mlmK7u6hxx8qf9MpKsIzLUg5GO3dPpY0hK6qYldf4cd120V27+DIhCCTRU9SAv+s01Sl1
AIZRnTsaskCW7b5KvEOK1MCXEh1q1B6diP/AM4bW7xw7AotWsVV2SHnn142JAR8EB1u/KZTFDaEo
ZQ44iPZTts3Dbkw3kxTqV6+YlWYz4LSE9lgydpQRnaQ4uEaDi6TERo0qyzyjyYxhpG7uBY4B5q0Q
kf1fWYzuAxIxdEhbs+vA3uRmn26dnnV4bYZ0jOhgdFEfjH01IgGLXiVa7vYYGn5DPSva1VbTRVhO
NglqiACb8MUj/f+t0Ab/M+SR9zoCT3y2G0NYwZLfVqCcvPFX36XcPgbilzepjOLTbFdoyffewMWR
x7H3VVF6Iz/osZqKPbpO8yFlm9JtC6vw2xjlAhy02yX/jZmj3jkCEspGmevuLtYzNwrieer6rdsp
48Hz2up7rgBA9odJrx2w1YqEH+cZfxpFb52gslshtmFRU4TqRif5helISS21cipvsdrMuYRQp1di
5AjMeTcD0vL22CKjbyKbXtEC6CR8pLmV2UMcY6WJKI0+HXVMVmKwYlaXP3hxNn4FB5kf0yRM5p3i
2aJ6MFOhmEfDVGgb+gTMYXsYUVj/I6fFBqsxMpEd83G2biY54ECrKFP5Xx3K8UWNhZXtoFd7+g6d
2uY2Xtp5OPNK876dMlvzh86GDdcvJai90Gb71ikB9voOUJfnnCrwb9T5NHEYZ2dASEu0fBUTLXwS
b83Ngw7NhyIwMJzKd6KKyJJDWZcAuELEvK+MnsX1MxSi7xDWMk0eHLO4663B/jKEtQrFVFjeNc3x
yNrYrZkWhyYUQ3swyPzkFpvFTt02lafg1JR2wBPztBW3RtLnEP/tJG43SYWNYmC19Cl9O5HWcGfh
uPIwkPWKTaqWrUpRtVhAc4ad3OZe5I07typt49aEj/grbUKQjDHC3ngLDIVMfeQq2pNbmA4oWDfJ
0y2Jf/e7c4v6RRrof22p3corMlqVhg/S/LYfxlZ2LJKw7gCZq3nva0rWwW/w+Fh7KA/dCSQcXlOE
f9rDVNUOMRY+xS9epjvzQ5mbLijUFCM+XyNnKf2xJYThxSkrJGBx8VF8M9OkwzXkaT8dMykHRPgH
eScVt/mhROqQ3Rrq0P7WCupJ/lzhDPCkFjlcpb4p3W+G1Yo2+B9l59Ubt9FG4V9EgL3ckttXsmRb
xfYN4SIPexuWIX99HvrKWhlaJPkCBF+CcEkOp7zvOc8xpnJ8yTRD5ceBZMTqYBpNLM78G1YQNZpM
vFCayXDn0zfPzn4ip1/eKPBKJm7r9E9G3efNVshOp/halJZxwL+6hjctM9zL1DZ6c58ufv/JSYYs
5QY5E26kFfs+uYdxF1M/MZsP89CgG0+63MjCnj2w9QJRok/3/mLG+aZt3HEb1BKpD7vG8WVkPel3
ta9AjU9CofJ08skFuCk88SWwJQpAGhxmtmE8j0HkCNf2QxMLYHJUdTlne033Zy/sBr1Nz4MxVzYl
VCuuDkU+JVtk6068LzxpPaVJu9TbnhAhktaGmX1ZECzzZxDQqt2nim3klpBVl6IT+zSQcppyvEMZ
BPknLdUmaydQQ/pRs3j+fSYMdBMV0vjbJrBqcZJGi4Tamg07Pwy58F+SoMIrB1x/dHelqrI6KpMk
bllffbPb5M3AWw/qpOpPeKdwrzm4O5LnFplQh19ywDVUIXDcuDMbPBT6aDsOBcgIduyNa5S3MWzo
eN82MbmBaR2n2TEHjcGHOOEBCak6gnGu5hTRmElYW/3JtR1jOiUMekTMVRs/eEuidaGpCWMARh3U
v4hAyjGQOGwFHY/V5jSZYKGHqeADyPMYVl6B44N4TYqt2Gv1odjKQOCvkCiHF8TOC1u6ooW4HtoE
RhMq6g0M+o2bqlFfB3VWUtsXYlvZfqLjRa894x4PUy7xpJXYU/WgB401O0l+ztWi/I1aZH7n1mbd
ncvS7DcSpFZJtE3d8/3KZlH9g9MPgdzQ+OIXeItTPlYlMZwPemPEU4TprOcDMLEn7qZOqwlVtmRi
HDnZD0Yeqrrp1Z2Jsyc/ms5cBqGsoR8wgSfNTvRjN4kQnT0CkBX8yC7bMwHKg5iJ5XPtd6qjyuGP
YmOMRVbviOzwgq1sB+1jTnnd+uYn/JfDBqNSHGHedLVNAz5Pu+8b22BrwMzVbPyu4bLtYJb1LTBc
yTalLLRPbb1MD34XFIgE2qHPwcgCZdS6nvnbZ3MK4Enrq/qG7pKZH217RA1vBDVvrjamefgA49EL
ImQAzXRry5LtDEXGTLtnZ83WyxFt5X0mckb7ip3air8tU9t96CHI93tNgk67Yk38V0WB7hI1KArI
nH4vihdOTh1m6IV9RDt8WkbEWCZi2SgeNHunl/Pv1Sy7f7+I8acgcnnshdEfUCAHh4r34vUpewKF
0pK8Zx3pUXjZjYUf09qUbOCBU2dqStfkXdJ2jaRrzVOcMA2FzTSah9zROnNHuBVcXpc9ySOqEJFs
BVO4F1LLTX/RZ+AtuIZIbvQO0dwGdIf7YAeDXd2Axjd+UlyrduaczMmt5+S8vJ7ep7YZxgFIldQ4
bH5qvCw1z6aaSgVkAUr6draLkYch8ywq9Lq686eRSTHUCIxT3/IGq0NYL779m3ZLbB+NMvEfwYPH
803dKufZ7cF1hBVLyG/caBwCAzfW0l1vL1rB6ctHbMI32pKtnnY+/OB86olZqQtcVD3sJH9PWGPT
n1KP8LsjSCe931EaWs6zO5nVziAa0Ngms5s/zoE/JI+NFsO65kgIJNEe8FSzOvTxlX7Dm8IFcBx8
QegeaG5QJrkYNdTT5AQ2LzlpQWV/mqS13ORlatIcXwpFiVp4P1FJdvtEDQ/vD563FRpcMyiQqEah
1EF08nrsCE72BJ3V2Sno3ZPvlfELMP9V9jal1yzMb8pPYGzxPa0qM8QI9qWyijgjpeMBcY8qpfE3
93x7QGXnqOlKTANxceWZ/qMKz/WoXNIWQ+WLHvT1rdGsb+gDxM7RbYL0YKZLdq8tExHbRefOT2ZH
JJPHQDmb6UDQ6Bh77AGHsbFPOj7+l/cf85sXjKKGTAteMpx81F4XHQG2hWbQV6jpiIccD10zmDgY
SE1DRYowsWTW/yYH80eWxLF3pdb4r0vDxOD9QoVw0Ju/fgxGI2oahrp7tMS6r+P4smOr0O0CeiRs
VeNq+OLxmM5ero279+/6X6+AFgC0ZJJ4EIv+Ccz5q1Bu2Sg/Sm92j7RDIOZVreWFTA3xSiHQhoi6
COHGE+UVIzR6INshnEaQuD2r5geYx4W6Mjv/YwgChOTPlddIO/FitFuW14wCfsxxXka5b6YqaDea
0vTToIompZKWqWsGtX88/pVBCQALrTVF7Yu2rAyA9uf15BxhgpsbYAxiPzmAgvGTJCfTmNVedqRJ
WYtdfnr/6f9jKUIZh6CTb9uyma9fv3hpKPIJFF2KoO/9XRGL7DtV15G89UA7DsSUrnkZS/n/hxu9
d5rv66fHR7c+j79fuVnGYq2fkWkCTeF7UQRWshtNDGuT6U31hnKKiGwsXZCI5yW4ppH51+Neu078
YQDvvbz8rKml94CPHoMc418Ff+3sq3m6b6feqyKZdPFPkdbyULGLL68sxG/bjqCikHYgi0G1hxro
9a1XWP4KChz0VQcqDWHWMilFHNSJWg3kVGVhhuY7UiYnJjcd3VuY0sX/7p3wJWMwoGWNYTy4nPPq
YbQCSfTGEUyhiV63FUcEQze5Vy1XNDRvv+0V+ETeAfRWQLTmJTVRehO0yIV5ZaCmO+6sCoYxK6RP
4axM7KK9GcsCy05HNpu3C9o8az8G1NmTHcpx/2YajfFaW+5NfiC5kAGZlrhrV2UNk/7rF+CCvzWI
ofSPSdM6e7NjEx/a7Pr3bhEsZ4WmKSNwWS33XtH2xXnQSSo42xUWi3MJ2mIDy5qKRW6k3VYrJRL6
//lB0uBnUDL9Mx+imb9oUwa+ZAn2h+xUNCP1WDfDes1ZYGMIz3xZ7Ho7girrrlz0zQfBRWkZ4vdB
oYF69WL6X6Qt6T/k+ckpDS0JO1eYHzovb8+JEMVylEVqDNRQ5iw5CB234P+dDrg8rR+YYwappoRj
vH4ljt6arLk2wVUTvte+QjweSppulJcKoz1k+CqRjGBcwG3njp/ff+Bv7x3v95/NOKQQ1LsXG2Pe
/GQudKGPsehIoTEbWEkmLLRISDGdMELWx87tpzZq9UH//f6130ZGeHSHmQ5WfBzSp8vZwOJYNDfl
nB51Qgofiffuqr1u9IqTV0arGkFj0NyoqkVfIpOyj58mk4STTTOMpUUhgSjnjd3XYyWihaTG4rvh
q8Y8EyMl9H1edtbBHXL15f0f/WZ9XFeLVTdFz261BV18QE01adT+7IYtEy5eihRfZrJXdqbT/RpV
YF8LgXy7+eRyDs+H0wt/XSqnjFHRmm3d5lgIQPc2hdXfxP/ku74yZHalef5mNVxvjU7SSppYuZ8X
t6bXhM+pGjGvsJFM5gOqLaySlksQpKHSdDv5o/6QpvN4Zcvxdp7kiaIkoumKUJQZ/2JVWGkLzIyj
ceyCclQnqqrmtreq8TZl6/W1TTi2dkD3MUkHRRmHWa3Jl64eKTijaxBXpD9vnjiOPxRi8Eyo+gNJ
vHgKzaxRaOlb62iAqXnGATvd2ZawgmMZ2GP1/xycOhg6pM0MJuyNqFUv75xwjsmpamQ4FLfQOpLL
3RmHlIHnHzUTuQJxHR0G8xnbaXEFLfxmIPvMsiCbsXDiT+IXvJ52VpRuWnHIPS6uKszQ5Nu5tSp6
U7U53rmNd/v+d/P2sXI55AoG2cQc4S73uYJgYEVNbTx2GL83TT9n95gYs72aimv7qzfjmDujlY5s
FZUEIq6L/aRj43NPl2o8mqme7UvbjLcZwLGoFJQ6ieYxP5SG6P/3m1w1jvTy1+eJUXX9UX9t6pCB
eD2S5PEYDNXkb5LKLcZoLHQ6PTQu7eIglrZ9ydpSFcf3n+ybKRy9OrMneMNVQ8re5vWVG6o1HgDF
5Yh8LH62F2F+pFxrOlsrHnV5mlOPqDayuYB2wIOC7/D+5d8+7T8aLo7HoHJBDF4sX0NZdhqnE/tI
CGKAyV73krCwi/rUT7m5zWX50hoQ5t6/6NvRhM5xpcKwe3bYxl3MGKnKtWxmLT3WaZOfCsMZrYjc
O6+LNOpL8eH9q735VEg7x6IDf3u1nL2xZU5BQkPA8Lpz0zZTCbWhoYMlREL/0K2mFyq7POH/fUnM
v6s6D+0sutmL4ZRW5Dz5xdSfkecZdDqngt5bkbFBQNmuxKkRbX/lLtdn9qpGFlAtgrKDO2G1lV9u
DYkmqWIG0nDWiTo39kkPCvfY9DQMX96/tzeBohSLEEsx4eEn4YKXu7yO1r+bZTj/ofLUzTHVpFtF
KaXb9JeQyv3sO1LNQbRQmAPigbHmq874LW/pp2T3dGmn9GddeZMbkjjuXVNkv33Z3jr3czrjTErO
vfX6c4L/AKtNDPq5KSlOhiYm6NBER/DRJxbtUMr5ShHmzeeLyh6F08rNNxDmXLKriEgEkqsCmreF
Ut5Jeov9gSS338owkr2IXWP4mLWWfsjGKdu//yLefEWBt5Y9VgXoH6H/+s//mrOQYDt9SejZmXjL
0R3C0rKQKDsqdssbMs2SK/vstwNsvVUEtRS4EHVdnraX3iKnLq7qs+XXnf2kebVe7MoCA8uVkfz2
kXKytshKoteGef0SGYBNir6sqzXngh1NOm/Bv40ra3rIn0tn9tVRQ3TVwXrWyvGnG9v11/ef6+X1
iZJYoQXY4BCToVxeh9hfz3VMhd6xFCZn+LrlVys3bTIdHbDw5krtiLs6+473ednb2liIzfvXvpyO
/1x7rS6w/q32wosTVK5ajQASrl2zuoZpB0iSFggdRa9ZvvRTWT2ppFPP71/08ptZL8oI5lCJlJhj
xMWKy8ee+XPRpec05rMPUzRNn+ypJQmqV4R7ZvTXxZUJ8pLSwDq7ggIIa8XGwMJ7iVxF7miSsrJk
Z2JUky2on/gI4Lm/t7y037jKLQ4w8ZtoILTZiLoesZqHp+rK0/7Hm15rCQjhCcVkZF9MFhm6llbS
rTrjXbeeA/p0dxoA4rM/2gjUnDhTp8DTpo0DheXK1/RnYf17vl4fAAcRhKBsdrCtXKz7EgWPAaws
Oyd0E8k3oAOMyVzQzAor0n0euwI9F723jiDepVmWI45FLY5yodE476eRwKzOnHfkVGY7FPvWBhST
e2gQa59pJWTfR5lcxXD/KaVe/Gic/3wUDE12K5dn7aHiwOl21XLqpiD74CrwuBttQrYaQtKDiJT2
FeBmAg+zCFlLoe6zTIjfcrDWkIMsB2XbsaA8VGYrX5B1TY+WSkVx0DLT1ULTZbG4CVAspl9xtBRq
Fwd1Gt+UliDlfqTZfIPephRPSWsnLyrV82DrVe70BAx7HHfxbHaHmXYuiu9GaL+TJlYG5AkrTmY6
NVnT3tGgGG5wI3ZLFVK9q7KNlMMgH2Z69PlOtW0D8hN2g27uMRfYBm9Cd8rvZd0aW2ZVLfnWLu0s
P9RmMLSMSqQwEcG01v2goJs81r0jZKjNxiD6bWlJRz/YVlW/JICO74xkGb5VynArkszM8VHQfoJ6
tKTqdz8ZjYaas8vbY+5anBQDprwxtO0+PWtt7NjbofCmXR07VJoWUph2ppX48SkIOvJSVWEQ9oCw
ZiweakQv2V1n9Pp0sEBDfMCjs8oSvAEYxeQsPfjdmk5PBB7L07Zp1+blbVfk8dGGOajCIHPb4ePs
tsqIjJqONrtB5HAAxqQUm9Yj3h0QNvWATaqX0+PUx2V1h/1H1FFdLQQ+6v7onmcMrHHkDANF4SBd
+mPeyLoP5xpWUk+66xjCRfK/YX4lXtY0W5VvMjqew0YQU/sVAKeth9nUA9NyvET9GICfD2GKdOzF
n6BTfBhzi5T7vjDNT8Ewd+JDRWznfNswT+DGHtvSi/JFoVMp5946uxlM1BB4Xie3KT2Cb3gz5ccp
WfI1zNib5X4RqZdE9PATIEeDFey8Ceje3ohthgiy+xlAky/zHe1/yGcgaU0zIpnZ13ettXTlYSpb
XWzZ2ZAUZ1Rt/2ucRftT1xsn24705It724ub/GbxY9vYa6PTGrdB3FrUZQbXf1oGZ2mOwYjUxfGc
afiYLoVl3FBFLH56Khn0EOAEnZN9NjaSscaB8LMvCKF8GVolmnPTBz2awMEqvyHv8MVvVA9J/tGZ
Sk/9duj05dsKt2AMj6xx44Ml2oYM6SGvEChQndpPnDw4pSprvh+srEy3ttWK/jgHSsCnEgsq0ZJv
oNmAv5VyE8eKKDdZM0selT1SZkd1oBuf+HA163OsCuQb3pgAxS+syf5JO3YqNmJcFU95WtlmuAxF
3z8ihDKf/YRp715OWb+VdaEbD2kyoDWLDTjFm9ljZvmSzfHEUZoQJjcgWWGxfxkuD4nEYlvvIi9f
yo8re++xLESSb4ZEdx4pxan8EVywXjxWtqdkWFD5lMdapOA2R6EVnQZlup4M3DJo4cZNPi1B9Z3p
Wn6nT7h8q4xM/6UTKJASAY705lsvc3C7eif9PRzgwNjkVtyO+9iY4gFpArGwG+WgvsawMPIv2kEv
upMhqcWEQJX0T8C61/Kg6p2bSS8xrpHXBSqfDJi4OrcdocORPQryfRdpGVHm6fh68XcOd0q2lLZb
vVvKrxqdFISgpBnyfThj20d8D11zQw81HrZ6SypWpCuX2pvZJ8mJTD1WE4uF4TsO30aEKPDdPoQu
FpyNwVbddqknz9nFVePUyI6nXG3rbIm/yHSeuojCpqxpWwX1lxHTahsBp+2+zEHDRxtznn22UhF8
zQZQUreeKYKNnsDwO2ldHO+D2tb0aBRyKA9UjIAehQVF3FOzmGm+R2HK7qZsCIRRUUa6AJJPiOqf
jKSa7VNN8mlyNAHvHltnGeqPDS3sxgzh1iXGBillehvY+TCfBhb2k0a13dgAwazc7aqHfwoK9Jgb
tmqAxGJpTBozcm19TUroOPsmQA2958SWeRsfcYoeJWqNCHENCU8nnNF0AJEOxqr+HJQsb892WpjV
fTNIT54IVkMmlDVmU+LanTvtUCeNeImlY2AMZt4e7W1fGrbaAC1FfjwjhSQwkz68/yUQZvBMQm26
RPpclh756eAyNshwXfLkBQL6I3J2fzqkiU0yFDLtHv1UNlD7uZv7Pq4/yMwdpzOlrwUNdYkyAzlW
nVay/zrpSZMeJ0AGN4Uf5PlNOXbqVIIg1T+NgbJPnJcg+hEdpg2b2e0bg9302B4tA8D7hvO9WR6b
ceyzaCKmNNg4nFs+KzLPHm3wjvahq2cveY7Zkk73q5jsKxNI/aO3Eu12wf5anJIZH/UXhyrHtE0g
Buqw+rXS2PgA6vIH1FtGexp84Hgt6XHpVs8cYXzn6KABBTXb+mZ1xBzxuJO6WRZuDTnPlY3poAHC
eSrxP6ZLs1dDszR8ycrO+5sF3J33YemrqXsZ3MR7SYq6rndUwez+oMOP+wVQFj0waA4XlUFsZ7SC
DRrA9WbVUSBq4mSxX5yy635QKZ2ajesX9ktQ81OiYIa9t0Mjbtgb5QrH+NkkrlHdBAuYZHT3iLKL
Z9h+TXYkS9JIfsdDbNrQJOPqWRVY3g4iBUMQ+UU5HgBh2v7R0lLnqTCoTQ7bctapCVABTs6eMytn
21WdZh1mzWtt7O62WZzJup++p15KYHzmaLp2TlrAAmd78AoREZZlezfx6Ot7oBUcwuoKcO+jrvRg
P9PWAbylE0m0g/VRVz8E84SIqrol7svzoDJECk2Juy9YT43d+jpdiEFxkIayB4pf28jk8FpQ9frA
DCXSjS5EvU1GEhKOa8xRDpI5kZALGkPTG1zlfvmkWRmqzEYb7HhXVhYLftuCOUNVY04bM63MZO8t
YAp37BFHBIlgDrNwNEAe3lYzWulIm0Q3bA1RiGHj9r3zrIJpFlHDj6xhibZetp3qoPjRzu1q5A5G
hIt9Wng7305GtjF+HbNDC1pUu5YWPJpi9uQPL6tTLWdPrQ+/vdpDKlb3GdbEUU+pH46J6We3nb0Y
Zh+65ZLd5lVTOMfZ89NNEZeps9UWZcG3tCp3Do3Jk05UNY0Vb9kCz6jfvNy1UZ5qXvqNdO6CvW4y
qbucEipZCMgih01a+aP/gXqMTO5KrwLTOMNK3JcktrOlo6MV7LVeehXSyVrMSOdawiZx5zRBDmAo
RMnp3ePlyZvbLqVi8okKUvYEPm2pDiroAJiywzDbzQRe7otWj2jcgTYWpRmNtMybA8xXIr66tHC0
LV401Putg0xtrBw1RhPQA4U3FllZFRZtok0/zbQWU+g1tWVvGdyI1HyznClMUsuOmHBK91ue23m3
JURhypmpKO1tlOkBvGhTguhFr0kRtZMlb1PLle4Hr8F/FoQ6cuHmXBObDZNfQxccJezLSDPXMgO1
dWGDn9YnP6huUZo3HYXXWGuzqGZzXN5MAOczxmyhIbJAar3uuCnyfySaYnDYPNqt5q2aX+ApmVuW
MyLqTj6ornLyjVEDtNmmnkuGh6VIQXOXTJt/TgsUvg22lOnY6nmH2g6MR3Ar4mLBtG6xEpj3TTDJ
j4suhvwGe0XQYS2QQScqnERAOW6W0ki+uZqTdMd4CGbmLSoj5ifN73PArda698SFKsVWAoRJ4HD5
heaFQQ1Wkl7Qklg7VtQBymxGT2TTy6ISm0pMBbh5MFa3CWFsPxDiN7TX+8BL9lpejIfUClQDLzvP
87BHhqPfTMukWRFa/7TbGBSnyl2Zsl+LSCGLH7g08al9Oy/1KW07d9oziFoH+1Km9CiWgZXfzYVc
tL0jjZKKYZO0kQlILfgwDinbJTtJKuOpXFbNaDFXSX5K4g4MgMoHKbcIbJuDK4pU3wLG4oBnoAom
VSJHfLlx6lqn00wrSIvT0GmDtmYma4MqGrXMAy9W9fn0w9fYkIRF7ztqK4Kg0DeYy5wmdDCtzUf2
I2Z/WFYz9dIGbgcqUPNiFLD0EklaWol365GRRNAU44GTG7l/WwXCXrY8ZbzJCYl+Y9g3i/tQuia7
z9WHIs5yLmWL28jF2zT0CttPUaqUyaoW26nwl+QBymu8C9jli2ozTEH35MXmmJ1au04fjHT25m0x
44vtwz7D8h6azZDVW5VWAFDHbuiKgxxb/v+1LuyfKTRpJZudDlk/4trBgUyuctTvZeo6X+NlRucZ
m4vmb9GGsnMmTaRRwJL7pYeczbphREnOHFGHKWEi+Y1KXU/eaq5Z3/qmKs2DkITE8SXj5yS+HCTu
FE6J0nlv5ZxH49jFX1wf+U/o4j/bwMhxeJKoS9qomVTlnQSgOG8LCnn8Ng92zz1YppJbdiAxTx/B
tftEineDPtadxvzEku5vIZ0v1QaUWPDSMYPkMSoIt+9+9nmdfW3B3aqnsqix5Okx/sJqSq2f+EDa
+daTqFn3k1GJb3AyxvmkE100E2BT5/1HGXf9qbQ7o94kU2lNh7w3zZ3RQOBALZy06amsPUF6ypwv
VbYflyBxNoJ4QRYyKx3QQlAN1PwH0lDG7jRx/vreLsL43aQQdcLCJ/Bxbw28W8VCVm4D5ejLphos
gg3CxkrbNgmbRWIDYn+ODNKU+PxCgdz7o2GqXN8hCC2WU0WFud95S92oDYcaZ4rQgtSPc9kiGkVb
4QbztmxzZlLdWexnjwh2tZ3H2Gi2BsJzY9NaqRkNNOTLZ+D0S7AridJ1P5tol+Vjq/Wtu0kXgn02
YnESezd7qe+FduosfgTV3Fi+xdJV6gOL8NRvmLlL5zhSnObk6+gozFro34oJM/NM9DhLkZ/snp+P
V4RZTEQio1a8J5bYlbCT0XaHCzqTxA4JwSwr8JzCmNgkuku/5aCj1yEbQXu6HfJOfsQnIrO961am
s199BqfJRXAVGkWJbcfJFqPdLwYYTFQfxJfc5nw837uUiWJjBXHm77J2zGZMBG2ap9vYSkr1IXDb
3ntioTW8R5DxbPdDBEXddyN2ZHbfYhQ2bnxJzTUijbpdbjE+Gei/53n1p3pt8IOZlXWsqlXSELzN
bjLU2xmpdidxxWyLQWvTncqE/iyRbOpRNyQIqGOy4FG7zpN4cUXW65zjXK0XoW2ksVZdqTK+rela
jg2pkz6Bz9/4axXyr3pyZyw5Y0zvzgboqPEucw3BZOkXaPrxUzb7zqMe8alk5P7PWBGKrKgcwPk6
yKLRL1366V0rk36W18XZqvVqB5yeiUjT8ICGXpr1ewkwfDzBCnKta+Xdtf38ulBIBxfiAZIAmnyB
cVHd7OE0F8LkyqhC2MJx0i406l6NSU9cCB1Hllf+ECrHwGFCcAjdznSjgSLLL2MU5ZXm9RuFAs0/
iyYgsjmUkbRxLzol0lPOZDtafi595Bcs98tyomRY1FRBmuaxRX/cn+e8o2mF8+Nb5iWUBJCvYKMz
cGG8X21/U3Rm8uB/7MzZczngB14PB03NRRKYvbhJR6d4MoslO0oDyAKzWIH5J2/AS/Yexgq48dv3
L/2m0G+hkUKlSWcS8p5/SW9t+UAHGxXKySN/9Ys5dPFOsy2cH7Y1njFfXourf3OrDHwge+hRyMXA
qnXRzSBHSyyVNeenKWnrKJkm584Bj3+78BsZAmstauqf+RiTa298bVm8Gn9ceWWxrNl9eHwveSzK
5WDc2UFxkgpF+zaf/S77aDnDrHBg/pExDII0vxlNTOQnqiJUbWaHs/MqiCmz3uEPcudhDrZdPlbB
c6YpfdnnzE72znGLLCE8jGDCY+HDsgN3bpK+9/6rumyQ0DjmJXnsEWjLIC/588//mjUqVZbITvLs
UQq5bG3crGVoJ5JpHmcW632DzfeGqkyDoqbJFfkEJGIxybsyuDJqLuavP7+E/vnqHkHvwq95PWDX
0zHpCCp7tIAT5psEht9+SpdkbzRL9yUYZ2sLq/SazvXPFPHXK+SyyDHAoRFfxtfiXQojZN8tY6q8
4jGv0uYOREWOFV8vrWM31UsWxqs5P0ySsW1CmzVz3/moXnxS4qjkNtg9AVaRJXPlrVx8QeuPomAO
XZz5FOzLZX8uiwNj0gVzRlNWSR/iGh42nrQGfHgSHEyYtIPHvhCDj9g01dy1FI4zEyNvUWsPvmqz
Xy3z/M8Sw08VWgkaysgskmEvp2K6ohC67NPzW70VPc4DpIJmun/0e3+NILYgjlzaZP7MR9JWbApB
axFihg0zJDBMTiGdThh2yEANgtY4D2oRYYfFb3vUyi+8Gzmf56aun4bMMP9vTMz620gORSTK1Owb
9tpsfvXbkOZZQ6A+s+WVZ2TawSdTOqketlVTHh2e6DV53Ns3xxWtdQ1mNnL54/UVKzuQY6UN6nOR
xri08iGJbwLON2AGqKKlYaOs4n9Sof68AW7PXlViiNEuU4GHfCzN0VPqc0oN9JPn+vOXHBfXszHn
2YaP3v79/vC8mG//XA9BIe+b5rnLuv/6Hte0q573qD7bi4MPv5I1ItxifjQbT2thhGts+eJA3nMY
bK6opf91aZQOa3cQohj46teXdhXsC7aI82fw7vIw+JqzYqmcn3Wjy10+OPZRH4X/WFZ2//j+Ta83
9XqeWJmfNnHE9GRWfc/FlUsDpbvkyizr+UfwAm1H7BC1VU2Y1hWZ2D+uRWseuxlAeRuJ5cXaLZo2
mEt7Xj7ngyG/GMrvzysIa4ARAbj3Sov4HyOWi6Gupe0AF+mSd0cnb8wRHc+fSewiIqBnG2wQ+DkM
CIz1AVJH3kJTe/9h/vOa2AoC1FIef118JVM/aoHi7PmZyeMnRK2piXxpB9quzjsbOlIvm/7K9vhf
z9SB/oWs3QKG5F48U4PKkQVimNuEuvm5Meu7SubWUzHPP96/t7frGF/FXxdah/Bfcw4OzFUTvMyf
mZ5XB39G6HAHtacbSu8xJvbogK3S+fn+Rd88UJQi7PxRTeLXWBV2ry/qtMXiF6mnHpwu5eAdJBPF
lDgPnHaX1qh0YAZh2rzyFv84zf7+JqBoIaxbp35jlUNdChtk2yxG4XnNI4pgC+zdAu58q4KC3UPa
ZOV93UKEPwozMw9tQutj5y+toR8r0xyCvUgs2Z4W49lzm+5ZJIt3b7eV3OE9X27ayYza3okKb8Te
G7teMkSlcmd9P7dWrnGSdwB9UzcOgM0QmJR8FnasDn0s2i5yE1m5oWgyeCyob6x7SyS0PAj57J7G
FBoGge3z9CULEiv+RRFDLN+rTDW/6nH2b5Q5YnonBjOROKVNP7/y0C5PCRzNOKjgJELKxQyKeOz1
q7Kb0YtnxNqPHUcFzDsiw8xl9rOK90aHqQtZgUMDJaNu8YNmHmXvwpk8SDsOZapuroiJ/H9jh2mN
0ou7YtNt9ONvQkCbJpGeH/ePRjUFNuKKmvzZuNIIT+EEk29K2U1XPsY3u671mkiB1hMTWiCkKa8f
gqDw3k51PT5OlTFMYcpBe4gyEBkV5aJlsreekY+/AsKZ/aj1pX4rgmlSIDNGm8BfY6k7tEpkppZX
nsXlLLH+LgddOx8RUz3Cw9e/SzW4K6x4ah69fixvxTLEB4RFYlkXNEoK//vB41ENWEUJlMPcd7GY
USNwCfmkGmM7ifUjjgf/py2sSWxokUygBDx/Kq+MvsvJiftDxrdKgTgTAjQwX9+ftHoECl47PGol
reAuqNon5Hj6Tspi+tkxI9bnAq7MdEW8v855ryYKBHbrgZiru39CgV5ftgRgSL/N1h4sSKdyb/au
d2cNvvxqeBnwtJJJn+mq8upztmT1tZf65+D9+vIMbFSTVPCQXXuXmsIuBnZA9dx7gK70H2fnseM2
0rbtIyLAHLaisrrdtrtbsr0hbI/fYs756P+L/jcWJYjoD5jN2IMpFSs94Q60P4zejvvvYygGY22U
plW/VxouYHbSGWy5zHu3FU0y9sPgo4Gk6nX0MxFa4Ow6nVt2Rzu3erWHENWWSK2UajPqLV6x9dDp
6Zpmixpih1GmJkl+Y5d73St6qSN3gLrW7zCiDgBdY+2KQI4SKV2z7nPqG8geyM67PUxY9NFLS2g9
Qgk3kt760S7K2AmA/Jui2XTCUzG6jwOpfu573+le6Co4f0jj7PxPFw6D/jpgzJF/MRA+YNy2HCAI
r2R038tn05Md+78PbmL2LzgtEwws4D4CiOulDeTGKuxROG8oUaBLYSE/84YnXnLK1SA3N1hhZEs6
rzebGHteoMdsJ9JWsorZUw5gIEO8gmJonwYFaIfQ11/qIY3peQpTTMo+dEa+KkLJvO3jyd4dmbNK
fYMylzrnACMKMlKvbtN3Xr2Ok0JVUq7V5sVKFRn15wFDg9hbRjFOF8G/+9eA8wFOHakS4N5o6s8u
CiuqeIh5/aaWCJLEZaUYF0QwLOdY4D1hbSnLdS0OpSO2jKEknzAikTK3QQbFP2IaZQZHx86oncpt
UP9M6E4vBVfz70LB6y8dm8tF0/i1szfN80M50zCqe28is9RXAGryn4hCltnGG/T+Z28M3muBDoC0
frwe8+v677iQ7idmA9n7nJ7ily3glT4VZ8nwcvA4GXoNZWt/CVo/2zwe6qZS8v/HApTOowUBfe7X
PHQKOANFkt7LPq9OdVXnP1sPZz0pUBU3V4pA2yR24hhuhdN8eCA3MA+1YVXOQrw+v0un3zHxnzUV
ShBv9mz3RzodfMyTvfeh7W1tP+Kd+C2ukpReaofqjT6BgdxUNKP6lAQ8lR98tHirVOb/1zcI4qo6
W+pRsaPcggB67j1ZDuFTIPrTZl53CWldQ9ClE7fw5W8nPI3Ixc1zTKVmXk4UKnePhPDVGfGn5qhH
Rr7ukq77lMRw31elxussC3PIYEWa1e7xqk+zuTp5zBYEpqLCeoSRPC8wB0BokL2oo3MhYnknV538
lMWNByCgDg1wWl27qUPNeMERsdxQG08XFvt2g//lCemE2CSDgPCvb9fIHzwb/Gd0Fu3QnSQls3YG
wPVN1OjS0jN57zuzt6fkiCgQtYfrsSqLdomnBPG5H/N02/pG8r2y9G4lwS7bQbwbv1N6xbG+jqOl
HPT2/pik7U2okpNyB1yd66GbopNoQzvR2R5N0P6lE77KflNsCtAxx7Fyiosn0Y95vLbznImdTPkW
dI2Fvc5Em7wetO8T2jYVxXEUtGDTgmBCCDhQ0FpwgyCM+hUQK2WJ3nBnplNiT5McPQeizFmVU1LQ
mCqDLDmD+TOPdTPWb+yskWgWJwVSHs38Vo+S+Pg2QkzH4cNSrcH/dnZow9rxxkYb0zNIiyONPqG5
HdWVjdp5qF09/qx3jgzlGSSrKa1NwgXzLTtyWFHNTc6Z57U/Eq93NoqOlg3uyfkBDW/1lFOX+o5b
lvIMgXtpVe8PD+joL1ubOvL1qvLxBXI5Jqva9El/6pvSTldQSajiJk1mfS0G+PK+4tEt9ElY1wX+
G+bCHXlvkSlrIGotQ7cDen/9G+qgp1rtRenZg0t45r+o1pGFdGrdyyibOuEgVr2UVR+sjU37GdEi
glwT+3e22PWoeRI4ZZcH6XkcTLE3nV42N0hdV7ssr0zh9llduHLqwNgpSLAeL/q9s0Tq9NeAC4jO
fFuTsYYRhzU9WwN4LbcDbgvSpOr/eEhPxZtsRJd3YU/fJNLUIen7WBxdihATo+R6vn4LxNwKtPCS
S+rQUFouYYoGXe1vagNBHFCLMUBCoUif+pZIYUcAbRytElYZKCM5jBdynNsAYfo9sKNJGxFFgY18
/XtUw8eMt/aDy+AJDahj1rXeLuCocLfoOYhMnzyo3zhRHlgbua/DfF3iqtu4AdUwe2FBbo4Btyia
6lOgok79lNnHGeTAs1tVE8SJYf17ANHw5He4vu6asEcrpa5kPFJSYFCG25hqGB5SC2zI401x9zdQ
DZZJejD2mC+QNuCUTtM+uJSVMa47eB57KQ/in1HU/uzk0XoPtAQF1NTzR1cUkb9wv9+cQj4BHS2e
bc4EHdDZe5Z1eZcZKB1eUllYG85LEdIb9sp1W9fOd4WW/RMSasFCSHpT2oDURS9pihmQiKUtObuA
MixIxyospTMafNE6w5ledoOcNC5WneA90XsLmeNimAAx9ZMO5GBfDxHuoULuXjo25kIt+d4i0B6f
SvX8Il6c613Zk5DApLHEReuRCln5KaSKfshGGaWRUF5pyWA9CS8q99lgZ2vO7biwC27CCr7H1JuY
2kTkh/PkWzEmGq45IglsBuINFI9zntS5nmJLj99NSTdR8wmK+Hc/Rt358Qa8uZUYGnNak2NJCkSX
83ruoHexgjbYAUpfZXvUkCpWoqCYVATD0Whze/d4vDs7jnSUnhU1UZvG9/R7/in9amOgtCA8ggsR
VvfayHFNKqbKrhkY8no0PP2zL9gNjwe9M0n2tg4EkeyQ2sb0/f8ZNLIjFK07Nbw4iP6+wPzmWikU
E2nzCstqaYmddW+OWCAhCcC35ZmZ/v6f4QZSAxNWWUSzWthoi0qjq1J1gBfqo7NpChDBmho7C5er
wf/1Kg6HKclbPnXaMUW7edWlvIOV3tvRJdXwd5NTH2m1ZpThzkTUWx5/0HszdKwpEAXBoBAhXs9Q
byquVFgD59bCYr2nWP2aKwNS4GNogbkzIpJa2f/yeNA7p0RV0dWgN4AaAU3w60FH35Q0uU2ks9RI
Tr4SThhdtC611iI22jXRuta6KdjPkxWa1sIJvfOSEotShTUBi1Ccnjf0EHiQ1dAwvbPIMOxbqVBu
SnhPpeoj86x4IFBN3BNjpNdRyvXS2s0xEaUMC/96FdVxt3v8LW4WmxI5PXnyWxZhitCvv4VP4Djk
4P7PiIHLB3MwQH0GVSvb67gGeLCw3DfnZxqNfUUCMu3ruYdEqaoiqhrZP9tS4Gy8NpF3hRcdmxS1
GMS4B+f18eyWxpu9zJ5a9HUPbfLciCj4M1pe5a+sou0S9HzNX0EsavX/MEM008gkwccQmcz2FiZF
Obo9un8OivynkBq4SbUVvVXA1ZhgGnz7+ASn3p4BHozy/rzTRlM4DCk3hme5roKvoEGTY2KJcit5
dM1dAkI7PDwe8XbDkD4qFMYmU1E8Z2f3fGCKjjJcHp5NucFuwmkVMIkypY82T+Slr3lzPcAWJ3Hk
c8LlVeR5DdBG1lGh5hqe7ZC7TgLq7x3T1qrzdV8mw7i2LU87KD5g6+3jWd5uHAaemu/UJLgq5uIo
yqBGRmUawdnvQZW5Q+7E0lrSg0jZgMmv3qGZwe97PObNtTRNlnYiRuscEOC610cRCgMKol4Tneu6
zt69AHIM0GHH+WRJvf3mjfHwn6eVCYYFsR8t2U/dRtRUuejYUmiFf0TsMFvXrA4CXYq06Exw4/1I
Shsp7cTXxE5KPOMXeoAB4hpFr0Ln9sndq6HqN5AIig/fR/wME9HuKbAHLzELJD1cKROYWeGZxtTY
bsrQiMRGjrqBJp1kvT3+4jfx2jRn4tUpgkRnbL69IFsPlZNLEWwXGe1hJ+2rX+VA3dbmvdwGDiWD
FZC9/EeaCjDvsDai8+NfcGefkTv/DdgnPdN5gTEJ/NGORmpOKBE06pd8zP1dJGgNuTgjiK08xrHy
0SB1KmfyBNEY51zdtN0Umhq9pBnReSyasloXwqF+bdp59ipBUNtDqXV+Q7apm13YaKLmNfD8BRzT
nWNNM5taIlAhVGTnYWqMq4RkYI1wBqZpS6tcseLntpTa3zJlZWdDM6KzL3BMs4VTPdXuryIbpm5z
J/P2AiSki3J9wqB7EsCVXnxO9DCsNmHaqsMe/GSysKp35kfLlcyEcgT6C/N9ZTYg7JNEpGcnqLRv
Rm3DBISj7lZwh974HOKlh4G88PLcJkMg69jHpH/Y6VB6mj12hdJj4OOFyRmL3l78jDw9j3dIhzYU
oCRNvBJKlvpa5llvfsmNjv6Cgr5bCTO3bQ4orNfjRiq6cCkpuvNgIJgDa4J+KLnRPNpCHlwRqIIl
Z0UrfH+Twy5a0Rax2xPy32W/EKHfGQ1BYLSs+fyQJOZN10wH6tDkrCiMtqb4AvAcVUtqnlb0nwGj
L1i4s+8NR/JPJAMaHDbk7M6mJ1ZmcgmiDopbC5tcI8dyqXdV/5PwKPv++LK4s335fuxdcDyIPsyd
qZSqwT0GDwqIGIY27nwPJ6GjF6bR++Nx7k5Km0zUUIUgSpttJKQbspCrITsPeZR/VxxoTsjS0yXP
lHbhBr7z5iGmQP0Gp2eEz+abA4VRNHyQnzib9thgIKUU7QmKmLKPR8yd0spU3lC4DrfxqDULsnJ3
rl7eGeRzSVzp78z7WSkgdc3XhvQsFwlmBrpZsv8jz9pVEFpfmzpcss++cytw2027hOiX5vws1O4H
wKFabGVnSxbqV0eY8boiC0OHLI6efS8vxIZ+FFDOx6t5b55o+IE1Ib3nRppW+58kUqmLOhi0Ij+j
qFC4OCQEm1yLsrU2VID0UZfefXA81hMsukp7AZw2/3I9XjzAXiqGWDnrtIZPmANUgFt0Ou/wfCGm
VjBFl/qFNxuWUaazTgmKog1iVtdDSrpNmR0HirNASXXrx0P1Evk1TgRJXwGmfjy/20iJhiBNG1CR
aNMjETh7RWKtzoB5K+o5VIbq1UqL7rPdwWPbJgkQJCQDc6PYt4oCWzaWYgyxCusAWmBJFutmO019
Sa4CKmDED4Ru15PWaDsil6BoZ8zN5D300/6C7RGkA7tNMR80dpiVhUt2jjcIZGIlqjzQLmiHTmJh
s8mncZcNItLVMz5S8SX0WwQD0Yj93AyVCrOq74tfcq/hRifX4yXNy3DdCwurMuwR8dku0CoYSr//
83hJbrY4P4qiDC1ajAmplMx+VBZFlSw3hnaW0jj41VZB7OFq0Tkq/GNPJPsyKAF/PB7zds8xJpp3
6EmBLkPZ6Prz1yTrYdab2jlPbetniDXfpwK1Bfhjvrp5PNTNvT9Nb+INANefhJWmn/LPCYaoOE4P
qH5u+06vXeRW0nhddtKS+ti9HTXVbrkSCQ71eTVV2I2sF4MwMEaL8yfa+voP0eIWUgml+s/A9iNe
NZq29ATcWzykRsFCAWjASXj2IU1p6LOIX3SuGzkyV43Rwj0MKnRZ6K9b3/rGQdrn8Qe9t3aTkhzR
GXf/DQy3rAvaGKLUztAQ9CdJWHqxi7sefYystZd0KG9Xj44JEyNK4HJitOvVy/DUlZIo1M5loKnS
JwulDG1Tl5Vs/n48q5u3lKwJcAYrSKsGUc/ZKYCZCmBmNDAr1mQEivV6ysedyJO/+txl29RG4Xzd
abA8kLC14oVNert5GJ17EdH+KRKa+wdTNcxTvzGNcx4o6MNLOXJfXVHs0RAq1wIKprRyzKHYPp7z
7ea5HlW9/rhxVARxrEqMKg/tq4/iyyGDDwUvQzX+F8KTXnjc7n1joliuW8J0B42+6/FKVA463AvN
M5rt8Sa2VX9DKTFYFaaonhEmKdzQQ7AZC5jm/zBT5kpxAMVWHrtpm/1zCYStwE+nGc0z+lU4cMa6
HLh+OlblJnMQd/MHgRvOxz/u1NmiVkd4e1Nib3sLm8UyNs9FHOl7WGjeRm+wslwDKTTBx0Zm8evx
iPc2EU1GmYiQ7h7n5nqS0gBEMcKi61znpn1py15Ntn2A/Y4bChXytJJkNHXrCqXhJR7Q/aEZFtSk
wv6f/v6f79szo8JA5eoMGt/HLMkr8S4s6R6WpVIdcGjiy4PRX3KbnW63q5QUggPllqnYhMYx9tvX
w0bDYKchxooXJD3kvYHUTw/MLftj01KrV3EMExiosLVGrESgyGZ+dD8DIqQOPdH5bMid81k3bS1D
PJbySxMIFUGmqr4ogdJs+DPPzVH1flfKQTtZSekvjHzzvSf+gwUml9YGH3wOXdCy3qgQ4isuoQhT
FBoUfVN0bbbTuiBAgyUXxyCJy4VH+87XBtkENggpRqC283ZDkec2pLuqvPglnJ0yE8UTkoDlDvkn
e4Obk7LB1D7fYAtafNW7Wlo4w7ehI93zqTs42Sjr07Jfr3aeCsNJUTq7mChwNCg+SM4fE1Tu+CJr
w6jvLIIlbFNNQ6oIXYI03Uv4nZuHCLfRhfv65g3kp7Di8JgmCIExVznN+0hnAaLqAmMK41MxaphN
DsHPUOmMhYqTevMETmPRXABWRl0P2OL1tEUZIlVW6eUFmmXuuIKw9nXorEbZYHpXPZVDI4kNwayH
1lLop5g3TbpzBSY/lJ/8AGqk3kthhdNgTOmeuw9qCc5JAufaULI+a74heVtkFU3EpPOwHl2nycZg
hT5rg54WzH3L9bNofI0rKKMfvLGYGiUXXlswRpM/9vXUxhgBihpzgIuKbOp6zCYDNtMp1wHmbYe6
yT8R1+ULVNibR48xbZibyM5wiLg7rscEEgkQ0xL1BbdRi7lOduo9vaRxRA5PtvOP14anASek/sRZ
AFM+u6TAFjmlZ7T1Ba0W/ZJXNB+5/KWtsGTpSMEQsEvbFOFGCcc0cX1ba1AXwS75w5+aGdMGnZoB
Dp3m62m3SHhkvZw3F3BN/gu/9HsTB2LX6n2ykZtS3Xu1ugTmunnvESw3AHVwPyNtbcxxPr0I4Y71
enOJC5S63YwzDYbEQGCmGWT92FmJvdNUnP1W1Jy+PZ7vX5rb9dswVXvItfgH+zJjvs5qXkE5b+ML
1Wn/vYvkZG/3ZWO5RSpS6MJFNWyxEUYTq0787qlXnPKHXyNeJZVofx2aSmngzbVS9l+H0vtLiF/V
tkHGZY+EsVhp+Wc/28qS6uxDeH27oAHqvRBB3N63zICEBfA4VzyX3vWSRYPcljiqxBcjGsLvNdys
pxopN3WlI5OxkWIlXisNjQU4wf6qGDX18PgT3jkpMF/oqVCSAEg+Z304tVdlQs6SS25r/ucCVbVP
voSFKmaFaBiJ3FqoKc3d3EEbIp8NbJYFQ2ZYnS9ZE0cxZvVKeqGJXj5VqhXtscNoUbocxxa3OD17
cRzhvxWqlTQrrx1kyU2RbfoSQVv9FCO89DqMZd+gE6dDNx6t4kypflyDvXfWsWHWawCL0hd6mFGz
yqq4idzeGL19qanJqwZDzLWGET3SRON9C5JCf4oin0zq8WdVpzB3tjOn9h/pL2xkemSzo9hLDrKt
uZpcHHDI+NVgMYuFgFlm6ao2qu4HWCkH3f0IQR36dJrYYKId5YeJw69tsW2xazdp8+BXNebSN2f0
9XILMU03Vn1OzWMCygzBKuaYHYHroBtlqb75nKtxKrmPZzJ3PPm7YCwTdZQJL0Nn83qHFvR4ygxL
cMKeoCw3uhoi0pgjduKqFI33g+VkwxryuPGJXkY4vS+KdUC+1nsTWIJ/qTq9+6nJNM/WOFTHiJ4m
o7lVZSl2UXH53+MfOztNk8CyDjoZUy44bUBeZikAEHDApYXuHQFNFFsa98qaakGGAqoGRasqrHWL
4tYOZRLEYNs62DwefnaY/g5PrQMaMlYkMJ9nnyr04grQv4NipxaluyzFCidSEioetu0Tq/sfFCmg
SkpTm3OLfBCFPWLE66XJR88qU2mMjwMyQyYYrk41v2K+bMuTcLJV/U5QSoZ1GIeL1OdZcPp36Im7
xTNLH5KEaz70EHlZLWJU/RP5E7IWSeBqQDDeJYTHQjfV2/8J2R8WPvAcG/J3WNIekjuQigrI8Oth
E882abwO9PBledBWWhdlO3tIw69+1qVoQMFk3JmlxWYzatX+FCUtPLmclsNvs0Rt+/Fy3/01HAyg
IaCLTXlerzZUjKUmjPixriQfK5Q+8TZtE2tvuoQQ+ArvQXXS2HLGM/3ZkDu9y6vQxV16DF8oddcL
d+vsKf77cWiQUyGi8EooMtt+Zt41rZzIybFOuj+BWbWbMS1R4co8jaoRLaaVpaLNKfsqclmPP8V0
nf1z3U1DQ0ifuJNU4KYo9npdYvz95BLRuqPkU9o1fSUbVtwOv3Rel/fHQ/2Vop+PRZMAhQxqy0C7
Z9NElipt2ibK8B3wk4OmxdDu07gKvsCQy7K3qi+z70K2JH8LYRV0q5vXivgm1RSATzoFCXUNBDAz
VgCUiz+d2VrvjeZHylZG5WJ4ffxj730Xgl8K78RHvLHThfVPzhwXY90GUZUfu0EZ3qpCnMOhbJ41
z/QW7um7IxHyEkLY5G7zkBfF48KWUpEfhSSr29EUFoK4JHGbJBddtH08rTs7jSuHWXHwIQDNUUoO
BM3e05T8iAk9gGLE7br+gNOH+NRJpYKKdqslr8gR6MiUjIndLWz0O3PFkIHCPgVt27wt7MvhSCEt
yo91kYQvjZ+Yn6ux6r4rcqftPzpTBlKIb3nBAELMAYZSVrZ6NaTtkUge/eMaZ1EplYwD4UT8LEmm
/0wZ/71RxVKpeZYRgtkEJsqhcmDA0Byek9iKtJUtD9FQpIXt4Clp2M+rKWVf+JQ39zj1XZh81M24
Tic1iesNWtuBGahy2RxHK1Y2fS2p6L+X406WBsmty7La96K4PP6mN6/0xPqlA2ZDh8PIbd4hMUmq
rdw08mOpAgx37TouNhnKrG9yj9MjsmaZ9TnLSwMVaU8gGxaVcf3f459wZ9rAz2BykSVOlmizd6RC
ZtNX4fgcaL1YSGR3OZb26jieQrvDwCWjFLWKm7Rd2E23i2pSSLJgoyjEwTfEBDmNQqNDC+yY4W7v
r5RWir5oNSLzj2d3+zCxdwjYqDNTcJ6IRderKgU50CiMvY++g2nNewc1AZkvwCvZuRwdpV8NQRig
0u0EinSIbDWttx3qZWJl23Ga1fu8wc336+Mfdbvqk8XUhEYHjuygNnD9m0qwi63aSe0xbqjgUass
sBbXo/7ALZNqK8/poz9e6HUbnGzyg1ZjPvL4B9x+fH7ABG2Z6KGONc/RpQZN3saIu6MiC+0/bZC0
ZiXF+vjhE0UpGCDeVDqawN5TkPjvlW925VDlVntsEb/8HmvxmWKOvQFomT/Bnuv2k7jrYiQybdir
R5GOK8ByYhCwLVQgZise5DVysKbaHwd27Wfs/fLcZTHkZqUUkyYlOMvuLbBqDVnCujcJEBWv2KaY
kQ1rxDgobfZs1+CTEUg+AELyFTKNuDdczehCQruoqqx1okCzdNFERZsRJreHPwGO3jphV4U/qGWV
EOWiELBUn9TKqVbk1MOCs7fbZOWPXvwCG9bPXyMbyB79gAGwttXWzZtwzJT/FSpk+SuiwiV6qpQ4
9TfdzKTmhQNl79NgiJQfCs4Pzp+xVSqSOkmDN9QEbWc+TUQzZUV1qzRXrUItnmzShwyLGmfNJpOy
+oIWR3728sbJj4WRaT9hqlSQNJO0GNQV94OSrtEKMA03L7AqpK/bxLu8z+v0Qswp/UlRsXb2k9cm
cpl8lmwFExJ5xTbp/+dnvfOkp1iordh7tY3GujU6uxYEke0KQ2mfnD5QyxUOJeW7Hg7RW9RSxcfD
3HOwJGgrINUeMpX9LsPa902CxcX3wl5BX40I5mMUg9eUfxnV3lNBnOlh/ycKA7+gBE3pA21LTAEO
Oj5TP+PK6ND4Ly1Nekbau30NUYwtvtPnbT972Kp7azLIXF211ijGlxw2QLHS1NLqPqtQQqQVFZ7g
1UOaLnKF6cXRRi/ywj4oRY2/ZREmuOBVQedj1mIESfk/PhLSwwVdrdRtQpvCHuYL9g8vjptsIbqZ
Z6E8h9waExqdeAPWoDGrk4xI9JrEluXR1jr57NtY2q8CD5XUVZiAIFORsB9cKUz0+hkESa96Lgo7
0wbLG/klNhyBdYlXNz0GpVRht0nN7A+hP6LCszJJYRCUdrR8XLqIp7h3diynXwthmJYYOMrZ8xrZ
gaCCEVRHC0GxtYn9bLtK1DBDRL9pQLBa/Vdk+jKcssrkU4VtJpwkVTnWUWn/AP83LkHgbiInPqNj
89TzAEGAcWbvXosYTlKrZokyPU7woacjQzlIHbpVQhkWHrt5LX9aM4hnPHSTBR24g1lSAIM4JLpO
qyPHm4Xi/ek7FB9BT9Jhbz8nCrLzpU2SbMVZ8tXvC3/rxYChFvbOnTkjCQEYg4ufHGWeqjokik3r
VdgKVoO5wwGifU7KKtjEWqYsDHVTAKB5wUgWfRPicKgT13e/ChKakKPTj0mpFl/iKMXzoBUDN0Oc
+YXitrmff3v8qt1EMlBRyCv4yIDbqQfMn5s8tequUIujrvjGlyxMsgNwcOlZzZLxjyQJpPMB5S7t
6ynHutrXpj55/E0o2QnjPkelhW2qpk496CcceSjtIgJv/oBS1KKFa8LwwxO+ElsjMKrSJbgdfnUh
+jLrYaylYPI2kRfe3JvvbiJMZoG5B/ZHUjAnxo9xXRFVWcapoktzGElYtnWsS2tFbSRX7dsl1P10
bGfTp9hP4ZsaE7W9eXVvbE1ACqWvn8rWMDa8B93vMFZLZTvi6pjRYajCL8JHdeo5TSIEnD645GAb
+eockimahH90vcv0ofJ7BVedk2dwiBuE1BAbKLtTaRiIryOxm3zWnUySt4+HvfOR7UkDEt0cknwE
QK6HNYpes9vGVk84YzhuothBeY4JFH/Hvkjlc2iiZ/h4xJuQcZK3AJgHr2FqSc7hnIOPoa7keMrJ
Cgb1bOdGulVGRd2hMqL9xsbSwcAH2x+EnXV1p1Payxdg2HfWGe4VTWeYm9zfc+6P6CpwU6qmnEqo
B9+SvtFepRKeA+580j5KevkQm6J4zuWJzfx47je3FgAy1hftUWgy1Nhm51pt6oQ/dJRTNNRDtcIi
dXxTSwchcIGi60L/8faqZjTgTCgeMB5A01n4SEOyy+CmKycO6yTNKyHqABddXfnEuOuUe20PESz9
U6CL/4q9ptoderUPP/y5r3/FbM56C5IeCQ/lVJSeuBiZyZWZW6OGR43Xj9+RJdbdPBGihJGWimzh
vbr3xZF7APWOdB3o4dk3GBKk99OeL943Hh0k5P2xnFFBDtLGsIKF5b3dWUhjAhUE3j8lwXMUtkjM
RDYLUz35chdpp0a2cTDJEnHA7tAMMJjQ69+eFI3Bc+xlTbqw3rdHmRqdoQLRYbFpyU4H758cRQv9
IcOH1DxJo4crlEAqfVgPTTC8WLkVrGlcGAtyAHdHnHArMAsmcsXs8rCNrnEyaqUnLU3yTYwBerWS
5VT5kjuluWklVf34apLfU2LiRZ5kyKd3858p6g2iCujLWqdCgf+pjZ2WbBLQyzKGSXWxMNid1YRQ
DpeBEI+izVzt3JRkA7d7Sz1FsBpfei0yX1GhH49qOxarSE475AiNKFhnuWctpH43u3ZqLoHrJa7B
o/CmgNO1CN2XyYhWWSb0aitHvUxkHI15Bk8TBcOFfXuzjlS62bFcCIjrgtSYFV9lPKgIbeSCmUb5
ZKMUHBAGik4BUPFDjPrRR78suEauQZq8MMZp5s/GM8sQvTtsyE6GEUrbvOBk5k5Quz69zI2SRcol
kvzgXYlb7csHL2BGJpLQYEpMns36bAM5rWS0hjqUpzqs1S+yOWovETBFN8TmIl89HusmiGMs0EUG
Ny9IIzDa15vVT7jZnUAvT42Ob5Ih6uhY8prjqNMCWlDIBVdqWCxVce+sJTh79g8FY3BG2mxUEUDB
SUWvnqqkNoRbdYH0VhaG89pir7BB2KlZ2Dy3zwxoGvRe6JVwFcCBn12xox/YpgRg5yR5evwVTwiv
/G3KoaWwZc2UMt/KDPTw7BmT2k8C7uiAQJDnO9SlgmxR8fD26GikQMiTkKXQep//GjynOFq+PZxK
NbO2cjI5oYrhN2Hb0n17W5CD0ExDhloy9+4ERr9e4KxOGr+0lPEkqCEkB3U0Sc5b2St2apdS2UX5
3O7WvYY0RIFkTfkmj4QzmMhk+jAAPQrz8P3xlru5svhFqIPAUp20L+E0Xv+iXI/BYWPZdcr7WqAx
ZCpV7HoBKdIJhzAkBNHptgNX+GlQ71Iyb/vt8Q+43fNclNxatC1BzdxgtofEHgTNsv6k49ABWB5I
jEsXIzb3YxGo+jbAZbr7ATVMWywmzLJyHj0IcjTYydT+du+067lzYdUG+YJ4aZCkHU+xxRJYp6ip
AOqvJNwakYdJukxEP/smjZqNEGMWIuEXR86rEiJ/7qxzw6gxtGBqlrJwo883C0sy6VNM8pTgMtDF
nL3O/TQEKrLdi6gHR6+e+lQicQTnVVfW3s4kVBZlLfF1SvO9MJXN6FHgjVdjYRXZQar9Gtwcd8a4
dHxnW4avxZYhQOLGIGi4QWJ6Y+qg+eVg0kkhb1h1lLCrvQ+co1yXJgqE7WAMz4aCp+s2bwc1+WDS
OY1PcfNvFk84fiO9VtFNVfgu6lNha/kuYRlMHgNwxr/b1BI7NW/7eOsMcRQlq1jp0vyAdJc8IODs
9S7CN168cJ9NZ+SfNPDvDyI7QR6A51DlWF/vozSOJM+XQu0pxoxuX0N0GVY+PmNLz8O04NfjQE2i
U4IhALfIzaMb185gVjFYHCuWcDbEEa+PVkg/WJYbp3hYb9okzUw3DcY6WYFuAYdV9BU4yccndnZf
Ml1+xtS7oOJwxwy9oZFdaJlkP0UGdlerROJHr8oCMQSIwTArF4a73W4MR+8C+CUtRmii11/XiQ2Y
qL1pPzW62m/taFCygy55mMZmfuQWcdCvLUkx13KF+NLCyt4bG9ot/U2KOaixTU/nP9Fj0BRJ3rex
/SSR6SNHROmKPpTXqQcgz0Lah+R9zsoPhvQVVicaTo+/9OxunL40uAIU12kjENTN28ZwwcJ2ICF9
kiok53Q4JmtuLGM7SrgWlMMg7Ss/WAoH7swZEg0S6PQ5eRrmSgkKF74RybXzRDoeFutYC3HjpJE0
rE09CE+i6jBDAv/9RSs7RV043PdmTLaLUw1ISiqTN7FIi7YWxaYnjmm+sVon3g+hpz2bsnKpUr/d
UEG3t4+/8l8G0tW5glap0vkkiJjkOufcVFyBRD+Ow/AsR0IL10OoV/YvoITKW2boCHMLo3UmEb62
Nd9SORrEt77M6VDShwk+J3ZsvOLXGsdfQa7pvRsbYjCs1dBbqbjUZuOV+WqUR6VxHTkfdhimjEvM
xfmJnDrT3AiT+M1fet90Qf2zTcvWljK7VrQnjPWyzeCESuhqTuk8N3IwSAvncb5EFGJotZDeQIDi
Y82birKajGpKSewkcH/cKFWIPbuSdUczbEfslEPla9MaS2WQm6uPiRExAfXQcdMB1nI9w94f41yX
wLY1VqiIlZorlfVG71ZpZNcKEcZ5qxPQZTSlvJ5mV9z5yNq51cTCWsAUz48Hk55ozFNflR3DAb3+
JZnT44xInf95wIYQ125HGsd1nilda24laeh2eWF11X5I8Tj7gdqwg6Hd4/36tzH+736diGcIYBO1
kSlMBJDrn4DASYotdCE/OWiLijWLnAskVwE7r8KmsKS1J8boFA6yLA7UbZX3soPuR7dXq+CsdRnu
cJqLDH8Xfio9roCC/ldmjS7ya47nodMf9M0+9Qo1fcHYzexdBjSrt1z4vrmJFQ0PXupHvvYl8brR
2PV9238zcqXpD5bXyLIbVmXT7oSRZO1G6L7mu7Uqi5eKEN/fgpyu+YPYQRvD1kaQ5mittapc0KBL
/h9n57kjN7Js6yciQG/+skz7bvkq6Q+hOdLQe5t8+vNlH9wLFYsoQoO9Iew9GiAqk5mRYVas5e4R
ESw6n/xBMVGhhS2Rn9NOXyoyzq7yaSim6V4Bj49w5wDguD2Y45hpHwFRTw9N6IXTm2a0OrSnjCyb
+xEtR+d7Ms7zFzUCqeZrUc6Ezu3vcXUhmMnDT7+nUFRjncUjgVqoE0HVGj1Djq1qR0sf6rewNpTX
FhnFvZXndXlPMLlVFV2kbdw+fJU8giZjZEzyy4P6x6U35nDMW6vynl2jnnelkrYPbSFh9YWY7I8p
gol/2UHBIgEflQvpgCX9yeLoFx7MIjBbec99Ybn7AH7pj31njXsiTsSJb2/qVfSLMTi8kclhcRBI
Lt1MOtEea5sqegHnNmv3qRWDXgO0rRr+TGtTUJNTS3dfJ6KT6pgOKttOJ9R0H1tR9CRvcbZx8683
nF8E0ok2styD5QhQG7i0vxkeeyncxvpHIG3/lRSdVnsrFb60ztlqL1y5dbkFuD1mtWkaMvp5+YWJ
9qaYQcLwpbSM7knH7JGWZvxoj5O18e5emYKijWEy5hEl2S7ZyqWpPhoC8ixbf27AML72ejy9KnUT
o6DKyMvtL7t05bCXUYqjb0AaTDNuGS0Pogl7AE32U+bFtXLo2to7DF1g2b6wud6+UnXeA9S7sCib
0fTdK4Tz4fYvkPt24T8JqSSjMBVXro69nI+Yxqav6ibrX9TIsct9BtF+9hzWIhc/bxt6Z3NcWoKx
zYN3T9YErcUXrEMm/1Jk6kmHQLfv2tlwnqcRhY99lQfGB1FCXuPXQqsikjjoP3bhqOfKkXeXGrjP
eLatfNF6EN8viClp5BZZP6LjaJYIhLuJRY8eMVnb+9aRr6OpBaDlWxB6xuBsBKJXR58dg8EVRjeK
fiCbF+vQmqanNMvkJtWR7rFvHe0NniPtMYAA9d++UbYwOiv2eNzk8Aqehibq4jhqQ6s1GoopL/0w
l7vMDPKfvFS68FMj/5BXpb3hwq+OP5Voxh4kJIm5cQLfy+PfKok1EI52L+4MCWYb2wFvjZ3OP0lF
+y+3D8XVcyFt8VyA6ONu0zm9tAUOxkugG+te1LrRX7RkUo6emwRPWljrx7a3pn/1aBIbH/DKKO1o
xhCA+uC2sblIokYndEcUmGGZdGY59QVfoK2P6Z3WV+DrgPg4uyEt0x+3l3p10aRVojbYUSgt0Zy+
XGogSh297059qbQZRKFixeI7KMPo4baZq68HcoqYiNMiRYxw0JdmKnpkJtoY2ovTuCjY6oWZPxG/
2h/10dEOt21dnUxsyQPJbWZV1PAubTF6N6kxwsQvU2wWj9wB/YgezPxoxTA1oQlUVN9uG1xbnKwZ
IhUCiozE7NJgpcbUwZIBXWwouFSf0wuz/AzQ6gH6lXHrnLzjgy88Fik9LwFPPBsEInJx0xmyZQhQ
WOnrHISmu08aysP7yUt62r0a875zXRsebNFW862s7PQMAAhW4xDCCssvPYRCYA32ECgJp+6TAVKp
2uU2I1Uq4+ejT53NUX4gROC0jMIgAfU/7ZRzFEXjZMMPArcgL45ZX6HPPGR9/m1MR/dTMxnEiGou
wPsjxR1XJ0CxCqoSt/f5nWvqcuW6JTH8cm6E3V4G9gFsG+AZQu3FTm219cghGndGo4p0TRxCI3Lj
JwspojdqbSHamGFofkiMCgn6xCT2p0Pa5v0jg9iV/pDGk0upKbGcyc/ztGUMHW4wDzEMXU+/lSN8
ccWhoYs+PucZXBXtTkA13DBNHetl/6ls2b7vRMJavA/ablI2vN3CGbyP8hC+EFFwafB4+uWRGuAO
g6G0qU52pilnUebDK7SpqL8DRDpEQZveV1aQb+zvsuj/f1bxAVQ0mfqi4XlpddJTmAAjqzzRsske
JgLk+wHl6ifJE/CsGsX8LaUQig6Zaj1OYZbvYoGg9u2PvLJy+agwrgLqiMxp4Xu7KVdLlRHIUwOi
zoeWEn7E0c2+G301vRqG6PY8R8FGz1MG4n8cLLlwkmX+S9mO+vYSMKGZGUltbbSnobSbw0gPmxGo
UjxEkf41Ev38YCGQ6Re5GDacvnQNl4YxyDgks1AMy7Duyx330MTutbYcT2zu+NC1RviA91IOU6X+
zCu33XDD1+uU1TnZRdFppHjLPgrYd7xSMQ0nbwTe6thMutTCnfalExn70MiSjy2Cxx9Hr98q0y2T
BbaY2ATjXF8qBJQlL1fKIICWTXEnTlXgDY89CuLUBE2PJl2mfVUDNT1WWZozeVMTZiaKK/YtQ1L3
k6Jv5S0Ld/1/v4QgCSoIqjFU/S9/STTNdV6O3XQKJqH/7gg47i2jSU5tXVsbn3cZXb7bkqwEJJ3Q
jBJKXNpKh1ixM6sVJ2+YPHLyeJ6ZdRxgRdyls+NGflaBcqRpVsSeH1vV/E8/aIhKdAMNjoeo9KKv
RFlevuuDpH4zKngX93E1Gcpjmo/5D8uCU9FPdK0wfT5pF+7GPrC+3r6Ra/sFaw8delnYBhR/uQbX
FTUFAWs6sad09kQF5gRZVlHdwYrVbMQj1xfCkST4JB6y8UNh99JYNNTl3DGmeXKcOIDspQnSw5zP
aFgOTodUTq2749YAh7xkl5eQNIcHhRDlHYWwuIRWOGRgQnvtlKMmuNMNZdiTKobCV4XqPkVNpN0V
NZyZXarPIXWRdNrIdlYWDdCCCrbcYcjqFi96Bm2dDbutfhpJLg6JbpfPeS5Uf6xU+984LodPt7/o
tY+lvUmeAOsLH/RqAkkPmnqO4A45KZ0bHGwnzXctRg+21nhHJazCvRtB937b6Ooi39EBAP9sGgaX
X5ZUAaJkIBCniuHUu6DQsoe8z7tXa+6qQ8Fx2rh718cWAIRsWXJyERO4ekg6T8lmBnZPIX2mM1NH
XesbYa99FNNgaX+XMXPPObCyRSqPrcQ3LhY3z0ZTpK1xcopGi5jK8CiFjVANND5+nzp52ZFGhuaY
1AekDZwPeaw4f60R41GNIDqCUhGcALfo8kfQq6xgDTLsE7gPLfZNWNzvBHDMnRWWqvD7NofCwdqk
cLh6VDDrMlNFeV4SgixTiFyB4tRiRuRUzMwZ2OTFdEARSdwniWKdHMivnpxWF3cuuov3f3mmPGmV
0jooR8LhZc7EjVaUyJitE2zUyQ/E7ZJHTwTOR7PSi8MYI0f0H+yB3oGfjwo79YLLHXbF5Aoecetk
JmaB23Zo/4D3SOJXdyijuwY51Y0VXl1VVkhQQkBO/RBk4yIcgk6H8Q/u6mlSlPFrUZXMo6IVcFS0
hsZPVAxfG2BoW6PkK1ZhOZBzkKiSUH2Rd/mPwmWaz2MGDFg5idj56kVhsCs1rd/nMsGXYkO/c7Vr
t6DKVxcWF0zeRtca1Qn8sfz7P4xSps+QLdSVE/MQ+c+qs3kHjbr6OgyO8/X2d7w+stIUNVJZssMR
LnyRm6omWdOonAI7Vp+qMarujCkyz42BgtRomiQ33UASB9XfFq5/1TStYZBukrVnOaRfDlWvTXEU
ng24B8WnLG7NT56VoyWbMYRTQyijWEfNyxl5KUYmfzYc1ZUXllXwd9wozkq+NpebLOpEztU20dlM
qvJftxD94zQ59UeGXlWL4Mvd0jVZNQhelSFCWQJfMkyak6eMXqVH5ykK88gfdNg/mNb5Dpll4Stq
Zm1cmJVTJKkssUQBmWmORbSSdY2Rz6HhnUQVhy1xE8HETulRf/NzExe0sZ9r5pAngT/yHVS4LFQO
NrKNwnACWp9GerBq+pe+qgfqvd6MWf23TyhiidTaqO9xO69RDFnlotEZzDQ34R/W7vtpMI9dB4no
zoL7xNrbbVU/3L4pK+vDJIkRoZjEweqX56VK7YoANg7PldUzM29Eg/K5ycppAoFU/7pta+WowELJ
uAKaddSiluMfEQ1vw4EO4dykXrWniZi+gTRL7zrRJUcw1r//gzn2kbKpScK57JUoDPdbArd9rvs5
gRky6cxHPWm6Y6hZs8IcHDMw/8WilJMFmkGdaHH5IE7sGy3JonOml2m3a8I8Hh7bpHD0fTMXSYrW
S4q2zm2ja1+QOq1Md9hdXsvLLzhEpjKntBxPSpIp6kuNumaxQ+9LdEcmf62tJ3nl6cC5vaOOYDi4
wiYA+Wyj3MujM+K5dBHpjyjFsfF65W5Oprp6gXHpJUWRZGOu5HqVOreCZ5m7/y5mdrlKLW9isuc8
PruNjtYAGFdrVzYTL7Umtq7hqi18Nzheyn5XpW+91FI0h+r4HBaR/gBI2TgCR+9fIK8oN278uinm
GVSMQUyw8GZN55rCqBqWBZt2uZ9KVT8gq2B/9NSg/Xtfxh7iqv+fMfl0/fEAq2PlKrXqRucqGcfa
L51BdH6o24ly7ybFVkH/+qBgje6h1EYguFnOszeK1nuKwdIqbzDFrg9dCH9ylLyRLHfL1xnykKcC
d/Hlb6/DO4wSLyMBO1dzdVodRrJlG5+p2Mb3WtZ7ZxCNTAJFSrmlkL7y9Sh4kGkxOU91Z/k4VDYD
fGOkx+eeZX31KgPoSeBIGoYyM/823eFNoBaM88SzyFr+5cerdTHlzThHZ5Eb5jNCUspL1o36bhTt
Via3tizQPw5phpTZWbJiw2CTwRykROc5mnLuWtuaiGP3YxvueBicaMOBXT8LknGL+QsIZ6GmWx6U
hHPZ63aanBv4Fz7YY/l1jGyFWY9e+xKPff/p9gG5DtAuzS1ifGGXkQWXQXQuxhkEEYjCnMdnHL0f
bmvXb17IDNGXdqyY5Ur5QYfb1jcWu8xolBhVPa8Nk7M9xAP1AH3wA6KnD8rYzKgbmPnGsVmzh9vk
hefmU7yVf//HnS+CgCFI3r+z17jjU+olyufQdQbUBoX1s6H0v1V9WzXI2A4DebJhshwALDu9LHg+
4vMgvOCzOunFS2mH1a5z5+wBsHX/d5NKcHoxDM5cGn0nGEhAkV8u0DN7ox6A5J1NCsqG3zKHrr70
IqrHQ9HrxXzv9bXqPI3xNCc7+nNblMlr64VrRxI0AyYHGHppf1CcLgzo05/dyhxpXlbET8KpT3mh
lr/Yja3OwdrlhGFKYpI1zC4HHrNMiY2oDeJzVjXDp2zsqXUYoAIf7HAutohmV42hD8UeU8Vm5Pty
cfRJB4av1OhcKkHbvzXdUD/oZSWq1wlQ4kaR/rqEDKSZCSjG7Hg0KIktzioaB9oItDU55/SlAnrO
8PHtpim2ACN5c+fDf5L9cAHz7PRobPmn+Rj7va6lzxOJ2EZgvPJ8ybEsxs/AWV8zShVFkQ1DVnFx
tNK23ozQm2iyRYF3HANONowhfRTfU1oDBnXbRVyLo7APckoaaJsuGU/lV/njzgZdHhtZ36XnpNCD
ZF8Hnfhq2kGzs9vUM30Tv8+fmqC83MZldSrGuiB26CzvVcz98NLp1RZQX37oixIqPwn0LBeXCEI2
GC5/klHlDhNTQXIucisXuyGhDOabXOy722tfuU2Igjq0eMi9KRUs7IQTDAkWSMOzblYTCboKcfw8
txl8KIIp6r5unY+3La48B3hFEg+6Qib0bYuYXU953uGLz89ZmAdPQtAqRZB1hvgh0Odfce0pn9pA
axnkcp0N8cKVxUoQIc6Zuyyb9JebmtpRkU4zXJzGUJzrVu3ETrPjGmk/pYBCy970zStfEepAytCS
/4oe36JLP6gDDVIAvWc9yfvxUNYMkvqQcNjdxhFeWRkUZJQEIEEl4Vsm6VOmhaATq/xcpaYa+ilo
xL3ZxBLmaNWoidrt1rz/mvNgAJsSExgSsIDLwb8+MawGkq/83MSBfmwc+sGinfXfVBfDx84s4nuK
b92OTrJp7WRfDvjlnBwTTRFfb5+oFc/hUuMnfiKrBjCwuL5DrYez4Nueo0b3FEqlSbKL4eUDOdA6
51h10Ew0UvVw2+pyy4HDMnKI5yTXVZlmXdwcuMZ7h2qpONWDVj2Mpdk8JnGP76zG4beTeuHfMq5L
gzBJ0GPDRxEILQzOzcBbxErpqxnu05SE3UM5zs3k02/pn7XJi/8yspcGyeRl/0TmgUsGD4BpYY7e
j34yINsu7iNIGH5DI6S0+zadtzp78iP96fCkMfp6RH8UoMG6yu3+wwdnVAYbBO7UUzCnWbKnkJq3
nxTPCaO9URfZvOGF1r6eVGWSaR4d42XIHRQlIZWrzacoa13tiFBinj1DkGF8c3rP3YepMXX72wdG
fp/lCnlrKfpAocXTvvh+9RBp3lSgfMJA3+xHNm2NRrWKp3EgRdyVMyk8PHz5d8o2810fe/Bb3/4B
y3sitxgSA8rPMnAivrjc4tqqqmqoEu3E9IeV+3qvG59yi2acEnrmP4PSJx8G08s+37a69IH/Z5W8
lHES2UxZ3M5w7q1h7oR2UutaK/yqINfyUU4xN7Z35YuacAbILJR45moiSeRMMMRVrJ5mZzTbO6tr
m2HfQ58e38WJrn4Z9NH+W4UJ1iabF5IDk7IFvBiXO6p0OWrRXqmfch2hhSMyiLThfUR+4uSxD6jw
+ZTlSuX77R29gpVglv0EcYCaNntqLOoKxgx5udGPxilp5/JDpJr5XoXgqYBWth75nxEIcZOpvUGY
0aGZRub89MbeiB5XLizN8fdyvxzVWZ6mxGi1Pq17k7qwkzW71rWDBzWioeVbmb01e70MGuSKgV+7
NALB0aLic7nR6BdNNUK1xikNxOw9qppS7yvGdzsvbeDuszxqN63hlM+152wVGVcOMA6CGwO8A3T2
kjgornKvolFtngZh9PkeBH5iHrwu3GIyWznAvN2MGb6zxaNCcLnGItNrshfDBCxkNR4KB0l0hyZt
YJ5HMSff6Y/V3v3tk7S6rXK0jdY1nn6Jp29ShV54HLC0cQzFXRtWoDA7xmpMPzAM5bmbvUzbD5MZ
nLNx3oKwrDhEOK0kJplKHO2FhT9iAKmg6zDxvkAK+rMCttXcTUWup0d4/cfHSRkL8dAO3vjJ6kKS
gcSCeOfvX3EYQ8k4qDriEpcJF6Mz1QAyVDsxTZGkT0JhzMaHDa7y3nLG/bXnQnfhSry97asLp1YH
NwO8asxxXX7pOGReBmpS/VQ1kZ6+KsGU71sVGduDkQ2jswvjeJYBcFFae4t/Wc6JRNr59o9YO240
Pv7/j9Avf4SiQ2c2a5V+qlWtewNRlX/PKY8c7MJq0UXIjY1Fr7w+eAniF0naQMi4eAdqBx68ENmt
k66AxOBVzgZ454T+JeloEh5EFopf+eTZwca7sGaX54TomJo9KP9F0N+JrHO1ITVOUdm0PyPIkYOX
KFcV5RiDw8yPgUjcH7qc4fr7/eWRJ5c3QP4RIS72d2yBqlemcaLE3B4YlfWOAejGzNftOT7M1rQl
P7S2UIdTLDP6d0GCS4NQptOha1rz5JZa+5x64/BSOmXC1EqduggkF0UE2J6y1Zbu26phWBwAGEo2
1WXolqJAXDhNaZyUsdSOMcqT/jimzYunjkwFV3FQoiMq9Cj7D18WkAJEUNQuIB9ZXKPcnAbNDBvj
ZJdG+zqJfvo05AP9Hr2uYQKhKTtBHAs379Y4x9rTBwxGZpB4LwCllzut1VEZj7EKOMUA0rlH3c7t
7tTJbEdgyk01/pd1SuYIsH5kOOri5lhdFo6gfcyT3UfZKa2U+QOTm27gF/pccVebyDiUEW2ou9sn
eHWZOGZKxHS2r0giZj2NSnCavA5uxNSrJmb6T3HsFdA1ZJRxdrfNrR0jWBEIo3jJwW9Kr/lnBlCY
YrKa3DypsfmqKC7a1sCFj2xxe8yMeX4rDUV8v21zbYlksRSeoKwjLF/Y1EKlCfqBSMpTp+arodSz
egSflh0pxLVbU/zrxoAneWSMckrgcoFwAqK6Ozgcm1pxfqMapWe7eRxAippC7abj7aXJn75IN2R+
AzSM0gP4v8XtCANEwjW7tU8MrgZPetWX+b6cype6ac5KlWR3Gl7RfYT6V/fzIKg2zK98TTwRyHpe
OMrgS6Zj8EMIGDmlfWrFNNl3yhDYITyI5nhqimlu7mH6YHDNzGOxJc++snDOLGrHAPEgXFo2iYJk
dGzm17FsmaOk/jX2QaLHnd9Vwb8EGXbih6FOhWucSjQppjI21b+/sZKPliomAEiykcWxSuC6L81c
dU4l8593Q66hUqhM9DYiz5qhi8VVHGmjbpEyrDzpdKok8SSRBb2dhVnNpdEHu6dzqkdDjQ+1ZaSD
r9Xev0oS9rpf2aOx8ZXX9lqit6TjR5dgOUMnjFnlM8fOqVfGsO932ZRE/1R9kkd7degD5WgUolXu
PHMuUVpuHP1Lwz/ZIolYWzeVbAkUlMDE5UMw6bpQBXRJp6TJG3/uRttX6ilqfCsJPqGHHG2NI68d
7j8NLmInZHI6JROBfVJ7pUwOHZiRT/HkqcN9ANpk70JpWvhaEir14falXnEhJPA0CkEZgq71FgXF
Rm+nKStqvnARVRVS2S28dT1Qh50Zdv3G8KeMUBYeBPAsLWXwnnJAZOGvDH2Cr9oMrFOYNmbgIy8d
m37hDtNGXWJtUSRYAMcgxAQ+svBUkB9D+8Ik9wmlz3qGeAHuw4/RVKECFE+GaE5/v4cSuwGjliTw
X54WU82YuZkN61QKmGgf48h12l1Q2TQ+k7pwN/jmVlIsWWphGIJnDQDVYhMdM0xUXL11sgtmhXg+
QTXpY6d+LvLc+Wp5vfqWi6b4BK/gtOGFVk2Dtmdsi4LPFWmMXWTUB0bbPE28uSDZDbV9MFOzSB50
AEfNow7FFiPlkYh/Kfz/v2RoeJdKBOYOSSt/oC8tL9Ef7zkaE0Obdp1zMiJoqaNhSH6oQ23uRO00
G3jv6/sImArxDY4Pzw0h4aUpHRGO0Yw1/RSoYTPulLKtfsFGY4tjlhlWf3DVmFlptS7oxt4+TNeu
R6f2ww4ziMdju/y8rjL13UgicSoKO9xDChfme8jFTP2zlIe4n60uGv69bfL6umASPiJupWQsWZYu
NSOvw9EawOjWef8cKmac72py2J2qxNFWd/naB4DARn0dyldQJVcBkurNjMVnsX3ShzL+H80RWnsM
M6/eIlha20doLmA/kXg1At3LLzjpnWaH0LifLHduimOaOvG8T4SjWHe2UTr71A6mLRKUlVMD3IVi
KBBOyQkt788fB9TtHbu10sY70XE16mNblzSlkjqxJVKnDZ4qd3B/M/dbb5Uqr19NsmDKLaTDUj5m
yXLFJgp6umBGg7K0vB1c5uExprsZH902NH7mrTvvxajN8U5Ro97cw76abtUgVjb8z9+wbE3Vegsh
dhjG58JS07ew7eLkkFZIqO7dHg5zk2A/+GtXKJN/sO2y8I72xOIbu6Pb9QPsY2eenDl6QgZoMHZ1
7KWGb6NLDhdfUjV+IvLuW5B0/Ybbv/aG0jpUGyZ0DhQg5Ib88bVjQeZcUuE464GlfREUAoId4YT9
pelMMDdTkXwgRC2h4c+NDUe8cmO5rURIFP9JpeyFezLq1s4y01ZOE9WYJ1Nh3jpPHeVzBx7o7rZz
WPusUhSLCIF5/yvSmIzBy7mY0vAMO0vjw3sSfvCSQOz7OfusT5715ba5lStky4aCpOVghnYpKw0O
RkVnKlVOWRGh1ArjzyQOOZsfH0w00KfQbwRYtNCZ7I1e7opjklPrmIVMkdx4EYK1fQhLox1EZ+rs
wj6mwxg6d50TW/9hQyn+QlFJFkx5Rf6OP47NYFRJWUdWfNZQvL3jkZlgpWRUK3Pnob2LLYUS++09
XfuEPCn0wuiuSsKbS4tNPsReMhnxuWNocTzGAASKO080VnTPFIHTPOSwA3+8bXPtO9IbIoCnn0va
srgceRrASG+CFNY76BrGWZ12uYLghVV23ke7t5pDa+Zb+sJr14LaL9Uxdpe+/MKoMjNeotdueI6Y
gp38BG/4oMdG/rFtGFm8vcBVW0i6k+wDsKPOfrmpCfU5BVQRqPlsrD+oqVrtArhkvH3Zj2qxcWbW
ziZhF1+PmQ9Q84v6UOHAl+hAKXRO9S7/qWppGd51WVwX+79fFCgRYnR2j+mDxQPWRnPTGmnunbLY
GY4ogDnBzui60HiwxNw6X/7eGkeDVgFitoTNi3NpWNAmaIrqUQ4aVcg6W6nGa3ZqER/axIh+3ba2
tockszTYWRqAEPn3f9y7KaicKCPSOFm091/hZQICBCiqSQ+37aw9CzzE74Ar3OaSdkOOb7lpnwUn
uh5Wfu+FTvxCo8R9mTVgrFCgucUAEgqqwZ8hGV6zYX4tFKA6QtpK1Raa98WmqurgMhhTK6d09tzc
Vwyk6xiwL5/KdmAwffLqI1sc3yF3kraHvGiLr7fXv3bzJdke51TyjlzVDMIorYIEDx71VfASMNf2
kpKzPBfWnNF8sOkKNbmxcRtXOpiIQQCThFSCUQ+ohS6/rlloKK8GsXfSQtGkL2XZBH6LkKdxh5CL
iX5gEeSh60OvputP9Mvy18BCJPpcQAPx+/YGaPI2Xqa5lMhAFZM/kA5SBrz8LSFl16HyyuCUZ8in
+A3bfc/QfBVAyKB1j+rghXehlnZIrArrTgETnO9IS7VDQNdM7DKnTve1VWzN3aw9A4g1cdtQeQOb
tXAiYatbMz3AgJGqMjf3U5vV40OVqjEj3iLs7xUEYR9ub8WqSa440tGcBFqClzsBP28f6qXpnKZu
hlhNMeruhZ83ugfDnAxCsyi3vt02+T6Dsth9YDvv0Dvgq+RSlzYrSDKKfOxtVM8rVztFqodwMSdD
0Y4UmZvWZ8ZCN/wyUfJmF0VDCBOooX5P5yn4GHgqDL1pGRUPXh1MxdlQegRdbv/CFQfBz5KDbeTw
xACLVyp2Si8wrDCgj1Mlte+JvPd2gjz61A26kox+pVv5wTIy1/pgVa2xlcWvfBRJvkUJBpIBAsLF
OZhmkboteuZnMbXWC+X3fm83brEzE1IHzbbEFhxysWCGP6n2y1iVAwDX7dIjQJrTgmCASVGkUf3Z
TOxa9VNF1e5rD8TrMavJse8DRxIlMyNiz8fb+y093h8HQpqn3Q7FLrSOkM0sAdRoU7khMV3wAhFU
iRSd3gfjbpDKHjSMEVy5be16sbg82XGXSETZC708frXmSC2eUn+pyrjYiT6LDo4Z5UdPSeJ7y03L
Bw+vsGdqqtnIhpY+kIW+F0cIfQxMw+ZzadruRRv20ay/2F2YPDVTHVOXiexdl3iG44PkyPdV1ekv
Xa0a97ZwOx/1iXarSrM4XvwKWZfiP4BnmGdaer8iUhOzTwbzOUBg463toawIYuK9IC3FTkc0bGuy
e/HgMCdKlVZiTSUQSmcG4XLZg0dyXYqOVzZP5991k3wfpWpvOpGP5Vln7pI5ce9vf+WrMyUvEDhX
YiWAejC/X9qMO1cJwXAnL2OpxE9hP9n/eL39I/a8fKNmerWdEsAhF8bwFFu7bCgJIzDVZlTTlzkt
E4SXtaCq90YxChuim7D/wVBot3Vh11ZnyLkRolv5iMm//yNU6quhbWj3pC9Z0hUPc9grSACNYMyQ
bwu//P1OyrkwJtOZbgAWeGlriNy2jRI7fZkCaKfcUNN+GuA0/jGKeNgKzdbWxbgPZL8Uafh2i7tZ
Yj0PTS3lblawDzUWjRxX7R+AkCYb2eTaZyNWh7MO7yPRjpfLMqOBNyDIM5xOJY99r77EY5LcWQli
K4ck1LotPefra4C3weNgk+qhtpQNNoyESLPlo8WUab9ZceJ+cwO3DdDKSzpufzlDbwC0aovt6trt
cEK5ggD+KX8DvJFb8cdpEWpGTdR1+ILeEP0srNQ8DFkLLBk1ve5YCeH8sBVPi3d5Ys4/6DVM33QU
rw+3z9Ei7sUL8CvA3NCioyIEkOzyV/SZZQ1ijtnwXp0+qOy8FdW/0nAa1IfGLRuf1Gk29gjghDuI
UrcIn6++N6A5yvKy6odc+lUfZXaYonazUbyZXVYOTzCsmt0BMFtSW1DGqlmIxx+swN2IJZZafjK5
pjcJGx1WAaS8g6r/2Pyui2uzAaXx5qRx7dp+USvpZ8OoIUja1U01lANBVoReS0eR8JMmddqeysBi
LMNWclvbicBNfiE0WXb+MJSjZ/nALp3x0cmtTDw7QaybPvWS/p/bX2sZI/O73xMkJm1BsgCTWlSw
RqeCJnqo+9cYBdF9KUSPbEI0lD6xl+HuyhbdRKdVgqfI05TPcVp6d4mnV91uRDBF3almGX3pgi7c
OEXL6JGZbY3aLW0cAjRQge7iMFNe94JSGYbXIRY9up1FlkW7rFPst7CKu+4wmF3zFSKzqBW+OyH7
2VW22RJMN26yA+VVTR9TixnNnRrrXvKmTYmibXjMq5Muq47MtAC1AqPOMO3lSY/L3izVLklfVTFV
7i4ydMgueyt5zVuEpPdlMrbm0Qt6F/l2N2jaOxvCsC3EypW3sYlxkJCE+gLMPmn15Y9wrXKEqKDp
Xu0cSE7PCOU/VlKr7cH1CoqhZTrsC9OZT7ePzfXSKZzBBEqjDQzClZpDZ/VNMyh29wryqj9OdTA8
2CKZbL+DxN+J9V1p5cleEZX7sbKdYcOnr1inRcLoDBhZgpvlAGcZ2OPUq17/GnoqtLXdqPZHy7FG
/Y6Smhr+ZFK9+0BiWNEaG7JJMmfBq7tRWLtyNO/QUdCxEpHgXPXgypAiPC9A96ordnB0lYgMQnPF
L7fVgl2tK83321u+Yk+qW4E+gBEIuNviQjQOhV6qX8lbSyof+pNozHjnFWn1Qcuz8rcNLVB6d9vk
tXPghabzxR0kgmSVi/hDuEkJm3xfvIWEua4vykCEik9QqRhwvPUBctq2ETVcuyo31UM+KXZ/JPRt
qtLvwXV9s3TGMp+NtDdiRFXNOlKnDUchf8JFUkG7nCoHOEAQxOD65Vn5w++Kcow8vR7jN70Vef46
tSIEPtX0wbcU0rItWPj1yYO6iF3mYeH8UW68tIb5xJrGunrznEKgNK2MEX/SR2eK63Pdud8hODZ8
qB/sR1HH6hZBwbsG/WK1tJbI3Lh2TLQtm5JNkjcJ06cRiKk4eUuHyTB2DJ2X8YfJDmrgj5Mp+m8R
gI5i7/RpUr1GQ2pmfo1z/942qQigsrPcbzi0Jtz1c+CFSKSRjh0zNScDaYWwgAW7Fa2yakqQ1bWc
Up/u3FQvaTdYBVHoDKrAb9XSMF8LzvkLDJvJx9xjSt3v47j4yHiq7t3V1tg3e2eK52nf1tAYHILS
yPIQDECLaiZj0TTO20D5nJSxnnyMQqf7J0D/Yv5iGwko5TD0ODkz/BL4kTrVv2SKE3xDTMszHu15
EsnByZwg+w02pa2eUgr3xtciVhn88oysMfZWZIbBnrGloX7MOzMb6TzKxAesQ10dmQC3pseKuU/n
0cjb4nUy2ireWZMztw8KSsDGw5AkonnjCIF8nIaZguFYehkQHyVsHaZF1SpSjrfv28rpIl2FxZKm
OuDSq7BYRfEyKpL4zeq68VE05fRFR8HvOaCOye0z2/q3ktaWgMhUi3OOWbZVCb7+BYzMgLMhheMX
gNa7PN//S9p57biNROv6iQgwh1tKanWy5XaUfUM4MudcT7+/6n2AbVGECM8BBh5gPECpWGmFP1A9
7zndRDHolPbvGyWLPkZR3u0bR4VG2mZYr8WKar414yq4A5q7Ba+6Hp9TDKYClQN2kbfkdGeNIxA/
1wOKgsAe75LSA8PmIZqV7XQ3lZQorxG2eU7cvn7TI8iU7T16qunGy/5a8b48ZyRc3LH8DklLWPZQ
M8ueRenp8SkuhHB8fElj9YPbGO3zOA6t62t6nj/zLjvnAvvXR0Q6sjP03tB9L3j87S9ZUlXJRy2g
ofPVyhBTf0qyVrG23Cuu3wSXZE0qPRN10oBcXEdtjS4L4gz1ScNZ6XHWE5itUc7T5CvU0xQE1dTy
5+09umQHEpi5tDxpSVDShkG2HDPO8SXyvKE4Da3QxoOijsXH2G2L5lAOksGbRRbG4n6qtXHySUSe
ke/0QhnfjFpSY3qpGGFqfb39m14f/IvlkmEi34Cys2ToL2s9ligQcRhz7V1TNpn3tgqivns3k8Tr
z6GatON+aCPP9rPC9KKX2Zos5Y2TVjOWUmo5SDxxEmUfEdwrx53aDfiN6LXSpYehmYv0M6YXY3Xs
8nn0Pk5VP4eHEnH1tw0yUNN7FE/z6a4KjFDdCHJe9RsXk6JtgFIc7xp/LB98o+5Tty9M4x326OJB
nUPx0+3Lwvjg6EF4NLraS77Edc259KIx9h49FAiyB7Pruy+GXZfZPsLI8Nk2M9P80mRR/eyMlCuO
GNL1yrNWpEP+ybPieH6fO5Q7d03h5F+yQI+HjRLNkoQtcV8wMDhQlIZ4IZekiMgei8TJs/6ktqjb
QRY1SkRj1bIM3w9j68R+LhQvus9ja8SiPetrvwOC90GEZmgcUloY/N+T3VUbKdvVXcNvQfYaA0aQ
NtJ54vKui6Nk6It8mE5FXjraPep44VsR1+VjALVilxZZ/rUOjBiirTNMH8Xoxhuhy9Xp5QcwNgBs
yrLXl8wQJKU+Ot50MnssGX0cWMxfud3E1m7UgCuoXbSFN78uEdB1k8UyEHnANBAAupyzEdFtNjFE
OqkQ43+o4/A4izC5k34kfkJa7vmTmyKtpjlB+a4l0X1D6WQLxnudK8tfQclblgppTnmLLz9Nem10
JCUnyFfo6vZ1bXZ7pZj0RwVaUrgblEKbHtQBOeoS3aniyZjcJBb+UOfGJKVE4BxOijCSN5bdDeZe
GVu43pqXUbMfrRaemDVrW2av1xcfv5o6KlxYMmYuwEUwrMH6AOUyU0ptK2xCM334wfuRi0PZ6+Jt
0ImfDj8yBR7bOAelVRD+SsbiRSlt5R/hwJwo0MdoHBF1A4lDifVyGc3YDPsqlR+wMp27KHF/mehj
fFQxEH6bZm3l/WstnfFe1cQhvMDfXNZ0RCzJXJ07n7jOGxT9W/Gual3z6MZ6+CHqheWLyeN8OH1j
nW/f7Vf5rQTxS3YrKGSqaq87+q/4npJ9Qxl7sE+iHbrPQ5C2MfrioeYcAnrW74w2+xPD0Px8e9Tr
o0mmRZ2X1gGjQyO7/MCYd05e1VrOyYUvNfjA79K7wbHF17xrkzd9Hf+5Pd5VFkP5gIhe8vWkGv8S
KNs6Q9OOSmSdhAAMktf69LHvmn4nPen/+dq7HGoxNWGnjeKWiXWyixxPPTdq8HtRgYPsozoa7xAB
jI+pl2eHyZiSE1oAW4zP6+AK61nKhNTtAegRwCxKFmGJenVCh+80IaKYPph5VbX3TdCI1O+9urlH
4RnojZ24+c+iG0uLmAGfgIesq823A52jH4YYkpcaL6p+h/FqfFek0bzVPbned4ZE8KGaTgKMY43c
IX/tOwXq/0QQqp8qZURIXZ36vWo340ckS9Av0xWRHQM6ueW/dhlwsJIye1I0inrcsodie8bUJETo
JxyP1V3gOtWujUznpaTSek+hIXy4vfFeSdoXUQaSAyjSgirDml32IS/n6bXxZFZwV04z96p2TAkr
DD9IM1vzKxWwy2PUqUhKu6o9PWj9CPC2C1tP4UWGBrIbYPAruyS2guGITbR2IouaxmdD9ApmVrOp
/q702J2PTld0972mzgGIsbJO/dqdnDLfBbqa7EvdyLwDmKHROvadhv+WHqeDRh3JdFNfz4tZ8lgc
Ee5bXbHSF6u3zCOaAj3CU6oyfqAg2BTfwK/qn01DKNwMkovkD3E1PkTdMAePDYCzc462y0vct33w
PJIml36DUTjS1cXYWb9vf9Xr44zuAJAryoM0HgDwXH5Uq23Lvmw059TRL4v2QW4FyqGAbk7Xs++D
LX7Vq2bychGJZSiDUIWWHkuX44ELUiAMqNZJ63F13RmlSfSX0prwG9VSj07ttOKozXGf+6T/Q3kw
Bq7rBwBwyn0UO3r3bSzBqiO2JqA3yN7vvgeYo/mxh1kdEiCpRlmvzYnbbn+otV9OcCvhGViz8bAs
vlRewRkKx7Q7BSEoP6fO9Wivi9Y8OVRMrY+h2Ss7QOCK/idP+/SQ0r5y32l1V9S+XaC8fYhBmRyb
imIBkNq+HFJfBT7Rf1e8stxB3yuyD3zxUGy1l6+jR0nmxt0RkRAsf5fq62Ea93aNr8eJI4HcWFxG
vlo4xmNblpXfeIq3L6b6mzeg1s8b8s+tVrJSNpcDqhry+tXthPWSW6Rj351mXs4XzQuibyUwWISc
Y/Mo5r753LTDsMWXl9tosc1ANAEhABNKELR8i5UuUwQKw+WpnTDd2CP3FuydyjXuq6kN9pPbtN0D
12N+n4cl/ma3t8r1k0wKQUuAx5GCs7scvDRLK3atrDnl8Onv1Rp21051A+JWypDnIlTT77cHXHkB
oNvySFlokAK5XWxNZJxKO5+T4VTCUxz2U1BOmtRhD7EViMZdNFQhqUKefro97MpHpu4haYu4i8Cx
kz/rr4enS2sh3KgfTy6JUnbmB2Da6Th4/+3HsK3aXw11F+tNIayi/OAEc7dxd62OD19HZ4I0OJZh
bt8oBWFY2Z9c/CRSgCBYLvfGDPx29pogY8fZsLyVGU2OY6lY6lbnZ+2zS4gKK0wrk9f3cv7GiP9l
pqXDKcFjpQaGmMTunekOwYtRIPGHzqhC9XtS4o3Cxsr+kkEmVQQuI+gKi+Wm0eUN1ewxbwEcSx9j
WI0RBis/9CDmNh0DbyvEWLn84A0BKZA9U57hpYBKYadGze4dT5PrxNNjMRnFH+74zNinjp22T2j+
p79S2UI8apkX/BwbZ1D2TT0NwU5XBtt8MkY9VY5K0Sg4pYZ2WlEfc+zcR161B5lqugmi50NsH27v
0deo4PImkIwnCkFUwklgl3W6UU/0spwLcUq0eHzRITwa+wptMXr5RlA9T2GavItCytM7gZJ0dFBs
Aty9GIaueWqjKC5phiIG55c4uICxw9609mePnvAOZavKu6/gK7T+6DSV8VRopZ6eq95Ox12ZTc4f
VXTaF2j2nL+YOrR3NMoRQdJRhPhF357o9aaAIoNAiPSJlJilRaI1ZY5WGY6CioKhJvcNj9KnkOzz
TQ7tdM+pGDbCseu2J2UsDp+0CZAEV3vRPe807Lc9tRlOmlunmfD7YkpoBdt1O/iG2+f9A9egmeJv
5grzW9TH4xNnKfIOFgq7yV4vLBxOrbg2vqC928cvmi3sH//6TaSzFPchxT+J9VwcUCVHxX9qTXHS
vUgz/B5TVPyvvPhxID++Q5UZU7/bI15fCYwotZzIdMFyLCthzVR5YlRGcerMJvFHM9Mfw0n5GLgV
F1Sp9urPgpvoeHvQ66WnUCJVW3hdKUUvWdalO+RuA/3zVOrlvC+K1PTTCWaPm6n34+Q0H28Pdx0y
Xg63uH5wpMETMBjV0zCj/Q7PpvuGMPM5T2Z944G5jlwkHJa6C4ktWf0yOE1dc9KyplJPVT63d84w
Bs4dtScr+9G20sol1VvUFYC2oQtZitRNd/GUTt4/ckPJcigkoLIktQ+wBF2m2H2ce84cBdbJ0eZG
+PTqdXCAoXpocVvbOFYraykjca52oHlcufLj//WmmpFblwUSFqd2yMQRSMWM6qOV4c3btPYDOU+u
3d1ezrUReUAdgAFsIJKAyxGjoDHxTJ60k1YrUECdNDp6kzlluzDvw70Y261oZWX/yNKU1FoDAgQS
4HLAJmy1FriWfioGMYmDmVuD+07NTA9vHl0PzI08VV58lw8AYaDkuUm9F6nOdzkc9m66NzSedipj
LphcQejliHNio29Uwa+jEYkmpLtBICIznAU8RYkqAWgo1U9jV/Y7rTVpBGXWeJdjE70jq1IfkD9K
9nitUkf+5yXkhJBQScsjtL4XSziEhjHVlGZPaVanjxFqSg9GAPKkh5y5R8xoEzYq57L8pjAwYNYS
xLBZF0sY1xQXcSzU8VsuzN0UJdOx9Nr+ucjC6FkLEm/n4Vj8gs+J/gZJfm8XN/18QABs06ph5cKV
Sj5UaQC3QHSRV8hf54Ukuy4MrOxOPMnZB9Fo6a+C6P/e5Nod/ULLTbHXFN1VNs7p2iamOo3Wo6y7
XdUZ+7GaYykmd6Lraxy90R1iX5E3kG0EzsYztjqWBTUDMWfqtMucmQKUmcLRVE9WWQ/f6kRpPuBx
CCB60Kxw4wFbHUviKMh1waYtC94lKg2RPjGvysinX0MQYp9LTjuY38vexXz+9sZdWz0pFYpdnipJ
dIt9pCWmJxoqqScEcrx7VPFRjUuK9s5rVfGVZj+cyEbEn24PujZFECLggV638LJwVVZm3/eN0E4x
ivEvGFKoj7leY3xI44UO6n8YTHYx0C6gYLrcn13rVnNAo+NUpiKpnlR0Jw+Gq6AqHCuZtfE5V65y
KjPg4/AWAmd1lXiObo/oUcJVbluJt08Rf1JJtD39W12Pyr5Hffwf7ank22gRb3IFEH6whIurR0R5
ZJZKZpwcxa33EBWMAuaym+yl8oSvNYZzx5bWNnDrK0sIjIzKFQ8krYVlQ2x2mn7shcn9E1f6V57t
TPtOLaW955EzzX+FTwEswlKQFhBAWaAO8sf8dcW4ZAeemG3qq3GTPYzF8LtqYXh0GRVy9mdqbLkJ
rZwKBpSy/xwJAtjFqXDcoppialon26jU/ucg5efuqUFa/ZE9HVD+1rEq3Xco2osNYfW1oYk9HPx8
AfjzZS/nGmdWgtxGYpwUR6negd7K06NjzLl7BLSWfiNDGmHY5uN/iXts1HKQZqRoQsV98ZHtMO2K
iDv8JBQ73Tetk/cHLRbBGxG69Unts7LZKOit7SFp7ia1bKWcyWKqIVZOqtEa+omysfIuxu7H2dfl
kKR3qS3ydOPDrvTkbEceSYnWAKmxbIRNWgVtDKbyO8S5wkc38nJ77+QdZYNCEY8EaPHdoKWolnV5
96gYThi/jSolfKSeor2/fSddg+VwxyLwIo+XPATICJer7BpZmMKMzt7Foc1al0NnmH5cTPH7shHT
E69K99Amc4Wkvj3CULcmZPKqqfkFbpKaNZYz5Q6C/ZYW/HUERY2ZwoaUa+LMLVtLWgMYzrG65l0A
FyT146AirACs9QwCiHqwPiofUrBVfjzjGb/x7r3ejZchDZuPbFZSfjh1S0cdUGxphG1Xx6avfqMP
DQI/sqxnNG6cY6Sl+fuiKYZDp8emb/dh8zhaybBx0VwfPleHxE7PSbLKr+SHKY1jY1y40zsCmqTf
TTEYuInyyAu6FInnuzocyLZW9S2LmOtng/1IcRY4Ey0u2AeX26GoumxIvGp8NwfG8Fu4XvcAJ6hV
PgHf5wm2zNAJ//mlAmFK9YqgHAOHq4qlOef4JHWRe8pD7Rg1qa77bZeUUNhy930u6uD77S1/fdhl
GolbGWp5vAGvp/OvOzwS8dgh7OzgZtCVv4dhsKiP2sGXEV/xD7eHuj5d2AoD8CF+kvawbOXLz2nm
IY9tkTZvMdcSD705FQ99XTrpwRvz4NHMgvE0RL16iLrUaHY1epefLKOLSmTStfgcGXP5M061stvY
4Vd5EIwLsKcGXVswLgDXLn+W3gR1B+SleZv3ev0bGvEE14leRnl/e/5Xu0n6Q5FHoqQiVfSXZObO
iwtTC/r5LawOdzyaRcSJMTtSdKsNi9+hsO27/78RFx88SOzOnFGNfdvD1Gh3imtm90HYtc8xeJhj
HOvH2+MtN5P0qaADBMAAUDm7ePFW1XarQGqK8zdVYaYPPMvGm9IITlqU/jM18HUoFIcRaeEPypiX
i5bV+VyEVZ6/iZ2AHpeJxzEQv6w8A6LFttzt7O8aAnLzLtUQbbk9zeV1JMemdQLRngI3WE/tcuy+
tSZ97N3szTTRk4qz2oYGmLt+aPdahSqWa/wuEJ/+entU+fb8dQ9LdusrRYE7nZY2kMHLUZ1W61R9
UoMvPY4R+Q+zqIYzaLfgvp5r1XuTYBuXv8d10LLfaehVebtahFuaBouZv/4GWdYn3JP6JVfVbnpZ
QyCE8gUt7SDa14WnkonUAMR/jVQzKyBXdh0A3Qmb6nB7+st36H/HhmLL+aHLTQvrcv4abWZ9QPX+
nEzDcHD7MNlVamDdlVGgePeOlTp/aoK3t61ZNEe16KLkIOxG2fgZq1/gr1+x2HdD247t0OKAOBtl
O95nRjWBbo0N0bzYcTz9HoWZIM+RNOaWl6Wc33L9aWSx1WXz7IoVlQU5vlqpoXyB8IVzeDWbxktb
kU3w7GMbePtrLyKO148NrI7UDJ4CrCj5Gf56FqzYUusmHKMzQOJGfa/qha74k4bd7J4IJHwy285N
fxOzjseiKtqti2RxVf7v8MQcUjoW/c8l/84RVkVcW4fnoMEM0avy5CSKov6aemD0ibIKeyPmXTtc
0DJ4BWgWmhy0y/kayuyFY+mE+GWM7rgXFPcPINoSY99xpdGPNRVn2g+JOye7roRwtaOarNQbsfDa
EuMrRM9OIoh4ii5/hairXitFFZ4dHLjvR8ML9sbcWvvaBrR9e4HXh5KAJXJs0hr5938tsGJljC+s
8KxNY/q50aVSju7B/tG6wdnK29YG4+0jtoZcR8FxcWEaGux4u8NgFx/P6Q2FRjO7q7K6wt1diy39
33Lg182DcTuQat5y0pfFV+QtH0Xr1sGXqG40UC6pEc13o9KG4gAVd3T+7ZF9HQ6UOvn2K4FsKY6m
t90UllJlyarRtxwdPd2nVeW+m6Mx9MNg/nfhX0r/BFHS+APFwiXbj+JamA1qpXwxidP8ynMQz8uG
sPjomVG2ZSSzci5cMm5Pyg0wvWWjyGwQ71QwSvwCciTaMU/xqAE2e+hFdd/Og/exMGLnzkiVMfXd
EqvxjXO5snMIFbmIZP7DvxZrWdEBA0DVhudOm5P7tp+7pz4CigEPiWf+9pFYZqJyJRmMWjjtBWB8
S6cpi5oMOWav8MKWTfHWCRXnV1QVTbzn/68P+Zg08U6kKhXNXgi13NWuBNkVYHOGfd1W/2xXJ38Q
KFHIabJtBlzk8pAG4ZRPWaaxtSptPMKsoIaUR4i1VlPXP2p8gy14yNp6s9aUNyEAOFffO09jpWkj
Kz+b+vAndHKR7ymyesau5e67d4QSnwIoO4cgMNz7xtgafm25peyerJ1REnjNIP66lUI9N7UsDrBk
shLjW+aOiGlHwvxecPH/ur3aq0NRXYWZr0r9S/n3fw1lO2HfGl6TnPs4UoKdioZP4SPTOlb+pGb1
Rlq38p4S8tOD1ni86WMtMklTn5Kpg6JwzkRvNO/LysrVd3ZiV+Mn6riOtxPeMOQ/A01rj41FCebl
9mxXHlSXd5wHVZZa6UxfzrYC+ByEmZucq9CcAUUgdPyHXNP86BitNdzl9hRtAZxXP7AEssleCEXs
RbyKAh4LnCrJ2SzsedrZk+VkRGx0705BMmnfbk9wbTRZJLMp80pA+mK0oJsaY4rrFOewKcgpzdeh
cE557ub6j3gczX9/Y5D9IXVWwW9JOZbL75n1Ofgh1UnOpYldmT9ySxb7ri3Ffe2U0RbKZH1y/zfa
IugMdHjUWhgnZ6NDluNlrkUTPAGZtn65XbSlfbA22KtnlqRkUupbTM0CAG8OCt7CRZUG3fspyRJ3
J3rMaV90CN3Wxq27djIkjBgqMHfOFSaMQl+pzM0cn3XFGHLfqpDM0QvQS35uUIQ7hqPrlQYQ0qH9
hTjw2P2Hk0FrkC0jMXg4aVyuZEXXvgwrJz23beN8b53ZOWrJmB5KpTVeYsCpW8/M6vdF5lIq+mEZ
sFSz6Ey7j3VA0+dRa1Sx91K0A3wd8aRxl6v1Zgt0dThq+2iQgIfnCb2c31BFQ1ehS322IwOma9to
It21qpPvOndsNmyH5Mda5Ch0HmTmD8OWotIi0JuDri26LMnOXj+69ZM6x8J4GqF2bESvK9eZB1OM
ziZ0JBZvcZ0ajhcOTW3k5yCf7OxOi00rmfx4bOY7q1aEeCydzNxSPFkdFGFYZB91RBaWgddoRE49
SCPKfgoK5M8mMDu+0k9ju+/K1LDvNMRxt6wmV5YPJ1c6nMigUZRfJiYhQoaWXqvpWbGaCNUYjQKo
2ZBzB1UMQbaAe3P7Il2dJW8VZDWQ/eDaLvfLrDdTKNoyPVv1PH71iul+DnWj2lW1lneUuMduK9mT
b89y09Aug6rJigLUWbxNGmD0ZEag5izysnhvCm5bSrzC7ndWzS37ho45qHZV7Z38319l1IVRZEWs
nadx2dMVMNJczBWyM6XtvL6zKoRknLTNjTeZwEV+F026Efd+WAWqu2uUfHA/3/7Ya6sLPkGmD57U
6Jd//1cQgmjcgJyJnZ/1PC1/uYOnvLEHww52ENSn47+PhTQQCYOMQEBIXo7lKcj2xkGDt2ZYW8+x
VhSfSI2CwE/U7vvtodauASlpQauObgfh5OVQitkRiiB8fy6CUJv2+dw54QFO15a1wNrnA+AFkorg
2ODKuRynbGx9NDunOIeRa/2gd+1iKtkXyHYUeOHentPqWBIlTk1EyuMs3gnEr2yMub387LZWdo/6
TvkOZ2fHQTHC2GLXrY7F7QlGm4bLVb4c9mjuQRvNznWK+9VDmo7tsSu4Io4a5PKPtye2dvx04jRi
YY9tuKykogUQeaWFO2k6JDbOH6rlu7BGTumI6IjfT9PvxjSmh9uDrs4QWAqYS+J9dLEuVw42gij7
jI3fpK35nHVZ/2u2mmHeWx145P3twdauNGq1CFWRp0HLWS6dBG1pKjs/yYrMOTaFkc9+rDUgOFSh
h9h/F3Dm724PujZDknT6VkjNSlrI5Qw9NJeV2MSB1VWbMvYnD3hraczuUxU6W/CG1bEknxtRCWoC
5mIsyn+2HoggP3vWSBvahht2KK0RWynNiLYagmtf81UFkKmBdF0e7th0YtfObPQcKYTndwgPZTlQ
4KY5aHkTuY/kxP/Yh5OJOTR1wKP/b8jFbnEBWFdYshXnvEWd5DnOjOEbjlVNvXNrtX8/1jSNbq/e
6iSlDhSXMt2aJWAkqbuhHbOuPNsqvlwwz6e3gRJriT/g5/4wa0nx4T8MSKLEJSZFk8xFE8oSrag0
Ly/PkRPlx5Hl9G07Vnd93rRPPE9i4zpbneBf4y22zGiFeWaGRXkea549ZsgiUno0fxN7F98zrXI3
apvykC1fecr2VBtBxoBwXNzVc8t2CdumPDtq3uT7xp50eHGlW2+EhmtngQhBio4js8O/L89dNfVe
H1LAwW+4r79mmqHct2FevnSz92/4ydddKdG3BBCY7PDeXY4kOslyKYbyjC9goh8ycBrf6yzaDAHX
lkrqB0qpPey+rrrQYZEk+NeU58Rpwpe8rIMPiWj7e1h274u6MTaCoq3hFgs1guIFMpqU58aVDnxD
Xnh+WWhKSf1fD6u97bT/IeWECQXEQO5+1m4RmhA3e6LXzeLcAEQw907iGHd2kDf1B6vR0y2dt7Wd
SE0C1TSo69J95XLdIqWo0zAaS8TpLeddovQxgnZ1ZW08cSuJLaE5wSUNQm6SZZ43TkMatLNVnHsk
8IMnV4/U/phVdn2syFyeOwsXi10TRKUKEajaEnFeW8W/R1+8earTynDFJTQShvoSlmnY3uW5Vnp+
ilyBuvcqHJhuX2Fr31V+UAk2lc3BxRVWNDYCRIlWnKc+T8ajrmhjfVcM6hZycH0cMj+4e6iVLhuB
dZdT0CdVOCMOq1Q/vVgbq3ce5Z9/lGZ5PeBSmQXlYymMuvS1TZxpLkXccxLqOFeOUd48mhMyS1nh
vI3KMij+w6PD5pehLGkQLdbLjdlUIlDIAsuzOQVD7WdjUO7nMBP3Td319i6yvC2o1+oeBfwAjwDM
IO26yxGL2kirulXKs6KMzaNbinZXgNP6I2gLHjmt7Qt2YdnDpPPy3d4sa1Gn9dfIiyPfdMVojFla
nUWbuAdlGuf7TGlzP22L6CgwrPziVYGy/w+DAgGVsHdq28t7BlGdKsRSvDyjgYYOEfaCrl+NEJQT
Qpm9yjXe79zR3HqSVjesg7E4ziogX6xFglulY0WnPOTCcemdHJU+ddyDxLxtPH2r3/SvcRar6QmV
ikRiE7SM9QFma/wT+0BNqk7RlD/EaJS/ScOue779UdceXGTJeZ9swk8gfJd7KEatDASfzB9ErkzH
BK059a42psp4Ri3Vmjeu1dXhDGQyZeWelGURuJA1tP3UeOkZDRRd+YGLVZ++UXursgdfdouTr7en
t7Z4KHqp9F9gZACTupxeZ068vVFXQBpqKNRpWkZAWDeeveUQu3Zj0x+QjCyKrigEXg5ka7VVYl6d
nZ20jH90pR6K+xIKYXFXQZKClmcZ/f3tua0OKTM/E6kCyoOLuQl9NtTZ6/Izllx5dPIssO1/hlLr
2seww0hil6Gi1mzEF0sY2Ou1ygzBYkCSvbYSpYdeO2rsKBgCitD63gpQu3dEU7n2WzOHUuxzM8v0
Yz8gd3rKxkxzUANtOsNCA88co953Srhbx6Zuo/h5Jtj7dPurrO0w8lLA19KQmCL45UK0nR32NeK/
Z7MKxYcCTuPgz0k2P4S55324PdbakaUvBJSIVaBestjNZL9dERtKdu7hYjZ7NYqq8YPemUngq1Ti
d16afHNdkdsb467tarBoHCEmeA2wQFKhIwrh0A5Nn3mfITF3SrzT8FndQv2t7TEZAiElLKmmyxJX
MTWdklRzfm5Rvgr2ehzMfzBaVpH1DYpvVqvNx9ufdG1qUvOFmgYCSVcFbycrQQ/PMZtaybvpJepE
kx2b0i3G3e2B1vaJPDyGLQGyV5gRXjBLpAVZaZdmRuQPWhP396469+1dG82ju/Firn5IZCM5qqBU
wFBebsu8GrCDt0G4Fd00HWOkup5cgS2bH3ex4+ySaJqC//Ip8QWXzXdKWUvjoSYFWKbqSnHWErzP
DqIM6IaYQM5/3/6Sq1PDzUsGdOzJZW0tzSu0gTuSX1vpYto/fYT7aow46rjTuymy9wl4ui3zPBlh
LBNS+TGlyL5khSyOXp4aZTojp3aeHOxDLDUpej+wRbt3hDvDzqX/9wzcLrjPk7R6R121+nF71mtn
nzSEYizJKpnqYkFxVeJ2p2NwVjGTj/2gU7UK7m0XwmSqgFuprV0jnBk79ufbA699bhDGTBxALtfc
IvZK5oRnkuT/7JaKeiBYR5faHjrP3tMMbj+1INjERpCwOlcCLrwmpTLOMmZXq8oYnE7Jz13hjMld
6sFWfVSUqm++K4mIkDxsOhymfCTm0q0gd31sbgKJZeNGWHznOqusUWJBz8KgIhBaSe484Ugi0Tlu
Vnyd3Kg1/MEASbfRDVu7IGgq0POHCH7NGVHtubVnpaXiniA5iQt42k5Prs3F9x7eTBJtlajXACwg
uuBUAXzi2C45VVWL3LKbJtTdm1H7bE3RgznqVN3VfgqfI6dJvzXJED0mqtN81tMCtxZLzz9o/Wy9
3N5h15+c95PqGR+dzj8PzOVdpcVT6QhAg2claGv8wRXnye3yJIIVhL6lX4EpAbHvTe272+Ne72zG
fRV15rmBrbAIaAbQF/HguNHZcIbqqGdmkBw4uFa3y+JeyKWu0o14dAWXKseEw0JjUHJGFveIKiaE
phByJNPuUscfHJHd6xRFx0+eYjSNT2vJdh6n2GuzuzlIf5EmtF7o68lUbbEGr680fgoJAM7eNA2u
+JCOA9fd6p34nNRkNgLiyu9qjEX8mNe41ByCyZ66o4JdPRmCkrs7q0tN53h7CVY2IT8C6QPYGpRs
ryXVKQ0UVk5D30mIYBHRLrufhdFbfpW29sGJsRXAXRPQGpt4Psf2yH/MQqTGyVLaTY2f62hA6m5K
FRZ0KwENyzP6V4et0kWHoOgUncXk2ghUmJWW31HLQ2bw9rxXB5Lwd9k2pSy4uFTLWQW3pIXRuY6g
2SI0nMbjXeZkzRauZmOg5bPR6I1t1UnNQIZX38cUKdBRRlGi2ljItbMEagclOwl150K5/HJuo6pp
6k7xuU3RePOpdKnq0USba7yrbYj3qBSq9Zbrq0wWLx9ldg2cUAg0cOxQ1rwctKZVqxShHp9D9ECi
JyjE0w9Py8K3U1lM2RFURTT5xiiGYzHXdrqxhqt7l4kQEEhSo70UodVjq9eMusbdcejLz44Rjc9D
1IXW3RRSH/KzNkIxOywTWxwSqrWmr03DaBcwD1ztd1GpXb2/vauunxC+BxGRITuP/CMv2r+2b2eq
SRB4VXJORqv4nKmiodeCJ93BzjlHt8da21iIsKNiSpGJK21xVKK20lpNJOm5gxI0vUGdRUcqvGkm
b6v4sz6SNKuQ7qTXQMsYDcguaplVaNrzvgI52/3BGKLa6qqsfT5iZep3QAv4c1GbSDK9rR0lBdyj
Z2/VKSq/KkP3cxazE25snbUpSdliYlgOApWQy4XKAoTocnyez/yMMTug0tqjM05foN1Anq3d8Yj8
YcrCgwMsZPHc5DY4+AJN9nMcRc783ivHLP6OnlSc+JgyVvHb1I2GAE6gWvfHQenCUzfawZaoztoD
//evWDzwqjFgzZDXybnrWvV+cDMEAnMC5303NuajlVn6E8iKfthIudaGlZeDNBwCV7gEbCQ0ca2+
ipKzE41Fug/D0HxALkf9CM4KNzrRIyfxDHlVbMm6r20kJNXBHEm9nKueQdyPuMTXenKOwcc/AaYk
ftEdjKOk3ry9BSlfHY06+msJAjjuImL1ohma+jglZ3TDskM9T94HL65mSnhT/OH2oV/bTtzuYLYk
Pp/+0uW+LYeiNq0qTeBNRQg7YhRQdT4k0CTZhW1o6bvWMQDhVmmaxX4IDXWnapHpvr/9K9YmjEiI
TEhIScDtX/6KRut7MUCIO7sBIkg7dYq16qXM49HxjaHE9Pb2cGtPG5LN9K5fqeTLV0aHItaNGU9o
RaHn92Cpn8ceF4QE0cRPYLqTjeHWZ/d/w8m74384O6/mOJGuj38iqsjhFobRSFjBSQ43lJ+1lwxN
pvn07w+/NxaaEuXd23Wphw6nT5/zD38E8aQ1pbZWFfa2tlF0IV5yjvderCvwCh632dEtdu2Q/C4p
bajxLed5OVzVD67eaU3y1cbcpnxX6WrcI/2Iz0120+We8t2J29kKU6Wzxfntib36pZQoAHRwf7wq
nXENygVaFHB9y54/YIK0Oaooojy5NZqPb491dRFhJcP/29gJrwqzcgZ72zFW2mpzgNmZFbViVH1g
+ukpdRbnrxvYG91CBbsNNxd1k12EV8xMovamJF9X06yXU1rZiXdS1jE5CPDX5pDknXI6hQnuk12A
d+YBvL0y5l/7oc0e866rtqKLUlRtMOj6qB981rVppPQCshAELoCt3dHzqqmKx5Z0faH/hEnTalo/
FNkYoevO+fO6GId3x9UP/A1odLmSycxf7k+joBhqAxL5WlfJdC6n1BOBUjQD8qCI85ze3iVXB6Ox
vHXVuDD3RDZsBJIG4cX0a6obXRWie9hIX0diZEC4DvGot0e7OplAqDBu23yN9mhNu8e3vsuc9OtM
i+IeSwVxr4HYPIHCya0gUzNyxb8fkfIjyKZNg55X78vJ1GDnyHzkfYMkb43mzvCv1cXF+7od51Cb
p/RgOq994B/D7W+mzraVsUHa+WuDadWpXheecUhUhLyPs39Xqgm//svnbVw4C4j2qwbluMCzx6iI
5UNO8SdAuHtL2tjf1aMt/VhY038I1bQHqRqTLG5mlC+ns7XjrNVoLHyd7FqTgVBa+akvhti7IdM3
bt/+uGuPHY6AtZHiEfbYVw50lKHmmYrF11Jr1VCn5ncRwOwjO1U9xXeNvkFYW/X8FYueH28PfW0d
KX5CJIbyTt662zaY05Uq7l/FVzkY30plUXPfTvoiMrUFT9NELb+8Pd61O4laJxNLhKHWuhuvKKre
qpUFeoZjt78orQ71qWqKOpzsxriQznoXL+70NXx72Gunn5IX/21Su68404ilwGxzRoCU46LfLjOF
qKCzITHVuVCqg7NxdTCeGZtHMxz4vXzb4DRZn6hpCUpt6r/CgOaEWM40hp1jjsv5P3wZWFReAoBm
gBC/3KilmtVDbpVY1iRQJRA+rd67SknDqLfS/5JQ/MbfAZkB3b9nOFZLUq0TAmJfF2Vs14uDi88P
W6T1ExpDlj9IXAx8fUr0I8bz1U2K4A7gi013a98RXRbHyXkS8yDN2+6b2bjuA4nserNmaKZeKgrr
zsF+2Y24gSc589TxOBU8rvZQq4Jk2BNKSoVqWNVIb9wvmtmnmFms7+ZKFAe59+5Q/P9oDjnFptAG
KHt39Ra5AvLEGqp7W53xnU1QZNZ9iQNPHAot6YIestbd2trGeLBTXw8Mu45NQ3GWowaN6eXmadO4
zApzqe7zOJV3Sd58HlnYHpJNrF2yYiHtEOXyd81mvpbKJH10YCMsKHpMLwet4KzGVp3U94nrSsCG
peH15zIzF+4RKzZw/5v75uB2vPahAPSQpkJuA+jv7kOnNon1nKNyT7TXzkbZexfVwHYrwXrtqZd2
GSA+fzToLg78/lC0YmCT86giXdwNmqSThDYk6vtWGn04Zatmhkkyrvc5eJMjHrfJrP1RMKPOS0PF
MOkhczQxO9jFgb7NYsAslhcmGoiaTTg9hg5cqcvRi39/NBjIA6lNa4FaFGdx91WtocXlVPVemMYo
tsTSND/gRT75m8nX4+AOzcFNfHU88sNNyNniXbobb851TZmF44V5I5xzX7Mza16CIbChJYBCfjDc
ftF+f96WZ2y1BWpSu92pEUHdVNG9sHRF+z1ThjYUg53dUKg+YvlfWTLwcXwXbiikifsCrtZb0DE7
E7uEqrFOTaIPQa0Pf8ltYWPQmqWtuZUxQTrue6pWO+exUS9euGBg7idmY4dmiqWCrtXV2VZQ82rg
yd8gwqMfBNHX38fI282EWAW3/V50E7fCSo/tyQun3PDOtjaPePglRzylo1F2G19PPFAa4+CFxDEt
osNnn1Mbp4G3r9nXu3D7lm3/8cYExLBtmz+e7sWsGaI2Oi9ECXYzW5xNaiTICbjWMIbZ0Hv+2+Nd
+6oN1UQdZGvg7aVl4NS1nYllXtivTn7OVt7PlBP189ujXPuqDVFs0bDCfGA/ihqrohuqxA271bUv
BVS+1O/02qHDb0hyedAvf/tdWAAB4gf9pm1ud3uci+qs8bgMWnFeJ7e5H2zZ3sO6zk9vf9erQ0xu
ghkG+jeEKrb8brWSQrMHo8AMq131NlBt7tClq/MQxNGREs4rR7TN8Ytwy22GQgnKaLv9p9hCUXod
T6E+afPPJX3ZG8sblTWoNN35blbj8ET8z0Kjd9PUHxorfhzs3v6VVP2IGxHSq+bBXt1fdtsvgo8B
dow5RtR99/ViLbEbiOfi7KV9dVsZfX23kKWdaLigKW+v2p1E4/ugfHBtyv8cdNtqfx6QLGk6gSLN
GTXb7jxoXXyKFQgFU45n99+vLr0C3vCIlmzq5S+HsjpmV0kZykybDNUbjE/x5R5kTf05r4/0hq59
mMWFt3nA0E7da02OcTEqxlhi/dFnELp5m7g2tU+3t8/A9NsjGcRXR5LF2x6Cm1Q9HZi9PvqE5Ygc
qro4Q4fOHlSUwuAmofqSo/dwrnLnL8FL2rZZgBHxZcgucsVugeiPdQMFEU+mzi0gzVZHnnReQpQ8
6lObkJW9vW67Z+42FNQFqDSkYBtcandS9NTUk9qb4tCsncT9PMHWrS5WkTbdrVnSSA5KrEf0EbN0
C+OfqZ3xInv7F1xZS55kG0CV/UMrc5doq9pgJE4+KqEez9bPuLNz7bRUhniKraxpDoLQlZWkdMdn
qsBhgbztSghqssJHGlQyiaJZgNTUGZY7g7Ph7fNxnj3EyrpVHIAqX88xB4OXJwkM0GZobi+Xsy4L
VIncDWEwV06gV+twErM+nlfIOE/s2fE0JF2KeIlIDj53P/ImzfL7lGx9Sjj8uzxtiG2cokDWRBXm
DuvN5irxPfOM/gGWGHw+fC97L7D1qovyIkU08e9Wdmu48+bbXodwJUFfvPzuLncSJ8YqNFIr1+0C
TCjbf3A1McKJRu5BfN3+1p+p9u+xgB3j0k67hFfpy7EyEByUMdIpSvpJT8NuQqwEKWHZ3pZGpg8n
ry3y/INrJ/PtkNeJ846UwUtu3v7gfZDnR4CfAiVHAOSpus9TjVQpi8LL5wheRXOJPT157+XS/ZCL
3nsPFGU4W5XufXh70P2WZiR49rzfts218XRefvnAr1kdAXgpbUGI/oIdTvno7EGuGkIl19bhR00Y
Sf+uwE8N7uWo26/6I0S5RWroKDXP0dzla/GsrU5pnWbgldYX04ZNHPCsnj+9/aX7SLGNCWgFpYSt
L81D9eWYqtJYk96XMqqVfnVD1I2m6YQ3WqH5btbPRwYKVyYWsAzZ3m+jMV77L4ebBFXUevZkhAeb
fTNZQ/K5MLm3J6mnIhhlnh2lSK/3D6BrmhcIJ9pkY/tgrGiq17pptkbaSqTwLW0AH9b2g3arJqpi
Xyaug4cBMYKDrsYeWrGtJgkZ+E4ePSCz9ugCPBM6K87kHA2Jpnx2u3gc/azKHO3UrfWT7rYOhDag
iE9xH9v5uTNT7XOsoBlzC1RxOLKkfB21yNyIHBrS6hRe96QFbzKHpp7SJWrzMfkGHTm5Kxr11zg3
ykcOlfOI6nH+gevqqKb1OohsKePW40Q5ZrOIebniaz5Wfau0cxQv9XLWMyM5JSCnn8Goae/qNM3f
z3TT78147R8VzUZR7O0NfvXDAfQirkcoQ83i5fjxBEzZclgG6lrTRzTmvQ7p3An1DBQ17DVIk6x8
bo22/AV6sXl+e/Arm4/GIE0KMnSQ9XuBrRS5zDFe+PgyXZUQA5rivvMWHZa5nIbTbA09RoBqd/C0
vzoqj7hNHmjD2O/uiAVVJAQmnDlKmzQLpenIyMGQ4KSrhegosw/1DTHzyANsjwvcNjx63Zu2tbld
Ua9K3pqaWgNOigAh0OyXG+kO3FbWBJqdek9VvGTh1CzJ2SqsR2XL/DSs6G7+w4SDVuDK4h3Lw+jl
atN8I2qifR8paTz98NDUSlM1pdZPU/FDnGbth0FJvfPbg26p48t7kg8Hxr29Qzbnnd2giL4Mqza4
Cxd+Z98oSH8IHznO+Ofbw1xbVtJKGr8IHzC9u2WFCb8JT5eocvdLR/RyJBJ0qqKKYNEzJwmMvtAe
JR7D4iAPuHJHbOVEd4tnKAbvj7ApyyUusopd7Ahxjqshfprb7lPdV/XBzr12WBnHRr2Hci04xpfL
xxNRHfV+WiKBg8qnvpXys94U7kVJSn0+O44cHxO983h7QVI+CNhXvpK7HpIcSniEyv0qxisel9Rs
ZaQjye5zgOZIn/KmuzNWTTvyF78SFanOEhDgUlCzcnZXvZGW7ppkvYy0btJ5gwjjlJqDfssTGxBT
Vv3UVdf4117yT6aRi3/+eiP9LoIjLI7wHZqnL2fZ5hG/TpqzRuYUy/hMTgmDzc9EGyfBIkcvfVdP
2aieHKC0RwomV1YYLV+gN/TGNnusXWY1Gjn0x2LhOsalRvGxkkvXd+YqM/DSLrWFLsd4Wh0UtfXz
bKqPGK6/XZN2Z5WwCPWTVzUup/uJH80instOYZU9d2Kk2rOUU2LATb6v9Wytg1mRZZMGLX2YOkBS
LVFv61XLxYkChK0jdJunbWhu6vPf1brM2qjIyuY06rOjTgdX15W44uocOnqzsMBfZRDrpraYGfoS
qd0sv7pmbAaO2uZ/2VHf4jYdYJhKBueOPHC3HSarHCwtrWREaSF3Qm1Vq9A0UBWAHVLl9c1ijerB
6+3K9oeCstnH0z7kYb7tkj8yXUSNRZ7rco08ykIYM3bT9LDmjvpQo2v9OAxaUuOG4BjtbZHa84+s
U/ERefsQXDnu9EiRKgEGQgVi30cwYfkrg5Wr/IQJ/pJajNmnGFPAFq3AqSz/smq0zTGRk7wX1Bdu
ebsrIod0CL64UqPSbuS9MEZ8o+UmhXlbJ1V1BPe6clPwXtt0UX6PtrcOw5QhK2Ok3CLXSOab3DWX
Dxkqxs+qMaqXxV0mf/QKefB6ubamSBGSYoNTpBm8C2ncmEujVaka5XhmBH3nmXe9kKmvCb0KAdsh
UQjU+b3iZuIxNtrk4BK+9s2I+mzeV7+L17vh09lJgQ5rWkQR0vmnGlfnHZ2h9K4UmtYEZNhpc7Ll
5rXx9j7a/u4+oJBqcHgoRrwu9LqKniZFN2mRLYw5zlCOWMvxoeOmRn8gdpXBDHThZPG/bw97LY6i
osXtQWDgptwd2sVQ60xXOJipUhgnVG+Mj65Uu0BTYI8haJ6H3UJ30SiX8oDkcy3Po/XGoaXBSMF+
38W1VLod+dyv0UT5KgvG7ej01AU6zflUesWY+/kEGf3bgKpT+o5uPRDKAkY9+oax9tcGZNsZphFI
ywePKjSPdtUnszY5QJNYo7Tu8NMscCGD6pT6UhXzSc7d4M/q1N2giOndjjlCLHFjqn5vpEdIoWsP
PoCAm7DiVo8GMvcyqKG9n+SuxS+plan9IUdb/FiKRQn6PskumVyMk6PYDTiXsaOKvmayufMGyija
nHAi394eV04DOEEe2sAYkHjco1xTbsDcnXXWCC2yi0VlLiTarPMJzUnxoBcqrPy6TtuDQ3hlVwJ6
Icr9Rg2+BoWndlPTXZeR9JRehcTcyCkoqOwkYWO7tYWKeI+hoRsv4pSbGlXDg+++EtWpQdLjoRmN
rND+tW8oVO5GRBijVKrmWcRr63cujFW3crS/z1U35xLa3QiyYQi5O4Fms3QTrT/uMMx9I9nnUN04
kcKfCXj3eo+Vqd/LvKiQlDCM9ubtBb56CsEUcAxJ4mhr7a5QpW7MXlE1VlibsmAypfWgaUXR+C7W
8neL0rQnqA/i0apMntgLtXXfahu4aG//jmsTvjmr8t4DRQam6+WmL9Wm1ax+2/SmhsteLbNTIqSO
QX2mHHzylXSIUg7FlE14nKxIfzmUgRPNCA9LjXhs6e9bu+xDPdO0929/0JVr7MUou3iStB2wjIFR
BrvUvgxLGX+tHd09a52LGqQ2uh+dOi5vQXV1JwNTji9vD78/uPCO2aL8wd+yUQTqlx9JJphZi7vK
qOhi7951yvZr0S75F1VWWc5Nonu1j46zeZCf7L8agysMf+iM8KzAbmPf/Kno+XQ6ep8RwM0VJDxI
Hc83slbeFNUgxpO0M0GhVbQf28GdulNZUP06oOPst9L2G7b0E4oHr+lXMcvT5t6TheZE0s0niBX0
TM2T1uWgPMqid/4S5EXuSTfTRaYI1ACV/P1bs/SQqIY16EQJGf/nqsrboOrjKrJXb34vcXaFuuce
ycvvs4Xfg1LlZa5ZZnsflxN3zIVZ125UgD8KPOFK8GTD4HxszKJ7QAnU6cO/3VCQrdEZBsPN8pLs
v9xQrehZulS4kYwheavjML5PF7WLrFHps1On9M1H/APq9eAmeL2PGfY3PZSSG+6gu2GL0Woss0zd
KMl161YzRmy1yUG992M66qeqlk4gY2c5Ckf7GMH8bmCrrS28+SHsQTSNUdqo1XvsIWGPyNw4qeed
KtvELOftab2yWRmI9gBgfHwJ9u9YsxvjIUFgPKocCjDItY/nNrb02wqi80FIuDoU4AiCAvYgr2Sm
+qY1M2/O3chax/S+7ywdRlwrgllPmoPNcm0o7jMexnQPXYidLzdLD63MgWnpRWK02ntNLeczMCjr
yzw5RxZvV04C37L1fzd8BA2el0PxKPQQ16+8aFSS6bFbHY4fst/RHCfpUy8W7/btBbu2M1AdAatO
dXlDgbwcb9EaVOWcTovyrBigGqzFP7GeTgcTeG3bA6Ok6UsBakPgvhwFphAwE7K6yHUaLMVl1fcg
TZzBuhXQh+Mbw4rrm8nI3CN4xrYyfz5Dto2/if9teJPfZbqXAztxDx51LIxI6IO2+hgoyjsTr7NL
bylaHABA1G8qW5XvRqy6lSC2qkPU7D75+/0TMEqCqYZ20CvIS1Ozd7zE1qN5bE24aabTnLqyKc9d
tUzoTNmlIEvIs9Jf9ZL+0tvre23mnU1skQIpsOs9HXkmHLSmmRiRk/b4BC6iu0w1ByRT0u6jzBTX
73ECPnj8XdtUW2TdPhr+//68gL1RKGelWmQgVH/KaNv9Lxua9tvbn/Yq12Nm8fyitGxtqFmSvpeL
q9aNmwLU16O69vK7miZNaA89jmrKoIf02B2gbYp4aBNc2MtBrs2pz7wj6eYrE4wboskUs8fQo9pi
xx81G91CKG2tPC1aLHMykxD/7N4MkEyptKBajKUYwon+VaIHcOw4I8Hbk3Bld2ERTl2Y5rdlvyJ5
ZcY0TnavmtE4J8l9Vrnap6QZnHOKQNYQyHWpfhlOrZxcdzyqSl8JVdQUtuI+UXFbiJdfzn3S9LJo
zSjLoChcEMgbraCH1fPV6BdLpGE7zKqeHISSK7EYARrWHGwMw7o79E+ctJ46o4wULQiDhbG19h9g
VrhQrw378vbcXgkevGN4y2xU0634/vIDEXBIxCyEHilGXjfnodNn+zR1iTAtALYIYgYpDwrrcTaV
OvvY4gR9W8/CE39/mlAsYXGZahZ6P89YV3RkR56ON7JXev6QmWXoOsJcD7bSlfVEooOVxPYUafv9
cXLlrLu9mRnRkHnJvw0Fqc5frbYPk96d/TGdjijMV47ORieg5Ek7jg/YbaDVRZGp0WsjmmZ1/VHO
BW3Afn2fTcK9AV08v1tzrzoox137SM6LyjW+DbzHO5n6NOIKnBpR2WOo7c6TCd4ITKxmjWbIw/gI
BH51PBq87CAe4NQ/Xu4hdNzIXifEWbPczE5ObC7Qv7o6QPqzvCGBGW/f3rNX4gHFDQjKDEcl2dt+
zx/hqOAmyMdV2FEZTzpCOtSMveVbmkp3DHGd1pbkEvcezV7k7lNlOc9odR6BPK8EZqr+4Ks8eLyb
dNq28H/8CORPGpEOpR25rekKEWiVlorPczU6pBhd1qrvrDyfJj0cvLzOPwEcQTsw6PVGjn4ZL8VR
+vt6Ung2YTrG44bK7ytBzcXD10M2rR3VVNjLMGn68a7IrSlIDLN4X6D79N7tC+/ZNer/cP0zNvBu
GkpURF6TV8YVUhKbK5rLdVoC7hJ0JpOxKZxAURsxvZvdIZsCym9a4vdg3X+9vSFex0s2O/I73Ez0
vdENe7kWqz40WqbEZoS3eWP6a13NN1O12rnfqkZ5EKpeR8xtsE3dEiAseIrtx/y58LnOTWjWVuTU
mQzdPK3PRZs6F2PuP5KAxM8efk6PtZHWN+s45fVBBLs6PHNMuRPODwTdl8NnYyYs7JzMiPHkOxBp
dNIqK/4wpxrqEjIWD+kIHPY0O6VYfLPnBXyQbl2dbWSRt1kgUu/RLR5aZY6zOlzHVlV9kmr5odfn
5jZblqODfm0k6KxkPkBXyN53B71bm7y1U9eMlDa94B0R/5Nkpno2pyX9y4oe+JANMYHkJXYnrOwu
hHHdtjUKRhZQFa8XT+g8od11BjVQLU9VOuIOecKf2PsKnlNNohXV3+e/38KbKxCXHyaQr8zIMqPI
S6u1rahYZyPqyn75oKbt6KctTlJvD/U6c90afiC66ZlsRnfb//9jAxeyMMZm8qxISVBdC2CWA91O
bKP+8vY4r68FpDap6FAX51Z/daevWGMIU7ROxHs5PWvu8h4V6Cn1i1g1/CZejwpZ13YLtTNkDgh/
VHh2BzMR3IXtyHixOcnF73uD19Aw1/XFnmpxsGFe3+t8HDTkrQjAJbTvnCqtcFqeOU7UuKX9DD1+
7iIPH5fqp3QXs/uhzyil+108NObB7XdtWgkwSD5ujXRK/S+Xzx3G2VKL2I46lZa571qKG4jGsgKl
KvPC15rif3+/jqRKxFdapZyR7eb5Y790Rqu7TeLaEdJIYri4pVF2vjmUyePUVd4cQpc6qpVdm12A
NWwf0m7gTLulnNrJNSap2GT8on1qp3q6pE5rP1piLC9rlqh9ULpZfVQXvHaHEs/Ihw2yilcWNcTN
AvFFdpDTmSIYQEXyYO2K8l2eifykWYOU4Yz6zcdlVP/SaoJrm4oI2Eh8QkjduExfzrLe4AmWpZkb
1bEyBulaKmFWpdl5blUc+3BDPNhGV04L9AkXHYRNh/dV4j/qatNrKuNR1LVuAei579CBqr7Phqsd
VHev7Fh2z6ZJuM3sq+qus/CINVtJZc4WRogrHkKMMZSQtdQm2EXOEbHo6nhUHknPUDejJfVyKvOp
jG0npgBZD1MLE1rxHla7Ev9bVdk/VMV0BAu/NpXUktFCM2DkQHV7OV7mTPhyK9IGYFnXp34ZuI1z
gJ+LIZUjeP+rViPp3SawuOX20OlQ2X45WF5Xoi+9xIuQTbfOQ5Upnyo3x+61buU5t7ouMBWjIMo6
cjppKI0mvhNb2heKssYBbOr1ceGnbB2/TQuK9ssuMNgZOTZ9EI/rCkFdyEfpl1pa2hSu2VDe2po0
nk2zTZozKg31j7eD0l5ZeUtzIXWBwseSAoypsbvF9M5NdIxuvahcdRWKbV33/ux4/Y9ezabSX8xq
ujW9agyVuFFG32ocvAstbzDLkzQn90uNu9Cjo7hH55gwtdt/aLqRDPM02c4WPav9eyhphSiaTkEF
U9MBCDVWURgB5bFhCNIiqQzfrmK1PE1SOu87i4e+P3RyoXs4YsSHjtXc1SdL8cbPWBlbRjim4AAC
zxh5VxllY3UnW0N4KkZBxApXxLCMYFlMLIARwFpO8E7k+rz1eS6aKBUlmK04N2SADqq+DEGee0jl
BJWpl9oYLMhWJaM/r5WWr8HUT1n8kK9qXXyh29VNPxJVb7NzbZMjXOCv5Gnvi9y24mdl1LtB9+PK
cBYEaUpFJvj+uF03/5qabZIvtpxmxUbptZrnT6bZJdn9gt/0eE4xnFa/UVpo5KPImjq7NYSpeF+t
OXXcS6xKmoh+zxWgTb7XTnF/08ANxO5KXxOvuhNdOSGLnSd2cmurwsSxZnJj7clyWxCvhRgnEaRZ
stirb8HLEmgUqszQWhTrrzFTZTn6mrnm4lZ2OtwtT7pddtMnc1u9k66YzMc0wUIgwsXZzG50sy9d
hKl19L58qM7VpRWeWt7WME6Xz0AzliqotbKLQ92Ttol8YCeLS+ZS6g0NLDekj76EZZ2Vro/dEDMH
rQpo/yQtnjCJ3r+fR01ffyJZpBv3ymxhGA0NuMTPy7Nk1T0oC9Q6f3LpRz6Ntp2uPy2lK7Kzi0lK
ej+MODWcl0JRh/dOUpfrTWGjCH2Cyr+xqbQKEkEEum1Kllvgr6sXdGW5uF/xgGyWX7S1Fw2Nd5uX
4V1pozn8D5YMdSNO8zDLzApn+NZm0LTY0fa+ZqxtWfpuWidp5YPOMkY9WOixbZrMDZytz/qIkB6e
0LEyNPdeKUV8wqlsyAa/NJpEydFGQkvr3WrXtNeUZhnmiw5piH+2llkjsoCOkJ1m9/E6ON19pkBB
w0LVlkapnbK21tbLQj8L0+cOPKjykBhbwz0whsJO0kDMld1+kc2ilXf5YpvxuTZKAH/hOip5crEW
5DfakFy6Q0+FMqs7zL4m2zmd4QivIOtOVcchrfy6j4V9V3sOZOKVJklzi+R+7z1pIjNyO9BGLHsf
pjhJ+p9JvBZZgJpI3mthaldj3weYcQP6Mb3WLtB3jhUCkzfPTHFAXyJF4llrUvp1p9FatTq08nVZ
w1oBkeovo+I5PxT0jzZ8otbcd5PMGz/WisHzN7pR9Vz0yjKGgxAo7Xi8cylwV50onqnJuAqC7fEg
zmtLc08PDD219QeHFud6iqfe1N+Nlt1at9J1eEqdygYAyY0u46r9Hlc0Ce7qynbXj3M5tUsaKLIf
NT+f1yL5KbJuBNajanHmkc/mrbqqga6odn8D/b4G9aQ4DX4567qqMbHKHRNxydXWGW+hhuXl/aL2
unzqLdn3M2jXJPaipUus1a+a3DF/Fo2OWbmv5vOU+5nhKRscdXLU+GdsVor8YYhGdM9ojS7irkNI
sfiQZAkKMlBxEtS9qDqZ1N0RHPNbbzW9p7hTR/UuhVG5Rrli97p+mzbSiYXfNzQPTnoyoOlxriwb
vARyyZX9PTVaJfknG6fOAiFE6zJM9TEfbwoh1Pasj5Oe3LG4nfhHIDXR3ePuq0jVt81C5SygupTO
/xuTuljPUMPcvPS10ZqmSzIjSME14w7aP9T31STxkZdU5Qcl7vhHhpvFxaXTJYp6BdW65FH07Tg9
aGmrTLeq6KvlmQ3i2IExL+0Y2J3Zi5vJ1pb2kuqTml7kILbtXnfL9D/ZoB+yRt2Q0Hqyp1LLb4eh
mXHOlZmYCFJCoSGkJ12m/ZgAMPS3udvW43kZ1Hj5UQsulMAFjISaq924m+imkXSbNPYs3L5/Xr3G
RFg4bk2YG2qSmup3aKHCuqtTKeVwLhfkrb6iOoX8w+xyKWhnrp1qvPGE7Ykeey8gnWEK4WJwArHm
eRPk8TyLC3dg235CGKPpv4KUU2UT2iM6yt8Xyfbhslj62uGRA35JPOpahsVG4QJBe3DslNom9HtE
y+n7LrUXIF5qN7eVOmbKLWM79sd1lnP2OU041bcqL9TlIhQ9A2JuWY3M/NL0snfTYMcDL9PeLX9Y
tmLP0UgfZJPoHQppPdMBKMqvshSzreNfy5m5VBZQhYZLs+i1m6K15Dj7kpq2fTMC+Rk+UGM2mxMZ
e0NtshOWsIUPTI3XitcCFHyS1LXrsM5dgAd+ZVWNi9Npk2HPJMii79scJ/KwmFzFGHwQy0l2qqBc
K0GtuHY/+sNCGuqPCIs0l1SOHZdFC3w3YG11JDiqzLQvCd4lq795r3iRV6tNGhbonKXfLLvx5J1h
L505h4tROfMdwHfX+zb2k5J9SCZPH5Fb7cfOuHSdE3v+0g8wivyytYXenlTOKWbxOFN8HlUQw+/G
1YyVm2mtsywNQQxnjkCZ0s7WH0U/i/LfvmtVfmFDpdt7woimXZ+bPDWLPBC8mNdAmhVec8FiDqwp
rmne8rgOniHPOJ/QXfqfoaxTawbck0v8MUa24IzxSjsAL+uX9KaGl6g/JJlMm4jeGQTXE5yPGGUg
bZuREgTlT6JSvYRDU5UndA0gZUp9Ram6XteyfcpbhaWSM16JAfAa1fIV4Vn/lmmRfXS6Lp24uTFg
uhvHqSc/S5YxKhYZ/9NmPV14BZ++NpSpo4gA92Prm5W7bvYgRO0WN2XvdvXNWBck4CoaGPCcUQ06
Q+zESHAUsU49FMtXj986avXD3MWWw2jAnW9k08eaL6Zh+pm5I2rSrptk3zsjTp47Q6rAGhNn0s5Z
NZYfDSOJrcelXOc8BAQyoqpTDGrj3UB2MYvzKJ12fLcUVZdcNGUEudlmXKN3VVnPHxfDiJentnUV
71tcF1rmwxm2P5gUkJUPCuqV8z9thR2H1miTEZD2xU9ytVjOxZgsLVLVavxZQIArgtIU5sd+aIwn
LJdX0/dq3WsjVAuLk9yIQLdqo6LMIZxlyE+VNthkwmhxktphSbkEMpFac0O0TayL0PvFxIbW6D8K
ugAZlwLT9KtrzLYLHA0925Nrx2NyakyRfownNmSgOUr1MWta8bNw3SG+0b2xkd/XyjHKn3JFVzSQ
TmGzm1OhqcsJwVE8gtKZzuV3EszRe68UbTM/DzqadiB3k6W6rMjmIM5Z/R9HZ7YkJ46F4Scign25
Zcms3WWXXS77hrDdttgECAQIPf18OTcTE+Fud1YWSOf8q9PJJ+akGSR77RlmFi5zxbxeq+Qz11vr
PhyQk2GZpWe45QQIp+6l5XG1Mg9El/yr0W6xnGWsh1eBdmW+qo5puTjOqe7RBOzh9uovUIhPmzcf
x0foQFvl87QdY0Xhhcju+gnSgCHKCnHttlgEUamkH/P4RIFJKh02CVVdJ5VAmccx+LTvm9tevVA4
cct4l8VTvu2R+2XoB/O3c0e5lxGf5GsfOJmuuMJCP4/TfT8/2fr0MraokDGBnnd7Zm1pCTeYi2hQ
qi/7cydRH3pZNmWnPJqunVQk892Evzz7wfUpo6rjlnKukGnG1rl13cUpjwlDGFx1KsdrH6Rr/dIs
fSC+98mSjNUxu2tw7Y7QnYqziaLlQmpNezyv57LBKM3jOv0CNdmGykl6rjgRcJz9UJ2d/PubBrDF
pHCY7E4ERzB9D8I9vtIXvSD9kcG5yVz2pm+q7Ijb45XNIjlKZsa0Q6qpPHvvzxhH2RYJae7rR3dK
O8FrHXTJAycIUtc8WtIlLrpebReBlH8v4yOTM9+or+G+fSPrkgafIymw2jXqajFq6TxMRS+/T4sb
7BfpBrMtk81sZ9mnU02/DkU37r2hqy6u/GEhMbSbe+yIQR+J86s9lsSlR2+YzmKcyB53eYUYscQd
e9Vp9FcLioqQAoV2diDtXT0tt9zpYjG0j1FtEk+9OnvAVXsU9DN6PsB8DB8x7Kn7kOjBC8taqTU1
rMSNSBhgsZ0/Kbt75HFxFJE3GJr5b6v7QGEY9M/zOZYE4L+wO4/h74bfqCw32gV43nZPs8OJkP/U
mo3ITD2zxW9njfq07LaNJcgQv/WRIpLn3Vuc4OMMg9bce6oeIGv85gjuPbHp5WH2A0HrW3r2Y966
a/ZGxmL0jaLx82fELOvmRu3EWI7bOad4U7xzqHiLg6Xo41Okv2ipc7vC2eBccKQOlvTyuQ/uAzuE
nyX7FkDJ6mXq/hwdSsmUNwZxTnDImZbzMq06b41DwGmdZkaWjjlNWkzztH/aeg+ZkNcYlA1DV/v6
sZ/Ck/MAi1jegU925ekFS5NPtyrhO9P2IiiaaQ4/QDyy9jK1qQ4KIedRFYponbnq7IyGK0ibJKQm
t2/GfExlfFIgKLnmrMQnu66jG+ehr9N/2b6KH2NDgHmehE38z10y8Tu2iZXF0RFFFWTL7PFH9fkc
OTdlgjtEe8LMkXVONWehGHJ/FtHHASH8rzG73IuGXpCziLNd/uzpjWd1ajkGSkTjE9vP3I31ve3c
jbbZCQWxHwxthOITRKXUYcu0Txt96OUBWQu/I+McKu8hmU2uSLj4Gi8sJ3nrm7irTD8kDgq5ZOiL
A/conttj6+fScfTqcJYm2+fxkEtW1KAYT85O3F6+y81bKxWegix2hkwnD9bzFi0envVWTP4i21za
bfSKluWkKY5pyZKcRMfm02jcc8ljog/tdWcH+RT3zU1yXkdmv2CupyibuUA/0a+F+9aEm/3ACMze
d9TKgg4oQ6S2ICbk6+Z301QcSdj/YT2bcAk7y7ncmdu797TT6eEVnmpbCtj2DCdxdq7eaxrYnngE
N9tfnTDst7I9TyrdR+RSTwdpNM/YJoa5yDggiUkU6/zPX7vYrWoKqWailZzpqiVndIlaqluLhLYB
LktDnms+CNbi3DEZzKnNRlJc13jx/zktxc6FtxKjUvCUDUuxkyr7JeSTeRVaL9FU2j2NLZv2JFKv
B7RI8r7d5Nd59M2Rp2bmdmhWBvpSxK33Rwau2ctt8ryu7AAe+Syii7maEVK9boGhn2uMnebX5Oux
x9bbu07OQovaPdqGo2Si1OJiWU6ekVqBghKoG7HQGRwPFeFV8U4ubI9lJE10/P2YWLJ1Koxg7431
Ozz5GOVBZAOf09kGhqw8F33l0SENrM1KVFm2an7B3Zoy4KS2YSfwgm6r+Y5vE5xPZ0FTTjr+L3Fu
FlXpn23h94miE+TkvXG9975Z09tmG/2e2877afr0KLPlJFbHrcfuZdsBWzhN6vSrEufSXpYg5sJt
UPyoXKG7AQOZbPBBPKo3YKWIZtZysIM7XrMx4KBUnszXYzVB3gUqTMrRt6fg7z5kRTjTjMs/IKku
R7jUHKVnxTTw7XBN5KvxvBofnAzx9I5nzAya0HFxE9THR16rfseHKrxd5cnc+YIAwUnK0htT9yVu
V+1yObvEUSKZzvxCxF32XxhMLV42Dr6P1m+iNo/rhMzFZNmnz8w/moDsgD7R/IxpQc59poHjM+LF
GoHAycdSvLkKZCUYyC3Vp8PQM8/qKJJ2MOGnuEbRyzfi+Rfc/SBcnnSjuozasf3NxODjvFGb898x
rX1UmWGJ30YuZVlMWzOzX7tp88/t9KQr4Kfzp/SnbSrlxtaW6wZnWmFpW1nfEC4L+alJtFlfJjdQ
D8ket29tt6RbPjVe97xxSY8XmyLzfRi04kOOW+JNsAtbPVdilDXFnofuis7MQ8RwH8A8hszxdz1g
YlIQ8Y4PD0N4XOc8W3YqJIBEc0HONkyXENzpvIAfsrRMVL3mNIda7vVpr5siJKBaFyLCw1sxXCzd
4wDO3FYujEr21d1tDa4ZHwOLIsHP5+G0aaXIu2Tnn7XsK39zu89x64Tuvc8bcxQYY8ftz+C4KKOn
YQm3J08B8d/XGx6Eu7q11JJmzAJzScnu8jYHtgN2IaUJkcXoK1BhtmRdqHNN2NFnP3w+YdO93Ixk
PKC1jiP/KsxK+8S5bw3/iE5Ccc8sYtwilY41uRuQkFFAmMI1eSN1TXezISGuSNsIn45uQv502I59
pt/oOOWz49hRl3sY8gb7lGq5d26HCLBd5ri/Er7eddAgaI4KLI9uVrCR720Owd6sV6m2kfUrW47o
I4m6ZL8kK3hQMeitkzlwqNZ/5tZEEAoOu2fRiTSR5ZhGZGjmNh3blAfAnbwbHPz/oWmzXy07Tf85
tf7xjnytnYt5jvlPjZrijeemA12/jmJz3jQIr5+rRS4tDNQ+JVOxW8fDjDXV8b/Qn7ngRtJfZK7a
jBV4pFub9x5pj1MdbEWmsP7q38+ZVuo6Irt4F2guZbEL7NzKjyZ7qaNteV/6rNf5yZPWlQP7niR7
BEKn4qYHMgymtUmqMJHJJ0nDDC9wc2j30scDpx3H/VwlWev0BdTC+cVXTvrhCiftHlJhN+/VV0oy
3/gMbxXu5HXJuVVU8HxDbRWVg6e19wmCrC8tno21PNYGyWgveSkvnt0JOOeV3o4ia9h97zGh1K/K
1UJV2xx5X7hzM1HW0h0/1mOLVG5vsS2PLZ2jYTWGitUnO4LgywBa2uYzncS/+4SODhpzOAQwUG8z
cEQr+EMxN35QbHGo7ml4tFshQrn943fv/N22bJzznnngH3mXLDfj1Nkhd5fQwEUo0d5yo+AQLlk3
iK7S/Z6JqhuPKS2GZB3+TIGd12om8YT71577y6Sj4Hd4W3zy1bI+XFkGpIAoHqaHMWXXLs+08evy
mPftRyun+FcMH/iv9trpl8gcEgHr2lm83LWhbyouF6aqbpWAYaskkOWpp+OpopRwncoePICfma0u
n6P+/DTs6yIL3Z3RZ363ycnLHI7voUqmnsST5pZs2+zRu2TZ8Yp0tlvI+BonW8Fnk9NF9OMObrim
XF81IR1jPoW2MdXGCf18eyu/EYBVL0WK20xWNVSGvcQAPW/KJLeUhOj4ttBbZMq2l1bdnb7Z3tCx
jE0ZLtq+qpUbrkrHabOPLaDwWbFm8etqCXDICrk7UEE+jXyCr30PuyImCWEpdK2Co5iBSMZqoT1I
59mGkiyPzNCwqhGJzPfcjHFbWB3aF7nd5F6S2dfwS+0yBVSwtkmZLCotu2EndCcmgPECluCLS+iu
5o/HnR5X4pTificmrC9HAzkCMbeSiXPUDehHF07NZQtHvsGR3Nopn1TbvG1TDKbOszt+TJ4xzEpH
fPSFJORxzvU2ja9WtUqVpIh336Da3baA5bZ/653FqBTDsETF3Lfpm5mUSq7KqvpnNjnDw+EsensS
cdjct1Gzxoz33vGtiw7tFx3KCgO1pMezxFdE37dum+6+tyrJLmlNJHQRwRw5bHa6eQBrOXQeQd0+
qBCNeO4vdjmK3V2bR1RI/VIMsV/PZc9F88A2rEgcSJZAl3KlZaZYTgQnhVrm5oa6ZZOLhwBcEwh1
n6Bye3GrJVFWfFsJalJVBO/EPMYk1pW9cPQb8/S053tAg2Z+NL2P4RvL+b+gTrEI9/5kn/nBbfMc
RU5zPLTnzqrvy0j8SslhcvJlB4QubkXAz1Rkd5zdlHT/mM8UBD1tDVVrnRq2D7ucTp2fMlV1sYFN
nBeBee7dNXg8XVi5H3UTO99C4da/aCpYU+aeHqz6tBlGXeDXPschPLkPSyAmii+9JnoMmEn3IgjP
8ZtdRP3PcAKfOUt0/ynERxrk4P7TlhuCVr1CuJ7zozMOqep9xgpYIKO2XeXQxwa/F0zGz2U9pkMh
N+cm0Ot94Kd+zsg42mMexPLYcRFWobYto945R3EebzPpPFMmkrbEQr6tZRqkkImsxrwfplsOmBEn
GmWO5Unt5bFE7ALu0pzBQ7Qpxyv2bQUhmsN9fE3o7cJxazRtYsSIyf86k41okmppPpJ9PsTljDJn
L8GL9vreEcvovziIR4eLiAF7ua7b5Ilg7MMHwpHth7eRYcjg608StIA9kUYHde4XLxw8rF2xy005
7x7vRqJOxdx5mvZ7MPP4XZKm0Sqf7Nj8TVVqiS/3dMtfK5ImLB3oUv596R/pXctGk162qAFBM14b
XLOwGZqrM0AuXJd5nPcXjZs0yf3xAASE99jZkxcm2QrnkEoLptmuZX/jjL6g+6qPu9rTm2IO8b2v
nUkaewW7ZpBdZXP0ZUJ2jfnUYgjmzRkksO3tQf+C02khK384Fo9Lgg7zgReeojmQwMweRy7i+Jiv
rV79Sjah0pdp3qgxP7d07nMQhMy9i8Mh+s6ZysNJLUXP0zcc4syDeIscLniGEmzpy/k494sGoTwc
feYOiFWba1g+cHrRmY4UQZ1mxeHGrSr8rmF+zFiWh7weM0L3JpDp7z5va12axafrYjIb5WE8evyv
El7/ILs1e7OTw+uM5A30cR/tzcAVmu7XCYXDVDMiW6gacfreXectp2Wqi+pfgcwIpQ3MsNnSTZzm
ISF957tuGlTMXrqwJ6AuyYaqiw89M9YjuUDn5hLA3e976xQwC9E75txuL4gv6G25bX74MSphCLdR
QfpMQCODu+sdyxP8xSSukIaefEiTqO6fHXmu4isuM+XcITbhyvdsuEP8z975I2s3BScmiVx4jFTb
6e88EaufL5EmOKNjcgCbr/2jK8Y03iH8Ahl0VdvMCcd90u7pRRw1JJcTBV+ypW78ypjR4Z/u49Yl
GlpMDOgubtTnm8DufDkAYOQ7r2Ej+7zODv98Hkavk28Hd/57LXx5vhEfyFdOJFYqq4Csh9/hEqzy
wseiFJRShDr4tGocfT9642n1XCPr3q6H36xVujPd302j5EqcLVEpebiE8U8zBZoYaclLdzeRuB7c
ucc8um8h8gVbnqcM12pN44VDmdyYk2NQ289uK+VJReEOb5Rbb2mi6whw5eVqhNB5OmeQhzxkZNWU
PRn+twf5tizlxD5F9z6MevIxJAhScCxlu3mdjeYXalTqa/DSLpreurVxZGH3QHWPlK1lwWWm4yF7
tXu8OxcdT/tckaIop8cmpTwvD3wo1LvIju4O1Ry0upjG8JiemnbA9Xr7ko7HMbNR/PUgqt68eDxh
glkGMi96s9FKXUeF9HFRXRW2LMYMkzQ7PfdmPv+Mp+Te2rl27pbUr98PcCesR7uBC4N5T5Ncbcuy
l3Uvlt/bDu1XwY31Py0CoaaiwW3Iyj0+R/zGuhle9ig+5b1wtq0ADtoL5TafWagXzrT+E/fNex2n
dZHFy/J7OLblnhMt+qAsOGSjpPXzp8Vz57x4R8iyu+IA4I1Jf1EOO78nR/S9J6WD6LFh/ib2tM15
RFQeyI2Dqwz7aby2ixjePW3C+OLOgwYqaMzPJDRZxl011Nt/Q+D1L7FLLzvqjSne8lAp6zxsWZtO
BbocsNBuWQiu0XuU/bWbhqrATd7eCRVldCgagKu6FskfFYQivHD7Z+GXKTln/9IwrZlSdqInetHt
4zza29i/o43MXiHNg0fwLnC9cJJffKSoF/CNdMydttn/hD7p5ivSCM6bsNPVks7dfjnGSZtL0Ga+
/dRJcoOaiIiQCsZ/rNyoIZIN+1hUpmwlEDlJF/3qxgYYIN1ux4sQZ/0bGnv+lXbnJ4Tm2Vj2CUUR
+bZkI5enj70uX50RhZmj/KRahAYcXWk630p76P1Ko3K4FLF2paaUljsqb2hpdUsenWzKOV2XgUGS
1UIbu7u8tiHLAoUT2+e9Ptb7tcXhy9KU9T8ZEOQLSleXFSxeoruFZzJgG9sCtJmz6NPLMLTNP9K6
YqButrkfAXlKHutZev6ZBG6F4qjn9m/S8EuJItvoz/hNkxz5XN9Avm3jSxeZZLjQ3bUEH+pMx7/H
bHrAZleDTCe6Ob+TnCtYD+wNAIo813nqZbZkHycKoOClC8b9o7HLNoI0SuPc1cM2dAhzluzgWEG9
ktvIOZJSKoe3P9U+fOGCmvga1DapL8pN2uVZOcMRQ/c10d8mndz/kMSKNceN77pfTqYi7DtBe3Rv
5+BinZTpnv6lgJE3pzZdX42jWZtrdCQwrwtD2BOSqv4BjZVH3olAzRHyu3LgMcxa6aif5i88giyA
szS9d3G1ux5FG1M6Uh0Mv6rElDTpv3puth0tjs9l43D+e3cePiYgTQXIVgawJfvTuRjl8Z9TGfJx
LmhxbbuUcni2Ft0wo4/Remm8SBwFAqExG4sBCUhf1olHp8KQGUb4xcZ8qrhm+xsSZGeXLTtDdm12
jvlmql7X0jb97BRe583f4wERTX604Ua+iLJdmu+bqBE3ZAHoaEDQRcZwE3IZpE6TrPmC1h8x2BH3
7YNYvMzkZp6jv47ex/XldHaGu9CSEokUheahnljSP5SR6alYw8Vo+s4E8pkjRbRanqMenLw+u3l7
GKw9/cttMwD8cnmK4gPEPefWDetKn9xeeWYSqu7EbFUF7YDyI9NdhuQo3FoGRwcg5dbqhOKlQ13E
In0qqIyZytXlIZ4aG98leP50qaNFnPeD6MOmavlhostuwnSH9InGJo/HLnpuTDd8nhuzfGehqVm4
HXf8Imovuueu0W6Z2U2xidrxBtVvg3O/SCtkjtN66qq6XcYvJzTu786c2Us4B/PBHLO0/zQjJYAz
DOxUiA1CH6Db7v5dcgbMXsjbPnXuuf91nbbfc4N4LsilyuRjN3X6XgE0ksAC13WbTD1qoeXg/2Vp
lwgPA19+nRLZd+WiPKi3fhWDl6PicpPCS7X5MTTS3HPf20cqRV24zbARQ8np9FlYl/8HdXJgqXa8
tBzS4SSG+Wj44pPaRc4We9MR5dAfZ1bpNFwe/G443kNS4qNiquvJVO1xDg8GZm56IHF0CEnkdrYI
U6PqXn1x9PvjTkHjv3ZERpnjyieb1ocAC6hT9pb305/iy4rLBzUBbT3pZWSivgVdtR2riaPWBMik
r4dc24xh3Dft/C1KO/mX8xABSC+G5tVN3aa6XfW2TLcgrf+mSAIvaVpDtHZeNKAWUfXyXpOCARnL
YJyStl9HQ9nLkbOAm5yQQr9BQMRLM4RcaObkjjDhcmzUNuCORYwhjsuOZv8ps4b7BbR6WAvSjm1b
IfGANnamXQ9f+s4bf4QShKI4Qk8G97076OEpmYSE1fK3eT7LtvEbSDT0lRXcjx6uKz8nklMdRTIH
bRpH+Hse4ypamnYuh1iF8AtBx9JgLCnYV8UaMb7obHOP+xqwCJKUulalzu7LCl3eV7oR3fA21D1+
po6Py+wg+REpJ4IAofbUDe90W+ueXwRplw900Uy6iGwfgi86qBSeVsGqVHL/Ce9qiZ1j244OB8mC
HH3wvtgZ3Lse0T27/0liTaF94nJy3Q3jVg6J1v+Zvhc1HzqlghSYH7nuxvLzO06mxi+hiKOmyAYn
cIvBrZNfUWQIYzAQ16URCrP91GfNJaH6/GkIj+UP36rz153Pea4US6h7F4xJAnWGhBJ2qhYMoZQ9
LRsKw25afyOxZmNHQO4/0yRvv668TlPR1s7+eDKLm8obO/c3uebH00neVnM9HDf9cmA2CXN/GLbl
Lt4s02wkde8XvCjdgGmXtMIikDvBWBoVKUiWqicGhYmYJhaEOnm30Qlso/09yO7CuZ7r13UIRXt/
IuiIiyTcD0lqVRJsFBa2kX9pndnlAtjoLy2VJVcX1nzI3OsZx3B8izesL5a4IFX0Xr1OPKGo86O8
dpMDumDJsv0a1sbUd4e/oHjSHZXX0ZwykPRd2gX3LEFY2Tbe9qjgrDwcjOzAfxc7dMELuaEIRDx/
br3SXS3gKmDsluQiMu7MLD6a5nvTtqnz07JAiesEKDYUPKHT7lH2No/HPRdktJdoVMHzDNKjpKTm
FkV2SDZVctkSMM/iOKL4uDvI+5FF3PuWKxuVnOCZnrlOpli6vzJErX+7SPsDH6Feo6vHEpLc/k3u
5u7kdXyDS+22YnHqlH9TCU5qhDbul1bEBwJlLFBdHjpwKyZZ5UdXoy17JjZXNJfgGM33vtdLWxxt
FweXkN0MmoYW5O26bYvhCMiS3rtfHe7ra9+SuPtEa97sXNi/ErpsobOSKzMWKGYHiOfe4WFxnFId
+/IY6I1Sh7HmHEjTnq/XcdR/+xDH2zVtdR0ygbS95cBxwuUpNvzyCqna/bOWqDnBhaIlyLPlJrN3
oHXHS1TbTnyyQ6CzMt6CcLvE3BHJPz+Zk3cssbW5GDjM5KHL0vV3wHsN/iF9ELk5phwrdwFsycmT
ArWKXUZZMDwtz97sdo+dt4aX3tmP52xuPMIFuBJeJpoMviGRXOPKDlgaEAWma/CMwBeazFmC4POc
hFYUiyK79IHa1/BrtKjskwzV2Zdw/ZKWyD0a3zABBvJRIP/YwZYbF34srZ27LVPAKrGZfLdKoBzZ
acLu/dyEtt9kN8X9neUnfsES2hPkFiOIuTq9Pz/hB0LqonYcEjedSKe4tnHqcqnHIi5ReR4iDw8d
MuvaiMU4CVbs5k5INAfKxFDCJGW1BkUjCrUgFFX8IyEyO68JnqOz7DK7/EEVixa4AdvWUBuhvRx4
sSuvbeoH4nD1XO2Bab+da8yzdmMzv5ynYG+HVL3Jx0Wj3ULvbfvDOMC+ecw9jNC1/jnINXmCqDaf
kaKc/+GJSvAZAHOD0CByJb2k6eX0tLchupfx2MNqa6PufZs9YJiDm7B0Ed2e+Qyz8wWdzPbH7Cgn
WQy65DWIb9XcY0NE2Q3Tnx83YdKHtZmyrxOU8QvNMMPfNdvYptYm1A+d6qPX1t/3T9PibR/uHGQM
Hdl+fFJ8OID+ORq+d4qh3upoM7mel/CvtLypyLbIeutFJB+lsi5zFza8Msxc86ykC5XIXSKjhB7b
xcrY/vE2gPd5v4nzdSQ/dMr2c3YDc80A5eWL2C1UGprqBhxX7RarS2/G+Wq9ZPw7myG413UU36+b
O35bvdV7FOHqQKOGrETRODdlNkH1Rav/jIByq9ijj89IT/9rxl3wffBhxo5kImfwmCxIZkLJImt7
NzTZL/x3RHx0N/5pVlc3mfUndHDxt9sLfe19KD3H8LEPG7Z3YyD0NR3TJzEDgPvhGeZE+UIwR2r4
gZA3e4H7vWTZ8HkcUh96k7u2mLLw0u3n+ijIehjd7ScKhb9yO5AijOfjhEQx508pOg1i87TO6/S1
XgjOLNoZJc7xrZ0d1ivSPrdCp/M+lSjl4m/prQOripI1KEZ2zeeoiRM04rNe/otj68eX3huSZ7sO
6v5Y41UA/S4KJXw6IR5p9xd86zzdYAaovdNxWy922qetarr+JMxm9pIiTvvoQ/vW+WwxgL4vKaaQ
ZhLLp8kZxX8HenFGK1IcfsUydL9vLBQ/ncUJv46O9D7BZk+v7jrIByWcYy3dpg8ugrviyZt2WWUA
0Y+w+kzJ2+nLfxMyS4Q2k2nyNJzjakM5BP/uZy+njm5Ko11X4KzDT69HG5UPmdc9DPDF1xSNNIQZ
aevv8XimvzS3/oMPXfovkyiOkhcPnkSh5d/ArJlz1AWlhHkmtXL8JjzNFJ8q9QhUhm1dCju/+bV2
f0U4TyrGAMjbXYHXZdb/4SwhUlHb+9W2LuG3lHflrj/2FjpjB8hs+zfBvf3qJQF/lbMk/u82u5ku
TCTQ+0XnA2fuAHvojytS96z1LpBryXsmrHxiRKY0mLMrefX6cPjO5ZxA3dX+g+sQ+okI4qwnOula
92qOdHh0R5TZCIecEXrFk+Z3EDrNZxPjyxnaznlJxt58sd3imzxYlX/ZZ7/96ex18KM9FmUwXCzn
PcOas2MdCes3sgPkD0OcD6JhL2z/Lk0d8PeLugUaUbv/E0BAf8GQNKNWOWOeOTMN/D0dBPkrCnBK
BJixRXbvydABi8wwMHGMEFpzpgLbwH7wvokJf8w8yrY6JhU8I6acHzXyyEcfAUeuk9F+MuSGNQXy
PM8po2NECJk2HHUDe2QFVDi9ZnN/wuiDIH6rxdp+7iG9kZa6jgFuFpP4uZ31uOG3QkKkrTP912yr
KFekcWke6yhjaYhaWim8rjkVisEwes4YI19mR2NLivF//YFXQYEYhKn9No0Znv4MhxfGsfjmxHoQ
juP/ZrySNGyhFtX3dg7rG7Fi/UbdMZR44edAu63/wDYGUmQzx9n+TlIdbg7G5r4HjVpjZOM42n/U
O2L4u16JQ/7ZtzDZrhr/Yf+zH07psvCl9VKxt9ioSDen/4oSMhoQp/SjJyt0JtQ+q3WYLcvUGHsk
Edl5wZZj7NhHEz/c0fsP2D36855dQyPku7Vy4vkBbCBBSWHLmnHaUlObflnUOehvTtygtytg8Ft7
aRNVJ6+axnX/WUjE0VUUifQeT4z9j3jsVhbNKbfmrmEXmF5HydBwQRdkjHtpFk+m9mVyYpXMl5U9
oxPXNQGra/NU7fOOGS+bz/ZNKXS5O/eetumPEeohrqK2nfTXLZA3uccQzOeJayFCt7xegwVVR4uL
ztIkOp1wDxVC2RQZg7b1/zg6k+W4cS2IfhEjOA/bKtaoWZZsyRuGJbc5kwAJAgS//p166462rRIL
xM08mVeSGnZAKdz7boRiZPMclgzT7eg2/ixgvDGX5H4FtVvLPDBx5T0OOE3p2e9nVfB5YubIbw45
HzHVbNLT6uIXrOz41c+bdk6gaLVadqmG5Q24wBcLa7PcdE7tzCoyZmb3mKS1Kd8WJ+HFnC7UTj6C
xUwLmsYcuC3LQYkQvMdetwwXTdIuwRTh3n0NQQYyRtrVmH1Y+gX95x1g5qGG+mvvqzBRRc7PXc8u
Lpqfrh/8Riow/NisfxYCt+6bnTgpf8+J26/MB2zrZu4p57J3PynI9mme2bi5ti/xorzpUeDo+hei
1KN/okFjgpQPJ8wZnoRWEIxau75+jAWeHlDk7AaHEOsmOXVjMah/cTy0M04NBPIPUg3F8GsMFg8f
2vg+CkmwSu6ruhZe/bj2pGARztkx4+9rgkjFaVvjFZeNIY1XR+A6iotvD32alyl1R3cu5EaxkfdI
g/ro+EEdfFSqTpwHHE/Lr3eandk+Flhc6RvJFgIG7lCN9N1uY9Y8d6DDCRzkEBRn0pRJsaNd3m6X
3hLQe5qzei5w+5OA+WJz+EurHZ9WWp6ddLGr3ddoZeFwRM0d6xfaeqLmiW0eHMhb6oJUDLGI0IDY
YDZNT06lkUJ2pSPbMtsrfIsoOvEDZsnZc5MWUplk8tJdiLIvuMfJhJW+i81YlhQ7MUFHH26XLt6f
sIkLQiJGkVk5kCwWBZYnYahbdVAxZctpLLkEHQT/Qt/LOzWH6hRYdmwGF872lFv2Uk9oRYMvguC3
cB0ekWRuHd9hB3XC7L1zyG5JTXdWwf2VnE203hca5XbHSeeMecGvM1mg/25iyD5wBgGPgSRfeD8b
dwzkcwQx1DwVXoovLhEppn8wn315DVP+GNJKFej2LkBDKa9CxUafYBhN8YdGbjP9m+QYzZfBR7A9
QPlWBc9saeVpSRbT39O04GSnJEW4OJfJuLFCZCiKIvcSgNB9ZsIg/E3qNGwO1Ogb89zAMznHGUWQ
TOtADHtnkxSJjDQyDnY1MJSjBpZyOzilL2IeUp/WndxtK+PnXtPx7B9TFO/yF3dGJQf8b2cN3GuU
yXoxR14vPgbCVCe1c2edHsZV1a4zYWy3tKzz+ogH+HYuPavpmO2GZboLQ50JTNdZNWEuk9CxCrVE
We+Hs2I/4DIxlP+IN3IiwLdeoB+c1g7JKerwhN7N2rOxjWAD//1mD8MVrBO5rzsDJqRvWLJt9iwJ
lPKTtHFjLuXoBRGnHKnWkWa6qCHckAnVHCwfymLPRUSP7Y9RjtgLfjCGzd1YCBdOOChdHIBDiios
n1TSNM1v4TUlX1VmfX/r8jEhKlscuQD1vjoujTcKcRmIGfXTqeMjseJnrNDrP12yK75FpOVr/zym
0dzF734RkG/eVSxniHOvXtKaiaqUXXodRDn805wk2d7pdJMdo1JpAsyw+e52KtagNfdUlBOF3Zio
9HNClpRkK700L4nRHgNR0Pbr3nTU+vDNmAN//hppXvdIK0aYDPGxHtkh8rRk49T2exRRp7lPotYJ
P5NtZBcoS46W4TiIiIUOO8FRXLnE1YngXWQcZsV9n8QemkTHSr3w6pC97g4B5yUHLVxjdmcxAMYL
6MKCgS39YXyQvmjba8J7FjPHYHaMOzACk/EwbcY7xgPK7LkLVjYtko8JpvJX4LTleEajzBz/rD0r
Au99Yie9/a6SYKx+DS1NXgE8KglatcN33GZoJnZXDTs9tzF0UKNghFY2NFSHSKMv+IyRZlbXOcgQ
qg6GbU7iflAegRs6ktpk3s90pNYvQ4pRPey6dB2BjrEEu511pjr7M1EaOJeI805VV5QH0pl9DKcm
NP6Bwv440E9ptAzbhYS1GL7IR2B48FMEzosQqJ73XgpMXeXCKZnXerMuxSvBbcXCAYNqUezICgM4
jz67se94voIWy2gro5KwaOGsp4kb7N9oi6W6hqqgjMLR8YJjkshM/NjcKps+KgesIORcazNxxRBS
DpIkBtk4kf4IC+acls+pyqvUYHdy4ZHxfi3Ttj0xrAtiEF3Ud98dRWLVc0zpRf8PalJW/wJz2+nJ
MnvqySHcgdks97TalQS3ZESGkwxhkDt+2UfIsbUuf5Jx6JrLAqY6PsXwCNVL55G7Om5NmAwXYxvF
RWijAaq7BPUYMTInpAqJeKZb5GIhg9r90YPinUTVnuLio80sen3shHIasuMqs/pURa5Xjnmj8QrO
xDgx5Yvb1rY7d2nj4SD7yfvPDl3XvoDpR7OGUeW7d+3hua6Nj1DKVZ048Me4ZGnxDaW+GGfXLRDV
uYQKS9I8LkQivty1LTZ7tmWZLD+jgT6LYVf5FDvtSlpL6HjB00HIT3XZRlT5Rinz1uqvcZLLvtT6
KLBe5Wc/IbaTjnS99RfIhR4IW/D+8d4CEBveTE5Yj1M+hOBnj8K3Ka6X9dzy5FIOBg0TCuOgJXlt
ceTlz8GqEc9xq1LpYDFqhft57PzmBo5hkQYY6u7qXzx/nZpTwX1pOY8J1/2GG2DTOp8bUgdka127
2a9wGSlw2CNPFmrdLUnYdH+54peAu9TPMrVE+LHFvQ1UImnpQGx9xQJagn0Du82FCw91eC4BsOzP
EgaMzgqH13U+pk4cfvN+ke7JkDGjarWoEbR1RSFAvQtkVMhjndW+fCR26dSHVFkR/i0SN9HzPnT7
0Bwb2rsariTwyyv/wDKe/iBesTQ4pPmq2XtOiCK0I3lHFtdGnQ/nXdYOfQJLiqPhuFpRLDcPWrCE
uhjm6HZnLsW7k+gV6D5a6qY/qkkl1T9VcJxBjJZrZ96IX6f2xBlPrzkD0FpSOM790LtlyAg2Agsy
l/ieCIYvuw2FcXPRae4Sy6T5gsSDtskbvfemuQe2IdXd6BsfMCVL3Z/rcXFhUNi1QVuDmtvAvoUq
0+HNqojFHbFiRionaWyzcockx/WbbpFpOsmIHNpZZWs3Kp5k4aw/qJjAwTsKOyPM2EiTMjoN3Hqq
nK2qvmePjoEwPrVpycDLr9pEpz5aYmhKQCY/IFc2rwWA/GhLgnam8Lvons99s4/LWgXiGCqtsy8y
qZxYuZsqxW6Usvbtm2D77Sc0WPgpQm/lLSaAi+r7ZokQAw9gpjQzRP7iVXeePzgEwHjOmwl+RKFB
5Swu6rZ7VU3+/Ivb5yx/+YY4NjuDeVWZ+47rQ3nmIpZMuV0Ij3cXnvdhTnPLrYpUrU54gTrMUVql
b25L1iI9SaddSujRotlYTNUNdIanIlvno2xnq374Qa+MAS411RBiPgjoTXb2wBrN55mUWKOoLdqW
8clL+GYPyPzzxiMspqZaf8DgO9Xzxvhsf7cQKs6fiKa59astWdh4GTlY6w3S1PWyP3ysoz3ZKYaH
Ijy5NmXu9kKt4HYyZaR2WYCwfdNfRtSJy5oOfb6pSQYjjhlW1U6wi5RCAOA5lNqROzowQifDfYTS
5u3NCzeW9xsVxvN0QG5MxgG+YdZxkIf0RvTNOdSBaN7ZrTBClkM7ROvfbCsn+40k4KpvjLvYf11I
sCb/qqU1/n/uKmfd7jBFw85/6CCpzXwo3EEPJ+nWM9/v2WQ6SXlJlUZFubeONErsEzkJ0i2dq+ru
1KH3U8vgk2k/47bX4WnV5ZC+jCW9KHdUnEr12g4ijR4n6RTD64TF2nzIEbTrWJktE48ubly8C5yw
YQcP8339J0L8Ly4R+DTvEd6iXq5Zol3v3SpkNaOHBRS+b+j/8atrubPSfhIMtz8Bj/t+1TYNphtC
aVnYNfEKwfAcAx32d0Xpbt2vKOqi7JVMG/l9xuTWH3JPcCKfs6KJvbNE4QoPycgJdKd4LuSJ8qcA
0ke4lAinFfspcruSOb/aWrrmVjKwMYNE1DKsHEpWhsEzXM4WnmOPyqeaDyVYFnWa0gxuBtvbbCR5
IpvUV80DFsc5IYKkv2BLSX+jhzpE2VnKrXYOPeZNpHjnQpPJnO0dFfjXGKXO9EVfTN8te0N4knZ+
K501vBPGG1Yn3/Cx/j+prcSR4X0bcpikgbeosTtozcD5zwRcRwS7JeNiPYFRmvoxkkRvWHO9BdWx
7OYyOqsQ6aqihoLZ4jqvGyEvcurjcsNTY4LYD/zWXMtQ7PUCJMCU0r+QxB7C47A5veLy0W+UAIwk
2NIH7mCD96xJzdnpQByfcgmfk3V5UI2Mh2Ml1yUSkCSZG//hql7RK0YKmJFs7uOBORNGBr8a6sr5
ZICIVp5o4KV1H4ag7XMOelnS3l0T5NDNfbZW9cBsPrQq+HTQqsIX2XJgXaoVi+NugAUmJMg7S9NU
0npePg9xWqElNuXQXBec0obOoo3DjGIWicZNXYysjhv/Y/aiq9hOp5nKq/ltAiC5nW9jkMQ/e8v0
/h/FCal4X+KhI8xV+GtC/G7AQv1JoMalySSGpf2pxyyYjpLxefwEGbAFHB5tJfW3Ea4WL4CPDhc5
Iop8jaEvfP3iWJqM8dG8asvBLbv+Je2XG8LiSY/r/5QuJCZ13Bkn2WWjLGR8X40dcP1UgnUcN9Xo
5WSpeakPIaUXER0NE/zFfVsmpICzcF37H2MYiuxJtBvuo1ELP6tJub15OUvdFvNhKj5ewd0n4uw9
9Q0y07VDG28PEZ99lu3btczCU5mk0+d8KwMg45lZUBIdeOZPuijaHK9ofRhOzHK0unCfZongfSJI
Av4u0rBGm2fGE9z5fXyH5udGO4HhxgY823KxjyE64dYKgoSwEsL57Og2VW9YU2p4xzPGH92Ny1yZ
B0gEs93+YiTU0WQkT/xBoWjXXjbY6cmrprJNDjYbPUToQgWsCgFnJdOiBzcg0y59ZR95b46YUo4i
3wFuObazrjDbq5CZoGmjuYcfDsAIGnSt+rHIQunsCYSq6c9q502c4bbHel/WMQUIKdcdSKO6NBSC
sntmiaJ0hyjQYbTILF2nh7AKuux9FWMG1RuK1A13HF+VZP7w6erZIY2tEVmYVPJPTkmZ5jUZuPR9
G0jaE7WsC461Q+01bFKaolERJx9l4hAwi0pv2PLRLbo0fCw9n5vHpQ0lu5tjOfpWPMPgLFX0ymAV
sLuaraxJ+NZkbmAu69RRQI1iiwhd9jZL0JmaOjhSkuf6L10/1Oolsijg74ruBO/DTTFBjwVFJd0d
WWL6XLWrx7TYxVVUxFQrJCJ9NItq+2tbzyMR0bIO2epyqmxoWKY4BTTvNyC6toK0HW8bS/HG/aZn
tI+GrlG/x2wRfBiV511Nmjn1E4k4wSg4jVxl8oFQyHBytMAg3gEnEvLLKV0CBMC5q+gp6KEwKkIe
7ZQwthIrKKbtgAOMhprC8DOHOXUcTgc6nXT2hLLb12dOGxwp9D7HTz9Hwa33w07SRzXk04P7J4iI
IkYK2AvfF8dyXd4RYwftoo4RcRlLKHH5JzN6NRdN+DTMG95TstnX5YCembCEyX/tCkgltU+Gptw+
FVUYFMOxI2qEVwD6Lni0gnBY9CGTMKaAgVXj+QfKgqDmelen8/OGK4X+D7SSgaA5C72XiS2BzWmm
6OqzXyvVVw+32pvp0E2bhWSaGcOGpxZRwK0vy+1eVnORIBQ45ItWI4wS7Ga8pOUVkYrZ71GYjLgC
xH2kln9MwqQl97g+N/JqiJtu/TEZj0qwIxvZveGOqd+6/22zzGTAKr+p8p2jH67twsKgZeQT3TY8
iJy8bmFfOlG5/SsFL2lsLskWhKK7kjpRzSMBneY4Mny3/6Gi6xSBqAXCU8RQKRPxveXNM/HC+CqU
+V4JiPG+LDfzii6RJid3HOu/VQmPutvWaAkSVFd3dvrdxvEVHJ0l236FfCn+FprKJjYIUS+2Y6QM
7tpwncw/rvfecxkONYbmUmVeHi3ElQhASf9pndGojp1TVO3FSf3h2He2CkhqrvOL9m5YB+CyTn57
SKojTSOGShnIIcBKQ2C5+THRODg8VryF2y9NrtP1mMqzSiM6+XNg3jlnkzTYufEY25+TttwwdoxK
XncckeZuWKq/bI+zIJ9IYnGb9N6bvJnBJ9S3iSAcI7Y3kweCpq0k8JK/kjGHuwabP8684qnGSMo5
eeHF4351XQUBTugnuJooqcYTtDODuaYazOcZHZlo90vrk4CvyIAViD011nrQ283P8eyG/7Q/0IGf
gEm9Ae4EgA7UoPofc5+yZqMb4c7O0SJke23SIfBoP896/zDMc7Pc15CM8iViJVrwCwBXhb/KPlz8
pyJFzLhz2HE63dVAB7TEdHHvT7+QMMPoQj9WdxWzXJHb4yHLYG+oeT1lRUWRLj+s016arigUUGo5
xsEXpN4wufupoRjuApOTNMcq2MhuxZ6bOY9z3WnE7t4y8eywfNPtZ9VGvXkAJKIUwvy/LZ6e7eo5
BBWlcaJT2XbNeidWnw5vy1RxXUTURFUZKv4O9t94C8gbfVsaBAWrDktBy5InkO/KS+uitW7cHVRd
D4iwWZ+sB35xa9YTkYCawN4buz5r91G4teBf1LGhkILpFoP+FSCYhtBnKfK9185OeMc1KnbvSli8
5c4hDhXCibZju/wKo0g6VzeD0kd+j1YfCi6b9XT20fCjP04mqYNjgUJkLqptSZ2KbGyfgE7XgRtX
kLQHL5q4MHCvMZwqqdliOl4okWlh3uOMc6r2+JOZagCUm34NxSHthjU+dk1G145PCSIhwoaAq8jh
RNQfhubV5ClTOIHSxtgfq9M0KKi+CShbKkElH31ptvEW0oifWUWu9aHry9IcZizI5tkUJgtylzd6
9Wg7ewsjmOZ3TV7nsQRNJJHngT8f4i6yr7KBsb4PHAq57laOSDytdvKvHVkmrshcOpDKt4TI1Asi
HWlOGpvc4CR9ktOA5yjmz1PQFpeOI49o0gIl/8S7p553KQdZer7hL+GOugnh8SSkBMfCJY4JOCW1
UU/As23wbeiXKEmOhqz7cSBb7USoS8sZ6JiqtEpSVBx2wCXTPmPGjtDEBLdeFpTMzWTNge29LCgo
XcZ9TkYTUkq7byZXaZosHCfjfj16/zhPO+AkSYiuH65lDcwangiSVUvuoYZth3m1ZYis6fdf6Wp9
Me/XVI6fdHoSJK6TpU9vuw6Vk/GQomCQFiPoKgAbRaWvLGHs+KUXPtUppy0akpgm97FyxvO2up19
ocSDNBWz9WzfbQViTDPN0IT2aRzb4J8MgvE/MqFudMqitHwMCq6Yh6ZeuFW5AzMKozIjIXj4zIZl
UmG1+ojAWPWx5LJ1ScqaBmlVOB0FFFsd8G+jVeGmWfexao8FDMsrWHxDeIsU8T0VgiPpcZht78jP
EbwS9Rr+eJ7f1ueGX05/7KYpQlOgodHuEi4pzpU/fD02TrLVP0S0/j/SxXXsWrgshM2pPIAIYmjl
i4uuFGNWmOo76GL9lnDCfTt+mNr7WqpkelSjK9/5iebws+zbefmKKiQgRG3VDmev1tN4qboJY1SO
oiwOmMj0o5TZTC7Bs4ThcUXG9iBomwBBr+p+efFB2u3ZQZqmysTr2vKeR2v4Yh1yFx+3qS5eF6TA
IBcht+tDDxileQqIXiIXRFWaU4cKWl2yYQSaZZpdd/hjWxWVex5ubkU1o6E8+KxjaL/aoaNUCmGr
mDsC0kPkN37uOtiEuzSDqyRxJjsdn6kmLingSBuuhaQJBF8ke2DT2Cj2ODGyz1eNRv7bqUOxXnxJ
Zciz65aFvbVEsWAVlFt0CaUN0uOCuUmA1l3jzjhwu4zcXXNY2tqBQKMWLnos3Vn9h17nRH8Xmk0/
ptmrmx/YwJAgCW7zI/4gxbHpZvwLXhlv+VK61jmjcqZ/kZ66a+bQ2EUqI6zEIUyS5AVGXDXHeDaU
s5D/9Oheph64p0CAZdL7bqLGjqIWwtRwtOQ1ngJSrsiAhawpH2g3hxRfpIS/11j98p3s6HQqEL0t
V6yWeg1KCoX7WNCb01zGLAIwLoJyi64y4+uPDe+lT6Wrh3GvVvyVK4qh7rhRCWr69OiBOQpeNDkx
TyUoI7Dm0YfO1PuRCjAPbCpNfhjGMXGceGD+OZSp3poIRsuMCpvqHrO26ItTNafupRedDO+RLMlX
zu2t9oXRqnprkXzo/GNa8PeUsKYni8GIvB91HglwhxWGD3JI5JPLguRuzzqw4a/hwcGT1SwRj1Hx
WByBv+6wtKTHuN159eDFKCLAIHk7JC17jHU2J2duAhij2rQuyBn2EbutzDa9choA8251Na85XUYb
rCXGc5CdrJLb45BE4lkVJuxO8c0QjzFtklO8ipnG1oxsQH03srIrDI4Dv6j2jA1SMiQza3kH6cxR
Ml1Tgezi/fSEEyl5IFxYgQKQNOl/myX2mvt2Jr574tbWKxawxsVfi8N2VyxeKk7KNLTdBQQPPiq4
cIxSZuafMb0ejH5cn9iREfOecM4rpcLqj+6I0py4aW5DXjYRRyGyPJHwso19vmLcncO7kh5D97Ah
dNk/VKHg6X9ZOQ5Eqd2irzoKB0XhshaVWG5awkjI9M7l/0z6N5w3wZsmkRwZ8CGc4PWLt9geO9Or
aq+EJRqrYrUWjrks+5/dnG3ncfaW8qNzt4JaRZ+CJH2sJztMJC0gdfPFxBRSzL7nBTs/0NkjDbsL
bpKEEjmC4eIZOY5DrVDq8X2Dwp7YpkTitCUszetrA69f1fJRU1+70hI0rm0eUBiWHfD9ae2djE99
Dk/I1SWOOZ01uysfU1sna570VrNQptJL7b2yikS3f1cpJQ5CkQpKfCib8YJfQFSsQDj4jEbjxZ8S
qqbUMGafEuclOyDJoYLXnfCXs+gVMfG0KJcrQbQo/U4ttQ8fnPG2uqd0YsrXDG4cN2VZLzUfJcJI
n9IXDZ5R//XbmMXTvEUji/8gzRMz/Dq8dXTO/ZsX8n/kkkVH/YAfbRyT8zC3fS5rA1NMQsiW9yEo
KHJOY6j88HsgnYtPqTy9J3Vvu5NpszU62nHq7I/aZ2EoRmqWiquk17SCEvILeUqnPiJpK5B1d80G
UosWTP9riySJo3EWplrhsVLKJUpQ+uYIr8O0mZi1e4mxxEVeK78Vx7XyFwpRupZ3Z5lmZnlYRSOu
gmedrFmyOade3JbpLYN0XwrZOOmhCaLlfpObBwe+8c2+6yBLSUyPcrk0AVH8vPSXlgCArcFCi8LD
At2x+0sAGqpkvl8JoTNBbc50P5SSDN2gubC9TQ5vxpOvGWR2iY2a6HevSFztWgT/v7xiy+d0JoF/
IjrWvDjGCelBuJlF6M7TOkE04cE7O3o88KaMt0a/k/iWWOFZYXInZUjbiiRpmltPVs8TBQX8/1qX
v2aWyZmcXIXX/UZnX4IdYOD2SKuRKveoRwm8KcodvVxdBEKeJX4I1KuIGB09Atlin1rt/I5nR60E
GT1GuKWh0o3YvfparSawdatrAEiK2eHGBjn9SJc9s7LHlsD3dUwUJSBeAGpFi7H5HaOs1k9d45YL
kWWHckOOzH5Sz+M0+YTeyR01p8qNuccujiaOwGKvAR9hY9XItM7ECNaMImnidn19msZALA+Sm+5y
lq0pv3TDIYyy6q5vpdUmOCx2o86pxr2TOYIQdxratF2579gIc6Y4XKPWV83ylpV1FB/7wJjlaBoj
v6uMi/ZtKFavQ+NEFFQvwHk07sQBzTpgtIYs8Rb+6oD8u0Pb2qDdrVXDQxx2vPh3TPLmIytFMuTd
MARNTumDxusSfnoatrEmECjq+7603buicgJIchja34CGZXcn6ML96fn06NxRXxS84PN3P6nY2XDz
/HK+pqleSJgD4gC/bdYQpizWLegewdPS/3BUy+QSUvtmrkB2o3zM4mi4LLOAKaUwInsneE2puu6I
VQNeNcI+hn1JxL5useAqrZvggKmwHOAKLfkwuXRIOiyBErfargK4lyKj7L9Y696aY8g8r4+NiHAe
Cp8+7qNgYUGxp4Qiu7YFIEtOTrE151YH8YWCRHWiwlARPjBVBrltuJw8kq3s3UM9WodUt2CXBWE4
oHQf3PZUBxWbcxSoHZPfZlvOnjZx4yPFZNu7VzS+81CNmFW3CvSJTCJNAXyBC+qyjao/8V9dHlkr
dJY8dnFTOK9YU7hH6RpN6urGMpgvqyy76VgDgju7xsmy36ssqKLouPFRvrv6xLHieS3dM+lIpt9s
wBB5k20aYbo7axJ9EDZvUt4eM8CE29LanM9L4hUjCLltEIgCm+Abbskw9LkoaNamdLxUy6fnZ4wb
u2Ku1LtmJxjar6emfFFOUr92N1h4p4bMkU/txA6pk+pYVnghEurYk2rchJowLQF3Ntkyz84z2sV+
g7NjcGTf1XS/6HQYvmcaD56MYuq+LyYqY0FQ4fQRYkJqwndqbuLhHoWfYjF67rSEmnA5/I0lAZmP
29a8tGHSfRf8jD/mhmGHjD8fJKKl1m/Ug6oJwbHb8H8TS+k+nefYAyKCBw/EkCCFl6Id8jrZUnGO
LcwWx1qbedcpyZLrOtvgZ5TW/SPriynW8UDaflauTyNXmPg0lSJirj8s1yf6XwiYzw9Ak3jm5QrA
SSh98cbcq5wh+bMZtmVc2T6YVqd6ZiZnykQbzgX9dYSIHVoRqUXhuGkU0Yy9H9Ltukuow3nHu+UX
3Nih4Fyo9KqO3C67NG8jHVBsPDrNxxzF5p0aczREQeXbT1iJor1ntZ0zf8ZlwrI8V1fTEc2icx8p
YI4ehgC7Aaeybr6tWw731dRNzX+zH7gTO1qQpbnop7SdsuQB04r7MOWVWluFw2XCTX4YonFEWXp+
b2fQ/eZdsTShfVdqkw8p7m//J43CSD7DQ5l/ita+Zt95m/eb25QYrnRUTz0shGm/ROS0z/3stgB6
sU+znG3dDHDdU9Y8+JFLloiJBuVEZe40vWRVhNmY8Nu+t7qpv5egcJ0vl6gsgcVkssmRx6JglmH8
6nLPT8gFYRGG53VGCrjQdqPDF3y4xH3tN24iHL79GK13nVv56UtCbj7IIfrX9uqNvfqrvcwVp8Vk
3XjHwsgOK6eOsCcHA3e2k6lcNeKdnd3c+DHq0k5FziZ/dCLss2f4W3/lrxzc/8a2zsKrH6W++0Ge
dXkdVVeY61z3OiES4Xkzfa+wuc/MJl3xJsgnFHsNt74eJuphX1dwwBHLYZkvWYPm/mOkoJddG8ES
ndphpg+c+z2NS8QTGsiITzC1OHpIad6tdzqF92SrGEsXzm0GeUnyrsna4+ymQGEZ9sw+pCf6QOk4
KzmXOnSC58mwZfC+sL4CvZLtsu5xwZAVe5OtL5UtWerF1V3pvQ3q6LNdJ28s92Pp9WbXi6KHz47o
vYNRkRVJHy4FVCJORfBfOCIZPLiQV79o3GvcU4ExkdAi5KvXyPCSyuNq9DeWi4hG/Y0oR8Pqy1Bm
6Kblwz70/J6Ba+baQ1rZ5jHK6wab+b6SCHt+1C/hR6LkEnyl3D4vMwsSkAHZUtN+B6EN5j0XnZGY
Ad8IcIhCZVekBo+xfuvFfa1YOZkTiyvoWR2ZqvaVi5+1ozVv+hxCr8KvH6coIkmcyK+sHSiJmLZw
qnGkFPA/db7bX6cImCCohQ7/bj1pjYfSLBaTK20LPICRkUbOi8+oxig87tjowXWNJl6oAT11DlPr
oGmno4Yz4Vnqwm5+YtcKgg3GbZnso9ZYmkxn9jxOwOcTTUkte0YYs8Zb6SAw1BkcokAUWyAmvJr+
PawnEc97dtcOEgXH89+5scc08QcDzWJtSzNLUEXLzue19M+zQOW0407jNwsDSpZWMFJwFBfodDtX
F+qZ1OfC25sXZEVxZGreDJjJN5XvtDVktTaW0cGlH4zcM6RzZKP17HE5XnfoMKQ9Jb1NLzP4Kqxg
R4fKTkIMBTmdkMtn1W50irYoV6xaCfu4eai3hOqMhKQCWG+kx49txnC/4UUJ5VKmf+02u5x4Yijk
ofPAeZEwMwUXtkZegyxziVVGjk9bcLuE/4LMRdZwgqA71rZ1vsDrobyiKWuellVwyBVUeQnU3276
CWlBQWzSsIsMLdSf9624acYeYYdbXIT+0DwLVv+n8Cv3x9zrcThgSMNft0vv85vQev2LUNK/RwQB
Iyq5sGp2fh8sbOBBOSE7QfNeTw1cHBFT7bfPsZX/4+g8liXFtSj6RUSAAAmm6c31vmpC3HJ4JxAg
vr5X9uxFx6vuykyQjtl77erXKkUGTZQlDWF5dYCrLRnHhMldKSUTdGarG8+P6pdsVqiQqhnBLR9t
kr8tTNUTP5q02wyKR48PLs+dg5vJjnxwexPb1mXWPfV1J1IMnjkDB6RuY7b1bQyIl8TYtdp6tGdv
ppH9E1dnBaAw5ETHz9gQbC9RXX/U7oxmfsna9dPUEhEgb2adbdUko8fcmygU6LQNxkjh2GpjPIFI
FNJmC28nwWR3SHC+RFsynWuPDqFgAo72v/uYBrF+wxAoFIZN1NMpC0Pg8uGU/bv1xyDrV3d5VaoM
wbkhtqKM4/umZkuZfdqGmI+gNQ4+N4tP2SVR47EXaoG1C6832tzklkdiZ5oYj63G3F4wDcm3Be/z
Gb5d1F9sxTp4k8G1wC+bRehbZ3wvP2ZRzojgQcA+T6Vgr1Q1SfS7wkwLw0Ri/D2oTkYfnq0ZnFfU
sC/MOPmfKFlvATb5wIvpjKZT+7VVsD4GqHvrXkRJ9ZynXvbdmRt5EMedc2i4drKt7gaeLmg4yYP0
avzEVA8sC/kiuI1tElNMqzRe2u2S31qRummokioh23TfTv7A0K/Ie8QUZIe9oy5l244R5mbFtrE+
Tx7SkN2I0OCvszrpX5KAtGCTH4lzIuv1c+IcNNt4qNTXsjg6Y+mU5++Yg+evqg5FhA0sMI8RsCR3
2/oz7L3J5dba5LSyr/HgJQxwpYEdxAqbpt8vkKwziECGiK+qDC+FGtrP2DLVuiR8eb+REcIRASZH
i7+WmbooZKz5oWqhIyACGM2+MYl6lKF1zH4I6+xO1AtHsr8kRQarI+wep6GJftuc1+WAISN2NmQo
iXoPPJIF48Sagjk021/iCCR96NotLJ1MuMz+Lgw1kFWWUd4fL1Meir5gCYdTbobkuax9sBgTAv9s
t8AubrdtO85QqXTuBtVm9oXgYXHn4ILjzPmOGT/F1OBL+cB3yd56IBLyzOqLT4ALKDWHhjQneqxh
6a5twbx7F8W+5Z8w6n/1E5Zp/YYVj0fNCKgfsztGavwpDIBq787PnASQQgdz67NAHaUO0QCsHysQ
MxP9VGmksRsSlXh7m7UHOsGWOY2uaZhHv1yhEX37re7/zRPKAyJC2nkk+HME7Pl79SCjBJva63T0
cKMDoEbjsWoRvTGi9lHyo+hoxHGG7W2+KjwAGjMyCQsLZCKUS+TLJPkJbXXHLAERwzSSBOtS6n6p
0DKjP1i6yPAELpWVJhs1+MNssrly+ixaTuybMV21k7angmAEakNVZoR3xXiyw8zvv3MtdbSPMq8C
stzL7FfHwfSNZYLIrnZs44wOO2NstzQjjlXNfPJPHHdyTbZ11quxvaza96Mzg+AOv22MrJavX4fa
BHcTF1H9l3geS1c7DqK5RULpWysDxq2mpehiE/9UHoKxHUPZNMRkxkrmKLomu/NrZMfbWzEHsb9a
sKNZTAA4Ois9FNs1Z+ZgqszD8+8n8zc76QDpgdc1y50FcB6Djhdky/PltvWMbAhm69S/hLgseomz
R5H1kVO6Y2ROmdGczar1e+kW/DniKGz3mC8MRDaqcqLvOIFqRVWGx2DToLkun+a0HEhkKZPyl2Lk
Gp+MGqN3R0ezRW8osdP4dWv+9TbAI1ZDj+SHcUDzkhJNV7+H0xfpYzz07RuyRR1uDGUv2IpG1WTl
pHpR7yMJh28z7G7EBH482JO3+HCtU0J17DHGWN3tw7Zx692oRv+BnY8ZOQqYu0Yb/Fplf509nY+/
Utas7l8HvbrglhgqeDsYv4+zv8indGbi+tnlM2vnwne7+dyWUY0hHHRaW20ZZuXVt2HfOQ67JsNv
TE1hU+y4Gw/Xn3NHc8PLhUpa/ZnMCAKQj+JUd3mz+jFgliFknZwUfXgdIiSYhCrlSbEZg7AjWgqq
0yAeo+RWBnYEAKwAOTOJEs4vywIJyDzbLWu3DDgX0pB62XdulWio3aL050eOlqz+G7Lo1qeAwS3B
H4ap/gaKUNq84m9v7YtXSPtikbAyqlqmiBe8ldALeVbzGSr8WojXlel7xjUeT9k7bOd4+cyGYmrv
XG8U4j4jCpzjrigCYAr4BZKrQctHvFGNHW6vJPYk3Mfl/wuoQj8ySSggHnVFqXcdUd6UqiEblg2z
9mR4jIy29tRXrb5yvXPV4Lebpz+MxIg3CtEfITqwCQIz0wj9ntqiUfdzGcbhzjX8jT8rU7TBF65S
Tz0r2K5820iSGbtCykI8RDKWeeQQbymtO9h0e3ZFiXuYjUmPVOO52lazYNHO42faTY2Sd/hGE84g
FM4RmsfEzgzvgPYAkUyrZerfcUsBwkgjnZgHVgJtuG8NM/YfZuUdqfjN4Pge0DRU+TO8MTYkgTTV
B6LJXm7G3s6P2TBDOGrWaUUiCs9Vnfwq7JYrS91efLRDt047J9TEQG7Ye+PpnhPXK/6xLFj8s8Zz
MT4NBOB1H60veUyYpTD2CFFk89D/mdnroidSNXKM1RsUNFGD1p6YzBm5Dk1JQ7wCMPoA6wzro+5K
R0rbVaP0CZ5Jp9DRuw+sC+crUozkRyRk5r7ANpzAf9HlXoDSaPVgUKAMdxXr2iOzj6ZBhY944Yy1
BIjP6jGV/AWMM2Sbg/BZOOd8cmTxRsGIUB4wf6XdaVsXGFneIqWb4A0TmA9OkDkcFj6EkM52AGCB
YRBLsgvrHIbAW44WQh4p990T0ogqemP5RyaXh64y33XSiqe5zjN7CoEf3M1z6r0lcYkB0cEtsC9N
k1/CxmX2xs4iBa+S1xRL8cijv138qbpb+pujRBp2Z8+1wy79MuK/wdWLXQSvwWSh8yArHJ3ziiYy
w8XowiZ89IeU5Eh/HWb7wBoJqSYJ37n/s/TY2v7gnSrCPUJPJB90KiFXuKnQcP4kOR7hpWKkQJZb
pfRUE1pvmVhQ5CpcERsVcDdfBEOu/r5p2d7jDEvG+z52YhSBLhA+hSMtxp6qWd/jQAArncXsg0fE
Uve+H/dviJyab3pYlXzHfMxvowYmmqUQJZuUfG3+4XPTEfOySrBDWpYly85Lm2bPqLDXdDeCPxi2
Bswr9BLWB/dMezWLOX6lvNr2orgdRyFurm3v1GIXFkFfvyS2G7xDsNb0qeOCdhV8yrxa8r9c9RhG
dRgdyrhhUBBGGZuIZlrAeSR1H+8Clko8dXk+t7uJ+9j5CBnpyq9xdN5THDeYKVrnGCiuiqDhG94Q
DCGiexJe1onRjd9yrWsMRoKSNe6c4qENlhWT8VjmrCd1z0Ytsmq5GwUx1ZRpoMwJ4Yhr063YF6L2
vq1c/W573d1wbqvnPhVMi517DSI9eIKcXwZHw9uuj5HljftoBeXVZvTgzQGdi6fyWIxh/CPLIvU3
QkJMQbDG05+yljVhD4PpQBIAdH/Vo6wJ3yR7p0GO0ywf9LVoOmw+eXdBg1SKhK85oxjpsWqdEiaY
OK+JK8nOXhcCF0IhgY10zUlfOOZYML4VwgX7emMc2McY0Smo056l7r62eZpvJcrC4li5fU7UZ93/
ruLKbemznQ7hpBPP/imlWGv3ISL/uz5mrb9jsu7ODBU7MYNYxe2NzrmsHifbh2yQIKW4HxBxoNJB
q6YFnFQt1rtlLYD1en7cmVMth64/WJehO+KcXlRbUl8951Ti3aZB9wsYXUKi8NwSzegyEVS4nHYJ
a7DnkDoSoijs42FAvGpynkPrNPYz+D9tpuiXHKutIPbtHon9cqYSCrJ7Idrui860Ho7CkyFQhMEA
aE9FNuywaXW4ciCoHXzZzAdHERKyIUvXLod6iHV+rnM075BQvJiJJy8NUz45q+WYsF+qHzwqhPUa
hnIK92OixC3nI5+K9iTCLHhKzBR0P8KcGGnCQ+xgjmxz1UdCiBg0top9J67sCCgbYHniCnLhjDPt
khAwDhQVVSB7SbkdZ6nsngPrVedAVrkD5tYf1oPHcKx7ktM6/I3RvbLCsDby6uvQpnZnxI2FzXRp
3U0Ow/or01rWG06LweFpAs9P8A2Gi6dKRF1+8Cg4bkkmbRF89YjmMZ8vufPt+S7+NjY9Qb1HjWf8
fDsBn6hOrB/Wl1WkfbwcBXakgAIbi77g55h9NvP+6jhXJE3oQ+o6odRMpcMeFqYetk9dFgeOE+cJ
BWPnbdsRq3VMul8p630kAzVtm4yVAupq7dOZmsb8tENUXsMFodY2ZvYeH6XxZQ89CbaPpJRUVLhb
W0vNDY4dQJ1ppr0Fbb/kIpgbcMWsRFawAyv7TJnFaF8buZTOZ4YG8apNpZathJdjDyQJEoTaO+gG
qCiphAEbrePniimoPiDFA5E8GhBF6IfbZw4495WIkGR91r2iwGO32TbUSgues6q7MZjDsHYAIVTj
F8F1iDo8dEQoYpvkPUEJ95Nloij4DRcGGIijhH9q66h+9Pqg/W6bGz1k7WEm93Fs/bvCGbj8x1Us
cJWK1r3WnWfNr9rN4+7ZxcB4oGDu6OltKJs3r6vD9KJYdFcXl0HZMch9jaRiaYT73LE+RPPhSfEd
eLcnJY/ETO5fG7ZwUPwIm6cFfjjvJdEkCZWJ8Rh+e17a7dYuhfJNUCThQewQ/OzVLlMS7GrkEGq3
8CuU+xtLNeCIJ8rzQAdlG276URcv2rqTewwMAZwbOBgMWdirAdKYhItRh5m5cZIjy2TJ4nBIExUe
k6kzt2XI4K8vQaaXPyRdyL89JdEdVMgMgYIgvfo4aDWt74jJqTZCb0n+aNOl4732nOSJAwdCFsLl
EayYD7p1449U+ef/M0K+3NlyQaKB14n4PaqU7Ge3x1Cyh1TOyVl3WeN8OwPOXiF0GT2WWR5+YPZo
3R8sV5voZW44J5FSchW6BCmvXbj1Qncdf/jL5DpsjW7Sh12W9VGCGgTr8mamA0AhX2edPueAedUb
Gp0ANBZLUefHsAbBFdSV1QAECw+7VFwaKOQm9OGnu/wDcKohZh0oVs1l9lQ67wJKnjukfkN6z09U
/cDSWRK6MXRqIu6hHe7NANITxm03TdfRywiV22R+nfJC85M33ylzIfkVdMMgaByakoguRq5o1emJ
+FkMvy8VHkitgLOnJoc7qkfnDvMf2JgRI8tPWAdxxBngJtNZ62hpTpVCr3sIFAfuJaPCC0+uHyb3
FZ3k+hR0K6KPQa1LSmBIJtIzXTBq7I3LojK59Lcs7ic0Bet6dPOwcx+ND4S8BpaGFMCr4VrpqjdU
qQ2fFv9jGYvwufFLfbmZZNd9e1sQAMvwnyQgq7/CMkvbTaikUAuTK77DAehdsAVLlnBtlKbDWznN
w/R7dOqhGRF+aWVf2iirnL2el9uDLoSkdaCSektFSTL0ZuZB+mYj54gfN4WDv4eGmPhP3pyb+Bx3
NGv3da3kZSXaIrxDXclUMOIVHz8ZYprqGFe+s2yzIR6hwVg97ECnVON+YGjBbRrdbLDbSgZy+bZJ
MsAn5vFdxnUbq3V+dwB5+48hWC/Wz+RLM+7fddbBBH/r2e5Rtev+gVmiHA4tTQUqjKyicUfQWC7f
o20Mg0Xdzb+LuUvsUzgtPebtcYoJzuG8xdoWzuH0zCTF89Df3fRVXDnZAwxMVTOBY6DGMp9Qra0I
7dw8E9g5VMdsYqG4nckQubj1KMm7mEdO0TIvunYHvk893iy5tEvkMwYbuXi189SQSWY3oT8QtTL2
8BcP7owdHAIYgfC7OXTSVzJAhHdB4av4GCad6oMGI/C29AD2txDUFfkpy5SxflsmlapDnXvOhSQl
NCuigMqzZxVKNdWNkddvC6I9ceEUSJsI6CgKr7ZQhFNX71YwOvLgM3X75caFTVhHxMMD46CbOBMa
7S7Fjb3ybSzw+jB+UIHMmQEPxsCibg4MYFixQxm/kc8EOZJbNcIa9/tu0STR+N28Y6jbPqUFfuxt
nwx0CijcNbkIt4Rg6wGc20ajM7ls9cbwt+pq076POL/FIytfV2x7mXpIPwEW3qM7LK8a2uK6XQuM
ZaSk1cV8IWiv+OuBBkoPKeizq690nsI98PvlvSl6B3nzGDvXglQleZe7/hpf8jxsK4BZwfI3Fp3J
PznKpuc6zlV7YVeLV3ajWJA9F7G33EjF7swkMZrQkPqEWhJkvnQ0FzMrUwZRHmWOZ0YctORYj/uk
zdovTIhr9civ2TQXPHQEtdkcHNqZHSKmAh5z3/4pKHm4M4wc6i2+PkFSgWCEveOiYT/vdMlMTHdD
JBEFdVKFpI+U6No7/PfRxjN4qyLAuS4i27y9VMCkQfgwDTupnggKWIIMs3YGLRQJ6CxMX1aUgerE
llAu79WoMKEMkBtOOtBlukXKfsugJAinfRlT9DsynmvnNVqwVnK8sex7YnwQPDstc4GnlG+IuPQs
YcQTYGA9KqdApNqx8fpuayKHN92sDdoCFSxHx9b5PXt7ERwLTpDL7C5zhjQEGOdDHISG5BQO4MLH
+xpGzSPGWfcoSbUBWdk2ejjYDEH/K+vK9I0g1aY7NWXkHOd6JI3E7SN9KSPmjc8L687iG5u8gXMX
yTX/owuHQFS4oDz4LEj9/nNCsnFRTu+SmbngWp96J63v5hVX7mbRpQ/nWGGs30a4nruLNdCx2YLF
YXVQxlkg7VjiG/gnM2Qdj8+5c8h4YCoxsU0jVyVMHycQeMsFkg9A9gza5z/ghwYtE3u9F37/jM8X
qVztSx8UAXqCsTKfVZW0+KkVO0NBRjETSPYtzZ7rUAfHkVsHZw7BTt5G2woQKVYLc1c37KqeXI0L
itkF/mESUfN2P/cF3EEWICvlLxhfUi3nIVn3yTyDzg0Zyai7AJrpUzaRYbftsqz8HOuo8A8RsfM5
6epr+Ggbb0z2+JT6ELfiDcK9ssp5RkTDgoOZro8covDin5iQAN4AEhn7h5ahuNqgq+l+wqTLmDwl
N9JhQSnHYmzCQePIqiCwr6DF24QWTMJzPLtoCYVbdM8tVZl7olEQn+FgPNbDRTSfyB9t1qfFRZ2F
Bg0tNm7q1b2iOiJ4bNFdFL9kqo70fhWFZiw8in9MRGfaO568P5TU8wWhKApkl7MYNMqk3X838TMJ
lMQq+pdeduY5gmcUbh1nRv6DOg3fqCX460bH7skoMmX1xxtyFOxbKrvoALIlSN5MNGQXD8Rl9Rf/
kg9/DvurQMmXDz1AwpnJPIHd/uJORwN/YvkIaGbdP4nn9/kpQu/EUBADM8h8r3mbkhD9zBrkKf7f
tCcLdMe6bBqvADEiyPLYifYrNH6sCk1gXwdAIFRacWbjH2QBKgg7AjAgZJMmeyBkwfJKWx/xUeYo
kYOtXHKSGHO0pNckyot/g5JozCT4s5GhTFR4mBRuWZuY1ymK1KTT10Wv091sWRZvW0Jpk6071pbI
RIxmj4K7ZngLmyhpN0M/NvmxmZwAJES8pA+s1PjgQhvC9RqvFdd4hAm40cmKZ2BGwco5hdjlFxW2
SfkPB8zdN9qQgXhSFbSPkxmc/tgGuPSPxBTcKkOHRfu5r/vytGgU/ltbqRVTX+rpK2DZ5Rfqnroi
QIJK68HmJkh22dBGsIsN+vcdMMQQO6oEdoDIngiHk6sjmxJHECRk83l1mfxjXMSRASvExDs6Zucb
XTTdY9a6oByTIDD1R2mTlTVTiHX9lb4edKqjaBm3KCTQjolCiRMResYe5NrK7jJXWdjeUeot/B+F
E/6DsTdCrBqEOiZxFBFwKGv0tyl2+v5MniCuOQtrLGGUzhf2EY25/wZ2PWJDLPFVwaVJBbyNAqHg
igtDn5hudONXGnVKyatPmWx/NOuinfNCFOf9IGusSEwagw+JiEVu8yEgaguGwUoIw+y0AxJAmXWI
AsnCBATgxloeeX+y4DjHJey+AtHO26CJJzuBQM/g0enCiFu0QQAR1h0Y6LGoo2kXU0lr6MWmdDA7
LOZmG3KjfaB7+whKSASoY+Ph1ndhp96Lwk+mA4wDcmJQ4MPlbic30hvCZWGScuGaO+Isb0Ar1Ln0
JnZxgDT5xbpjjWD0Lp6t/pxmMp2oYRCk7Zlg4T6IlDDvsHRHcidpA34Y3bJM7hATc6xDWnMR8hNb
tUloZ2IilofxBaQV2RT0pA62NVd0Fz3MUt+5NMM32uKo5qPnNv0Dr2m2Xm05BT8Lp6RrJ6VjWO/K
wrrfA8FE3TZZO/U+zGVDV46Xn2RSTtJsi3+6tiz4aQf2MBzlO81xSo5C4Ts9CSNu/LCU7hjdD9XM
BQ02w3vP5j5+YFJd5tx5WcWcvJnnu0a0hEPBTZkOegWNdl/Oef64eHOUbvtWk7XnFKbJLlw85WNN
20oUpKfi6H5hzIpV2x/9fwX0jaOnbIleH4bkgSmIIy8QMRcOC5FkT1xm7rxhkS29/bzmaDCzFtic
QAnD49T3zhd2fvE7qnriNXEq90figKq/nXDaX81IeBoipIRBPJ1sUTRQZ1PvKSS/EsJQIBykmPD1
aIaFZUqxHbwRHXriDax1E38kubVlens3EeYmtrzUUKDGbkXOt1E8vHaXrjY02y6A2rPzZqc8tAzy
/G3d5X7wzBa9NPuFKKfbCn7SyX5dQX2jVnXq7p6igdS/zUSi4SsPTEPyIdNLuig/GT9k2VKKuQWx
Uli+Y1Sj3sRLsW8iROk76Ac4xQdcvn8DMUXvJWUt6cxL1v2CLolaRCyzNffd3Ir+02fjt1e6MiEj
Q4fFCQz38ZNIDwBNEi3jo9tlqNbJakaxA1rrsyYLKt5ivYAckXPah2yqpvES1tHi7krhsyApyXF+
sgHD7tNQjMt4noc8egFpwNwgYGoR81c3JA7nfOfkLYHT2RBQQZffxAkZijhCs+gU9aFCyiNwXZ6J
CkeMDIRMEPVHhOSHTw/h/EJjnMDlmrW+X8I5TZ/9SaGpZm73hdAHwU8YYqvcM3nKWLKnVdAMn2Gb
xOuZbs1M8EXbGLR6lKzuSfNNM/8mDdC9UZPC6oUkDvtojaJNyTCcnfG4pfWhIzGzfWDVFV0h8YY8
dBLTDsiFFu70Sm5Nda1Bs3nHRP/PZ1+iCDxpCwx/JCNrH69JoI95ANbjJyp98TgvFIU7j0gMsxUa
chfVlwW2sUUAkhFWssydqvSmgzhQHvEJThghQ8cTXF6BV5FD4K/Pk/AV099yHp5r+G1MjMcQD9dH
6JIL8F2DqJDXGM4sMLFYpcbrnqIsQFO947/WWIfruvQYXTDz9FmGciHOMJCiiujjFc4AD3Y+Mdv3
ENe8glSY28O8zNEzhWXQ7sd1aa7dULnTLvQCvOvtSkHyRVuUpUe2BhOj8FIMl9iHmrej2PDjfTXK
4b2xhvagy9wZ6pDNw1OrmDnvhRbyDyZhw+FouD42XdOIz2IS0RX0ZPEVtYRcbIhoMeTladl/t9ql
o+5b4haIwkUxswlZkNHheGP4hJgzIS1PtUO0H/XQtJge2/LsI7IxJ9u2S3BkPENyECUki9ulRGl9
JLGh/bGS4el8ua4la92BilfRzyTTifTS5SnG5IvAwunL9ttxkOluY7AH1LCyRUpICJ/D6CPTtf8T
lu1ankcCBe4HACvLRiR2/AfVopC7NfCxy64SR/eJHIpZ7pmetfVlmtebdQEAE7JVUuBi1nsY2dG6
hcNv5aXhr6zrsXpHzlit2OuIf86mBq8ELtUqO2eN5zzjbteY0iIkF3fkMyTulfo8QQptRT+Hx5YQ
rfRMSG+1q02CXGML+SipT3EMkOQ6+xYMDTwChGwBA+0tHU2dXdnc2uck5yE9Yee03M0yI/FTh1yh
SPrg6Byo7JHHrWruw1dsccR21qnJ/D32I2wECFXnGTRGQBITZDU6l3xgfg4R3TdZvldjJUnPgFNk
l1sLgb8ETIlev+LJzOHZcash/12WJRZFp9aC8BVw/Gj5NtSPK5U9fw7O3oENa6m9XYGhw98TE0X+
nmwDGtqadm4FBIE9kOQo/sU7jFVI9gFEjHuq/fivQUY6Ij/uWQS1Ae3CJqTtZ46jq/Qz9RtGmo+S
NUzySl4cPksgjTHGTV4ShDBXWw2d/5cqZC0OExfU35YsnB/dSIj2OY56aFYzC5oVYYNga8IT2MQX
7BX6QipBmly6fvBex1jWvJZsK7xDhZ9qvpAdsfwjldn93TAFqm4vTBXtMd9IlqBj1K077ULoRkvo
DA/g2mbnXUxYoRKbM2Vg3lj6NMppjmSL6Vhp3moAM+59kjLL/tOVxAUcLZJEvlMwVsEXDyDmi+0A
6Sk5Zfz44peWo+udbY6aj/lWtzjVSSnfLTGviuAfTXSPgH/hJ7okiyRJdud4wYg+MmAK98cJCwrw
iHePsIRk0O4ZAhaGYgcpb3LyLA/lJcHtiqVDIB7lRBLQ6JPQDTpFkity661MGOWanVigxYJOgXPC
Js53Qq4x43MJuUnmyPsOMDO80ZiiZ5/GwNf3YDekfPG8nr0zdpcpP7gTf+MH1NGIs+Yh1GfpONI/
ryqsmMkFEqvWBKnLp5dxwv6Q9qp64DlNSDibmNIDPS4B0KixlvscOlbAV8oyebm4GSI8ZsRhpN5r
PA6A4iqtfBbErfly805892hn4rcBdyJgfBaEl3geDGm7slAvnPMOCWd2ZtQKm6C5m7qAIM5+rdHq
Q7CJTwNLKnLtvdG/GrDBy5ESk2a7c6KI6SK+lnoXRksQHpAYqOrTL1h9nLOZkvwtzkCYbMyYZvKe
qAlE0HClZY66oKhl9spINqR5LxkUyOPYQ/FmtFvfwBRxCJ8VdLpid7NbU4eedaN6Uk1fEVgF9cMK
pyo/MElLfjUtkFI8i8jRDvVIRua29mYWUrRI5Pgtqlu+nHVavjI1S+fUhZ0K7pmp4eVDSlnuNJCS
P43pAuSMsvDhuQ6e52xqvN0z2kLJoGlFq1Bu7OTimS+MWeZ9TfBNTK5V0DWn0SHHch/qiExXFwiL
c27lpM2Fm8mbTpFP9/WCk2a6eQtrWt0xhcmexyzrNytOA0LJApe4nchNwp8UD5woQ0MldhSWgcUm
QdCAtLYizuhYxwEx8xg8QZ2KMZyf0F5H1btibHeLEDbiygewPicjcpFdmcQQNn0fRm9cdbb6EWNU
txAGunxyXuTQIHPJDZAVXL7oNT4A9kpQgjh3UNzPyAPkXptiyK8Jmc6IcJ0gK6+2m4PmxyrJ7fvm
L6WT7y4UvfK+m4Hd6Qk3ehofWn/wH8aI/gXLd5Y626kEanHhvlmhT1IC8t/0ZOO8FLCqGM+sXb+O
r3PrtiXqbwNx4GLgk8mDCRmBXdhMGPudiXL6upFMQc3M68TcMUncHZiGLGBk49VpdsZFrRwIwJ1C
BTqmk3t1tCuj7UL6YHcnq4lkxZgRHAPkPEibmfAzzk4wFpDnsq1X6ujhtnVBtVTkNWRJA9Brg7BX
XQuRpGSIQ7RB9k56OD0xYigAr7fupZ1WVRyXqC6CPek3vDxyAPICOZEH4ZU5cwRbyMac7eBLnHm7
pGjW0LrGAbdYO6bJbywsU/zcaW7eu3JZJd+P5M/Gj4U0dngjC08XzxJ9zk2dY7yEqoGcHNzLLDPP
DdwrUHyQ+fDWFzaXEK0wJR/UEgvaBcj1HbK+PEmOrcyA9W+8he8JC0UORXXd1YuvBQHhKmg+aXSX
Z1f6jQeINseHwIBMXlwWSQ5NvBMgjFeleCV9eyWra64Ad+yxLtbRTnCs4qjJu/ZoZN+r9yDO6SpZ
Rq4HbNi4HHqYPyOybzY1bJ9mtvi5Euqd4xU1OM5hyfuklSEOEdLWz2FS4k8GTg5dEUclHNKYcREy
C9f9zBi8EkmJYpBocrcLfy55SWo1pQjJ8HSZBE0mHUE8sE24Lp9QAZHk5XuN/9hbGZKoBm2cerEd
FOfYpk8g+GA71/AeRBnn7t4ia7qFnsjQPa4AWt9YNLNHadBUl0fJSAMZWPp/JDLQPlwhRgv3Eiwi
LqDPS0IEdE0lw4JwJKF01EvwExUKtBI2ZngMbcRcHtJqH1bXuNbhwWdIQaxLX8llR+koOFnJokNZ
LouFpZsxCL04fzq47LgjGD5zPSdbqBrp33x0ewIX2wm0dLz6f0xOCl9aJfkveiCwFmgQ/0CPJdvB
wyN+9mtGZRsCyAvnF+cwUv5k4CHcUyQS/Vk5nkJSVkEfvGvbAB5d4Ju+OeULqlhEcIDKHzLa7Z81
s6pip7Qq3twueFzMElePuljEnVKmXLZWhz4ZMVaBcYyt4/qnXi4BqA/WgczEwT7kHBFoNV/p00d5
YLe6kmawGsqcqrIFlWg9UF9B+VvnBvtlTf8IpQgBIAT7pnxWnZjyeyPW8re3toG3r2usDYZP5tD2
bOnf11+lRUN4rFe/W7aoU4neTg094cVj9DdsG+UV3cYpZYvkoandTz2V82fv9ao/1NHsxXtdeI5/
bdM4+eKZmPojHNMw/ZwqgNxb5QwMyJWy8r629BS7CL0fMdFLlxLz1CfCcsMm4i2OZsLpunhcpw/d
zyA45zh071oSTuodoBKSQRl8+cuu9YLso7Euziu/BJOB1Yj9YrxbYvR2W3cZhvoeb0lLRds0qHas
Z92ra0PCqjucp8AxotS4qN2KmtrvzcX5575MWLDyKwFpXfOTsfkIF1pnWKUsT+KSVC90vukX+D2G
a1ixmGkZlaTBNkxdBy9iWqP2rXcDMQOI7FoJR26rs9YZ79ZGme4/js5sOVJci6JfRIQACcRrzun0
VJ5dL4TtcjMPYhLw9Xflfevo7uq2M0E6w95rbxf6nux5UqbjEJtDFe0iJGYYCSfGfGDN8KTMyIw7
E5eSQ30UeON6Z+RnvGpMMKUwYAUFxQM+uX1yrJse92tbVm0EMx02U8sawyQ5s7O8xb9jWstwss6C
EaGvdbSLPBwbHk1F2ftuI44pgSZ2vcN1nLKQNQ52++7RazPjHui82uZtqcVKcpfvt0N0KLK4x0ce
pHiU+wCP81PVypEPFrIc0AlExiNuS5bZ0XLTrcgYDzNxOdWd0XUQ3ObZwPl4cRPZkKyCUltP4Ow4
5yTcg1aNR9by4/jNHmpWHzEb0vytSyu0zESgwErYuj2htru8a9f6VjCsR01WMcEFE6bjAVyUCXHH
T4zQy6Nb88ef0xK/E4g1VhUIddtROTf5yJz6uIoqzR5NiVZzQ8Nv+Jcqa1Mgdgl5AWjep+52cOdy
/syTxiOAzVkkMQ2irLdRK/sLWTRyfRZw5vybdiqBQznuMoXnkUZ43mSUoMSHkkfBjKEOFspdacAw
HS3rgx/6H4s3oAhdRGYUkSipuKRrKEAJ2CA6KeihNx0r1XEbj7630h+D1N65ED4hIQTC1ruhQUO8
izxnLJ9ETuZftzEB4bl33cLFhdxrANh0x/ohGJ9yz+/rOwqppX9Tlu6X2WaRJDvlzLgGfYS4sEuC
ZvgZlL+m97jmvdvaHbsXZN6iOvnGgw4WYAYRDAwa4mwWn0qwrD1mQY1bCzZBmRlu83mEg1zaeEZr
YqYrEawBFPVZ56hjsQEV+rvg/bJ7wKJBSSQLJedmSAGJIUUVEQR0vhgZHn0ToerOQPEGpyVae9Zt
JGaWWxRbhKGCasaNFFEGEiAbAu1j1W5tezc3Hm16bYBJE7U7ox0sCF2JzsUgR/3hMrZ9b1D+onlB
hHOXlnm23jvTJKq/IEa67LHGcAlpB0zMihy8K6PweaRPMztYC/ar6R1K9kZRmZzQw8cfaIPbM7Qy
VPfo4gQvPe3U7VQZVIzDtVAj1pGJ0wsLBxNeAOriKxCIL92tNbM7n0Z0Bd7eVO4QPKY8vBjCSggf
985IpsNu5tr71h1y+qMXqDHFAclwcdO5Osh3bt2W0Q1PNOkUEP6u+Qy2/WQzUnY7FdALQBLpl5uZ
71tsrWKwfGvQFaDagD07XLq2TdbxpMbVrf6tSi/ODf+HsHrOXDM/kvw6i1vHE+qdylBWJenNcw5u
EzoD2pJtm/fafZ8rOS/Fke+iSFhEYx9UTBaJOP3bpv4YH0o/zN8yVqnErBW8fNj2rgD1ZxaWUcr6
O6qH1zhPkg6LvddhogSFV7oHRYVW3rF+juO/vLyrDwyXhT7aBZMmYkeHefXtD5UlLhl/UxdWYAC8
PP8aCoCd17OSDihXnndlnRQq9HaeLhnsjWXco6Ecs0yaZ8tfludCcQpzhjJ5li/NOsw3aZSDYDDc
LaTb5A0W5TaAGQ8kWF0ftSIPvmjDZP9eYSy94QmzqOgnjTPLawMaQRLVJZTfBAjxNz4sJU+hzsmo
TyHbt+8lm5OWxCm+dcz8i4vQzIAYPHioxN8VcfH3SBmICoR11dsDSWPegMgibmdGIWE1MKLS8g1E
ZEBkWzk5/isafdkcLcIj91xcCUCUU2QYPQUKP89oh6k8lcDP032u3BbfJ+K4i03bJCJKCZfF3ndx
/lG6OPFZtDMeo37Ni29e8u6vxeYOTTYQ/gf7I3LpFqiI0TENPEKb2aK1H3UYu0TYTn3ytppqfAQz
xeS6we2AvI1gaRwejZzqb6qyyP4Wjs/90ipiMXfJ2GXzDeaS6qmORv1fCn7EksnuWY0YVkPGytOh
LrZIw+f1LZyld+4XvJJbx2druR2YyLascLiKjixUY6TA9QglJauVfG50txS4rSBSdW55rZhat/JZ
XFwj1dGc5zPjQmJGz3qYkNVU7VRVh2yYg25nqcyIgoTITqIwQmPyfueWtXEaJQ0SmS5jdgmeEjEj
tZnbkVAyeoeRmHJnXyil7rzCGdF8rH7+wPXCJn6KPA+WfBcqFvfNHJhwmzmcTgdSVGZ9jOfwygYH
rp0P73FxpQ2VnU46dDsCI2af2P6rcDOwaxqAEIZf0hAm/Ac9c1PPr15qhDm85xRycmMxqkCNxR7t
9U92jJADbNDar97dhJX4vzUDFb7trHSKbbUwy4GIQBZOBdUteXY9H2cVz/zyxmaPChoGIN04c4ge
PmnmNkh4Q+v89rnJLrJqouKmWZM2PTlBUt/VBcHZmP7MNHmbOVt9srslU53dhKHsc8Yhl9xkAUS+
NyqH/DKKrs6vFtqoubMkR4ifRXkkT+HTjUHuOF73wWMDlzvBpGC2zI8VeKMgT958F3PN0VQeSssz
YO9q/pzwBiBfnVVUHkcmZ08QAvW/CRkfOvypcuWnjYdxviPmhyhP9LEAm2HxN4SADZjwNzr1WjaN
bv2Dy0LfEZWLgMHH5fEcWo/8YTQTUjxoh6GXOburWNlvAmAZ72tXDeTGiK5yH9U6Z/5RcRtFSMEd
WXTtYZyK0hpE6KQmjMDDEBBSwddKi+USUfmFIMncUE4biNCFQ7PCCp91oRH6H64oLfkhyH8+oceZ
QuKOkeZuqqxn/ICf0YLDEf2CXTpze0D29RJAkZJ0SzjuKtwuVJ7zbdSSzH2QVugbyBLx9xSC1NyN
peu3H9SRU06mPWfFlwck4w2MyUgsSFL/ht1kj7Wc/TcsGeFvyo1M1IVLR4BHnGQugs7vI7QFducZ
WHgYU+bmP/rraTnNIgfX1xIA8oYmm0MfQx23sYkFm5DQeExpUhuo+AImeP2LKmX9wpbp/wVrzC/j
adY6TPCw1B1CJETXKB1MdxlhLutpHSkZtvhJsC5FlIIfRES7K598FM0nkjjGq1OQ5vyBuXEePKKe
qgUyFyouc6cyL1hvoRU6yw63YIifnAgV2H/ulbvV1XRJvNshYMAOXVX1bdrA9ucWQBNsg9DPy0sM
z8oByEwsypMS/Kl8E6PKZBiM1p7jE2SEewfAtcBWOHXh09oOpGwg089IsB7xtfE2kIiccYW++q1w
/mGEd/1TCJ9M/JnTIeb2Rk1AaAq+tGbX+VWV31/V7a+8JeTJ9Hm5bMHg5B6r2KU4ea4pQFYXMfFc
P3hZEH8OsSdPI7EoLEhzOd8GUd7Lc04oJ0w2an5o9liOSFfJItb2zZtT5hWNWEbXTJYthvi9P1WE
7chx8ga4a6lt/86d14U737jDemRxWyw3mrkWu3eIy/U/dMQRH0TO+918VgEgwSO+At8eruFAy5sq
nGnY5sWV/QncgjQR1lomjp78nPecylUGeMaw9wNZ0mAMuqIlrXaTo1XZiMYhOzdJKKdugqjqDSBe
NOfx4XqdA4MpSdLy5HBVt/qu91KzLkvZgi59vfUJWve2KwGd03NJJZ8e4GiJpyYBvbkR12+ZwWY1
ZEfsPUXEiKPhRC2TwaIkspW4FUJXJ2InyaqgRVrNCXAPQoGc0v4zX0LMDBEn7WlC5crvi/zsESBN
EH/DHsvwziSBoeSJO/IAWS8td+wvSK6IU+XAvpwUpC7NkftqvQXR3Shd9qVz4HeQGgdn2QvPN/5j
ukwrtw1OfsRA6KdfhtRbcCKumbmbBNdz5LU2OqTSZTLFQrZeUfqWkrxbNB/dE/1Eh4kXH9Gvroxv
LmQMWLIK5my85b2vQnS5on1BmEHwN3oO+pfOKWwMkHAZ0/3YKPWQsydc4WdiGM06s343vO8J3dUI
15ixvHJxbbLoA4QC0zaGmoDzlaiC8ITnhh04IBmYe4b2D8mVH3n50efUqc89Xdi07yAt1+OB5Unm
7fleXczuqdXslsrRX/eG+U7U77qGTUtwRNUxcD6KDCSl++QVOV2e6ZTjHIfGX7qj8no+BS9jl8Cj
mKAPyZ1FvI5S2ZJmy0GJ0ApmTjuRZXH4O8N3iUmBIrUDoZkBnFfDwUZjZeeeV4zJavmEcHFZ7vMW
exXPMhjbZpxaLlOSEu5Yho4MREdOtyOABPXFksNDCEtfPRxNDXL+jGQShVVWQFTYKpwaL1cjWMr9
7BhsEvXU3+UOBS7Zjgu7HWf2BmbDyUDVOJQeYj9CDhKcQugZhhvrcGHsMMFwdJK3Vic3Afm3wOp7
nTwwVYcBZPHp2H2o5Tq/TvlAZgplQwqeLiGV8kMXoryLEjgGJDLjnMGwjRR88OWWYSnHeewY/S0R
lEDEM2h4dz3zckYMdTr+WZOehBMmD/qG5A3SF9siTi5u4ejozYhxPJVkgBSbQE9II0gCW1CTMZa/
agNst0pRH2F2evaW7WsaPgE/guDLlF7fV64gqKrBm/a7knI57BBQWrkVV5vCKajSGaaRiujCHaSr
Fl2VL09tukBxHRVpAxRAtdYH6pfRPrSkIu1LGvRwnwDi8G97HXVm3xFkIjfTCI7gUOQeFddEnlp+
nsGi/ZpkRmGHHRHQJrmA/3Ur+XGnNAjBekNsIVHlxPIpW89msgAJs5yCnTdZEqwOJqtLjgObG1a6
oeGKvm/Rk4Q+30bfTqei6Pu/fT4PCkUTec/XlG9wDtzb3dhn7S3eWaOnU0AaX39TCK900fFwnX64
psV9UFmYQ0iyTMVXY72ZzabBs7hF6A7AsaON+TJhW0woDhazTAgzwbt8xqJsjuDEKvEmEYMXT/A7
4u5+BoS1cu5TW9gZ5mJwDUrNYmx2HqtnZosrpAX0aniGN4ZBW/4cVCHqg5Bcbc3iPqUizqnd8SkV
SR/c45kgB4gNwJXRshIutGwbr2fLUBRTf/WtVAWZdlnBQNGNVPBnycgdOIWp5szaBCWzc5LsBqJu
UOly/LMZLxdWs/FelrqmjeKplHF+8FJCLuGzjOCGn4pKuNEVwOL081OERB+ZhVFtNWwKIiyX5ECD
UUqzW5cm+qucskh3xnXW/rUlua3YlSiS77Gczc+ZE+d2g9+VQc9MF6+3PeTiu5qB5FPVUSizm+zt
ja99VJoK4/5T4iQZ3YwlpP1AaGZ+DhFNL8cWUq38dOjWczJaUP/k28nJE/B+a1bCpeynfv1cpUWI
u+XlLgHpCs+2qGfhkH0P2Vhd868iG5h7n/EW9yEDUDTsWhVlzLoUSekybKq4Rc8iwgwem0wZEd+P
IfKSi4Yix0awitFH7rjrlDyQ0e1o0iyIJ2/uOQBjiagzUewfMdID1tp2HEuSfPEwgSwDmAoa6I7+
rRm9jcfCEXI7Oras/NE+KjROS85ldPhkbQFQK4huRJJIHZA6t46ZveVurBPV/mMYODO9iV0RYF5v
vMw91uCPUOmVGNoxyEN+XvWwR35fJF+NqyNvL+d0Ti4eqJWRZEt3TuP1Y+a6+peihpspo3pR/iHc
BT/CrkUhMlPs9qV7n2fR1TtF8/vWVfj0ntg7+vKj9QcHiIcnJze7bcTaqf08g3PZIxcuxl9JDyFj
lqopbIxu4vJV9+xtVYWWsYnh2FLp+OmDJh7dRdGU5R1mu3KZunvcnFOx5xws6wcAURItIYi75DZT
SDceO5cG+zuee7hPe7eXc8zyGFlnileeJU3woygnvKv0Ny4/fG42PB4jU6ybSMBc/liw5iGBr/pW
ZOzdGnZF1rLaa3cepu1oT5EP+4b/Irjhr2ge1yB5kdgbWCqyYsnCY8NqefrupXY7nLlp6xxs0wXu
UZuBmnkFC5hCIgrJ2Nj1KMIiwq90bAWm6YoSa+s5ZKiw507D5hYVeJQQrpatkoULqpYpOfdupwTc
LhPY5bshNjg8TjJgRQqRF2fyZ5FTNyO89NJkN8mmXRBX2qi6nQvjNeSmp3TQUwwD5Nu1Co6NZRQ1
IHzgEogfYH5wO+DZc1llRamAulu3E/bTPgNlGU4tUBfAzLr1jmu+dvM9DNpQMnGDkIPgR8zR68zI
o9z3VbSExxGPTX9o0Wbn87ZSQ0XiPaQb8Ux2EMmaDKe87iz8tidXOJNFyZmHpccHYNLEE4NnUJNO
SHL4TG+GmWL1MkCCiIHQ5EfUN9Bw4TEcoAqaujhVQB5kgwGDw5D0tCl0eWuJDsrFZmE33n4WwzAE
L4FBKEveUhcQS2RDUi+3TW5Tv8dKTkfL/phJWNTuwhxrCX+TbcV3PS5FvcVt19vNnMRCfhY67fL0
wnsT+tiiC3T5DV4CkPkb4kI4pRkJCzL8EtHFUMsCEHEbnZsACmYnyWtgHTYDeIJXhLeAjrnll+m4
uD9mZh/+LfuKQvwGNcp6pLizA74YsbTUhEkUTEOhFpNmHghk82AbQ3ny22T0kRgurBRuqoBJ68lK
nV3djsLnVCcqhMwrzDNo8AZm/luFlONvSR03/UPfwNiPCCNPj6ShGCgpEkJLz5VnrfM0EIJBVyUt
D710TRAE+L/Zq9+FoMflo/Yh6IwwdQE64QRt0vFppPwy0Q3T7B5Q3BbXZwZ+p8buW2b3IcQgm98D
J2ysPjRA1ozZ4/v1KhCLtQiF3oLNxye9kH1gUa/rfJ0ORZ2H5WdMHTBdNE/ecLR1RzZFlUSZZY1e
99Fpmt3BHlvhksDn9BJcEWMLjK7WXRbSla6U0TPj/mFCBpyi4+z6ygMPZrUmUT2B9rWvxmA+l/RW
qEH5kKpdhV6NRTJqBQZmeZk9oZQ1zPnVVJBsZGgbtgs+iHZX19T8O8dGA6UR8wu6tbQmnQ7ltLfp
/WVITwxs1HIK2fyJHSst8eLxAEUnQajyN6c8Q8YqD+Rt4w+E2Hrd+m5K4Y17URW1xRbe496SmEWY
KakYFQFuA+ai7ZxOZyKi4t++8YlTblWs+1/kIUp90dq4LV8JCrhtgIxFnQhXNvYP6jlib8bZh67Q
5H0VHpjrwUAuTO9sG6LVWPf5kzOxzONE6nctnj6L0WTV8rvQtrmgDckB6hUrXZRL1U5BVKoZk0fi
YWbTIEkxjJsiu/R910QXoAtTg5u5RMeWEGLv7VlNUaqFSUJkSZhnPFih0+SoN5tZrRyKkBuR8ur0
wxmabD1VIBt7nm23ji+cAsikhkkPPylbxxdRipmVL44zlPJuQz1cS+QfzKaoExiK07BtdKEbtZmx
ywGVWALeAQfkKfFKURD9dYEEqMfFpxDZU90ECFBoUNIb0mXC6QGpeJ6d+0gN4hLO5aL2JEOkr/0k
tUb9Sw94B7/cvOUaceVXUCdM5WoFTmsXK/YCh7Zwnb+JVuXvgKO85ttw+9fRWRcsVWT+VVuL0usb
WAwWf3J4WSG08TV/cwqEecKSXHnnleS2nzIJ2gaUE4Rx9HztmpEYmFiPNV9uLz30zd9hQgMGjTSK
1j/kZqUPDcSn5RhXlTJbNrzX8JpGhM0+JM2ZkJkurE+ojFO5c9smMsxAETn+GTx2TYehI5bqYR2Y
7D+zrSKFg88nbThuiUfasDBQR1okaHlpX7yBUPD/U02Wn5BUg7nHuJW9SDMm5iYPfNAX5OzARQ+0
I+6XZML5S7Ro9TQJOTWHKlhcTcJSJInSA3VrNjLI+mdTzwXDaQ6jQ464uT7qrEketGS1fZp8pl3E
7pQRttSJqMi905sAeJRMY7HxQwbQD2ld2QDU+CgxN/SDZiCT5M42cDMsCGQAyPDMjGU+h46L03u0
oaRNqBPMPWRAm3u4vMTtOEGI49RFPERILdYYYiiiwDnWXUwqRoFSoGD6LDuierqMPTTBos5jo2eg
hHBtcn+DKC1BlYnT6XpaY2o7mIDX+CtOMLLtwthRT+iOgNaPtU3+mErk/6STi9uaMTmDuP9DupxI
Idsv1vV6IOK9R5RYLQMM9iFnlAaOt75VYCrQhw29uOqk5zgiAwmcWXGFFg4XWAMhcrN+5bYJisr+
uC41cEiSAZSNsMnOE1EE1zkT7j+kgJMkm8tZq2EngtYsF7TtSXuLOA1LxJynn1R9S0CIV5u8jHg9
1I1VKYlXOBuK99oZ2u+c8Ph/OZRN9+aa5PzidEgut2wZ6xvDr5TtUqzkjGtc8jZeGreP3hLO0Sc1
F22J/ovDV6DB78RLBVK3PZPGMx3Y+/Ep6zgkiNBvld2GiM97ihvAsTPw5/ibsZWPnANKWXkUKve9
kzA6+1mFWP9plkskLo5rfowg2OLKc0qhT5R6C2vKiN+ehGqRYFXl1YlocoUNdxXiD6K9EtXfDoAE
JdtxnhTmJo2C3CkLZmYkMK03dpxC+FsI7e+QWg3JmW/QB9rson3e1UIVLDraiI5udooYSPdQ9u5l
wMOYbUZ/xlfFzVvfL11mJ+wJ1oVK5Ln1zl+h69yua2feRl2MH/gcwelEji6KfZhQR27Hwb12iFnS
/jUMg2CeZAzZPmtn6v91q8B4Hw2WMCTEInmgL6VXB9M3zjvGs8CHg+/ELryUoyfNvGG5J36JPV1+
2bTW461ZY+SYm6COkx8XCU8Bp27t/ZPOSPreNAB3OE1Rw3sHZOS6vhuNVvWhp63zt35oVPcsq5hF
OLF20QF54EjGB1Gu15e2G15sAoVlzxr1ihJEREFAEnU7CWrwX+h28zr1cRwhdNvaQWKYSNLU+wxY
B6vbnjSw+aXGPQ3Uxk8rYnsRLWF2diawPn7suGc9RiVxLkVHWRwMsaovyMrICAU40fzkzso0OqOw
f9aNLD5wkiXfMRw8u68X7m7UHBGd6TCFONsz2T3ELVXiNkknqOnN0CWfoLWxH4FtCljNNbFhGJSw
xEP0qAD7oGscdyr0ycIiqKqstoXE5U/AfXgNJZSOfEL8w8IxyAhinonn1o+VG/j/AAZMgM5l53+V
KXqSE3YLOmK/QexD2NcS7gPijOoHH9tIwf2dieLeFRj17m3WqSsFFf4BJiqNu3xXKr2eoa7PIAqr
GWSiqKLW32Wzi9+ltUUvqebNCBoTfeFwMlMzAzaDpuEe3QiFID9VRXjRAIpkl2IrFhvcHXr8Yzta
no3usKreNL3KT/VIl3BZTGoAhHdMADYrDZDap86YhwfO7uVMSyERAxPlGjj3VmLDCE8ipunZYzD1
p3fGoql4qFr2CP9hq8GnvR/DFtjoYUJMnSV3LP8IkT6yaPD7YZ+HeErpP7xJ5XzORfLszEJlwJii
eOxu61H5rxziYbhXaZr32yUsk88ex0T/b13wV8s9s9zB3QYW7zaB3dKvvkxaBpdxwD6AvQQpQUUI
FBrjXbHI0dwhxFv6w2iXBkEhkhhn3ikqsZin3XNwQZqY0d0TO14cEQpWrtkUS+lFMBpCr3sP4Lw2
R1y4bXO/4Ax1sE3G8J63ILjq9JHkr8xj8r0ytEF1syAeZnEK1QF/OYk4UMeCcls4crUXy8GYnVYO
aHRexAYmeJARGZ3Rjww0kzKcrkEDQcShgeWt3K5KzK/pGnUSt29fdQdkRW61d1EkPqkEk9kurMgP
YpzilK85CQHeXdwGFK8MJJCbMtnv5CtTufE34gWmVtZqIhJwDriW8f4Egm0gwbVbnprr8R82pjoG
rZrCU+syWmarBcLmxHLHS/4R74UYElyhDA5NmyL0DjH4picSdBafxbnsRH1R6TiM/7jgvewOKASf
V45h7wrRaeSzd63Xn1BCJPEzlKnrRnFZJXCCcuGxPlwd4+nBrqC+uOMS7Z2kShBdUsWO7+GSLtkx
STD9b0w/YyqjI0eyTi8vGKykLs1LQMkImSYodbXNNTXvtkah5D4pmnp2CxVR6vlDqjGocgOAkCpW
yM4URVAfgTdorTRgonZ5pOrxyAXQUKHugDuq3x5Ax3LLGEP3L5MrCH1jJm4QEIVOeK4KIEl/bEbp
+9HimAhOfsJwCAlVbbGep+u0WRLljO9pqnRz01gEtVsmq60g3sp00YPfzL3YM6gU3A3EUzb/eS4r
wQPyNQXjNK1TRqA+HM9n9O1TeZ5Sy8iMeUyE9ClB2in/+AhQP0f8YP5dR2rxcHBjCgwYCh52n6Xg
6zpMJLdfaRHdbM0Wc19KgnbXITr5YUKC75uUAHmLGHB2gcUTZYAs1Ynb9KWt9PJFXbFMf0xEgDMR
RdZVRxRwHpYhp5W62qA1r9u7JKn7/EJaQ5jftw3Ln10EwJCVNV6PmuEO0G4fwyY2QAD8ng9dlQG4
hsOEHqs1EVEBuNX62wbly9D9mSsV5y9jMWXo+/laOLSWnGU810wUO49Z4IZd90KnYYkeTdykYgPl
rANBFEbGQ/DeYlCZgViMeNb5J9qP3gcdLf2/PKKNPmGEGtVp0srN3rnyXOeRibmNn2SSm/5EGUOy
oJ1DH8+473KlVKqX9eOMNjvdX3c+7kkoPG/7IEO5RU/NOptdkyCDJJbYzeNKUZxS5vTEzEK6cDpE
R/LAbNpSYXuEGembNsFwsw9U1lc/AAngWsxpmH0YaZPzLLGxMFDyyMVCNDK9egGTDkRzxs5nd8rx
hMnEBj8xeev9tmMwTfpQ4XCJhtHk3TMKJ4qkyHlWd9cbLLhOXYP3yAMtxMAbThQLwAYsDTIh4Jt1
73andRLjlVZlMFSJCLknK5ulaIEKaFCkXa3XmzjEysTMa4YZaSYtDIBASx5Pz1wo2RYDApWu1PNf
p87KP0sapSnGqVSh2ESKDbkZJt773HI/YonskleRwnxhOm+dOweTA06lnhdqiyCPah7RmpyuEbzZ
G3rr4b/MtqiRHCT4bJTbTPFHIGQwUHcykOUUgP8wXmNBVqiJY3bIeP12Kh6xQiL/Rppc21W/F0GR
NzuD3P4DXT/LvSyYLTmz+Aw/0dR4BAaRpXIOFPF1+4nB+NuwXnc8vVct9x0P6R1MQwabZdHo8R2s
aPm1rl5/RarZ2Nmm4ej/ARVkn6wXD59kVtb/eb0svmPyZm88z45AHFuE+ZuZyxybG9KiL4ajKK+6
xXTtvoPD4Oyjqsw/orEGgeeif/7M8Kk9O2jjU+TNyE92FsvifZUSmLWJugb9FRC37qcvqFbYs3vF
H6y0/lskfO+/Isv+n9Y0juF21VWHOnsMjIB86RZEA6I+ZnuX1O4ucD3OxRnpabFji1xdNMpMyEfE
HJsNCkaYyhZcac2hZ/AvLtKQXoQ9kkVGHnOukYrC4qjSASYhT+act2u+YKMwKeK1je4FHQHdnlPi
6JPNf51s+2BLmmb3S53VZHvP1mFGAVND7cxrL7wMiA4FTirJJlw3Lb+rIdwmo60Io/Im8MsBYxHn
1UhYFMJVLdCooFfM4+nIYVD92snIb8dy3l6B4JVzM7aB+QlZ8UVo+Kqa5NeIgfw+cSBf7cdVmvvB
d/Uzd04SnEjiI75hQTcLDKPmc9qMnKt0b04WdueOESh4vykpnzvTE0rpcV+T6NuwtN27rFz+k/3o
vFgUwafVtN4DTOUrXQcsU8/OrEgRnHC1b22Ue9UxixNMaEta6ktXrtFrDQVj3I5wHFA3Ng22kcyj
SEEFgr03YiP46CCaMWdbae9pmob0j4ld7sJEEqAFdCCZ791+qgFzICX3NylwsgumvvVbTFTn29Qn
63oTzHThbFhdHLVymuc3KxY4mTSj7D3ZWXeos/2amXAaVWeF2Gnajp0a/rBWMy95sjR3eU081gbN
DIMz1Yf9nxLqI2OaJJz/c4sc7QibsODoF0PZHAZBPvnBcUig36I7J8BSm3n9i33KPOtuShCRiKs3
eJjcujpQN5FoznvfTFvhUE7ta5WtdmszDd4KMZ3YMOMrHvNCpN/YnkJmRLZR2Q4PY/4U0diGVI1x
9TX6TvgT5cOU73gSyMhqacmeImg//BguPp49SwRzia42he2aVA6TtrUtXrtoQadSOVbdJq1be4eI
yslswj7nAE06BknEBnGubiLgZB/dPIeYjwO+f6qGmEeDCw2BEGcDbPaxzdxHshA5pwByuV8JeyIe
qmaUx34Zyg81euUH4Jb6cxh8hJWuWOQtC4f8Ja4DWNBDzbj+PFV5dSxnaH+7mb32JzIcOqQ4NEj5
7YoIitohp+wNvQbypofaPD1BeWA53mNvnc6ypn3WMYJv8E4Le66OlxE8U9tSDhBsg8jKDQU0Y3pH
8iSLNfwhy72zYMxU91HRbT77gUPoMgYQjR3I+H8W3ELz3sGJ9bdM0+nBakx6lNeeomibKrlehVhM
wUDKla+OQOm1wToq0EQmSWR3THv6fC8QASHk7JkDb/oxuuLX2bYwzWlC903z/rJQD+oC9Lil2d0k
XTIOW4ZDU8teHCXAHuEEvGdyjYt3RfCX2KyFJda86HoNVm5KSYYwfUwLloANk4eKo/Jeh2tyQRjT
zjv493nymfep/1+G1CnYoOHqGa+XAyaMKm2+MlANF5HZK/zfutCJ6ToSTbDKUr/D/XWXB4a1HfQP
FFt36Tx71dnNZ0gmQDsqUEWegeyZ07g0p7rLr8JLGBRwn0wnkr0Denm6gKpkmSg7FJ4MK1x1P5nK
+R0RYx/V9UeH15pYrHMkmv4ES+Wifh+vAnZ/UlfJa9HBJIzy1jwXcxV+R11vuUU5A/GpwgLZL8KT
UJUYhd7KUYLZpEED1aOBppVHUg/hxnFPGrvpPK+aiT4AIIc8FBshHB1THkksbnAImSROT6ptII1o
S/W+T+GPKQ51Zf/zSTBK9i6t0MAWu3eupoS2P2PldD8ArLPDnQNuom3GvJp9rgMGHRjpFNYMPISK
N9xorEaAfbF9GDMdPSFV4+rGtpbcsRNmjSXERG8nXFu/l4Tj5tD1m/gNoT62zjix/rEdWFzy5eAn
d8klvGZmzvrqr67p3by2+uzKqk4vFBDyge/foApv8/QbC3LzWumK8XMby6S6SSBsMJh3BBOCjFVS
f+gm3TzHJORQPheJupO4nMDvzIH9TJKBW5odh+x2qesl4X4KyLHfCK9q0fUwsd5ZNl16M+U4JBHq
992DT+OLN1855ps3nTyMIIib/2ZcP/8j7bx25FayNf0qjb4+xDBIBs1gzlykrSwjlZEqU7ohSo7e
ez79fFRjMJXcRCak2RfdwNaGIoMMRqz412/Ik4ViAVHVaMI320FBrTfcJHep6uMDhTKvfnKIGwJq
DLP0AIE9b8GfLGLHpqITsMPqtWOMyTz9EHrFk5aZGBrsKu30EHv+BP9XEXzBBpEweQX0XzmNCh+2
ra73rFICZtIPPYbb3z18igi7GYugWPt15L1W0El7Pty0/mBnSa/QxOBjXWlRg3ol1suahAPH/ckC
B87BaTgFXA/VF3bG5MUb0zLdyLoavgqkF080HGq5Bl4vsPrGD+uDO9bTiiGz7mhZQ3cgqdZQ12Pl
qJMflYt5hvDayMOYpB9PAqrzA2pAhBVqg5EGj08FdrNkm8PTJ2y6w1XUx+ORh8Ftf+gF3l0qjVWK
lkiR2SZ2FP1BUICR1RIk9h3p30iVeJ1attFLndbh0OsUYzUBk+pa6UqNHjbVCVIgMTrdtowUs9xC
0ubpsw1Zr7ERgNn6kHvAPYpcv2H9M7U8EcXR1Gyub0nfgmPUEJ6fhmSSSlHc2psUe/1wAnqQxRaU
tOiGYoNrWYNo4KZEdUNgS9C2nwk1TF+4eLffej+MkBVVxOQoQA35OgWzTFY+keLq2hsTsddqwg6p
Vyfxbqmn0SuU9fK1wnkv5HCclAyBMtCxdjDzxo8hJNBLbwPrF5uKbW3QnoT2tovr7s3HFes45vRf
V6YOirslLi4wbwobYdneo2b9WNkNVy/Y4SHcry4OXnUD9QJWnATT3/qVkj7DK/Th6iCQR6flpv0X
P6fWWvspSOUGr0ZxYOfiQl9BQok3CnSB7gYpgfcBMRddLR3kA1fGgGOHZLJEhmu0hqaDBj/wOANo
dWOS7mXdtySm47NDGVVtBdEBdAkLyDbAnWWpbOjit/4z+LJHuZVnyqZHCal+qPtQ9BsnjeGZDTZt
2kNNwugn9LzVDYaBKu3BEboj7VparLSwtbDZhs3oYr3AktA3OPHoXxqlxjeyJIGyPvg2YvbdtFwk
j5evaEs3G88NLqC4VcIbLMnkUiyz2CnInrlAEQc+4CVI6nifFZRXsW3gDWEbhBtAUiL3lc5qpWKB
6GTd3hZd0awpPjk6kCkXzxZZZd6uEGb/tQr6yfGl1BAM03I1YDBA9yC2q26yN7BWA9sCDRnKSoFu
/DnE0AaXGEGG3qpIIV9ujCjCi0dVA8ghJY7a2NQFmXirc0ym12zh2scRvyFoMrIjO6qFs0UQa20M
NPOdyVa28qNuPIg+DKpdmpjx0R4GX65yXLYgYFAvxDd1lTukSKPkc/dkdXENAT3EqrTkavMrbEI0
kFoNm+uQKFaFWyGlDNij0RnujQdUgrS9J/8av6H4YRxaQ+F48dr0k2kRf7JBNuE6H0L256+N3/n0
irLCFpsidTuur+T5fgMYwGuk6ascUIlenv6EN0xebtBbho9BVOodtAb+cINgeeS7QEpC5rZNkbPR
peKfRiOB9e0FuvcYt6leb0l3MvatpZKp1MuoeaDe64O9xpUyWBkcRCpff4ObTqVE4jsGT+GbaPB6
WZe5kpaf8Gm3nxK1obPYjVqp7mUDMxTecsnljh5CgH83DlRgPFoRviE7TX8iLhfZOlZdNBtET4px
qximr6DoQt3Bth4oYCrcU3Dao7jzSb1sNxyYJZUMzl6nNrIx6iub2nwzzNEu0cboAiKm50/p1GbT
3riNNCBCEmGX7mwq3p86AKS3CeGRU2Aia3lELsSBKzPadoiw6p82EE0JJKFZmCmhinP3rYrqHlsK
mbzCGKJ1l1e1sQVQgRECosdFLsZp4RN4W35fAMqhsYrLtPuUYGhorSDk0G2Bm0OqMjRmDVgytMLJ
rp/oUS+RwU2lysRiFScDpvfArc2PEWZVuK1KKBYbAV/jFLG7/0jZjl4GLGiDdSrNcWtz5cQfP/Pk
q96E6Z1akWSyMTKdLrous6+JpUOjwUMqf8TYzP846raB0KCJh1+gtP1PFTnLF8rJ/NYGbw03ORZ/
uFYZdbKNcRt99XnBzzSpYApFDdB+4GcY1xdOasApTyakzcmbqqeJkxA7hZgn+sAXhqcRtW7b5Vi+
E+3c/KD4AkPlo8zD+AnSjG/CUbWzVgOKYHveCH9o2ERUTbbOi4MWLd3VfmtaK00MXYTcplQtt10l
Nn3oZj2Kfqjvg0jL6C9DtKq+kgPAY7IieswA3FWg6gcPn/6G1k02FDCPgJXps6ejBuK1FkpCBzhg
fU4xGrUe7GviAnt63YPKl1IIz4kMTj24sIfJpkMn9b3APqSOHL1/1KDNoKWQ7GDFo6tZGs0bvAVM
8tdCM268V80UamKvG945CtAilBj/45GFjeVLSCg0JvldbjV3RNc5xs5ohlDuTQIN0+9oWjULvwgt
rzo8GPPM3GLsgEnire7gzEr974kG03k/FiYqXkDPvn7w7caq0hvbIXPJvEOvTwNiG/h2wAPp9RzH
nW0VoY4wtlgR9tio+OTWrVTwfXW6PXDDR9PXU6o5yvgY49Of7KF807rDwpNNMjFqDnxOqMq6DckP
VNa9SDNSJyA7EbiK0GryAuswag9JHx8xzCEZeO37SNaxXNDYflD/+MfQwWFsFZbwUqksglSgoTWl
zv2cWm9jEFn6QUKtJ+++hCoSV+xPK/TXytcSwO2XaRjlK1huWa1DrAYoqBKCWtZ14MojTW0SfJpM
E3DwJKHnmyBDQLNRPTvW121rlr8myjAZAJ0RTrYnpUSHD5WdrPNIx3IUA3KD61g//LJNhNYEYSc9
HSFo/VQ+SBqiLTos9QZKoSaBIPLyIW8UOaxw+3a+WXE37HB6B50nUqOGedTUoGiWocOK65o6+NJD
0f/qEZQXbPtUT8GduKyROEZfTN7wO+i921waxhsEU1T5GARTlOV9gYW7N8rG4H8V+8FIcoy/uddZ
kIDGGsVhb1KtrnEAdcstjkcExGeSVJGgTZ0TyDr0FaSwiXlr0sKHUllFECCdOlGeVdMAn5F6WPzy
AWGHdTJK2dzZYam9UPPB3PIcCuPVqJIcuu0MOC8rKTFWMlRVDw9kn6AnyVMaKmvEj7CPAs0mw103
FKu4raclsgmRzSh7tevHAAcpAXnXdUPLWxNgFmL5IUb7s8mNlmYqPAqN7LxWQwgG95MskSIiTb0b
4If1tLGo4TRAnzxHAM72QP4Zl2AI3rgRpASHNH5pmzdVmda3oVt55iZota5d29IFjMB+hf8aXx25
CtPM/QaTqDo6sEIpUhFZ/JSi0H9gENayTMyBlZ1rNWbxPb61q6DGvHSDtM04Oiro7y4FpX6CMAa+
xNyimwaO/RMWS/03mer5g2YSaLsL6OG4W6JqDGdbEcLGialP1kZ6Sd96Y2gIj9ey4AWTz2CW8ZpU
DVA1vFwddYXTFp4FdusONEvD8Ecap2SzplWqfMDUKcb7zVLL2zRK8Ve2TLvYJwEBjgcHyf2dWpfR
yfLZkMkIxUhwg98BHETYzfCXRG0a1sodg+QIx0Og88OM65sfRMP3Dgdj7tewTaqVHLwgWAEMc/fh
OozpLI+Dk78CE/1s+lr3RRvr7NGVvCjwxRQgIlXwrSdCTMcud+jUtzCRKW36JniOxISwBok+tJis
26w3g8w55Hc9qA23PUQEFK8IAiyvC9/UDNNWEQUtmgUFIwd0T2NwdAZhmRsfLqGzy2lQ5ysKAjoF
mCpLRHqCwxqD887HKIKALZS/yOdIbrO671z+BmKSi76+4z0iGwqFG0y3LtC4VcNWhJllrkl78lSw
vkjHmGTJY4IbDXevFDoceRQfuWL13NiVQDY3IJNlsW5MIR+x8enf0C+WbyE3lu/0cr2GC9/Yn2K0
xc/0P+sTtt3lS49HOS5DvsBeR+gmM8YEkgfxXyjfYF9S6W8L/Enzm0K1fIw1Sqclg6vJaQTdBvD6
iacy0RFo23//63/87//1vf+f3s/sMYsH2uz/SpvkMQvSuvrvfxv//hddhenfHn78978tXaqqIQ0H
VqUF4AkHlT///vYcpB7/sfgvXw38qqxoNOd6Uj+0WOHnrt8+Xh7EOh9EckFQHcOxhWZIRzdN+3yQ
0Q6kjVlEdKoydXhkNyKxUym8p9K1jbU+jPD38YXx95dHnf7Wd1P7z6imTnKLTgtK6LNRubq3doNt
6cmxrPoplqH5ouupomzJBgtQdA2Q9uzYVPfUjiipLw9uLg1u6TgzaxZvxZg9V0glABCwSU9hVQ73
k77MfqKscu9xbnXTQ16WHVKmy2MuPmZb4zqD07ylW9NvevcuRULOr1mr8YkMLaTSI/jfD1qqwZd2
RJg2+KLbpZ0g/ubysAvPWagMSfK06jjEs58P20I0y2URRCez6J8TF2C5tSNYOlR8dPB77qTHSEw0
JOi0sbO+PPhs/U4vmcFtmpo2Qj2hi/PBB22gzZhW0SnWCgrRDIXLLRTsuLm5PM7CsxWqYaINsTQm
ajrn45gl102GYZIKGTeK4rOvcyABrHRt/drh8LhPiVz4cnlUyd86W8ICyifFmmkZBkqM81Ftus29
m1rhiUU+2Y4iyhyIDshDaIdZnfsPl4dbfJh8LixZA22GNf2cdwsIkQMBPUoenWAO0f0UoTz6uo/3
1eVhFr4NoTqqCdPcNk1LzheMGKseR4v45GY9ek/ydEoC1emdWRw38KcKX3N3l4dcen1CZXnC1odx
K6c/fzczEu91SbRqdAo6QwueOzuimlMYadh6XW5kX+3CU1scPLkc314eeumhkrLEB8IWa8GcOB/a
q3Cixxib2eYDOH2I7W6B1a3X/sUKfT/ObIXabTTaIpAoRCDcIfAuvBcob8WW/DOkBn6Av27mBd/+
YnKAXZqJxbLGCXI+OZHbI2ixHp8sJ6vbj1FUaO2TCZVp8zfj6I4JY9XmOc4eIgo8K+kR/p56rl8Y
f1fq6D1nJfzHKwtl8W2Zgu6GrWOUNp8QvXlIRU2anCAgT6H3sve2GJoSv3h5QosL0tFUGqGqsGxt
9rbiWLrAbX56MlFRfaaA8MVWV3UHH76wsrjhSb0SsOhCqtXLIy99fYhp/u/Iunr+ytjD0GPAiTth
Hq5+FFaMtyJbj0B0gjHwt6oG57o84tJcNVXDvAf2usZncD4ihlYhGZJVegobSL0uJcdDXfbJk4qx
McaNGc1MIKPoyqhLe6fGkqT5b5qogWejBoUx5l2VpiciVRwaLOqYf8ODMD9Z5DZ8vzzDpWf6fqzZ
8qS1m/WI3HibgV6/Oko9mWoVJBP3CIifWvTmz/9/A86WjwOVXtXbMD0ldlwyOcUM0i3aovxFVJrx
pUhRtP7FumH3woQYwIKL5ex5+mRIajlRd6esi409rTNZP9ghwXbrMbYl7mlWaBZ3l6e59DVqtjA4
djUhjflXAjUc+WvZxCeawVWxLl3CZbc9zesrj3Nxhf6/cebfhEzDQoR2HONL6r/RiR2QOfj6U2BH
0v5EBGwXHIjwta4VbItL9N2ws92zxuvDb60qPrV4VQnQk8SFl1TQ9NuTSW8EV/a2peE4/mzbsYTG
q5wtGr/GUmMMggTynuruInRSBypDD4PpJPh0+cUtPVBd8LVL0zZVAkDOP3mOw9xD5kr5qxn990l7
cJvqUA9Wse3tua3ecM9urrzEpY+Q7UWqkn80uBHnY5oJAL70OQA7ukHWGvOj/IDKybojq8sDQEyL
8v7yLMW0V87rM11HqwiHRXM0WzsfcsCusDYVg2PJrv03C95B2bYHpc0gZcCkmuAhhKvgQT1dQ8XO
653spmDNyz9j8b2akLbwzHQsW05//q64GZ26lIluhyfFwxZjhX1Gc4e7DlJsbhxgrpdHW3y1NsWw
FLT0eLfno8lQIZBw8MOTCzX5gCg4h1yPyPjZTEAA87iwj72jGld22KWdQMdRdKrfDB2B9fmoBpZp
Exo7VcK+iphgaKtNBZLYby7PbulZUshQAdsooqSYLdwYlTc8kzY6GYQB3TW9mze7PhoLATOhcK9s
b8uDSb5GW9Omcvh8Um3WEXfhDOEJN1PjDRto5VbNPBOrVrXZXp7X0sdh6KbKPZ8OgGPMhqr1AY6V
ovPWhGqTIU/jZ937xfBI3gd0egSCxZU3trROgLMMicuBrerq7HMskkxNLOS5p6YuMWv2s777NlQm
MEujIyYmwK/syz14DJ7Ml+e69Fj5HFDWG1y9VXVW4diVW3AgCop9EHtyPoNcbMdU6t3Gxu3hymBi
cTSpEcFNyDMrdDZPTkQ3HWB+naC3lusckPyTJiw8PqxC3yuIqTZsAg2Kb3PoXgxMlHGB9E37sUIk
eEffUOJ4RMQarS2w3tdIKczD5cchpl8w36WoMycQBoCHEvp8mZG8msUEnsYn9PMQtV2T7DSlHH9G
CNThr4kI0q7Un1qHvErcP0VNRAn3Pm3nk4Zx+bcsfcZcnx2Lj8sEH5u9mrrrVIGDeXiKM2IcMRRU
MSbJOrXy/+Ksez/Q/K2EWl9FecZVNlGrr2OOS8tGa4UQhyaDeX7l65p2n/kTtli6FqQFTSKrP3/C
aiXhaNoFKAR9oWwNUVaBe1SaFm0f/N4A54j1hKQdfMCIqFpffqZLg2MfNB150/VWmz7Ed9u/qYOQ
kDNlHy28o2BOh+jTH0l3MJQXrHWHcF/Q8Qwf8FyN6k++Baltf/kHLHwBlPesf7An1DFiNvsm7/yy
4ncdpYZDFa6zcWPeGLVMX6FQ+fqfT5ftn+Y+Jx2wyPw+Hbf4OwChOWhxmvIF00us10SBw8hOwvgP
NlZa4XCTel15r5Sw9f7i/NMsagwKDTq0AOTnj1vrERBGheEcBSx7e0Ks2VoB8AvnaRBk1rgGLOZn
ScpfeuVsWtpqcKPRDNOCxUOTa/YhT+ywIqTzcTRbkz5b22iCLcYbncc8gWS8AzP20mfUQ3AObadT
jlTPSCZUgvO2iutg2q3Xbdffezj2kDSSD43+MPRoGU6XF8TyD7Wn3ZfvnN1utiR1WoVoTDX36OC4
lO1B6MimVmU7POLnoWJvMtAUE61NB82u+7E5uOpE/fCDoKdznrfS3XsFxxUh1k5k7VkN9l7Eanil
fltauKBBDqevxtcrZ8+zRJjYublqHzsF1SZJ9819QATFdwxUmvHPyyaNUpg38nsPnmNrEY6YnkqS
9lFvsUCmDTbSM8yLTtwpbeoVOItWnW+s80Y4wcfLr2Oaxmx3mr5OyZepG1yEZ9MkrKHXqECcI3x2
XBWamryJLhbc+I0UDszHqpTZL9T+8dcqF/Fzj+94eHP5JywUA4BDkmeNuAZDg9l2TCS9RCDuOkfY
bfRo8YxBW5xnxufGHZHFaG1of8W3O5KHy+MulD1UxVhaSV3no5kXqyRnN0j8hHtEG9PBNeHMTScL
ObyvvTEK9pgFB+mVuU7b3fxx4zQsBEeBTedhVmqNRoTbS+66xwhb5eA2b+mxhVGmOST+IYdF1diU
9JfQUOPA5rdfLs94aU0Tp0cTwAGlFnI2Ot5oqUAjphzDRNGGDQq7GEKtZhd6eNMadTlcOfrE9BfO
pouND0/Z1E02RHv2rXctq4ewdReouBIVTALbOoxulIlXL+zV57bIhpewHia7/qCAVddr4Y2tpNgf
JoQJ82jSTN0qtqteAbOXyh4qHiBmVej6Pw9lkkoIncp15Sjx3Hj1yrF9iHg2tFaxbww3bdUmWPTV
JoaEaYzIlLa38xj7+DdhbTQ9rssvZmEpchCr1nR5EaAzs3PDtYCpSKJUjrFLy4BLoQyNn2McwJUD
lSo3FO69dmX5LyxFbuFCx2OGFhTy0POzKrFMlQRGzzk2haXfZsTGE21LyLW9ccwigqZG1FW1B/zw
XIifQey+Xp7zQrnHdMFRQb5VYRjTYn1XmoiY5DoIGdZR6aKENFInR3M8tPClLo+z9GzpWkisquiL
69psexEw9wqkEc4xDhJ4U+kg1HvLb8nlqLBGxfo/a9uny0Mu7Gg6ewroDeOCfc+m1ovWyXwSDY5w
qaq7sNM7f18HWgQdjsDBNeQpWsyZ17HrXB54ca6/eyco+9ldpnf+7pnKBgqL03XOscJk+jbJ3QJa
lIZjsaVa1udWeFgP/MWIQO9sZ7oQpj1bRS3t6wFPC/eI97FzqwSa9wUZLQoaQFu8iAk9FbvLIy5s
YpxUXMGnvheHxux9lk0GadetnWPEZrrzMJ2+i7TgU1T2zefLIy2tUCpJdi4+SU3+rmTePU3680VN
BWcfh9IINiiRyBVRumHU/uKtIVOF46vSqfzHLomNJzh7othHo6jqvVobhb9GW2A+6wo+rbs0U8TX
yzNbeoZ8EJAifjdl50eu2YsmQD3AOpmc8RD70ENcK9CsULC1BEr9OZahS+HwGMEXJyTqfFn2vh+E
hGsD/kBqg0yZjTCJ/A6DE9VGknJ5bktvjRPdhI9BlUlBcT5YiF0zPtiBc7RZjFtJk2YiH2FG+Rdv
7f042vk4elv0etyOzhE3p+45doi822U6AhQseib/BFurkx+Xp7bw2qZui+1InqOgZjsfUgx2S+yI
bh8VTXsz3Mg5jvp4LKPCfLo80BJ4yUi2xS2UkxuH/PORkrTHxgOb7qNjEyWZ1KX6QPqTZ+HrW6Z7
zFGIe5UOQttMCeyj7ODVa1Ue/7z8Mxa2MwM0gGpFUoRac7Cm5ipH1lPPuqmxo9dDU3zuSHNcM17y
QZB/emXaC8+XSzJAKUiNippvtpllxKIGjesoRxz1KcBH23uKXF9gZ6M5zZ8v06nulJILOLl86mws
JyrcJNUM96iMKU7qxH8NJOYGE2L6xw9REkcnANooOMEhzl8lJn6Ej4VCORp2BfsWR3k4nWUileqG
WL20+ixC6NdXrhULxQVbxvS567AFaO2dD4rYx/XKevRoCBFQ9eKnnr0VWk9WiexwrN8QW6L5D7nv
BeRT98W1hbNU3zG+BeuDpjBU4Nn6JXHTLIve9U4IXkS701hIDtqAdooigOv3JKSnHYAlAriYKWFA
UR+nXxBBYyuNLJyIhz9/B/wUGscOhaJqzD5cE3aIllqKd0J2gmJQ4B9LUzXFfSKCOx/KUXy6PKC2
8OnAf4GpTDXAMWlMf/7u7IL+luMmZfECbAUnYHAReUq4BBU3Qyd8C9NBIiW9RyicOlnieR4apzZu
25HYNBKWdirem+GNR5YKjgT2KIIPOJxiQtvRDSt3jmlg3iQSw8PZf+T07449J+hDaFeK+GhXk9yK
k0WNoG7GHbRUNzesbQ6lw7vHEKwuv12e7dJqA8pSQQ5wuuCkPp+sh/1V1RmNciSW3LUiGJmF039M
xJB+6tvUekqElRz62LTuW4KStpcHX9o0uN7gc4ivHwtuttSKCrZ54ITeCRv46tUNMO8h0i2tVhEo
55Wxpr9rdp+CyWRR2lkgXFxezieKCQQqfjm4R0wkuCLitOCWWFHgXIQBc/dAWiEyd4k8uMIcvFO7
FXbwRnhlMS9Ut3R42bXYvTTg+BlOq2tVUw71dKnDpIwEV6KuvBc39dVnNvK42zSI0h+GWvbJrz9/
0pzpUwOGBwCceD57z0pQ51i1e3RxeduaFQJaYl3Roqm+HPeXx1o6AaXlwEUCuId3PAdGikJCL0Y1
Qw3vj1g15Il7ryqQJzHcCftHkZEEtbPtWsNjTCKJIqQQ3jIqybLPr0BRS9doaYOQ0HKiOfsPUlRK
UKogqYt7u2kH9w3xbI9a7ph7exAkE7pK+mIR0ECkhomzSyL1VzMmkrQqlZFPD2+tVdB7mXPlXFla
BrwME9SA/iaF5PnbaBwAg6a13WOuJRhkmxCe1ZuM2HZ1RaxCLlYqPoh46ljWX6w/23AkgDw1rDEn
b3iWU4icwOVjENvI96yqbz6q/pTR5gHfr0cFttWW5GlinC+viaU91YYBJ0mUlXBHZiep73fSwx/Q
OeoRzo42tkQrtYmDj2koDtird1de++JwOI5Sh032PfPrhzpmqJxrn+XulMlnswcAXeWhoq17CweT
W06+oP1weYZL+wsbKJUzTVyIW7NPG5eFLnfChnfaEt28ClyTlFScIaIPOa04FHWFkSAGi5r4c2lU
6c7wa/vl8k9Y2k6ZLb651Co4d0/l/buDK0OQVZW96RwDIh9uWoqkGitT60cT+m12pYRfOjem44IC
AXxAzmGXIAJJN3umK/FFuUHGhy6HQ7D/kajQWAS518qTOdZ4Uts5LM+/2GJMQB9pghHAQTZnN4hB
yfA4bzg5uhJ0xycS99n0TCPcGiQOGlsz6vh26sE9Dbq983xI8DuZwe08/PETB5CE8wEqaXKIzT7k
SkBQKHElP9aTNKzXcqvYy65+a5WiCK488YW3y61TBXICfwT+mb3dJBqxxiI24DQmZXCI8MLBcZKo
zZ2URldc2aEWPqCpy0DlQdcNtHX683dLqWnVnlibIDi1SO+fJgraanCT+KFFGUewV3atj77w9fxu
pMK2QF3zD8YHergQPWYRnBo90hE6h0GPI3VZl/G96Q2/3fQG85uajMYtKgDfv+vVhkDbP3+bExgz
YRZ4xP+DDUlueEQGB7wBZWqtQ37LPnUQPk9GpepXdqjf/axZPWK+H2y2dOoWaVDTa8EJVz3newAn
Wd0noWj25YBtPqU27g8rSgkMRCR38Jc6a3GOX/WIu1BaoMsBfdal+WYr2aitkegO5ZU1sLTg6N9M
xxSkDcfUz9eAHhnQ+n1+4aAaPTZLpW8b+0Sv8Q0HBMdF6fLTX1xycN1VdlDakPpsOPLxJEQ7h+FK
pNG7WCN+atdjSY1rJEQf/94wm2+Xh1x+CY6JObdFA4WS/3yKru97HiwU75RqDsyqFWox85lQnAFf
Aeyps5tWxcbnUGMzdJ8mjkk0jmNFlr9qMG89qNQuwFpFBBmJ3Kr8h90YnbjCc156C2Ax08EJaAdQ
eP4TU+ZP9CpcdR/jhRBLLoM0B1IHbpQSc54r72BxsKn/C7NzYiLNngeWz1ZSmUpwEuRzeh+rUanr
3Ujcab0fsXT7dfnxTzvW/BOYGgj6VAlDMZsVBUUrB4uggfCUFKkfb2QFX/EZt7jx6nGhLY3EIoZK
IgW8mdlIsNIltioJTp+FggdnBNT9hmkD+jGN4ONiDeMJ1wcN0ixgc9gfXD3Mt/BZMwIZZXGDoXy7
uzz3pdUuIV1zcoIWcd0+f61xnTe+3qnhyf4aBmV7K1Ol+CBcP3AJiDCqa/v5Uk3OWQmJ7T/jyRm8
XRmVp+NTEZwMIxTtgbytJtk1eo/qWzX9uwKUxX0k38Jbm2ZNPhA3IJToiV9k/l/ssibcU2B+mG68
//OZT2cJFRQGZVqaFMOKGNtwM6at/kPSQF3/+VPm0DRMoFOVWnC2nse6c0aEoiHSHYn9f9VbCTmR
DbS+ldoWBBZQmqlXapOFyggAlVNEBzSatpbz+fWEcGkiS4JTwt02fXDcPqr3AsvDB3xSvWgXFJ03
7Jsc00viUvoU7/nLk146S/mAQR/pCjuEd5//gBwHYEoCaiOlqie0Imlz7JFo8KxrXUEqqvr87G0P
6PiZIJZgZSmp8RcUXPRozB4cFBBUnzaad/WDopiNq/J1n/RMaV+7fCCkOXY4p5I2OV2e7tKeBQRD
vSkpRcW8F11S3cMkrPyTjx9YeGtiw7clQ0LfJWnWqDeXB1tCxyDHcI9BgQaa8Ps7ezexrs8b5FdA
gqQ0kKRQJuKtBHfQ9yLJODVSXR1v/TrGWAGjlcD51lC94AMdOjX/pmISV+qIpX2E9a0jCoaTR5bI
+YMO9Ca1MnfwsPtTrFtvpEpqCsMKtvmA+ceGPkzyePkRTOt3vmsD1/A1Ufky9Gx5yb4ywlDnzEzc
GrdizdVa4xZHTTPb5or01oVit3gj4DDqXdk5lkemOfifkX8Dd++evepGKkGhNhWwbTf6ls6ubJ8R
MjtQ2HvFekicBKKWQ0GUbv9izrYlKbvhSMFsOX/KBqkvCoeLdxoQMj3BOHRv7Qr3zbeWP1q18H7s
W2tUi59/PuxvjudUoGiWNXu5AuYiQGTtw84V9a7FDWwVsI3f+LhgvLZ519cYK4TR+BeztWkR8j2h
ytPmdzu8bmXTe0CuGc7/Ly4JNi8VCXu3hYov2i5KyD9aebFCXt7l6S6BNWwWnPLTlg3NafrU371g
3Iwkp2+gHBtsuoY7G+PxAyYPWNt4am2R1ogYPraD0rqDYkuEsWVtlILFsBZlM2IQoOba5xpqtfcX
NRidHFrhrHuNG+f579JxMZr4Yd6p7n2UdGRHdF+xIKx/2FHtfrn8EJY+aOBB3YLNM20ys7FMLFxY
xYZ38mLM4tZZa/XtpihRD1mtaDYxhkt/87oN1jWoASJscyrT3j11QC90S2ocnKYMnOd+JH7WDvL+
l5ZELSa+oAobVbnaa1ycpwEiC7ly2r5naxtfhQDPat8/hWMwnujnNOpj5xT6+OxCayo3Bpay1zru
0/qZb11Ut+BBABccjbNni+EQBsKyDU5YjFRfyrCa3CZHO19bemI3V47hpd2KmzNDGVSeHBbnjzXT
kjQokQ4iofUrvD2IT3ni1kDOQ9brZbyLrQj7jzLIsLL68yU0UYFBgoAKgD7PR9bHsObCxuHrY/fz
1ka+fY8/VYuZuuZ/LQaaCFfKrKXnCtjLiTjxVHmd5wO6SqxhpqD7J8IR4F1rZM+ot1El83qLbUwY
XKEgLVRYNDTxz+eSSPdg3qHCQSyfDHq4OnNNr+4rYqpyNgNvwO4sGavhQ9NEBIRY8eR1FBCHmu8u
P+CF+VpQDieBIW0pWuLn89Uxa85GorNOOJBpm1zLuTvU0v4xwHJ8uTzUwmfC3YglNLG6UcPMTh4i
i/A+MpLw1BspCbHjaIj8VgELIlrQ7qF/dk46FFcW0MLSBVkwnUlECTw9/zbNhiCRtDICrkut2DhO
6TtYJArrF35v8q704njvCniuV5bRtNHMPk+uQtLmAsA/YLfnj9XCdqdViF49QqydksjUoM2fkqZA
S3X5oS7Oj8+fGXIfQih6PtBguprplT1cZ4OA93UcW+RORMDJ7sbG5zp+qjLdrNb062H3Xx566X3y
XU7SJiAHYc82W8PXCHgZYigWXpfdYwJm7NowrzH2N7RNLZThyi609Eyhj0yqGy6bfDTnU0WnVcTE
ZEE0aLH4PQgZQZK18ri7wlNZglIwSIBgQYtJ51o7u9bh/ZUqDl54R/iI3SHEHh37PKU7DNagrDHg
iT5pCXZIe6/MMDDulB9APZjNeGZt4pcnTVy9RqsuyHDV2yvramm/QOeow4OgwP5H86FIRvzlm8o+
whZy1NuCgFDvRrPqrvkUksygrArFaJ4hUujF3qA75R3+/J1TNYDGIbTi/2fv3Gpbie0ebFlCXsh+
8athM0DZ2w29KdeErPyFMNiC/gMrkp1Do99z/s65k/g68WLusUJd/k3NdS0jiMskimET5KMSrMwa
9PiuH8nEfro81aXlBmeBY306eaANng/tYhdNhyJRjq4FI2utK0XTYndvVd//YhzOOIRrEwtkTsd1
iSxKcAKlnzQG/U2Ul1a8NgDorjFAlnZ6+ryYNoBTWWIOEGYY+uKxAR0R/8F6jR1Wcgdrl5DaJgs+
X57S8lAAkZSZ3C/nPas0qRWMlxlKV6Lopk3Ub5Fbdp/zirP0L0aC1wANinIWGOb8JWn4VZG0G7jH
JPDrTZRm5NPmrXrPGnavHNVLkwJxA4mYXtU/jAyKSLZjQrv5KAK8wYekSoh2D4isXXm50105K5e2
daoQ2KrcTJHHTj/mXSGLP3Wl40OsHE3fI2EqUDsy3628HQlCIPv84NB2HG8dfcyuvLrpg5ofXM60
nzsq5bMxR1z0GDxWQgg+cTUp3/g+8pfYUr/ljebci9B3MWg3J2/8IC/u66gur5QjC/O2VeoRTD9A
Av7Rb1dc9LC113I9SZz0RamSflgPrZPfabKNv5qFE7yUDvaPV7bVhaOMyxoHy9TF5iidAQER9oSD
Z0f+Kbbs9Mt0TkO9rPBiNpXIeKZqCK9sLosDsmSnLZwb8Xzd1niVt7kMqWuJynnFA9t97CvvRSRN
JDhIYu/KBP+5mcGDAqScmO6M+H84O7PduHFoXT+RAM3DrWryFCdxnKTsG8FOdzSLlESNT78/5Zx9
TkouuOAG0shF0GCRIhcX1/qHNcy7XoR1BcJYPycE1R5QXeS+IgmzXt4/jm8+H9QRvhx4EOqztFOX
af+1ba1MLysNx9pji1jZt6AyfBX2oyeT0JssheCc5aeoZDof1spYjbtKDVDpyEYDL4kj/G4uhchz
viJjKA743g9YLKU6Qu9T9NG7cBmU+o1hBIQDEPSnky1GNmaCrcmx52tuefrZ27xBahdHK/MBkUvx
0VjHeDwvaRLDl11i+Ol4BhxIKqXIU7hw2Ht4EtLSQ+xfpfY5BXBUfPQoLsMtdUFKYz437yqFxSxD
mN6Q1win+8jRJIPY4vRTXeWN0xyEtN0NBr7ehXPxdgNx/Hm9E5/BfIIUOp3jNApZ2s4ojkv55Ho0
g9s8SlEedgeq3WWdUXlMhuYCTPFNZLcYlFe0y7OPaOusdu0QiSZBuVUcDUycvG1CheqhmDJ92tbq
4ivo7GCAdvmUMD1otp/OMJfOhNpHIY81+c6PTgj51ZN0+JH91sePZszLxP4aa5Wt9anfDOZUyWMx
YeOyQ7scGV7AhmiVvn/u34SzZaAFwECitvRZV69Ic5YZbakB5RQp/a9Djhor7tP5JvJiExFQv7uQ
op/bJrDQfWp6PAYAQZ8u4sht0ABZrI4KyvW1YnNcI/0+DSH+os6tJ1rta52q3fuTfJN7M8m/B11t
E8NJMdK0MnEsGzHfsTM0DF/TEdtuH7uXH11dxK8JNplhj13ThcB6btcgOQS2EZCh5XqrBcYWxh/R
axCACqoWPFfh99uxR0F7S2t7/Pn+RN9cFstESbfR4luUMtaaYpFfeCDYlTgiy19/zbFqRg1dVNWl
IvjZBYWBDxPfg4W1PuymZnna3HbVcZ5oTwYl1lJxMP/b6NHrKDx9QqPVSWiryaq4ELrfZDl/Zvi/
I9NPO90/9dybMfZ61RF1ef+H9CmeuTOAV7OLsdLo+uBxtuSIhR2WXNECltYe31/icwfG8FhgkKIG
mgCrOGd3yK9L3BCPgCJuTVPa9ybW01geYGLYj2b1/P5wZ84LOBukHImpNBDXZSYZELQ5+ygdCVtR
jRhLjDJ9ipIEj/wRmVD/bsCUYf/+qGcmCa+OFwBjQ59dlw1z1EyqoPOrI3B97zbVRXSAXFfdQHrE
8jBHEqT+aJoDfImLGHQ1qAuPO2T1XeXQtEvmeKykyndj0pj1VYP2rfrwVXw6zir+CDRaRoRdqyMi
1BG2PPDMD33Xmx6e0hQ/3l/GM5uVxzbfjY8BsnidK3ZlSkKQivLYWrI24HQH3bXRNe2vBUl9rPMM
ajK2ATzGwmZxennIsJAMDu//iLPf0oEGRfbB7bwuxDZdbaQUf/mWCKtTWsrnQ6wi/4qEZD7MCtz8
++OdCXjg0HwDRB5jvkl2OkOD7dxb1VHmWIFoiigXtrRdr+Y5qKoL2+bs5MAUo2ioQ2BbZ3KmU2Or
GsWCQJR2mE+J+YGeun7dtIlxj/tlfOE4np0cL6wFj8YJWYsCGV6M1+zM5ETeN3djZ2ttKLshqbZa
OgbWhWN47vCjPUl5kMYPTeVl9n8l5a40vaZoU3HkdOCMm+HAMkee/tXwu+4Ll/q8i6zW+/3x74fq
H2gYtDwo3qyyx9jVqxyXdk6IbfifAmlA80I5/7nyykuKIee+HpwKuPP0mHQCzen8DIEw9TDh8KMU
+uZ3pZWl2o3AzWv6RI48Rs96p9FbvLBnzq4qrFXwXRQj+e90VKT/KVfD3jlmUtcfQZL51kHpY/5q
1Kb/WEf5J6EnSES/v6xnrkwDNV7i+J/ayrrc6ykbyKTVlkc9atPvAW6koepM6W/9ITVwJK2cIAmT
yTfFVYKBdXIhzzs7adhgyAQswk5rrCq9HhEZGqJdRYEOehRFSdgHdeSHmmqMXZfMiF0XPerW78/6
3Bd2IM78oUUSe1ZhHeECleCuSzAYmhJEkz9vuCPlVVYvAuvgZf7DNBdiBXAuwh3v2NNvC6PNqvAm
RKzPMIsnbCvqbQM/+cusq/7aUSBKN7kZywuw63Pflj28qD/Qp6ArczoqLkuRBVIVqTAzQtd6QheI
NCj+aeiYKo5Dp+06y1a/cpXk395f33OflTTap1rn8pe+2st4w+AT2SJSVvfK+4RkOb5umBCUoZRy
2ppNKbeBIy9po52514guCxqAUWnaGqfzbXodAY80Zr4ke1eO5Q4PAy6922qCUblNW4kRS45LMq5e
QeQ8JE3vvb4/72XfnBS7FnVZQAFANdnQdPxOf8Gc94Ye1fyCypz97Cbty+Qz/RN/3L8/zpl4zzjL
O4WuhfEGaWNmid3UHlJDNQYlmKEVU9ddN3OTCxzb8CW4+g/DwWCknLzIG6wBedRgTMrxbnZE9oKd
JOBvmXduZEczXDNRIOj38ajEvv3/A66C/TzMLu9l1Ls7Ii2GP542hp0WtD9lwyMQKzfs3sa0es3r
Yb4A4TkTGhgaIA1t1IUOtDqqXiPMPPfQVbJi7IJCt8Ncfo9rR/ejDobgnxyF+Qub5sxhYcQFVI2S
HpD51YiolI/Kxsj02NRN8lm3Eg+Q1oj7KT5NzW/c6gOMvFz8bd7/qOdOy9/Drta46/H3M2wtPwZx
8yKk8G4rW+V4yYi+fpFRcwuQ6DO+Yt0NXqmi3r0/+tllphwNrAIhMxKl05PSVhPgKMUXnnsZH8Ee
3tZlPL0o3Z4OtvKGj+fXPBeA7fBE4896ByPZnWvZkBdHt1OvbSPwhrJi46j1hnNJavpM1AXWR0Ef
sTGkudaPFKProirQEzTgC/0mqmV5YzXR2IWtFneHVKUKY+AkWhyKP46HXsLPX0OvPilWgHmK/nJx
NJoMWo1XB94u0GznpyINvLCi53Yt9yTIcGAcRLzVFQoend5/bmdHUXY9piizqfobsy56LP00L9jm
momBWV/j+XT1/tY5F/wodNHGgw8BjnS1daouDlShgfoG3Trdjg50NB9iwC+7a7sLecLZocgBeQX+
gXythopQBe+MRMuOQJCba7+e2+tewPwsUBN/+A+zoo3KlKBlcYOdHghNTE4+4c15xBQ3O/iYA4Zj
3tn3qcdF8h+Gwkt50UikiL8mL3gzG9dYvBGaucYssc8ne+8mNs5QSeGJ8UKcOXceEH35f6OtNoqa
8hH5R6QRTQzqcGyTQLs+GdFgb9ICj4Aa16MoRELYO0inrS6kQG+x3RwJwIEIiaBuwH5ZLesM+FKP
e0YvOxJCzNCHAhVP0xzQU4Am5oGxHs07ynDOtxIXbyw6QPnfFLh9X+JwnNtLCJMR8mBm8YZZ5QZm
3U2YMmblsRzaYd8nuXdLY77ZuQ6u0OHHvzB4diRiYC9zUlaBAENp2FaGVnClYPmQll1mbGTaAqqu
Fa3n9wc7t8bgcOxFixK9TxoYp1u3cFqpTZXIjvRN1QTO18iH3aTP3a4vGox4Ldfohk2L/+t0Y+C0
dh9gria3oL7qr+//lDNBifchsRcDDFwT1gDBOMiSsS0Ql0tF4d1V6WAFG08bQif6FZX58s1L89L+
PnOT0fzGPhDtmAXLtlprOmEu/rMAvGowp68O0Dxj7+GV6z0NWVMjDJD6Vf7x25MuHwgZlKqXDH+V
MihToLo6j+nR76rsJppHgc90MIxX0Ez1+7jXtQ9LcYPwWZ6mDsMtKjmrSIikg46JZ4Tg76R5IaRh
/xojzuIL1FV/42bxcGnAM6k0mBk+JCkC0hnr5pQ1KKF7PQNmRuZuOmWOYpcbg6FfWMpzWwZlah7A
PLq50FabtzVid4wNn6XstfyrmbV4f5fCHuLbgRZnfKilT20xQmNi/OjInBhaUwt+jTIRqIbTY5Om
oCVMA4pPNQQ8rHvq5gnyTZYsAPLmMXok4GibjRNU3j8fPCbLvuFa44mGuCOCDqcjIz6kIzUcdMfY
oD2+8bDH6uhMuwmU7tQdrY1RzWo/9calUPEmBjLwUjUClAJEkerK6cBZ5fupGMsBQXzVfBKiv4k7
dIixgi+Hj5bElqRyUeSlyWHQbFxtWFyesJoOEu+Y2+30E7/I8SHFVGoT9JP30Wi7DEVLmIgDwIFT
cjqruhmcsTcy79jR+hx2QgMPsLMSZ7wtK2zg3v92b8LNMi2qYGTN4G7ATZ0OJjOLjCqziycflvou
buP5tz2408+k1cX3ZZ9dymffHJBlciZFNar9UB3XEu6ztIq2UXn1NCROubObtklwzgrK2yKQ8zMi
ZOM1UpvBf5gm73hgabgoQYlafb4oUm41QlB/qoPG3VaVrukh3BOQj4FbXuGCq4z/NKKDXQpfCaHT
VQtHchIzmuHFUynnIRzh+H4qvS7+lGByuJfCHy6M9yYvYl3Jm/1FcWOR0F3NcLJcOWijXz6N8IF2
U5dqO6U743e6Ld0e69akDst8zHg4BNEHLYy4MHjFw7AFj0xcf/PkLKsswTp5yr5Jo8EGc96oS+ZF
azIQKQ45FyUKrkWIhSQ9p/sUORGtc1vLeDHGetqLRqonSn1QA2YdgrKVPMmx1fY5LIHv1B3au6xr
vwKHUo/vH5c/kkB/lWT4HcD9/ugRLgBH4u3p76iEAimiz/WzYxauJkNLK8b+Fo/lDq31LkBoKhRw
CtIdWhg6PIk8i6029LCpHz7PhT3bV3Hni+6XUmhybEsV+D88nPNevRxgF/wWbMGR308FQAawrUF/
3wxu+y9YXecnBsZ6Gxp22d9b0u3SXxemtsSV06lhbQYyBjLdEurWcUe5apBpZKTP4wDc+R6kg3rG
2BabaNJesPWTp8e7HJVo5yq1atva1e6oF9auSqtivp10aRhfvFRLinBOvCHZTlUWTzA901ketEnk
0b0BpFpcZzFFDwwr0di5lqVZGl/znH/03N5yLiAnVtGNux7gBAd+IZovipVL0eKv1sIMoC/yvHp6
AWosHswuSLswMLBWUGYQ792qv0ARg7y6XkSESwFOAPWjQEryuI6n6VBpBUy8Z6dIpXPQ2omHWAgw
vnZv5nL04l3dI3W98YDFGJ+aDuJYgMbRtHMiYVTYaHt2uW+y2H/Wk0QztlEwlVkI/Kv3N3XqygSn
+qSpHkrsL/NwEHP82engftw5vrKwj1fBUB0Svzaqn60dRfFtg6rRXH+eRyVr9Qlb2PJgW/RYHuYM
UcmrXHSYQ2JLoEkcfu1m7A90Y5obPavKFsvf0Ui/zEY8fKrcxvQhMHbZq9smmB4Ku5kf7QoNnm2r
9ZzJwivqfTZNY3+FK2ceHUTWm+1mLGKBfVxRZ9m+k8HY3Yz+3FCBG6wpcu9FXxa/cspifeiZUVPv
PAsnwZfJnhCUb/PCyzZFmTtxOKLFaWd7txii9Bs8kOIpmFiy24pGubepnbLIPskave6OYoFNaz5U
Tu1ot1Ydec8e6VGys+qg+Fw3c6eQWMCG/OAgoRbv2mAq7OsR51e5VSa4yd3cN4Pc4ThbqFAVY/CA
vKopQ31w2uAAUi+PwsmBqr4Z49bCSFhak9rD6enS60ajToOywaw9tFxm0ZVAeaAMgV+NyWNQD9Lf
VYab+Nu2A916V+m6LJDcdsug36HsoacbsLijd9vbwvBoHqAut6nrKIMeNI3+D4syqXvrTWZQP/J6
srt7RziVDQZgzm/MDh2BbzLhzN41VTPe607TdWHhJGmAVu3cxNd1b44BF2BTOzvbEkZ50LrAyz7p
uZm79zJVLuhepPXnqzb1syBUfgKKvZwrCPr2qN2mHQ25Ta9nQ/Uco4zWbUau+Vffbb1pU7tCfiF8
LquW2fGIubeZTLcW2hLFvSeG+Z94Vgla2Up4EnNhZFQQfyj0JvLMUPbp4G+4s9zpEGMeU97Pg64Z
RWjlBFe51UokBD7ZJCbRI1Y3Rndd13FgfLL1RquuI3ypR7GxuroqH/Gy1+L9iPZh8mL0bl19bnWv
UGLbqiIyd0NkSrSovDLVsx+RlnSJGQ5G6wlzUw5p6XzTgR66t6UAYnXt1SIWNI14PWw4ep161H3N
rOK9OVuWxKc+1bw+HErXjm6GwR1xK2nSOG9gd/eFn6kQOxFkHpvIzJOt6U4RlXWMlY5ySmL9exI3
+sNMczAOG+JCdp0Smo09kv/mvxGeYbe2gVLAFrY4vqNm3+jW45xo0/BiWNICjtLrXfZ9kL1zb2tW
Ut85HXdTSIRCONn3Y/xV62gIxk3smKrZ9oELOGcwRak/4Fuc/dsBdXXudZ130URlzw1HLSvnDW6t
zmFG5tkI9cZzX925sn7WyGEYbO8E52x3mnEejqQ1FJBAvbYNBSpH8casY8xJa68VLYpbPtISdilH
AEdzaiCbO3e/fIyxy02ba+WXFuCiHyau8MerimbLFPZtHGHN61WivKmxpGr3eqKS69kqLGPbKJzM
w2BSk0IJT8s6fUdSJcotCrX+516btTpsbbcytnbkiORg2ZlpY3Xs4EK8b2CM5tc9zKUWLAImjs4T
wiTlr6i3OddFV7TJFlHa3v4MH091N0WDHu0divRZX+4zfbbdm7SJkp9OkU3ttpgtJ0Gs38Qz3Ktj
5xEaejZstXnyMIlF97EXcVj7vKM3JrrZn2M7j9SxCEAubWgTmRkOgfoyOyF7bUtv35R7sgBEumRH
iPoqerO/0ofK5NHWwCXZlGNSzrftUETdZ/jXCCYUMHSPDc2j31xvdvw9rqZpPxqoW/1SnhubG6ed
gXqh9F+0B0fO1Rc9yANnI9wmc3bWaHdyP9Fy6jfSre1xr9HcBMGd44QZTjnIx6uCLkmyrSLb+4k7
azrdDmphG/uFY3fXnQoWG1SRinCYlarumhzM10666eheV8bAfoalbbohfUTRPNhplcoDWKbe3UV6
BSa9lZ5m3PU9ekPGtkWyynidSmSq7nVoplDpnTErzLt4KaSCBohZT1jgY7eJeM3In102SJEe4Knj
0bwtZDKXm/ezoVU7g8bf4ocEnIWaF9Wotdg9zfOoC6Z8fslip+2vRKyKxxqV6e5zZEWccZ9rBFdr
pjjuhVKWDMuq8z8ok7P8Cip85C1US5BqWbP98DowMKd2jZfIKvAyJugfDRXkFRSTS2KUb1IlhuLt
TgUctiYvavs0VYK8kCWxkuYLUbE6tpOKb70kbZ6VnKf+IA0vv2RwsnqxMDmXGimQYIQYecevywY5
Ulk5iW3yGhR24oSaJ4d7oy+NO6UhkxZLHAU8IXFQGJUhL3zeVeVg6etSXaRY8edN6KwBdpUz0Blq
tOxVKTnWm3xy06eSktTWHYvi0pthWbqTxNoHKPynJwdQCLb1qqTXNrHv0J/KXuJEaQ8ZnCj1ibtD
iK0Bn8HfOjGF3EPl9E7wuSyhf+9qXdX9rolnkrLcymAWwCmrryNA+Y82aOCeMq8K+t/RkPjC3kLV
79Ifg5bo+h6eSalfp0HT/lNXrlsQN/1S3M6AHPsrcr3KuoB1fbNxIOsjMcLTjMPIY3dVd+qz0W2R
lHJeZrLlZrnNjfhLbibN7aD1DZu27kRzodb15vMx5kJfX5iTi/Dc6hXWdJU/mRR8X5ZbqwvhRwzp
TadROglFEHeXVHCd9dOIxaE0stT9YcGydVZzjAfkRuck1V/GDCe0vZRG1X0ZtRancoeHzLBzGmOG
1cPXc7aVWfjPoDN6c0NzBrbUhPTHWIQZjM7iW1IjwuceYJLOzb0pq864wuzaDR5m3L0lfuWLu3IV
SstK5L/pJCOH9LyHnTCGAqGP9LvkJot3EToc5X3gF2W5MYEu5juzM40nNCYHI3TtugY7Kemi8ciR
WXsjymROHu1GOs2XuDJFh5e6NXZiC8pbjzcabt6av0GuM8quSxtQaSjSyMTwGNKmtvPM3Mn6jXJ7
w9ujBowD+Wa0Ww/tHIIFBfJd2Tv9Yi4uVEUTLcpk3z7YM1fYzyCKy+rVSxqn/WDtili1EAV53unQ
YqhdrUIWKsRZOjTD9ES/IN6lc4VjUZL6995svWLxqF3oc62vBBf2Gw9kuFwUUk1aWqcRUjXJaAyJ
0p80wVth7055vJ+03PyiF04RH3R/7remX1hZmCeIdoStK3L7wsZfHzZ+A8q8hGhKILTb1qqmQ6xr
cRFU5lPsxtbG8/P8sRpEElLBt0k5oLJdKEa+Kbz8GZGDDXoC/QAqA6ezzqXROXXWmk+eTVaRKsj7
RdKk+0FEUagN7nxAncPYVKn6oaVadmt0drzx6+KSoP6ZmbPyHHoEKyg0mat6WukkJQe8sJ4ilabX
Osyrnd0301eAV/ptp7rh6v0E4I9v/N9Rm4kvJFYuqEVdldvidOLN5HWDM7j205QF7T+eKtz7gHeP
ewudxtPDtMv8YKtUPhcH7L80nriN1uw6s5fzNhrAp+3BWkQXChqr6inNEn4UmrLwGKjX2mtiQYwF
TwfVzX4CBpRsTLSWdr6oOz2c+2p4LgVaBPu5sSL954XVWJZ3vRp0MKHbcGu+lTNt8wl8G5HxKUn8
6AcYk6bcIq4pr+pEWcEuEck0b/MoS57yQDQ/6Z5mO4i3uvHB22ZZAIh/RGGAxhA5lpvhr4qOHaQi
c4bReera3v+SNaa3iYLEVSSBtUfS6Yu8O7w/9zNrjuMPlX8qOguldhX86Ubq2oxq7ZNM09/ZYItb
3Ra4T5XQrraU69QPnIjMj+GGlg+NQAiMYhsl4UVE43SevUFJQi8796kfB/3K1hN8OYZ5Hh8ocNuh
7+TxJTLOmfCGiNWyqIg9AGtZrWxAjl30snKeqqadm101NfMtfi/eHCLLHd2Dz1L5xsqcftjABxIb
vbGmC+31dUa4TJqpUsCmMbCIu55OurNqpRctk9ZRAzgowB835OhiM/LI2uo51MMytartNDqXHI/e
1O2WocGNgtACv4r30RJ+/tpXnUWBDftC/ykdo3z4lFXsiIeksB3QILljdjv0w/LmHqq3tZnczrd2
PS/4YZOhU34vkLxLrsts0K56N+rm35jPm10a6nQd0n3besb4a7QH1WU45STGwwy9wt9IyFx3UINa
+eFLggokrSr09OkeAVA/nUvdCASqRMEySq7wzOlUFiajXYCWCPL83gBRdCGdfrt3GBFwG30knx7E
Wkjfje3IUNSon/oB0tFsa+o4amraq6QsbwLsq65aS58OkqvtUHCRXggKy9Y8DU58PQKjR5K2nJfV
HYUjobJ5G7tPQZ90B9MXahsnwYga7Tjv3w8GZ+5Dgi9HEg1agJI0PE4XN6GaOkWjdJ/coUHRrUO/
6VoFRpeEonZtte39rqCK1RmfMJSvgivFcduZ9LWA3aVSxB8OTvwcrikg7Lq/dNNPfw6iSHZfTIb7
VE9m/zVxo3qXyKnYe4k0whlm6cEr7A/KlRKcGJQFh4aFxDvic6eDjr4G+1Iq94kU0Tu4Qh9eM88D
FNLC3/lY4/X/joWGBwV8hPPWjydKxFbbZLn7ZAgz+zGgphhWqP5ft0JUF77t2/CzzAthjeXGBz++
irl1ACxL48s/FW6PvRU3cNjHZrOZcnGdOrG2iWeUHE0nTi/s3/MDo8IFcB5e23qOiUVNyO4d90kb
2mA7pn11hTcFLlBVgJh2J3b90LxEjlFeiLdrJREWF1EdBuUBTk6J5Onph3T6LnXspC6e7RGlkkfw
xYERWn5s0Prt9CIUDt2e/VRag72vS7v2tuyt3MAcRw7lrZ0Yig0/SKrIbW9lOwvHlUtmmWcOHD1F
MvwFQwuhed35S4USuShH6zmR6jmKinzv9FmysYrC3OYxFoRgMe2N3c4yrOOx2LRjHBwySnfb90/+
2yCDVRUoTIw6EDxw1wmoSvW2S5Lef0KsKwF41I9f2rrXXqbB0S5Vn96mHCAgUYvgZW3T3V9D6gCY
y9LlBfaU04G4jQyruY4SJwN0r2s/ZkPl6Gs2l071cmpPoyh9IvDu1H7ozZMEnG6GbI69Ynb79Lkx
LZoXNOGfOnwqWh5Vdof+Yjf+8/6KnhsQ/bnFJmEpO639nShLDEls69lz3zrTTwC87S5oTP0AoWE6
dkp/fX+4P8nxeoLkF1BTFjc3WtanE4R768nO8+LnOvWl+02UuSk31NNa/bZI9DTUJKVRBLb+acck
um0srBXDyVPGQZLz7nq3zUFSDmlX7J0BJ/qjhOp6YUnOfHiEzALiODkI5MtVBjQF42SlUes/RY0t
t8Ih8cpGVVANy4dfdtn5YZNkXDDvr8yZrY1gK/wy3hZQvtb0aK0t6hl7bUZF4wW4Um7ezcHoHHUt
ay/Jlb6NdeytP7KSZJskJ8tv+SvR0gonKxJ00551L802dSv6Q9m0RViRvt+6id49TEYnN3EOqeSj
s2Q0iBQAz3BTfEM7kJgUtEOXFM9IinlWCEqp2gwtjiBhXtqXpHfPbDZGA00HNBOKMnrIq3nit9VN
Q5s/Y5upm5tK1SPOhTZCvF+0DGPHna2EM23jArWvXZEPvvcCVXv8LOnBRqFjRvpvHSFE73aSfT3t
0KH0s8dctezTDy4Lbymw1R4mSBSa39TvUmwxcStRyWs6celsBHajW7LkKdohTH0JP/Hm6y+ZCrKe
PGF5wQLmOF2VOS8bbJ6C5LU0o/yud/Pi4JclfXKWJ+yFZn1v3PTOavvmwhX7JtYsZSIKCOSnyFPB
yDgdOKlGKmUU9l4y7ocXSnTzbd/L8ass6vEFasgl+4/z4wHiIg+nOvWmWFR5lrDH3HyJ2rK6Mgvs
uvqxKnYVgnl1GKPKfKE6dW5AXjBox9Oc4apcTdCLiiFNo9F+AYjhv8z96H6pCrpjOr6HW6u3L1o5
v6mJEp6wbeIM/3m1eetPaehJ0zmm9ssvm87diqFWvHjMhBZ4FKTVrdUkRf9aGJPnaNcJhGfxACJa
qW+VNdXxPrXmvm6uSmOc2gvfmnycr3kS6RcOMFwJLlHPeJvXtHqcNQo15l+gAhLEg82gTcikwPKm
3mYYK9+J7nxqN4dY84v5s93QDaIt2PK40zInCe5lbJZbRGgqbzsaTjncK9khDVN5tt5eNZU3VNej
FiM0VEC0RoARUJRzNbepnV41WHf2+0HvS+2oog74I4VKq9j5nUp+WeQKCTY9iux86I20esgLZOCT
DQzQasp2rrSaug4rOsff6d9q0zFIlPdkOTyMPxl2aj+Rm2fFr9nu426XBVWRbAAsFK+JUl4aysrD
dk/iGHoI4hqV/aEfp+RLbTaUKpS0+F83js5jBPU9uqDDtYhdJ33wsqx7QKsyGq+0Kiq/2eCZplBb
cEzbKfNoA2r5KG8nU5mPc9Aq43kqZyy3RJ6X2eeeFsCtiyZkGs50FIvFEsQtv7f2qOvX/tiCdQvn
Ftz0tnWt7C6A8urf2LFvdaEXaw3GKUWT46CcykBd0ylJ6n/bksrRpq2Nho7MbIqHDD6yTZM+zYs7
/IQsnc8XRN8dr8PfpTXE5IaOm9vIBw2Jtk0F1IADUs3aXVSWY7BJB080j249Jfqw6+xa5tXOjdDk
TfACihN/PwJpP85aptu/8qTPhn1aUuXdB7Vm/bbTaBYlRCY/oGDuDkCihgsX8JuwuJSzFsA3+S28
1XVZzwhiPS2lPv0iRKhDUgzdPrVVvF9e1WED/g7xXSy39XTILzwB3ozsQRIDREsflZIL18BpXBQu
0gDl1Nv/uINeNghMwCvagqAzvtJfEt8b0DnYT1D9FMFBYRtP4+D96+dN6YDEA1EWlKbADS5EudMf
MJVj6pRlFf9WaPTFXy1f+UdtMGYSsbL5DOc8y27nOmp2WdKV37mdpgt5/ZuUC5wttQNakby86Dav
EhLabUbFwyV/Jb03DimeNvFWVlNlheiX3GsYyvk00wN5CTS5DthUE6lkknCTci9J9+rtVfi1GmWj
u68TEu77ep7qa2n68lCgPopCYo0Dxvsrba+CIm1sVCeQaaD7Cf527eXYFTF6w94YvKLY5s1giPoi
1JY7+gIIbp1NLqh3kLbcQuh5uJQUT7+ormly5pYNXqkUpaE9tv2jI+LyX0A3zgeF0ZB/QqBgySfJ
XszFC+p0LHOyoyk1h+hVxxXqKmtnddOmtY4uLvIsdX9RSvlPAv73zfJnQGBJkP84LKQxpwMiiV0U
aSACmtZO8tXrg/5z5ENC7vVBXU8Yv8VhJKkZlI20r61avphKalfvf8g3T+I/PwJOF3kUOxdswOmP
aHpD0tgugtey7sxmG7mzH6ZkeN8T1U83w+Tbu8TN8l/DGEf/msk8fC6cSi9Dp9T9/fu/ZR0//s9P
oVRNf4ia8ZokXVSdPs6qD15l4HfuddD3VRP2HaakYTCgYrO1jHqm/Siyr0Y3xV/fH/3tlubzo6Py
v6OvFgIhLtvpkPt8rYcq3bqtP8UbK7ns1vv2rDKOT1oFBZ0axJpsNVnmOASqZcELM/9mB3By3Fk5
B67G4dZNg/lCm+fceGBX4D9jCQQkdxWTRO+7UxBM/us4OBZqriN259M0bHDIsZ9V3aQX7p9zRxby
BpkxhxZ4/LLOfz3K+gXJO5Zx8FrEjfPFHJv4qUr88Xq2s+ISmezc3OikU2pYyEZkj6dj5Q0ZYYPz
8StG9d54EJ1b3Aor9edQK7QA297Csb5/eJuAFTB43VC2QcxotZy2UQ2+lonoVYuMLt60dK/ivZ5z
lV8IsWdOw2JbwEejU0mjdvXok3h/TDgURK+tLsVGVFEAKkJqOxfD3iuzmYpNLaLmMcua9vD+FM98
weWVAX0fqgF16dUXNBUCnHbdBK8GNu7BYdbnDNcq2553+gj87kLWsL4zOfXIUfKAR0QRxa81q91N
TaUVRqy9FrZmt0tBdirC1nSTX5HUCrIIVYaxFUTH9yd5ZusQ5BGAoDLGLn1Td8ZNhQqzw/JGTYzQ
hOiveCqO1xpGBjsn7y7Zu5wbD64KxBiecIy55C5/HQuagU1h6JP2uuAjbjRYOdtewKLaaX6a3dms
wqV2+7nPuOhgkQctFBlz9RlpO2VBhITJa4zmZryFVfs/pJ3HbtxIu4aviABz2JIdFSxZtiXZG8KW
pWLO+erPQ83GzRaa0PkxAQPMYKpZ8Qtv8D1JNaPMy4LIX9mtH9yejEWmxNF/73+dfl5i9EFdBJ3/
J9OLVqWRrAMvU4ZJXrldPtotxB3k+3Tv2S6LE+90VanFk+X/sVLRHie1H7dxEodX9K39G6uckmM1
Tv7KI/nRoLMBOUVteHhgNk4/bsj93InrVrxIZAqenlT9Fh9pDD0CpTy0RavfFmoYrZzC80HRS6OY
qdJARU1jyTfo/U4OfdkUL20YQI9NjbKjQwQpbWcPorzJ1MopXFjg+ubywThfScadIyDqWtCAlsY8
VKyrQQQWZyJutMotWQhCEkpGb5fHOd+eXKBoNDGd4G3o055OKq5oZlrnbfAy9JZzo43p6Ea9ZT7o
quRsPz/UzKIA70FuwA8+HSoVYRxhPBgyVJ/ejJIafcdbEmwzUhafvlbeDRhhv/DmzrCa06FEWQc1
tA6+ytGy21SqpeMwKhyFLrixgzrfXf6yDzYJ2hw8Dtyhs5jN4lbR/cJK2xD+Ti3Xxia0hubZkbTk
mDpRCGZOU1GgzdeE2ZdpFpNIBwWdcFoXlPmW3wi+pcr0LA9fZLnv95oa+RsNl1Q3HGPtCxXmBp7h
oD4C8hi2TiybK1fNRxuH0GIuhc3sraUWvx+Wo1VqUvhCda478kxGnm5lyYM1deHx8vSeX9pkBVSy
kUbnLLBbT1fTyO3OmMwyfamHRCu3chrm8b2NZL76gwpV81UUkK7XhKc+GpRaGAeNZJLQZrGmaRHH
QNjz/EXpIfnK+Bh/pS6k3YxDFhwQ2RhWbrcPxqNOQOKMgSep3DLQyBxzqoA/5S9aZRkuUOYQbdG+
bjb92OtvEWXilRf/fAHnV5CGFBp7FDWX9UyAQVEm2iF5kUd12tm5sH50oYYxkNJNn/SOYfkg2SFZ
TDcClC7V4tMVJIzIg74v4hfJp1PwfYwr0n/f8VPpmEMX+H55v5x92ZzHwX6fha1o/y6nEpVJUfRa
2LzMMk+/GrSPXIUAlcdX0rr/x1hkZiAk5lIHxbDTLwM9VpjyFLYvmpwboASQtdryJkLwqKVwrQVx
ds+QhFObnXMjvow88XSwToezXPrq8OIMdX2j+aHplUVv3A1ddOycaBuqWbxy9s7eIdBygIHBp6kc
A2eJyMwL288SEakvciwTvuCJV8pblVrhSt53vmYzqQ+zcTr1VOm0+Xj8E5g5cVd35GnqS0OPAnYt
HiNXweB3jZfIzloUOM/TScrPes1YO/in6C/TAz4dTKkNOC+tk/xNjFYD/JgZP+CFRt40JBYA0DDz
ILI5WxGr2d/LW/Os2oBMKBILs8o1+rMyCKXTobXB1NK26qo3Sqbm7xChs2syq/GhjGAbJZXo/xaI
B36PdGW4wm3SflTTsV+Z66VV2Ix3tjS0SimkE9fw1+mPCDNp8PPJaF41DWz3djIjv3KNsBUldbGx
Rd4klNE+Quxf/yHpaQAobtSUQ9obVUzNOFV/NzHo92MiK7m8W5mh5Y6bKRo8ZwjVkiUjYLH4cVqI
gEiTGOorYkXaQ6f72m8JpNUzFe8KBzMFOttA9Whbkolel1HWWZ5jSMrMacznYELvHqspHp5gYbRr
igxnENL5xwEgnR3W2KnAh09nTqnspOmUSX2Vq8a5Dek8PSv4QJauWtvaXQ9HsHedBlklt6dcn7p0
J4Jg01VFf2j0AAptoJeBsbKey6dj/lEkwkQCZDUzW/v0R1kdcWIXm8rrNCbDq1Eq+ZuRUFXVWbUH
xMrWPM8+2D8cUGrUsxUm2be+jMQhFqWBMlivUV7JuFH0WYMqopU2bhnU4i6vi0y+sYJRdvUkau1N
zlP94Gd658IPTP9mI/HMLlCbNNpc3jznM0Hpd07WSYDAdC/zEjvJ0ZVoFf9v3Bq/pdj0afdnXX/j
W2g3plH1enm45X1MpZfeOtx8thoJybJW6TttDRVCFa+CR8CdZDxiaqmUrquibo69lnVXem8H28uD
Li+v90Hx7qLCD26Xyu/pakOXC+CYMWg+AVlttEDf0/JyIATmyn2L7ul+QGPmWAsYvZdH/mB2uaOp
a1PonsHKi2Xvp6A0jFYSr+gU9T+Lxs43QRRq13o7xJvBDg6XhzubXRhEaI5yS/PaoUGy+FAiJTkM
oyh65eDUqashrPUyaO1YI9GR9i51LRR6Db1byzOXTxFSIMzqXBABVHBeEFZwrWlxjYhfq4SjA+Um
3win8g28fnn3PrtjGYzWJsxyQrFZu/p0NYvKUjs7a+NXoBXh6JZwWqVtolH9AH8vbRHuqIpPRu58
H3V8qGcauCBiicUdBkkyolHepa+GENmh8m37Gjawf5xCIKyXl/CDqWQoALg8NIjYLDl3E6TuIpaL
9DVI1HCbOoq0GwJVzaAlUiBY+a6z7Tl/F44jc4aJOcZSh4QqZKRI2I69gl4MvDAetENLM2o/jp10
n+I59/8ZD6EamyATYO7SMUduQDVFSpi/hpEhUIQo8rI5yupgXIsqyyW3KHRtBTp5dvbnT+Q0zNcN
+NDl0sUBPXkpttJXM4qGr35UFtsqj0y3amMAN3KtNjelbsw2yUW/FjR9sJY8L+ggsXfmxG/+9/9E
aKNBwiCger4G7ZBDZ+rK/FCXfRTS6U7N+8sb54O1ZDDSEu5xYvklVSPLtDBNtDp/nbJY2+a412+B
FA77DlVGr4d6t3LXfDgeLyet0xlLtpzYVFXboEiH/LWtIvNAQSLGLbBK73m4skPNM7/SDjifTNSV
FOq64KNn86HFZJZDaok+VeLXyerlh1K05YYC83hPIX8NO34echJEwW0icX7XPZMX96hSgO8kWEpe
hV0WmPBMaoLmgm0+ObUafcUxHs5YJJcgpzrtzoRzuKu7qVxpIZ5PMD+CBgGvBzokVLZOdw9VyVGO
xpzDaU3R3ojzCLmJTPtrDUV8qJ38s2gdRsKjCzgsRQNKTct6NrrGXdFIU/Zaj/rvui2bg9B4uIrJ
2oSkSrvL2/V8OYGG0YmlLDlbly9lq6AItbHmS+2rFuv+l1CeEK6JnPCoa93r50cCSUjYQXOf9vYi
1gsdbDIbqepe/V4tbibVCbZ9J8IdZvPV/vJQi/cXWBeSlqBjgTAoyIAt7XjGqUaqQ0rVN5HlOnzh
Wt1SVROPhajNY2obYuMHcr1GWvlw1BlSxj2nEWDPG+mfa6YHqNk3QaO8QXjQ9W1jl+pjozftHoSO
9qIVavLUIrKifO4ynz+WYggtHpJ5nv9l/klnFkS00qhvozoquHBlvvYg0OT+GqS1r7hRXHUrL//8
zP6ThP43IiJ9tJ7nO2BZDjUH/GNUkWlvwUAXSbT59KhGlrRS5Vmcu/9Gmb+KGANK7xKelzYUJrNM
0d4acDxHBFeASfYS1M88znCZHFV8Qz+HW2PI9+o8TxQpJvH24m6zh3ZwpFTX3socl+3t/Pd0X44h
FI6wBSQ1EXBc3qmL4/ffiNzecBeoEpLbnu6ZosxQCVQT/Q0IYritncg8hgFqpVKnS9vLQ53PJ8kW
fQDaZPxBW+50qLZ3wtmZKxCuLMZqBCE2hRujzn1ExOUU6oTW/vn0iCirkRBrOtAN/jodURF23hsg
Z4SrR7Vz1drO14is19lElQ7Rt8bAbWVnnh9BJMeYR555Hnw4DKcjjj4GpLGOdIfbKuiq3bYQURAC
kca3OhnsLX5n4rcGGi77fflL54fo9EQw3qw6SA4LNXsJJHZiIzCdpEJYFdSnfCuGNjiiEma7WlmI
J5HGyj1aNzieWLV+bY6yteY6fb6P0K2E68RLidAEU3D64Y3qdGYj55FwY0MHfIKl4x2zDIVbz9cY
ImfHf9ZBBeYyj0XZa2n2WWR5L0m11Qn6LeingNhGxacrUlF8djUZCJIN+wcaFedxXu1/LlSrL4ex
6uSBHeunU7x10N1XN0mDiNfXjCvRdEHUNeKqVVHgWLl93kG4J0vK4MRxc+WQPgX33OngfmkGfTFp
bCUf+tK4m6giqtdBUoj7MNUQIktsq5HBhgM23IxSKTtXio80GSykKffKSJiZW2b52Lhq3KdkgYNC
rBK5CCOE+n2eoqvmIbXQ6C5IWRNzXFQ+wt9G1ObSV7MqguzKiKROhmiPWZ6rmfJIXKwMiCUVrg83
NBw8XRP2H5SKsucgDVBjNCer0tqtP1W2lm8oAk3whSrUOp4v7/azU8ZjM3sjEU1TNkZm+XRqqCiX
WjJoinBNJ62PWe2nt5pepl4QFNkvEsHhubbtao0ZsEgh6BqhksEdxgknvSaNOB22MxCa0etUFW4A
hag+9mU+Vl7focR3nRSdlVzBleqvUXQr0m1JE2Qtjzi7QaHAzIrDc2cObuoSeWNC84Le02sBSlSq
M7oAXxvq2GD5ZS93svaPqQtj5dY++2jGRNoSzQ4ip7nse/rRIMUR0unQU3J1I/+bY+V2l6FPTuO2
d67UYdD3Buj+nTlM5soJ+OBriboxq+bpnekYi7uU9Cg2nBgtRXeswoPViDI+CFWdxEMTarV+kxMF
pyux9tnOokdOMWoWAIVoBenk9GsVobdRS6EwAoGr626DEmHjKZWhpG7ai8KTCsm5rQCw+CtXzXt9
7eS4k9GAgZyZfSBJoPyejoxYUu6kmgbFpJG7JrsaSCfryitaTUmeGrj+IIz1VmkONo6AYeNZNvCd
m8EMs/bWynqe8B0ZNRoXFbqPd207SYGrVCow9FRK22JjO42+DwhW4fEVNfrRBNkIvrlQeYX1N4gT
s93ohMfy0dJIVhFbomfnXzsNp1l1pcxSQvyypHra6mkqh1/MmCLLBn3qqtgkgBw/KelNdMedhws8
WQ86lxTyT+cjJn6WyXvUp95pN4b6w0kCNx2/fe4iWQ6ymPS47RttUgL1SfuGXIbkDqMb3jkre2q5
j5eDLJLIJsD925CE+kTq5mqKJ6SrKjzaa/q/y627GEZb3E6mBSW7kN6/RRysB/nbeFz7kmWUsRxi
kUHlwjBIIlgThAaCG6VxpXFjvojvzQ/14fLCLG+d5UiLW6eEQm7JFSMpd/EVKlzG1rgNrrBjuTzM
2pwtHhIVrH8O70598m+zTbSRv+FUf/+/DbG4xcJeb3zJD9UnLmpP3/husJV2l4d4dzH59+5YztYi
+AqxINKKks8of5dfyv0uhHXgtj86cPp/Q8kNn52j2EhHpOKMtYroUitgeU6X2V8aSmXc9HxfJPaV
fqh9b0zv5bpxK8m4UlQXPZgvhr0V2lHRJFcySgA5R0m+nuodv3nTo9lhfkecrYZgfHlaliHpclYW
N4gMeD9KBvZQYP1J+6919rOtVu6PDw8Ez8Vcf6Z3siRtqgGRHxoc7J/Y/Z5eKb+cX2Ijdvnh8pd8
uE3/GWZxGvIxCp0gZpj8LT7kL+OzdBz3/9sQi5MgmUWjpbQrn9qt2M7bdHQ/G02/r8c/X7E4CY0G
nXxK5iGuihtxpR7LY7x2EuYb6Owk/DPG4iRUgV5Ylc4Yyl3muN0NmCxc16o/ReW2mhf/lf/8b9O2
iBdq4chSk7L787fpWnrUrrL92uIveen/nbB/vmmxj61YCQoJUekn/1dxo+7zX+Z9z7t91VW75jH4
oU9u8xysmLOs7bjFw9jE+VAFIWOOoyc9meVGKjznu/njf5u9xcuYFSJB4ZHZ67fD4b9Npx0vD/Hh
40vRlHgZ8S6O6WkYgcPOBEgvVp+s6iqXvtn6N6OfXK3/+b8Ns9jbci78JJoYpgi2jrGP4qui8EJ9
5ZC+t6P/3d6k+NCNSH1MvAXAAi0e4MaCd14l8vTTqe0gc5VwaL/6wBs7aOIQ03d5lqNMiBJWeJAw
68g2MVqNb2Fc6YQdWCGsVB2WkwsgA9zVDGIF6kLreHEvjf1QaVHjKz/tOMH+TR6yu4oImXCt1FzS
0GElkppn8fTzZzEcOtyIAVFUXbKTUFrj58RO8EsYqaO7fhQmuDr71lpYuHw5iP5JesgDwK0CnFnK
1beDjyy3rvo/u1q1y8AD69bKVyTGk614NKvqTzp2AagBJkeMC1J+5rq/P7L/FBoS4KqhqJLil1am
hse5y2TPlnCzsowJC+CoKdZEA5cHnLyZJ2uuEyN6oeEuc3ouGupUYK+08HetSuH1FMThnYmn4S2C
xvbdlE/5TQJgf6XYeLZ+sz+YYjOpCNPQWlkcxlRL5EFCeBkFTxUUClWHPcYAqnf5LJ6tHqr4c6cd
IDc1ONBep58mFTaC66mS/a6k0ik8JLjzb85sqbwHYpKuvDjnnwQTZvbYBH9ImroUJbUL6oEY36S/
CzNrbypsG79mpbE2cfNqnGx8APAzjExBUAhKwxJqLPlIFemxaf4Ig7zbFZJp3HZWqBwikT72dmce
JGwrCleSlM6b2q5fycSXfTCAITQSbfJSODgcvqUDtiEncSkFwv5RBjwLUF0Hu/ptDTLA8SwPWpRt
7SoMwVpPsHi/o0iZqY5rChFLr3HCf7Yy6e8Ay8V8UPdHgw+IKf+whHjzHPoIs+visZHQPkYKJK6t
bG+0TSe+pkh3WNdVk+nKhg50VXsCIWTHlXV237cKtYXiFQ/fdvS9GvW8uHFNCNlm6TpJbdZXqVob
xYZ0t+lSbxQUtw6jXkf6J62NmFL6InAdQUSxf5jT011aJg62Bn2s/xg7U/oCShhR4Y7u7FNlp0q3
QwQnBwR1+WScHXqbph6lKY4gTSKAT6djVmzgwDZT+0ehMGkUPX0XKQzrCo157eiDE77Vc6tceYHP
9y5nHlgRX0smDx7/dFBf7btkKmr/R1AHNL6qSK8TnDRrDY5429jWPuk1ZTyGaSdnMAPUzN+oPRzm
lVthmVG+Ow7D7QUMwokEJ3n6M7o5DdOhWP8wJ1FPX1BUEdUGB3JTOwagzsrNVFHP21KhKUgEo9Q3
VoKds2tpVhWZOyxU0yBhLEtLclToRiir+eMUj2FPUyAahp1R+mPgZq0p1i6ms+GYa/B2bC4QQABe
Fxe8LSoLtw0rfkymJKHmU2cw4KUIWrkbM+/fL++ss9mdCS28mICVeZuBh57Obh9DIjOCVvqB3dT4
NWm11isSLdsXsehde6K2NCbRsKFgZ6/s6fO76b1AiHfO/AdQvsWmpkploA+TVI9aUElfqtRxbvQu
cr7kY2t4fLR+rcWp+lXx9eCLrgRvqtKkK3HZ2bniRZv5gjNhkH9YMgYdI411SZRE4zw20azLF28L
tY//9r2RXeml+BmiW7b93JSj7U2bHgwUcRDm3UvMjqH3c0TRGo9VkWf3NV3Qr33a691XpMOnt161
GnOTGlMZffGDyV/r9ywXnPIz/W02FvwantulEyfK6GXc2f3waOaWfeMnlCH/1IXqJF6oRRVdA9A8
6X7Um36fj4jifnbV38vfPIc0Afj7GcrF7wSlTzMcH3uSI8ULItW+ymK7ja+0DhMaNwe7/iWr1eJb
VNbmVdaN4R8t9wdj5XZbhsDz7wCaD7liRjJSqj7d+JKh9M7YlvJjWTf+6BIkFNW+V5ukQghPCJBF
bVqsIGDOxwR4jEwAw/7XcDsdsx1SXB6Q6n90sEbZNHrn3E2lg/RILG1A+awJPi93N7gwnH7QNSHp
kBGdW9wksdFMal0X1WM0IRgSdE1/i7jHtJMcR6huyUZH4zet/17e3svASoOFwAuFvCq7i7d+caxF
bGgFiHnjUWuxlZ5lLqMnQx+1tTfxo3E4PKgGMhj9pMW7kLa9HVbo/nBPdlJ4NflSYnmpWlX6ypZd
Xsh8EIhM7mKQITMtZv73/8T4dTM6yLS1yqOIh9qNFT/f9gh3u4Hsr1kYnh9OhiKqhxAA1BW46elQ
Tgt1EpMl5RGB8/xGmyrruu11n9YsWxQ2QrRpgnz6k3RIHF1etfOtCeNu9qEDAMOaLVHESu1YaJaq
8iPmadYuSypLviqJOGy3JHz9rrXYKH16RKj/tILZogSES8hEH2dyXHeyeLSCuN75ptXsHCVztjby
Jq4FoXIFonF2GgCcwtxCgxHUCzZfi7kVGd37MWunxyhXk301UlbKgPd6MmfkKFLZ3BZ5+3z5G8/2
KJjhGb+gz8/5rLV5up5KF0NAr7LpMc4d6S5ONH2n1WO+8qB8OIoNGgsiOgS5JaHYF7gatFgGPjrK
0GzGMtGxHAqGlQuTn86v/Td4R3BqxtThxotHIqyVRRZodNnUIpUR/vClSkLQrxoxLDW1vIz/DGYZ
1rIbxLAjDBcgWulErhaFQfY8VZ2RzorwIKj/grOox4PZJzY2K00S4HIbZbjNeAmgK+cPrRBrjF0H
MQb/WXMivys9KTD7ynEBXLcST/RgmpOnTb2f3tVa3kInzoa6Mfc0vlsKXREMFMXrxyow4o2Pses4
ILxrFem1KHx8A1w681R+93XNJgm8qJk0k2q7jWXQEWcXsPwu3OzEBvxRpR39eC3Ri844tJgAY9Ix
5mqpmG4AQjq2qEyiPOl2PSSNGyfCoeYLHA6t6jcICg1lvDXK2o6v0SUL8ucwUvP8G/pwQRgdMXjT
YUP3puzjqjRmwygCt1BUbHzcACmbUnJVtUgwp1G0vCPPkRqTfmBvlOWRyoYSPU2Riqe9G/goVqju
1BeB2ZIpUa84pLIxTndNjRTSnqzOjt/AeTmYT+gCpcc73xhbyp5YFka7CmOs8AVOVZZtQ9xiSEzx
LwRjIgM67656XhB/R/JtRm/50MTyrkTVp/eMcurMRw3xpNLVjFhNd0OYT/K9LfSguVFFYoS42GhF
Gws30YJZJi5qsBN1LT1uky+N4icAXoYWb+cDFGpLOgihNd2DDg4mRbuY+37rDE5i3McVHi0/ZZlC
y+ApUYoMhwdrSdcqNkmWi6OiSvkrqtnFrFyrDuHWT7Te2BkCh5e942SSvBnVeqi/4StYZ/uRUDfY
F9Tlx2NgFkm3KQbNjzZdFoh6Y9mS0L3e75P+uhVape+xaXF6ryo1bJd0vyuqK6wmTftbbEut/Tz6
o1NNXtQBd9kOUpILL6zawNgj3pIGsBNMu9sRj8FZMOwak91ksqvOHfl/h5tOAZ8Se06IYwkCM8Cc
rdFVzd6OKzY7FlpbBC1KzPlwOmzGeymQpOmKjpRo7vquVcOfnVrrxr73QZP8mLpEwy1eJEPvpujw
Tb9FhMfeFi+UNs0I6urZwI3iWy1/h44DfNoytcC0t7pVoMOJOqmu7UwTy/lbgJb6TGw1O4RbXFEb
tZzBaRmhi7t2i4yUqyV+XX3nJ9j9cSBrTQ5R2TnyttW1IX3IgaAWryVpfozBDtIm96OtlIbshahi
AYVTeyS+VLYfpjvlpI+5V8SWMWaenChVjU49UXG6Yem0ECe4CfOUL4UeWHgoJ6Hf+b9KfhLGPBLW
ar6xSWodEY6+zPzht94Ngw81RxOINqcZF8FtFPupOELvDG3Ty4smamYXKTlTvttpgE6mDmKAMCjM
RDQZLizUlpdVyYSkHLoOSPvfDPBE2BxiNWI+NmpJRvQXroQdbjMYSM6fy+/F2SuM5MZ/Bp9kY1RL
FzENHxNh8ZZI35WkzsCAyUAKvaSqhlszCblw5KwIV57FZXQDVRlYLdc2OSD00WU5A5QP8KBKSn9G
gVU2G1+oTrVrpVAbXpBTMay3y1+4jHD0OS4EkkXQDU4DMOHpi5hFGCM4VVwxXO84XusXVfAKbSGz
r+Oq485R48jqMhZ+aup9oBqD8vPyLzj7YBBPs/m5A9AW5voSnQKkvyi4eJKnAtu2JyfQgr+DbNdf
Vb3Ezu/TY70r+8x6jcB7ly+zVmNkODZW9NSi2nrIC2NQN9Slm84N0tIuV2K4s7nF1YNcmrK3jjYW
slWnc6vqo4RzWxs/KX2OWxqgN+cBf9rmvg/TdI8hofqTMDdWN4WV5E+Xv/SswwESnEIC2g1A+1EE
WOZToW5ImCenzRN68v73wowoX+xqMRQF/slSprfbRGBt7+Ghqb7k1SgG6E3wD1rLUyd9UL52li8N
K3Xr98bCvyELyomkBkwHBBm223JK6jSEISkq+RHNuU4L9wEKUujGZzaRyT131jAkuwbws05BJ5os
aolRUNnPIrNSoHh1l9Q5cuAyzjeeU2a2OFAQzEyxwYKNO0Yr+lUFzLPtSU5MVR9prlndFbDa6SI6
Uj4Kzc/U5wFBQHOfWmWsHvrCIRIiQgrWMo6zKsysNE/kSFQMlH/muJyOF5bsxHA05Oc0mnTtC+V3
ddj4tlYXu3AoU/BTveB62Kuq1ESKa3EFiXtRGL22qwwL98nL++hsDwP5JVgGPIlw9PyTTn/OUMqq
aHQrfK5r39oqSTwAmUNd14iUeqNOQbfzJ6P0BinOVnpU5xM/a4HwJ3JAAEeNRXTL4kthwavwTFpG
vKlNAfLJhe/oSLrC304/WQtAv5kweuZPmDO/aJmcp01fTymh77M1WfERPll4NGtHegiDJjqarZp8
Es7CeAh/KVz3784jS7OpTFKqxk+G+llpch+rI7NLH5sw9atNU+Zq5daTAetOS319pQdxPq+kQLPW
/nz+AMcvqhA9bdz5qh+ejRDjmasycqTsNgizKdpYGXLdK/P6wYaenzQE8GG5ozq+FLHIaJClfddX
zxLEJ/l7GNXE7XVpZziejEKPrqgQIKuXY7+RbkABN8MmQCUy9Ow8jNeKFMsHndRvFmvmpyCeDPJ5
npx/agdpnNpB3PXB8wxP3YyG6R9r7UtlaZ6gpnW4fHbOZ5rsAhoglWPiFkY8HWzwVRS+69F5tpFM
+AEFQbmPChOdbRn1y4fLY713jk5u1llgndgV9gEKiOB6TwfzzaxxzLaSntMmE+RV6ONadeghP+vQ
Cc2LJB2/5sT26Q2SVrKE+yviA49FSTvvptAkIRqaP7PJBTYwVe//kKNymG2nMYy1D1XT1cptPBZB
cpUCXUNIHZMw40cw2P23yx9yNmlA/gkIqIYiDUKXel7Bf1aoETjKWpmsPNHIsYIr9kb50yYpDNAo
iE1p89nRkLJAdxSp6vdexmLWtLSS0clNzSddio0nDG2BlZmSsS2Lwl45CPO5OlmgWTUDXTNYNrNi
5rIXPqLhhiWtacwYVGXOxsQmLKf6kCKTvqGVorsRy3rk2Y22YtLzz8aVs6DyLMSOFwQ44GXnszVA
DcVhaT/55CMhHSMni3eJwEvlWgjZkVZin7ODBr1ulkmGxTSPu6QWtGifUvKR0XE22sbTu0nzolaI
K6agBtKdRSs4m+V47BoAzvSqacJTzF0CyOIQS2unl9U/nWre23YnrqrYbL/3efpERrTmyH02Gq2J
uWIPVxqpHLDGp5u0qPsmpqcwvEAcoPc+VTI+uFbuhHvVKsJiO6JOvFYRXFZ7gKuYc5Q+E2K4UZf8
vqRrqr6NJ/nFcfzsHppFdt1GVrlyID74MqrTs/zJ/OKT8px+GXarYabbufwitX73aHTGsMXKINnk
I6KNriqVr587gPgyyQC1KcBT8we+sRivxS+ckNSPX7Ayl93SCZJt142p20XltBJQnH8aXRYWjeNO
+Zhw7vTTKEQxt1XSvGSDWe3lYur3JCW3BQHkLYpK3SdzjXf0O3iemecws94WwxHERuVoTiNqm/3s
rGE3O6GLxDNzc81nav5f/Xu1GAT51KfnM8DViZzo6ZcN0YxpsNDkqa02x6c9nY4h6gw3ATbJj5fX
62wSWSjsB5A24xElY1yEp6jQmqM2Ge3L2DjJs41Oiy2ssMD3sQkOlTBXnrU5vDz9svl4Ud2kHs1D
utz0hjyBT4Ah8yKswno2ItmghjbIPcbWrTVkW3Q2gLzO0CPxyfuSJiSyBLTFOHI8R8tuqN4X8jjZ
Wfri5LxyLlGc705kwd7Q4Qq9slfOZ5X7hF42nWZuLzbn6QJWZtlhHGuM3CemcxB53L1ZMA+e7ITu
eSvytfvrDGwM/YU+66wuASIF7NIiq6HEFSSQnKQ/CNzYwx8TiNt0lKwo9BXPTio/qz1rGuNC3U7Y
aPTHYggxmsjKMA+Oo2+gSOh2IZvRLVq7STdNF0ZZgylYn0XNdcS7oLqKHMpSi9uQ5qeK2yIkZHlJ
hMyxhPNo1dJAQYamWNPCWs7kjAVB24gXgBY2TLpF1iDXSpqOJsLfo6+MDzkVzEPijOUWMaf4p6GM
/crKLY8eDCJKFu/OPdxj5G2nKye3heSrZaX9Qswo8sCFDC4+9/E+pvu1ljwvX4BZsImne8aZcaNA
ZjsdKw85Azqp8B+kHjvztZCdCFkxMYpWSjYtPjv5TkwlZWQ1MngNvS4EBDm4YTmTRT2nma0iPOhq
kRZtajBdOn4setW6XL/4FaxMzFkBwkS2BGgMif5MxgVudfpreTmDLvGL5KXVnaZ/VUuMZiGodnGP
Tze1XGmrBbUcv3ZCwnN+aFCm/ypwKM48YWchFKWIDliZr8QliwuFYsyszgMnicONRdAyTmjJjCZJ
kpsHKycQUbXO2UH3oM4m22IbI5W0r4s83V6+NJc50PuokFgdC3YwFmfLIkIqqsg3E6N5QBQMbE7U
B4ckc8qrXKX4URl9d00A0e10bm3PhKZ3hw3qGjB9cTLm3wBYicAT6CAnZKlI19pTlfu6Uz4UfVxE
Hhpniu2l7Wjvraq2vzQiDNZ4fh9MNlW9WQUBWBZZ12LDguPtiyFXyoe4HbX7rB+KvYQbzXMgnGZj
21w5k6+r+8uT/eGgoCLpvAFoOFMTlUIAQk3aVw8pVjzHgF7FXlbK8BZJNd+DzNi5Uh71Kyu8uAbe
JxfJMINNRYULaNTpZi8Nu6D60tQPUNrhmkUVl5wGhBku5Wd12v8by6ScSPcIx+BlHJNEUkWXQ60e
glwys2NLAUHG2yPX/etpqmuxyyCW0dtR7Uh5qJRIHzeBr1aRq9uS2sBlU0T5uccSXQ8uP6KBGUsI
QmoJa5wgug10RfKHvo00eG92cmgcmWaKP8QrB3hxCf431BwMMCL1saWIB7I6jdrLGbYvSShuJUfp
tm0erAXbi2TtfRTo31y2vP8EAItnpFFCco2yyB6GfAxu27x+mVJp+AbWLUCIyai2GnIeOHhF5QEI
5a/LO3i5mebZpG6szzIQEFSXUNhIElbUCT18kCYn+sorLXlOPnVXqOPlK4flg9mc0YRzIEDmBAro
dN/SgBoSyUjzB6lDhVDUQ3OHA0D8+/IHfTCbMyqE2gSIV5zSFkFjksY+hkFS8RArsPVwRau8yPfN
jeYE1rZr9fLQjTpt6nL2NceAfU0sbnn1zWoosM95kED+zmnN6VcmZdxrVttz6ctVcCf7BV1qWQvl
ZIMGf/ErM4S/9lbPB/6fwJUNNMNDybmRgZuVteZb6p8yBqiOIg5KtX3AuxQxtlqR1Y2aTdj0gPvJ
xCahd/ol+z/urma5jRxJv0pFX2YmYkU3qb/2xowjJJqWbYmyWpQ9MX2ZAEmYRKtYxa4fu6mJjdjL
PsSe59SHue1xb36TfZL5EkXIlWCZpIUcm2seOlqinAASQP7nh78W5ejxL8XsJapYilH5eDobtQHo
N4yxjuWLXI9Gv/47cNauqsHzJ3/Ez6N0jk7eybTwfnzSN6MszdO3xR/pn93/Gf9HT17NdTIoMq2L
vpr7f8n+Iegvx3+qCsV+6CWAvV38WOpsca3zMi7Wf1vNFAshQlepSYqbdIXEVn9kF/NJQpG287pZ
zPWfvhvhRfqC5jcxafLd8qsX4z99R0moRyuE7GLWEYgV1lyOQfngqAXMCpQNURlUnCaT5e87LWA2
wiWEkFx+7EA1Jn5q7SuzaeDP+r9ZN/OKK7R064IHrX3/cQtQ84DMolfZ6IPrVmMBqtlakG8IniBi
Yz8Vs3eIB9R/E8SCvfb3LYJHhA8JUvXFH+63YA/jg/Ij+6mG2qHFkyEftvj9gxahHKCvCNF++vA7
sHeE7xGOQNx1yQMcEIy4QzygsFcQDw7bLXoSBHn8RhbQ8UDXGcVqqlNQ8XyHOEDNk0EcODhuwRS0
nh+7Ae2DFtDXkOfHexT2s3NLp2BJ0NIPv28h9w60GSfl+fk/aMHJpN6J5d6TfNyt409ecRgHDlvo
KKKC+krYeVLwB8gHNHpZBL7dWjkSg4FLP8DVRik9kDYq2Uf4I3UFsN8CYDHCwaiZ29XzTx5l0Pbv
Y4PRGYVwO9d++4ctROTg1CD9aj+7d/KxW0FLP+y0gCpEza7w4ujDObB33ILPiqS7U/8UCtqtK0Cu
ShALjmDioI8FhflLAcdZ0CHZAOWI+GX12TkOWEj1IBZ0YOcjjE+t3PdrrAmBNilBvJiCwqLqqu2S
4qeCkKDF77db6JfDo0zwfasPl4DHMI3JOXLfknm4W1eAZHYYC0jDIfWNh5PZ2jttCEYqdkTDuP1U
A+3S9lOLcNDaD6DhAJeOMpuDxrPfwdGnL5z1s3vXP9wD+h7bjKQhjJyKBWhUZefACgBALxK+u7si
u3UFEFoOPAfwdB/bdj53z3GwajJwrwNDCM276Lhc8qgacJfuQieUB/sIAyHVipYqyr7Qh/EAtcgw
BwCO19k9NRC69D3oeWgBKrNzlrC39oMWPSqJNu5KTuycHDgINoOPcMSRAEVTbbX53u5/v9/CYwH7
9i3jbW//FtfjPkranZp4bIOoRue1SOzGP3BxxFUCtRgpUoholWZ/SlHVivjHKOsTFmS1QZ7alxSt
rv3I/jZf+ePl4u20lmPVf8WWyibmvnG/fG50prLRdGG/WCxXdalmCN2elHmRqdioekCY+vA/znMl
cnyvMNcRvkyztwDtj17ksaI3myp6FHOFw4CeDxgLKFpAOQEe6IVJtH64pnXfh9BW982F4Ktkwed/
X5ssMJGB+O44Wd+LNXu5spVr/vZr7Xs8VAnfdRhv63ehYue6TT9JxmmWsbMEPRhMlc4onysF7ELJ
nuoY8OczR8imAyCWg8mmORgb4dBHz3V2p1GvZAiXu6JrR4GoDR5Fxyorc0fIkoXADSaLF+yVx2sK
kITSfaqTmcpuHSErBgR4/SIDGzzpInDgenmRepeDmqdDmdC906MpP8cEeB5K9plJfCZQVCOYrMpS
vRTf7JxRk14w8UwlI+3o0HGgJGQo1TMzhC4rVOZIEWEqPQ8mjMRukuuFo2TpCijJM53NVMLJSvAB
2WzOXfLxQ5nQzVJkfJkkQ7lTON3nZQKZw5iAVFo43RejFeGAMLQA3ULFfLYURQjl7kudeQcMNUYC
ZFUS9dVCs4Q/SjfDKV8o1Lny00AvZYTy4cIU09I3TdA4Fk55EKfv1K0/ZQEeXxjI9UIneaEN5zM5
VcEMKX/Vs2FaZhNHi6QP6qfdj43VHVvZ6P00BvQ+30Pq7gidcj9N1Ch1dOx0qbMzmCzJdkfGUqW+
nlCql7qY4mFBmBFMy6G5RoB2mr1XXFZIqGaUP3lWjwXlC+XEVZoV5UTFbt2WxVRyGEr4OoWW4xcP
mdJwunSjtU9YwnkdWKmZmYQdYkC0Ccx5rriQsEnYUA4P3ik4dNnYzY+2Dp3V7seHi4jBez3mygPF
eBJkTXFX3TpHrJqywGl7fZuBxcy4RAuZG+bhrHiN9z/1ODoHHMc45W4jhY9Dt/ANjKsRzl0XhYSO
muUJ9YKHEodEhoLSk4wfaAmvZqCzoXe3qYY3dMaIG+kofQvjhatUBI9kBHMxBe2RHvueHrLZEvbc
OSpP3zFuowoE2FUChu2H/yLx3+SaoQoRtYaPUYsGzFDqkts83NcLraH7CwnDbzC0lk3o8POYD2XZ
Qq/EaRobz+SWuAunmbozTOlTRWjoZClUymQwVdsHE03jdOZJG4J4DKXbG5UKkUtHiMQuQciEkn2W
6WQ0jc5Ko/hpkLAtn6n49pNyQEDKnJULb9ZtKt8J5cmghFmF1IOjRLwGZqf78eHq+UplalJ61jYB
Q4TO+EpnpaNSzVbA9Xqdlf5kUUbkhnk4F95Ay9+VCHw4UtaEIHyX9Wz4emoABXLY/m9PDXRxe8Zs
G/Y37sLmDMsZQnsr4V4JH62vfzWezy4hAgcwxYvoChnITNucSN/8guPJG1CAG7rpfG7mzNI8HxSq
0MyTtz0e60//ZupdEEBsOTqZ6QxmupuuvV303LX7RcPNxWS2isZ0kXgZDrVn76KhBMnSdZ5cRf/r
XeBj9PETmncbwHqHeIWQyvxCr3N9NcRS5Nnrv+pRW5NL86/5SjARjDJneEvbrItsP5yWDUngdISd
3vA3O1Eg8NY/7xaXgt+n5ZK3POgnCVI0I/J23a2xahUV8u5nd4s+k27u+aGoMwij2CuzdM5NFVsP
4CnTz5smKiPgezYJEqsJg2g3lnNUtStBdAdp2TznyokLov2KbgLfOSBhAcoQYB1oHsBLOASPFbaR
V+iznPie/hFgR4EshK7jDppXUKV/uDJK+bFjclsxjjOjvIN4BPA19OgTkhHVSaNMep1Zuu1ApwiH
m1G0qvCaBLK3Qw9YV1/n6Twt1IxvFfDaD/HwbAcF7oB7AE7HWlt+27X11WSa6aHbdJIPKJ0D2j6O
A15oQis8YD7b7msnLh6wqnulG30iD0AYEgBzQNkaweihoXptOO5r62LC+Ag3puuqdrP2rYwnVmXl
1OS6WqFTNaU4rdtDqwLW3b8tlUt3MffqYqjEn6ur2jnZkuqZulO4aZmZO1p2vtTvEkr6BUohHBVL
lPCQgonmmdIspgMEBwGymfrFUbFzlcgFvEyzsccCibAW3qZQpmCzpUekQjl7oVE4x90XxDHD6b5C
isxRsaw9Ekg2/Qi1x6Ja7VVF+vmXYaDKsYlOMuVF4oDk61bQIJG3vGkDYDkwuxCgL+FUl84hzTnq
zUy24iN2BLj9Z50X0alKWJkb1GP49P+iZ14SjppWQ4/yZRrh0P0uj/xsMlIH4dTPKEkdDcrh2FD5
5ohdRTxEJCGWb8pk2JQHoYZU4O8K8OhkWEb9MmcnckldgEd/u+4Netdvek//I6LDgyKzaOX8w8AC
ojowPtFkBje7eklp/dbX9XcPzgm5yl/GSybf0Cn/b6lYeoKoDzsDAuLiJJngiriLRjJfQI3gsYz8
vR+3l6CLOgumnzoCBT2nJd70HJs6C/YFyHanalynKZH8v9bzchjD3UJKGvVCURcoNyy7e7Dvhny4
7nuqZ+kIugnDbB5P4AR2kYfJUm7MbE4VbBEsTWcpkJccQ+hoH66LYG5pGtzHYG1IKrnnERtHQNt2
1VxHb3Q21oyygP389GeDSr6CnfgjAT3SmyzmTL/SywXrdcTmXez9UqoihdyLKYOZaCaq6O3c4AEy
A9wtRlaicqRXTE065+L6WOB23uDanyk//UyQ7aGMOFNDfgk3d0Rt3r6zqacGNteCbEF05SAA2COc
Ad0P/1PoaPy7F+9Sk7FbB7D6cPLnOlmwY9YQGC4/Rvq2FEcXZuhbBW2JQrALBNrwkKJbtnUGJVLD
mK/HBYImDD27fSQ5JyofeX6mhBpB3XpaFPw4rI2+bblxfRWr90wGA55DghOxR1RACPehSEdeXlbC
c+or1GEUhneQAapAgg1E2Y/otyXUXD+9I/mLBLKbZhUpETjGlwYmPqMqoTIsVa6J8I6rG+bhhmKl
j/dOTZ6r0pGzvCAIjtArff3htzLxMCKB7iZAGJ4JL4mwz3yGznegF6OpjmMv7S/Rm7TMe63kQAHp
E86OAVXk8nJ7+yRdMD+o2kJFFzr1qqDbAlbQALX8Xrt4RyJiPSi9IDBSLeEsvkm5l4Z3HMKJDj78
PY1u0tmH32xFy1X24R/JyPA8MSCGwwdCeMt4qUTU9ArQVcmdL6ABzRJO+PVk5YJL9IQhTnCLosHo
mcqZWYSn9cLnDBwE4weyDwWY3EMcBpUgzCToSCjYn1Z8EABvhfPhJzMbquF7plo7EkmISoau3m+J
IthTk0U3MOZYqgvB0nB2nAwXmu3dcQdPG+/j0RngXCIYi9bXjRfm68VhqeQjPBJbn/+/Lg+sY3PH
T53A7eumeaGia6/GSORex9FAxe/8evFjAcVyhoCLhnplvupqVVT52a7q8zQZU1mKuxbWVJQourwE
g23ZNaO8thxySyftCtGLGWMEnq1zo3zKcq4f2N4XTXygAvKbhAdqLNU73Hx0vt5O4AHgb3In3k4Q
0EMqlZcJCCj+EzRiDpX5mRMWsKxOMmStufcrEBFBgn0Sq7HOp04akDSTwEroo+EFKDWMrMSEp6W/
aQIKDk++JdxA2ReYKzJCw3TM90zCgh9kJrpAZQQT6BLBUiSZeWuVhEsAdTmJzuk/g5Pr+nGwWLmh
7vkLgGQl2vPr8EKxG+hTym1zdB6U+dYBdDOc6ks156KhLVGRc77IJos7X5zBwA6fcFVgfZ56uaX2
vgCLK2emgbbAlT5HkeHtdJUlAvf6QvF0LPqDw/mM9mmVrlwRiX5MtKujNsI7yxLGO0L/Y/OOBwrb
9Fhp6KWmnMLCv9MSWdhLPechwja9Qho6XWqWBDxSY+3UDyL0b1dMlbYEEtcV2orNfI50NHNm1heD
b+lyDIDsoOYQG46/1rBoC5yOm6kyfpFdhx5LCt3HG/WzWeU0IhUSpA3C9Y5OZWNJzBixPDILfTGH
B/XcWA9XgK/vhrqBHRJYSW+MLuCRujlafkiIulcojkzfRS8K1ELNo0dRDyUXaVEub2Z9OHpeRGAD
lgOel4nKpwifPYrc/5qmQY/xxqObxcM3ZjBHWVO8aJI3aB6UsH36ZjwGYkhP5YWbLu1R1RDx6XsG
KbJVc+aSa4OpuUUPTAKu3f9vA8ItHoECHrqbx8PZZrWKwgZlJv6///zv/FYtVHSWLZBzxwyeo2xk
ptyuMXmI8N8RXucMn8GNQSnXHkoSeB6eEL7tO5GhAgw5sFt16457/uipUekC/pKJfkRpoGLh/sfH
QBaXSMs+TW/HKRh4o27hRhoeZgJEOdrCBDbvXJUmM6wYHAgKeAuR3tsK5duV2ovN3ghwont5Xjp6
dOKXYwjsPVCwJg2UBWTQhZoXU8+sqVizUQl8vcASKp2qVuzQAuf6Ekg2rKvNZmP17kOam33Bk6wc
Mm9bwPlB464BaoXNep6qbIiUbf18bAzPbjHrZFKamAfAJQwwmi0i9kxGSqA8UU0gGtkQqWakJRzk
rlqgO6NJY0qYM13vdEgUQD1NZ8h38q5uCePB0W2u+JXw3oCq4YN1SDSPIJ8zBtZFyUsDJEp0nqO1
jWUn8fyQu4oPNzde4hx7+9eWaIzqq4wy4X7dlkRNOAHb5VTuwqw+vEESzo0rgD4XKeUQmRWC943D
aVewKOemKHIrTS/1O8MliISpX41yUY54JAUvxYev4AYwTmasxnb6N+kQ7fWOqPWNJCCGb+ArVvzp
4lymeZMw7KxiPJSfnR+tGPXGAJMcaDUErkc9HpVUWAk1SFTNnlLxZT6N3phsYhqFPLq+HD8ffqFf
D9aOIHCQTwH165VsdyRS4V2kqxFddCywR0rC9B8obhV1jgWMcQSOiqhXIqThV9R2JKo9q9MJE6aY
fvgt1rNFnSt4dN39+PBzYhfQVxiBt5mi3EUihlktoNIC0e+foeF9pP/gZk1buw9ohY0OS91s/mgJ
N/229vpPo/281fdLF42m1wRHwggvrXjYt5AfwG+ln///PQVUQVuhBVXNUmbYSxyxUzx14PsLEieX
ECHTRgkqkUrqpqR2fn+uUaSUTP7QpIAk1IHNWFH3L+4IYUU2jSMBzN5NU/ciE7M2JNDZn5mfmUUq
kaZ4BvBp6tUfL1FuLCCwGWWr+dO1CGlbxviWcJ1AV1+s5GclSpqW9G0KkTab7Ix7LCxKj3MEegns
SnggLGQtAf/wXANofHlC7Rr6o6ewAmL3O3ay8H6WE/QPV0/niKMNoVsdJZLJbYkC6+40QyICzvty
OXwAgZlf6vdRV8UNKNMS0NuXxuuEkWiffKMSlCHykKKEkXSJjiNOVeLOEoN/0ki+8leggILt9vLh
x+7KFCMYt43KBSheAgOoOaJptITVBls8oygxQOz3BwkcaiipHNHb5uyxRLlqZS8+1zGiMv8WneTw
ynL0I1WuJt1YxMWQAemWyZTZKQBXC+fZTXoL+Fx2UvG6uQRdZJcdGevPSNSj3JR4+cGbrMDJ/DO2
11Su97OyQKqQTVwiWLhiZHYkci5dKg6gsI27tPV5H8LLOD4Gmhueo0Ye5uBQ4i2W19WrEAMLOxv1
8WRIFr0qkeuEvdhoxuGp+AM8Anxw+APewAS+4eZO+iYX58vAuTQhJIY6PvXVLP2m+q+cZ2d9tC+z
yiZkwW9vlU0glF92lVX6p1t/p9dNYB1Q4JlOESRjEkiiROm6zL16rY5EDP3mw/+iWW2h64IHEKPu
x09ZI01X4Aud/gYAT7ctdq+Wl/Rzghv11ezGHW+C8dyxVdaZxqRghWK9zBKPYrhfT/4JAAD//w==
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2" Type="http://schemas.openxmlformats.org/officeDocument/2006/relationships/image" Target="../media/image2.svg"/><Relationship Id="rId16" Type="http://schemas.openxmlformats.org/officeDocument/2006/relationships/chart" Target="../charts/chart12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5" Type="http://schemas.openxmlformats.org/officeDocument/2006/relationships/chart" Target="../charts/chart11.xml"/><Relationship Id="rId10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chart" Target="../charts/chart10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9" Type="http://schemas.openxmlformats.org/officeDocument/2006/relationships/chart" Target="../charts/chart45.xml"/><Relationship Id="rId21" Type="http://schemas.openxmlformats.org/officeDocument/2006/relationships/chart" Target="../charts/chart27.xml"/><Relationship Id="rId34" Type="http://schemas.openxmlformats.org/officeDocument/2006/relationships/chart" Target="../charts/chart40.xml"/><Relationship Id="rId42" Type="http://schemas.openxmlformats.org/officeDocument/2006/relationships/chart" Target="../charts/chart48.xml"/><Relationship Id="rId7" Type="http://schemas.openxmlformats.org/officeDocument/2006/relationships/chart" Target="../charts/chart13.xml"/><Relationship Id="rId2" Type="http://schemas.openxmlformats.org/officeDocument/2006/relationships/image" Target="../media/image2.svg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41" Type="http://schemas.openxmlformats.org/officeDocument/2006/relationships/chart" Target="../charts/chart47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17.xml"/><Relationship Id="rId24" Type="http://schemas.openxmlformats.org/officeDocument/2006/relationships/chart" Target="../charts/chart30.xml"/><Relationship Id="rId32" Type="http://schemas.openxmlformats.org/officeDocument/2006/relationships/chart" Target="../charts/chart38.xml"/><Relationship Id="rId37" Type="http://schemas.openxmlformats.org/officeDocument/2006/relationships/chart" Target="../charts/chart43.xml"/><Relationship Id="rId40" Type="http://schemas.openxmlformats.org/officeDocument/2006/relationships/chart" Target="../charts/chart46.xml"/><Relationship Id="rId5" Type="http://schemas.openxmlformats.org/officeDocument/2006/relationships/image" Target="../media/image5.png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36" Type="http://schemas.openxmlformats.org/officeDocument/2006/relationships/chart" Target="../charts/chart42.xml"/><Relationship Id="rId10" Type="http://schemas.openxmlformats.org/officeDocument/2006/relationships/chart" Target="../charts/chart16.xml"/><Relationship Id="rId19" Type="http://schemas.openxmlformats.org/officeDocument/2006/relationships/chart" Target="../charts/chart25.xml"/><Relationship Id="rId31" Type="http://schemas.openxmlformats.org/officeDocument/2006/relationships/chart" Target="../charts/chart37.xml"/><Relationship Id="rId4" Type="http://schemas.openxmlformats.org/officeDocument/2006/relationships/image" Target="../media/image4.svg"/><Relationship Id="rId9" Type="http://schemas.openxmlformats.org/officeDocument/2006/relationships/chart" Target="../charts/chart15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Relationship Id="rId30" Type="http://schemas.openxmlformats.org/officeDocument/2006/relationships/chart" Target="../charts/chart36.xml"/><Relationship Id="rId35" Type="http://schemas.openxmlformats.org/officeDocument/2006/relationships/chart" Target="../charts/chart41.xml"/><Relationship Id="rId43" Type="http://schemas.openxmlformats.org/officeDocument/2006/relationships/chart" Target="../charts/chart49.xml"/><Relationship Id="rId8" Type="http://schemas.openxmlformats.org/officeDocument/2006/relationships/chart" Target="../charts/chart14.xml"/><Relationship Id="rId3" Type="http://schemas.openxmlformats.org/officeDocument/2006/relationships/image" Target="../media/image3.png"/><Relationship Id="rId12" Type="http://schemas.openxmlformats.org/officeDocument/2006/relationships/chart" Target="../charts/chart18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33" Type="http://schemas.openxmlformats.org/officeDocument/2006/relationships/chart" Target="../charts/chart39.xml"/><Relationship Id="rId38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177800</xdr:colOff>
      <xdr:row>1</xdr:row>
      <xdr:rowOff>31750</xdr:rowOff>
    </xdr:from>
    <xdr:to>
      <xdr:col>2</xdr:col>
      <xdr:colOff>647700</xdr:colOff>
      <xdr:row>27</xdr:row>
      <xdr:rowOff>152400</xdr:rowOff>
    </xdr:to>
    <xdr:sp macro="" textlink="">
      <xdr:nvSpPr>
        <xdr:cNvPr id="2" name="Menu">
          <a:extLst>
            <a:ext uri="{FF2B5EF4-FFF2-40B4-BE49-F238E27FC236}">
              <a16:creationId xmlns:a16="http://schemas.microsoft.com/office/drawing/2014/main" id="{4711B25E-6C86-4F40-98A2-1CA1FEEF80E2}"/>
            </a:ext>
          </a:extLst>
        </xdr:cNvPr>
        <xdr:cNvSpPr/>
      </xdr:nvSpPr>
      <xdr:spPr>
        <a:xfrm>
          <a:off x="177800" y="215900"/>
          <a:ext cx="1993900" cy="4908550"/>
        </a:xfrm>
        <a:prstGeom prst="roundRect">
          <a:avLst/>
        </a:prstGeom>
        <a:solidFill>
          <a:srgbClr val="45DAE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3</xdr:col>
      <xdr:colOff>0</xdr:colOff>
      <xdr:row>4</xdr:row>
      <xdr:rowOff>25400</xdr:rowOff>
    </xdr:from>
    <xdr:to>
      <xdr:col>11</xdr:col>
      <xdr:colOff>0</xdr:colOff>
      <xdr:row>12</xdr:row>
      <xdr:rowOff>133350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9058B49-E7E3-4FBD-9D4E-44EB05D45900}"/>
            </a:ext>
          </a:extLst>
        </xdr:cNvPr>
        <xdr:cNvSpPr/>
      </xdr:nvSpPr>
      <xdr:spPr>
        <a:xfrm>
          <a:off x="2266950" y="762000"/>
          <a:ext cx="6115050" cy="1581150"/>
        </a:xfrm>
        <a:prstGeom prst="roundRect">
          <a:avLst/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2</xdr:col>
      <xdr:colOff>711200</xdr:colOff>
      <xdr:row>13</xdr:row>
      <xdr:rowOff>0</xdr:rowOff>
    </xdr:from>
    <xdr:to>
      <xdr:col>10</xdr:col>
      <xdr:colOff>679450</xdr:colOff>
      <xdr:row>27</xdr:row>
      <xdr:rowOff>88900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829D46-E7AD-488F-A195-1618CEDF8881}"/>
            </a:ext>
          </a:extLst>
        </xdr:cNvPr>
        <xdr:cNvSpPr/>
      </xdr:nvSpPr>
      <xdr:spPr>
        <a:xfrm>
          <a:off x="2273300" y="2393950"/>
          <a:ext cx="6026150" cy="2667000"/>
        </a:xfrm>
        <a:prstGeom prst="roundRect">
          <a:avLst/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11</xdr:col>
      <xdr:colOff>82550</xdr:colOff>
      <xdr:row>1</xdr:row>
      <xdr:rowOff>6350</xdr:rowOff>
    </xdr:from>
    <xdr:to>
      <xdr:col>15</xdr:col>
      <xdr:colOff>355600</xdr:colOff>
      <xdr:row>27</xdr:row>
      <xdr:rowOff>25400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D516E777-0814-4A90-B5C8-CD605A75E238}"/>
            </a:ext>
          </a:extLst>
        </xdr:cNvPr>
        <xdr:cNvSpPr/>
      </xdr:nvSpPr>
      <xdr:spPr>
        <a:xfrm>
          <a:off x="8464550" y="190500"/>
          <a:ext cx="3321050" cy="4806950"/>
        </a:xfrm>
        <a:prstGeom prst="roundRect">
          <a:avLst>
            <a:gd name="adj" fmla="val 9287"/>
          </a:avLst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222250</xdr:colOff>
      <xdr:row>0</xdr:row>
      <xdr:rowOff>133350</xdr:rowOff>
    </xdr:from>
    <xdr:to>
      <xdr:col>4</xdr:col>
      <xdr:colOff>749300</xdr:colOff>
      <xdr:row>2</xdr:row>
      <xdr:rowOff>50800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67D7008F-F17B-444D-BD70-D1D3DEC165D4}"/>
            </a:ext>
          </a:extLst>
        </xdr:cNvPr>
        <xdr:cNvSpPr txBox="1"/>
      </xdr:nvSpPr>
      <xdr:spPr>
        <a:xfrm>
          <a:off x="2508250" y="133350"/>
          <a:ext cx="12890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GB" sz="1400" b="1" i="0" spc="100">
            <a:solidFill>
              <a:schemeClr val="bg1"/>
            </a:solidFill>
            <a:latin typeface="+mn-lt"/>
            <a:ea typeface="Cambria Math" panose="02040503050406030204" pitchFamily="18" charset="0"/>
          </a:endParaRPr>
        </a:p>
      </xdr:txBody>
    </xdr:sp>
    <xdr:clientData/>
  </xdr:twoCellAnchor>
  <xdr:twoCellAnchor>
    <xdr:from>
      <xdr:col>3</xdr:col>
      <xdr:colOff>203200</xdr:colOff>
      <xdr:row>4</xdr:row>
      <xdr:rowOff>139700</xdr:rowOff>
    </xdr:from>
    <xdr:to>
      <xdr:col>5</xdr:col>
      <xdr:colOff>381000</xdr:colOff>
      <xdr:row>6</xdr:row>
      <xdr:rowOff>114300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C6FAD6B1-42A5-0763-FA55-A0C4B9FDED04}"/>
            </a:ext>
          </a:extLst>
        </xdr:cNvPr>
        <xdr:cNvSpPr txBox="1"/>
      </xdr:nvSpPr>
      <xdr:spPr>
        <a:xfrm>
          <a:off x="2489200" y="876300"/>
          <a:ext cx="1701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RENDEMENT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QUOTIDIEN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 		</a:t>
          </a:r>
        </a:p>
      </xdr:txBody>
    </xdr:sp>
    <xdr:clientData/>
  </xdr:twoCellAnchor>
  <xdr:twoCellAnchor>
    <xdr:from>
      <xdr:col>3</xdr:col>
      <xdr:colOff>222250</xdr:colOff>
      <xdr:row>8</xdr:row>
      <xdr:rowOff>63500</xdr:rowOff>
    </xdr:from>
    <xdr:to>
      <xdr:col>5</xdr:col>
      <xdr:colOff>234950</xdr:colOff>
      <xdr:row>10</xdr:row>
      <xdr:rowOff>38100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E854E7A5-A6D2-462B-87B7-C1D3EB81F054}"/>
            </a:ext>
          </a:extLst>
        </xdr:cNvPr>
        <xdr:cNvSpPr txBox="1"/>
      </xdr:nvSpPr>
      <xdr:spPr>
        <a:xfrm>
          <a:off x="2508250" y="1536700"/>
          <a:ext cx="1536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RENDEMENT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ANNUEL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5</xdr:col>
      <xdr:colOff>673100</xdr:colOff>
      <xdr:row>4</xdr:row>
      <xdr:rowOff>152400</xdr:rowOff>
    </xdr:from>
    <xdr:to>
      <xdr:col>7</xdr:col>
      <xdr:colOff>266700</xdr:colOff>
      <xdr:row>6</xdr:row>
      <xdr:rowOff>127000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35D4539-AD81-4F06-BB59-B007434ADF61}"/>
            </a:ext>
          </a:extLst>
        </xdr:cNvPr>
        <xdr:cNvSpPr txBox="1"/>
      </xdr:nvSpPr>
      <xdr:spPr>
        <a:xfrm>
          <a:off x="4483100" y="889000"/>
          <a:ext cx="11176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VOLATILITE </a:t>
          </a:r>
        </a:p>
      </xdr:txBody>
    </xdr:sp>
    <xdr:clientData/>
  </xdr:twoCellAnchor>
  <xdr:twoCellAnchor>
    <xdr:from>
      <xdr:col>5</xdr:col>
      <xdr:colOff>444500</xdr:colOff>
      <xdr:row>8</xdr:row>
      <xdr:rowOff>44450</xdr:rowOff>
    </xdr:from>
    <xdr:to>
      <xdr:col>7</xdr:col>
      <xdr:colOff>463550</xdr:colOff>
      <xdr:row>10</xdr:row>
      <xdr:rowOff>19050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6DB533EA-CBB9-464E-95B3-86076D5119C9}"/>
            </a:ext>
          </a:extLst>
        </xdr:cNvPr>
        <xdr:cNvSpPr txBox="1"/>
      </xdr:nvSpPr>
      <xdr:spPr>
        <a:xfrm>
          <a:off x="4254500" y="1517650"/>
          <a:ext cx="15430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RATIO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 SHARPE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 </a:t>
          </a:r>
        </a:p>
      </xdr:txBody>
    </xdr:sp>
    <xdr:clientData/>
  </xdr:twoCellAnchor>
  <xdr:twoCellAnchor>
    <xdr:from>
      <xdr:col>0</xdr:col>
      <xdr:colOff>374650</xdr:colOff>
      <xdr:row>1</xdr:row>
      <xdr:rowOff>88900</xdr:rowOff>
    </xdr:from>
    <xdr:to>
      <xdr:col>2</xdr:col>
      <xdr:colOff>495300</xdr:colOff>
      <xdr:row>3</xdr:row>
      <xdr:rowOff>63500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A04A1BF6-589E-42A6-9D43-FA18F50F0E00}"/>
            </a:ext>
          </a:extLst>
        </xdr:cNvPr>
        <xdr:cNvSpPr txBox="1"/>
      </xdr:nvSpPr>
      <xdr:spPr>
        <a:xfrm>
          <a:off x="374650" y="273050"/>
          <a:ext cx="16446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 spc="170" baseline="0">
              <a:solidFill>
                <a:srgbClr val="FFFFFF"/>
              </a:solidFill>
              <a:latin typeface="Aptos Narrow" panose="020B0004020202020204" pitchFamily="34" charset="0"/>
            </a:rPr>
            <a:t>MY WALLET</a:t>
          </a:r>
        </a:p>
      </xdr:txBody>
    </xdr:sp>
    <xdr:clientData/>
  </xdr:twoCellAnchor>
  <xdr:twoCellAnchor>
    <xdr:from>
      <xdr:col>0</xdr:col>
      <xdr:colOff>533400</xdr:colOff>
      <xdr:row>3</xdr:row>
      <xdr:rowOff>0</xdr:rowOff>
    </xdr:from>
    <xdr:to>
      <xdr:col>2</xdr:col>
      <xdr:colOff>508000</xdr:colOff>
      <xdr:row>4</xdr:row>
      <xdr:rowOff>158750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5FC3B16E-323E-400A-9996-E74C9BC20EA7}"/>
            </a:ext>
          </a:extLst>
        </xdr:cNvPr>
        <xdr:cNvSpPr txBox="1"/>
      </xdr:nvSpPr>
      <xdr:spPr>
        <a:xfrm>
          <a:off x="533400" y="552450"/>
          <a:ext cx="14986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0" spc="170" baseline="0">
              <a:solidFill>
                <a:srgbClr val="FFFFFF"/>
              </a:solidFill>
              <a:latin typeface="Aptos Narrow" panose="020B0004020202020204" pitchFamily="34" charset="0"/>
            </a:rPr>
            <a:t>GESTION D'ETF</a:t>
          </a:r>
        </a:p>
      </xdr:txBody>
    </xdr:sp>
    <xdr:clientData/>
  </xdr:twoCellAnchor>
  <xdr:twoCellAnchor>
    <xdr:from>
      <xdr:col>3</xdr:col>
      <xdr:colOff>146050</xdr:colOff>
      <xdr:row>13</xdr:row>
      <xdr:rowOff>152400</xdr:rowOff>
    </xdr:from>
    <xdr:to>
      <xdr:col>7</xdr:col>
      <xdr:colOff>19050</xdr:colOff>
      <xdr:row>15</xdr:row>
      <xdr:rowOff>127000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63C1EC98-5340-4EA0-91FC-A7BEC9E787CD}"/>
            </a:ext>
          </a:extLst>
        </xdr:cNvPr>
        <xdr:cNvSpPr txBox="1"/>
      </xdr:nvSpPr>
      <xdr:spPr>
        <a:xfrm>
          <a:off x="2432050" y="2546350"/>
          <a:ext cx="29210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EVOLUTION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 MON PORTEFEUILLE SUR 1 MOIS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11</xdr:col>
      <xdr:colOff>285750</xdr:colOff>
      <xdr:row>1</xdr:row>
      <xdr:rowOff>158750</xdr:rowOff>
    </xdr:from>
    <xdr:to>
      <xdr:col>15</xdr:col>
      <xdr:colOff>311150</xdr:colOff>
      <xdr:row>3</xdr:row>
      <xdr:rowOff>133350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FA6EBA46-2A56-436B-AD05-C9D4F6BF5482}"/>
            </a:ext>
          </a:extLst>
        </xdr:cNvPr>
        <xdr:cNvSpPr txBox="1"/>
      </xdr:nvSpPr>
      <xdr:spPr>
        <a:xfrm>
          <a:off x="8667750" y="342900"/>
          <a:ext cx="30734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REPARTITION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DES ETF DANS MON PORTEFEILLE 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3</xdr:col>
      <xdr:colOff>0</xdr:colOff>
      <xdr:row>0</xdr:row>
      <xdr:rowOff>177800</xdr:rowOff>
    </xdr:from>
    <xdr:to>
      <xdr:col>11</xdr:col>
      <xdr:colOff>12700</xdr:colOff>
      <xdr:row>3</xdr:row>
      <xdr:rowOff>152400</xdr:rowOff>
    </xdr:to>
    <xdr:sp macro="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B0C51227-10AB-4F4E-94CB-8368C4C404FC}"/>
            </a:ext>
          </a:extLst>
        </xdr:cNvPr>
        <xdr:cNvSpPr/>
      </xdr:nvSpPr>
      <xdr:spPr>
        <a:xfrm>
          <a:off x="2286000" y="177800"/>
          <a:ext cx="6108700" cy="527050"/>
        </a:xfrm>
        <a:prstGeom prst="roundRect">
          <a:avLst>
            <a:gd name="adj" fmla="val 28206"/>
          </a:avLst>
        </a:prstGeom>
        <a:solidFill>
          <a:srgbClr val="29396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641350</xdr:colOff>
      <xdr:row>1</xdr:row>
      <xdr:rowOff>19050</xdr:rowOff>
    </xdr:from>
    <xdr:to>
      <xdr:col>7</xdr:col>
      <xdr:colOff>311150</xdr:colOff>
      <xdr:row>2</xdr:row>
      <xdr:rowOff>177800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755EEC44-FDE4-45AD-967C-8D0AB72EE75F}"/>
            </a:ext>
          </a:extLst>
        </xdr:cNvPr>
        <xdr:cNvSpPr txBox="1"/>
      </xdr:nvSpPr>
      <xdr:spPr>
        <a:xfrm>
          <a:off x="2927350" y="203200"/>
          <a:ext cx="2717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solidFill>
                <a:srgbClr val="FFFFFF"/>
              </a:solidFill>
              <a:latin typeface="Aptos Narrow" panose="020B0004020202020204" pitchFamily="34" charset="0"/>
            </a:rPr>
            <a:t>Tableau</a:t>
          </a:r>
          <a:r>
            <a:rPr lang="en-GB" sz="2000" b="1" baseline="0">
              <a:solidFill>
                <a:srgbClr val="FFFFFF"/>
              </a:solidFill>
              <a:latin typeface="Aptos Narrow" panose="020B0004020202020204" pitchFamily="34" charset="0"/>
            </a:rPr>
            <a:t> de bord </a:t>
          </a:r>
          <a:r>
            <a:rPr lang="en-GB" sz="2000" b="1">
              <a:solidFill>
                <a:srgbClr val="FFFFFF"/>
              </a:solidFill>
              <a:latin typeface="Aptos Narrow" panose="020B0004020202020204" pitchFamily="34" charset="0"/>
            </a:rPr>
            <a:t>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		</a:t>
          </a:r>
        </a:p>
      </xdr:txBody>
    </xdr:sp>
    <xdr:clientData/>
  </xdr:twoCellAnchor>
  <xdr:twoCellAnchor editAs="oneCell">
    <xdr:from>
      <xdr:col>3</xdr:col>
      <xdr:colOff>228600</xdr:colOff>
      <xdr:row>1</xdr:row>
      <xdr:rowOff>50800</xdr:rowOff>
    </xdr:from>
    <xdr:to>
      <xdr:col>3</xdr:col>
      <xdr:colOff>577850</xdr:colOff>
      <xdr:row>3</xdr:row>
      <xdr:rowOff>31750</xdr:rowOff>
    </xdr:to>
    <xdr:pic>
      <xdr:nvPicPr>
        <xdr:cNvPr id="25" name="Graphique 24" descr="Carnet d'adresses avec un remplissage uni">
          <a:extLst>
            <a:ext uri="{FF2B5EF4-FFF2-40B4-BE49-F238E27FC236}">
              <a16:creationId xmlns:a16="http://schemas.microsoft.com/office/drawing/2014/main" id="{AEE80FA3-CE0F-C3E1-BC99-B20517E8C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0" y="234950"/>
          <a:ext cx="349250" cy="349250"/>
        </a:xfrm>
        <a:prstGeom prst="rect">
          <a:avLst/>
        </a:prstGeom>
      </xdr:spPr>
    </xdr:pic>
    <xdr:clientData/>
  </xdr:twoCellAnchor>
  <xdr:twoCellAnchor editAs="absolute">
    <xdr:from>
      <xdr:col>0</xdr:col>
      <xdr:colOff>273050</xdr:colOff>
      <xdr:row>8</xdr:row>
      <xdr:rowOff>165100</xdr:rowOff>
    </xdr:from>
    <xdr:to>
      <xdr:col>2</xdr:col>
      <xdr:colOff>577850</xdr:colOff>
      <xdr:row>11</xdr:row>
      <xdr:rowOff>50800</xdr:rowOff>
    </xdr:to>
    <xdr:sp macro="[0]!AllerTableau" textlink="">
      <xdr:nvSpPr>
        <xdr:cNvPr id="19" name="BtnTableau">
          <a:extLst>
            <a:ext uri="{FF2B5EF4-FFF2-40B4-BE49-F238E27FC236}">
              <a16:creationId xmlns:a16="http://schemas.microsoft.com/office/drawing/2014/main" id="{BCDE0745-6D21-4FBC-D99F-B7587A8D7196}"/>
            </a:ext>
          </a:extLst>
        </xdr:cNvPr>
        <xdr:cNvSpPr/>
      </xdr:nvSpPr>
      <xdr:spPr>
        <a:xfrm>
          <a:off x="273050" y="1638300"/>
          <a:ext cx="1828800" cy="438150"/>
        </a:xfrm>
        <a:prstGeom prst="roundRect">
          <a:avLst>
            <a:gd name="adj" fmla="val 28206"/>
          </a:avLst>
        </a:prstGeom>
        <a:solidFill>
          <a:srgbClr val="29396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Tableau</a:t>
          </a:r>
          <a:r>
            <a:rPr lang="en-GB" sz="1450" b="1" baseline="0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de bord </a:t>
          </a:r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endParaRPr lang="en-GB" sz="1450"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0</xdr:col>
      <xdr:colOff>355600</xdr:colOff>
      <xdr:row>9</xdr:row>
      <xdr:rowOff>0</xdr:rowOff>
    </xdr:from>
    <xdr:to>
      <xdr:col>0</xdr:col>
      <xdr:colOff>704850</xdr:colOff>
      <xdr:row>10</xdr:row>
      <xdr:rowOff>165100</xdr:rowOff>
    </xdr:to>
    <xdr:pic macro="[0]!AllerTableau">
      <xdr:nvPicPr>
        <xdr:cNvPr id="26" name="IconeTableau" descr="Carnet d'adresses avec un remplissage uni">
          <a:extLst>
            <a:ext uri="{FF2B5EF4-FFF2-40B4-BE49-F238E27FC236}">
              <a16:creationId xmlns:a16="http://schemas.microsoft.com/office/drawing/2014/main" id="{A2905D3B-18E7-4CF9-B568-2A5BED731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5600" y="1657350"/>
          <a:ext cx="349250" cy="349250"/>
        </a:xfrm>
        <a:prstGeom prst="rect">
          <a:avLst/>
        </a:prstGeom>
      </xdr:spPr>
    </xdr:pic>
    <xdr:clientData/>
  </xdr:twoCellAnchor>
  <xdr:twoCellAnchor editAs="absolute">
    <xdr:from>
      <xdr:col>0</xdr:col>
      <xdr:colOff>247650</xdr:colOff>
      <xdr:row>11</xdr:row>
      <xdr:rowOff>158750</xdr:rowOff>
    </xdr:from>
    <xdr:to>
      <xdr:col>2</xdr:col>
      <xdr:colOff>552450</xdr:colOff>
      <xdr:row>14</xdr:row>
      <xdr:rowOff>44450</xdr:rowOff>
    </xdr:to>
    <xdr:sp macro="[0]!AllerPortefeuille" textlink="">
      <xdr:nvSpPr>
        <xdr:cNvPr id="29" name="BtnPortefeuille">
          <a:extLst>
            <a:ext uri="{FF2B5EF4-FFF2-40B4-BE49-F238E27FC236}">
              <a16:creationId xmlns:a16="http://schemas.microsoft.com/office/drawing/2014/main" id="{B4F2179C-8254-42BE-886D-593E3883A3D0}"/>
            </a:ext>
          </a:extLst>
        </xdr:cNvPr>
        <xdr:cNvSpPr/>
      </xdr:nvSpPr>
      <xdr:spPr>
        <a:xfrm>
          <a:off x="247650" y="2184400"/>
          <a:ext cx="1828800" cy="438150"/>
        </a:xfrm>
        <a:prstGeom prst="roundRect">
          <a:avLst>
            <a:gd name="adj" fmla="val 28206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450" b="1" baseline="0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Portefeuille </a:t>
          </a:r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endParaRPr lang="en-GB" sz="1450"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0</xdr:col>
      <xdr:colOff>342900</xdr:colOff>
      <xdr:row>11</xdr:row>
      <xdr:rowOff>133350</xdr:rowOff>
    </xdr:from>
    <xdr:to>
      <xdr:col>1</xdr:col>
      <xdr:colOff>3175</xdr:colOff>
      <xdr:row>13</xdr:row>
      <xdr:rowOff>177800</xdr:rowOff>
    </xdr:to>
    <xdr:pic macro="[0]!AllerPortefeuille">
      <xdr:nvPicPr>
        <xdr:cNvPr id="31" name="IconePortefeuille" descr="Portefeuille avec un remplissage uni">
          <a:extLst>
            <a:ext uri="{FF2B5EF4-FFF2-40B4-BE49-F238E27FC236}">
              <a16:creationId xmlns:a16="http://schemas.microsoft.com/office/drawing/2014/main" id="{9542B137-0C66-D240-CF36-F5E73FA68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2900" y="2159000"/>
          <a:ext cx="412750" cy="412750"/>
        </a:xfrm>
        <a:prstGeom prst="rect">
          <a:avLst/>
        </a:prstGeom>
      </xdr:spPr>
    </xdr:pic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AF36D9E-9981-4C90-8EAE-6E3A2F805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9C1D4CE-EB67-42D9-9FBF-98CEA9F09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CE88960-FC23-40D0-8774-3FC836AA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D3BC99CD-53CB-4165-80D5-CD4A479FB9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280CEE93-2F07-4624-8264-C9A78E469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B29D770A-66A5-4911-9369-D223E7D5F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8CE20285-9812-482F-AD88-A26525CD1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FC40A3B3-E89B-41E5-BD10-6DED35CE8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02D307E2-0459-4036-9576-CDEEDE50B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8B84FD0-9A19-49A1-8A38-49BE1762F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F952D239-41D3-4E5D-BC9E-49A62E574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132080</xdr:colOff>
      <xdr:row>15</xdr:row>
      <xdr:rowOff>50800</xdr:rowOff>
    </xdr:from>
    <xdr:to>
      <xdr:col>10</xdr:col>
      <xdr:colOff>419100</xdr:colOff>
      <xdr:row>26</xdr:row>
      <xdr:rowOff>71120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3A2B297A-516B-4A92-B749-215968D97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177800</xdr:colOff>
      <xdr:row>1</xdr:row>
      <xdr:rowOff>12700</xdr:rowOff>
    </xdr:from>
    <xdr:to>
      <xdr:col>2</xdr:col>
      <xdr:colOff>647700</xdr:colOff>
      <xdr:row>27</xdr:row>
      <xdr:rowOff>133350</xdr:rowOff>
    </xdr:to>
    <xdr:sp macro="" textlink="">
      <xdr:nvSpPr>
        <xdr:cNvPr id="2" name="Menu">
          <a:extLst>
            <a:ext uri="{FF2B5EF4-FFF2-40B4-BE49-F238E27FC236}">
              <a16:creationId xmlns:a16="http://schemas.microsoft.com/office/drawing/2014/main" id="{396AFC67-8C44-4063-8286-DEAA5990F257}"/>
            </a:ext>
          </a:extLst>
        </xdr:cNvPr>
        <xdr:cNvSpPr/>
      </xdr:nvSpPr>
      <xdr:spPr>
        <a:xfrm>
          <a:off x="177800" y="196850"/>
          <a:ext cx="1968500" cy="4908550"/>
        </a:xfrm>
        <a:prstGeom prst="roundRect">
          <a:avLst/>
        </a:prstGeom>
        <a:solidFill>
          <a:srgbClr val="45DAE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3</xdr:col>
      <xdr:colOff>0</xdr:colOff>
      <xdr:row>4</xdr:row>
      <xdr:rowOff>25400</xdr:rowOff>
    </xdr:from>
    <xdr:to>
      <xdr:col>11</xdr:col>
      <xdr:colOff>0</xdr:colOff>
      <xdr:row>12</xdr:row>
      <xdr:rowOff>133350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3131D42-6C81-4F20-89F3-B840D7B10A91}"/>
            </a:ext>
          </a:extLst>
        </xdr:cNvPr>
        <xdr:cNvSpPr/>
      </xdr:nvSpPr>
      <xdr:spPr>
        <a:xfrm>
          <a:off x="2266950" y="762000"/>
          <a:ext cx="6115050" cy="1581150"/>
        </a:xfrm>
        <a:prstGeom prst="roundRect">
          <a:avLst/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2</xdr:col>
      <xdr:colOff>711200</xdr:colOff>
      <xdr:row>13</xdr:row>
      <xdr:rowOff>0</xdr:rowOff>
    </xdr:from>
    <xdr:to>
      <xdr:col>10</xdr:col>
      <xdr:colOff>679450</xdr:colOff>
      <xdr:row>27</xdr:row>
      <xdr:rowOff>88900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20C3FFC8-57B6-4285-9D8A-2CB312398EF3}"/>
            </a:ext>
          </a:extLst>
        </xdr:cNvPr>
        <xdr:cNvSpPr/>
      </xdr:nvSpPr>
      <xdr:spPr>
        <a:xfrm>
          <a:off x="2273300" y="2393950"/>
          <a:ext cx="6026150" cy="2667000"/>
        </a:xfrm>
        <a:prstGeom prst="roundRect">
          <a:avLst/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11</xdr:col>
      <xdr:colOff>82550</xdr:colOff>
      <xdr:row>1</xdr:row>
      <xdr:rowOff>6350</xdr:rowOff>
    </xdr:from>
    <xdr:to>
      <xdr:col>15</xdr:col>
      <xdr:colOff>355600</xdr:colOff>
      <xdr:row>27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8DE80B9-F64D-4D72-B466-3A40AEF95286}"/>
            </a:ext>
          </a:extLst>
        </xdr:cNvPr>
        <xdr:cNvSpPr/>
      </xdr:nvSpPr>
      <xdr:spPr>
        <a:xfrm>
          <a:off x="8464550" y="190500"/>
          <a:ext cx="3321050" cy="4806950"/>
        </a:xfrm>
        <a:prstGeom prst="roundRect">
          <a:avLst>
            <a:gd name="adj" fmla="val 9287"/>
          </a:avLst>
        </a:prstGeom>
        <a:solidFill>
          <a:srgbClr val="4B679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222250</xdr:colOff>
      <xdr:row>0</xdr:row>
      <xdr:rowOff>133350</xdr:rowOff>
    </xdr:from>
    <xdr:to>
      <xdr:col>4</xdr:col>
      <xdr:colOff>749300</xdr:colOff>
      <xdr:row>2</xdr:row>
      <xdr:rowOff>50800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9F76460-AFC0-4A1B-9207-CA68EFC481D6}"/>
            </a:ext>
          </a:extLst>
        </xdr:cNvPr>
        <xdr:cNvSpPr txBox="1"/>
      </xdr:nvSpPr>
      <xdr:spPr>
        <a:xfrm>
          <a:off x="2508250" y="133350"/>
          <a:ext cx="12890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GB" sz="1400" b="1" i="0" spc="100">
            <a:solidFill>
              <a:schemeClr val="bg1"/>
            </a:solidFill>
            <a:latin typeface="+mn-lt"/>
            <a:ea typeface="Cambria Math" panose="02040503050406030204" pitchFamily="18" charset="0"/>
          </a:endParaRPr>
        </a:p>
      </xdr:txBody>
    </xdr:sp>
    <xdr:clientData/>
  </xdr:twoCellAnchor>
  <xdr:twoCellAnchor>
    <xdr:from>
      <xdr:col>3</xdr:col>
      <xdr:colOff>203200</xdr:colOff>
      <xdr:row>4</xdr:row>
      <xdr:rowOff>139700</xdr:rowOff>
    </xdr:from>
    <xdr:to>
      <xdr:col>5</xdr:col>
      <xdr:colOff>381000</xdr:colOff>
      <xdr:row>6</xdr:row>
      <xdr:rowOff>114300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549917E1-B272-4745-A251-E78D5FC9D2D9}"/>
            </a:ext>
          </a:extLst>
        </xdr:cNvPr>
        <xdr:cNvSpPr txBox="1"/>
      </xdr:nvSpPr>
      <xdr:spPr>
        <a:xfrm>
          <a:off x="2489200" y="876300"/>
          <a:ext cx="1701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RENDEMENT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QUOTIDIEN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 		</a:t>
          </a:r>
        </a:p>
      </xdr:txBody>
    </xdr:sp>
    <xdr:clientData/>
  </xdr:twoCellAnchor>
  <xdr:twoCellAnchor>
    <xdr:from>
      <xdr:col>3</xdr:col>
      <xdr:colOff>222250</xdr:colOff>
      <xdr:row>8</xdr:row>
      <xdr:rowOff>63500</xdr:rowOff>
    </xdr:from>
    <xdr:to>
      <xdr:col>5</xdr:col>
      <xdr:colOff>234950</xdr:colOff>
      <xdr:row>10</xdr:row>
      <xdr:rowOff>38100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ED63602-44D0-4D0D-8BE2-C536588F5D97}"/>
            </a:ext>
          </a:extLst>
        </xdr:cNvPr>
        <xdr:cNvSpPr txBox="1"/>
      </xdr:nvSpPr>
      <xdr:spPr>
        <a:xfrm>
          <a:off x="2508250" y="1536700"/>
          <a:ext cx="1536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RENDEMENT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ANNUEL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5</xdr:col>
      <xdr:colOff>673100</xdr:colOff>
      <xdr:row>4</xdr:row>
      <xdr:rowOff>152400</xdr:rowOff>
    </xdr:from>
    <xdr:to>
      <xdr:col>7</xdr:col>
      <xdr:colOff>266700</xdr:colOff>
      <xdr:row>6</xdr:row>
      <xdr:rowOff>127000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796B1717-09A6-44E9-856A-46CD6B906211}"/>
            </a:ext>
          </a:extLst>
        </xdr:cNvPr>
        <xdr:cNvSpPr txBox="1"/>
      </xdr:nvSpPr>
      <xdr:spPr>
        <a:xfrm>
          <a:off x="4483100" y="889000"/>
          <a:ext cx="11176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VOLATILITE </a:t>
          </a:r>
        </a:p>
      </xdr:txBody>
    </xdr:sp>
    <xdr:clientData/>
  </xdr:twoCellAnchor>
  <xdr:twoCellAnchor>
    <xdr:from>
      <xdr:col>5</xdr:col>
      <xdr:colOff>444500</xdr:colOff>
      <xdr:row>8</xdr:row>
      <xdr:rowOff>44450</xdr:rowOff>
    </xdr:from>
    <xdr:to>
      <xdr:col>7</xdr:col>
      <xdr:colOff>463550</xdr:colOff>
      <xdr:row>10</xdr:row>
      <xdr:rowOff>19050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9C93933A-3448-41D8-8D00-ED9D68066146}"/>
            </a:ext>
          </a:extLst>
        </xdr:cNvPr>
        <xdr:cNvSpPr txBox="1"/>
      </xdr:nvSpPr>
      <xdr:spPr>
        <a:xfrm>
          <a:off x="4254500" y="1517650"/>
          <a:ext cx="15430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RATIO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 SHARPE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 </a:t>
          </a:r>
        </a:p>
      </xdr:txBody>
    </xdr:sp>
    <xdr:clientData/>
  </xdr:twoCellAnchor>
  <xdr:twoCellAnchor>
    <xdr:from>
      <xdr:col>0</xdr:col>
      <xdr:colOff>374650</xdr:colOff>
      <xdr:row>1</xdr:row>
      <xdr:rowOff>88900</xdr:rowOff>
    </xdr:from>
    <xdr:to>
      <xdr:col>2</xdr:col>
      <xdr:colOff>495300</xdr:colOff>
      <xdr:row>3</xdr:row>
      <xdr:rowOff>63500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1968C9B0-A6BE-41F7-8D70-32B079BEC19C}"/>
            </a:ext>
          </a:extLst>
        </xdr:cNvPr>
        <xdr:cNvSpPr txBox="1"/>
      </xdr:nvSpPr>
      <xdr:spPr>
        <a:xfrm>
          <a:off x="374650" y="273050"/>
          <a:ext cx="16446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 spc="170" baseline="0">
              <a:solidFill>
                <a:srgbClr val="FFFFFF"/>
              </a:solidFill>
              <a:latin typeface="Aptos Narrow" panose="020B0004020202020204" pitchFamily="34" charset="0"/>
            </a:rPr>
            <a:t>MY WALLET</a:t>
          </a:r>
        </a:p>
      </xdr:txBody>
    </xdr:sp>
    <xdr:clientData/>
  </xdr:twoCellAnchor>
  <xdr:twoCellAnchor>
    <xdr:from>
      <xdr:col>0</xdr:col>
      <xdr:colOff>533400</xdr:colOff>
      <xdr:row>3</xdr:row>
      <xdr:rowOff>0</xdr:rowOff>
    </xdr:from>
    <xdr:to>
      <xdr:col>2</xdr:col>
      <xdr:colOff>508000</xdr:colOff>
      <xdr:row>4</xdr:row>
      <xdr:rowOff>158750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3657B6AA-FC10-4BF4-BF69-E92B28DC0094}"/>
            </a:ext>
          </a:extLst>
        </xdr:cNvPr>
        <xdr:cNvSpPr txBox="1"/>
      </xdr:nvSpPr>
      <xdr:spPr>
        <a:xfrm>
          <a:off x="533400" y="552450"/>
          <a:ext cx="14986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0" spc="170" baseline="0">
              <a:solidFill>
                <a:srgbClr val="FFFFFF"/>
              </a:solidFill>
              <a:latin typeface="Aptos Narrow" panose="020B0004020202020204" pitchFamily="34" charset="0"/>
            </a:rPr>
            <a:t>GESTION D'ETF</a:t>
          </a:r>
        </a:p>
      </xdr:txBody>
    </xdr:sp>
    <xdr:clientData/>
  </xdr:twoCellAnchor>
  <xdr:twoCellAnchor>
    <xdr:from>
      <xdr:col>3</xdr:col>
      <xdr:colOff>146050</xdr:colOff>
      <xdr:row>13</xdr:row>
      <xdr:rowOff>152400</xdr:rowOff>
    </xdr:from>
    <xdr:to>
      <xdr:col>7</xdr:col>
      <xdr:colOff>673100</xdr:colOff>
      <xdr:row>15</xdr:row>
      <xdr:rowOff>127000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7AB979-774C-4ED3-AA66-E2C14AA26E43}"/>
            </a:ext>
          </a:extLst>
        </xdr:cNvPr>
        <xdr:cNvSpPr txBox="1"/>
      </xdr:nvSpPr>
      <xdr:spPr>
        <a:xfrm>
          <a:off x="2393950" y="2546350"/>
          <a:ext cx="35242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EVOLUTION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 MON PORTEFEUILLE SUR 1 MOIS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11</xdr:col>
      <xdr:colOff>285750</xdr:colOff>
      <xdr:row>1</xdr:row>
      <xdr:rowOff>158750</xdr:rowOff>
    </xdr:from>
    <xdr:to>
      <xdr:col>15</xdr:col>
      <xdr:colOff>311150</xdr:colOff>
      <xdr:row>3</xdr:row>
      <xdr:rowOff>133350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767214AB-DF0B-4260-B1EA-B36BFCF43C30}"/>
            </a:ext>
          </a:extLst>
        </xdr:cNvPr>
        <xdr:cNvSpPr txBox="1"/>
      </xdr:nvSpPr>
      <xdr:spPr>
        <a:xfrm>
          <a:off x="8667750" y="342900"/>
          <a:ext cx="30734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REPARTITION</a:t>
          </a:r>
          <a:r>
            <a:rPr lang="en-GB" sz="1100" b="1" baseline="0">
              <a:solidFill>
                <a:srgbClr val="FFFFFF"/>
              </a:solidFill>
              <a:latin typeface="Aptos Narrow" panose="020B0004020202020204" pitchFamily="34" charset="0"/>
            </a:rPr>
            <a:t> DES ETF DANS MON PORTEFEILLE </a:t>
          </a:r>
          <a:endParaRPr lang="en-GB" sz="1100" b="1">
            <a:solidFill>
              <a:srgbClr val="FFFFFF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3</xdr:col>
      <xdr:colOff>0</xdr:colOff>
      <xdr:row>0</xdr:row>
      <xdr:rowOff>177800</xdr:rowOff>
    </xdr:from>
    <xdr:to>
      <xdr:col>11</xdr:col>
      <xdr:colOff>12700</xdr:colOff>
      <xdr:row>3</xdr:row>
      <xdr:rowOff>152400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7CD53CA4-9F75-4C0E-BC1A-A787184B2055}"/>
            </a:ext>
          </a:extLst>
        </xdr:cNvPr>
        <xdr:cNvSpPr/>
      </xdr:nvSpPr>
      <xdr:spPr>
        <a:xfrm>
          <a:off x="2286000" y="177800"/>
          <a:ext cx="6108700" cy="527050"/>
        </a:xfrm>
        <a:prstGeom prst="roundRect">
          <a:avLst>
            <a:gd name="adj" fmla="val 28206"/>
          </a:avLst>
        </a:prstGeom>
        <a:solidFill>
          <a:srgbClr val="29396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641350</xdr:colOff>
      <xdr:row>1</xdr:row>
      <xdr:rowOff>19050</xdr:rowOff>
    </xdr:from>
    <xdr:to>
      <xdr:col>7</xdr:col>
      <xdr:colOff>311150</xdr:colOff>
      <xdr:row>2</xdr:row>
      <xdr:rowOff>177800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A7D53731-B9BC-4D0D-9749-D4AD443182C5}"/>
            </a:ext>
          </a:extLst>
        </xdr:cNvPr>
        <xdr:cNvSpPr txBox="1"/>
      </xdr:nvSpPr>
      <xdr:spPr>
        <a:xfrm>
          <a:off x="2927350" y="203200"/>
          <a:ext cx="2717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 baseline="0">
              <a:solidFill>
                <a:srgbClr val="FFFFFF"/>
              </a:solidFill>
              <a:latin typeface="Aptos Narrow" panose="020B0004020202020204" pitchFamily="34" charset="0"/>
            </a:rPr>
            <a:t>Portefeuille </a:t>
          </a:r>
          <a:r>
            <a:rPr lang="en-GB" sz="2000" b="1">
              <a:solidFill>
                <a:srgbClr val="FFFFFF"/>
              </a:solidFill>
              <a:latin typeface="Aptos Narrow" panose="020B0004020202020204" pitchFamily="34" charset="0"/>
            </a:rPr>
            <a:t> </a:t>
          </a:r>
          <a:r>
            <a:rPr lang="en-GB" sz="1100" b="1">
              <a:solidFill>
                <a:srgbClr val="FFFFFF"/>
              </a:solidFill>
              <a:latin typeface="Aptos Narrow" panose="020B0004020202020204" pitchFamily="34" charset="0"/>
            </a:rPr>
            <a:t>		</a:t>
          </a:r>
        </a:p>
      </xdr:txBody>
    </xdr:sp>
    <xdr:clientData/>
  </xdr:twoCellAnchor>
  <xdr:twoCellAnchor editAs="absolute">
    <xdr:from>
      <xdr:col>0</xdr:col>
      <xdr:colOff>273050</xdr:colOff>
      <xdr:row>8</xdr:row>
      <xdr:rowOff>165100</xdr:rowOff>
    </xdr:from>
    <xdr:to>
      <xdr:col>2</xdr:col>
      <xdr:colOff>577850</xdr:colOff>
      <xdr:row>11</xdr:row>
      <xdr:rowOff>50800</xdr:rowOff>
    </xdr:to>
    <xdr:sp macro="[0]!AllerTableau" textlink="">
      <xdr:nvSpPr>
        <xdr:cNvPr id="18" name="BtnTableau">
          <a:extLst>
            <a:ext uri="{FF2B5EF4-FFF2-40B4-BE49-F238E27FC236}">
              <a16:creationId xmlns:a16="http://schemas.microsoft.com/office/drawing/2014/main" id="{8E5F97CA-0299-4670-BE43-845DF2F36B58}"/>
            </a:ext>
          </a:extLst>
        </xdr:cNvPr>
        <xdr:cNvSpPr/>
      </xdr:nvSpPr>
      <xdr:spPr>
        <a:xfrm>
          <a:off x="273050" y="1638300"/>
          <a:ext cx="1828800" cy="438150"/>
        </a:xfrm>
        <a:prstGeom prst="roundRect">
          <a:avLst>
            <a:gd name="adj" fmla="val 28206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Tableau</a:t>
          </a:r>
          <a:r>
            <a:rPr lang="en-GB" sz="1450" b="1" baseline="0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de bord </a:t>
          </a:r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endParaRPr lang="en-GB" sz="1450"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0</xdr:col>
      <xdr:colOff>355600</xdr:colOff>
      <xdr:row>9</xdr:row>
      <xdr:rowOff>0</xdr:rowOff>
    </xdr:from>
    <xdr:to>
      <xdr:col>0</xdr:col>
      <xdr:colOff>704850</xdr:colOff>
      <xdr:row>10</xdr:row>
      <xdr:rowOff>165100</xdr:rowOff>
    </xdr:to>
    <xdr:pic macro="[0]!AllerTableau">
      <xdr:nvPicPr>
        <xdr:cNvPr id="19" name="IconeTableau" descr="Carnet d'adresses avec un remplissage uni">
          <a:extLst>
            <a:ext uri="{FF2B5EF4-FFF2-40B4-BE49-F238E27FC236}">
              <a16:creationId xmlns:a16="http://schemas.microsoft.com/office/drawing/2014/main" id="{C6ABB2CA-986A-4397-9881-811E7425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5600" y="1657350"/>
          <a:ext cx="349250" cy="349250"/>
        </a:xfrm>
        <a:prstGeom prst="rect">
          <a:avLst/>
        </a:prstGeom>
      </xdr:spPr>
    </xdr:pic>
    <xdr:clientData/>
  </xdr:twoCellAnchor>
  <xdr:twoCellAnchor editAs="absolute">
    <xdr:from>
      <xdr:col>0</xdr:col>
      <xdr:colOff>247650</xdr:colOff>
      <xdr:row>11</xdr:row>
      <xdr:rowOff>158750</xdr:rowOff>
    </xdr:from>
    <xdr:to>
      <xdr:col>2</xdr:col>
      <xdr:colOff>552450</xdr:colOff>
      <xdr:row>14</xdr:row>
      <xdr:rowOff>44450</xdr:rowOff>
    </xdr:to>
    <xdr:sp macro="[0]!AllerPortefeuille" textlink="">
      <xdr:nvSpPr>
        <xdr:cNvPr id="20" name="BtnPortefeuille">
          <a:extLst>
            <a:ext uri="{FF2B5EF4-FFF2-40B4-BE49-F238E27FC236}">
              <a16:creationId xmlns:a16="http://schemas.microsoft.com/office/drawing/2014/main" id="{310C7FC6-FAEB-403F-A49F-8FED81530DC6}"/>
            </a:ext>
          </a:extLst>
        </xdr:cNvPr>
        <xdr:cNvSpPr/>
      </xdr:nvSpPr>
      <xdr:spPr>
        <a:xfrm>
          <a:off x="247650" y="2184400"/>
          <a:ext cx="1828800" cy="438150"/>
        </a:xfrm>
        <a:prstGeom prst="roundRect">
          <a:avLst>
            <a:gd name="adj" fmla="val 28206"/>
          </a:avLst>
        </a:prstGeom>
        <a:solidFill>
          <a:srgbClr val="29396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450" b="1" baseline="0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Portefeuille </a:t>
          </a:r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endParaRPr lang="en-GB" sz="1450"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0</xdr:col>
      <xdr:colOff>342900</xdr:colOff>
      <xdr:row>11</xdr:row>
      <xdr:rowOff>133350</xdr:rowOff>
    </xdr:from>
    <xdr:to>
      <xdr:col>1</xdr:col>
      <xdr:colOff>3175</xdr:colOff>
      <xdr:row>13</xdr:row>
      <xdr:rowOff>177800</xdr:rowOff>
    </xdr:to>
    <xdr:pic macro="[0]!AllerPortefeuille">
      <xdr:nvPicPr>
        <xdr:cNvPr id="21" name="IconePortefeuille" descr="Portefeuille avec un remplissage uni">
          <a:extLst>
            <a:ext uri="{FF2B5EF4-FFF2-40B4-BE49-F238E27FC236}">
              <a16:creationId xmlns:a16="http://schemas.microsoft.com/office/drawing/2014/main" id="{08E97311-955E-4FE0-BF9A-C4A5E0CD7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2900" y="2159000"/>
          <a:ext cx="412750" cy="412750"/>
        </a:xfrm>
        <a:prstGeom prst="rect">
          <a:avLst/>
        </a:prstGeom>
      </xdr:spPr>
    </xdr:pic>
    <xdr:clientData/>
  </xdr:twoCellAnchor>
  <xdr:twoCellAnchor editAs="oneCell">
    <xdr:from>
      <xdr:col>3</xdr:col>
      <xdr:colOff>196850</xdr:colOff>
      <xdr:row>1</xdr:row>
      <xdr:rowOff>38100</xdr:rowOff>
    </xdr:from>
    <xdr:to>
      <xdr:col>3</xdr:col>
      <xdr:colOff>609600</xdr:colOff>
      <xdr:row>3</xdr:row>
      <xdr:rowOff>82550</xdr:rowOff>
    </xdr:to>
    <xdr:pic>
      <xdr:nvPicPr>
        <xdr:cNvPr id="22" name="IconePortefeuille" descr="Portefeuille avec un remplissage uni">
          <a:extLst>
            <a:ext uri="{FF2B5EF4-FFF2-40B4-BE49-F238E27FC236}">
              <a16:creationId xmlns:a16="http://schemas.microsoft.com/office/drawing/2014/main" id="{3BB3FF57-9A8C-49CC-AEA4-5EB9BBD0F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82850" y="222250"/>
          <a:ext cx="412750" cy="412750"/>
        </a:xfrm>
        <a:prstGeom prst="rect">
          <a:avLst/>
        </a:prstGeom>
      </xdr:spPr>
    </xdr:pic>
    <xdr:clientData/>
  </xdr:twoCellAnchor>
  <xdr:twoCellAnchor editAs="absolute">
    <xdr:from>
      <xdr:col>0</xdr:col>
      <xdr:colOff>292100</xdr:colOff>
      <xdr:row>21</xdr:row>
      <xdr:rowOff>12700</xdr:rowOff>
    </xdr:from>
    <xdr:to>
      <xdr:col>2</xdr:col>
      <xdr:colOff>596900</xdr:colOff>
      <xdr:row>23</xdr:row>
      <xdr:rowOff>82550</xdr:rowOff>
    </xdr:to>
    <xdr:sp macro="[0]!OpenUF_ETF" textlink="">
      <xdr:nvSpPr>
        <xdr:cNvPr id="25" name="BtnPortefeuille">
          <a:extLst>
            <a:ext uri="{FF2B5EF4-FFF2-40B4-BE49-F238E27FC236}">
              <a16:creationId xmlns:a16="http://schemas.microsoft.com/office/drawing/2014/main" id="{B593CCE9-6BA3-42AD-B967-A73242464657}"/>
            </a:ext>
          </a:extLst>
        </xdr:cNvPr>
        <xdr:cNvSpPr/>
      </xdr:nvSpPr>
      <xdr:spPr>
        <a:xfrm>
          <a:off x="292100" y="3879850"/>
          <a:ext cx="1803400" cy="438150"/>
        </a:xfrm>
        <a:prstGeom prst="roundRect">
          <a:avLst>
            <a:gd name="adj" fmla="val 28206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GB" sz="1450" b="1" baseline="0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Choix des ETF</a:t>
          </a:r>
          <a:r>
            <a:rPr lang="en-GB" sz="1450" b="1">
              <a:solidFill>
                <a:schemeClr val="lt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endParaRPr lang="en-GB" sz="1450">
            <a:latin typeface="Aptos Narrow" panose="020B0004020202020204" pitchFamily="34" charset="0"/>
          </a:endParaRPr>
        </a:p>
      </xdr:txBody>
    </xdr:sp>
    <xdr:clientData/>
  </xdr:twoCellAnchor>
  <xdr:twoCellAnchor editAs="oneCell">
    <xdr:from>
      <xdr:col>0</xdr:col>
      <xdr:colOff>381000</xdr:colOff>
      <xdr:row>21</xdr:row>
      <xdr:rowOff>6350</xdr:rowOff>
    </xdr:from>
    <xdr:to>
      <xdr:col>1</xdr:col>
      <xdr:colOff>82550</xdr:colOff>
      <xdr:row>23</xdr:row>
      <xdr:rowOff>88900</xdr:rowOff>
    </xdr:to>
    <xdr:pic macro="[0]!OpenUF_ETF">
      <xdr:nvPicPr>
        <xdr:cNvPr id="27" name="Graphique 26" descr="Presse-papiers vérifié avec un remplissage uni">
          <a:extLst>
            <a:ext uri="{FF2B5EF4-FFF2-40B4-BE49-F238E27FC236}">
              <a16:creationId xmlns:a16="http://schemas.microsoft.com/office/drawing/2014/main" id="{F59501CD-9F31-52F7-3893-9C569DAA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873500"/>
          <a:ext cx="450850" cy="450850"/>
        </a:xfrm>
        <a:prstGeom prst="rect">
          <a:avLst/>
        </a:prstGeom>
      </xdr:spPr>
    </xdr:pic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8ACF1232-52F8-4351-BBE2-73A457EBB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11686930-4D51-4E0F-8354-3987E6D67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C4ABDA9B-E257-4F2F-A527-4A3E01C05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2BDA03C2-384C-48FA-876D-5492A3592C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9076DC09-1E84-412C-A9AE-7E7E76FE1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966205AD-1318-4FC9-93C9-E1481AD9EC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25A328A8-0BBD-40D9-80E6-E4196BD77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64" name="Graphique 63">
          <a:extLst>
            <a:ext uri="{FF2B5EF4-FFF2-40B4-BE49-F238E27FC236}">
              <a16:creationId xmlns:a16="http://schemas.microsoft.com/office/drawing/2014/main" id="{34D801B9-E7A4-4A09-A557-EC56776CAC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66" name="Graphique 65">
          <a:extLst>
            <a:ext uri="{FF2B5EF4-FFF2-40B4-BE49-F238E27FC236}">
              <a16:creationId xmlns:a16="http://schemas.microsoft.com/office/drawing/2014/main" id="{F0755EE6-77CE-4650-9CF6-B75055F20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68" name="Graphique 67">
          <a:extLst>
            <a:ext uri="{FF2B5EF4-FFF2-40B4-BE49-F238E27FC236}">
              <a16:creationId xmlns:a16="http://schemas.microsoft.com/office/drawing/2014/main" id="{93CF8280-AFE9-400C-9D20-876428DF2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70" name="Graphique 69">
          <a:extLst>
            <a:ext uri="{FF2B5EF4-FFF2-40B4-BE49-F238E27FC236}">
              <a16:creationId xmlns:a16="http://schemas.microsoft.com/office/drawing/2014/main" id="{DD1C585C-49F4-4E80-A508-5D6F58714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72" name="Graphique 71">
          <a:extLst>
            <a:ext uri="{FF2B5EF4-FFF2-40B4-BE49-F238E27FC236}">
              <a16:creationId xmlns:a16="http://schemas.microsoft.com/office/drawing/2014/main" id="{84547B03-FE7D-472A-950C-F36092CDC4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74" name="Graphique 73">
          <a:extLst>
            <a:ext uri="{FF2B5EF4-FFF2-40B4-BE49-F238E27FC236}">
              <a16:creationId xmlns:a16="http://schemas.microsoft.com/office/drawing/2014/main" id="{A7C16287-7378-46A3-94C2-907FD6840E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76" name="Graphique 75">
          <a:extLst>
            <a:ext uri="{FF2B5EF4-FFF2-40B4-BE49-F238E27FC236}">
              <a16:creationId xmlns:a16="http://schemas.microsoft.com/office/drawing/2014/main" id="{0EDFC58E-AF96-462C-ACA9-986C970DC8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78" name="Graphique 77">
          <a:extLst>
            <a:ext uri="{FF2B5EF4-FFF2-40B4-BE49-F238E27FC236}">
              <a16:creationId xmlns:a16="http://schemas.microsoft.com/office/drawing/2014/main" id="{AED2EBD4-19E7-43F1-8BB3-DBA5C4F9D5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80" name="Graphique 79">
          <a:extLst>
            <a:ext uri="{FF2B5EF4-FFF2-40B4-BE49-F238E27FC236}">
              <a16:creationId xmlns:a16="http://schemas.microsoft.com/office/drawing/2014/main" id="{D62118E0-2F37-4539-B74B-446D0482C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82" name="Graphique 81">
          <a:extLst>
            <a:ext uri="{FF2B5EF4-FFF2-40B4-BE49-F238E27FC236}">
              <a16:creationId xmlns:a16="http://schemas.microsoft.com/office/drawing/2014/main" id="{B4712581-577D-499B-869F-8B875B3B4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84" name="Graphique 83">
          <a:extLst>
            <a:ext uri="{FF2B5EF4-FFF2-40B4-BE49-F238E27FC236}">
              <a16:creationId xmlns:a16="http://schemas.microsoft.com/office/drawing/2014/main" id="{98A04283-55A1-4561-8255-B676F8429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86" name="Graphique 85">
          <a:extLst>
            <a:ext uri="{FF2B5EF4-FFF2-40B4-BE49-F238E27FC236}">
              <a16:creationId xmlns:a16="http://schemas.microsoft.com/office/drawing/2014/main" id="{52DF6D04-BDD4-4650-BF49-0192B7DAF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88" name="Graphique 87">
          <a:extLst>
            <a:ext uri="{FF2B5EF4-FFF2-40B4-BE49-F238E27FC236}">
              <a16:creationId xmlns:a16="http://schemas.microsoft.com/office/drawing/2014/main" id="{2CC4D7D3-FD40-4133-9ED6-69AAF5A2C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90" name="Graphique 89">
          <a:extLst>
            <a:ext uri="{FF2B5EF4-FFF2-40B4-BE49-F238E27FC236}">
              <a16:creationId xmlns:a16="http://schemas.microsoft.com/office/drawing/2014/main" id="{4DC03556-AE81-4839-80F8-01650B8FE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92" name="Graphique 91">
          <a:extLst>
            <a:ext uri="{FF2B5EF4-FFF2-40B4-BE49-F238E27FC236}">
              <a16:creationId xmlns:a16="http://schemas.microsoft.com/office/drawing/2014/main" id="{D3EA6F16-1F67-4FE3-AF66-6512909CE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94" name="Graphique 93">
          <a:extLst>
            <a:ext uri="{FF2B5EF4-FFF2-40B4-BE49-F238E27FC236}">
              <a16:creationId xmlns:a16="http://schemas.microsoft.com/office/drawing/2014/main" id="{431964DD-7409-4756-9000-7304DE01A7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8AB1536C-7F6F-4CA5-9AD8-A3BF53D7E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E4714C17-5F98-49D4-9E41-CC95164C8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1890F273-6A60-4203-9738-8625C2E14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2E160AC9-5414-4468-8CF2-C9E72290FD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4A45FECD-6D24-48BA-88E8-4BC2F3BB9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9A6353AB-B683-4157-BCA3-C7C9B9868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AE41FEC9-88CD-45B7-BDEF-3843873A5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16037E40-0FB5-40AB-9832-62C8ED870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B1AB3878-E9ED-42E2-A9BE-22341EF5D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2043FBDE-3176-4565-850B-751075AA8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FC05BFD6-7F20-4833-86E9-A26E097D9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91FBEADB-A786-4CEB-9F4B-ECC92C679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7DCECCC4-432F-4FD8-BF39-A0FCA02BF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</xdr:col>
      <xdr:colOff>99060</xdr:colOff>
      <xdr:row>26</xdr:row>
      <xdr:rowOff>121920</xdr:rowOff>
    </xdr:from>
    <xdr:to>
      <xdr:col>9</xdr:col>
      <xdr:colOff>535940</xdr:colOff>
      <xdr:row>41</xdr:row>
      <xdr:rowOff>172720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C5D9E8EE-9455-49C7-9CAC-8A3B67546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330483</xdr:colOff>
      <xdr:row>0</xdr:row>
      <xdr:rowOff>284</xdr:rowOff>
    </xdr:from>
    <xdr:to>
      <xdr:col>13</xdr:col>
      <xdr:colOff>140829</xdr:colOff>
      <xdr:row>15</xdr:row>
      <xdr:rowOff>284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9323F2A-53F0-4601-BED9-DCA447A8F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520698</xdr:colOff>
      <xdr:row>1</xdr:row>
      <xdr:rowOff>9877</xdr:rowOff>
    </xdr:from>
    <xdr:to>
      <xdr:col>15</xdr:col>
      <xdr:colOff>622299</xdr:colOff>
      <xdr:row>22</xdr:row>
      <xdr:rowOff>31043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132BE8B2-2DB7-474F-B0AF-B7ED926739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739140</xdr:colOff>
      <xdr:row>7</xdr:row>
      <xdr:rowOff>76200</xdr:rowOff>
    </xdr:from>
    <xdr:to>
      <xdr:col>10</xdr:col>
      <xdr:colOff>563880</xdr:colOff>
      <xdr:row>22</xdr:row>
      <xdr:rowOff>76200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1C11CC3B-5663-4DB5-8D7E-262DB825DF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1920" y="1356360"/>
              <a:ext cx="454152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connectionId="6" xr16:uid="{C5274721-E05E-49EB-B83E-732786ADA012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5" xr16:uid="{FDEA5A07-3641-4E98-881B-E5D74D0C1AF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8" xr16:uid="{874117DD-B91F-4912-A76A-AFF09FD2E6C6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7" xr16:uid="{8F732D00-00BB-44F5-AC6D-0A85BCB918B8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9" xr16:uid="{45DCAB3D-C94E-416B-B8B1-FC8EF2280708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44" xr16:uid="{477BEDA2-A843-43E5-A485-3104C6A61BE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3" xr16:uid="{78F73377-286B-4C09-819E-ACA30C032EE0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17" xr16:uid="{F420DA23-DC16-4EEC-94A6-852C1462C42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18" xr16:uid="{7FF039A5-9105-4A14-AEB8-5859C9D76B27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41" xr16:uid="{BAE3805D-77BE-47D7-B105-78A60CAE4FBB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0" connectionId="43" xr16:uid="{9FA1CC45-93ED-4F46-BF85-5398E096F0FF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1" connectionId="45" xr16:uid="{AA8666E8-1903-41BF-82FA-EFB3E412D54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2" connectionId="46" xr16:uid="{E3B2773E-CC60-42B0-B64D-64A1C17B5C0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connectionId="48" xr16:uid="{FBD1D1E3-6004-433D-8E64-D1AB342DED15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connectionId="49" xr16:uid="{AEDDD4A6-97F4-4374-AE2F-12389D308B2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7" xr16:uid="{51CB7A72-0B3A-41BC-A43F-5CB665BBC3A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1" xr16:uid="{3C1B34D9-7AB9-4E7D-94CB-1F3C2B3B047D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19" xr16:uid="{BE84D8D8-0D7A-46CE-AE66-DF7F25349F3F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22" xr16:uid="{DFB1F476-B380-4F1A-B9F9-3D9AE4ACA9B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2" xr16:uid="{1BD6612A-CA75-4BF2-8ECE-B2B0DD8DE726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25" xr16:uid="{238515B2-DF56-4B1D-91BB-28592DB07242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16" xr16:uid="{720E9B88-C6A4-4276-9E51-75D8C87F9535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40" xr16:uid="{180F72A8-A907-4347-B6B0-17E5B67C6B30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1" xr16:uid="{D69A5AA9-22A5-4E90-B19D-5032F5B8293B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0" connectionId="27" xr16:uid="{CF3FBBF8-602F-42D5-9857-97669AEA6E1F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1" connectionId="14" xr16:uid="{9FE51F2C-33FD-450E-ABFD-49958F8A86C7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2" connectionId="13" xr16:uid="{ADF06579-D2A8-4E28-B988-883694A30083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1" xr16:uid="{2CF84F8E-609C-4781-AFB9-588474556D2B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0" xr16:uid="{2F40266C-C067-44C1-9582-F29F2E28D305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1" xr16:uid="{5A939362-ED0F-4026-AC83-F66B544C348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15" xr16:uid="{1DEBC75B-4F26-403B-9C49-1DD7067A3D06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26" xr16:uid="{E0620FE6-F2FC-4C07-A87A-FC76EDC63362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39" xr16:uid="{DFF7D5A3-B286-45EC-8815-E91120CE971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30" xr16:uid="{E6203541-C7F1-4AFD-860E-D5821F0FA6E0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28" xr16:uid="{2BA87033-6C90-4A14-AE36-827B69896EE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29" xr16:uid="{04BFA22D-1936-4694-B5E6-7EEE47A38F27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3" xr16:uid="{D993CC62-46B3-4257-BEBE-9B7B4D47801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2" xr16:uid="{1905A98D-7A45-4230-BFD3-4A2AAC72722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4" xr16:uid="{9043CC68-2784-40D8-996F-79F85CA2475F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2" xr16:uid="{8DF11656-47CE-4405-8725-6C06AE721FF7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2" xr16:uid="{AAEE4D07-41F7-4355-88E9-B1E23D2B0546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Dernier" tableColumnId="2"/>
      <queryTableField id="3" name="Var. %" tableColumnId="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24" xr16:uid="{350AB3DD-96DC-4180-A1E2-D5A36106091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20" xr16:uid="{12A1519E-6C58-4C1A-8E60-128CDD9B43A7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23" xr16:uid="{CD5A0520-1950-4A75-AC64-F2305811C119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4" xr16:uid="{15CB8930-0911-4949-90FC-5C43D70161D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36" xr16:uid="{D38F37DC-4A43-4BB6-A975-B8145DFA2768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37" xr16:uid="{C0D213CD-B8C7-45E5-B7C1-A8FBFE1B2F84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35" xr16:uid="{F8F9F4A9-7F86-4C0E-A5E7-0E0FA29EFC40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0" connectionId="38" xr16:uid="{1DA6DFC6-BBE6-4336-B143-2EA129A5CC54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Dernier" tableColumnId="2"/>
      <queryTableField id="3" name="Var. %" tableColumnId="3"/>
      <queryTableField id="4" name="+ haut" tableColumnId="4"/>
      <queryTableField id="5" name="+ bas" tableColumnId="5"/>
      <queryTableField id="6" name="Ouverture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D02326-F665-419E-A44C-C56E04C6EC0E}" name="Table_0__3" displayName="Table_0__3" ref="A1:G25" totalsRowShown="0">
  <autoFilter ref="A1:G25" xr:uid="{678A5661-428E-43A4-936A-16099189BA3C}"/>
  <tableColumns count="7">
    <tableColumn id="1" xr3:uid="{FB6A035B-F0B1-4CCD-B69B-0F4CC3DFE395}" name="Date" dataDxfId="12"/>
    <tableColumn id="2" xr3:uid="{5378AB84-8CD9-42D3-BFA0-D4CA84710C93}" name="Dernier" dataDxfId="11"/>
    <tableColumn id="3" xr3:uid="{0857BD93-2801-4746-929F-9000492E0208}" name="Var.%" dataDxfId="10"/>
    <tableColumn id="4" xr3:uid="{61157212-3860-493C-9B44-BC370FAC93B7}" name="+haut" dataDxfId="9"/>
    <tableColumn id="5" xr3:uid="{FA1010AE-1D68-4592-A52C-462C16F60CF2}" name="+bas" dataDxfId="8"/>
    <tableColumn id="6" xr3:uid="{5111B186-C953-4DB8-8414-7E4A3ECD2E61}" name="Ouverture" dataDxfId="7"/>
    <tableColumn id="7" xr3:uid="{4A9D7F15-5302-4669-B366-62CD6D95ACD5}" name="Colonne1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216E62-2240-4469-A660-5A7F3BA16415}" name="Table_0__6" displayName="Table_0__6" ref="A27:F50" totalsRowShown="0">
  <autoFilter ref="A27:F50" xr:uid="{C95E644A-40D9-4158-BEBC-21019CF17351}"/>
  <tableColumns count="6">
    <tableColumn id="1" xr3:uid="{A2C5362E-7F5B-4A37-8169-1B4728CDF7F6}" name="Date"/>
    <tableColumn id="2" xr3:uid="{1B085076-3F16-4A8E-82B9-122FE434AE89}" name="Dernier"/>
    <tableColumn id="3" xr3:uid="{7FB4C679-40E6-4FB9-9840-BADA1A19FC66}" name="Var.%"/>
    <tableColumn id="4" xr3:uid="{8B0EC707-2F69-4564-868C-5D7EC30577D5}" name="+haut"/>
    <tableColumn id="5" xr3:uid="{E3DD0210-6331-4909-A0D4-699DB1DD7904}" name="+bas"/>
    <tableColumn id="6" xr3:uid="{5FB724F1-9D5B-4395-A988-99FD945DFE5E}" name="Ouvertur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1B0E2-0054-4D3D-9E09-A9A808BDE723}" name="CAC_40__2" displayName="CAC_40__2" ref="A1:F25" tableType="queryTable" totalsRowShown="0">
  <autoFilter ref="A1:F25" xr:uid="{1F9D8AA6-DF8A-4C8E-90A2-6B3E8DE24C4F}"/>
  <tableColumns count="6">
    <tableColumn id="1" xr3:uid="{C66F0425-795A-47DA-89B9-1183F23DFC03}" uniqueName="1" name="Date" queryTableFieldId="1"/>
    <tableColumn id="2" xr3:uid="{50B5B84C-5830-48AC-9E0E-519387D847FC}" uniqueName="2" name="Dernier" queryTableFieldId="2"/>
    <tableColumn id="3" xr3:uid="{4341822E-D138-4BBE-ABB0-0692897D655F}" uniqueName="3" name="Var.%" queryTableFieldId="3"/>
    <tableColumn id="4" xr3:uid="{D6471639-8D3C-4CBD-A714-85384EF39781}" uniqueName="4" name="+haut" queryTableFieldId="4"/>
    <tableColumn id="5" xr3:uid="{C8ABF7C7-4204-4CCB-AF78-AD335F1425F7}" uniqueName="5" name="+bas" queryTableFieldId="5"/>
    <tableColumn id="6" xr3:uid="{C426AAEC-4F27-4A53-8C12-AFCCA0224F6B}" uniqueName="6" name="Ouverture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CFA99F-A570-4CCE-B6A4-E563B7B3B966}" name="CAC_40" displayName="CAC_40" ref="A1:F25" tableType="queryTable" totalsRowShown="0">
  <autoFilter ref="A1:F25" xr:uid="{9354A3D0-3D64-47DE-B88F-EE661948F5F2}"/>
  <tableColumns count="6">
    <tableColumn id="1" xr3:uid="{D599C1B5-5DAF-4B22-999E-2FE554C3925D}" uniqueName="1" name="Date" queryTableFieldId="1"/>
    <tableColumn id="2" xr3:uid="{AEC1715B-D48D-4E22-BF4C-760743E4231B}" uniqueName="2" name="Dernier" queryTableFieldId="2" dataDxfId="5"/>
    <tableColumn id="3" xr3:uid="{1ED3FAA4-AAEB-41EF-87CF-EC75084C1B1F}" uniqueName="3" name="Var.%" queryTableFieldId="3"/>
    <tableColumn id="4" xr3:uid="{5FB2D92E-31E2-4804-9042-02056CCE9768}" uniqueName="4" name="+haut" queryTableFieldId="4"/>
    <tableColumn id="5" xr3:uid="{FAA4441F-E97A-49BC-9F1F-76CEE7DBE428}" uniqueName="5" name="+bas" queryTableFieldId="5"/>
    <tableColumn id="6" xr3:uid="{5A1183E0-3B95-4221-916A-7E83329B175E}" uniqueName="6" name="Ouvertur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56FDA0-737E-42A9-A3AA-2B99595AF97F}" name="CAC_40_GROSS_TR" displayName="CAC_40_GROSS_TR" ref="H1:M25" tableType="queryTable" totalsRowShown="0">
  <autoFilter ref="H1:M25" xr:uid="{CFD78158-9736-4AEA-86C8-6068FFC34A92}"/>
  <tableColumns count="6">
    <tableColumn id="1" xr3:uid="{99054E21-B19C-4D3A-9818-8352F5F9FEBB}" uniqueName="1" name="Date" queryTableFieldId="1"/>
    <tableColumn id="2" xr3:uid="{5E9C1521-F1F0-4B5E-B8B2-101536F5C2A0}" uniqueName="2" name="Dernier" queryTableFieldId="2" dataDxfId="4"/>
    <tableColumn id="3" xr3:uid="{3595CF10-C337-44DB-923E-B5F1A3739093}" uniqueName="3" name="Var.%" queryTableFieldId="3"/>
    <tableColumn id="4" xr3:uid="{6BAC461C-A6B6-4200-9C61-ED3ACEA61B8D}" uniqueName="4" name="+haut" queryTableFieldId="4"/>
    <tableColumn id="5" xr3:uid="{01FC68BD-EB31-40E1-9A3D-5EB291F072F5}" uniqueName="5" name="+bas" queryTableFieldId="5"/>
    <tableColumn id="6" xr3:uid="{D42140DF-61A6-4744-AEC3-50F7FC6FF23D}" uniqueName="6" name="Ouvertur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9E335F-7B69-4392-B93F-AB6B0DDA8F19}" name="CAC_40_ESG" displayName="CAC_40_ESG" ref="O1:T25" tableType="queryTable" totalsRowShown="0">
  <autoFilter ref="O1:T25" xr:uid="{E1227CC1-EA85-4EA3-8146-E643D2E166CF}"/>
  <tableColumns count="6">
    <tableColumn id="1" xr3:uid="{19C56003-5F5F-4671-946A-BE082C574BE5}" uniqueName="1" name="Date" queryTableFieldId="1"/>
    <tableColumn id="2" xr3:uid="{1F38085E-E550-41BA-8B5B-DEC4E73B0F23}" uniqueName="2" name="Dernier" queryTableFieldId="2"/>
    <tableColumn id="3" xr3:uid="{ADAC8636-3855-4982-BAD4-73C9B84DB0A5}" uniqueName="3" name="Var.%" queryTableFieldId="3"/>
    <tableColumn id="4" xr3:uid="{94E5F83A-E4A1-410B-97BA-90724918B536}" uniqueName="4" name="+haut" queryTableFieldId="4"/>
    <tableColumn id="5" xr3:uid="{B519BA57-C7A4-4A8F-99C5-BC76F36CA1D2}" uniqueName="5" name="+bas" queryTableFieldId="5"/>
    <tableColumn id="6" xr3:uid="{C114D439-127A-4399-BC79-6BB01C429C3E}" uniqueName="6" name="Ouvertur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F9A09D-F0F7-4AEA-98B0-4A3AB27BFB4E}" name="CAC_40_Large_60" displayName="CAC_40_Large_60" ref="V1:AA25" tableType="queryTable" totalsRowShown="0">
  <autoFilter ref="V1:AA25" xr:uid="{6ECBE1A0-0DDA-4196-9EE4-C3C03815F56C}"/>
  <tableColumns count="6">
    <tableColumn id="1" xr3:uid="{460A96D4-11F8-4925-91F0-317FE9CE9B25}" uniqueName="1" name="Date" queryTableFieldId="1" dataDxfId="3"/>
    <tableColumn id="2" xr3:uid="{B06400A5-53F7-4B6A-846B-C4E60F40E520}" uniqueName="2" name="Dernier" queryTableFieldId="2"/>
    <tableColumn id="3" xr3:uid="{DE9501EC-9339-411C-B50C-32BE8109EDBD}" uniqueName="3" name="Var.%" queryTableFieldId="3"/>
    <tableColumn id="4" xr3:uid="{90776738-692B-47BF-A516-CBC26B665353}" uniqueName="4" name="+haut" queryTableFieldId="4"/>
    <tableColumn id="5" xr3:uid="{C4D0C518-AC33-480E-8FF7-BB7256426646}" uniqueName="5" name="+bas" queryTableFieldId="5"/>
    <tableColumn id="6" xr3:uid="{894DD7A5-9DFF-4903-A427-8843EF29047A}" uniqueName="6" name="Ouvertur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922E21-A2EA-4E74-A021-2CBB0F174166}" name="SBF_120" displayName="SBF_120" ref="AC1:AH25" tableType="queryTable" totalsRowShown="0">
  <autoFilter ref="AC1:AH25" xr:uid="{535AB6DE-CBD6-4493-8070-5FE4B1A9701B}"/>
  <tableColumns count="6">
    <tableColumn id="1" xr3:uid="{F8458B80-C3D9-4A07-9D1E-8EBE381A3742}" uniqueName="1" name="Date" queryTableFieldId="1"/>
    <tableColumn id="2" xr3:uid="{B689E3A5-09A2-4B90-AC04-B7885DA0F526}" uniqueName="2" name="Dernier" queryTableFieldId="2"/>
    <tableColumn id="3" xr3:uid="{B4F769FC-8496-4625-8843-9B1C2E7D3F83}" uniqueName="3" name="Var.%" queryTableFieldId="3"/>
    <tableColumn id="4" xr3:uid="{A92A5ADE-6024-4666-B78B-77604021C1C9}" uniqueName="4" name="+haut" queryTableFieldId="4"/>
    <tableColumn id="5" xr3:uid="{289EAB79-5FEC-48E3-885D-5D4A5882AB73}" uniqueName="5" name="+bas" queryTableFieldId="5"/>
    <tableColumn id="6" xr3:uid="{72F13D62-637B-4051-A02E-7197B57B6FC3}" uniqueName="6" name="Ouvertur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FB6E0F-E67A-4E7A-B408-E18F1815D0BE}" name="Biens_de_consommation" displayName="Biens_de_consommation" ref="A27:F51" tableType="queryTable" totalsRowShown="0">
  <autoFilter ref="A27:F51" xr:uid="{B2604218-1D06-40A4-BEE0-B051463304F9}"/>
  <tableColumns count="6">
    <tableColumn id="1" xr3:uid="{8627AC65-151E-4DC2-9103-00DA8C601D9F}" uniqueName="1" name="Date" queryTableFieldId="1"/>
    <tableColumn id="2" xr3:uid="{54879885-53DE-47B4-8D8E-378BAA9D7694}" uniqueName="2" name="Dernier" queryTableFieldId="2" dataDxfId="2"/>
    <tableColumn id="3" xr3:uid="{B828703F-B4E6-467D-8410-3B5CB6F70BE7}" uniqueName="3" name="Var.%" queryTableFieldId="3"/>
    <tableColumn id="4" xr3:uid="{62EF9BAE-7F7E-4223-9D78-70D116A1D12F}" uniqueName="4" name="+haut" queryTableFieldId="4"/>
    <tableColumn id="5" xr3:uid="{6B3A783F-A240-46B8-BD35-7B292E499C92}" uniqueName="5" name="+bas" queryTableFieldId="5"/>
    <tableColumn id="6" xr3:uid="{4FDDB548-BA98-45C9-97CB-07E0199E5DAD}" uniqueName="6" name="Ouverture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2A06BFB-CBF8-4870-9210-162A32144EFE}" name="Industries" displayName="Industries" ref="H27:M51" tableType="queryTable" totalsRowShown="0">
  <autoFilter ref="H27:M51" xr:uid="{0F593A90-35DC-43F5-AD95-6D6950BC38EB}"/>
  <tableColumns count="6">
    <tableColumn id="1" xr3:uid="{5F947EDB-A715-4A42-B957-F7ED531F80CB}" uniqueName="1" name="Date" queryTableFieldId="1"/>
    <tableColumn id="2" xr3:uid="{3975DC2B-4A7C-4D9E-819A-85DE4C3D2591}" uniqueName="2" name="Dernier" queryTableFieldId="2" dataDxfId="1"/>
    <tableColumn id="3" xr3:uid="{22D1C321-1524-48E6-AC1C-5A68A2EE2E7F}" uniqueName="3" name="Var.%" queryTableFieldId="3"/>
    <tableColumn id="4" xr3:uid="{7F02FAC7-8383-4F9C-AE07-6AC9065EF40E}" uniqueName="4" name="+haut" queryTableFieldId="4"/>
    <tableColumn id="5" xr3:uid="{55038C0C-0B3A-4639-90C0-3CB94E9AC5C8}" uniqueName="5" name="+bas" queryTableFieldId="5"/>
    <tableColumn id="6" xr3:uid="{9EF9A0DB-5C75-492F-988D-0C2C407782C4}" uniqueName="6" name="Ouvertur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B5A891F-D1DB-4B1F-AB1A-9633BDF827A9}" name="Matériaux_de_base" displayName="Matériaux_de_base" ref="O27:T51" tableType="queryTable" totalsRowShown="0">
  <autoFilter ref="O27:T51" xr:uid="{626BF4DF-E060-42DF-898B-CACD8B0790CC}"/>
  <tableColumns count="6">
    <tableColumn id="1" xr3:uid="{0F7C88E9-55FF-49B5-B4D7-E3131ECAC95C}" uniqueName="1" name="Date" queryTableFieldId="1"/>
    <tableColumn id="2" xr3:uid="{E50EEDDD-EC8A-403E-A49F-839F575ACFD6}" uniqueName="2" name="Dernier" queryTableFieldId="2"/>
    <tableColumn id="3" xr3:uid="{D4971898-9179-4533-973F-F90BDABD3497}" uniqueName="3" name="Var.%" queryTableFieldId="3"/>
    <tableColumn id="4" xr3:uid="{6F320719-F037-4FB2-946A-9A2F559FB6D6}" uniqueName="4" name="+haut" queryTableFieldId="4"/>
    <tableColumn id="5" xr3:uid="{9920B7E0-BB1F-4503-B39E-C2A06FDB355A}" uniqueName="5" name="+bas" queryTableFieldId="5"/>
    <tableColumn id="6" xr3:uid="{B7ECA38C-597D-4280-8D5C-2064C0BDF8E4}" uniqueName="6" name="Ouverture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7AD58F7-9AC8-4764-B66B-93D666BFB6C1}" name="Pétrole_et_Gaz" displayName="Pétrole_et_Gaz" ref="V27:AA51" tableType="queryTable" totalsRowShown="0">
  <autoFilter ref="V27:AA51" xr:uid="{4D0959F3-975C-4D55-A2BA-6DF63DCE4A19}"/>
  <tableColumns count="6">
    <tableColumn id="1" xr3:uid="{A2110555-8219-44BA-AF51-1CA2FDF6529F}" uniqueName="1" name="Date" queryTableFieldId="1"/>
    <tableColumn id="2" xr3:uid="{26DC5911-2173-46BE-90EA-03EF2A18631C}" uniqueName="2" name="Dernier" queryTableFieldId="2"/>
    <tableColumn id="3" xr3:uid="{E73D3165-090C-4673-B30A-931C51F832A4}" uniqueName="3" name="Var.%" queryTableFieldId="3"/>
    <tableColumn id="4" xr3:uid="{BFB7C59F-1CA7-4E06-9564-60DECEEAAEDF}" uniqueName="4" name="+haut" queryTableFieldId="4"/>
    <tableColumn id="5" xr3:uid="{A73860EC-2071-4071-9AA9-4C7DF7966D54}" uniqueName="5" name="+bas" queryTableFieldId="5"/>
    <tableColumn id="6" xr3:uid="{9BD06705-145B-43A2-A144-CEE377307666}" uniqueName="6" name="Ouverture" queryTableField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A4E79A9-EEE3-464C-99C6-1E53EF11EE48}" name="Santé" displayName="Santé" ref="AC27:AH51" tableType="queryTable" totalsRowShown="0">
  <autoFilter ref="AC27:AH51" xr:uid="{0DBE42FB-021E-4FE8-BD66-78D1D1EB45D3}"/>
  <tableColumns count="6">
    <tableColumn id="1" xr3:uid="{84D9122F-22D2-4D23-A9AA-9F85A49B32EA}" uniqueName="1" name="Date" queryTableFieldId="1"/>
    <tableColumn id="2" xr3:uid="{AAF72E5D-6FB3-4E11-9011-633FF6F63E2A}" uniqueName="2" name="Dernier" queryTableFieldId="2"/>
    <tableColumn id="3" xr3:uid="{D29F7D89-E6E1-4048-A30D-FDE51DA15910}" uniqueName="3" name="Var.%" queryTableFieldId="3"/>
    <tableColumn id="4" xr3:uid="{E5BEA316-279B-4391-A8B4-360BB4D42525}" uniqueName="4" name="+haut" queryTableFieldId="4"/>
    <tableColumn id="5" xr3:uid="{C43A4A18-1764-40D7-8B0A-23B41CD08FE6}" uniqueName="5" name="+bas" queryTableFieldId="5"/>
    <tableColumn id="6" xr3:uid="{46F0CB3A-3F1C-4AAE-8E00-4F7CEC658074}" uniqueName="6" name="Ouverture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34C837F-AB6E-4FB6-B407-0D96B409C896}" name="Service_aux_collectivités" displayName="Service_aux_collectivités" ref="AJ27:AO51" tableType="queryTable" totalsRowShown="0">
  <autoFilter ref="AJ27:AO51" xr:uid="{587417D1-9EEE-4BD4-BFA6-BA05FFAFE516}"/>
  <tableColumns count="6">
    <tableColumn id="1" xr3:uid="{E0183EC8-FBEA-4A82-9842-01BD6499FC07}" uniqueName="1" name="Date" queryTableFieldId="1"/>
    <tableColumn id="2" xr3:uid="{F9EE0762-3132-41F5-847E-18884627A9B1}" uniqueName="2" name="Dernier" queryTableFieldId="2"/>
    <tableColumn id="3" xr3:uid="{B0378F04-6F7E-4F4F-93EF-85413A0F0CAC}" uniqueName="3" name="Var.%" queryTableFieldId="3"/>
    <tableColumn id="4" xr3:uid="{A673BA7C-CAE0-4F56-B1EC-43DA205B727A}" uniqueName="4" name="+haut" queryTableFieldId="4"/>
    <tableColumn id="5" xr3:uid="{D2F5928E-2195-410F-B799-75048E1A9028}" uniqueName="5" name="+bas" queryTableFieldId="5"/>
    <tableColumn id="6" xr3:uid="{62706E2E-29D2-45AC-9644-5F4CB174B01D}" uniqueName="6" name="Ouvertur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7A4FF79-3917-4177-891C-523180ED6572}" name="Services_financiers" displayName="Services_financiers" ref="AQ27:AV51" tableType="queryTable" totalsRowShown="0">
  <autoFilter ref="AQ27:AV51" xr:uid="{2CC930CB-2798-473F-9B20-97D0D08BF7DA}"/>
  <tableColumns count="6">
    <tableColumn id="1" xr3:uid="{57EE4D54-F095-42C2-A28A-95E3613FC150}" uniqueName="1" name="Date" queryTableFieldId="1"/>
    <tableColumn id="2" xr3:uid="{0E70000B-A778-4FF8-917A-2C83F0B35329}" uniqueName="2" name="Dernier" queryTableFieldId="2"/>
    <tableColumn id="3" xr3:uid="{47487F3D-263F-4AF3-99DF-4B465109E78C}" uniqueName="3" name="Var.%" queryTableFieldId="3"/>
    <tableColumn id="4" xr3:uid="{608CC3FB-570D-4AA2-AE64-2D67E472B9B5}" uniqueName="4" name="+haut" queryTableFieldId="4"/>
    <tableColumn id="5" xr3:uid="{61C0A462-207C-417B-87D2-35FEF058B073}" uniqueName="5" name="+bas" queryTableFieldId="5"/>
    <tableColumn id="6" xr3:uid="{B5E5095D-CCBE-4D04-A4B5-7C81178357DE}" uniqueName="6" name="Ouverture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659938-81CD-4243-AF3A-343F38C74D81}" name="Technologie" displayName="Technologie" ref="AX27:BC51" tableType="queryTable" totalsRowShown="0">
  <autoFilter ref="AX27:BC51" xr:uid="{02F6D0B4-063E-40EA-8F00-A4E2E763B042}"/>
  <tableColumns count="6">
    <tableColumn id="1" xr3:uid="{BA4AABE5-4F56-4E12-8BB2-960EC770E6B6}" uniqueName="1" name="Date" queryTableFieldId="1"/>
    <tableColumn id="2" xr3:uid="{28A8FF87-46F4-4048-B0F7-652D68F7F25B}" uniqueName="2" name="Dernier" queryTableFieldId="2"/>
    <tableColumn id="3" xr3:uid="{D97F84B8-7070-4E08-B025-09D278CCD3C2}" uniqueName="3" name="Var.%" queryTableFieldId="3"/>
    <tableColumn id="4" xr3:uid="{9A5196DA-BEF0-4D71-89F5-909F22936C3A}" uniqueName="4" name="+haut" queryTableFieldId="4"/>
    <tableColumn id="5" xr3:uid="{3C07B6DE-7E71-4A1A-8FB2-AB11164D636F}" uniqueName="5" name="+bas" queryTableFieldId="5"/>
    <tableColumn id="6" xr3:uid="{3066839B-1D82-49B3-8FA1-B48698795E07}" uniqueName="6" name="Ouverture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F95CDB-0E31-434F-9AB2-FE14EC70B7E4}" name="Télécommunications" displayName="Télécommunications" ref="BE27:BJ51" tableType="queryTable" totalsRowShown="0">
  <autoFilter ref="BE27:BJ51" xr:uid="{9AF05252-845C-429E-BE7E-7B3DD6355540}"/>
  <tableColumns count="6">
    <tableColumn id="1" xr3:uid="{BBA2F2DF-D764-458C-97FE-795AA5FE62CA}" uniqueName="1" name="Date" queryTableFieldId="1"/>
    <tableColumn id="2" xr3:uid="{B87A2F14-7763-4C25-9C46-00BAA7CE2DE3}" uniqueName="2" name="Dernier" queryTableFieldId="2"/>
    <tableColumn id="3" xr3:uid="{11E5A74B-BD92-48F3-B869-F1B4B7818030}" uniqueName="3" name="Var.%" queryTableFieldId="3"/>
    <tableColumn id="4" xr3:uid="{918EDD5E-B86F-4996-897F-DF1C9E28A63E}" uniqueName="4" name="+haut" queryTableFieldId="4"/>
    <tableColumn id="5" xr3:uid="{B71AD450-069E-425A-91A3-5DE03E71C4E5}" uniqueName="5" name="+bas" queryTableFieldId="5"/>
    <tableColumn id="6" xr3:uid="{41833670-6A25-4CB4-8A13-BA146DBB3E39}" uniqueName="6" name="Ouverture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843A1F1-71E6-47AB-B7C9-DC4ECF3012D5}" name="STOXX_Europe_600" displayName="STOXX_Europe_600" ref="A1:F25" tableType="queryTable" totalsRowShown="0">
  <autoFilter ref="A1:F25" xr:uid="{B66B6993-DB98-41E9-A1A4-110926F85D68}"/>
  <tableColumns count="6">
    <tableColumn id="1" xr3:uid="{CFC9CA5C-C5AA-42B4-B9E5-52B8D08C40A8}" uniqueName="1" name="Date" queryTableFieldId="1"/>
    <tableColumn id="2" xr3:uid="{1FAC828E-62C7-45D7-AA49-BD9DE9411CB6}" uniqueName="2" name="Dernier" queryTableFieldId="2"/>
    <tableColumn id="3" xr3:uid="{3EDBED97-B402-456C-AEF7-A5090E0344B7}" uniqueName="3" name="Var.%" queryTableFieldId="3"/>
    <tableColumn id="4" xr3:uid="{E6D5550E-E52C-4C13-9D76-B13B5E8FF3E5}" uniqueName="4" name="+haut" queryTableFieldId="4"/>
    <tableColumn id="5" xr3:uid="{FC8BB4A3-7AAD-481C-B169-0F90CF2BED3B}" uniqueName="5" name="+bas" queryTableFieldId="5"/>
    <tableColumn id="6" xr3:uid="{906006DB-1038-4B9A-ADFA-9ED9B8EF5533}" uniqueName="6" name="Ouverture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1EC7D61-159F-4A8F-86A0-0734CD79A61D}" name="DAX" displayName="DAX" ref="H1:M25" tableType="queryTable" totalsRowShown="0">
  <autoFilter ref="H1:M25" xr:uid="{2ADEF6B2-60B3-4868-AB5E-92EF1A106784}"/>
  <tableColumns count="6">
    <tableColumn id="1" xr3:uid="{74C823ED-0C39-4AA0-BE9D-9503DB1DF080}" uniqueName="1" name="Date" queryTableFieldId="1"/>
    <tableColumn id="2" xr3:uid="{69403A90-C6AA-46FF-A3AA-EF79439117E9}" uniqueName="2" name="Dernier" queryTableFieldId="2"/>
    <tableColumn id="3" xr3:uid="{EF4DBD19-007A-479D-9DD1-46E0F08FF049}" uniqueName="3" name="Var.%" queryTableFieldId="3"/>
    <tableColumn id="4" xr3:uid="{98E04FA9-35A8-4BFF-8DF7-744D33944630}" uniqueName="4" name="+haut" queryTableFieldId="4"/>
    <tableColumn id="5" xr3:uid="{5FF664B4-EC4B-4E16-B6E8-25CF7876A170}" uniqueName="5" name="+bas" queryTableFieldId="5"/>
    <tableColumn id="6" xr3:uid="{34EBA177-0528-4BD2-96F2-0516D2B3A314}" uniqueName="6" name="Ouverture" queryTableFieldId="6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233BAB8-11D6-4433-836D-0F6AAC756A5E}" name="MDAX" displayName="MDAX" ref="O1:T25" tableType="queryTable" totalsRowShown="0">
  <autoFilter ref="O1:T25" xr:uid="{81E62266-7F0C-4955-8D24-42180DF1A888}"/>
  <tableColumns count="6">
    <tableColumn id="1" xr3:uid="{DD00731F-A9DC-48B7-A873-2EF40B71E1EB}" uniqueName="1" name="Date" queryTableFieldId="1"/>
    <tableColumn id="2" xr3:uid="{09D9DC2D-32AF-4522-949A-4961DDB3AD2E}" uniqueName="2" name="Dernier" queryTableFieldId="2"/>
    <tableColumn id="3" xr3:uid="{BFB897AB-5B97-4565-A3D8-7D88801EB6CF}" uniqueName="3" name="Var.%" queryTableFieldId="3"/>
    <tableColumn id="4" xr3:uid="{F621449F-2F35-4F5F-AE62-1A62A7F0CBBB}" uniqueName="4" name="+haut" queryTableFieldId="4"/>
    <tableColumn id="5" xr3:uid="{C5C7D4D7-7B77-4DD9-8C8E-FB1864572313}" uniqueName="5" name="+bas" queryTableFieldId="5"/>
    <tableColumn id="6" xr3:uid="{E5CFB5C6-8CC2-4577-B71A-737E05856D5B}" uniqueName="6" name="Ouverture" queryTableFieldId="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B7517-3E8B-4FAA-95DE-CBC56A63AF14}" name="NASDAQ_Austria_Large_Mid_Cap_Index" displayName="NASDAQ_Austria_Large_Mid_Cap_Index" ref="V1:AA25" tableType="queryTable" totalsRowShown="0">
  <autoFilter ref="V1:AA25" xr:uid="{B8DFB0ED-06C0-4E87-BDA0-D71805947A89}"/>
  <tableColumns count="6">
    <tableColumn id="1" xr3:uid="{A7E1F7E5-069F-4344-B52F-829E6DA74C40}" uniqueName="1" name="Date" queryTableFieldId="1"/>
    <tableColumn id="2" xr3:uid="{6C439BE5-EB9B-4D7E-ABB4-230C87DEF8ED}" uniqueName="2" name="Dernier" queryTableFieldId="2"/>
    <tableColumn id="3" xr3:uid="{79A84E26-3B79-4EC9-AC83-2C14EDF98798}" uniqueName="3" name="Var.%" queryTableFieldId="3"/>
    <tableColumn id="4" xr3:uid="{26068BCC-BAA9-488F-96C0-612E4AB52E9E}" uniqueName="4" name="+haut" queryTableFieldId="4"/>
    <tableColumn id="5" xr3:uid="{3A11283E-54C4-4CEC-9383-AEE324151F87}" uniqueName="5" name="+bas" queryTableFieldId="5"/>
    <tableColumn id="6" xr3:uid="{172FADB2-E8D6-4DA4-BE97-B0B0B7E7E6B9}" uniqueName="6" name="Ouverture" queryTableFieldId="6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B69537-66BC-4ED1-B5C9-2D6F09C10619}" name="BEL_20" displayName="BEL_20" ref="AC1:AH25" tableType="queryTable" totalsRowShown="0">
  <autoFilter ref="AC1:AH25" xr:uid="{4AECEBC7-8B38-4BCE-B1CD-C858967489FD}"/>
  <tableColumns count="6">
    <tableColumn id="1" xr3:uid="{80A15673-6C4E-421A-BF28-11B13B5A38F5}" uniqueName="1" name="Date" queryTableFieldId="1"/>
    <tableColumn id="2" xr3:uid="{4A890C25-B6A0-4516-8B46-E8C71CB85409}" uniqueName="2" name="Dernier" queryTableFieldId="2"/>
    <tableColumn id="3" xr3:uid="{13E991AE-A683-4DE6-A322-B3288E0C932A}" uniqueName="3" name="Var.%" queryTableFieldId="3"/>
    <tableColumn id="4" xr3:uid="{770EBDDF-D9B1-405D-B63E-9B6077A3D310}" uniqueName="4" name="+haut" queryTableFieldId="4"/>
    <tableColumn id="5" xr3:uid="{7201AD88-88A7-41F9-AAC9-E7AAB80A5CC4}" uniqueName="5" name="+bas" queryTableFieldId="5"/>
    <tableColumn id="6" xr3:uid="{1B2F4696-2358-4F12-82FA-7C96F130CD83}" uniqueName="6" name="Ouverture" queryTableFieldId="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34123B-1547-458D-A0E1-B20B35886EB8}" name="NASDAQ_Denmark_Large_Mid_Cap_Index" displayName="NASDAQ_Denmark_Large_Mid_Cap_Index" ref="AJ1:AO25" tableType="queryTable" totalsRowShown="0">
  <autoFilter ref="AJ1:AO25" xr:uid="{D64D2B41-0D1C-4392-8D1D-A254D675E11B}"/>
  <tableColumns count="6">
    <tableColumn id="1" xr3:uid="{BBC6CEB0-1856-4852-AC11-2221212EC98A}" uniqueName="1" name="Date" queryTableFieldId="1"/>
    <tableColumn id="2" xr3:uid="{63493E18-2863-47B7-B849-4C8D511EF4E5}" uniqueName="2" name="Dernier" queryTableFieldId="2"/>
    <tableColumn id="3" xr3:uid="{26C2144C-CA31-4D68-9F8F-48425C23F44D}" uniqueName="3" name="Var.%" queryTableFieldId="3"/>
    <tableColumn id="4" xr3:uid="{3D102F5E-02E0-4F63-9DB1-D70C7EE3B44C}" uniqueName="4" name="+haut" queryTableFieldId="4"/>
    <tableColumn id="5" xr3:uid="{7B57F105-C62D-4479-98B0-C66570C2E0F7}" uniqueName="5" name="+bas" queryTableFieldId="5"/>
    <tableColumn id="6" xr3:uid="{824E945E-A5BE-4108-979A-99F0E732EF7F}" uniqueName="6" name="Ouverture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C5D9C39-BE38-4900-BC84-FF5F710B4DD2}" name="IBEX_35" displayName="IBEX_35" ref="AQ1:AV25" tableType="queryTable" totalsRowShown="0">
  <autoFilter ref="AQ1:AV25" xr:uid="{9C4D399A-5061-41C7-9915-757B941C09C7}"/>
  <tableColumns count="6">
    <tableColumn id="1" xr3:uid="{5F6F00AF-7765-4CF1-A51B-47EB1004A589}" uniqueName="1" name="Date" queryTableFieldId="1"/>
    <tableColumn id="2" xr3:uid="{525D55E2-1297-4528-8687-DA772C99124D}" uniqueName="2" name="Dernier" queryTableFieldId="2"/>
    <tableColumn id="3" xr3:uid="{6640D5B8-AA70-4940-ADEC-135A9D4996AC}" uniqueName="3" name="Var.%" queryTableFieldId="3"/>
    <tableColumn id="4" xr3:uid="{A85D92EB-8DA8-4FA6-8BF7-B6F631B0F3E0}" uniqueName="4" name="+haut" queryTableFieldId="4"/>
    <tableColumn id="5" xr3:uid="{74DA9564-1A37-4B6E-837F-91F9EB15FC06}" uniqueName="5" name="+bas" queryTableFieldId="5"/>
    <tableColumn id="6" xr3:uid="{F54C4F1D-DB7E-4819-AB90-31A4369D36FA}" uniqueName="6" name="Ouverture" queryTableFieldId="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1822B09-1FF6-449D-AEF4-21DA1EFB379D}" name="OMX_Helsinki_25_Index" displayName="OMX_Helsinki_25_Index" ref="AX1:BC25" tableType="queryTable" totalsRowShown="0">
  <autoFilter ref="AX1:BC25" xr:uid="{836FD615-72B0-4D6F-9FFE-0E953461A32B}"/>
  <tableColumns count="6">
    <tableColumn id="1" xr3:uid="{E2359583-FEFC-45F9-840F-B57172870CC4}" uniqueName="1" name="Date" queryTableFieldId="1"/>
    <tableColumn id="2" xr3:uid="{9F10303A-0456-45AA-B811-413D85E79D79}" uniqueName="2" name="Dernier" queryTableFieldId="2"/>
    <tableColumn id="3" xr3:uid="{77AB3254-1D3E-4835-BF74-44F4363AF9E2}" uniqueName="3" name="Var.%" queryTableFieldId="3"/>
    <tableColumn id="4" xr3:uid="{07EA406C-B64F-4179-88B7-96EA2F130992}" uniqueName="4" name="+haut" queryTableFieldId="4"/>
    <tableColumn id="5" xr3:uid="{EBD0EB06-DBF1-4895-B220-69F73DF9D726}" uniqueName="5" name="+bas" queryTableFieldId="5"/>
    <tableColumn id="6" xr3:uid="{CFF5B42A-8C4D-414D-A269-486A8D3237A6}" uniqueName="6" name="Ouverture" queryTableFieldId="6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8A367A9-1DC3-4CCB-B5FC-A2843132645E}" name="Athex_Composite" displayName="Athex_Composite" ref="BE1:BJ25" tableType="queryTable" totalsRowShown="0">
  <autoFilter ref="BE1:BJ25" xr:uid="{40B7D90E-7E00-4131-A295-0C362F34830B}"/>
  <tableColumns count="6">
    <tableColumn id="1" xr3:uid="{C9ECDFEE-565C-4E70-9E4C-BEABA8E3A14A}" uniqueName="1" name="Date" queryTableFieldId="1"/>
    <tableColumn id="2" xr3:uid="{786688B5-86E7-4F94-BD5E-C6656DF54493}" uniqueName="2" name="Dernier" queryTableFieldId="2"/>
    <tableColumn id="3" xr3:uid="{54E79D4E-76D6-4352-8AD7-3AEF406FFE78}" uniqueName="3" name="Var.%" queryTableFieldId="3"/>
    <tableColumn id="4" xr3:uid="{70E5A82F-DBD0-45E4-A39B-A0B9F114E17F}" uniqueName="4" name="+haut" queryTableFieldId="4"/>
    <tableColumn id="5" xr3:uid="{A999A058-5ABF-4F4E-8746-EEDBC0CBA6AB}" uniqueName="5" name="+bas" queryTableFieldId="5"/>
    <tableColumn id="6" xr3:uid="{FE7F2093-CB63-440B-A53C-278E80A7D7C6}" uniqueName="6" name="Ouverture" queryTableFieldId="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BBF181C-D241-46F5-9389-F5DEC13498A6}" name="NASDAQ_Ireland_Large_Mid_Cap_Index" displayName="NASDAQ_Ireland_Large_Mid_Cap_Index" ref="BL1:BQ25" tableType="queryTable" totalsRowShown="0">
  <autoFilter ref="BL1:BQ25" xr:uid="{9561A47A-C557-4006-99EB-D331209A6217}"/>
  <tableColumns count="6">
    <tableColumn id="1" xr3:uid="{F6A51E02-E199-4D7E-B3D8-72622C1D2E82}" uniqueName="1" name="Date" queryTableFieldId="1"/>
    <tableColumn id="2" xr3:uid="{FA0041D8-F494-4F5E-9D56-1D4ABF32D067}" uniqueName="2" name="Dernier" queryTableFieldId="2"/>
    <tableColumn id="3" xr3:uid="{A27BD19E-24A9-487A-B724-9D879122FE71}" uniqueName="3" name="Var.%" queryTableFieldId="3"/>
    <tableColumn id="4" xr3:uid="{6E554221-65E3-4D9B-9775-8D6AC8494A5F}" uniqueName="4" name="+haut" queryTableFieldId="4"/>
    <tableColumn id="5" xr3:uid="{DD01D167-4275-40C1-BF8B-98DD6EB68CD6}" uniqueName="5" name="+bas" queryTableFieldId="5"/>
    <tableColumn id="6" xr3:uid="{B2E7046D-32D7-48DE-BB34-50B0FB5B3869}" uniqueName="6" name="Ouverture" queryTableFieldId="6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3E0B408-F2F9-4E69-9FE7-0CC6F5E37028}" name="FTSE_MIB" displayName="FTSE_MIB" ref="BS1:BX25" tableType="queryTable" totalsRowShown="0">
  <autoFilter ref="BS1:BX25" xr:uid="{0C01FCF6-64EE-4E7B-BF82-AF4016376272}"/>
  <tableColumns count="6">
    <tableColumn id="1" xr3:uid="{66F7AE13-97A5-495B-B4F8-000549A0C99F}" uniqueName="1" name="Date" queryTableFieldId="1"/>
    <tableColumn id="2" xr3:uid="{670E0EFF-0955-43FD-9F36-A08F98279E24}" uniqueName="2" name="Dernier" queryTableFieldId="2"/>
    <tableColumn id="3" xr3:uid="{E707D577-0338-47C8-8293-4701497BFEBC}" uniqueName="3" name="Var.%" queryTableFieldId="3"/>
    <tableColumn id="4" xr3:uid="{C0C55B0B-AB48-4951-BC26-3A6D31BFDC8E}" uniqueName="4" name="+haut" queryTableFieldId="4"/>
    <tableColumn id="5" xr3:uid="{D212AA53-4886-4AC5-BB60-14DBA231FC4E}" uniqueName="5" name="+bas" queryTableFieldId="5"/>
    <tableColumn id="6" xr3:uid="{6847913D-2545-4D36-BB68-5A3F33A59C4B}" uniqueName="6" name="Ouverture" queryTableFieldId="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E91F20B-D587-4A79-889A-9E659CBADE47}" name="FTSE_250" displayName="FTSE_250" ref="BZ1:CE25" tableType="queryTable" totalsRowShown="0">
  <autoFilter ref="BZ1:CE25" xr:uid="{86356B83-DEDE-4ACA-B4D3-27AA420EAE70}"/>
  <tableColumns count="6">
    <tableColumn id="1" xr3:uid="{9A1CE58B-72AF-4187-9C56-1F6694AFBA67}" uniqueName="1" name="Date" queryTableFieldId="1"/>
    <tableColumn id="2" xr3:uid="{5470570A-CD94-4B16-AF84-B9FF73465928}" uniqueName="2" name="Dernier" queryTableFieldId="2"/>
    <tableColumn id="3" xr3:uid="{DFF1C8D0-F138-44A9-8B2D-C7C686FA88C3}" uniqueName="3" name="Var.%" queryTableFieldId="3"/>
    <tableColumn id="4" xr3:uid="{BA4301B6-37B8-4EA2-A28E-0389A1B166FB}" uniqueName="4" name="+haut" queryTableFieldId="4"/>
    <tableColumn id="5" xr3:uid="{E9D4D0C1-70B8-41CC-A557-461C5CF17543}" uniqueName="5" name="+bas" queryTableFieldId="5"/>
    <tableColumn id="6" xr3:uid="{D54EDDD0-A317-4F91-BD6D-11585A761FBE}" uniqueName="6" name="Ouverture" queryTableFieldId="6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D8A5119-9914-49A5-B8EF-3BB0D8594E83}" name="NASDAQ_Australia_Large_Mid_Cap_Index" displayName="NASDAQ_Australia_Large_Mid_Cap_Index" ref="A1:F25" tableType="queryTable" totalsRowShown="0">
  <autoFilter ref="A1:F25" xr:uid="{D4094561-2F6D-4F82-B76C-57085E63F197}"/>
  <tableColumns count="6">
    <tableColumn id="1" xr3:uid="{116BA82D-3463-4703-BDB1-DF3DD9903621}" uniqueName="1" name="Date" queryTableFieldId="1"/>
    <tableColumn id="2" xr3:uid="{38381597-B3BB-43AA-B1B6-1D6B9F6EF5C2}" uniqueName="2" name="Dernier" queryTableFieldId="2"/>
    <tableColumn id="3" xr3:uid="{C2686852-82A2-4147-AA08-83C6333EE7EE}" uniqueName="3" name="Var.%" queryTableFieldId="3"/>
    <tableColumn id="4" xr3:uid="{671558A8-D5CB-458C-A532-AFA50AC91616}" uniqueName="4" name="+haut" queryTableFieldId="4"/>
    <tableColumn id="5" xr3:uid="{AC255056-E4B8-4FAE-AD8F-3F4D4CD576E6}" uniqueName="5" name="+bas" queryTableFieldId="5"/>
    <tableColumn id="6" xr3:uid="{4E32F75D-4B00-4ABA-8A17-79F04FBE091C}" uniqueName="6" name="Ouverture" queryTableFieldId="6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E385151-3E3F-4B7F-87A9-96A6A4D4B9A3}" name="CSI_300_INDEX" displayName="CSI_300_INDEX" ref="H1:M25" tableType="queryTable" totalsRowShown="0">
  <autoFilter ref="H1:M25" xr:uid="{AD38CE28-08F5-4C61-892D-3614DAB12B33}"/>
  <tableColumns count="6">
    <tableColumn id="1" xr3:uid="{C4B31AD3-B6C5-4B5A-9AEB-AD7215312B3C}" uniqueName="1" name="Date" queryTableFieldId="1"/>
    <tableColumn id="2" xr3:uid="{8F788D54-3B12-4FA3-9FF5-7BEEFBC70E1A}" uniqueName="2" name="Dernier" queryTableFieldId="2"/>
    <tableColumn id="3" xr3:uid="{B536E308-9706-43C9-8B71-3586D4D0CE46}" uniqueName="3" name="Var.%" queryTableFieldId="3"/>
    <tableColumn id="4" xr3:uid="{1BBA7C43-BF6C-48B6-A6F6-6BEA4026F7FC}" uniqueName="4" name="+haut" queryTableFieldId="4"/>
    <tableColumn id="5" xr3:uid="{B7BD2110-A97C-4BE0-BBAE-EC2CF403CEB1}" uniqueName="5" name="+bas" queryTableFieldId="5"/>
    <tableColumn id="6" xr3:uid="{1065C2A7-5641-4EED-A252-81F63C95DDA3}" uniqueName="6" name="Ouverture" queryTableFieldId="6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DE4DE55-CF50-43F6-BD8C-246F9CDD2F37}" name="NASDAQ_Korea_Large_Mid_Cap_Index" displayName="NASDAQ_Korea_Large_Mid_Cap_Index" ref="O1:T25" tableType="queryTable" totalsRowShown="0">
  <autoFilter ref="O1:T25" xr:uid="{ECDD3994-6010-480D-AAD2-E956EE57E3CD}"/>
  <tableColumns count="6">
    <tableColumn id="1" xr3:uid="{173E496B-D607-4784-8151-3A0E5DDBC1A7}" uniqueName="1" name="Date" queryTableFieldId="1"/>
    <tableColumn id="2" xr3:uid="{E90F8A88-FBCD-4876-BD98-B9E1DEDC9CE3}" uniqueName="2" name="Dernier" queryTableFieldId="2"/>
    <tableColumn id="3" xr3:uid="{C5F3EB37-7DCA-4D97-B79A-66F7E70DEC29}" uniqueName="3" name="Var.%" queryTableFieldId="3"/>
    <tableColumn id="4" xr3:uid="{D67D710A-1390-478F-A942-5A0F054FD95C}" uniqueName="4" name="+haut" queryTableFieldId="4"/>
    <tableColumn id="5" xr3:uid="{0CAD2195-515D-47B1-A853-61F9C1441A20}" uniqueName="5" name="+bas" queryTableFieldId="5"/>
    <tableColumn id="6" xr3:uid="{8C544B30-9869-4EF6-9B57-645A106CF971}" uniqueName="6" name="Ouverture" queryTableFieldId="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6E1F212-006E-4A60-B3FA-6DE0E9C4051A}" name="HONG_KONG_HANG_SENG_INDIC" displayName="HONG_KONG_HANG_SENG_INDIC" ref="V1:AA24" tableType="queryTable" totalsRowShown="0">
  <autoFilter ref="V1:AA24" xr:uid="{8CA74454-15A7-4F87-A377-F1603379ACC4}"/>
  <tableColumns count="6">
    <tableColumn id="1" xr3:uid="{62442BB3-F52F-4C2A-871C-435BD1F5ACDE}" uniqueName="1" name="Date" queryTableFieldId="1"/>
    <tableColumn id="2" xr3:uid="{42A6552E-F6FE-481B-A224-C30F85D068B9}" uniqueName="2" name="Dernier" queryTableFieldId="2"/>
    <tableColumn id="3" xr3:uid="{21296EE5-A78D-4F3D-854E-6BF280E28CBC}" uniqueName="3" name="Var.%" queryTableFieldId="3"/>
    <tableColumn id="4" xr3:uid="{590B769B-E023-47EF-BFBB-27BF38407CD1}" uniqueName="4" name="+haut" queryTableFieldId="4"/>
    <tableColumn id="5" xr3:uid="{DC2475BD-C116-4C49-A151-2A5FD44C4DD3}" uniqueName="5" name="+bas" queryTableFieldId="5"/>
    <tableColumn id="6" xr3:uid="{98339A36-7C66-4FD1-8B3A-5E4FACBAF889}" uniqueName="6" name="Ouverture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EF8452F-25E4-4A19-8972-128B10EF1324}" name="NASDAQ_Indonesia_Large_Mid_Cap_Index" displayName="NASDAQ_Indonesia_Large_Mid_Cap_Index" ref="AC1:AH25" tableType="queryTable" totalsRowShown="0">
  <autoFilter ref="AC1:AH25" xr:uid="{813F56DD-C42A-4B92-B9CA-43F92A93C548}"/>
  <tableColumns count="6">
    <tableColumn id="1" xr3:uid="{F658C49B-72CC-4904-AC38-BA682DB7AA29}" uniqueName="1" name="Date" queryTableFieldId="1"/>
    <tableColumn id="2" xr3:uid="{91366914-05D1-4AC6-A3C0-ADA0BEC74FB2}" uniqueName="2" name="Dernier" queryTableFieldId="2"/>
    <tableColumn id="3" xr3:uid="{349DF510-7260-4885-B29B-46DEF41ED2BB}" uniqueName="3" name="Var.%" queryTableFieldId="3"/>
    <tableColumn id="4" xr3:uid="{945D39DE-82CF-47DA-84D7-0119DAA30547}" uniqueName="4" name="+haut" queryTableFieldId="4"/>
    <tableColumn id="5" xr3:uid="{0A20DF7E-7B1A-4804-83D7-F54D5FF21762}" uniqueName="5" name="+bas" queryTableFieldId="5"/>
    <tableColumn id="6" xr3:uid="{C2F194C4-72A8-4B33-8A71-EFB848B4E54E}" uniqueName="6" name="Ouvertur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195B711-0F25-4A6E-862F-D2E2B63ADFEC}" name="Nikkei_225" displayName="Nikkei_225" ref="AJ1:AO25" tableType="queryTable" totalsRowShown="0">
  <autoFilter ref="AJ1:AO25" xr:uid="{693E02F5-937E-4CD6-8ACF-3E2781A9909B}"/>
  <tableColumns count="6">
    <tableColumn id="1" xr3:uid="{45C264F9-542C-4F39-B821-8A6D5F60F7DD}" uniqueName="1" name="Date" queryTableFieldId="1"/>
    <tableColumn id="2" xr3:uid="{55D79F86-23D0-46DB-8E58-B5D7299CB5FD}" uniqueName="2" name="Dernier" queryTableFieldId="2"/>
    <tableColumn id="3" xr3:uid="{004F7DC2-058C-4E6E-9181-285EF5FA1DD7}" uniqueName="3" name="Var.%" queryTableFieldId="3"/>
    <tableColumn id="4" xr3:uid="{B3D1A4A2-B425-44FA-BA10-9BF89C5A8163}" uniqueName="4" name="+haut" queryTableFieldId="4"/>
    <tableColumn id="5" xr3:uid="{0A7A1E16-CB98-4CFA-B2B5-E2989AFC83CC}" uniqueName="5" name="+bas" queryTableFieldId="5"/>
    <tableColumn id="6" xr3:uid="{A7BFBDF8-E2F4-40B9-94E3-19551D77078E}" uniqueName="6" name="Ouverture" queryTableFieldId="6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A9E38D7E-707C-41D0-9722-B009EBA6BCB8}" name="NASDAQ_Japan_Tech_Index" displayName="NASDAQ_Japan_Tech_Index" ref="A27:F51" tableType="queryTable" totalsRowShown="0">
  <autoFilter ref="A27:F51" xr:uid="{8EDF6FF9-3940-4A86-B4D9-650930519C69}"/>
  <tableColumns count="6">
    <tableColumn id="1" xr3:uid="{EE733C25-6689-464A-9A34-EEA057233D43}" uniqueName="1" name="Date" queryTableFieldId="1"/>
    <tableColumn id="2" xr3:uid="{B0D5E62A-4AC5-4865-AB13-72FD26B3D3B5}" uniqueName="2" name="Dernier" queryTableFieldId="2"/>
    <tableColumn id="3" xr3:uid="{CDB22A3D-3191-4B0C-89B0-C980405BBAAC}" uniqueName="3" name="Var.%" queryTableFieldId="3"/>
    <tableColumn id="4" xr3:uid="{36B06C23-5405-44D6-9BE6-4F0DF20F0AAD}" uniqueName="4" name="+haut" queryTableFieldId="4"/>
    <tableColumn id="5" xr3:uid="{04247C1A-5EB4-4E47-89A1-4B416F1C6A6E}" uniqueName="5" name="+bas" queryTableFieldId="5"/>
    <tableColumn id="6" xr3:uid="{7D22F87F-0F95-44BC-ACCF-E0EEAC4E266E}" uniqueName="6" name="Ouverture" queryTableFieldId="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53111151-93A6-4535-B79E-C5F11EAFCA33}" name="NASDAQ_Japan_Financial_Svcs_Index" displayName="NASDAQ_Japan_Financial_Svcs_Index" ref="H27:M51" tableType="queryTable" totalsRowShown="0">
  <autoFilter ref="H27:M51" xr:uid="{F4A289C4-F883-4A19-B245-BD015AB01044}"/>
  <tableColumns count="6">
    <tableColumn id="1" xr3:uid="{345A69AD-560C-4071-AC1A-A54F5E298915}" uniqueName="1" name="Date" queryTableFieldId="1"/>
    <tableColumn id="2" xr3:uid="{19C9798C-992F-4EA4-939E-8E7917C89582}" uniqueName="2" name="Dernier" queryTableFieldId="2"/>
    <tableColumn id="3" xr3:uid="{467898E1-339A-463B-B72B-4DAC8C051566}" uniqueName="3" name="Var.%" queryTableFieldId="3"/>
    <tableColumn id="4" xr3:uid="{1C743AB1-8502-41E0-8D9A-CACCDC8753D8}" uniqueName="4" name="+haut" queryTableFieldId="4"/>
    <tableColumn id="5" xr3:uid="{08AC0446-363A-4667-84F4-BC622A9D8250}" uniqueName="5" name="+bas" queryTableFieldId="5"/>
    <tableColumn id="6" xr3:uid="{899ED621-DD2C-4AF6-96E3-E632A517AC21}" uniqueName="6" name="Ouverture" queryTableFieldId="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AB5CB5C-99CE-457F-ABBD-86BE248AD72B}" name="NASDAQ_Japan_Health_Care_Index" displayName="NASDAQ_Japan_Health_Care_Index" ref="O27:T51" tableType="queryTable" totalsRowShown="0">
  <autoFilter ref="O27:T51" xr:uid="{BAED1D47-C9BC-49B4-AD5D-EF1D2E33C856}"/>
  <tableColumns count="6">
    <tableColumn id="1" xr3:uid="{76B4AFAC-B300-4838-A501-641C64134386}" uniqueName="1" name="Date" queryTableFieldId="1"/>
    <tableColumn id="2" xr3:uid="{BC7F4110-A090-4265-B496-27FDCAB4005B}" uniqueName="2" name="Dernier" queryTableFieldId="2"/>
    <tableColumn id="3" xr3:uid="{AB6A73FA-064B-4612-8141-7AE0223A1912}" uniqueName="3" name="Var.%" queryTableFieldId="3"/>
    <tableColumn id="4" xr3:uid="{E8EF70E2-F8FA-4948-8D44-CABBF7477435}" uniqueName="4" name="+haut" queryTableFieldId="4"/>
    <tableColumn id="5" xr3:uid="{75C19D51-D804-4211-B567-4A2EAF2EB3E4}" uniqueName="5" name="+bas" queryTableFieldId="5"/>
    <tableColumn id="6" xr3:uid="{0524F4E4-0AEC-465D-993D-398D11B7822F}" uniqueName="6" name="Ouverture" queryTableFieldId="6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C9B2272-C99E-4940-96A5-C213503695CC}" name="NASDAQ_South_Africa_Large_Mid_Cap_Index" displayName="NASDAQ_South_Africa_Large_Mid_Cap_Index" ref="A1:F25" tableType="queryTable" totalsRowShown="0">
  <autoFilter ref="A1:F25" xr:uid="{60B1CE22-72C2-43ED-B23D-3E2605898643}"/>
  <tableColumns count="6">
    <tableColumn id="1" xr3:uid="{98CE7BF9-A1A6-4CCA-9627-28AA92C92487}" uniqueName="1" name="Date" queryTableFieldId="1"/>
    <tableColumn id="2" xr3:uid="{434C4C1A-5F26-41FF-81F0-F5377CED0AD2}" uniqueName="2" name="Dernier" queryTableFieldId="2"/>
    <tableColumn id="3" xr3:uid="{84ECEFE8-5FA2-4047-8BEC-628B3F9E123C}" uniqueName="3" name="Var.%" queryTableFieldId="3"/>
    <tableColumn id="4" xr3:uid="{049569D5-FCFB-45DC-A537-DA122FC8DE44}" uniqueName="4" name="+haut" queryTableFieldId="4"/>
    <tableColumn id="5" xr3:uid="{03007797-F2DA-4047-B082-6534F0F6F084}" uniqueName="5" name="+bas" queryTableFieldId="5"/>
    <tableColumn id="6" xr3:uid="{EE312F4F-9300-4324-AAB4-0682DAF01684}" uniqueName="6" name="Ouverture" queryTableFieldId="6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3D6950B7-650E-4AF0-B366-9E6B1FE384CE}" name="NASDAQ_Morocco_Large_Mid_Cap_Index" displayName="NASDAQ_Morocco_Large_Mid_Cap_Index" ref="H1:M25" tableType="queryTable" totalsRowShown="0">
  <autoFilter ref="H1:M25" xr:uid="{ECAD042A-04D7-4E8D-B188-24B454172924}"/>
  <tableColumns count="6">
    <tableColumn id="1" xr3:uid="{8B7FBA44-8D44-4805-807D-86D97BBE2934}" uniqueName="1" name="Date" queryTableFieldId="1"/>
    <tableColumn id="2" xr3:uid="{4F45A095-DF48-487F-88A3-6559C467036C}" uniqueName="2" name="Dernier" queryTableFieldId="2"/>
    <tableColumn id="3" xr3:uid="{81C74568-3740-43A7-AFD4-370713CDA684}" uniqueName="3" name="Var.%" queryTableFieldId="3"/>
    <tableColumn id="4" xr3:uid="{C9AA5C1E-0FF0-4DA6-8633-DF80377969EF}" uniqueName="4" name="+haut" queryTableFieldId="4"/>
    <tableColumn id="5" xr3:uid="{60BB55CE-FCD2-48EA-9CFB-82487A0E8072}" uniqueName="5" name="+bas" queryTableFieldId="5"/>
    <tableColumn id="6" xr3:uid="{AE6195FE-853D-4622-9B3D-2B750C7AA82F}" uniqueName="6" name="Ouverture" queryTableFieldId="6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2A87396-577E-4AC7-906B-4200BD7D94DD}" name="NASDAQ_Turkey_Large_Mid_Cap_Index" displayName="NASDAQ_Turkey_Large_Mid_Cap_Index" ref="O1:T25" tableType="queryTable" totalsRowShown="0">
  <autoFilter ref="O1:T25" xr:uid="{673A90C4-AAD8-44DC-B789-2F7FE435A329}"/>
  <tableColumns count="6">
    <tableColumn id="1" xr3:uid="{78C14493-F2D9-405A-8701-65E1A0A97CE1}" uniqueName="1" name="Date" queryTableFieldId="1"/>
    <tableColumn id="2" xr3:uid="{DAA1A562-1F16-456E-B34B-A3D8156D70EF}" uniqueName="2" name="Dernier" queryTableFieldId="2" dataDxfId="0"/>
    <tableColumn id="3" xr3:uid="{AEF965CB-7227-4E32-A329-4C500FED1100}" uniqueName="3" name="Var.%" queryTableFieldId="3"/>
    <tableColumn id="4" xr3:uid="{D018F2CA-67EA-4E3C-B1DC-05FC2DB84C21}" uniqueName="4" name="+haut" queryTableFieldId="4"/>
    <tableColumn id="5" xr3:uid="{438415BE-9666-4010-95DE-63D42FF1B958}" uniqueName="5" name="+bas" queryTableFieldId="5"/>
    <tableColumn id="6" xr3:uid="{7F7BCB4F-86F0-4991-BCA7-A656327484BB}" uniqueName="6" name="Ouverture" queryTableFieldId="6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CAD8F93-596E-4492-B110-E908F9BAD8F5}" name="S_P_500" displayName="S_P_500" ref="A1:F24" tableType="queryTable" totalsRowShown="0">
  <autoFilter ref="A1:F24" xr:uid="{EDF3774B-6016-4556-9CD5-22418D425E56}"/>
  <tableColumns count="6">
    <tableColumn id="1" xr3:uid="{A0D6546F-304E-499B-A614-D69E192A72B3}" uniqueName="1" name="Date" queryTableFieldId="1"/>
    <tableColumn id="2" xr3:uid="{C4EF7C01-5DB2-4392-8C91-FDFEE877A447}" uniqueName="2" name="Dernier" queryTableFieldId="2"/>
    <tableColumn id="3" xr3:uid="{8179ADD4-B593-4D47-BD8F-918ED004DE64}" uniqueName="3" name="Var.%" queryTableFieldId="3"/>
    <tableColumn id="4" xr3:uid="{AE8CF1FC-B527-418C-A944-F7709D76A76C}" uniqueName="4" name="+haut" queryTableFieldId="4"/>
    <tableColumn id="5" xr3:uid="{4C79988A-370A-405F-8144-94271EA4AE55}" uniqueName="5" name="+bas" queryTableFieldId="5"/>
    <tableColumn id="6" xr3:uid="{50B13653-C332-48BA-8EA2-1F85D3DA1D79}" uniqueName="6" name="Ouverture" queryTableFieldId="6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D9B4BC3-DD5B-40B5-887D-6C3974BAB5CA}" name="DOW_JONES_INDUSTRIAL_AVERAGE" displayName="DOW_JONES_INDUSTRIAL_AVERAGE" ref="H1:J24" tableType="queryTable" totalsRowShown="0">
  <autoFilter ref="H1:J24" xr:uid="{1CBE4019-9710-4E04-BB63-605A815F2FAF}"/>
  <tableColumns count="3">
    <tableColumn id="1" xr3:uid="{28E3928B-FFA4-4E03-88D6-E97E9616B49E}" uniqueName="1" name="Date" queryTableFieldId="1"/>
    <tableColumn id="2" xr3:uid="{6EEAE192-5AAB-43DD-A408-EA3C10632679}" uniqueName="2" name="Dernier" queryTableFieldId="2"/>
    <tableColumn id="3" xr3:uid="{2EE63A4A-F9E9-4F5B-8586-B5150A4890BF}" uniqueName="3" name="Var.%" queryTableFieldId="3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7CEC7DE-385B-41A0-987A-6AADB2E3FF24}" name="NASDAQ_COMPOSITE" displayName="NASDAQ_COMPOSITE" ref="O1:T24" tableType="queryTable" totalsRowShown="0">
  <autoFilter ref="O1:T24" xr:uid="{7CA521C6-89A2-4DE8-9C09-CED9E64C5438}"/>
  <tableColumns count="6">
    <tableColumn id="1" xr3:uid="{9667FA2E-76FC-4267-9E7E-6EC72AE52825}" uniqueName="1" name="Date" queryTableFieldId="1"/>
    <tableColumn id="2" xr3:uid="{0BB0A26A-42C1-4DB0-B0E3-BFEB3D30506B}" uniqueName="2" name="Dernier" queryTableFieldId="2"/>
    <tableColumn id="3" xr3:uid="{8E17E584-05DD-4AC1-9EB5-66BB5E907668}" uniqueName="3" name="Var.%" queryTableFieldId="3"/>
    <tableColumn id="4" xr3:uid="{3362974C-4F4A-47F9-8100-91313F5B2B72}" uniqueName="4" name="+haut" queryTableFieldId="4"/>
    <tableColumn id="5" xr3:uid="{1D3C8F2A-7535-4FAA-8DAB-B373A84C0BD6}" uniqueName="5" name="+bas" queryTableFieldId="5"/>
    <tableColumn id="6" xr3:uid="{34A739F1-30DF-4FB3-9662-8C0EEA45DA4D}" uniqueName="6" name="Ouverture" queryTableFieldId="6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012D91B-DE35-46EF-98AA-2B27630E8306}" name="NASDAQ_100_INDEX" displayName="NASDAQ_100_INDEX" ref="V1:AA24" tableType="queryTable" totalsRowShown="0">
  <autoFilter ref="V1:AA24" xr:uid="{24EE7E80-5C14-4E8B-B3DF-91C865572BF5}"/>
  <tableColumns count="6">
    <tableColumn id="1" xr3:uid="{F560824C-38C5-4629-BF4F-D270D7DB6E05}" uniqueName="1" name="Date" queryTableFieldId="1"/>
    <tableColumn id="2" xr3:uid="{AF10D127-50D6-4A4F-9B11-DBEFA93CA1AC}" uniqueName="2" name="Dernier" queryTableFieldId="2"/>
    <tableColumn id="3" xr3:uid="{70F81A01-A105-463E-B2DF-3025454AAE03}" uniqueName="3" name="Var.%" queryTableFieldId="3"/>
    <tableColumn id="4" xr3:uid="{55F98E0D-0DBE-44BB-9D25-F3A0BB4A5868}" uniqueName="4" name="+haut" queryTableFieldId="4"/>
    <tableColumn id="5" xr3:uid="{4782FF9A-88C6-49D5-A86C-C8EE488BB7C3}" uniqueName="5" name="+bas" queryTableFieldId="5"/>
    <tableColumn id="6" xr3:uid="{450DAD3E-EC8A-4BC5-9E85-BD2A82C2578A}" uniqueName="6" name="Ouverture" queryTableFieldId="6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DE2A581-1FD6-4757-B35C-EF978BF03DC2}" name="NASDAQ_BRAZIL_MID_LARGE_CAP_INDEX" displayName="NASDAQ_BRAZIL_MID_LARGE_CAP_INDEX" ref="AC1:AH24" tableType="queryTable" totalsRowShown="0">
  <autoFilter ref="AC1:AH24" xr:uid="{6F6CE6EE-FBE4-442A-BA02-47A761057FF2}"/>
  <tableColumns count="6">
    <tableColumn id="1" xr3:uid="{303319B6-EDC4-46A4-8CE7-C8BE2F761647}" uniqueName="1" name="Date" queryTableFieldId="1"/>
    <tableColumn id="2" xr3:uid="{8DAED7C9-81B8-4A81-AC71-9536B2139041}" uniqueName="2" name="Dernier" queryTableFieldId="2"/>
    <tableColumn id="3" xr3:uid="{97A4130F-8ADD-4A4B-B080-D6B286918EC0}" uniqueName="3" name="Var.%" queryTableFieldId="3"/>
    <tableColumn id="4" xr3:uid="{50008AC2-1BD6-4977-A579-80132F2FC12D}" uniqueName="4" name="+haut" queryTableFieldId="4"/>
    <tableColumn id="5" xr3:uid="{9D6CEEBF-B9D9-488B-A5C6-C0D5B17DC53B}" uniqueName="5" name="+bas" queryTableFieldId="5"/>
    <tableColumn id="6" xr3:uid="{5CEE4744-8382-4F12-8E2E-F75BD99B8A3D}" uniqueName="6" name="Ouverture" queryTableFieldId="6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C60E105-646A-40DE-8EA0-893E4B191E2E}" name="BUENOS_AIRES_MERVAL" displayName="BUENOS_AIRES_MERVAL" ref="AJ1:AO25" tableType="queryTable" totalsRowShown="0">
  <autoFilter ref="AJ1:AO25" xr:uid="{73844385-133E-42C1-829C-F67E4A12EEEC}"/>
  <tableColumns count="6">
    <tableColumn id="1" xr3:uid="{9DAC01E7-9AC9-476A-A50B-76E6AFFB919B}" uniqueName="1" name="Date" queryTableFieldId="1"/>
    <tableColumn id="2" xr3:uid="{67C03C13-7D60-4B98-81EF-3B5EDD66E5B5}" uniqueName="2" name="Dernier" queryTableFieldId="2"/>
    <tableColumn id="3" xr3:uid="{FD3ABA06-D250-4BD3-A00C-5BA9E9FF38D3}" uniqueName="3" name="Var.%" queryTableFieldId="3"/>
    <tableColumn id="4" xr3:uid="{E80C2A1A-F842-4174-8FDB-647FFC68C393}" uniqueName="4" name="+haut" queryTableFieldId="4"/>
    <tableColumn id="5" xr3:uid="{5EE9BFE5-D1D4-45BC-9754-A4F18F551A29}" uniqueName="5" name="+bas" queryTableFieldId="5"/>
    <tableColumn id="6" xr3:uid="{D9077A2C-5571-41C0-B248-6AB29C063F6B}" uniqueName="6" name="Ouverture" queryTableFieldId="6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8E60631-61F7-4288-B379-A8B2F083FEE4}" name="NASDAQ_US_Financial_Svcs_Large_Mid_Cap_NTR_Index" displayName="NASDAQ_US_Financial_Svcs_Large_Mid_Cap_NTR_Index" ref="A26:F49" tableType="queryTable" totalsRowShown="0">
  <autoFilter ref="A26:F49" xr:uid="{95D6FBFC-4E9B-4587-B4EA-C78A5D403381}"/>
  <tableColumns count="6">
    <tableColumn id="1" xr3:uid="{F74653DE-69D8-498A-A7D0-13368CB775C6}" uniqueName="1" name="Date" queryTableFieldId="1"/>
    <tableColumn id="2" xr3:uid="{690D11E6-09FE-4FD4-9550-8CC758FB22F6}" uniqueName="2" name="Dernier" queryTableFieldId="2"/>
    <tableColumn id="3" xr3:uid="{51310DAB-D6D1-4DBD-A8D4-918BC218534B}" uniqueName="3" name="Var.%" queryTableFieldId="3"/>
    <tableColumn id="4" xr3:uid="{55627234-58FF-4826-83BF-A627953711FB}" uniqueName="4" name="+haut" queryTableFieldId="4"/>
    <tableColumn id="5" xr3:uid="{78568ADE-1661-4168-8D84-744A00F76C35}" uniqueName="5" name="+bas" queryTableFieldId="5"/>
    <tableColumn id="6" xr3:uid="{9662F037-D2A2-4DFD-A67F-4DF42A52E262}" uniqueName="6" name="Ouverture" queryTableFieldId="6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AFB22C3-51B5-4316-856D-E8C292BDAE9B}" name="NASDAQ_US_Health_Care_Large_Mid_Cap_NTR_Index" displayName="NASDAQ_US_Health_Care_Large_Mid_Cap_NTR_Index" ref="H26:M49" tableType="queryTable" totalsRowShown="0">
  <autoFilter ref="H26:M49" xr:uid="{F0EA4FAB-AA50-4848-ACCC-099273D44769}"/>
  <tableColumns count="6">
    <tableColumn id="1" xr3:uid="{A070139A-7003-47E1-9F89-A6725DF45042}" uniqueName="1" name="Date" queryTableFieldId="1"/>
    <tableColumn id="2" xr3:uid="{B6968788-DADB-4E9C-AF3A-974F5392824D}" uniqueName="2" name="Dernier" queryTableFieldId="2"/>
    <tableColumn id="3" xr3:uid="{88FB1676-9083-4320-9268-035AEF41E2E4}" uniqueName="3" name="Var.%" queryTableFieldId="3"/>
    <tableColumn id="4" xr3:uid="{89330CDE-53A7-4381-A2FF-AF815B681608}" uniqueName="4" name="+haut" queryTableFieldId="4"/>
    <tableColumn id="5" xr3:uid="{A4D46E41-C975-4541-847C-BA08015A0142}" uniqueName="5" name="+bas" queryTableFieldId="5"/>
    <tableColumn id="6" xr3:uid="{9E101378-0B2B-44A9-965D-888756823D73}" uniqueName="6" name="Ouverture" queryTableFieldId="6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64ED5D1-E381-4589-8A0E-814D03AA4A18}" name="NASDAQ_US_Basic_Matls_Large_Mid_Cap_NTR_Index" displayName="NASDAQ_US_Basic_Matls_Large_Mid_Cap_NTR_Index" ref="O26:T49" tableType="queryTable" totalsRowShown="0">
  <autoFilter ref="O26:T49" xr:uid="{E60EA3A6-A55F-4883-A799-E703E093B3B9}"/>
  <tableColumns count="6">
    <tableColumn id="1" xr3:uid="{85675ACD-3ACE-43F9-9C32-E6CDA5E67CA0}" uniqueName="1" name="Date" queryTableFieldId="1"/>
    <tableColumn id="2" xr3:uid="{51E60F25-E8D8-40E6-88A3-CE258EE53BB2}" uniqueName="2" name="Dernier" queryTableFieldId="2"/>
    <tableColumn id="3" xr3:uid="{731ADBE2-86C4-4C9F-B818-EB19DBDB144C}" uniqueName="3" name="Var.%" queryTableFieldId="3"/>
    <tableColumn id="4" xr3:uid="{7F0F4F61-6DE7-46B6-BE23-A02E19999C50}" uniqueName="4" name="+haut" queryTableFieldId="4"/>
    <tableColumn id="5" xr3:uid="{5ADC168A-FF68-442F-AF39-4237E4363E79}" uniqueName="5" name="+bas" queryTableFieldId="5"/>
    <tableColumn id="6" xr3:uid="{6B33630E-9C40-4E86-9445-E50A5A036D2A}" uniqueName="6" name="Ouverture" queryTableFieldId="6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1A0A5C-F884-4405-969F-7B383AC8E551}" name="NASDAQ_US_Tech_Large_Mid_Cap_Index" displayName="NASDAQ_US_Tech_Large_Mid_Cap_Index" ref="V26:AA49" tableType="queryTable" totalsRowShown="0">
  <autoFilter ref="V26:AA49" xr:uid="{C677AEEF-1801-40FD-A06D-01C22BE1A5AB}"/>
  <tableColumns count="6">
    <tableColumn id="1" xr3:uid="{42FD562A-BA7B-4E16-AE9F-3CA6AF89F628}" uniqueName="1" name="Date" queryTableFieldId="1"/>
    <tableColumn id="2" xr3:uid="{4785D624-D18A-4623-892E-5EBC3C6ED878}" uniqueName="2" name="Dernier" queryTableFieldId="2"/>
    <tableColumn id="3" xr3:uid="{2DFDAE0F-E1CF-414F-88F9-D40523EE25CA}" uniqueName="3" name="Var.%" queryTableFieldId="3"/>
    <tableColumn id="4" xr3:uid="{76261A1D-4920-4FB9-A1D5-CFA8B42F02D0}" uniqueName="4" name="+haut" queryTableFieldId="4"/>
    <tableColumn id="5" xr3:uid="{3AE79154-8A1B-4EB5-BC4B-B88115D764AE}" uniqueName="5" name="+bas" queryTableFieldId="5"/>
    <tableColumn id="6" xr3:uid="{F539BA3B-F39F-43C0-92B4-0340BAB9416C}" uniqueName="6" name="Ouvertur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12" Type="http://schemas.openxmlformats.org/officeDocument/2006/relationships/table" Target="../tables/table29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5" Type="http://schemas.openxmlformats.org/officeDocument/2006/relationships/table" Target="../tables/table22.xml"/><Relationship Id="rId10" Type="http://schemas.openxmlformats.org/officeDocument/2006/relationships/table" Target="../tables/table27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2" Type="http://schemas.openxmlformats.org/officeDocument/2006/relationships/table" Target="../tables/table43.xml"/><Relationship Id="rId1" Type="http://schemas.openxmlformats.org/officeDocument/2006/relationships/table" Target="../tables/table42.xml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8FF47-0BED-48B5-AC54-BAAF4E5BFD74}">
  <sheetPr codeName="Tableau"/>
  <dimension ref="A1"/>
  <sheetViews>
    <sheetView workbookViewId="0">
      <selection activeCell="Q14" sqref="Q14"/>
    </sheetView>
  </sheetViews>
  <sheetFormatPr baseColWidth="10" defaultColWidth="10.6640625" defaultRowHeight="14.4" x14ac:dyDescent="0.3"/>
  <cols>
    <col min="1" max="16384" width="10.6640625" style="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A2A46-EFE2-4081-AFF8-EFB87802CAC7}">
  <sheetPr codeName="Portefeuille"/>
  <dimension ref="A1"/>
  <sheetViews>
    <sheetView workbookViewId="0">
      <selection activeCell="K30" sqref="K30"/>
    </sheetView>
  </sheetViews>
  <sheetFormatPr baseColWidth="10" defaultColWidth="10.6640625" defaultRowHeight="14.4" x14ac:dyDescent="0.3"/>
  <cols>
    <col min="1" max="16384" width="10.6640625" style="5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0235B-8B3C-46FB-B344-93DC41466BA2}">
  <sheetPr codeName="Feuil1"/>
  <dimension ref="A1:H50"/>
  <sheetViews>
    <sheetView zoomScale="90" workbookViewId="0">
      <selection activeCell="G2" sqref="G2"/>
    </sheetView>
  </sheetViews>
  <sheetFormatPr baseColWidth="10" defaultColWidth="11.44140625" defaultRowHeight="14.4" x14ac:dyDescent="0.3"/>
  <cols>
    <col min="1" max="1" width="11.6640625" bestFit="1" customWidth="1"/>
    <col min="2" max="2" width="10.33203125" bestFit="1" customWidth="1"/>
    <col min="3" max="3" width="9.33203125" bestFit="1" customWidth="1"/>
    <col min="4" max="5" width="9.6640625" bestFit="1" customWidth="1"/>
    <col min="6" max="6" width="12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45667</v>
      </c>
      <c r="B2" s="1">
        <v>6036.35</v>
      </c>
      <c r="C2" s="1">
        <v>0.89</v>
      </c>
      <c r="D2" s="1">
        <v>6049.27</v>
      </c>
      <c r="E2" s="1">
        <v>5962.65</v>
      </c>
      <c r="F2" s="1">
        <v>5982.23</v>
      </c>
      <c r="G2" s="1" t="s">
        <v>7</v>
      </c>
    </row>
    <row r="3" spans="1:7" x14ac:dyDescent="0.3">
      <c r="A3" s="2" t="s">
        <v>8</v>
      </c>
      <c r="B3" s="1">
        <v>5983.16</v>
      </c>
      <c r="C3" s="1">
        <v>0.21</v>
      </c>
      <c r="D3" s="1">
        <v>5983.16</v>
      </c>
      <c r="E3" s="1">
        <v>5932.33</v>
      </c>
      <c r="F3" s="1">
        <v>5959.5</v>
      </c>
      <c r="G3" s="3"/>
    </row>
    <row r="4" spans="1:7" x14ac:dyDescent="0.3">
      <c r="A4" s="2" t="s">
        <v>9</v>
      </c>
      <c r="B4" s="1">
        <v>5970.59</v>
      </c>
      <c r="C4" s="1">
        <v>0.16</v>
      </c>
      <c r="D4" s="1">
        <v>5985.65</v>
      </c>
      <c r="E4" s="1">
        <v>5964.53</v>
      </c>
      <c r="F4" s="1">
        <v>5982.95</v>
      </c>
      <c r="G4" s="1"/>
    </row>
    <row r="5" spans="1:7" x14ac:dyDescent="0.3">
      <c r="A5" s="2" t="s">
        <v>10</v>
      </c>
      <c r="B5" s="1">
        <v>5961.2</v>
      </c>
      <c r="C5" s="1">
        <v>0.93</v>
      </c>
      <c r="D5" s="1">
        <v>5964.3</v>
      </c>
      <c r="E5" s="1">
        <v>5924.68</v>
      </c>
      <c r="F5" s="1">
        <v>5928.03</v>
      </c>
      <c r="G5" s="1"/>
    </row>
    <row r="6" spans="1:7" x14ac:dyDescent="0.3">
      <c r="A6" s="2" t="s">
        <v>11</v>
      </c>
      <c r="B6" s="1">
        <v>5906.26</v>
      </c>
      <c r="C6" s="1">
        <v>-0.43</v>
      </c>
      <c r="D6" s="1">
        <v>5925.66</v>
      </c>
      <c r="E6" s="1">
        <v>5880.05</v>
      </c>
      <c r="F6" s="1">
        <v>5909.42</v>
      </c>
      <c r="G6" s="1"/>
    </row>
    <row r="7" spans="1:7" x14ac:dyDescent="0.3">
      <c r="A7" s="2" t="s">
        <v>12</v>
      </c>
      <c r="B7" s="1">
        <v>5931.91</v>
      </c>
      <c r="C7" s="1">
        <v>-0.51</v>
      </c>
      <c r="D7" s="1">
        <v>5962.8</v>
      </c>
      <c r="E7" s="1">
        <v>5919.05</v>
      </c>
      <c r="F7" s="1">
        <v>5962.6</v>
      </c>
      <c r="G7" s="1"/>
    </row>
    <row r="8" spans="1:7" x14ac:dyDescent="0.3">
      <c r="A8" s="2" t="s">
        <v>13</v>
      </c>
      <c r="B8" s="1">
        <v>5962.58</v>
      </c>
      <c r="C8" s="1">
        <v>0.5</v>
      </c>
      <c r="D8" s="1">
        <v>5998.39</v>
      </c>
      <c r="E8" s="1">
        <v>5953.75</v>
      </c>
      <c r="F8" s="1">
        <v>5960.38</v>
      </c>
      <c r="G8" s="1"/>
    </row>
    <row r="9" spans="1:7" x14ac:dyDescent="0.3">
      <c r="A9" s="2" t="s">
        <v>14</v>
      </c>
      <c r="B9" s="1">
        <v>5933.06</v>
      </c>
      <c r="C9" s="1">
        <v>-0.27</v>
      </c>
      <c r="D9" s="1">
        <v>5945.59</v>
      </c>
      <c r="E9" s="1">
        <v>5909.35</v>
      </c>
      <c r="F9" s="1">
        <v>5941.75</v>
      </c>
      <c r="G9" s="1"/>
    </row>
    <row r="10" spans="1:7" x14ac:dyDescent="0.3">
      <c r="A10" s="2" t="s">
        <v>15</v>
      </c>
      <c r="B10" s="1">
        <v>5949.12</v>
      </c>
      <c r="C10" s="1">
        <v>-0.04</v>
      </c>
      <c r="D10" s="1">
        <v>6010.06</v>
      </c>
      <c r="E10" s="1">
        <v>5949.12</v>
      </c>
      <c r="F10" s="1">
        <v>5962.36</v>
      </c>
      <c r="G10" s="1"/>
    </row>
    <row r="11" spans="1:7" x14ac:dyDescent="0.3">
      <c r="A11" s="2" t="s">
        <v>16</v>
      </c>
      <c r="B11" s="1">
        <v>5951.78</v>
      </c>
      <c r="C11" s="1">
        <v>0.82</v>
      </c>
      <c r="D11" s="1">
        <v>5977.2</v>
      </c>
      <c r="E11" s="1">
        <v>5934.11</v>
      </c>
      <c r="F11" s="1">
        <v>5937.05</v>
      </c>
      <c r="G11" s="1"/>
    </row>
    <row r="12" spans="1:7" x14ac:dyDescent="0.3">
      <c r="A12" s="2" t="s">
        <v>17</v>
      </c>
      <c r="B12" s="1">
        <v>5903.29</v>
      </c>
      <c r="C12" s="1">
        <v>-0.37</v>
      </c>
      <c r="D12" s="1">
        <v>5945.14</v>
      </c>
      <c r="E12" s="1">
        <v>5896.85</v>
      </c>
      <c r="F12" s="1">
        <v>5941.99</v>
      </c>
      <c r="G12" s="1"/>
    </row>
    <row r="13" spans="1:7" x14ac:dyDescent="0.3">
      <c r="A13" s="2" t="s">
        <v>18</v>
      </c>
      <c r="B13" s="1">
        <v>5925.48</v>
      </c>
      <c r="C13" s="1">
        <v>-0.97</v>
      </c>
      <c r="D13" s="1">
        <v>5988.76</v>
      </c>
      <c r="E13" s="1">
        <v>5920.45</v>
      </c>
      <c r="F13" s="1">
        <v>5972.33</v>
      </c>
      <c r="G13" s="1"/>
    </row>
    <row r="14" spans="1:7" x14ac:dyDescent="0.3">
      <c r="A14" s="2" t="s">
        <v>19</v>
      </c>
      <c r="B14" s="1">
        <v>5983.77</v>
      </c>
      <c r="C14" s="1">
        <v>0.87</v>
      </c>
      <c r="D14" s="1">
        <v>6013.74</v>
      </c>
      <c r="E14" s="1">
        <v>5946.05</v>
      </c>
      <c r="F14" s="1">
        <v>5949.59</v>
      </c>
      <c r="G14" s="1"/>
    </row>
    <row r="15" spans="1:7" x14ac:dyDescent="0.3">
      <c r="A15" s="2">
        <v>46000</v>
      </c>
      <c r="B15" s="1">
        <v>5931.93</v>
      </c>
      <c r="C15" s="1">
        <v>0.06</v>
      </c>
      <c r="D15" s="1">
        <v>5943.64</v>
      </c>
      <c r="E15" s="1">
        <v>5890.15</v>
      </c>
      <c r="F15" s="1">
        <v>5935.79</v>
      </c>
      <c r="G15" s="1"/>
    </row>
    <row r="16" spans="1:7" x14ac:dyDescent="0.3">
      <c r="A16" s="2">
        <v>45970</v>
      </c>
      <c r="B16" s="1">
        <v>5928.32</v>
      </c>
      <c r="C16" s="1">
        <v>0.8</v>
      </c>
      <c r="D16" s="1">
        <v>5946.84</v>
      </c>
      <c r="E16" s="1">
        <v>5891.74</v>
      </c>
      <c r="F16" s="1">
        <v>5896.83</v>
      </c>
      <c r="G16" s="1"/>
    </row>
    <row r="17" spans="1:8" x14ac:dyDescent="0.3">
      <c r="A17" s="2">
        <v>45939</v>
      </c>
      <c r="B17" s="1">
        <v>5881.53</v>
      </c>
      <c r="C17" s="1">
        <v>0.18</v>
      </c>
      <c r="D17" s="1">
        <v>5926.92</v>
      </c>
      <c r="E17" s="1">
        <v>5873.46</v>
      </c>
      <c r="F17" s="1">
        <v>5889.43</v>
      </c>
      <c r="G17" s="1"/>
    </row>
    <row r="18" spans="1:8" x14ac:dyDescent="0.3">
      <c r="A18" s="2">
        <v>45909</v>
      </c>
      <c r="B18" s="1">
        <v>5871.19</v>
      </c>
      <c r="C18" s="1">
        <v>0.18</v>
      </c>
      <c r="D18" s="1">
        <v>5903.49</v>
      </c>
      <c r="E18" s="1">
        <v>5857.38</v>
      </c>
      <c r="F18" s="1">
        <v>5873.31</v>
      </c>
      <c r="G18" s="1"/>
    </row>
    <row r="19" spans="1:8" x14ac:dyDescent="0.3">
      <c r="A19" s="2">
        <v>45878</v>
      </c>
      <c r="B19" s="1">
        <v>5860.45</v>
      </c>
      <c r="C19" s="1">
        <v>0.75</v>
      </c>
      <c r="D19" s="1">
        <v>5868.17</v>
      </c>
      <c r="E19" s="1">
        <v>5821.71</v>
      </c>
      <c r="F19" s="1">
        <v>5840.89</v>
      </c>
      <c r="G19" s="1"/>
    </row>
    <row r="20" spans="1:8" x14ac:dyDescent="0.3">
      <c r="A20" s="2">
        <v>45786</v>
      </c>
      <c r="B20" s="1">
        <v>5816.7</v>
      </c>
      <c r="C20" s="1">
        <v>-0.28999999999999998</v>
      </c>
      <c r="D20" s="1">
        <v>5858.98</v>
      </c>
      <c r="E20" s="1">
        <v>5798.25</v>
      </c>
      <c r="F20" s="1">
        <v>5853.3</v>
      </c>
      <c r="G20" s="1"/>
    </row>
    <row r="21" spans="1:8" x14ac:dyDescent="0.3">
      <c r="A21" s="2">
        <v>45756</v>
      </c>
      <c r="B21" s="1">
        <v>5833.65</v>
      </c>
      <c r="C21" s="1">
        <v>-0.19</v>
      </c>
      <c r="D21" s="1">
        <v>5854.07</v>
      </c>
      <c r="E21" s="1">
        <v>5816.88</v>
      </c>
      <c r="F21" s="1">
        <v>5831.91</v>
      </c>
      <c r="G21" s="1"/>
    </row>
    <row r="22" spans="1:8" x14ac:dyDescent="0.3">
      <c r="A22" s="2">
        <v>45725</v>
      </c>
      <c r="B22" s="1">
        <v>5845.01</v>
      </c>
      <c r="C22" s="1">
        <v>0.79</v>
      </c>
      <c r="D22" s="1">
        <v>5857.79</v>
      </c>
      <c r="E22" s="1">
        <v>5810.1</v>
      </c>
      <c r="F22" s="1">
        <v>5840.04</v>
      </c>
      <c r="G22" s="1"/>
    </row>
    <row r="23" spans="1:8" x14ac:dyDescent="0.3">
      <c r="A23" s="2">
        <v>45697</v>
      </c>
      <c r="B23" s="1">
        <v>5799.01</v>
      </c>
      <c r="C23" s="1">
        <v>-0.81</v>
      </c>
      <c r="D23" s="1">
        <v>5867.87</v>
      </c>
      <c r="E23" s="1">
        <v>5795.01</v>
      </c>
      <c r="F23" s="1">
        <v>5860.98</v>
      </c>
      <c r="G23" s="4"/>
    </row>
    <row r="24" spans="1:8" x14ac:dyDescent="0.3">
      <c r="A24" s="2">
        <v>45666</v>
      </c>
      <c r="B24" s="1">
        <v>5846.25</v>
      </c>
      <c r="C24" s="1">
        <v>0.01</v>
      </c>
      <c r="D24" s="1">
        <v>5874.97</v>
      </c>
      <c r="E24" s="1">
        <v>5838.1</v>
      </c>
      <c r="F24" s="1">
        <v>5860.59</v>
      </c>
      <c r="G24" s="1"/>
    </row>
    <row r="25" spans="1:8" x14ac:dyDescent="0.3">
      <c r="A25" s="2" t="s">
        <v>20</v>
      </c>
      <c r="B25" s="1">
        <v>5845.83</v>
      </c>
      <c r="C25" s="1">
        <v>0</v>
      </c>
      <c r="D25" s="1">
        <v>5891.42</v>
      </c>
      <c r="E25" s="1">
        <v>5844.96</v>
      </c>
      <c r="F25" s="1">
        <v>5875.27</v>
      </c>
      <c r="G25" s="1"/>
    </row>
    <row r="27" spans="1:8" x14ac:dyDescent="0.3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H27" t="s">
        <v>21</v>
      </c>
    </row>
    <row r="28" spans="1:8" x14ac:dyDescent="0.3">
      <c r="A28" t="s">
        <v>8</v>
      </c>
      <c r="B28">
        <v>26855.56</v>
      </c>
      <c r="C28">
        <v>0.87</v>
      </c>
      <c r="D28">
        <v>26888.400000000001</v>
      </c>
      <c r="E28">
        <v>26558.28</v>
      </c>
      <c r="F28">
        <v>26674.16</v>
      </c>
    </row>
    <row r="29" spans="1:8" x14ac:dyDescent="0.3">
      <c r="A29" t="s">
        <v>9</v>
      </c>
      <c r="B29">
        <v>26622.880000000001</v>
      </c>
      <c r="C29">
        <v>1.89</v>
      </c>
      <c r="D29">
        <v>26687.72</v>
      </c>
      <c r="E29">
        <v>26321.57</v>
      </c>
      <c r="F29">
        <v>26321.57</v>
      </c>
    </row>
    <row r="30" spans="1:8" x14ac:dyDescent="0.3">
      <c r="A30" t="s">
        <v>10</v>
      </c>
      <c r="B30">
        <v>26128.2</v>
      </c>
      <c r="C30">
        <v>-1.35</v>
      </c>
      <c r="D30">
        <v>26406.05</v>
      </c>
      <c r="E30">
        <v>26072.93</v>
      </c>
      <c r="F30">
        <v>26272.3</v>
      </c>
    </row>
    <row r="31" spans="1:8" x14ac:dyDescent="0.3">
      <c r="A31" t="s">
        <v>11</v>
      </c>
      <c r="B31">
        <v>26484.68</v>
      </c>
      <c r="C31">
        <v>-0.13</v>
      </c>
      <c r="D31">
        <v>26640.53</v>
      </c>
      <c r="E31">
        <v>26403.52</v>
      </c>
      <c r="F31">
        <v>26536.13</v>
      </c>
    </row>
    <row r="32" spans="1:8" x14ac:dyDescent="0.3">
      <c r="A32" t="s">
        <v>12</v>
      </c>
      <c r="B32">
        <v>26518.65</v>
      </c>
      <c r="C32">
        <v>1.37</v>
      </c>
      <c r="D32">
        <v>26562.880000000001</v>
      </c>
      <c r="E32">
        <v>26057.26</v>
      </c>
      <c r="F32">
        <v>26073.69</v>
      </c>
    </row>
    <row r="33" spans="1:6" x14ac:dyDescent="0.3">
      <c r="A33" t="s">
        <v>13</v>
      </c>
      <c r="B33">
        <v>26159.119999999999</v>
      </c>
      <c r="C33">
        <v>-0.7</v>
      </c>
      <c r="D33">
        <v>26454.09</v>
      </c>
      <c r="E33">
        <v>26003.67</v>
      </c>
      <c r="F33">
        <v>26435.58</v>
      </c>
    </row>
    <row r="34" spans="1:6" x14ac:dyDescent="0.3">
      <c r="A34" t="s">
        <v>14</v>
      </c>
      <c r="B34">
        <v>26344.14</v>
      </c>
      <c r="C34">
        <v>-0.76</v>
      </c>
      <c r="D34">
        <v>26479.14</v>
      </c>
      <c r="E34">
        <v>26204.01</v>
      </c>
      <c r="F34">
        <v>26459.52</v>
      </c>
    </row>
    <row r="35" spans="1:6" x14ac:dyDescent="0.3">
      <c r="A35" t="s">
        <v>15</v>
      </c>
      <c r="B35">
        <v>26545.1</v>
      </c>
      <c r="C35">
        <v>0</v>
      </c>
      <c r="D35">
        <v>26637.64</v>
      </c>
      <c r="E35">
        <v>26414.11</v>
      </c>
      <c r="F35">
        <v>26583.03</v>
      </c>
    </row>
    <row r="36" spans="1:6" x14ac:dyDescent="0.3">
      <c r="A36" t="s">
        <v>16</v>
      </c>
      <c r="B36">
        <v>26544.85</v>
      </c>
      <c r="C36">
        <v>-1.35</v>
      </c>
      <c r="D36">
        <v>27058.03</v>
      </c>
      <c r="E36">
        <v>26322.080000000002</v>
      </c>
      <c r="F36">
        <v>26863.69</v>
      </c>
    </row>
    <row r="37" spans="1:6" x14ac:dyDescent="0.3">
      <c r="A37" t="s">
        <v>17</v>
      </c>
      <c r="B37">
        <v>26908.39</v>
      </c>
      <c r="C37">
        <v>1.78</v>
      </c>
      <c r="D37">
        <v>26936.5</v>
      </c>
      <c r="E37">
        <v>26540.57</v>
      </c>
      <c r="F37">
        <v>26554.19</v>
      </c>
    </row>
    <row r="38" spans="1:6" x14ac:dyDescent="0.3">
      <c r="A38" t="s">
        <v>18</v>
      </c>
      <c r="B38">
        <v>26438.51</v>
      </c>
      <c r="C38">
        <v>-0.03</v>
      </c>
      <c r="D38">
        <v>26601.59</v>
      </c>
      <c r="E38">
        <v>26332.21</v>
      </c>
      <c r="F38">
        <v>26536.63</v>
      </c>
    </row>
    <row r="39" spans="1:6" x14ac:dyDescent="0.3">
      <c r="A39" t="s">
        <v>19</v>
      </c>
      <c r="B39">
        <v>26446.560000000001</v>
      </c>
      <c r="C39">
        <v>0.22</v>
      </c>
      <c r="D39">
        <v>26532.75</v>
      </c>
      <c r="E39">
        <v>26280.23</v>
      </c>
      <c r="F39">
        <v>26308.91</v>
      </c>
    </row>
    <row r="40" spans="1:6" x14ac:dyDescent="0.3">
      <c r="A40" s="2">
        <v>46000</v>
      </c>
      <c r="B40">
        <v>26388.16</v>
      </c>
      <c r="C40">
        <v>1.1599999999999999</v>
      </c>
      <c r="D40">
        <v>26585.95</v>
      </c>
      <c r="E40">
        <v>26329.66</v>
      </c>
      <c r="F40">
        <v>26539.439999999999</v>
      </c>
    </row>
    <row r="41" spans="1:6" x14ac:dyDescent="0.3">
      <c r="A41" s="2">
        <v>45970</v>
      </c>
      <c r="B41">
        <v>26086.32</v>
      </c>
      <c r="C41">
        <v>-0.43</v>
      </c>
      <c r="D41">
        <v>26241.46</v>
      </c>
      <c r="E41">
        <v>25878.97</v>
      </c>
      <c r="F41">
        <v>25987.49</v>
      </c>
    </row>
    <row r="42" spans="1:6" x14ac:dyDescent="0.3">
      <c r="A42" s="2">
        <v>45939</v>
      </c>
      <c r="B42">
        <v>26200.26</v>
      </c>
      <c r="C42">
        <v>1.01</v>
      </c>
      <c r="D42">
        <v>26296.6</v>
      </c>
      <c r="E42">
        <v>26017.5</v>
      </c>
      <c r="F42">
        <v>26042.41</v>
      </c>
    </row>
    <row r="43" spans="1:6" x14ac:dyDescent="0.3">
      <c r="A43" s="2">
        <v>45909</v>
      </c>
      <c r="B43">
        <v>25938.13</v>
      </c>
      <c r="C43">
        <v>1.19</v>
      </c>
      <c r="D43">
        <v>26027.94</v>
      </c>
      <c r="E43">
        <v>25675.279999999999</v>
      </c>
      <c r="F43">
        <v>25711.07</v>
      </c>
    </row>
    <row r="44" spans="1:6" x14ac:dyDescent="0.3">
      <c r="A44" s="2">
        <v>45878</v>
      </c>
      <c r="B44">
        <v>25633.91</v>
      </c>
      <c r="C44">
        <v>0.85</v>
      </c>
      <c r="D44">
        <v>25664.01</v>
      </c>
      <c r="E44">
        <v>25387.81</v>
      </c>
      <c r="F44">
        <v>25440.01</v>
      </c>
    </row>
    <row r="45" spans="1:6" x14ac:dyDescent="0.3">
      <c r="A45" s="2">
        <v>45786</v>
      </c>
      <c r="B45">
        <v>25417.98</v>
      </c>
      <c r="C45">
        <v>1.43</v>
      </c>
      <c r="D45">
        <v>25471.8</v>
      </c>
      <c r="E45">
        <v>25090.65</v>
      </c>
      <c r="F45">
        <v>25136.240000000002</v>
      </c>
    </row>
    <row r="46" spans="1:6" x14ac:dyDescent="0.3">
      <c r="A46" s="2">
        <v>45756</v>
      </c>
      <c r="B46">
        <v>25058.51</v>
      </c>
      <c r="C46">
        <v>-1.1200000000000001</v>
      </c>
      <c r="D46">
        <v>25494.45</v>
      </c>
      <c r="E46">
        <v>25013.26</v>
      </c>
      <c r="F46">
        <v>25489.13</v>
      </c>
    </row>
    <row r="47" spans="1:6" x14ac:dyDescent="0.3">
      <c r="A47" s="2">
        <v>45725</v>
      </c>
      <c r="B47">
        <v>25343.43</v>
      </c>
      <c r="C47">
        <v>-0.6</v>
      </c>
      <c r="D47">
        <v>25789.99</v>
      </c>
      <c r="E47">
        <v>25276.87</v>
      </c>
      <c r="F47">
        <v>25660.65</v>
      </c>
    </row>
    <row r="48" spans="1:6" x14ac:dyDescent="0.3">
      <c r="A48" s="2">
        <v>45697</v>
      </c>
      <c r="B48">
        <v>25496.55</v>
      </c>
      <c r="C48">
        <v>-0.47</v>
      </c>
      <c r="D48">
        <v>25724.73</v>
      </c>
      <c r="E48">
        <v>25416.61</v>
      </c>
      <c r="F48">
        <v>25587.97</v>
      </c>
    </row>
    <row r="49" spans="1:6" x14ac:dyDescent="0.3">
      <c r="A49" s="2">
        <v>45666</v>
      </c>
      <c r="B49">
        <v>25617.42</v>
      </c>
      <c r="C49">
        <v>2.15</v>
      </c>
      <c r="D49">
        <v>25638.34</v>
      </c>
      <c r="E49">
        <v>25471.35</v>
      </c>
      <c r="F49">
        <v>25508.21</v>
      </c>
    </row>
    <row r="50" spans="1:6" x14ac:dyDescent="0.3">
      <c r="A50" t="s">
        <v>20</v>
      </c>
      <c r="B50">
        <v>25077.62</v>
      </c>
      <c r="C50">
        <v>0</v>
      </c>
      <c r="D50">
        <v>25277.51</v>
      </c>
      <c r="E50">
        <v>25066.85</v>
      </c>
      <c r="F50">
        <v>25095.45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D96DF-429B-4CD6-83C0-28EDCDAD3651}">
  <sheetPr codeName="Feuil12"/>
  <dimension ref="A1:F25"/>
  <sheetViews>
    <sheetView workbookViewId="0"/>
  </sheetViews>
  <sheetFormatPr baseColWidth="10" defaultColWidth="11.44140625" defaultRowHeight="14.4" x14ac:dyDescent="0.3"/>
  <cols>
    <col min="1" max="1" width="10.5546875" bestFit="1" customWidth="1"/>
    <col min="2" max="2" width="9.33203125" bestFit="1" customWidth="1"/>
    <col min="3" max="4" width="8.5546875" bestFit="1" customWidth="1"/>
    <col min="5" max="5" width="7.88671875" bestFit="1" customWidth="1"/>
    <col min="6" max="6" width="11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2">
        <v>45940</v>
      </c>
      <c r="B2">
        <v>7918</v>
      </c>
      <c r="C2">
        <v>-1.53</v>
      </c>
      <c r="D2">
        <v>8082.53</v>
      </c>
      <c r="E2">
        <v>7905.83</v>
      </c>
      <c r="F2">
        <v>8049.57</v>
      </c>
    </row>
    <row r="3" spans="1:6" x14ac:dyDescent="0.3">
      <c r="A3" s="2">
        <v>45939</v>
      </c>
      <c r="B3">
        <v>8041.36</v>
      </c>
      <c r="C3">
        <v>-0.23</v>
      </c>
      <c r="D3">
        <v>8109.77</v>
      </c>
      <c r="E3">
        <v>8041.36</v>
      </c>
      <c r="F3">
        <v>8074.12</v>
      </c>
    </row>
    <row r="4" spans="1:6" x14ac:dyDescent="0.3">
      <c r="A4" s="2">
        <v>45938</v>
      </c>
      <c r="B4">
        <v>8060.13</v>
      </c>
      <c r="C4">
        <v>1.07</v>
      </c>
      <c r="D4">
        <v>8070.64</v>
      </c>
      <c r="E4">
        <v>7983.37</v>
      </c>
      <c r="F4">
        <v>7983.37</v>
      </c>
    </row>
    <row r="5" spans="1:6" x14ac:dyDescent="0.3">
      <c r="A5" s="2">
        <v>45937</v>
      </c>
      <c r="B5">
        <v>7974.85</v>
      </c>
      <c r="C5">
        <v>0.04</v>
      </c>
      <c r="D5">
        <v>8005.74</v>
      </c>
      <c r="E5">
        <v>7934.13</v>
      </c>
      <c r="F5">
        <v>7974.91</v>
      </c>
    </row>
    <row r="6" spans="1:6" x14ac:dyDescent="0.3">
      <c r="A6" s="2">
        <v>45936</v>
      </c>
      <c r="B6">
        <v>7971.78</v>
      </c>
      <c r="C6">
        <v>-1.36</v>
      </c>
      <c r="D6">
        <v>8035.72</v>
      </c>
      <c r="E6">
        <v>7909.46</v>
      </c>
      <c r="F6">
        <v>8035.33</v>
      </c>
    </row>
    <row r="7" spans="1:6" x14ac:dyDescent="0.3">
      <c r="A7" s="2">
        <v>45933</v>
      </c>
      <c r="B7">
        <v>8081.54</v>
      </c>
      <c r="C7">
        <v>0.31</v>
      </c>
      <c r="D7">
        <v>8097.24</v>
      </c>
      <c r="E7">
        <v>8040.36</v>
      </c>
      <c r="F7">
        <v>8093.01</v>
      </c>
    </row>
    <row r="8" spans="1:6" x14ac:dyDescent="0.3">
      <c r="A8" s="2">
        <v>45932</v>
      </c>
      <c r="B8">
        <v>8056.63</v>
      </c>
      <c r="C8">
        <v>1.1299999999999999</v>
      </c>
      <c r="D8">
        <v>8088.53</v>
      </c>
      <c r="E8">
        <v>8023.02</v>
      </c>
      <c r="F8">
        <v>8025.5</v>
      </c>
    </row>
    <row r="9" spans="1:6" x14ac:dyDescent="0.3">
      <c r="A9" s="2">
        <v>45931</v>
      </c>
      <c r="B9">
        <v>7966.95</v>
      </c>
      <c r="C9">
        <v>0.9</v>
      </c>
      <c r="D9">
        <v>7984.82</v>
      </c>
      <c r="E9">
        <v>7865.4</v>
      </c>
      <c r="F9">
        <v>7894.29</v>
      </c>
    </row>
    <row r="10" spans="1:6" x14ac:dyDescent="0.3">
      <c r="A10" t="s">
        <v>8</v>
      </c>
      <c r="B10">
        <v>7895.94</v>
      </c>
      <c r="C10">
        <v>0.19</v>
      </c>
      <c r="D10">
        <v>7895.94</v>
      </c>
      <c r="E10">
        <v>7831.08</v>
      </c>
      <c r="F10">
        <v>7865.44</v>
      </c>
    </row>
    <row r="11" spans="1:6" x14ac:dyDescent="0.3">
      <c r="A11" t="s">
        <v>9</v>
      </c>
      <c r="B11">
        <v>7880.87</v>
      </c>
      <c r="C11">
        <v>0.13</v>
      </c>
      <c r="D11">
        <v>7901.23</v>
      </c>
      <c r="E11">
        <v>7870.47</v>
      </c>
      <c r="F11">
        <v>7899.02</v>
      </c>
    </row>
    <row r="12" spans="1:6" x14ac:dyDescent="0.3">
      <c r="A12" t="s">
        <v>10</v>
      </c>
      <c r="B12">
        <v>7870.68</v>
      </c>
      <c r="C12">
        <v>0.97</v>
      </c>
      <c r="D12">
        <v>7875.04</v>
      </c>
      <c r="E12">
        <v>7821.25</v>
      </c>
      <c r="F12">
        <v>7822.17</v>
      </c>
    </row>
    <row r="13" spans="1:6" x14ac:dyDescent="0.3">
      <c r="A13" t="s">
        <v>11</v>
      </c>
      <c r="B13">
        <v>7795.42</v>
      </c>
      <c r="C13">
        <v>-0.41</v>
      </c>
      <c r="D13">
        <v>7819.7</v>
      </c>
      <c r="E13">
        <v>7760.07</v>
      </c>
      <c r="F13">
        <v>7797.97</v>
      </c>
    </row>
    <row r="14" spans="1:6" x14ac:dyDescent="0.3">
      <c r="A14" t="s">
        <v>12</v>
      </c>
      <c r="B14">
        <v>7827.45</v>
      </c>
      <c r="C14">
        <v>-0.56999999999999995</v>
      </c>
      <c r="D14">
        <v>7872.57</v>
      </c>
      <c r="E14">
        <v>7810.05</v>
      </c>
      <c r="F14">
        <v>7871.22</v>
      </c>
    </row>
    <row r="15" spans="1:6" x14ac:dyDescent="0.3">
      <c r="A15" t="s">
        <v>13</v>
      </c>
      <c r="B15">
        <v>7872.02</v>
      </c>
      <c r="C15">
        <v>0.54</v>
      </c>
      <c r="D15">
        <v>7919.07</v>
      </c>
      <c r="E15">
        <v>7857.11</v>
      </c>
      <c r="F15">
        <v>7867.69</v>
      </c>
    </row>
    <row r="16" spans="1:6" x14ac:dyDescent="0.3">
      <c r="A16" t="s">
        <v>14</v>
      </c>
      <c r="B16">
        <v>7830.11</v>
      </c>
      <c r="C16">
        <v>-0.3</v>
      </c>
      <c r="D16">
        <v>7850.22</v>
      </c>
      <c r="E16">
        <v>7801.17</v>
      </c>
      <c r="F16">
        <v>7847.76</v>
      </c>
    </row>
    <row r="17" spans="1:6" x14ac:dyDescent="0.3">
      <c r="A17" t="s">
        <v>15</v>
      </c>
      <c r="B17">
        <v>7853.59</v>
      </c>
      <c r="C17">
        <v>-0.01</v>
      </c>
      <c r="D17">
        <v>7934.92</v>
      </c>
      <c r="E17">
        <v>7853.59</v>
      </c>
      <c r="F17">
        <v>7873.37</v>
      </c>
    </row>
    <row r="18" spans="1:6" x14ac:dyDescent="0.3">
      <c r="A18" t="s">
        <v>16</v>
      </c>
      <c r="B18">
        <v>7854.61</v>
      </c>
      <c r="C18">
        <v>0.87</v>
      </c>
      <c r="D18">
        <v>7887.11</v>
      </c>
      <c r="E18">
        <v>7818.74</v>
      </c>
      <c r="F18">
        <v>7822.57</v>
      </c>
    </row>
    <row r="19" spans="1:6" x14ac:dyDescent="0.3">
      <c r="A19" t="s">
        <v>17</v>
      </c>
      <c r="B19">
        <v>7786.98</v>
      </c>
      <c r="C19">
        <v>-0.4</v>
      </c>
      <c r="D19">
        <v>7846.09</v>
      </c>
      <c r="E19">
        <v>7777.96</v>
      </c>
      <c r="F19">
        <v>7841.55</v>
      </c>
    </row>
    <row r="20" spans="1:6" x14ac:dyDescent="0.3">
      <c r="A20" t="s">
        <v>18</v>
      </c>
      <c r="B20">
        <v>7818.22</v>
      </c>
      <c r="C20">
        <v>-1</v>
      </c>
      <c r="D20">
        <v>7903.04</v>
      </c>
      <c r="E20">
        <v>7811.12</v>
      </c>
      <c r="F20">
        <v>7890.53</v>
      </c>
    </row>
    <row r="21" spans="1:6" x14ac:dyDescent="0.3">
      <c r="A21" t="s">
        <v>19</v>
      </c>
      <c r="B21">
        <v>7896.93</v>
      </c>
      <c r="C21">
        <v>0.92</v>
      </c>
      <c r="D21">
        <v>7935.31</v>
      </c>
      <c r="E21">
        <v>7843.46</v>
      </c>
      <c r="F21">
        <v>7848.2</v>
      </c>
    </row>
    <row r="22" spans="1:6" x14ac:dyDescent="0.3">
      <c r="A22" s="2">
        <v>45912</v>
      </c>
      <c r="B22">
        <v>7825.24</v>
      </c>
      <c r="C22">
        <v>0.02</v>
      </c>
      <c r="D22">
        <v>7842.62</v>
      </c>
      <c r="E22">
        <v>7768.91</v>
      </c>
      <c r="F22">
        <v>7830.7</v>
      </c>
    </row>
    <row r="23" spans="1:6" x14ac:dyDescent="0.3">
      <c r="A23" s="2">
        <v>45911</v>
      </c>
      <c r="B23">
        <v>7823.52</v>
      </c>
      <c r="C23">
        <v>0.8</v>
      </c>
      <c r="D23">
        <v>7848.38</v>
      </c>
      <c r="E23">
        <v>7773.57</v>
      </c>
      <c r="F23">
        <v>7781.8</v>
      </c>
    </row>
    <row r="24" spans="1:6" x14ac:dyDescent="0.3">
      <c r="A24" s="2">
        <v>45910</v>
      </c>
      <c r="B24">
        <v>7761.32</v>
      </c>
      <c r="C24">
        <v>0.15</v>
      </c>
      <c r="D24">
        <v>7823.34</v>
      </c>
      <c r="E24">
        <v>7750.6</v>
      </c>
      <c r="F24">
        <v>7774.36</v>
      </c>
    </row>
    <row r="25" spans="1:6" x14ac:dyDescent="0.3">
      <c r="A25" s="2">
        <v>45909</v>
      </c>
      <c r="B25">
        <v>7749.39</v>
      </c>
      <c r="C25">
        <v>0</v>
      </c>
      <c r="D25">
        <v>7791.65</v>
      </c>
      <c r="E25">
        <v>7729.88</v>
      </c>
      <c r="F25">
        <v>7750.92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7FCB9-4A3C-424F-85FC-557D81691C59}">
  <sheetPr codeName="Feuil2"/>
  <dimension ref="A1:BJ51"/>
  <sheetViews>
    <sheetView workbookViewId="0">
      <selection activeCell="N10" sqref="N10"/>
    </sheetView>
  </sheetViews>
  <sheetFormatPr baseColWidth="10" defaultColWidth="11.44140625" defaultRowHeight="14.4" x14ac:dyDescent="0.3"/>
  <cols>
    <col min="1" max="1" width="10.44140625" bestFit="1" customWidth="1"/>
    <col min="2" max="2" width="9.33203125" style="1" bestFit="1" customWidth="1"/>
    <col min="3" max="4" width="8.44140625" bestFit="1" customWidth="1"/>
    <col min="5" max="5" width="7.6640625" bestFit="1" customWidth="1"/>
    <col min="6" max="6" width="11.6640625" bestFit="1" customWidth="1"/>
    <col min="8" max="8" width="10.44140625" bestFit="1" customWidth="1"/>
    <col min="9" max="9" width="9.33203125" style="1" bestFit="1" customWidth="1"/>
    <col min="10" max="11" width="8.44140625" bestFit="1" customWidth="1"/>
    <col min="12" max="12" width="7.6640625" bestFit="1" customWidth="1"/>
    <col min="13" max="13" width="11.6640625" bestFit="1" customWidth="1"/>
    <col min="15" max="15" width="10.44140625" bestFit="1" customWidth="1"/>
    <col min="16" max="16" width="9.33203125" bestFit="1" customWidth="1"/>
    <col min="17" max="18" width="8.44140625" bestFit="1" customWidth="1"/>
    <col min="19" max="19" width="7.6640625" bestFit="1" customWidth="1"/>
    <col min="20" max="20" width="11.6640625" bestFit="1" customWidth="1"/>
    <col min="22" max="22" width="10.6640625" bestFit="1" customWidth="1"/>
    <col min="23" max="23" width="9.44140625" bestFit="1" customWidth="1"/>
    <col min="24" max="25" width="8.5546875" bestFit="1" customWidth="1"/>
    <col min="26" max="26" width="8" bestFit="1" customWidth="1"/>
    <col min="27" max="27" width="11.88671875" bestFit="1" customWidth="1"/>
    <col min="29" max="29" width="10.44140625" bestFit="1" customWidth="1"/>
    <col min="30" max="30" width="9.33203125" bestFit="1" customWidth="1"/>
    <col min="31" max="32" width="8.44140625" bestFit="1" customWidth="1"/>
    <col min="33" max="33" width="7.6640625" bestFit="1" customWidth="1"/>
    <col min="34" max="34" width="11.6640625" bestFit="1" customWidth="1"/>
    <col min="36" max="36" width="10.44140625" bestFit="1" customWidth="1"/>
    <col min="37" max="37" width="9.33203125" bestFit="1" customWidth="1"/>
    <col min="38" max="39" width="8.44140625" bestFit="1" customWidth="1"/>
    <col min="40" max="40" width="7.44140625" bestFit="1" customWidth="1"/>
    <col min="41" max="41" width="11.6640625" bestFit="1" customWidth="1"/>
    <col min="43" max="43" width="10.44140625" bestFit="1" customWidth="1"/>
    <col min="44" max="44" width="9.33203125" bestFit="1" customWidth="1"/>
    <col min="45" max="46" width="8.44140625" bestFit="1" customWidth="1"/>
    <col min="47" max="47" width="7.6640625" bestFit="1" customWidth="1"/>
    <col min="48" max="48" width="11.6640625" bestFit="1" customWidth="1"/>
    <col min="50" max="50" width="10.44140625" bestFit="1" customWidth="1"/>
    <col min="51" max="51" width="9.33203125" bestFit="1" customWidth="1"/>
    <col min="52" max="53" width="8.44140625" bestFit="1" customWidth="1"/>
    <col min="54" max="54" width="7.6640625" bestFit="1" customWidth="1"/>
    <col min="55" max="55" width="11.6640625" bestFit="1" customWidth="1"/>
    <col min="57" max="57" width="10.44140625" bestFit="1" customWidth="1"/>
    <col min="58" max="58" width="9.33203125" bestFit="1" customWidth="1"/>
    <col min="59" max="60" width="8.44140625" bestFit="1" customWidth="1"/>
    <col min="61" max="61" width="7.44140625" bestFit="1" customWidth="1"/>
    <col min="62" max="62" width="11.6640625" bestFit="1" customWidth="1"/>
  </cols>
  <sheetData>
    <row r="1" spans="1:34" x14ac:dyDescent="0.3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s="1" t="s">
        <v>1</v>
      </c>
      <c r="J1" t="s">
        <v>2</v>
      </c>
      <c r="K1" t="s">
        <v>3</v>
      </c>
      <c r="L1" t="s">
        <v>4</v>
      </c>
      <c r="M1" t="s">
        <v>5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V1" t="s">
        <v>0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C1" t="s">
        <v>0</v>
      </c>
      <c r="AD1" t="s">
        <v>1</v>
      </c>
      <c r="AE1" t="s">
        <v>2</v>
      </c>
      <c r="AF1" t="s">
        <v>3</v>
      </c>
      <c r="AG1" t="s">
        <v>4</v>
      </c>
      <c r="AH1" t="s">
        <v>5</v>
      </c>
    </row>
    <row r="2" spans="1:34" x14ac:dyDescent="0.3">
      <c r="A2" s="2">
        <v>45667</v>
      </c>
      <c r="B2" s="1">
        <v>7966.95</v>
      </c>
      <c r="C2">
        <v>0.9</v>
      </c>
      <c r="D2">
        <v>7984.82</v>
      </c>
      <c r="E2">
        <v>7865.4</v>
      </c>
      <c r="F2">
        <v>7894.29</v>
      </c>
      <c r="H2" s="2">
        <v>45667</v>
      </c>
      <c r="I2" s="1">
        <v>25658.11</v>
      </c>
      <c r="J2">
        <v>1</v>
      </c>
      <c r="K2">
        <v>25715.61</v>
      </c>
      <c r="L2">
        <v>25331.38</v>
      </c>
      <c r="M2">
        <v>25424.3</v>
      </c>
      <c r="O2" s="2">
        <v>45667</v>
      </c>
      <c r="P2">
        <v>2548.19</v>
      </c>
      <c r="Q2">
        <v>1</v>
      </c>
      <c r="R2">
        <v>2554.75</v>
      </c>
      <c r="S2">
        <v>2515.54</v>
      </c>
      <c r="T2">
        <v>2524.4699999999998</v>
      </c>
      <c r="V2" s="2">
        <v>45940</v>
      </c>
      <c r="W2">
        <v>2538.2600000000002</v>
      </c>
      <c r="X2">
        <v>-1.4</v>
      </c>
      <c r="Y2">
        <v>2590.09</v>
      </c>
      <c r="Z2">
        <v>2534.59</v>
      </c>
      <c r="AA2">
        <v>2579.13</v>
      </c>
      <c r="AC2" s="2">
        <v>45667</v>
      </c>
      <c r="AD2">
        <v>6036.35</v>
      </c>
      <c r="AE2">
        <v>0.89</v>
      </c>
      <c r="AF2">
        <v>6049.27</v>
      </c>
      <c r="AG2">
        <v>5962.65</v>
      </c>
      <c r="AH2">
        <v>5982.23</v>
      </c>
    </row>
    <row r="3" spans="1:34" x14ac:dyDescent="0.3">
      <c r="A3" t="s">
        <v>8</v>
      </c>
      <c r="B3" s="1">
        <v>7895.94</v>
      </c>
      <c r="C3">
        <v>0.19</v>
      </c>
      <c r="D3">
        <v>7895.94</v>
      </c>
      <c r="E3">
        <v>7831.08</v>
      </c>
      <c r="F3">
        <v>7865.44</v>
      </c>
      <c r="H3" t="s">
        <v>8</v>
      </c>
      <c r="I3" s="1">
        <v>25404.61</v>
      </c>
      <c r="J3">
        <v>0.19</v>
      </c>
      <c r="K3">
        <v>25404.61</v>
      </c>
      <c r="L3">
        <v>25195.91</v>
      </c>
      <c r="M3">
        <v>25306.46</v>
      </c>
      <c r="O3" t="s">
        <v>8</v>
      </c>
      <c r="P3">
        <v>2523.0300000000002</v>
      </c>
      <c r="Q3">
        <v>0.41</v>
      </c>
      <c r="R3">
        <v>2523.0300000000002</v>
      </c>
      <c r="S3">
        <v>2499.4499999999998</v>
      </c>
      <c r="T3">
        <v>2510.16</v>
      </c>
      <c r="V3" s="2">
        <v>45939</v>
      </c>
      <c r="W3">
        <v>2574.4299999999998</v>
      </c>
      <c r="X3">
        <v>-0.21</v>
      </c>
      <c r="Y3">
        <v>2595.44</v>
      </c>
      <c r="Z3">
        <v>2574.4299999999998</v>
      </c>
      <c r="AA3">
        <v>2583.5</v>
      </c>
      <c r="AC3" t="s">
        <v>8</v>
      </c>
      <c r="AD3">
        <v>5983.16</v>
      </c>
      <c r="AE3">
        <v>0.21</v>
      </c>
      <c r="AF3">
        <v>5983.16</v>
      </c>
      <c r="AG3">
        <v>5932.33</v>
      </c>
      <c r="AH3">
        <v>5959.5</v>
      </c>
    </row>
    <row r="4" spans="1:34" x14ac:dyDescent="0.3">
      <c r="A4" t="s">
        <v>9</v>
      </c>
      <c r="B4" s="1">
        <v>7880.87</v>
      </c>
      <c r="C4">
        <v>0.13</v>
      </c>
      <c r="D4">
        <v>7901.23</v>
      </c>
      <c r="E4">
        <v>7870.47</v>
      </c>
      <c r="F4">
        <v>7899.02</v>
      </c>
      <c r="H4" t="s">
        <v>9</v>
      </c>
      <c r="I4" s="1">
        <v>25356.11</v>
      </c>
      <c r="J4">
        <v>0.13</v>
      </c>
      <c r="K4">
        <v>25421.61</v>
      </c>
      <c r="L4">
        <v>25322.66</v>
      </c>
      <c r="M4">
        <v>25414.52</v>
      </c>
      <c r="O4" t="s">
        <v>9</v>
      </c>
      <c r="P4">
        <v>2512.84</v>
      </c>
      <c r="Q4">
        <v>0.33</v>
      </c>
      <c r="R4">
        <v>2518.4499999999998</v>
      </c>
      <c r="S4">
        <v>2506.37</v>
      </c>
      <c r="T4">
        <v>2515.0700000000002</v>
      </c>
      <c r="V4" s="2">
        <v>45938</v>
      </c>
      <c r="W4">
        <v>2579.75</v>
      </c>
      <c r="X4">
        <v>1</v>
      </c>
      <c r="Y4">
        <v>2583.61</v>
      </c>
      <c r="Z4">
        <v>2555.5</v>
      </c>
      <c r="AA4">
        <v>2555.5</v>
      </c>
      <c r="AC4" t="s">
        <v>9</v>
      </c>
      <c r="AD4">
        <v>5970.59</v>
      </c>
      <c r="AE4">
        <v>0.16</v>
      </c>
      <c r="AF4">
        <v>5985.65</v>
      </c>
      <c r="AG4">
        <v>5964.53</v>
      </c>
      <c r="AH4">
        <v>5982.95</v>
      </c>
    </row>
    <row r="5" spans="1:34" x14ac:dyDescent="0.3">
      <c r="A5" t="s">
        <v>10</v>
      </c>
      <c r="B5" s="1">
        <v>7870.68</v>
      </c>
      <c r="C5">
        <v>0.97</v>
      </c>
      <c r="D5">
        <v>7875.04</v>
      </c>
      <c r="E5">
        <v>7821.25</v>
      </c>
      <c r="F5">
        <v>7822.17</v>
      </c>
      <c r="H5" t="s">
        <v>10</v>
      </c>
      <c r="I5" s="1">
        <v>25323.34</v>
      </c>
      <c r="J5">
        <v>1.1200000000000001</v>
      </c>
      <c r="K5">
        <v>25337.35</v>
      </c>
      <c r="L5">
        <v>25164.55</v>
      </c>
      <c r="M5">
        <v>25167.5</v>
      </c>
      <c r="O5" t="s">
        <v>10</v>
      </c>
      <c r="P5">
        <v>2504.5100000000002</v>
      </c>
      <c r="Q5">
        <v>0.88</v>
      </c>
      <c r="R5">
        <v>2506.9899999999998</v>
      </c>
      <c r="S5">
        <v>2488.5100000000002</v>
      </c>
      <c r="T5">
        <v>2489.36</v>
      </c>
      <c r="V5" s="2">
        <v>45937</v>
      </c>
      <c r="W5">
        <v>2554.31</v>
      </c>
      <c r="X5">
        <v>0.08</v>
      </c>
      <c r="Y5">
        <v>2564.0300000000002</v>
      </c>
      <c r="Z5">
        <v>2539.88</v>
      </c>
      <c r="AA5">
        <v>2553.37</v>
      </c>
      <c r="AC5" t="s">
        <v>10</v>
      </c>
      <c r="AD5">
        <v>5961.2</v>
      </c>
      <c r="AE5">
        <v>0.93</v>
      </c>
      <c r="AF5">
        <v>5964.3</v>
      </c>
      <c r="AG5">
        <v>5924.68</v>
      </c>
      <c r="AH5">
        <v>5928.03</v>
      </c>
    </row>
    <row r="6" spans="1:34" x14ac:dyDescent="0.3">
      <c r="A6" t="s">
        <v>11</v>
      </c>
      <c r="B6" s="1">
        <v>7795.42</v>
      </c>
      <c r="C6">
        <v>-0.41</v>
      </c>
      <c r="D6">
        <v>7819.7</v>
      </c>
      <c r="E6">
        <v>7760.07</v>
      </c>
      <c r="F6">
        <v>7797.97</v>
      </c>
      <c r="H6" t="s">
        <v>11</v>
      </c>
      <c r="I6" s="1">
        <v>25041.74</v>
      </c>
      <c r="J6">
        <v>-0.41</v>
      </c>
      <c r="K6">
        <v>25119.74</v>
      </c>
      <c r="L6">
        <v>24928.17</v>
      </c>
      <c r="M6">
        <v>25049.93</v>
      </c>
      <c r="O6" t="s">
        <v>11</v>
      </c>
      <c r="P6">
        <v>2482.64</v>
      </c>
      <c r="Q6">
        <v>-0.43</v>
      </c>
      <c r="R6">
        <v>2492.5700000000002</v>
      </c>
      <c r="S6">
        <v>2471.6999999999998</v>
      </c>
      <c r="T6">
        <v>2484.5300000000002</v>
      </c>
      <c r="V6" s="2">
        <v>45936</v>
      </c>
      <c r="W6">
        <v>2552.2199999999998</v>
      </c>
      <c r="X6">
        <v>-1.42</v>
      </c>
      <c r="Y6">
        <v>2573.5300000000002</v>
      </c>
      <c r="Z6">
        <v>2532.89</v>
      </c>
      <c r="AA6">
        <v>2573.11</v>
      </c>
      <c r="AC6" t="s">
        <v>11</v>
      </c>
      <c r="AD6">
        <v>5906.26</v>
      </c>
      <c r="AE6">
        <v>-0.43</v>
      </c>
      <c r="AF6">
        <v>5925.66</v>
      </c>
      <c r="AG6">
        <v>5880.05</v>
      </c>
      <c r="AH6">
        <v>5909.42</v>
      </c>
    </row>
    <row r="7" spans="1:34" x14ac:dyDescent="0.3">
      <c r="A7" t="s">
        <v>12</v>
      </c>
      <c r="B7" s="1">
        <v>7827.45</v>
      </c>
      <c r="C7">
        <v>-0.56999999999999995</v>
      </c>
      <c r="D7">
        <v>7872.57</v>
      </c>
      <c r="E7">
        <v>7810.05</v>
      </c>
      <c r="F7">
        <v>7871.22</v>
      </c>
      <c r="H7" t="s">
        <v>12</v>
      </c>
      <c r="I7" s="1">
        <v>25144.63</v>
      </c>
      <c r="J7">
        <v>-0.56999999999999995</v>
      </c>
      <c r="K7">
        <v>25289.58</v>
      </c>
      <c r="L7">
        <v>25088.720000000001</v>
      </c>
      <c r="M7">
        <v>25285.24</v>
      </c>
      <c r="O7" t="s">
        <v>12</v>
      </c>
      <c r="P7">
        <v>2493.25</v>
      </c>
      <c r="Q7">
        <v>-0.72</v>
      </c>
      <c r="R7">
        <v>2512.09</v>
      </c>
      <c r="S7">
        <v>2488.6799999999998</v>
      </c>
      <c r="T7">
        <v>2511.81</v>
      </c>
      <c r="V7" s="2">
        <v>45933</v>
      </c>
      <c r="W7">
        <v>2589.0100000000002</v>
      </c>
      <c r="X7">
        <v>0.35</v>
      </c>
      <c r="Y7">
        <v>2593.29</v>
      </c>
      <c r="Z7">
        <v>2574.34</v>
      </c>
      <c r="AA7">
        <v>2592.1799999999998</v>
      </c>
      <c r="AC7" t="s">
        <v>12</v>
      </c>
      <c r="AD7">
        <v>5931.91</v>
      </c>
      <c r="AE7">
        <v>-0.51</v>
      </c>
      <c r="AF7">
        <v>5962.8</v>
      </c>
      <c r="AG7">
        <v>5919.05</v>
      </c>
      <c r="AH7">
        <v>5962.6</v>
      </c>
    </row>
    <row r="8" spans="1:34" x14ac:dyDescent="0.3">
      <c r="A8" t="s">
        <v>13</v>
      </c>
      <c r="B8" s="1">
        <v>7872.02</v>
      </c>
      <c r="C8">
        <v>0.54</v>
      </c>
      <c r="D8">
        <v>7919.07</v>
      </c>
      <c r="E8">
        <v>7857.11</v>
      </c>
      <c r="F8">
        <v>7867.69</v>
      </c>
      <c r="H8" t="s">
        <v>13</v>
      </c>
      <c r="I8" s="1">
        <v>25287.79</v>
      </c>
      <c r="J8">
        <v>0.54</v>
      </c>
      <c r="K8">
        <v>25438.92</v>
      </c>
      <c r="L8">
        <v>25239.89</v>
      </c>
      <c r="M8">
        <v>25273.88</v>
      </c>
      <c r="O8" t="s">
        <v>13</v>
      </c>
      <c r="P8">
        <v>2511.36</v>
      </c>
      <c r="Q8">
        <v>0.51</v>
      </c>
      <c r="R8">
        <v>2527.34</v>
      </c>
      <c r="S8">
        <v>2508.16</v>
      </c>
      <c r="T8">
        <v>2511.8000000000002</v>
      </c>
      <c r="V8" s="2">
        <v>45932</v>
      </c>
      <c r="W8">
        <v>2580</v>
      </c>
      <c r="X8">
        <v>1.25</v>
      </c>
      <c r="Y8">
        <v>2589.2199999999998</v>
      </c>
      <c r="Z8">
        <v>2566.7600000000002</v>
      </c>
      <c r="AA8">
        <v>2567.2800000000002</v>
      </c>
      <c r="AC8" t="s">
        <v>13</v>
      </c>
      <c r="AD8">
        <v>5962.58</v>
      </c>
      <c r="AE8">
        <v>0.5</v>
      </c>
      <c r="AF8">
        <v>5998.39</v>
      </c>
      <c r="AG8">
        <v>5953.75</v>
      </c>
      <c r="AH8">
        <v>5960.38</v>
      </c>
    </row>
    <row r="9" spans="1:34" x14ac:dyDescent="0.3">
      <c r="A9" t="s">
        <v>14</v>
      </c>
      <c r="B9" s="1">
        <v>7830.11</v>
      </c>
      <c r="C9">
        <v>-0.3</v>
      </c>
      <c r="D9">
        <v>7850.22</v>
      </c>
      <c r="E9">
        <v>7801.17</v>
      </c>
      <c r="F9">
        <v>7847.76</v>
      </c>
      <c r="H9" t="s">
        <v>14</v>
      </c>
      <c r="I9" s="1">
        <v>25153.15</v>
      </c>
      <c r="J9">
        <v>-0.3</v>
      </c>
      <c r="K9">
        <v>25217.77</v>
      </c>
      <c r="L9">
        <v>25060.22</v>
      </c>
      <c r="M9">
        <v>25209.85</v>
      </c>
      <c r="O9" t="s">
        <v>14</v>
      </c>
      <c r="P9">
        <v>2498.6799999999998</v>
      </c>
      <c r="Q9">
        <v>-0.36</v>
      </c>
      <c r="R9">
        <v>2505.46</v>
      </c>
      <c r="S9">
        <v>2489.15</v>
      </c>
      <c r="T9">
        <v>2505.29</v>
      </c>
      <c r="V9" s="2">
        <v>45931</v>
      </c>
      <c r="W9">
        <v>2548.19</v>
      </c>
      <c r="X9">
        <v>1</v>
      </c>
      <c r="Y9">
        <v>2554.75</v>
      </c>
      <c r="Z9">
        <v>2515.54</v>
      </c>
      <c r="AA9">
        <v>2524.4699999999998</v>
      </c>
      <c r="AC9" t="s">
        <v>14</v>
      </c>
      <c r="AD9">
        <v>5933.06</v>
      </c>
      <c r="AE9">
        <v>-0.27</v>
      </c>
      <c r="AF9">
        <v>5945.59</v>
      </c>
      <c r="AG9">
        <v>5909.35</v>
      </c>
      <c r="AH9">
        <v>5941.75</v>
      </c>
    </row>
    <row r="10" spans="1:34" x14ac:dyDescent="0.3">
      <c r="A10" t="s">
        <v>15</v>
      </c>
      <c r="B10" s="1">
        <v>7853.59</v>
      </c>
      <c r="C10">
        <v>-0.01</v>
      </c>
      <c r="D10">
        <v>7934.92</v>
      </c>
      <c r="E10">
        <v>7853.59</v>
      </c>
      <c r="F10">
        <v>7873.37</v>
      </c>
      <c r="H10" t="s">
        <v>15</v>
      </c>
      <c r="I10" s="1">
        <v>25227.89</v>
      </c>
      <c r="J10">
        <v>-0.01</v>
      </c>
      <c r="K10">
        <v>25489.14</v>
      </c>
      <c r="L10">
        <v>25227.89</v>
      </c>
      <c r="M10">
        <v>25291.439999999999</v>
      </c>
      <c r="O10" t="s">
        <v>15</v>
      </c>
      <c r="P10">
        <v>2507.69</v>
      </c>
      <c r="Q10">
        <v>-0.03</v>
      </c>
      <c r="R10">
        <v>2533.87</v>
      </c>
      <c r="S10">
        <v>2507.69</v>
      </c>
      <c r="T10">
        <v>2514.3200000000002</v>
      </c>
      <c r="V10" t="s">
        <v>8</v>
      </c>
      <c r="W10">
        <v>2523.0300000000002</v>
      </c>
      <c r="X10">
        <v>0.41</v>
      </c>
      <c r="Y10">
        <v>2523.0300000000002</v>
      </c>
      <c r="Z10">
        <v>2499.4499999999998</v>
      </c>
      <c r="AA10">
        <v>2510.16</v>
      </c>
      <c r="AC10" t="s">
        <v>15</v>
      </c>
      <c r="AD10">
        <v>5949.12</v>
      </c>
      <c r="AE10">
        <v>-0.04</v>
      </c>
      <c r="AF10">
        <v>6010.06</v>
      </c>
      <c r="AG10">
        <v>5949.12</v>
      </c>
      <c r="AH10">
        <v>5962.36</v>
      </c>
    </row>
    <row r="11" spans="1:34" x14ac:dyDescent="0.3">
      <c r="A11" t="s">
        <v>16</v>
      </c>
      <c r="B11" s="1">
        <v>7854.61</v>
      </c>
      <c r="C11">
        <v>0.87</v>
      </c>
      <c r="D11">
        <v>7887.11</v>
      </c>
      <c r="E11">
        <v>7818.74</v>
      </c>
      <c r="F11">
        <v>7822.57</v>
      </c>
      <c r="H11" t="s">
        <v>16</v>
      </c>
      <c r="I11" s="1">
        <v>25231.17</v>
      </c>
      <c r="J11">
        <v>0.87</v>
      </c>
      <c r="K11">
        <v>25335.58</v>
      </c>
      <c r="L11">
        <v>25115.94</v>
      </c>
      <c r="M11">
        <v>25128.240000000002</v>
      </c>
      <c r="O11" t="s">
        <v>16</v>
      </c>
      <c r="P11">
        <v>2508.5</v>
      </c>
      <c r="Q11">
        <v>0.9</v>
      </c>
      <c r="R11">
        <v>2519.6</v>
      </c>
      <c r="S11">
        <v>2496.91</v>
      </c>
      <c r="T11">
        <v>2498.04</v>
      </c>
      <c r="V11" t="s">
        <v>9</v>
      </c>
      <c r="W11">
        <v>2512.84</v>
      </c>
      <c r="X11">
        <v>0.33</v>
      </c>
      <c r="Y11">
        <v>2518.4499999999998</v>
      </c>
      <c r="Z11">
        <v>2506.37</v>
      </c>
      <c r="AA11">
        <v>2515.0700000000002</v>
      </c>
      <c r="AC11" t="s">
        <v>16</v>
      </c>
      <c r="AD11">
        <v>5951.78</v>
      </c>
      <c r="AE11">
        <v>0.82</v>
      </c>
      <c r="AF11">
        <v>5977.2</v>
      </c>
      <c r="AG11">
        <v>5934.11</v>
      </c>
      <c r="AH11">
        <v>5937.05</v>
      </c>
    </row>
    <row r="12" spans="1:34" x14ac:dyDescent="0.3">
      <c r="A12" t="s">
        <v>17</v>
      </c>
      <c r="B12" s="1">
        <v>7786.98</v>
      </c>
      <c r="C12">
        <v>-0.4</v>
      </c>
      <c r="D12">
        <v>7846.09</v>
      </c>
      <c r="E12">
        <v>7777.96</v>
      </c>
      <c r="F12">
        <v>7841.55</v>
      </c>
      <c r="H12" t="s">
        <v>17</v>
      </c>
      <c r="I12" s="1">
        <v>25013.91</v>
      </c>
      <c r="J12">
        <v>-0.4</v>
      </c>
      <c r="K12">
        <v>25203.79</v>
      </c>
      <c r="L12">
        <v>24984.959999999999</v>
      </c>
      <c r="M12">
        <v>25189.23</v>
      </c>
      <c r="O12" t="s">
        <v>17</v>
      </c>
      <c r="P12">
        <v>2486.0300000000002</v>
      </c>
      <c r="Q12">
        <v>-0.28999999999999998</v>
      </c>
      <c r="R12">
        <v>2502.42</v>
      </c>
      <c r="S12">
        <v>2483.14</v>
      </c>
      <c r="T12">
        <v>2501.69</v>
      </c>
      <c r="V12" t="s">
        <v>10</v>
      </c>
      <c r="W12">
        <v>2504.5100000000002</v>
      </c>
      <c r="X12">
        <v>0.88</v>
      </c>
      <c r="Y12">
        <v>2506.9899999999998</v>
      </c>
      <c r="Z12">
        <v>2488.5100000000002</v>
      </c>
      <c r="AA12">
        <v>2489.36</v>
      </c>
      <c r="AC12" t="s">
        <v>17</v>
      </c>
      <c r="AD12">
        <v>5903.29</v>
      </c>
      <c r="AE12">
        <v>-0.37</v>
      </c>
      <c r="AF12">
        <v>5945.14</v>
      </c>
      <c r="AG12">
        <v>5896.85</v>
      </c>
      <c r="AH12">
        <v>5941.99</v>
      </c>
    </row>
    <row r="13" spans="1:34" x14ac:dyDescent="0.3">
      <c r="A13" t="s">
        <v>18</v>
      </c>
      <c r="B13" s="1">
        <v>7818.22</v>
      </c>
      <c r="C13">
        <v>-1</v>
      </c>
      <c r="D13">
        <v>7903.04</v>
      </c>
      <c r="E13">
        <v>7811.12</v>
      </c>
      <c r="F13">
        <v>7890.53</v>
      </c>
      <c r="H13" t="s">
        <v>18</v>
      </c>
      <c r="I13" s="1">
        <v>25114.28</v>
      </c>
      <c r="J13">
        <v>-1</v>
      </c>
      <c r="K13">
        <v>25386.75</v>
      </c>
      <c r="L13">
        <v>25091.45</v>
      </c>
      <c r="M13">
        <v>25346.560000000001</v>
      </c>
      <c r="O13" t="s">
        <v>18</v>
      </c>
      <c r="P13">
        <v>2493.34</v>
      </c>
      <c r="Q13">
        <v>-0.98</v>
      </c>
      <c r="R13">
        <v>2523.1799999999998</v>
      </c>
      <c r="S13">
        <v>2491.1</v>
      </c>
      <c r="T13">
        <v>2516.09</v>
      </c>
      <c r="V13" t="s">
        <v>11</v>
      </c>
      <c r="W13">
        <v>2482.64</v>
      </c>
      <c r="X13">
        <v>-0.43</v>
      </c>
      <c r="Y13">
        <v>2492.5700000000002</v>
      </c>
      <c r="Z13">
        <v>2471.6999999999998</v>
      </c>
      <c r="AA13">
        <v>2484.5300000000002</v>
      </c>
      <c r="AC13" t="s">
        <v>18</v>
      </c>
      <c r="AD13">
        <v>5925.48</v>
      </c>
      <c r="AE13">
        <v>-0.97</v>
      </c>
      <c r="AF13">
        <v>5988.76</v>
      </c>
      <c r="AG13">
        <v>5920.45</v>
      </c>
      <c r="AH13">
        <v>5972.33</v>
      </c>
    </row>
    <row r="14" spans="1:34" x14ac:dyDescent="0.3">
      <c r="A14" t="s">
        <v>19</v>
      </c>
      <c r="B14" s="1">
        <v>7896.93</v>
      </c>
      <c r="C14">
        <v>0.92</v>
      </c>
      <c r="D14">
        <v>7935.31</v>
      </c>
      <c r="E14">
        <v>7843.46</v>
      </c>
      <c r="F14">
        <v>7848.2</v>
      </c>
      <c r="H14" t="s">
        <v>19</v>
      </c>
      <c r="I14" s="1">
        <v>25367.1</v>
      </c>
      <c r="J14">
        <v>0.92</v>
      </c>
      <c r="K14">
        <v>25490.39</v>
      </c>
      <c r="L14">
        <v>25195.360000000001</v>
      </c>
      <c r="M14">
        <v>25210.57</v>
      </c>
      <c r="O14" t="s">
        <v>19</v>
      </c>
      <c r="P14">
        <v>2518.0700000000002</v>
      </c>
      <c r="Q14">
        <v>0.91</v>
      </c>
      <c r="R14">
        <v>2530.94</v>
      </c>
      <c r="S14">
        <v>2500.36</v>
      </c>
      <c r="T14">
        <v>2502.1799999999998</v>
      </c>
      <c r="V14" t="s">
        <v>12</v>
      </c>
      <c r="W14">
        <v>2493.25</v>
      </c>
      <c r="X14">
        <v>-0.72</v>
      </c>
      <c r="Y14">
        <v>2512.09</v>
      </c>
      <c r="Z14">
        <v>2488.6799999999998</v>
      </c>
      <c r="AA14">
        <v>2511.81</v>
      </c>
      <c r="AC14" t="s">
        <v>19</v>
      </c>
      <c r="AD14">
        <v>5983.77</v>
      </c>
      <c r="AE14">
        <v>0.87</v>
      </c>
      <c r="AF14">
        <v>6013.74</v>
      </c>
      <c r="AG14">
        <v>5946.05</v>
      </c>
      <c r="AH14">
        <v>5949.59</v>
      </c>
    </row>
    <row r="15" spans="1:34" x14ac:dyDescent="0.3">
      <c r="A15" s="2">
        <v>46000</v>
      </c>
      <c r="B15" s="1">
        <v>7825.24</v>
      </c>
      <c r="C15">
        <v>0.02</v>
      </c>
      <c r="D15">
        <v>7842.62</v>
      </c>
      <c r="E15">
        <v>7768.91</v>
      </c>
      <c r="F15">
        <v>7830.7</v>
      </c>
      <c r="H15" s="2">
        <v>46000</v>
      </c>
      <c r="I15" s="1">
        <v>25136.81</v>
      </c>
      <c r="J15">
        <v>0.02</v>
      </c>
      <c r="K15">
        <v>25192.66</v>
      </c>
      <c r="L15">
        <v>24955.88</v>
      </c>
      <c r="M15">
        <v>25154.36</v>
      </c>
      <c r="O15" s="2">
        <v>46000</v>
      </c>
      <c r="P15">
        <v>2495.44</v>
      </c>
      <c r="Q15">
        <v>0.06</v>
      </c>
      <c r="R15">
        <v>2501.58</v>
      </c>
      <c r="S15">
        <v>2477.5500000000002</v>
      </c>
      <c r="T15">
        <v>2497.08</v>
      </c>
      <c r="V15" s="2" t="s">
        <v>13</v>
      </c>
      <c r="W15">
        <v>2511.36</v>
      </c>
      <c r="X15">
        <v>0.51</v>
      </c>
      <c r="Y15">
        <v>2527.34</v>
      </c>
      <c r="Z15">
        <v>2508.16</v>
      </c>
      <c r="AA15">
        <v>2511.8000000000002</v>
      </c>
      <c r="AC15" s="2">
        <v>46000</v>
      </c>
      <c r="AD15">
        <v>5931.93</v>
      </c>
      <c r="AE15">
        <v>0.06</v>
      </c>
      <c r="AF15">
        <v>5943.64</v>
      </c>
      <c r="AG15">
        <v>5890.15</v>
      </c>
      <c r="AH15">
        <v>5935.79</v>
      </c>
    </row>
    <row r="16" spans="1:34" x14ac:dyDescent="0.3">
      <c r="A16" s="2">
        <v>45970</v>
      </c>
      <c r="B16" s="1">
        <v>7823.52</v>
      </c>
      <c r="C16">
        <v>0.8</v>
      </c>
      <c r="D16">
        <v>7848.38</v>
      </c>
      <c r="E16">
        <v>7773.57</v>
      </c>
      <c r="F16">
        <v>7781.8</v>
      </c>
      <c r="H16" s="2">
        <v>45970</v>
      </c>
      <c r="I16" s="1">
        <v>25131.31</v>
      </c>
      <c r="J16">
        <v>0.8</v>
      </c>
      <c r="K16">
        <v>25211.15</v>
      </c>
      <c r="L16">
        <v>24970.83</v>
      </c>
      <c r="M16">
        <v>24997.279999999999</v>
      </c>
      <c r="O16" s="2">
        <v>45970</v>
      </c>
      <c r="P16">
        <v>2493.8200000000002</v>
      </c>
      <c r="Q16">
        <v>0.87</v>
      </c>
      <c r="R16">
        <v>2501.59</v>
      </c>
      <c r="S16">
        <v>2475.61</v>
      </c>
      <c r="T16">
        <v>2478.39</v>
      </c>
      <c r="V16" s="2" t="s">
        <v>14</v>
      </c>
      <c r="W16">
        <v>2498.6799999999998</v>
      </c>
      <c r="X16">
        <v>-0.36</v>
      </c>
      <c r="Y16">
        <v>2505.46</v>
      </c>
      <c r="Z16">
        <v>2489.15</v>
      </c>
      <c r="AA16">
        <v>2505.29</v>
      </c>
      <c r="AC16" s="2">
        <v>45970</v>
      </c>
      <c r="AD16">
        <v>5928.32</v>
      </c>
      <c r="AE16">
        <v>0.8</v>
      </c>
      <c r="AF16">
        <v>5946.84</v>
      </c>
      <c r="AG16">
        <v>5891.74</v>
      </c>
      <c r="AH16">
        <v>5896.83</v>
      </c>
    </row>
    <row r="17" spans="1:62" x14ac:dyDescent="0.3">
      <c r="A17" s="2">
        <v>45939</v>
      </c>
      <c r="B17" s="1">
        <v>7761.32</v>
      </c>
      <c r="C17">
        <v>0.15</v>
      </c>
      <c r="D17">
        <v>7823.34</v>
      </c>
      <c r="E17">
        <v>7750.6</v>
      </c>
      <c r="F17">
        <v>7774.36</v>
      </c>
      <c r="H17" s="2">
        <v>45939</v>
      </c>
      <c r="I17" s="1">
        <v>24931.49</v>
      </c>
      <c r="J17">
        <v>0.15</v>
      </c>
      <c r="K17">
        <v>25130.71</v>
      </c>
      <c r="L17">
        <v>24897.040000000001</v>
      </c>
      <c r="M17">
        <v>24973.38</v>
      </c>
      <c r="O17" s="2">
        <v>45939</v>
      </c>
      <c r="P17">
        <v>2472.31</v>
      </c>
      <c r="Q17">
        <v>0.12</v>
      </c>
      <c r="R17">
        <v>2494.12</v>
      </c>
      <c r="S17">
        <v>2468.75</v>
      </c>
      <c r="T17">
        <v>2478.27</v>
      </c>
      <c r="V17" s="2" t="s">
        <v>15</v>
      </c>
      <c r="W17">
        <v>2507.69</v>
      </c>
      <c r="X17">
        <v>-0.03</v>
      </c>
      <c r="Y17">
        <v>2533.87</v>
      </c>
      <c r="Z17">
        <v>2507.69</v>
      </c>
      <c r="AA17">
        <v>2514.3200000000002</v>
      </c>
      <c r="AC17" s="2">
        <v>45939</v>
      </c>
      <c r="AD17">
        <v>5881.53</v>
      </c>
      <c r="AE17">
        <v>0.18</v>
      </c>
      <c r="AF17">
        <v>5926.92</v>
      </c>
      <c r="AG17">
        <v>5873.46</v>
      </c>
      <c r="AH17">
        <v>5889.43</v>
      </c>
    </row>
    <row r="18" spans="1:62" x14ac:dyDescent="0.3">
      <c r="A18" s="2">
        <v>45909</v>
      </c>
      <c r="B18" s="1">
        <v>7749.39</v>
      </c>
      <c r="C18">
        <v>0.19</v>
      </c>
      <c r="D18">
        <v>7791.65</v>
      </c>
      <c r="E18">
        <v>7729.88</v>
      </c>
      <c r="F18">
        <v>7750.92</v>
      </c>
      <c r="H18" s="2">
        <v>45909</v>
      </c>
      <c r="I18" s="1">
        <v>24893.16</v>
      </c>
      <c r="J18">
        <v>0.19</v>
      </c>
      <c r="K18">
        <v>25028.93</v>
      </c>
      <c r="L18">
        <v>24830.49</v>
      </c>
      <c r="M18">
        <v>24898.1</v>
      </c>
      <c r="O18" s="2">
        <v>45909</v>
      </c>
      <c r="P18">
        <v>2469.4499999999998</v>
      </c>
      <c r="Q18">
        <v>0.05</v>
      </c>
      <c r="R18">
        <v>2485.27</v>
      </c>
      <c r="S18">
        <v>2464.73</v>
      </c>
      <c r="T18">
        <v>2472.77</v>
      </c>
      <c r="V18" s="2" t="s">
        <v>16</v>
      </c>
      <c r="W18">
        <v>2508.5</v>
      </c>
      <c r="X18">
        <v>0.9</v>
      </c>
      <c r="Y18">
        <v>2519.6</v>
      </c>
      <c r="Z18">
        <v>2496.91</v>
      </c>
      <c r="AA18">
        <v>2498.04</v>
      </c>
      <c r="AC18" s="2">
        <v>45909</v>
      </c>
      <c r="AD18">
        <v>5871.19</v>
      </c>
      <c r="AE18">
        <v>0.18</v>
      </c>
      <c r="AF18">
        <v>5903.49</v>
      </c>
      <c r="AG18">
        <v>5857.38</v>
      </c>
      <c r="AH18">
        <v>5873.31</v>
      </c>
    </row>
    <row r="19" spans="1:62" x14ac:dyDescent="0.3">
      <c r="A19" s="2">
        <v>45878</v>
      </c>
      <c r="B19" s="1">
        <v>7734.84</v>
      </c>
      <c r="C19">
        <v>0.78</v>
      </c>
      <c r="D19">
        <v>7745.05</v>
      </c>
      <c r="E19">
        <v>7682.31</v>
      </c>
      <c r="F19">
        <v>7706.79</v>
      </c>
      <c r="H19" s="2">
        <v>45878</v>
      </c>
      <c r="I19" s="1">
        <v>24846.44</v>
      </c>
      <c r="J19">
        <v>0.78</v>
      </c>
      <c r="K19">
        <v>24879.23</v>
      </c>
      <c r="L19">
        <v>24677.7</v>
      </c>
      <c r="M19">
        <v>24756.33</v>
      </c>
      <c r="O19" s="2">
        <v>45878</v>
      </c>
      <c r="P19">
        <v>2468.14</v>
      </c>
      <c r="Q19">
        <v>0.83</v>
      </c>
      <c r="R19">
        <v>2471.17</v>
      </c>
      <c r="S19">
        <v>2448.75</v>
      </c>
      <c r="T19">
        <v>2457</v>
      </c>
      <c r="V19" s="2" t="s">
        <v>17</v>
      </c>
      <c r="W19">
        <v>2486.0300000000002</v>
      </c>
      <c r="X19">
        <v>-0.28999999999999998</v>
      </c>
      <c r="Y19">
        <v>2502.42</v>
      </c>
      <c r="Z19">
        <v>2483.14</v>
      </c>
      <c r="AA19">
        <v>2501.69</v>
      </c>
      <c r="AC19" s="2">
        <v>45878</v>
      </c>
      <c r="AD19">
        <v>5860.45</v>
      </c>
      <c r="AE19">
        <v>0.75</v>
      </c>
      <c r="AF19">
        <v>5868.17</v>
      </c>
      <c r="AG19">
        <v>5821.71</v>
      </c>
      <c r="AH19">
        <v>5840.89</v>
      </c>
    </row>
    <row r="20" spans="1:62" x14ac:dyDescent="0.3">
      <c r="A20" s="2">
        <v>45786</v>
      </c>
      <c r="B20" s="1">
        <v>7674.78</v>
      </c>
      <c r="C20">
        <v>-0.31</v>
      </c>
      <c r="D20">
        <v>7732.04</v>
      </c>
      <c r="E20">
        <v>7649.4</v>
      </c>
      <c r="F20">
        <v>7723.97</v>
      </c>
      <c r="H20" s="2">
        <v>45786</v>
      </c>
      <c r="I20" s="1">
        <v>24653.49</v>
      </c>
      <c r="J20">
        <v>-0.31</v>
      </c>
      <c r="K20">
        <v>24837.42</v>
      </c>
      <c r="L20">
        <v>24571.97</v>
      </c>
      <c r="M20">
        <v>24811.51</v>
      </c>
      <c r="O20" s="2">
        <v>45786</v>
      </c>
      <c r="P20">
        <v>2447.89</v>
      </c>
      <c r="Q20">
        <v>-0.12</v>
      </c>
      <c r="R20">
        <v>2461.7199999999998</v>
      </c>
      <c r="S20">
        <v>2438.89</v>
      </c>
      <c r="T20">
        <v>2459.5100000000002</v>
      </c>
      <c r="V20" s="2" t="s">
        <v>18</v>
      </c>
      <c r="W20">
        <v>2493.34</v>
      </c>
      <c r="X20">
        <v>-0.98</v>
      </c>
      <c r="Y20">
        <v>2523.1799999999998</v>
      </c>
      <c r="Z20">
        <v>2491.1</v>
      </c>
      <c r="AA20">
        <v>2516.09</v>
      </c>
      <c r="AC20" s="2">
        <v>45786</v>
      </c>
      <c r="AD20">
        <v>5816.7</v>
      </c>
      <c r="AE20">
        <v>-0.28999999999999998</v>
      </c>
      <c r="AF20">
        <v>5858.98</v>
      </c>
      <c r="AG20">
        <v>5798.25</v>
      </c>
      <c r="AH20">
        <v>5853.3</v>
      </c>
    </row>
    <row r="21" spans="1:62" x14ac:dyDescent="0.3">
      <c r="A21" s="2">
        <v>45756</v>
      </c>
      <c r="B21" s="1">
        <v>7698.92</v>
      </c>
      <c r="C21">
        <v>-0.27</v>
      </c>
      <c r="D21">
        <v>7727.76</v>
      </c>
      <c r="E21">
        <v>7676.84</v>
      </c>
      <c r="F21">
        <v>7701.46</v>
      </c>
      <c r="H21" s="2">
        <v>45756</v>
      </c>
      <c r="I21" s="1">
        <v>24731.03</v>
      </c>
      <c r="J21">
        <v>-0.27</v>
      </c>
      <c r="K21">
        <v>24823.68</v>
      </c>
      <c r="L21">
        <v>24660.12</v>
      </c>
      <c r="M21">
        <v>24739.22</v>
      </c>
      <c r="O21" s="2">
        <v>45756</v>
      </c>
      <c r="P21">
        <v>2450.7600000000002</v>
      </c>
      <c r="Q21">
        <v>-0.36</v>
      </c>
      <c r="R21">
        <v>2460.33</v>
      </c>
      <c r="S21">
        <v>2443.52</v>
      </c>
      <c r="T21">
        <v>2452.85</v>
      </c>
      <c r="V21" s="2" t="s">
        <v>19</v>
      </c>
      <c r="W21">
        <v>2518.0700000000002</v>
      </c>
      <c r="X21">
        <v>0.91</v>
      </c>
      <c r="Y21">
        <v>2530.94</v>
      </c>
      <c r="Z21">
        <v>2500.36</v>
      </c>
      <c r="AA21">
        <v>2502.1799999999998</v>
      </c>
      <c r="AC21" s="2">
        <v>45756</v>
      </c>
      <c r="AD21">
        <v>5833.65</v>
      </c>
      <c r="AE21">
        <v>-0.19</v>
      </c>
      <c r="AF21">
        <v>5854.07</v>
      </c>
      <c r="AG21">
        <v>5816.88</v>
      </c>
      <c r="AH21">
        <v>5831.91</v>
      </c>
    </row>
    <row r="22" spans="1:62" x14ac:dyDescent="0.3">
      <c r="A22" s="2">
        <v>45725</v>
      </c>
      <c r="B22" s="1">
        <v>7719.71</v>
      </c>
      <c r="C22">
        <v>0.86</v>
      </c>
      <c r="D22">
        <v>7736.76</v>
      </c>
      <c r="E22">
        <v>7671.53</v>
      </c>
      <c r="F22">
        <v>7699.62</v>
      </c>
      <c r="H22" s="2">
        <v>45725</v>
      </c>
      <c r="I22" s="1">
        <v>24797.82</v>
      </c>
      <c r="J22">
        <v>0.86</v>
      </c>
      <c r="K22">
        <v>24852.6</v>
      </c>
      <c r="L22">
        <v>24643.06</v>
      </c>
      <c r="M22">
        <v>24733.29</v>
      </c>
      <c r="O22" s="2">
        <v>45725</v>
      </c>
      <c r="P22">
        <v>2459.65</v>
      </c>
      <c r="Q22">
        <v>1.02</v>
      </c>
      <c r="R22">
        <v>2463.5500000000002</v>
      </c>
      <c r="S22">
        <v>2440.29</v>
      </c>
      <c r="T22">
        <v>2449.7199999999998</v>
      </c>
      <c r="V22" s="2">
        <v>45912</v>
      </c>
      <c r="W22">
        <v>2495.44</v>
      </c>
      <c r="X22">
        <v>0.06</v>
      </c>
      <c r="Y22">
        <v>2501.58</v>
      </c>
      <c r="Z22">
        <v>2477.5500000000002</v>
      </c>
      <c r="AA22">
        <v>2497.08</v>
      </c>
      <c r="AC22" s="2">
        <v>45725</v>
      </c>
      <c r="AD22">
        <v>5845.01</v>
      </c>
      <c r="AE22">
        <v>0.79</v>
      </c>
      <c r="AF22">
        <v>5857.79</v>
      </c>
      <c r="AG22">
        <v>5810.1</v>
      </c>
      <c r="AH22">
        <v>5840.04</v>
      </c>
    </row>
    <row r="23" spans="1:62" x14ac:dyDescent="0.3">
      <c r="A23" s="2">
        <v>45697</v>
      </c>
      <c r="B23" s="1">
        <v>7654.25</v>
      </c>
      <c r="C23">
        <v>-0.7</v>
      </c>
      <c r="D23">
        <v>7738.18</v>
      </c>
      <c r="E23">
        <v>7648.13</v>
      </c>
      <c r="F23">
        <v>7730.61</v>
      </c>
      <c r="H23" s="2">
        <v>45697</v>
      </c>
      <c r="I23" s="1">
        <v>24587.55</v>
      </c>
      <c r="J23">
        <v>-0.7</v>
      </c>
      <c r="K23">
        <v>24857.17</v>
      </c>
      <c r="L23">
        <v>24567.91</v>
      </c>
      <c r="M23">
        <v>24832.85</v>
      </c>
      <c r="O23" s="2">
        <v>45697</v>
      </c>
      <c r="P23">
        <v>2434.6999999999998</v>
      </c>
      <c r="Q23">
        <v>-0.67</v>
      </c>
      <c r="R23">
        <v>2461.96</v>
      </c>
      <c r="S23">
        <v>2432.39</v>
      </c>
      <c r="T23">
        <v>2458.9299999999998</v>
      </c>
      <c r="V23" s="2">
        <v>45911</v>
      </c>
      <c r="W23">
        <v>2493.8200000000002</v>
      </c>
      <c r="X23">
        <v>0.87</v>
      </c>
      <c r="Y23">
        <v>2501.59</v>
      </c>
      <c r="Z23">
        <v>2475.61</v>
      </c>
      <c r="AA23">
        <v>2478.39</v>
      </c>
      <c r="AC23" s="2">
        <v>45697</v>
      </c>
      <c r="AD23">
        <v>5799.01</v>
      </c>
      <c r="AE23">
        <v>-0.81</v>
      </c>
      <c r="AF23">
        <v>5867.87</v>
      </c>
      <c r="AG23">
        <v>5795.01</v>
      </c>
      <c r="AH23">
        <v>5860.98</v>
      </c>
    </row>
    <row r="24" spans="1:62" x14ac:dyDescent="0.3">
      <c r="A24" s="2">
        <v>45666</v>
      </c>
      <c r="B24" s="1">
        <v>7707.9</v>
      </c>
      <c r="C24">
        <v>0.05</v>
      </c>
      <c r="D24">
        <v>7744.64</v>
      </c>
      <c r="E24">
        <v>7697.82</v>
      </c>
      <c r="F24">
        <v>7724.96</v>
      </c>
      <c r="H24" s="2">
        <v>45666</v>
      </c>
      <c r="I24" s="1">
        <v>24759.88</v>
      </c>
      <c r="J24">
        <v>0.05</v>
      </c>
      <c r="K24">
        <v>24877.9</v>
      </c>
      <c r="L24">
        <v>24727.52</v>
      </c>
      <c r="M24">
        <v>24814.71</v>
      </c>
      <c r="O24" s="2">
        <v>45666</v>
      </c>
      <c r="P24">
        <v>2451.04</v>
      </c>
      <c r="Q24">
        <v>0.02</v>
      </c>
      <c r="R24">
        <v>2463.3200000000002</v>
      </c>
      <c r="S24">
        <v>2447.58</v>
      </c>
      <c r="T24">
        <v>2456.4299999999998</v>
      </c>
      <c r="V24" s="2">
        <v>45910</v>
      </c>
      <c r="W24">
        <v>2472.31</v>
      </c>
      <c r="X24">
        <v>0.12</v>
      </c>
      <c r="Y24">
        <v>2494.12</v>
      </c>
      <c r="Z24">
        <v>2468.75</v>
      </c>
      <c r="AA24">
        <v>2478.27</v>
      </c>
      <c r="AC24" s="2">
        <v>45666</v>
      </c>
      <c r="AD24">
        <v>5846.25</v>
      </c>
      <c r="AE24">
        <v>0.01</v>
      </c>
      <c r="AF24">
        <v>5874.97</v>
      </c>
      <c r="AG24">
        <v>5838.1</v>
      </c>
      <c r="AH24">
        <v>5860.59</v>
      </c>
    </row>
    <row r="25" spans="1:62" x14ac:dyDescent="0.3">
      <c r="A25" t="s">
        <v>20</v>
      </c>
      <c r="B25" s="1">
        <v>7703.9</v>
      </c>
      <c r="C25">
        <v>0</v>
      </c>
      <c r="D25">
        <v>7764.29</v>
      </c>
      <c r="E25">
        <v>7702.21</v>
      </c>
      <c r="F25">
        <v>7743.44</v>
      </c>
      <c r="H25" t="s">
        <v>20</v>
      </c>
      <c r="I25" s="1">
        <v>24747.05</v>
      </c>
      <c r="J25">
        <v>0</v>
      </c>
      <c r="K25">
        <v>24941.02</v>
      </c>
      <c r="L25">
        <v>24741.62</v>
      </c>
      <c r="M25">
        <v>24874.07</v>
      </c>
      <c r="O25" t="s">
        <v>20</v>
      </c>
      <c r="P25">
        <v>2450.4299999999998</v>
      </c>
      <c r="Q25">
        <v>0</v>
      </c>
      <c r="R25">
        <v>2472.46</v>
      </c>
      <c r="S25">
        <v>2450.4299999999998</v>
      </c>
      <c r="T25">
        <v>2465.42</v>
      </c>
      <c r="V25" s="2">
        <v>45909</v>
      </c>
      <c r="W25">
        <v>2469.4499999999998</v>
      </c>
      <c r="X25">
        <v>0</v>
      </c>
      <c r="Y25">
        <v>2485.27</v>
      </c>
      <c r="Z25">
        <v>2464.73</v>
      </c>
      <c r="AA25">
        <v>2472.77</v>
      </c>
      <c r="AC25" t="s">
        <v>20</v>
      </c>
      <c r="AD25">
        <v>5845.83</v>
      </c>
      <c r="AE25">
        <v>0</v>
      </c>
      <c r="AF25">
        <v>5891.42</v>
      </c>
      <c r="AG25">
        <v>5844.96</v>
      </c>
      <c r="AH25">
        <v>5875.27</v>
      </c>
    </row>
    <row r="27" spans="1:62" x14ac:dyDescent="0.3">
      <c r="A27" t="s">
        <v>0</v>
      </c>
      <c r="B27" s="1" t="s">
        <v>1</v>
      </c>
      <c r="C27" t="s">
        <v>2</v>
      </c>
      <c r="D27" t="s">
        <v>3</v>
      </c>
      <c r="E27" t="s">
        <v>4</v>
      </c>
      <c r="F27" t="s">
        <v>5</v>
      </c>
      <c r="H27" t="s">
        <v>0</v>
      </c>
      <c r="I27" s="1" t="s">
        <v>1</v>
      </c>
      <c r="J27" t="s">
        <v>2</v>
      </c>
      <c r="K27" t="s">
        <v>3</v>
      </c>
      <c r="L27" t="s">
        <v>4</v>
      </c>
      <c r="M27" t="s">
        <v>5</v>
      </c>
      <c r="O27" t="s">
        <v>0</v>
      </c>
      <c r="P27" t="s">
        <v>1</v>
      </c>
      <c r="Q27" t="s">
        <v>2</v>
      </c>
      <c r="R27" t="s">
        <v>3</v>
      </c>
      <c r="S27" t="s">
        <v>4</v>
      </c>
      <c r="T27" t="s">
        <v>5</v>
      </c>
      <c r="V27" t="s">
        <v>0</v>
      </c>
      <c r="W27" t="s">
        <v>1</v>
      </c>
      <c r="X27" t="s">
        <v>2</v>
      </c>
      <c r="Y27" t="s">
        <v>3</v>
      </c>
      <c r="Z27" t="s">
        <v>4</v>
      </c>
      <c r="AA27" t="s">
        <v>5</v>
      </c>
      <c r="AC27" t="s">
        <v>0</v>
      </c>
      <c r="AD27" t="s">
        <v>1</v>
      </c>
      <c r="AE27" t="s">
        <v>2</v>
      </c>
      <c r="AF27" t="s">
        <v>3</v>
      </c>
      <c r="AG27" t="s">
        <v>4</v>
      </c>
      <c r="AH27" t="s">
        <v>5</v>
      </c>
      <c r="AJ27" t="s">
        <v>0</v>
      </c>
      <c r="AK27" t="s">
        <v>1</v>
      </c>
      <c r="AL27" t="s">
        <v>2</v>
      </c>
      <c r="AM27" t="s">
        <v>3</v>
      </c>
      <c r="AN27" t="s">
        <v>4</v>
      </c>
      <c r="AO27" t="s">
        <v>5</v>
      </c>
      <c r="AQ27" t="s">
        <v>0</v>
      </c>
      <c r="AR27" t="s">
        <v>1</v>
      </c>
      <c r="AS27" t="s">
        <v>2</v>
      </c>
      <c r="AT27" t="s">
        <v>3</v>
      </c>
      <c r="AU27" t="s">
        <v>4</v>
      </c>
      <c r="AV27" t="s">
        <v>5</v>
      </c>
      <c r="AX27" t="s">
        <v>0</v>
      </c>
      <c r="AY27" t="s">
        <v>1</v>
      </c>
      <c r="AZ27" t="s">
        <v>2</v>
      </c>
      <c r="BA27" t="s">
        <v>3</v>
      </c>
      <c r="BB27" t="s">
        <v>4</v>
      </c>
      <c r="BC27" t="s">
        <v>5</v>
      </c>
      <c r="BE27" t="s">
        <v>0</v>
      </c>
      <c r="BF27" t="s">
        <v>1</v>
      </c>
      <c r="BG27" t="s">
        <v>2</v>
      </c>
      <c r="BH27" t="s">
        <v>3</v>
      </c>
      <c r="BI27" t="s">
        <v>4</v>
      </c>
      <c r="BJ27" t="s">
        <v>5</v>
      </c>
    </row>
    <row r="28" spans="1:62" x14ac:dyDescent="0.3">
      <c r="A28" s="2">
        <v>45667</v>
      </c>
      <c r="B28" s="1">
        <v>4511.1400000000003</v>
      </c>
      <c r="C28">
        <v>0.3</v>
      </c>
      <c r="D28">
        <v>4533.91</v>
      </c>
      <c r="E28">
        <v>4487.05</v>
      </c>
      <c r="F28">
        <v>4498.67</v>
      </c>
      <c r="H28" s="2">
        <v>45667</v>
      </c>
      <c r="I28" s="1">
        <v>3812.13</v>
      </c>
      <c r="J28">
        <v>0.66</v>
      </c>
      <c r="K28">
        <v>3820.61</v>
      </c>
      <c r="L28">
        <v>3755.46</v>
      </c>
      <c r="M28">
        <v>3787.26</v>
      </c>
      <c r="O28" s="2">
        <v>45667</v>
      </c>
      <c r="P28">
        <v>2973.23</v>
      </c>
      <c r="Q28">
        <v>0.76</v>
      </c>
      <c r="R28">
        <v>2991.93</v>
      </c>
      <c r="S28">
        <v>2929.42</v>
      </c>
      <c r="T28">
        <v>2950.74</v>
      </c>
      <c r="V28" s="2">
        <v>45667</v>
      </c>
      <c r="W28">
        <v>969.92</v>
      </c>
      <c r="X28">
        <v>-0.1</v>
      </c>
      <c r="Y28">
        <v>971.55</v>
      </c>
      <c r="Z28">
        <v>96123</v>
      </c>
      <c r="AA28">
        <v>971.19</v>
      </c>
      <c r="AC28" s="2">
        <v>45667</v>
      </c>
      <c r="AD28">
        <v>2230.84</v>
      </c>
      <c r="AE28">
        <v>3.65</v>
      </c>
      <c r="AF28">
        <v>2233.2800000000002</v>
      </c>
      <c r="AG28">
        <v>2152.1999999999998</v>
      </c>
      <c r="AH28">
        <v>2152.1999999999998</v>
      </c>
      <c r="AJ28" s="2">
        <v>45667</v>
      </c>
      <c r="AK28">
        <v>79107</v>
      </c>
      <c r="AL28">
        <v>1.47</v>
      </c>
      <c r="AM28">
        <v>79394</v>
      </c>
      <c r="AN28">
        <v>77959</v>
      </c>
      <c r="AO28">
        <v>77959</v>
      </c>
      <c r="AQ28" s="2">
        <v>45667</v>
      </c>
      <c r="AR28">
        <v>1263.52</v>
      </c>
      <c r="AS28">
        <v>0.75</v>
      </c>
      <c r="AT28">
        <v>1266</v>
      </c>
      <c r="AU28">
        <v>1243.3900000000001</v>
      </c>
      <c r="AV28">
        <v>1254.0899999999999</v>
      </c>
      <c r="AX28" s="2">
        <v>45667</v>
      </c>
      <c r="AY28">
        <v>1304.3800000000001</v>
      </c>
      <c r="AZ28">
        <v>0.24</v>
      </c>
      <c r="BA28">
        <v>1313.19</v>
      </c>
      <c r="BB28">
        <v>1292.23</v>
      </c>
      <c r="BC28">
        <v>1301.28</v>
      </c>
      <c r="BE28" s="2">
        <v>45667</v>
      </c>
      <c r="BF28">
        <v>87596</v>
      </c>
      <c r="BG28">
        <v>-0.68</v>
      </c>
      <c r="BH28">
        <v>88294</v>
      </c>
      <c r="BI28">
        <v>86761</v>
      </c>
      <c r="BJ28">
        <v>88249</v>
      </c>
    </row>
    <row r="29" spans="1:62" x14ac:dyDescent="0.3">
      <c r="A29" t="s">
        <v>8</v>
      </c>
      <c r="B29" s="1">
        <v>4497.8500000000004</v>
      </c>
      <c r="C29">
        <v>-0.41</v>
      </c>
      <c r="D29">
        <v>4516.4799999999996</v>
      </c>
      <c r="E29">
        <v>4463.92</v>
      </c>
      <c r="F29">
        <v>4516.4799999999996</v>
      </c>
      <c r="H29" t="s">
        <v>8</v>
      </c>
      <c r="I29" s="1">
        <v>3787.13</v>
      </c>
      <c r="J29">
        <v>0.92</v>
      </c>
      <c r="K29">
        <v>3787.13</v>
      </c>
      <c r="L29">
        <v>3733.99</v>
      </c>
      <c r="M29">
        <v>3752.69</v>
      </c>
      <c r="O29" t="s">
        <v>8</v>
      </c>
      <c r="P29">
        <v>2950.78</v>
      </c>
      <c r="Q29">
        <v>-0.32</v>
      </c>
      <c r="R29">
        <v>2959.34</v>
      </c>
      <c r="S29">
        <v>2925.24</v>
      </c>
      <c r="T29">
        <v>2959.34</v>
      </c>
      <c r="V29" t="s">
        <v>8</v>
      </c>
      <c r="W29">
        <v>970.92</v>
      </c>
      <c r="X29">
        <v>-2.21</v>
      </c>
      <c r="Y29">
        <v>992.89</v>
      </c>
      <c r="Z29">
        <v>96098</v>
      </c>
      <c r="AA29">
        <v>992.89</v>
      </c>
      <c r="AC29" t="s">
        <v>8</v>
      </c>
      <c r="AD29">
        <v>2152.1999999999998</v>
      </c>
      <c r="AE29">
        <v>0.63</v>
      </c>
      <c r="AF29">
        <v>2153.7199999999998</v>
      </c>
      <c r="AG29">
        <v>2130.69</v>
      </c>
      <c r="AH29">
        <v>2135.65</v>
      </c>
      <c r="AJ29" t="s">
        <v>8</v>
      </c>
      <c r="AK29">
        <v>77959</v>
      </c>
      <c r="AL29">
        <v>0.37</v>
      </c>
      <c r="AM29">
        <v>78201</v>
      </c>
      <c r="AN29">
        <v>77144</v>
      </c>
      <c r="AO29">
        <v>77671</v>
      </c>
      <c r="AQ29" t="s">
        <v>8</v>
      </c>
      <c r="AR29">
        <v>1254.08</v>
      </c>
      <c r="AS29">
        <v>-0.22</v>
      </c>
      <c r="AT29">
        <v>1260.5</v>
      </c>
      <c r="AU29">
        <v>1250.2</v>
      </c>
      <c r="AV29">
        <v>1256.81</v>
      </c>
      <c r="AX29" t="s">
        <v>8</v>
      </c>
      <c r="AY29">
        <v>1301.3</v>
      </c>
      <c r="AZ29">
        <v>0.78</v>
      </c>
      <c r="BA29">
        <v>1301.51</v>
      </c>
      <c r="BB29">
        <v>1283.8399999999999</v>
      </c>
      <c r="BC29">
        <v>1291.28</v>
      </c>
      <c r="BE29" t="s">
        <v>8</v>
      </c>
      <c r="BF29">
        <v>88192</v>
      </c>
      <c r="BG29">
        <v>0.68</v>
      </c>
      <c r="BH29">
        <v>88192</v>
      </c>
      <c r="BI29">
        <v>86890</v>
      </c>
      <c r="BJ29">
        <v>87654</v>
      </c>
    </row>
    <row r="30" spans="1:62" x14ac:dyDescent="0.3">
      <c r="A30" t="s">
        <v>9</v>
      </c>
      <c r="B30" s="1">
        <v>4516.4799999999996</v>
      </c>
      <c r="C30">
        <v>1.17</v>
      </c>
      <c r="D30">
        <v>4528.2299999999996</v>
      </c>
      <c r="E30">
        <v>4462.09</v>
      </c>
      <c r="F30">
        <v>4471.5600000000004</v>
      </c>
      <c r="H30" t="s">
        <v>9</v>
      </c>
      <c r="I30" s="1">
        <v>3752.68</v>
      </c>
      <c r="J30">
        <v>0.04</v>
      </c>
      <c r="K30">
        <v>3769.17</v>
      </c>
      <c r="L30">
        <v>3747.97</v>
      </c>
      <c r="M30">
        <v>3751.31</v>
      </c>
      <c r="O30" t="s">
        <v>9</v>
      </c>
      <c r="P30">
        <v>2960.2</v>
      </c>
      <c r="Q30">
        <v>0.33</v>
      </c>
      <c r="R30">
        <v>2967.01</v>
      </c>
      <c r="S30">
        <v>2948.03</v>
      </c>
      <c r="T30">
        <v>2950.68</v>
      </c>
      <c r="V30" t="s">
        <v>9</v>
      </c>
      <c r="W30">
        <v>992.87</v>
      </c>
      <c r="X30">
        <v>-1.83</v>
      </c>
      <c r="Y30">
        <v>1011.87</v>
      </c>
      <c r="Z30">
        <v>99116</v>
      </c>
      <c r="AA30">
        <v>1011.43</v>
      </c>
      <c r="AC30" t="s">
        <v>9</v>
      </c>
      <c r="AD30">
        <v>2138.67</v>
      </c>
      <c r="AE30">
        <v>0.57999999999999996</v>
      </c>
      <c r="AF30">
        <v>2147.12</v>
      </c>
      <c r="AG30">
        <v>2126.25</v>
      </c>
      <c r="AH30">
        <v>2126.25</v>
      </c>
      <c r="AJ30" t="s">
        <v>9</v>
      </c>
      <c r="AK30">
        <v>77671</v>
      </c>
      <c r="AL30">
        <v>-0.39</v>
      </c>
      <c r="AM30">
        <v>78128</v>
      </c>
      <c r="AN30">
        <v>77274</v>
      </c>
      <c r="AO30">
        <v>78020</v>
      </c>
      <c r="AQ30" t="s">
        <v>9</v>
      </c>
      <c r="AR30">
        <v>1256.79</v>
      </c>
      <c r="AS30">
        <v>-0.14000000000000001</v>
      </c>
      <c r="AT30">
        <v>1262.1400000000001</v>
      </c>
      <c r="AU30">
        <v>1254</v>
      </c>
      <c r="AV30">
        <v>1258.55</v>
      </c>
      <c r="AX30" t="s">
        <v>9</v>
      </c>
      <c r="AY30">
        <v>1291.26</v>
      </c>
      <c r="AZ30">
        <v>1.1399999999999999</v>
      </c>
      <c r="BA30">
        <v>1293.32</v>
      </c>
      <c r="BB30">
        <v>1276.67</v>
      </c>
      <c r="BC30">
        <v>1276.67</v>
      </c>
      <c r="BE30" t="s">
        <v>9</v>
      </c>
      <c r="BF30">
        <v>87600</v>
      </c>
      <c r="BG30">
        <v>0.01</v>
      </c>
      <c r="BH30">
        <v>87790</v>
      </c>
      <c r="BI30">
        <v>86749</v>
      </c>
      <c r="BJ30">
        <v>87614</v>
      </c>
    </row>
    <row r="31" spans="1:62" x14ac:dyDescent="0.3">
      <c r="A31" t="s">
        <v>10</v>
      </c>
      <c r="B31" s="1">
        <v>4464.3</v>
      </c>
      <c r="C31">
        <v>0.87</v>
      </c>
      <c r="D31">
        <v>4488.91</v>
      </c>
      <c r="E31">
        <v>4425.6499999999996</v>
      </c>
      <c r="F31">
        <v>4425.6499999999996</v>
      </c>
      <c r="H31" t="s">
        <v>10</v>
      </c>
      <c r="I31" s="1">
        <v>3751.28</v>
      </c>
      <c r="J31">
        <v>1.1299999999999999</v>
      </c>
      <c r="K31">
        <v>3764.75</v>
      </c>
      <c r="L31">
        <v>3709.54</v>
      </c>
      <c r="M31">
        <v>3709.54</v>
      </c>
      <c r="O31" t="s">
        <v>10</v>
      </c>
      <c r="P31">
        <v>2950.61</v>
      </c>
      <c r="Q31">
        <v>1.1299999999999999</v>
      </c>
      <c r="R31">
        <v>2962.73</v>
      </c>
      <c r="S31">
        <v>2917.76</v>
      </c>
      <c r="T31">
        <v>2917.76</v>
      </c>
      <c r="V31" t="s">
        <v>10</v>
      </c>
      <c r="W31">
        <v>1011.42</v>
      </c>
      <c r="X31">
        <v>1.62</v>
      </c>
      <c r="Y31">
        <v>1013.04</v>
      </c>
      <c r="Z31">
        <v>99532</v>
      </c>
      <c r="AA31">
        <v>995.32</v>
      </c>
      <c r="AC31" t="s">
        <v>10</v>
      </c>
      <c r="AD31">
        <v>2126.2399999999998</v>
      </c>
      <c r="AE31">
        <v>1.21</v>
      </c>
      <c r="AF31">
        <v>2130.86</v>
      </c>
      <c r="AG31">
        <v>2100.89</v>
      </c>
      <c r="AH31">
        <v>2100.89</v>
      </c>
      <c r="AJ31" t="s">
        <v>10</v>
      </c>
      <c r="AK31">
        <v>77978</v>
      </c>
      <c r="AL31">
        <v>0.81</v>
      </c>
      <c r="AM31">
        <v>77999</v>
      </c>
      <c r="AN31">
        <v>77371</v>
      </c>
      <c r="AO31">
        <v>77371</v>
      </c>
      <c r="AQ31" t="s">
        <v>10</v>
      </c>
      <c r="AR31">
        <v>1258.5</v>
      </c>
      <c r="AS31">
        <v>0.85</v>
      </c>
      <c r="AT31">
        <v>1259.6199999999999</v>
      </c>
      <c r="AU31">
        <v>1246.25</v>
      </c>
      <c r="AV31">
        <v>1247.99</v>
      </c>
      <c r="AX31" t="s">
        <v>10</v>
      </c>
      <c r="AY31">
        <v>1276.71</v>
      </c>
      <c r="AZ31">
        <v>-1.35</v>
      </c>
      <c r="BA31">
        <v>1294.96</v>
      </c>
      <c r="BB31">
        <v>1267.21</v>
      </c>
      <c r="BC31">
        <v>1294.17</v>
      </c>
      <c r="BE31" t="s">
        <v>10</v>
      </c>
      <c r="BF31">
        <v>87592</v>
      </c>
      <c r="BG31">
        <v>1.36</v>
      </c>
      <c r="BH31">
        <v>87829</v>
      </c>
      <c r="BI31">
        <v>86161</v>
      </c>
      <c r="BJ31">
        <v>86555</v>
      </c>
    </row>
    <row r="32" spans="1:62" x14ac:dyDescent="0.3">
      <c r="A32" t="s">
        <v>11</v>
      </c>
      <c r="B32" s="1">
        <v>4425.6499999999996</v>
      </c>
      <c r="C32">
        <v>-0.39</v>
      </c>
      <c r="D32">
        <v>4475.7700000000004</v>
      </c>
      <c r="E32">
        <v>4412.24</v>
      </c>
      <c r="F32">
        <v>4443.0600000000004</v>
      </c>
      <c r="H32" t="s">
        <v>11</v>
      </c>
      <c r="I32" s="1">
        <v>3709.54</v>
      </c>
      <c r="J32">
        <v>-0.43</v>
      </c>
      <c r="K32">
        <v>3725.58</v>
      </c>
      <c r="L32">
        <v>3677.13</v>
      </c>
      <c r="M32">
        <v>3725.58</v>
      </c>
      <c r="O32" t="s">
        <v>11</v>
      </c>
      <c r="P32">
        <v>2917.62</v>
      </c>
      <c r="Q32">
        <v>0.28999999999999998</v>
      </c>
      <c r="R32">
        <v>2918.56</v>
      </c>
      <c r="S32">
        <v>2897.25</v>
      </c>
      <c r="T32">
        <v>2908.44</v>
      </c>
      <c r="V32" t="s">
        <v>11</v>
      </c>
      <c r="W32">
        <v>995.32</v>
      </c>
      <c r="X32">
        <v>-0.27</v>
      </c>
      <c r="Y32">
        <v>998.02</v>
      </c>
      <c r="Z32">
        <v>98592</v>
      </c>
      <c r="AA32">
        <v>998.02</v>
      </c>
      <c r="AC32" t="s">
        <v>11</v>
      </c>
      <c r="AD32">
        <v>2100.9</v>
      </c>
      <c r="AE32">
        <v>-1.86</v>
      </c>
      <c r="AF32">
        <v>2140.84</v>
      </c>
      <c r="AG32">
        <v>2096.6799999999998</v>
      </c>
      <c r="AH32">
        <v>2140.84</v>
      </c>
      <c r="AJ32" t="s">
        <v>11</v>
      </c>
      <c r="AK32">
        <v>77355</v>
      </c>
      <c r="AL32">
        <v>0.09</v>
      </c>
      <c r="AM32">
        <v>77710</v>
      </c>
      <c r="AN32">
        <v>76845</v>
      </c>
      <c r="AO32">
        <v>77071</v>
      </c>
      <c r="AQ32" t="s">
        <v>11</v>
      </c>
      <c r="AR32">
        <v>1247.93</v>
      </c>
      <c r="AS32">
        <v>-0.2</v>
      </c>
      <c r="AT32">
        <v>1250.47</v>
      </c>
      <c r="AU32">
        <v>1238.94</v>
      </c>
      <c r="AV32">
        <v>1250.47</v>
      </c>
      <c r="AX32" t="s">
        <v>11</v>
      </c>
      <c r="AY32">
        <v>1294.22</v>
      </c>
      <c r="AZ32">
        <v>-0.21</v>
      </c>
      <c r="BA32">
        <v>1308.07</v>
      </c>
      <c r="BB32">
        <v>1285.6600000000001</v>
      </c>
      <c r="BC32">
        <v>1298.18</v>
      </c>
      <c r="BE32" t="s">
        <v>11</v>
      </c>
      <c r="BF32">
        <v>86413</v>
      </c>
      <c r="BG32">
        <v>0.99</v>
      </c>
      <c r="BH32">
        <v>86588</v>
      </c>
      <c r="BI32">
        <v>84955</v>
      </c>
      <c r="BJ32">
        <v>85520</v>
      </c>
    </row>
    <row r="33" spans="1:62" x14ac:dyDescent="0.3">
      <c r="A33" t="s">
        <v>12</v>
      </c>
      <c r="B33" s="1">
        <v>4443.09</v>
      </c>
      <c r="C33">
        <v>-2.17</v>
      </c>
      <c r="D33">
        <v>4539.33</v>
      </c>
      <c r="E33">
        <v>4432.53</v>
      </c>
      <c r="F33">
        <v>4539.33</v>
      </c>
      <c r="H33" t="s">
        <v>12</v>
      </c>
      <c r="I33" s="1">
        <v>3725.58</v>
      </c>
      <c r="J33">
        <v>0.12</v>
      </c>
      <c r="K33">
        <v>3748.48</v>
      </c>
      <c r="L33">
        <v>3715.99</v>
      </c>
      <c r="M33">
        <v>3721.13</v>
      </c>
      <c r="O33" t="s">
        <v>12</v>
      </c>
      <c r="P33">
        <v>2909.15</v>
      </c>
      <c r="Q33">
        <v>-0.86</v>
      </c>
      <c r="R33">
        <v>2934.36</v>
      </c>
      <c r="S33">
        <v>2906.38</v>
      </c>
      <c r="T33">
        <v>2934.36</v>
      </c>
      <c r="V33" t="s">
        <v>12</v>
      </c>
      <c r="W33">
        <v>998.02</v>
      </c>
      <c r="X33">
        <v>1.92</v>
      </c>
      <c r="Y33">
        <v>1000.88</v>
      </c>
      <c r="Z33">
        <v>97753</v>
      </c>
      <c r="AA33">
        <v>979.21</v>
      </c>
      <c r="AC33" t="s">
        <v>12</v>
      </c>
      <c r="AD33">
        <v>2140.8000000000002</v>
      </c>
      <c r="AE33">
        <v>-0.73</v>
      </c>
      <c r="AF33">
        <v>2156.63</v>
      </c>
      <c r="AG33">
        <v>2130.7399999999998</v>
      </c>
      <c r="AH33">
        <v>2156.4899999999998</v>
      </c>
      <c r="AJ33" t="s">
        <v>12</v>
      </c>
      <c r="AK33">
        <v>77287</v>
      </c>
      <c r="AL33">
        <v>-0.02</v>
      </c>
      <c r="AM33">
        <v>78152</v>
      </c>
      <c r="AN33">
        <v>77002</v>
      </c>
      <c r="AO33">
        <v>77305</v>
      </c>
      <c r="AQ33" t="s">
        <v>12</v>
      </c>
      <c r="AR33">
        <v>1250.47</v>
      </c>
      <c r="AS33">
        <v>-0.56000000000000005</v>
      </c>
      <c r="AT33">
        <v>1257.3399999999999</v>
      </c>
      <c r="AU33">
        <v>1246.2</v>
      </c>
      <c r="AV33">
        <v>1257.3399999999999</v>
      </c>
      <c r="AX33" t="s">
        <v>12</v>
      </c>
      <c r="AY33">
        <v>1296.96</v>
      </c>
      <c r="AZ33">
        <v>-0.41</v>
      </c>
      <c r="BA33">
        <v>1302.3599999999999</v>
      </c>
      <c r="BB33">
        <v>1289.25</v>
      </c>
      <c r="BC33">
        <v>1302.3599999999999</v>
      </c>
      <c r="BE33" t="s">
        <v>12</v>
      </c>
      <c r="BF33">
        <v>85565</v>
      </c>
      <c r="BG33">
        <v>-1.1499999999999999</v>
      </c>
      <c r="BH33">
        <v>87408</v>
      </c>
      <c r="BI33">
        <v>85420</v>
      </c>
      <c r="BJ33">
        <v>86561</v>
      </c>
    </row>
    <row r="34" spans="1:62" x14ac:dyDescent="0.3">
      <c r="A34" t="s">
        <v>13</v>
      </c>
      <c r="B34" s="1">
        <v>4541.45</v>
      </c>
      <c r="C34">
        <v>2.2200000000000002</v>
      </c>
      <c r="D34">
        <v>4589.43</v>
      </c>
      <c r="E34">
        <v>4442.8999999999996</v>
      </c>
      <c r="F34">
        <v>4442.8999999999996</v>
      </c>
      <c r="H34" t="s">
        <v>13</v>
      </c>
      <c r="I34" s="1">
        <v>3721.13</v>
      </c>
      <c r="J34">
        <v>-0.12</v>
      </c>
      <c r="K34">
        <v>3768.85</v>
      </c>
      <c r="L34">
        <v>3721.13</v>
      </c>
      <c r="M34">
        <v>3725.78</v>
      </c>
      <c r="O34" t="s">
        <v>13</v>
      </c>
      <c r="P34">
        <v>2934.45</v>
      </c>
      <c r="Q34">
        <v>0.68</v>
      </c>
      <c r="R34">
        <v>2949.68</v>
      </c>
      <c r="S34">
        <v>2914.91</v>
      </c>
      <c r="T34">
        <v>2914.91</v>
      </c>
      <c r="V34" t="s">
        <v>13</v>
      </c>
      <c r="W34">
        <v>979.2</v>
      </c>
      <c r="X34">
        <v>1.1000000000000001</v>
      </c>
      <c r="Y34">
        <v>985.94</v>
      </c>
      <c r="Z34">
        <v>96627</v>
      </c>
      <c r="AA34">
        <v>968.65</v>
      </c>
      <c r="AC34" t="s">
        <v>13</v>
      </c>
      <c r="AD34">
        <v>2156.5100000000002</v>
      </c>
      <c r="AE34">
        <v>-0.47</v>
      </c>
      <c r="AF34">
        <v>2166.91</v>
      </c>
      <c r="AG34">
        <v>2144.58</v>
      </c>
      <c r="AH34">
        <v>2166.59</v>
      </c>
      <c r="AJ34" t="s">
        <v>13</v>
      </c>
      <c r="AK34">
        <v>77305</v>
      </c>
      <c r="AL34">
        <v>-0.37</v>
      </c>
      <c r="AM34">
        <v>78294</v>
      </c>
      <c r="AN34">
        <v>77305</v>
      </c>
      <c r="AO34">
        <v>77919</v>
      </c>
      <c r="AQ34" t="s">
        <v>13</v>
      </c>
      <c r="AR34">
        <v>1257.46</v>
      </c>
      <c r="AS34">
        <v>0.05</v>
      </c>
      <c r="AT34">
        <v>1265.33</v>
      </c>
      <c r="AU34">
        <v>1255.81</v>
      </c>
      <c r="AV34">
        <v>1256.8699999999999</v>
      </c>
      <c r="AX34" t="s">
        <v>13</v>
      </c>
      <c r="AY34">
        <v>1302.27</v>
      </c>
      <c r="AZ34">
        <v>1.07</v>
      </c>
      <c r="BA34">
        <v>1313.4</v>
      </c>
      <c r="BB34">
        <v>1288.47</v>
      </c>
      <c r="BC34">
        <v>1288.47</v>
      </c>
      <c r="BE34" t="s">
        <v>13</v>
      </c>
      <c r="BF34">
        <v>86561</v>
      </c>
      <c r="BG34">
        <v>-0.56000000000000005</v>
      </c>
      <c r="BH34">
        <v>87802</v>
      </c>
      <c r="BI34">
        <v>86561</v>
      </c>
      <c r="BJ34">
        <v>87049</v>
      </c>
    </row>
    <row r="35" spans="1:62" x14ac:dyDescent="0.3">
      <c r="A35" t="s">
        <v>14</v>
      </c>
      <c r="B35" s="1">
        <v>4442.8999999999996</v>
      </c>
      <c r="C35">
        <v>-1.06</v>
      </c>
      <c r="D35">
        <v>4495.72</v>
      </c>
      <c r="E35">
        <v>4429.97</v>
      </c>
      <c r="F35">
        <v>4490.37</v>
      </c>
      <c r="H35" t="s">
        <v>14</v>
      </c>
      <c r="I35" s="1">
        <v>3725.76</v>
      </c>
      <c r="J35">
        <v>0.25</v>
      </c>
      <c r="K35">
        <v>3725.76</v>
      </c>
      <c r="L35">
        <v>3699.36</v>
      </c>
      <c r="M35">
        <v>3716.5</v>
      </c>
      <c r="O35" t="s">
        <v>14</v>
      </c>
      <c r="P35">
        <v>2914.76</v>
      </c>
      <c r="Q35">
        <v>-0.43</v>
      </c>
      <c r="R35">
        <v>2931.17</v>
      </c>
      <c r="S35">
        <v>2905.78</v>
      </c>
      <c r="T35">
        <v>2927.53</v>
      </c>
      <c r="V35" t="s">
        <v>14</v>
      </c>
      <c r="W35">
        <v>968.56</v>
      </c>
      <c r="X35">
        <v>0.39</v>
      </c>
      <c r="Y35">
        <v>972.85</v>
      </c>
      <c r="Z35">
        <v>96300</v>
      </c>
      <c r="AA35">
        <v>964.79</v>
      </c>
      <c r="AC35" t="s">
        <v>14</v>
      </c>
      <c r="AD35">
        <v>2166.59</v>
      </c>
      <c r="AE35">
        <v>7.0000000000000007E-2</v>
      </c>
      <c r="AF35">
        <v>2172.9</v>
      </c>
      <c r="AG35">
        <v>2156.61</v>
      </c>
      <c r="AH35">
        <v>2165.04</v>
      </c>
      <c r="AJ35" t="s">
        <v>14</v>
      </c>
      <c r="AK35">
        <v>77595</v>
      </c>
      <c r="AL35">
        <v>1.35</v>
      </c>
      <c r="AM35">
        <v>77595</v>
      </c>
      <c r="AN35">
        <v>76503</v>
      </c>
      <c r="AO35">
        <v>76560</v>
      </c>
      <c r="AQ35" t="s">
        <v>14</v>
      </c>
      <c r="AR35">
        <v>1256.8699999999999</v>
      </c>
      <c r="AS35">
        <v>-0.23</v>
      </c>
      <c r="AT35">
        <v>1260.26</v>
      </c>
      <c r="AU35">
        <v>1249.76</v>
      </c>
      <c r="AV35">
        <v>1259.8599999999999</v>
      </c>
      <c r="AX35" t="s">
        <v>14</v>
      </c>
      <c r="AY35">
        <v>1288.43</v>
      </c>
      <c r="AZ35">
        <v>0.37</v>
      </c>
      <c r="BA35">
        <v>1288.43</v>
      </c>
      <c r="BB35">
        <v>1264.3</v>
      </c>
      <c r="BC35">
        <v>1283.71</v>
      </c>
      <c r="BE35" t="s">
        <v>14</v>
      </c>
      <c r="BF35">
        <v>87048</v>
      </c>
      <c r="BG35">
        <v>0.11</v>
      </c>
      <c r="BH35">
        <v>87674</v>
      </c>
      <c r="BI35">
        <v>85917</v>
      </c>
      <c r="BJ35">
        <v>86945</v>
      </c>
    </row>
    <row r="36" spans="1:62" x14ac:dyDescent="0.3">
      <c r="A36" t="s">
        <v>15</v>
      </c>
      <c r="B36" s="1">
        <v>4490.47</v>
      </c>
      <c r="C36">
        <v>-1.23</v>
      </c>
      <c r="D36">
        <v>4581.93</v>
      </c>
      <c r="E36">
        <v>4490.47</v>
      </c>
      <c r="F36">
        <v>4546.2700000000004</v>
      </c>
      <c r="H36" t="s">
        <v>15</v>
      </c>
      <c r="I36" s="1">
        <v>3716.51</v>
      </c>
      <c r="J36">
        <v>0.21</v>
      </c>
      <c r="K36">
        <v>3738.28</v>
      </c>
      <c r="L36">
        <v>3707.37</v>
      </c>
      <c r="M36">
        <v>3710.72</v>
      </c>
      <c r="O36" t="s">
        <v>15</v>
      </c>
      <c r="P36">
        <v>2927.49</v>
      </c>
      <c r="Q36">
        <v>0.56999999999999995</v>
      </c>
      <c r="R36">
        <v>2957.41</v>
      </c>
      <c r="S36">
        <v>2911.02</v>
      </c>
      <c r="T36">
        <v>2911.02</v>
      </c>
      <c r="V36" t="s">
        <v>15</v>
      </c>
      <c r="W36">
        <v>964.81</v>
      </c>
      <c r="X36">
        <v>-0.91</v>
      </c>
      <c r="Y36">
        <v>979.87</v>
      </c>
      <c r="Z36">
        <v>96481</v>
      </c>
      <c r="AA36">
        <v>973.69</v>
      </c>
      <c r="AC36" t="s">
        <v>15</v>
      </c>
      <c r="AD36">
        <v>2165.0700000000002</v>
      </c>
      <c r="AE36">
        <v>0.14000000000000001</v>
      </c>
      <c r="AF36">
        <v>2190.91</v>
      </c>
      <c r="AG36">
        <v>2162.13</v>
      </c>
      <c r="AH36">
        <v>2162.13</v>
      </c>
      <c r="AJ36" t="s">
        <v>15</v>
      </c>
      <c r="AK36">
        <v>76560</v>
      </c>
      <c r="AL36">
        <v>0.37</v>
      </c>
      <c r="AM36">
        <v>77068</v>
      </c>
      <c r="AN36">
        <v>76275</v>
      </c>
      <c r="AO36">
        <v>76305</v>
      </c>
      <c r="AQ36" t="s">
        <v>15</v>
      </c>
      <c r="AR36">
        <v>1259.82</v>
      </c>
      <c r="AS36">
        <v>1.01</v>
      </c>
      <c r="AT36">
        <v>1263.07</v>
      </c>
      <c r="AU36">
        <v>1247.17</v>
      </c>
      <c r="AV36">
        <v>1247.17</v>
      </c>
      <c r="AX36" t="s">
        <v>15</v>
      </c>
      <c r="AY36">
        <v>1283.6600000000001</v>
      </c>
      <c r="AZ36">
        <v>-1.8</v>
      </c>
      <c r="BA36">
        <v>1307.18</v>
      </c>
      <c r="BB36">
        <v>1283.51</v>
      </c>
      <c r="BC36">
        <v>1307.18</v>
      </c>
      <c r="BE36" t="s">
        <v>15</v>
      </c>
      <c r="BF36">
        <v>86950</v>
      </c>
      <c r="BG36">
        <v>0.54</v>
      </c>
      <c r="BH36">
        <v>87400</v>
      </c>
      <c r="BI36">
        <v>86271</v>
      </c>
      <c r="BJ36">
        <v>86489</v>
      </c>
    </row>
    <row r="37" spans="1:62" x14ac:dyDescent="0.3">
      <c r="A37" t="s">
        <v>16</v>
      </c>
      <c r="B37" s="1">
        <v>4546.25</v>
      </c>
      <c r="C37">
        <v>0.88</v>
      </c>
      <c r="D37">
        <v>4588.6400000000003</v>
      </c>
      <c r="E37">
        <v>4506.58</v>
      </c>
      <c r="F37">
        <v>4506.58</v>
      </c>
      <c r="H37" t="s">
        <v>16</v>
      </c>
      <c r="I37" s="1">
        <v>3708.66</v>
      </c>
      <c r="J37">
        <v>0.97</v>
      </c>
      <c r="K37">
        <v>3734.23</v>
      </c>
      <c r="L37">
        <v>3673.1</v>
      </c>
      <c r="M37">
        <v>3673.1</v>
      </c>
      <c r="O37" t="s">
        <v>16</v>
      </c>
      <c r="P37">
        <v>2910.86</v>
      </c>
      <c r="Q37">
        <v>0.46</v>
      </c>
      <c r="R37">
        <v>2933.86</v>
      </c>
      <c r="S37">
        <v>2894.87</v>
      </c>
      <c r="T37">
        <v>2894.87</v>
      </c>
      <c r="V37" t="s">
        <v>16</v>
      </c>
      <c r="W37">
        <v>973.65</v>
      </c>
      <c r="X37">
        <v>0.47</v>
      </c>
      <c r="Y37">
        <v>978.81</v>
      </c>
      <c r="Z37">
        <v>96632</v>
      </c>
      <c r="AA37">
        <v>969.17</v>
      </c>
      <c r="AC37" t="s">
        <v>16</v>
      </c>
      <c r="AD37">
        <v>2162.1</v>
      </c>
      <c r="AE37">
        <v>1.25</v>
      </c>
      <c r="AF37">
        <v>2166.39</v>
      </c>
      <c r="AG37">
        <v>2135.4</v>
      </c>
      <c r="AH37">
        <v>2135.4</v>
      </c>
      <c r="AJ37" t="s">
        <v>16</v>
      </c>
      <c r="AK37">
        <v>76281</v>
      </c>
      <c r="AL37">
        <v>-0.13</v>
      </c>
      <c r="AM37">
        <v>76791</v>
      </c>
      <c r="AN37">
        <v>76036</v>
      </c>
      <c r="AO37">
        <v>76384</v>
      </c>
      <c r="AQ37" t="s">
        <v>16</v>
      </c>
      <c r="AR37">
        <v>1247.17</v>
      </c>
      <c r="AS37">
        <v>0.54</v>
      </c>
      <c r="AT37">
        <v>1251.3699999999999</v>
      </c>
      <c r="AU37">
        <v>1239.8599999999999</v>
      </c>
      <c r="AV37">
        <v>1241.51</v>
      </c>
      <c r="AX37" t="s">
        <v>16</v>
      </c>
      <c r="AY37">
        <v>1307.19</v>
      </c>
      <c r="AZ37">
        <v>3.27</v>
      </c>
      <c r="BA37">
        <v>1311.35</v>
      </c>
      <c r="BB37">
        <v>1265.82</v>
      </c>
      <c r="BC37">
        <v>1265.82</v>
      </c>
      <c r="BE37" t="s">
        <v>16</v>
      </c>
      <c r="BF37">
        <v>86485</v>
      </c>
      <c r="BG37">
        <v>-0.47</v>
      </c>
      <c r="BH37">
        <v>87141</v>
      </c>
      <c r="BI37">
        <v>86031</v>
      </c>
      <c r="BJ37">
        <v>86896</v>
      </c>
    </row>
    <row r="38" spans="1:62" x14ac:dyDescent="0.3">
      <c r="A38" t="s">
        <v>17</v>
      </c>
      <c r="B38" s="1">
        <v>4506.58</v>
      </c>
      <c r="C38">
        <v>0.3</v>
      </c>
      <c r="D38">
        <v>4517.01</v>
      </c>
      <c r="E38">
        <v>4471.79</v>
      </c>
      <c r="F38">
        <v>4493.16</v>
      </c>
      <c r="H38" t="s">
        <v>17</v>
      </c>
      <c r="I38" s="1">
        <v>3673.1</v>
      </c>
      <c r="J38">
        <v>-0.93</v>
      </c>
      <c r="K38">
        <v>3720.82</v>
      </c>
      <c r="L38">
        <v>3672.04</v>
      </c>
      <c r="M38">
        <v>3707.6</v>
      </c>
      <c r="O38" t="s">
        <v>17</v>
      </c>
      <c r="P38">
        <v>2897.51</v>
      </c>
      <c r="Q38">
        <v>-0.35</v>
      </c>
      <c r="R38">
        <v>2908.04</v>
      </c>
      <c r="S38">
        <v>2886.02</v>
      </c>
      <c r="T38">
        <v>2908.04</v>
      </c>
      <c r="V38" t="s">
        <v>17</v>
      </c>
      <c r="W38">
        <v>969.07</v>
      </c>
      <c r="X38">
        <v>-1.34</v>
      </c>
      <c r="Y38">
        <v>984.66</v>
      </c>
      <c r="Z38">
        <v>96616</v>
      </c>
      <c r="AA38">
        <v>982.3</v>
      </c>
      <c r="AC38" t="s">
        <v>17</v>
      </c>
      <c r="AD38">
        <v>2135.37</v>
      </c>
      <c r="AE38">
        <v>0.25</v>
      </c>
      <c r="AF38">
        <v>2157.5100000000002</v>
      </c>
      <c r="AG38">
        <v>2129.98</v>
      </c>
      <c r="AH38">
        <v>2129.98</v>
      </c>
      <c r="AJ38" t="s">
        <v>17</v>
      </c>
      <c r="AK38">
        <v>76381</v>
      </c>
      <c r="AL38">
        <v>-0.73</v>
      </c>
      <c r="AM38">
        <v>76941</v>
      </c>
      <c r="AN38">
        <v>76357</v>
      </c>
      <c r="AO38">
        <v>76941</v>
      </c>
      <c r="AQ38" t="s">
        <v>17</v>
      </c>
      <c r="AR38">
        <v>1240.5</v>
      </c>
      <c r="AS38">
        <v>-0.7</v>
      </c>
      <c r="AT38">
        <v>1252.5</v>
      </c>
      <c r="AU38">
        <v>1236.51</v>
      </c>
      <c r="AV38">
        <v>1249.27</v>
      </c>
      <c r="AX38" t="s">
        <v>17</v>
      </c>
      <c r="AY38">
        <v>1265.81</v>
      </c>
      <c r="AZ38">
        <v>0.6</v>
      </c>
      <c r="BA38">
        <v>1271.8599999999999</v>
      </c>
      <c r="BB38">
        <v>1257.0899999999999</v>
      </c>
      <c r="BC38">
        <v>1258.32</v>
      </c>
      <c r="BE38" t="s">
        <v>17</v>
      </c>
      <c r="BF38">
        <v>86896</v>
      </c>
      <c r="BG38">
        <v>-0.08</v>
      </c>
      <c r="BH38">
        <v>87334</v>
      </c>
      <c r="BI38">
        <v>86355</v>
      </c>
      <c r="BJ38">
        <v>87139</v>
      </c>
    </row>
    <row r="39" spans="1:62" x14ac:dyDescent="0.3">
      <c r="A39" t="s">
        <v>18</v>
      </c>
      <c r="B39" s="1">
        <v>4493.12</v>
      </c>
      <c r="C39">
        <v>-0.49</v>
      </c>
      <c r="D39">
        <v>4554.29</v>
      </c>
      <c r="E39">
        <v>4477.3100000000004</v>
      </c>
      <c r="F39">
        <v>4515.37</v>
      </c>
      <c r="H39" t="s">
        <v>18</v>
      </c>
      <c r="I39" s="1">
        <v>3707.45</v>
      </c>
      <c r="J39">
        <v>-1.54</v>
      </c>
      <c r="K39">
        <v>3769.36</v>
      </c>
      <c r="L39">
        <v>3705.66</v>
      </c>
      <c r="M39">
        <v>3765.55</v>
      </c>
      <c r="O39" t="s">
        <v>18</v>
      </c>
      <c r="P39">
        <v>2907.7</v>
      </c>
      <c r="Q39">
        <v>-1.26</v>
      </c>
      <c r="R39">
        <v>2949.87</v>
      </c>
      <c r="S39">
        <v>2907.7</v>
      </c>
      <c r="T39">
        <v>2944.89</v>
      </c>
      <c r="V39" t="s">
        <v>18</v>
      </c>
      <c r="W39">
        <v>982.22</v>
      </c>
      <c r="X39">
        <v>-0.25</v>
      </c>
      <c r="Y39">
        <v>986.06</v>
      </c>
      <c r="Z39">
        <v>97508</v>
      </c>
      <c r="AA39">
        <v>984.74</v>
      </c>
      <c r="AC39" t="s">
        <v>18</v>
      </c>
      <c r="AD39">
        <v>2129.9699999999998</v>
      </c>
      <c r="AE39">
        <v>0.17</v>
      </c>
      <c r="AF39">
        <v>2149.5500000000002</v>
      </c>
      <c r="AG39">
        <v>2116.87</v>
      </c>
      <c r="AH39">
        <v>2126.27</v>
      </c>
      <c r="AJ39" t="s">
        <v>18</v>
      </c>
      <c r="AK39">
        <v>76941</v>
      </c>
      <c r="AL39">
        <v>-1.74</v>
      </c>
      <c r="AM39">
        <v>78328</v>
      </c>
      <c r="AN39">
        <v>76883</v>
      </c>
      <c r="AO39">
        <v>78300</v>
      </c>
      <c r="AQ39" t="s">
        <v>18</v>
      </c>
      <c r="AR39">
        <v>1249.27</v>
      </c>
      <c r="AS39">
        <v>-1.81</v>
      </c>
      <c r="AT39">
        <v>1272.28</v>
      </c>
      <c r="AU39">
        <v>1246.52</v>
      </c>
      <c r="AV39">
        <v>1272.28</v>
      </c>
      <c r="AX39" t="s">
        <v>18</v>
      </c>
      <c r="AY39">
        <v>1258.26</v>
      </c>
      <c r="AZ39">
        <v>0.6</v>
      </c>
      <c r="BA39">
        <v>1270.7</v>
      </c>
      <c r="BB39">
        <v>1250.74</v>
      </c>
      <c r="BC39">
        <v>1250.78</v>
      </c>
      <c r="BE39" t="s">
        <v>18</v>
      </c>
      <c r="BF39">
        <v>86968</v>
      </c>
      <c r="BG39">
        <v>-1.02</v>
      </c>
      <c r="BH39">
        <v>87877</v>
      </c>
      <c r="BI39">
        <v>86606</v>
      </c>
      <c r="BJ39">
        <v>87876</v>
      </c>
    </row>
    <row r="40" spans="1:62" x14ac:dyDescent="0.3">
      <c r="A40" t="s">
        <v>19</v>
      </c>
      <c r="B40" s="1">
        <v>4515.37</v>
      </c>
      <c r="C40">
        <v>2.02</v>
      </c>
      <c r="D40">
        <v>4526.79</v>
      </c>
      <c r="E40">
        <v>4425.88</v>
      </c>
      <c r="F40">
        <v>4425.88</v>
      </c>
      <c r="H40" t="s">
        <v>19</v>
      </c>
      <c r="I40" s="1">
        <v>3765.55</v>
      </c>
      <c r="J40">
        <v>1.22</v>
      </c>
      <c r="K40">
        <v>3781.43</v>
      </c>
      <c r="L40">
        <v>3720.3</v>
      </c>
      <c r="M40">
        <v>3720.3</v>
      </c>
      <c r="O40" t="s">
        <v>19</v>
      </c>
      <c r="P40">
        <v>2944.89</v>
      </c>
      <c r="Q40">
        <v>0.06</v>
      </c>
      <c r="R40">
        <v>2972.11</v>
      </c>
      <c r="S40">
        <v>2935.36</v>
      </c>
      <c r="T40">
        <v>2943.42</v>
      </c>
      <c r="V40" t="s">
        <v>19</v>
      </c>
      <c r="W40">
        <v>984.69</v>
      </c>
      <c r="X40">
        <v>0.74</v>
      </c>
      <c r="Y40">
        <v>991.34</v>
      </c>
      <c r="Z40">
        <v>97743</v>
      </c>
      <c r="AA40">
        <v>977.43</v>
      </c>
      <c r="AC40" t="s">
        <v>19</v>
      </c>
      <c r="AD40">
        <v>2126.33</v>
      </c>
      <c r="AE40">
        <v>-0.17</v>
      </c>
      <c r="AF40">
        <v>2147.11</v>
      </c>
      <c r="AG40">
        <v>2124.2199999999998</v>
      </c>
      <c r="AH40">
        <v>2130.0100000000002</v>
      </c>
      <c r="AJ40" t="s">
        <v>19</v>
      </c>
      <c r="AK40">
        <v>78300</v>
      </c>
      <c r="AL40">
        <v>0.79</v>
      </c>
      <c r="AM40">
        <v>78559</v>
      </c>
      <c r="AN40">
        <v>77679</v>
      </c>
      <c r="AO40">
        <v>77691</v>
      </c>
      <c r="AQ40" t="s">
        <v>19</v>
      </c>
      <c r="AR40">
        <v>1272.28</v>
      </c>
      <c r="AS40">
        <v>1.1299999999999999</v>
      </c>
      <c r="AT40">
        <v>1278.9100000000001</v>
      </c>
      <c r="AU40">
        <v>1258.0899999999999</v>
      </c>
      <c r="AV40">
        <v>1258.0899999999999</v>
      </c>
      <c r="AX40" t="s">
        <v>19</v>
      </c>
      <c r="AY40">
        <v>1250.76</v>
      </c>
      <c r="AZ40">
        <v>-0.28000000000000003</v>
      </c>
      <c r="BA40">
        <v>1272.3599999999999</v>
      </c>
      <c r="BB40">
        <v>1248.04</v>
      </c>
      <c r="BC40">
        <v>1254.27</v>
      </c>
      <c r="BE40" t="s">
        <v>19</v>
      </c>
      <c r="BF40">
        <v>87864</v>
      </c>
      <c r="BG40">
        <v>-0.02</v>
      </c>
      <c r="BH40">
        <v>88630</v>
      </c>
      <c r="BI40">
        <v>87633</v>
      </c>
      <c r="BJ40">
        <v>87938</v>
      </c>
    </row>
    <row r="41" spans="1:62" x14ac:dyDescent="0.3">
      <c r="A41" s="2">
        <v>46000</v>
      </c>
      <c r="B41" s="1">
        <v>4425.88</v>
      </c>
      <c r="C41">
        <v>-0.12</v>
      </c>
      <c r="D41">
        <v>4454.0600000000004</v>
      </c>
      <c r="E41">
        <v>4386.51</v>
      </c>
      <c r="F41">
        <v>4431.08</v>
      </c>
      <c r="H41" s="2">
        <v>46000</v>
      </c>
      <c r="I41" s="1">
        <v>3720.3</v>
      </c>
      <c r="J41">
        <v>0.4</v>
      </c>
      <c r="K41">
        <v>3728.37</v>
      </c>
      <c r="L41">
        <v>3691.22</v>
      </c>
      <c r="M41">
        <v>3705.51</v>
      </c>
      <c r="O41" s="2">
        <v>46000</v>
      </c>
      <c r="P41">
        <v>2943.06</v>
      </c>
      <c r="Q41">
        <v>0.08</v>
      </c>
      <c r="R41">
        <v>2957.51</v>
      </c>
      <c r="S41">
        <v>2920.87</v>
      </c>
      <c r="T41">
        <v>2940.76</v>
      </c>
      <c r="V41" s="2">
        <v>46000</v>
      </c>
      <c r="W41">
        <v>977.44</v>
      </c>
      <c r="X41">
        <v>0.09</v>
      </c>
      <c r="Y41">
        <v>983.35</v>
      </c>
      <c r="Z41">
        <v>96895</v>
      </c>
      <c r="AA41">
        <v>976.5</v>
      </c>
      <c r="AC41" s="2">
        <v>46000</v>
      </c>
      <c r="AD41">
        <v>2130</v>
      </c>
      <c r="AE41">
        <v>-0.35</v>
      </c>
      <c r="AF41">
        <v>2145.92</v>
      </c>
      <c r="AG41">
        <v>2120.58</v>
      </c>
      <c r="AH41">
        <v>2137.44</v>
      </c>
      <c r="AJ41" s="2">
        <v>46000</v>
      </c>
      <c r="AK41">
        <v>77683</v>
      </c>
      <c r="AL41">
        <v>0.42</v>
      </c>
      <c r="AM41">
        <v>77928</v>
      </c>
      <c r="AN41">
        <v>77164</v>
      </c>
      <c r="AO41">
        <v>77357</v>
      </c>
      <c r="AQ41" s="2">
        <v>46000</v>
      </c>
      <c r="AR41">
        <v>1258.1099999999999</v>
      </c>
      <c r="AS41">
        <v>-0.16</v>
      </c>
      <c r="AT41">
        <v>1266.9000000000001</v>
      </c>
      <c r="AU41">
        <v>1251.28</v>
      </c>
      <c r="AV41">
        <v>1260.5899999999999</v>
      </c>
      <c r="AX41" s="2">
        <v>46000</v>
      </c>
      <c r="AY41">
        <v>1254.25</v>
      </c>
      <c r="AZ41">
        <v>0.83</v>
      </c>
      <c r="BA41">
        <v>1259.17</v>
      </c>
      <c r="BB41">
        <v>1236.8699999999999</v>
      </c>
      <c r="BC41">
        <v>1243.99</v>
      </c>
      <c r="BE41" s="2">
        <v>46000</v>
      </c>
      <c r="BF41">
        <v>87882</v>
      </c>
      <c r="BG41">
        <v>0.18</v>
      </c>
      <c r="BH41">
        <v>88105</v>
      </c>
      <c r="BI41">
        <v>87470</v>
      </c>
      <c r="BJ41">
        <v>88069</v>
      </c>
    </row>
    <row r="42" spans="1:62" x14ac:dyDescent="0.3">
      <c r="A42" s="2">
        <v>45970</v>
      </c>
      <c r="B42" s="1">
        <v>4431.07</v>
      </c>
      <c r="C42">
        <v>0.15</v>
      </c>
      <c r="D42">
        <v>4446.55</v>
      </c>
      <c r="E42">
        <v>4406.6000000000004</v>
      </c>
      <c r="F42">
        <v>4424.6499999999996</v>
      </c>
      <c r="H42" s="2">
        <v>45970</v>
      </c>
      <c r="I42" s="1">
        <v>3705.52</v>
      </c>
      <c r="J42">
        <v>1.4</v>
      </c>
      <c r="K42">
        <v>3722.09</v>
      </c>
      <c r="L42">
        <v>3654.2</v>
      </c>
      <c r="M42">
        <v>3654.2</v>
      </c>
      <c r="O42" s="2">
        <v>45970</v>
      </c>
      <c r="P42">
        <v>2940.58</v>
      </c>
      <c r="Q42">
        <v>1.23</v>
      </c>
      <c r="R42">
        <v>2940.58</v>
      </c>
      <c r="S42">
        <v>2904.3</v>
      </c>
      <c r="T42">
        <v>2905.08</v>
      </c>
      <c r="V42" s="2">
        <v>45970</v>
      </c>
      <c r="W42">
        <v>976.52</v>
      </c>
      <c r="X42">
        <v>-0.75</v>
      </c>
      <c r="Y42">
        <v>994.07</v>
      </c>
      <c r="Z42">
        <v>97370</v>
      </c>
      <c r="AA42">
        <v>984.1</v>
      </c>
      <c r="AC42" s="2">
        <v>45970</v>
      </c>
      <c r="AD42">
        <v>2137.4499999999998</v>
      </c>
      <c r="AE42">
        <v>0.43</v>
      </c>
      <c r="AF42">
        <v>2154.31</v>
      </c>
      <c r="AG42">
        <v>2128.4</v>
      </c>
      <c r="AH42">
        <v>2128.4</v>
      </c>
      <c r="AJ42" s="2">
        <v>45970</v>
      </c>
      <c r="AK42">
        <v>77355</v>
      </c>
      <c r="AL42">
        <v>0.52</v>
      </c>
      <c r="AM42">
        <v>77683</v>
      </c>
      <c r="AN42">
        <v>76859</v>
      </c>
      <c r="AO42">
        <v>76955</v>
      </c>
      <c r="AQ42" s="2">
        <v>45970</v>
      </c>
      <c r="AR42">
        <v>1260.1500000000001</v>
      </c>
      <c r="AS42">
        <v>1.34</v>
      </c>
      <c r="AT42">
        <v>1263.82</v>
      </c>
      <c r="AU42">
        <v>1243.53</v>
      </c>
      <c r="AV42">
        <v>1243.53</v>
      </c>
      <c r="AX42" s="2">
        <v>45970</v>
      </c>
      <c r="AY42">
        <v>1243.92</v>
      </c>
      <c r="AZ42">
        <v>-0.19</v>
      </c>
      <c r="BA42">
        <v>1256.71</v>
      </c>
      <c r="BB42">
        <v>1240.5999999999999</v>
      </c>
      <c r="BC42">
        <v>1246.21</v>
      </c>
      <c r="BE42" s="2">
        <v>45970</v>
      </c>
      <c r="BF42">
        <v>87727</v>
      </c>
      <c r="BG42">
        <v>1.25</v>
      </c>
      <c r="BH42">
        <v>87781</v>
      </c>
      <c r="BI42">
        <v>86505</v>
      </c>
      <c r="BJ42">
        <v>86655</v>
      </c>
    </row>
    <row r="43" spans="1:62" x14ac:dyDescent="0.3">
      <c r="A43" s="2">
        <v>45939</v>
      </c>
      <c r="B43" s="1">
        <v>4424.62</v>
      </c>
      <c r="C43">
        <v>-0.77</v>
      </c>
      <c r="D43">
        <v>4481.63</v>
      </c>
      <c r="E43">
        <v>4411.2</v>
      </c>
      <c r="F43">
        <v>4458.71</v>
      </c>
      <c r="H43" s="2">
        <v>45939</v>
      </c>
      <c r="I43" s="1">
        <v>3654.2</v>
      </c>
      <c r="J43">
        <v>1.1399999999999999</v>
      </c>
      <c r="K43">
        <v>3673.46</v>
      </c>
      <c r="L43">
        <v>3614.21</v>
      </c>
      <c r="M43">
        <v>3614.21</v>
      </c>
      <c r="O43" s="2">
        <v>45939</v>
      </c>
      <c r="P43">
        <v>2904.96</v>
      </c>
      <c r="Q43">
        <v>-0.7</v>
      </c>
      <c r="R43">
        <v>2946.15</v>
      </c>
      <c r="S43">
        <v>2895.91</v>
      </c>
      <c r="T43">
        <v>2925.55</v>
      </c>
      <c r="V43" s="2">
        <v>45939</v>
      </c>
      <c r="W43">
        <v>983.89</v>
      </c>
      <c r="X43">
        <v>0.18</v>
      </c>
      <c r="Y43">
        <v>986.28</v>
      </c>
      <c r="Z43">
        <v>97438</v>
      </c>
      <c r="AA43">
        <v>982.12</v>
      </c>
      <c r="AC43" s="2">
        <v>45939</v>
      </c>
      <c r="AD43">
        <v>2128.4</v>
      </c>
      <c r="AE43">
        <v>0.53</v>
      </c>
      <c r="AF43">
        <v>2164.6799999999998</v>
      </c>
      <c r="AG43">
        <v>2117.2800000000002</v>
      </c>
      <c r="AH43">
        <v>2117.2800000000002</v>
      </c>
      <c r="AJ43" s="2">
        <v>45939</v>
      </c>
      <c r="AK43">
        <v>76953</v>
      </c>
      <c r="AL43">
        <v>0.72</v>
      </c>
      <c r="AM43">
        <v>77290</v>
      </c>
      <c r="AN43">
        <v>76325</v>
      </c>
      <c r="AO43">
        <v>76511</v>
      </c>
      <c r="AQ43" s="2">
        <v>45939</v>
      </c>
      <c r="AR43">
        <v>1243.53</v>
      </c>
      <c r="AS43">
        <v>0.78</v>
      </c>
      <c r="AT43">
        <v>1248.18</v>
      </c>
      <c r="AU43">
        <v>1233.97</v>
      </c>
      <c r="AV43">
        <v>1233.97</v>
      </c>
      <c r="AX43" s="2">
        <v>45939</v>
      </c>
      <c r="AY43">
        <v>1246.25</v>
      </c>
      <c r="AZ43">
        <v>-1.0900000000000001</v>
      </c>
      <c r="BA43">
        <v>1272.4000000000001</v>
      </c>
      <c r="BB43">
        <v>1244.07</v>
      </c>
      <c r="BC43">
        <v>1259.94</v>
      </c>
      <c r="BE43" s="2">
        <v>45939</v>
      </c>
      <c r="BF43">
        <v>86644</v>
      </c>
      <c r="BG43">
        <v>0.48</v>
      </c>
      <c r="BH43">
        <v>86702</v>
      </c>
      <c r="BI43">
        <v>85430</v>
      </c>
      <c r="BJ43">
        <v>86233</v>
      </c>
    </row>
    <row r="44" spans="1:62" x14ac:dyDescent="0.3">
      <c r="A44" s="2">
        <v>45909</v>
      </c>
      <c r="B44" s="1">
        <v>4458.7299999999996</v>
      </c>
      <c r="C44">
        <v>0.05</v>
      </c>
      <c r="D44">
        <v>4511.3999999999996</v>
      </c>
      <c r="E44">
        <v>4439.93</v>
      </c>
      <c r="F44">
        <v>4456.54</v>
      </c>
      <c r="H44" s="2">
        <v>45909</v>
      </c>
      <c r="I44" s="1">
        <v>3612.95</v>
      </c>
      <c r="J44">
        <v>-0.14000000000000001</v>
      </c>
      <c r="K44">
        <v>3630.89</v>
      </c>
      <c r="L44">
        <v>3599.69</v>
      </c>
      <c r="M44">
        <v>3617.84</v>
      </c>
      <c r="O44" s="2">
        <v>45909</v>
      </c>
      <c r="P44">
        <v>2925.4</v>
      </c>
      <c r="Q44">
        <v>-0.11</v>
      </c>
      <c r="R44">
        <v>2952.95</v>
      </c>
      <c r="S44">
        <v>2925.21</v>
      </c>
      <c r="T44">
        <v>2938.8</v>
      </c>
      <c r="V44" s="2">
        <v>45909</v>
      </c>
      <c r="W44">
        <v>982.17</v>
      </c>
      <c r="X44">
        <v>1.5</v>
      </c>
      <c r="Y44">
        <v>985.68</v>
      </c>
      <c r="Z44">
        <v>96772</v>
      </c>
      <c r="AA44">
        <v>967.72</v>
      </c>
      <c r="AC44" s="2">
        <v>45909</v>
      </c>
      <c r="AD44">
        <v>2117.27</v>
      </c>
      <c r="AE44">
        <v>0.54</v>
      </c>
      <c r="AF44">
        <v>2123.77</v>
      </c>
      <c r="AG44">
        <v>2105.52</v>
      </c>
      <c r="AH44">
        <v>2105.88</v>
      </c>
      <c r="AJ44" s="2">
        <v>45909</v>
      </c>
      <c r="AK44">
        <v>76404</v>
      </c>
      <c r="AL44">
        <v>0.26</v>
      </c>
      <c r="AM44">
        <v>76720</v>
      </c>
      <c r="AN44">
        <v>76162</v>
      </c>
      <c r="AO44">
        <v>76205</v>
      </c>
      <c r="AQ44" s="2">
        <v>45909</v>
      </c>
      <c r="AR44">
        <v>1233.95</v>
      </c>
      <c r="AS44">
        <v>0.63</v>
      </c>
      <c r="AT44">
        <v>1236.5</v>
      </c>
      <c r="AU44">
        <v>1226.18</v>
      </c>
      <c r="AV44">
        <v>1226.18</v>
      </c>
      <c r="AX44" s="2">
        <v>45909</v>
      </c>
      <c r="AY44">
        <v>1259.94</v>
      </c>
      <c r="AZ44">
        <v>-0.01</v>
      </c>
      <c r="BA44">
        <v>1276.9000000000001</v>
      </c>
      <c r="BB44">
        <v>1255.57</v>
      </c>
      <c r="BC44">
        <v>1260.1199999999999</v>
      </c>
      <c r="BE44" s="2">
        <v>45909</v>
      </c>
      <c r="BF44">
        <v>86233</v>
      </c>
      <c r="BG44">
        <v>1.1000000000000001</v>
      </c>
      <c r="BH44">
        <v>86338</v>
      </c>
      <c r="BI44">
        <v>85239</v>
      </c>
      <c r="BJ44">
        <v>85293</v>
      </c>
    </row>
    <row r="45" spans="1:62" x14ac:dyDescent="0.3">
      <c r="A45" s="2">
        <v>45878</v>
      </c>
      <c r="B45" s="1">
        <v>4456.54</v>
      </c>
      <c r="C45">
        <v>0.12</v>
      </c>
      <c r="D45">
        <v>4466.1899999999996</v>
      </c>
      <c r="E45">
        <v>4432.24</v>
      </c>
      <c r="F45">
        <v>4451.08</v>
      </c>
      <c r="H45" s="2">
        <v>45878</v>
      </c>
      <c r="I45" s="1">
        <v>3617.85</v>
      </c>
      <c r="J45">
        <v>1.7</v>
      </c>
      <c r="K45">
        <v>3620.61</v>
      </c>
      <c r="L45">
        <v>3557.4</v>
      </c>
      <c r="M45">
        <v>3557.4</v>
      </c>
      <c r="O45" s="2">
        <v>45878</v>
      </c>
      <c r="P45">
        <v>2928.55</v>
      </c>
      <c r="Q45">
        <v>0.89</v>
      </c>
      <c r="R45">
        <v>2933.34</v>
      </c>
      <c r="S45">
        <v>2902.34</v>
      </c>
      <c r="T45">
        <v>2902.98</v>
      </c>
      <c r="V45" s="2">
        <v>45878</v>
      </c>
      <c r="W45">
        <v>967.64</v>
      </c>
      <c r="X45">
        <v>0.18</v>
      </c>
      <c r="Y45">
        <v>979.79</v>
      </c>
      <c r="Z45">
        <v>96435</v>
      </c>
      <c r="AA45">
        <v>966.02</v>
      </c>
      <c r="AC45" s="2">
        <v>45878</v>
      </c>
      <c r="AD45">
        <v>2105.89</v>
      </c>
      <c r="AE45">
        <v>-0.01</v>
      </c>
      <c r="AF45">
        <v>2114.33</v>
      </c>
      <c r="AG45">
        <v>2094.6999999999998</v>
      </c>
      <c r="AH45">
        <v>2106.15</v>
      </c>
      <c r="AJ45" s="2">
        <v>45878</v>
      </c>
      <c r="AK45">
        <v>76207</v>
      </c>
      <c r="AL45">
        <v>0.73</v>
      </c>
      <c r="AM45">
        <v>76281</v>
      </c>
      <c r="AN45">
        <v>75630</v>
      </c>
      <c r="AO45">
        <v>75655</v>
      </c>
      <c r="AQ45" s="2">
        <v>45878</v>
      </c>
      <c r="AR45">
        <v>1226.18</v>
      </c>
      <c r="AS45">
        <v>0.63</v>
      </c>
      <c r="AT45">
        <v>1228.1600000000001</v>
      </c>
      <c r="AU45">
        <v>1214.42</v>
      </c>
      <c r="AV45">
        <v>1218.51</v>
      </c>
      <c r="AX45" s="2">
        <v>45878</v>
      </c>
      <c r="AY45">
        <v>1260.07</v>
      </c>
      <c r="AZ45">
        <v>1.1599999999999999</v>
      </c>
      <c r="BA45">
        <v>1262.1500000000001</v>
      </c>
      <c r="BB45">
        <v>1241.3499999999999</v>
      </c>
      <c r="BC45">
        <v>1245.6300000000001</v>
      </c>
      <c r="BE45" s="2">
        <v>45878</v>
      </c>
      <c r="BF45">
        <v>85293</v>
      </c>
      <c r="BG45">
        <v>-0.7</v>
      </c>
      <c r="BH45">
        <v>85900</v>
      </c>
      <c r="BI45">
        <v>84788</v>
      </c>
      <c r="BJ45">
        <v>85900</v>
      </c>
    </row>
    <row r="46" spans="1:62" x14ac:dyDescent="0.3">
      <c r="A46" s="2">
        <v>45786</v>
      </c>
      <c r="B46" s="1">
        <v>4451.08</v>
      </c>
      <c r="C46">
        <v>-0.06</v>
      </c>
      <c r="D46">
        <v>4477.25</v>
      </c>
      <c r="E46">
        <v>4409.32</v>
      </c>
      <c r="F46">
        <v>4453.68</v>
      </c>
      <c r="H46" s="2">
        <v>45786</v>
      </c>
      <c r="I46" s="1">
        <v>3557.35</v>
      </c>
      <c r="J46">
        <v>-0.45</v>
      </c>
      <c r="K46">
        <v>3595.5</v>
      </c>
      <c r="L46">
        <v>3548.3</v>
      </c>
      <c r="M46">
        <v>3573.41</v>
      </c>
      <c r="O46" s="2">
        <v>45786</v>
      </c>
      <c r="P46">
        <v>2902.7</v>
      </c>
      <c r="Q46">
        <v>0.04</v>
      </c>
      <c r="R46">
        <v>2932.4</v>
      </c>
      <c r="S46">
        <v>2892.19</v>
      </c>
      <c r="T46">
        <v>2901.77</v>
      </c>
      <c r="V46" s="2">
        <v>45786</v>
      </c>
      <c r="W46">
        <v>965.89</v>
      </c>
      <c r="X46">
        <v>-1.79</v>
      </c>
      <c r="Y46">
        <v>986.65</v>
      </c>
      <c r="Z46">
        <v>96184</v>
      </c>
      <c r="AA46">
        <v>983.52</v>
      </c>
      <c r="AC46" s="2">
        <v>45786</v>
      </c>
      <c r="AD46">
        <v>2106.15</v>
      </c>
      <c r="AE46">
        <v>0.46</v>
      </c>
      <c r="AF46">
        <v>2106.81</v>
      </c>
      <c r="AG46">
        <v>2086.9499999999998</v>
      </c>
      <c r="AH46">
        <v>2096.42</v>
      </c>
      <c r="AJ46" s="2">
        <v>45786</v>
      </c>
      <c r="AK46">
        <v>75656</v>
      </c>
      <c r="AL46">
        <v>0.01</v>
      </c>
      <c r="AM46">
        <v>75963</v>
      </c>
      <c r="AN46">
        <v>75445</v>
      </c>
      <c r="AO46">
        <v>75650</v>
      </c>
      <c r="AQ46" s="2">
        <v>45786</v>
      </c>
      <c r="AR46">
        <v>1218.5</v>
      </c>
      <c r="AS46">
        <v>-1.02</v>
      </c>
      <c r="AT46">
        <v>1237.95</v>
      </c>
      <c r="AU46">
        <v>1215.75</v>
      </c>
      <c r="AV46">
        <v>1231.08</v>
      </c>
      <c r="AX46" s="2">
        <v>45786</v>
      </c>
      <c r="AY46">
        <v>1245.6400000000001</v>
      </c>
      <c r="AZ46">
        <v>1.5</v>
      </c>
      <c r="BA46">
        <v>1253.6500000000001</v>
      </c>
      <c r="BB46">
        <v>1227.43</v>
      </c>
      <c r="BC46">
        <v>1227.43</v>
      </c>
      <c r="BE46" s="2">
        <v>45786</v>
      </c>
      <c r="BF46">
        <v>85894</v>
      </c>
      <c r="BG46">
        <v>-0.56000000000000005</v>
      </c>
      <c r="BH46">
        <v>86471</v>
      </c>
      <c r="BI46">
        <v>85578</v>
      </c>
      <c r="BJ46">
        <v>86380</v>
      </c>
    </row>
    <row r="47" spans="1:62" x14ac:dyDescent="0.3">
      <c r="A47" s="2">
        <v>45756</v>
      </c>
      <c r="B47" s="1">
        <v>4453.68</v>
      </c>
      <c r="C47">
        <v>-1.48</v>
      </c>
      <c r="D47">
        <v>4540.87</v>
      </c>
      <c r="E47">
        <v>4449.6099999999997</v>
      </c>
      <c r="F47">
        <v>4520.7</v>
      </c>
      <c r="H47" s="2">
        <v>45756</v>
      </c>
      <c r="I47" s="1">
        <v>3573.41</v>
      </c>
      <c r="J47">
        <v>0.54</v>
      </c>
      <c r="K47">
        <v>3579.41</v>
      </c>
      <c r="L47">
        <v>3549.2</v>
      </c>
      <c r="M47">
        <v>3554.06</v>
      </c>
      <c r="O47" s="2">
        <v>45756</v>
      </c>
      <c r="P47">
        <v>2901.64</v>
      </c>
      <c r="Q47">
        <v>0.39</v>
      </c>
      <c r="R47">
        <v>2912.57</v>
      </c>
      <c r="S47">
        <v>2886.34</v>
      </c>
      <c r="T47">
        <v>2890.06</v>
      </c>
      <c r="V47" s="2">
        <v>45756</v>
      </c>
      <c r="W47">
        <v>983.52</v>
      </c>
      <c r="X47">
        <v>-7.0000000000000007E-2</v>
      </c>
      <c r="Y47">
        <v>991.03</v>
      </c>
      <c r="Z47">
        <v>98079</v>
      </c>
      <c r="AA47">
        <v>981.96</v>
      </c>
      <c r="AC47" s="2">
        <v>45756</v>
      </c>
      <c r="AD47">
        <v>2096.42</v>
      </c>
      <c r="AE47">
        <v>-2.7</v>
      </c>
      <c r="AF47">
        <v>2154.8000000000002</v>
      </c>
      <c r="AG47">
        <v>2072.9299999999998</v>
      </c>
      <c r="AH47">
        <v>2154.29</v>
      </c>
      <c r="AJ47" s="2">
        <v>45756</v>
      </c>
      <c r="AK47">
        <v>75650</v>
      </c>
      <c r="AL47">
        <v>0.56999999999999995</v>
      </c>
      <c r="AM47">
        <v>76198</v>
      </c>
      <c r="AN47">
        <v>75145</v>
      </c>
      <c r="AO47">
        <v>75219</v>
      </c>
      <c r="AQ47" s="2">
        <v>45756</v>
      </c>
      <c r="AR47">
        <v>1231.07</v>
      </c>
      <c r="AS47">
        <v>1.51</v>
      </c>
      <c r="AT47">
        <v>1234.19</v>
      </c>
      <c r="AU47">
        <v>1212.1099999999999</v>
      </c>
      <c r="AV47">
        <v>1212.79</v>
      </c>
      <c r="AX47" s="2">
        <v>45756</v>
      </c>
      <c r="AY47">
        <v>1227.19</v>
      </c>
      <c r="AZ47">
        <v>0.59</v>
      </c>
      <c r="BA47">
        <v>1231.07</v>
      </c>
      <c r="BB47">
        <v>1218.8499999999999</v>
      </c>
      <c r="BC47">
        <v>1220.03</v>
      </c>
      <c r="BE47" s="2">
        <v>45756</v>
      </c>
      <c r="BF47">
        <v>86378</v>
      </c>
      <c r="BG47">
        <v>1.32</v>
      </c>
      <c r="BH47">
        <v>86838</v>
      </c>
      <c r="BI47">
        <v>84672</v>
      </c>
      <c r="BJ47">
        <v>85252</v>
      </c>
    </row>
    <row r="48" spans="1:62" x14ac:dyDescent="0.3">
      <c r="A48" s="2">
        <v>45725</v>
      </c>
      <c r="B48" s="1">
        <v>4520.78</v>
      </c>
      <c r="C48">
        <v>0.7</v>
      </c>
      <c r="D48">
        <v>4551.18</v>
      </c>
      <c r="E48">
        <v>4489.41</v>
      </c>
      <c r="F48">
        <v>4489.41</v>
      </c>
      <c r="H48" s="2">
        <v>45725</v>
      </c>
      <c r="I48" s="1">
        <v>3554.06</v>
      </c>
      <c r="J48">
        <v>1.56</v>
      </c>
      <c r="K48">
        <v>3562.13</v>
      </c>
      <c r="L48">
        <v>3499.57</v>
      </c>
      <c r="M48">
        <v>3499.57</v>
      </c>
      <c r="O48" s="2">
        <v>45725</v>
      </c>
      <c r="P48">
        <v>2890.35</v>
      </c>
      <c r="Q48">
        <v>0.55000000000000004</v>
      </c>
      <c r="R48">
        <v>2906.11</v>
      </c>
      <c r="S48">
        <v>2874.4</v>
      </c>
      <c r="T48">
        <v>2874.4</v>
      </c>
      <c r="V48" s="2">
        <v>45725</v>
      </c>
      <c r="W48">
        <v>984.19</v>
      </c>
      <c r="X48">
        <v>-1.34</v>
      </c>
      <c r="Y48">
        <v>1005.24</v>
      </c>
      <c r="Z48">
        <v>98347</v>
      </c>
      <c r="AA48">
        <v>997.58</v>
      </c>
      <c r="AC48" s="2">
        <v>45725</v>
      </c>
      <c r="AD48">
        <v>2154.6799999999998</v>
      </c>
      <c r="AE48">
        <v>1.18</v>
      </c>
      <c r="AF48">
        <v>2154.6799999999998</v>
      </c>
      <c r="AG48">
        <v>2129.5</v>
      </c>
      <c r="AH48">
        <v>2129.5</v>
      </c>
      <c r="AJ48" s="2">
        <v>45725</v>
      </c>
      <c r="AK48">
        <v>75219</v>
      </c>
      <c r="AL48">
        <v>1.0900000000000001</v>
      </c>
      <c r="AM48">
        <v>75219</v>
      </c>
      <c r="AN48">
        <v>73755</v>
      </c>
      <c r="AO48">
        <v>74406</v>
      </c>
      <c r="AQ48" s="2">
        <v>45725</v>
      </c>
      <c r="AR48">
        <v>1212.81</v>
      </c>
      <c r="AS48">
        <v>0.36</v>
      </c>
      <c r="AT48">
        <v>1214.9000000000001</v>
      </c>
      <c r="AU48">
        <v>1199.06</v>
      </c>
      <c r="AV48">
        <v>1208.46</v>
      </c>
      <c r="AX48" s="2">
        <v>45725</v>
      </c>
      <c r="AY48">
        <v>1220.03</v>
      </c>
      <c r="AZ48">
        <v>0.46</v>
      </c>
      <c r="BA48">
        <v>1236.7</v>
      </c>
      <c r="BB48">
        <v>1214.5</v>
      </c>
      <c r="BC48">
        <v>1214.5</v>
      </c>
      <c r="BE48" s="2">
        <v>45725</v>
      </c>
      <c r="BF48">
        <v>85251</v>
      </c>
      <c r="BG48">
        <v>-1.94</v>
      </c>
      <c r="BH48">
        <v>86956</v>
      </c>
      <c r="BI48">
        <v>85047</v>
      </c>
      <c r="BJ48">
        <v>86931</v>
      </c>
    </row>
    <row r="49" spans="1:62" x14ac:dyDescent="0.3">
      <c r="A49" s="2">
        <v>45697</v>
      </c>
      <c r="B49" s="1">
        <v>4489.41</v>
      </c>
      <c r="C49">
        <v>0.23</v>
      </c>
      <c r="D49">
        <v>4546.22</v>
      </c>
      <c r="E49">
        <v>4472.3100000000004</v>
      </c>
      <c r="F49">
        <v>4479.25</v>
      </c>
      <c r="H49" s="2">
        <v>45697</v>
      </c>
      <c r="I49" s="1">
        <v>3499.52</v>
      </c>
      <c r="J49">
        <v>-1.6</v>
      </c>
      <c r="K49">
        <v>3571.53</v>
      </c>
      <c r="L49">
        <v>3494.18</v>
      </c>
      <c r="M49">
        <v>3556.48</v>
      </c>
      <c r="O49" s="2">
        <v>45697</v>
      </c>
      <c r="P49">
        <v>2874.42</v>
      </c>
      <c r="Q49">
        <v>-1.37</v>
      </c>
      <c r="R49">
        <v>2914.2</v>
      </c>
      <c r="S49">
        <v>2873.84</v>
      </c>
      <c r="T49">
        <v>2914.2</v>
      </c>
      <c r="V49" s="2">
        <v>45697</v>
      </c>
      <c r="W49">
        <v>997.59</v>
      </c>
      <c r="X49">
        <v>0.22</v>
      </c>
      <c r="Y49">
        <v>1013.93</v>
      </c>
      <c r="Z49">
        <v>99539</v>
      </c>
      <c r="AA49">
        <v>995.39</v>
      </c>
      <c r="AC49" s="2">
        <v>45697</v>
      </c>
      <c r="AD49">
        <v>2129.4899999999998</v>
      </c>
      <c r="AE49">
        <v>-0.95</v>
      </c>
      <c r="AF49">
        <v>2157.35</v>
      </c>
      <c r="AG49">
        <v>2122.66</v>
      </c>
      <c r="AH49">
        <v>2149.85</v>
      </c>
      <c r="AJ49" s="2">
        <v>45697</v>
      </c>
      <c r="AK49">
        <v>74406</v>
      </c>
      <c r="AL49">
        <v>-1.41</v>
      </c>
      <c r="AM49">
        <v>75473</v>
      </c>
      <c r="AN49">
        <v>74182</v>
      </c>
      <c r="AO49">
        <v>75473</v>
      </c>
      <c r="AQ49" s="2">
        <v>45697</v>
      </c>
      <c r="AR49">
        <v>1208.45</v>
      </c>
      <c r="AS49">
        <v>-1.5</v>
      </c>
      <c r="AT49">
        <v>1228.95</v>
      </c>
      <c r="AU49">
        <v>1203.55</v>
      </c>
      <c r="AV49">
        <v>1226.8</v>
      </c>
      <c r="AX49" s="2">
        <v>45697</v>
      </c>
      <c r="AY49">
        <v>1214.5</v>
      </c>
      <c r="AZ49">
        <v>-2.16</v>
      </c>
      <c r="BA49">
        <v>1241.1099999999999</v>
      </c>
      <c r="BB49">
        <v>1213.6300000000001</v>
      </c>
      <c r="BC49">
        <v>1240.94</v>
      </c>
      <c r="BE49" s="2">
        <v>45697</v>
      </c>
      <c r="BF49">
        <v>86942</v>
      </c>
      <c r="BG49">
        <v>-0.94</v>
      </c>
      <c r="BH49">
        <v>87809</v>
      </c>
      <c r="BI49">
        <v>86775</v>
      </c>
      <c r="BJ49">
        <v>87759</v>
      </c>
    </row>
    <row r="50" spans="1:62" x14ac:dyDescent="0.3">
      <c r="A50" s="2">
        <v>45666</v>
      </c>
      <c r="B50" s="1">
        <v>4479.24</v>
      </c>
      <c r="C50">
        <v>-0.39</v>
      </c>
      <c r="D50">
        <v>4523.83</v>
      </c>
      <c r="E50">
        <v>4474.04</v>
      </c>
      <c r="F50">
        <v>4496.6499999999996</v>
      </c>
      <c r="H50" s="2">
        <v>45666</v>
      </c>
      <c r="I50" s="1">
        <v>3556.48</v>
      </c>
      <c r="J50">
        <v>0.25</v>
      </c>
      <c r="K50">
        <v>3569.56</v>
      </c>
      <c r="L50">
        <v>3546.91</v>
      </c>
      <c r="M50">
        <v>3547.57</v>
      </c>
      <c r="O50" s="2">
        <v>45666</v>
      </c>
      <c r="P50">
        <v>2914.37</v>
      </c>
      <c r="Q50">
        <v>0</v>
      </c>
      <c r="R50">
        <v>2926.72</v>
      </c>
      <c r="S50">
        <v>2904.95</v>
      </c>
      <c r="T50">
        <v>2914.09</v>
      </c>
      <c r="V50" s="2">
        <v>45666</v>
      </c>
      <c r="W50">
        <v>995.4</v>
      </c>
      <c r="X50">
        <v>-0.14000000000000001</v>
      </c>
      <c r="Y50">
        <v>1002.33</v>
      </c>
      <c r="Z50">
        <v>99285</v>
      </c>
      <c r="AA50">
        <v>1001.75</v>
      </c>
      <c r="AC50" s="2">
        <v>45666</v>
      </c>
      <c r="AD50">
        <v>2149.85</v>
      </c>
      <c r="AE50">
        <v>-0.13</v>
      </c>
      <c r="AF50">
        <v>2167.2800000000002</v>
      </c>
      <c r="AG50">
        <v>2146.39</v>
      </c>
      <c r="AH50">
        <v>2152.7399999999998</v>
      </c>
      <c r="AJ50" s="2">
        <v>45666</v>
      </c>
      <c r="AK50">
        <v>75473</v>
      </c>
      <c r="AL50">
        <v>-0.65</v>
      </c>
      <c r="AM50">
        <v>76125</v>
      </c>
      <c r="AN50">
        <v>75273</v>
      </c>
      <c r="AO50">
        <v>75973</v>
      </c>
      <c r="AQ50" s="2">
        <v>45666</v>
      </c>
      <c r="AR50">
        <v>1226.8</v>
      </c>
      <c r="AS50">
        <v>7.0000000000000007E-2</v>
      </c>
      <c r="AT50">
        <v>1230.27</v>
      </c>
      <c r="AU50">
        <v>1221.72</v>
      </c>
      <c r="AV50">
        <v>1225.96</v>
      </c>
      <c r="AX50" s="2">
        <v>45666</v>
      </c>
      <c r="AY50">
        <v>1241.27</v>
      </c>
      <c r="AZ50">
        <v>-0.47</v>
      </c>
      <c r="BA50">
        <v>1252.1199999999999</v>
      </c>
      <c r="BB50">
        <v>1241.27</v>
      </c>
      <c r="BC50">
        <v>1247.0999999999999</v>
      </c>
      <c r="BE50" s="2">
        <v>45666</v>
      </c>
      <c r="BF50">
        <v>87764</v>
      </c>
      <c r="BG50">
        <v>-0.2</v>
      </c>
      <c r="BH50">
        <v>88396</v>
      </c>
      <c r="BI50">
        <v>87376</v>
      </c>
      <c r="BJ50">
        <v>87922</v>
      </c>
    </row>
    <row r="51" spans="1:62" x14ac:dyDescent="0.3">
      <c r="A51" t="s">
        <v>20</v>
      </c>
      <c r="B51" s="1">
        <v>4496.71</v>
      </c>
      <c r="C51">
        <v>0</v>
      </c>
      <c r="D51">
        <v>4569.6499999999996</v>
      </c>
      <c r="E51">
        <v>4496.71</v>
      </c>
      <c r="F51">
        <v>4552.93</v>
      </c>
      <c r="H51" t="s">
        <v>20</v>
      </c>
      <c r="I51" s="1">
        <v>3547.6</v>
      </c>
      <c r="J51">
        <v>0</v>
      </c>
      <c r="K51">
        <v>3578.34</v>
      </c>
      <c r="L51">
        <v>3547.6</v>
      </c>
      <c r="M51">
        <v>3573.41</v>
      </c>
      <c r="O51" t="s">
        <v>20</v>
      </c>
      <c r="P51">
        <v>2914.31</v>
      </c>
      <c r="Q51">
        <v>0</v>
      </c>
      <c r="R51">
        <v>2933.91</v>
      </c>
      <c r="S51">
        <v>2907.99</v>
      </c>
      <c r="T51">
        <v>2931.86</v>
      </c>
      <c r="V51" t="s">
        <v>20</v>
      </c>
      <c r="W51">
        <v>996.81</v>
      </c>
      <c r="X51">
        <v>0</v>
      </c>
      <c r="Y51">
        <v>1002.92</v>
      </c>
      <c r="Z51">
        <v>99050</v>
      </c>
      <c r="AA51">
        <v>990.63</v>
      </c>
      <c r="AC51" t="s">
        <v>20</v>
      </c>
      <c r="AD51">
        <v>2152.64</v>
      </c>
      <c r="AE51">
        <v>0</v>
      </c>
      <c r="AF51">
        <v>2174.67</v>
      </c>
      <c r="AG51">
        <v>2150.2199999999998</v>
      </c>
      <c r="AH51">
        <v>2171.77</v>
      </c>
      <c r="AJ51" t="s">
        <v>20</v>
      </c>
      <c r="AK51">
        <v>75969</v>
      </c>
      <c r="AL51">
        <v>0</v>
      </c>
      <c r="AM51">
        <v>76360</v>
      </c>
      <c r="AN51">
        <v>75468</v>
      </c>
      <c r="AO51">
        <v>76360</v>
      </c>
      <c r="AQ51" t="s">
        <v>20</v>
      </c>
      <c r="AR51">
        <v>1225.96</v>
      </c>
      <c r="AS51">
        <v>0</v>
      </c>
      <c r="AT51">
        <v>1227.71</v>
      </c>
      <c r="AU51">
        <v>1217.24</v>
      </c>
      <c r="AV51">
        <v>1227.71</v>
      </c>
      <c r="AX51" t="s">
        <v>20</v>
      </c>
      <c r="AY51">
        <v>1247.0999999999999</v>
      </c>
      <c r="AZ51">
        <v>0</v>
      </c>
      <c r="BA51">
        <v>1275.9100000000001</v>
      </c>
      <c r="BB51">
        <v>1247.0999999999999</v>
      </c>
      <c r="BC51">
        <v>1266.53</v>
      </c>
      <c r="BE51" t="s">
        <v>20</v>
      </c>
      <c r="BF51">
        <v>87939</v>
      </c>
      <c r="BG51">
        <v>0</v>
      </c>
      <c r="BH51">
        <v>88249</v>
      </c>
      <c r="BI51">
        <v>86659</v>
      </c>
      <c r="BJ51">
        <v>86997</v>
      </c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BB47-FD51-4736-BC78-DEC4326447F1}">
  <sheetPr codeName="Feuil3"/>
  <dimension ref="A1:CE25"/>
  <sheetViews>
    <sheetView topLeftCell="BN1" workbookViewId="0">
      <selection sqref="A1:F25"/>
    </sheetView>
  </sheetViews>
  <sheetFormatPr baseColWidth="10" defaultColWidth="11.44140625" defaultRowHeight="14.4" x14ac:dyDescent="0.3"/>
  <cols>
    <col min="1" max="1" width="10.44140625" bestFit="1" customWidth="1"/>
    <col min="2" max="2" width="9.33203125" bestFit="1" customWidth="1"/>
    <col min="3" max="4" width="8.44140625" bestFit="1" customWidth="1"/>
    <col min="5" max="5" width="7.44140625" bestFit="1" customWidth="1"/>
    <col min="6" max="6" width="11.6640625" bestFit="1" customWidth="1"/>
    <col min="8" max="8" width="10.44140625" bestFit="1" customWidth="1"/>
    <col min="9" max="9" width="9.33203125" bestFit="1" customWidth="1"/>
    <col min="10" max="10" width="8.44140625" bestFit="1" customWidth="1"/>
    <col min="11" max="12" width="8.6640625" bestFit="1" customWidth="1"/>
    <col min="13" max="13" width="11.6640625" bestFit="1" customWidth="1"/>
    <col min="15" max="15" width="10.44140625" bestFit="1" customWidth="1"/>
    <col min="16" max="16" width="9.33203125" bestFit="1" customWidth="1"/>
    <col min="17" max="17" width="8.44140625" bestFit="1" customWidth="1"/>
    <col min="18" max="19" width="8.6640625" bestFit="1" customWidth="1"/>
    <col min="20" max="20" width="11.6640625" bestFit="1" customWidth="1"/>
    <col min="22" max="22" width="10.44140625" bestFit="1" customWidth="1"/>
    <col min="23" max="23" width="9.33203125" bestFit="1" customWidth="1"/>
    <col min="24" max="25" width="8.44140625" bestFit="1" customWidth="1"/>
    <col min="26" max="26" width="7.6640625" bestFit="1" customWidth="1"/>
    <col min="27" max="27" width="11.6640625" bestFit="1" customWidth="1"/>
    <col min="29" max="29" width="10.44140625" bestFit="1" customWidth="1"/>
    <col min="30" max="30" width="9.33203125" bestFit="1" customWidth="1"/>
    <col min="31" max="32" width="8.44140625" bestFit="1" customWidth="1"/>
    <col min="33" max="33" width="7.6640625" bestFit="1" customWidth="1"/>
    <col min="34" max="34" width="11.6640625" bestFit="1" customWidth="1"/>
    <col min="36" max="36" width="10.44140625" bestFit="1" customWidth="1"/>
    <col min="37" max="37" width="9.33203125" bestFit="1" customWidth="1"/>
    <col min="38" max="39" width="8.44140625" bestFit="1" customWidth="1"/>
    <col min="40" max="40" width="7.6640625" bestFit="1" customWidth="1"/>
    <col min="41" max="41" width="11.6640625" bestFit="1" customWidth="1"/>
    <col min="43" max="43" width="10.44140625" bestFit="1" customWidth="1"/>
    <col min="44" max="44" width="9.33203125" bestFit="1" customWidth="1"/>
    <col min="45" max="45" width="8.44140625" bestFit="1" customWidth="1"/>
    <col min="46" max="47" width="8.6640625" bestFit="1" customWidth="1"/>
    <col min="48" max="48" width="11.6640625" bestFit="1" customWidth="1"/>
    <col min="50" max="50" width="10.44140625" bestFit="1" customWidth="1"/>
    <col min="51" max="51" width="9.33203125" bestFit="1" customWidth="1"/>
    <col min="52" max="53" width="8.44140625" bestFit="1" customWidth="1"/>
    <col min="54" max="54" width="7.6640625" bestFit="1" customWidth="1"/>
    <col min="55" max="55" width="11.6640625" bestFit="1" customWidth="1"/>
    <col min="57" max="57" width="10.44140625" bestFit="1" customWidth="1"/>
    <col min="58" max="58" width="9.33203125" bestFit="1" customWidth="1"/>
    <col min="59" max="60" width="8.44140625" bestFit="1" customWidth="1"/>
    <col min="61" max="61" width="7.6640625" bestFit="1" customWidth="1"/>
    <col min="62" max="62" width="11.6640625" bestFit="1" customWidth="1"/>
    <col min="64" max="64" width="10.44140625" bestFit="1" customWidth="1"/>
    <col min="65" max="65" width="9.33203125" bestFit="1" customWidth="1"/>
    <col min="66" max="67" width="8.44140625" bestFit="1" customWidth="1"/>
    <col min="68" max="68" width="7.6640625" bestFit="1" customWidth="1"/>
    <col min="69" max="69" width="11.6640625" bestFit="1" customWidth="1"/>
    <col min="71" max="71" width="10.44140625" bestFit="1" customWidth="1"/>
    <col min="72" max="72" width="9.33203125" bestFit="1" customWidth="1"/>
    <col min="73" max="73" width="8.44140625" bestFit="1" customWidth="1"/>
    <col min="74" max="75" width="8.6640625" bestFit="1" customWidth="1"/>
    <col min="76" max="76" width="11.6640625" bestFit="1" customWidth="1"/>
    <col min="78" max="78" width="10.44140625" bestFit="1" customWidth="1"/>
    <col min="79" max="79" width="9.33203125" bestFit="1" customWidth="1"/>
    <col min="80" max="80" width="8.44140625" bestFit="1" customWidth="1"/>
    <col min="81" max="82" width="8.6640625" bestFit="1" customWidth="1"/>
    <col min="83" max="83" width="11.6640625" bestFit="1" customWidth="1"/>
  </cols>
  <sheetData>
    <row r="1" spans="1:8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V1" t="s">
        <v>0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C1" t="s">
        <v>0</v>
      </c>
      <c r="AD1" t="s">
        <v>1</v>
      </c>
      <c r="AE1" t="s">
        <v>2</v>
      </c>
      <c r="AF1" t="s">
        <v>3</v>
      </c>
      <c r="AG1" t="s">
        <v>4</v>
      </c>
      <c r="AH1" t="s">
        <v>5</v>
      </c>
      <c r="AJ1" t="s">
        <v>0</v>
      </c>
      <c r="AK1" t="s">
        <v>1</v>
      </c>
      <c r="AL1" t="s">
        <v>2</v>
      </c>
      <c r="AM1" t="s">
        <v>3</v>
      </c>
      <c r="AN1" t="s">
        <v>4</v>
      </c>
      <c r="AO1" t="s">
        <v>5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X1" t="s">
        <v>0</v>
      </c>
      <c r="AY1" t="s">
        <v>1</v>
      </c>
      <c r="AZ1" t="s">
        <v>2</v>
      </c>
      <c r="BA1" t="s">
        <v>3</v>
      </c>
      <c r="BB1" t="s">
        <v>4</v>
      </c>
      <c r="BC1" t="s">
        <v>5</v>
      </c>
      <c r="BE1" t="s">
        <v>0</v>
      </c>
      <c r="BF1" t="s">
        <v>1</v>
      </c>
      <c r="BG1" t="s">
        <v>2</v>
      </c>
      <c r="BH1" t="s">
        <v>3</v>
      </c>
      <c r="BI1" t="s">
        <v>4</v>
      </c>
      <c r="BJ1" t="s">
        <v>5</v>
      </c>
      <c r="BL1" t="s">
        <v>0</v>
      </c>
      <c r="BM1" t="s">
        <v>1</v>
      </c>
      <c r="BN1" t="s">
        <v>2</v>
      </c>
      <c r="BO1" t="s">
        <v>3</v>
      </c>
      <c r="BP1" t="s">
        <v>4</v>
      </c>
      <c r="BQ1" t="s">
        <v>5</v>
      </c>
      <c r="BS1" t="s">
        <v>0</v>
      </c>
      <c r="BT1" t="s">
        <v>1</v>
      </c>
      <c r="BU1" t="s">
        <v>2</v>
      </c>
      <c r="BV1" t="s">
        <v>3</v>
      </c>
      <c r="BW1" t="s">
        <v>4</v>
      </c>
      <c r="BX1" t="s">
        <v>5</v>
      </c>
      <c r="BZ1" t="s">
        <v>0</v>
      </c>
      <c r="CA1" t="s">
        <v>1</v>
      </c>
      <c r="CB1" t="s">
        <v>2</v>
      </c>
      <c r="CC1" t="s">
        <v>3</v>
      </c>
      <c r="CD1" t="s">
        <v>4</v>
      </c>
      <c r="CE1" t="s">
        <v>5</v>
      </c>
    </row>
    <row r="2" spans="1:83" x14ac:dyDescent="0.3">
      <c r="A2" s="2">
        <v>45667</v>
      </c>
      <c r="B2">
        <v>56462</v>
      </c>
      <c r="C2">
        <v>1.1499999999999999</v>
      </c>
      <c r="D2">
        <v>56509</v>
      </c>
      <c r="E2">
        <v>55765</v>
      </c>
      <c r="F2">
        <v>55765</v>
      </c>
      <c r="H2" s="2">
        <v>45667</v>
      </c>
      <c r="I2">
        <v>24113.62</v>
      </c>
      <c r="J2">
        <v>0.98</v>
      </c>
      <c r="K2">
        <v>24162.23</v>
      </c>
      <c r="L2">
        <v>23753.08</v>
      </c>
      <c r="M2">
        <v>23755.23</v>
      </c>
      <c r="O2" s="2">
        <v>45667</v>
      </c>
      <c r="P2">
        <v>30459.59</v>
      </c>
      <c r="Q2">
        <v>0.63</v>
      </c>
      <c r="R2">
        <v>30463.98</v>
      </c>
      <c r="S2">
        <v>30029.19</v>
      </c>
      <c r="T2">
        <v>30200.69</v>
      </c>
      <c r="V2" s="2">
        <v>45726</v>
      </c>
      <c r="W2">
        <v>1104.74</v>
      </c>
      <c r="X2">
        <v>1.21</v>
      </c>
      <c r="Y2">
        <v>1106.44</v>
      </c>
      <c r="Z2">
        <v>1089.27</v>
      </c>
      <c r="AA2">
        <v>1092.1400000000001</v>
      </c>
      <c r="AC2" s="2">
        <v>45726</v>
      </c>
      <c r="AD2">
        <v>4930.43</v>
      </c>
      <c r="AE2">
        <v>0.24</v>
      </c>
      <c r="AF2">
        <v>4950.13</v>
      </c>
      <c r="AG2">
        <v>4911.6000000000004</v>
      </c>
      <c r="AH2">
        <v>4933.84</v>
      </c>
      <c r="AJ2" s="2">
        <v>45726</v>
      </c>
      <c r="AK2">
        <v>2114.4499999999998</v>
      </c>
      <c r="AL2">
        <v>1.78</v>
      </c>
      <c r="AM2">
        <v>2120.19</v>
      </c>
      <c r="AN2">
        <v>2067.29</v>
      </c>
      <c r="AO2">
        <v>2078.92</v>
      </c>
      <c r="AQ2" s="2">
        <v>45726</v>
      </c>
      <c r="AR2">
        <v>15600.3</v>
      </c>
      <c r="AS2">
        <v>0.6</v>
      </c>
      <c r="AT2">
        <v>15668.3</v>
      </c>
      <c r="AU2">
        <v>15561.7</v>
      </c>
      <c r="AV2">
        <v>15585.6</v>
      </c>
      <c r="AX2" s="2">
        <v>45726</v>
      </c>
      <c r="AY2">
        <v>5048.2700000000004</v>
      </c>
      <c r="AZ2">
        <v>0.4</v>
      </c>
      <c r="BA2">
        <v>5048.2700000000004</v>
      </c>
      <c r="BB2">
        <v>5014.09</v>
      </c>
      <c r="BC2">
        <v>5048.2700000000004</v>
      </c>
      <c r="BE2" s="2">
        <v>45726</v>
      </c>
      <c r="BF2">
        <v>2076.71</v>
      </c>
      <c r="BG2">
        <v>0.95</v>
      </c>
      <c r="BH2">
        <v>2088.41</v>
      </c>
      <c r="BI2">
        <v>2054.2399999999998</v>
      </c>
      <c r="BJ2">
        <v>2056.35</v>
      </c>
      <c r="BL2" s="2">
        <v>45726</v>
      </c>
      <c r="BM2">
        <v>2270.39</v>
      </c>
      <c r="BN2">
        <v>0.45</v>
      </c>
      <c r="BO2">
        <v>2277.7199999999998</v>
      </c>
      <c r="BP2">
        <v>2260.15</v>
      </c>
      <c r="BQ2">
        <v>2261.65</v>
      </c>
      <c r="BS2" s="2">
        <v>45726</v>
      </c>
      <c r="BT2">
        <v>43258.11</v>
      </c>
      <c r="BU2">
        <v>0.42</v>
      </c>
      <c r="BV2">
        <v>43369.86</v>
      </c>
      <c r="BW2">
        <v>43175.42</v>
      </c>
      <c r="BX2">
        <v>43308.59</v>
      </c>
      <c r="BZ2" s="2">
        <v>45726</v>
      </c>
      <c r="CA2">
        <v>22197.62</v>
      </c>
      <c r="CB2">
        <v>0.68</v>
      </c>
      <c r="CC2">
        <v>22234.65</v>
      </c>
      <c r="CD2">
        <v>22047.25</v>
      </c>
      <c r="CE2">
        <v>22047.25</v>
      </c>
    </row>
    <row r="3" spans="1:83" x14ac:dyDescent="0.3">
      <c r="A3" t="s">
        <v>8</v>
      </c>
      <c r="B3">
        <v>55818</v>
      </c>
      <c r="C3">
        <v>0.48</v>
      </c>
      <c r="D3">
        <v>55821</v>
      </c>
      <c r="E3">
        <v>55332</v>
      </c>
      <c r="F3">
        <v>55532</v>
      </c>
      <c r="H3" t="s">
        <v>8</v>
      </c>
      <c r="I3">
        <v>23880.720000000001</v>
      </c>
      <c r="J3">
        <v>0.56999999999999995</v>
      </c>
      <c r="K3">
        <v>23887.73</v>
      </c>
      <c r="L3">
        <v>23676.36</v>
      </c>
      <c r="M3">
        <v>23726.43</v>
      </c>
      <c r="O3" t="s">
        <v>8</v>
      </c>
      <c r="P3">
        <v>30267.49</v>
      </c>
      <c r="Q3">
        <v>0.5</v>
      </c>
      <c r="R3">
        <v>30267.49</v>
      </c>
      <c r="S3">
        <v>29961.21</v>
      </c>
      <c r="T3">
        <v>30109.65</v>
      </c>
      <c r="V3" s="2">
        <v>45698</v>
      </c>
      <c r="W3">
        <v>1091.5</v>
      </c>
      <c r="X3">
        <v>0.26</v>
      </c>
      <c r="Y3">
        <v>1095.28</v>
      </c>
      <c r="Z3">
        <v>1080.71</v>
      </c>
      <c r="AA3">
        <v>1088.45</v>
      </c>
      <c r="AC3" s="2">
        <v>45698</v>
      </c>
      <c r="AD3">
        <v>4918.7299999999996</v>
      </c>
      <c r="AE3">
        <v>0.22</v>
      </c>
      <c r="AF3">
        <v>4938.18</v>
      </c>
      <c r="AG3">
        <v>4906.55</v>
      </c>
      <c r="AH3">
        <v>4922.4799999999996</v>
      </c>
      <c r="AJ3" s="2">
        <v>45698</v>
      </c>
      <c r="AK3">
        <v>2077.52</v>
      </c>
      <c r="AL3">
        <v>0.33</v>
      </c>
      <c r="AM3">
        <v>2125.6799999999998</v>
      </c>
      <c r="AN3">
        <v>2070.3000000000002</v>
      </c>
      <c r="AO3">
        <v>2070.34</v>
      </c>
      <c r="AQ3" s="2">
        <v>45698</v>
      </c>
      <c r="AR3">
        <v>15506.8</v>
      </c>
      <c r="AS3">
        <v>-0.33</v>
      </c>
      <c r="AT3">
        <v>15599.4</v>
      </c>
      <c r="AU3">
        <v>15492.1</v>
      </c>
      <c r="AV3">
        <v>15567.9</v>
      </c>
      <c r="AX3" s="2">
        <v>45698</v>
      </c>
      <c r="AY3">
        <v>5028.33</v>
      </c>
      <c r="AZ3">
        <v>0</v>
      </c>
      <c r="BA3">
        <v>5028.33</v>
      </c>
      <c r="BB3">
        <v>5011.33</v>
      </c>
      <c r="BC3">
        <v>5028.33</v>
      </c>
      <c r="BE3" s="2">
        <v>45698</v>
      </c>
      <c r="BF3">
        <v>2057.2600000000002</v>
      </c>
      <c r="BG3">
        <v>0.04</v>
      </c>
      <c r="BH3">
        <v>2069.5700000000002</v>
      </c>
      <c r="BI3">
        <v>2056.71</v>
      </c>
      <c r="BJ3">
        <v>2057.86</v>
      </c>
      <c r="BL3" s="2">
        <v>45698</v>
      </c>
      <c r="BM3">
        <v>2260.3200000000002</v>
      </c>
      <c r="BN3">
        <v>0.17</v>
      </c>
      <c r="BO3">
        <v>2286.39</v>
      </c>
      <c r="BP3">
        <v>2250.02</v>
      </c>
      <c r="BQ3">
        <v>2256.06</v>
      </c>
      <c r="BS3" s="2">
        <v>45698</v>
      </c>
      <c r="BT3">
        <v>43078.13</v>
      </c>
      <c r="BU3">
        <v>0</v>
      </c>
      <c r="BV3">
        <v>43370.39</v>
      </c>
      <c r="BW3">
        <v>43026.73</v>
      </c>
      <c r="BX3">
        <v>43325.26</v>
      </c>
      <c r="BZ3" s="2">
        <v>45698</v>
      </c>
      <c r="CA3">
        <v>22047.3</v>
      </c>
      <c r="CB3">
        <v>-0.01</v>
      </c>
      <c r="CC3">
        <v>22135.48</v>
      </c>
      <c r="CD3">
        <v>21979.43</v>
      </c>
      <c r="CE3">
        <v>22049.65</v>
      </c>
    </row>
    <row r="4" spans="1:83" x14ac:dyDescent="0.3">
      <c r="A4" t="s">
        <v>9</v>
      </c>
      <c r="B4">
        <v>55553</v>
      </c>
      <c r="C4">
        <v>0.18</v>
      </c>
      <c r="D4">
        <v>55712</v>
      </c>
      <c r="E4">
        <v>55449</v>
      </c>
      <c r="F4">
        <v>55569</v>
      </c>
      <c r="H4" t="s">
        <v>9</v>
      </c>
      <c r="I4">
        <v>23745.06</v>
      </c>
      <c r="J4">
        <v>0.02</v>
      </c>
      <c r="K4">
        <v>23835.61</v>
      </c>
      <c r="L4">
        <v>23666.81</v>
      </c>
      <c r="M4">
        <v>23835.61</v>
      </c>
      <c r="O4" t="s">
        <v>9</v>
      </c>
      <c r="P4">
        <v>30117.57</v>
      </c>
      <c r="Q4">
        <v>0.44</v>
      </c>
      <c r="R4">
        <v>30250.33</v>
      </c>
      <c r="S4">
        <v>30030.42</v>
      </c>
      <c r="T4">
        <v>30120.82</v>
      </c>
      <c r="V4" s="2">
        <v>45667</v>
      </c>
      <c r="W4">
        <v>1088.68</v>
      </c>
      <c r="X4">
        <v>1.57</v>
      </c>
      <c r="Y4">
        <v>1088.68</v>
      </c>
      <c r="Z4">
        <v>1071.72</v>
      </c>
      <c r="AA4">
        <v>1073.6500000000001</v>
      </c>
      <c r="AC4" s="2">
        <v>45667</v>
      </c>
      <c r="AD4">
        <v>4907.7700000000004</v>
      </c>
      <c r="AE4">
        <v>1.81</v>
      </c>
      <c r="AF4">
        <v>4912.29</v>
      </c>
      <c r="AG4">
        <v>4849.58</v>
      </c>
      <c r="AH4">
        <v>4849.58</v>
      </c>
      <c r="AJ4" s="2">
        <v>45667</v>
      </c>
      <c r="AK4">
        <v>2070.7800000000002</v>
      </c>
      <c r="AL4">
        <v>4.16</v>
      </c>
      <c r="AM4">
        <v>2071.5300000000002</v>
      </c>
      <c r="AN4">
        <v>1990.58</v>
      </c>
      <c r="AO4">
        <v>1991.09</v>
      </c>
      <c r="AQ4" s="2">
        <v>45667</v>
      </c>
      <c r="AR4">
        <v>15558.3</v>
      </c>
      <c r="AS4">
        <v>0.49</v>
      </c>
      <c r="AT4">
        <v>15566.8</v>
      </c>
      <c r="AU4">
        <v>15358.4</v>
      </c>
      <c r="AV4">
        <v>15472.4</v>
      </c>
      <c r="AX4" s="2">
        <v>45667</v>
      </c>
      <c r="AY4">
        <v>5028.2700000000004</v>
      </c>
      <c r="AZ4">
        <v>0.25</v>
      </c>
      <c r="BA4">
        <v>5042.1099999999997</v>
      </c>
      <c r="BB4">
        <v>4987.67</v>
      </c>
      <c r="BC4">
        <v>5006.7</v>
      </c>
      <c r="BE4" s="2">
        <v>45667</v>
      </c>
      <c r="BF4">
        <v>2056.38</v>
      </c>
      <c r="BG4">
        <v>1.0900000000000001</v>
      </c>
      <c r="BH4">
        <v>2057.7800000000002</v>
      </c>
      <c r="BI4">
        <v>2025.95</v>
      </c>
      <c r="BJ4">
        <v>2031.31</v>
      </c>
      <c r="BL4" s="2">
        <v>45667</v>
      </c>
      <c r="BM4">
        <v>2256.52</v>
      </c>
      <c r="BN4">
        <v>0.5</v>
      </c>
      <c r="BO4">
        <v>2256.52</v>
      </c>
      <c r="BP4">
        <v>2232.0700000000002</v>
      </c>
      <c r="BQ4">
        <v>2248.66</v>
      </c>
      <c r="BS4" s="2">
        <v>45667</v>
      </c>
      <c r="BT4">
        <v>43079.58</v>
      </c>
      <c r="BU4">
        <v>0.83</v>
      </c>
      <c r="BV4">
        <v>43109.27</v>
      </c>
      <c r="BW4">
        <v>42444.35</v>
      </c>
      <c r="BX4">
        <v>42686.01</v>
      </c>
      <c r="BZ4" s="2">
        <v>45667</v>
      </c>
      <c r="CA4">
        <v>22049.7</v>
      </c>
      <c r="CB4">
        <v>0.16</v>
      </c>
      <c r="CC4">
        <v>22049.7</v>
      </c>
      <c r="CD4">
        <v>21916.36</v>
      </c>
      <c r="CE4">
        <v>22015.54</v>
      </c>
    </row>
    <row r="5" spans="1:83" x14ac:dyDescent="0.3">
      <c r="A5" t="s">
        <v>10</v>
      </c>
      <c r="B5">
        <v>55452</v>
      </c>
      <c r="C5">
        <v>0.78</v>
      </c>
      <c r="D5">
        <v>55515</v>
      </c>
      <c r="E5">
        <v>55063</v>
      </c>
      <c r="F5">
        <v>55063</v>
      </c>
      <c r="H5" t="s">
        <v>10</v>
      </c>
      <c r="I5">
        <v>23739.47</v>
      </c>
      <c r="J5">
        <v>0.87</v>
      </c>
      <c r="K5">
        <v>23756.04</v>
      </c>
      <c r="L5">
        <v>23579.25</v>
      </c>
      <c r="M5">
        <v>23601.19</v>
      </c>
      <c r="O5" t="s">
        <v>10</v>
      </c>
      <c r="P5">
        <v>29986.85</v>
      </c>
      <c r="Q5">
        <v>-0.16</v>
      </c>
      <c r="R5">
        <v>30164.74</v>
      </c>
      <c r="S5">
        <v>29833.17</v>
      </c>
      <c r="T5">
        <v>30082.83</v>
      </c>
      <c r="V5" t="s">
        <v>8</v>
      </c>
      <c r="W5">
        <v>1071.8699999999999</v>
      </c>
      <c r="X5">
        <v>-0.49</v>
      </c>
      <c r="Y5">
        <v>1082.1099999999999</v>
      </c>
      <c r="Z5">
        <v>1068.0899999999999</v>
      </c>
      <c r="AA5">
        <v>1077.92</v>
      </c>
      <c r="AC5" t="s">
        <v>8</v>
      </c>
      <c r="AD5">
        <v>4820.57</v>
      </c>
      <c r="AE5">
        <v>0.99</v>
      </c>
      <c r="AF5">
        <v>4820.57</v>
      </c>
      <c r="AG5">
        <v>4761.67</v>
      </c>
      <c r="AH5">
        <v>4768.74</v>
      </c>
      <c r="AJ5" t="s">
        <v>8</v>
      </c>
      <c r="AK5">
        <v>1988.08</v>
      </c>
      <c r="AL5">
        <v>-0.97</v>
      </c>
      <c r="AM5">
        <v>2008.98</v>
      </c>
      <c r="AN5">
        <v>1971.08</v>
      </c>
      <c r="AO5">
        <v>2008.98</v>
      </c>
      <c r="AQ5" t="s">
        <v>8</v>
      </c>
      <c r="AR5">
        <v>15481.7</v>
      </c>
      <c r="AS5">
        <v>0.87</v>
      </c>
      <c r="AT5">
        <v>15488.6</v>
      </c>
      <c r="AU5">
        <v>15281.5</v>
      </c>
      <c r="AV5">
        <v>15315.8</v>
      </c>
      <c r="AX5" t="s">
        <v>8</v>
      </c>
      <c r="AY5">
        <v>5015.78</v>
      </c>
      <c r="AZ5">
        <v>0.17</v>
      </c>
      <c r="BA5">
        <v>5015.99</v>
      </c>
      <c r="BB5">
        <v>4972.55</v>
      </c>
      <c r="BC5">
        <v>5003.8599999999997</v>
      </c>
      <c r="BE5" t="s">
        <v>8</v>
      </c>
      <c r="BF5">
        <v>2034.22</v>
      </c>
      <c r="BG5">
        <v>-0.01</v>
      </c>
      <c r="BH5">
        <v>2036.6</v>
      </c>
      <c r="BI5">
        <v>2019.82</v>
      </c>
      <c r="BJ5">
        <v>2035.05</v>
      </c>
      <c r="BL5" t="s">
        <v>8</v>
      </c>
      <c r="BM5">
        <v>2245.2199999999998</v>
      </c>
      <c r="BN5">
        <v>1.96</v>
      </c>
      <c r="BO5">
        <v>2245.2199999999998</v>
      </c>
      <c r="BP5">
        <v>2197.37</v>
      </c>
      <c r="BQ5">
        <v>2203.6799999999998</v>
      </c>
      <c r="BS5" t="s">
        <v>8</v>
      </c>
      <c r="BT5">
        <v>42725.32</v>
      </c>
      <c r="BU5">
        <v>0.4</v>
      </c>
      <c r="BV5">
        <v>42762.5</v>
      </c>
      <c r="BW5">
        <v>42335.8</v>
      </c>
      <c r="BX5">
        <v>42514.54</v>
      </c>
      <c r="BZ5" t="s">
        <v>8</v>
      </c>
      <c r="CA5">
        <v>22015.56</v>
      </c>
      <c r="CB5">
        <v>0.68</v>
      </c>
      <c r="CC5">
        <v>22024.33</v>
      </c>
      <c r="CD5">
        <v>21815.37</v>
      </c>
      <c r="CE5">
        <v>21866.48</v>
      </c>
    </row>
    <row r="6" spans="1:83" x14ac:dyDescent="0.3">
      <c r="A6" t="s">
        <v>11</v>
      </c>
      <c r="B6">
        <v>55022</v>
      </c>
      <c r="C6">
        <v>-0.66</v>
      </c>
      <c r="D6">
        <v>55360</v>
      </c>
      <c r="E6">
        <v>54924</v>
      </c>
      <c r="F6">
        <v>55360</v>
      </c>
      <c r="H6" t="s">
        <v>11</v>
      </c>
      <c r="I6">
        <v>23534.83</v>
      </c>
      <c r="J6">
        <v>-0.56000000000000005</v>
      </c>
      <c r="K6">
        <v>23629.37</v>
      </c>
      <c r="L6">
        <v>23383.84</v>
      </c>
      <c r="M6">
        <v>23620.400000000001</v>
      </c>
      <c r="O6" t="s">
        <v>11</v>
      </c>
      <c r="P6">
        <v>30034.59</v>
      </c>
      <c r="Q6">
        <v>-0.91</v>
      </c>
      <c r="R6">
        <v>30360.03</v>
      </c>
      <c r="S6">
        <v>29993.279999999999</v>
      </c>
      <c r="T6">
        <v>30238.78</v>
      </c>
      <c r="V6" t="s">
        <v>9</v>
      </c>
      <c r="W6">
        <v>1077.1500000000001</v>
      </c>
      <c r="X6">
        <v>-0.28000000000000003</v>
      </c>
      <c r="Y6">
        <v>1088.6099999999999</v>
      </c>
      <c r="Z6">
        <v>1075.04</v>
      </c>
      <c r="AA6">
        <v>1082.68</v>
      </c>
      <c r="AC6" t="s">
        <v>9</v>
      </c>
      <c r="AD6">
        <v>4773.12</v>
      </c>
      <c r="AE6">
        <v>2.2000000000000002</v>
      </c>
      <c r="AF6">
        <v>4790.96</v>
      </c>
      <c r="AG6">
        <v>4669.32</v>
      </c>
      <c r="AH6">
        <v>4673.42</v>
      </c>
      <c r="AJ6" t="s">
        <v>9</v>
      </c>
      <c r="AK6">
        <v>2007.56</v>
      </c>
      <c r="AL6">
        <v>0.89</v>
      </c>
      <c r="AM6">
        <v>2008.76</v>
      </c>
      <c r="AN6">
        <v>1962.97</v>
      </c>
      <c r="AO6">
        <v>1994.74</v>
      </c>
      <c r="AQ6" t="s">
        <v>9</v>
      </c>
      <c r="AR6">
        <v>15348.1</v>
      </c>
      <c r="AS6">
        <v>0</v>
      </c>
      <c r="AT6">
        <v>15386.4</v>
      </c>
      <c r="AU6">
        <v>15296.7</v>
      </c>
      <c r="AV6">
        <v>15382.5</v>
      </c>
      <c r="AX6" t="s">
        <v>9</v>
      </c>
      <c r="AY6">
        <v>5007.12</v>
      </c>
      <c r="AZ6">
        <v>0.28999999999999998</v>
      </c>
      <c r="BA6">
        <v>5007.12</v>
      </c>
      <c r="BB6">
        <v>5007.12</v>
      </c>
      <c r="BC6">
        <v>5007.12</v>
      </c>
      <c r="BE6" t="s">
        <v>9</v>
      </c>
      <c r="BF6">
        <v>2034.46</v>
      </c>
      <c r="BG6">
        <v>0.13</v>
      </c>
      <c r="BH6">
        <v>2052.56</v>
      </c>
      <c r="BI6">
        <v>2032.6</v>
      </c>
      <c r="BJ6">
        <v>2037.98</v>
      </c>
      <c r="BL6" t="s">
        <v>9</v>
      </c>
      <c r="BM6">
        <v>2202.11</v>
      </c>
      <c r="BN6">
        <v>-0.13</v>
      </c>
      <c r="BO6">
        <v>2216.9899999999998</v>
      </c>
      <c r="BP6">
        <v>2192.37</v>
      </c>
      <c r="BQ6">
        <v>2210.23</v>
      </c>
      <c r="BS6" t="s">
        <v>9</v>
      </c>
      <c r="BT6">
        <v>42554.400000000001</v>
      </c>
      <c r="BU6">
        <v>-0.22</v>
      </c>
      <c r="BV6">
        <v>42777.15</v>
      </c>
      <c r="BW6">
        <v>42497.33</v>
      </c>
      <c r="BX6">
        <v>42743.12</v>
      </c>
      <c r="BZ6" t="s">
        <v>9</v>
      </c>
      <c r="CA6">
        <v>21866.48</v>
      </c>
      <c r="CB6">
        <v>0.85</v>
      </c>
      <c r="CC6">
        <v>21866.48</v>
      </c>
      <c r="CD6">
        <v>21675.33</v>
      </c>
      <c r="CE6">
        <v>21681.37</v>
      </c>
    </row>
    <row r="7" spans="1:83" x14ac:dyDescent="0.3">
      <c r="A7" t="s">
        <v>12</v>
      </c>
      <c r="B7">
        <v>55388</v>
      </c>
      <c r="C7">
        <v>-0.19</v>
      </c>
      <c r="D7">
        <v>55518</v>
      </c>
      <c r="E7">
        <v>55168</v>
      </c>
      <c r="F7">
        <v>55485</v>
      </c>
      <c r="H7" t="s">
        <v>12</v>
      </c>
      <c r="I7">
        <v>23666.81</v>
      </c>
      <c r="J7">
        <v>0.23</v>
      </c>
      <c r="K7">
        <v>23736.6</v>
      </c>
      <c r="L7">
        <v>23499.98</v>
      </c>
      <c r="M7">
        <v>23601.5</v>
      </c>
      <c r="O7" t="s">
        <v>12</v>
      </c>
      <c r="P7">
        <v>30309.84</v>
      </c>
      <c r="Q7">
        <v>0.15</v>
      </c>
      <c r="R7">
        <v>30348.54</v>
      </c>
      <c r="S7">
        <v>30138.63</v>
      </c>
      <c r="T7">
        <v>30268.69</v>
      </c>
      <c r="V7" t="s">
        <v>10</v>
      </c>
      <c r="W7">
        <v>1080.1300000000001</v>
      </c>
      <c r="X7">
        <v>1.1100000000000001</v>
      </c>
      <c r="Y7">
        <v>1081.28</v>
      </c>
      <c r="Z7">
        <v>1062.57</v>
      </c>
      <c r="AA7">
        <v>1068.67</v>
      </c>
      <c r="AC7" t="s">
        <v>10</v>
      </c>
      <c r="AD7">
        <v>4670.47</v>
      </c>
      <c r="AE7">
        <v>0.61</v>
      </c>
      <c r="AF7">
        <v>4694.2700000000004</v>
      </c>
      <c r="AG7">
        <v>4631.38</v>
      </c>
      <c r="AH7">
        <v>4642.42</v>
      </c>
      <c r="AJ7" t="s">
        <v>10</v>
      </c>
      <c r="AK7">
        <v>1989.89</v>
      </c>
      <c r="AL7">
        <v>-1.74</v>
      </c>
      <c r="AM7">
        <v>2025.69</v>
      </c>
      <c r="AN7">
        <v>1988.81</v>
      </c>
      <c r="AO7">
        <v>2025.69</v>
      </c>
      <c r="AQ7" t="s">
        <v>10</v>
      </c>
      <c r="AR7">
        <v>15347.8</v>
      </c>
      <c r="AS7">
        <v>1.4</v>
      </c>
      <c r="AT7">
        <v>15366.4</v>
      </c>
      <c r="AU7">
        <v>15184.4</v>
      </c>
      <c r="AV7">
        <v>15200.1</v>
      </c>
      <c r="AX7" t="s">
        <v>10</v>
      </c>
      <c r="AY7">
        <v>4992.57</v>
      </c>
      <c r="AZ7">
        <v>0.5</v>
      </c>
      <c r="BA7">
        <v>5006.2700000000004</v>
      </c>
      <c r="BB7">
        <v>4967.3599999999997</v>
      </c>
      <c r="BC7">
        <v>4983.25</v>
      </c>
      <c r="BE7" t="s">
        <v>10</v>
      </c>
      <c r="BF7">
        <v>2031.81</v>
      </c>
      <c r="BG7">
        <v>-0.17</v>
      </c>
      <c r="BH7">
        <v>2037.77</v>
      </c>
      <c r="BI7">
        <v>2021.39</v>
      </c>
      <c r="BJ7">
        <v>2036.67</v>
      </c>
      <c r="BL7" t="s">
        <v>10</v>
      </c>
      <c r="BM7">
        <v>2205.02</v>
      </c>
      <c r="BN7">
        <v>0.53</v>
      </c>
      <c r="BO7">
        <v>2225.2600000000002</v>
      </c>
      <c r="BP7">
        <v>2193.14</v>
      </c>
      <c r="BQ7">
        <v>2194.2399999999998</v>
      </c>
      <c r="BS7" t="s">
        <v>10</v>
      </c>
      <c r="BT7">
        <v>42646.23</v>
      </c>
      <c r="BU7">
        <v>0.96</v>
      </c>
      <c r="BV7">
        <v>42721.02</v>
      </c>
      <c r="BW7">
        <v>42298.15</v>
      </c>
      <c r="BX7">
        <v>42394.44</v>
      </c>
      <c r="BZ7" t="s">
        <v>10</v>
      </c>
      <c r="CA7">
        <v>21681.48</v>
      </c>
      <c r="CB7">
        <v>0.43</v>
      </c>
      <c r="CC7">
        <v>21709.94</v>
      </c>
      <c r="CD7">
        <v>21580.55</v>
      </c>
      <c r="CE7">
        <v>21587.66</v>
      </c>
    </row>
    <row r="8" spans="1:83" x14ac:dyDescent="0.3">
      <c r="A8" t="s">
        <v>13</v>
      </c>
      <c r="B8">
        <v>55495</v>
      </c>
      <c r="C8">
        <v>0.28000000000000003</v>
      </c>
      <c r="D8">
        <v>55726</v>
      </c>
      <c r="E8">
        <v>55380</v>
      </c>
      <c r="F8">
        <v>55380</v>
      </c>
      <c r="H8" t="s">
        <v>13</v>
      </c>
      <c r="I8">
        <v>23611.33</v>
      </c>
      <c r="J8">
        <v>0.36</v>
      </c>
      <c r="K8">
        <v>23723.200000000001</v>
      </c>
      <c r="L8">
        <v>23564.97</v>
      </c>
      <c r="M8">
        <v>23604.36</v>
      </c>
      <c r="O8" t="s">
        <v>13</v>
      </c>
      <c r="P8">
        <v>30265.43</v>
      </c>
      <c r="Q8">
        <v>0.37</v>
      </c>
      <c r="R8">
        <v>30412.86</v>
      </c>
      <c r="S8">
        <v>30197.91</v>
      </c>
      <c r="T8">
        <v>30242.03</v>
      </c>
      <c r="V8" t="s">
        <v>11</v>
      </c>
      <c r="W8">
        <v>1068.31</v>
      </c>
      <c r="X8">
        <v>-0.27</v>
      </c>
      <c r="Y8">
        <v>1074.9100000000001</v>
      </c>
      <c r="Z8">
        <v>1062.48</v>
      </c>
      <c r="AA8">
        <v>1071.43</v>
      </c>
      <c r="AC8" t="s">
        <v>11</v>
      </c>
      <c r="AD8">
        <v>4642.33</v>
      </c>
      <c r="AE8">
        <v>-0.84</v>
      </c>
      <c r="AF8">
        <v>4686.6499999999996</v>
      </c>
      <c r="AG8">
        <v>4642.33</v>
      </c>
      <c r="AH8">
        <v>4684.75</v>
      </c>
      <c r="AJ8" t="s">
        <v>11</v>
      </c>
      <c r="AK8">
        <v>2025.18</v>
      </c>
      <c r="AL8">
        <v>-2.5299999999999998</v>
      </c>
      <c r="AM8">
        <v>2078.41</v>
      </c>
      <c r="AN8">
        <v>2023.52</v>
      </c>
      <c r="AO8">
        <v>2078.4</v>
      </c>
      <c r="AQ8" t="s">
        <v>11</v>
      </c>
      <c r="AR8">
        <v>15136.5</v>
      </c>
      <c r="AS8">
        <v>-0.52</v>
      </c>
      <c r="AT8">
        <v>15206.5</v>
      </c>
      <c r="AU8">
        <v>15102.7</v>
      </c>
      <c r="AV8">
        <v>15177.6</v>
      </c>
      <c r="AX8" t="s">
        <v>11</v>
      </c>
      <c r="AY8">
        <v>4967.8900000000003</v>
      </c>
      <c r="AZ8">
        <v>-0.87</v>
      </c>
      <c r="BA8">
        <v>5018.09</v>
      </c>
      <c r="BB8">
        <v>4967.8900000000003</v>
      </c>
      <c r="BC8">
        <v>5008.16</v>
      </c>
      <c r="BE8" t="s">
        <v>11</v>
      </c>
      <c r="BF8">
        <v>2035.21</v>
      </c>
      <c r="BG8">
        <v>-1.46</v>
      </c>
      <c r="BH8">
        <v>2056.1</v>
      </c>
      <c r="BI8">
        <v>2033.38</v>
      </c>
      <c r="BJ8">
        <v>2056.1</v>
      </c>
      <c r="BL8" t="s">
        <v>11</v>
      </c>
      <c r="BM8">
        <v>2193.4899999999998</v>
      </c>
      <c r="BN8">
        <v>-0.16</v>
      </c>
      <c r="BO8">
        <v>2208.7600000000002</v>
      </c>
      <c r="BP8">
        <v>2183.84</v>
      </c>
      <c r="BQ8">
        <v>2197.27</v>
      </c>
      <c r="BS8" t="s">
        <v>11</v>
      </c>
      <c r="BT8">
        <v>42242.49</v>
      </c>
      <c r="BU8">
        <v>-0.43</v>
      </c>
      <c r="BV8">
        <v>42439.76</v>
      </c>
      <c r="BW8">
        <v>42135.4</v>
      </c>
      <c r="BX8">
        <v>42375.77</v>
      </c>
      <c r="BZ8" t="s">
        <v>11</v>
      </c>
      <c r="CA8">
        <v>21587.77</v>
      </c>
      <c r="CB8">
        <v>-0.47</v>
      </c>
      <c r="CC8">
        <v>21690.45</v>
      </c>
      <c r="CD8">
        <v>21548.38</v>
      </c>
      <c r="CE8">
        <v>21690.45</v>
      </c>
    </row>
    <row r="9" spans="1:83" x14ac:dyDescent="0.3">
      <c r="A9" t="s">
        <v>14</v>
      </c>
      <c r="B9">
        <v>55340</v>
      </c>
      <c r="C9">
        <v>-0.13</v>
      </c>
      <c r="D9">
        <v>55439</v>
      </c>
      <c r="E9">
        <v>55203</v>
      </c>
      <c r="F9">
        <v>55439</v>
      </c>
      <c r="H9" t="s">
        <v>14</v>
      </c>
      <c r="I9">
        <v>23527.05</v>
      </c>
      <c r="J9">
        <v>-0.48</v>
      </c>
      <c r="K9">
        <v>23589.25</v>
      </c>
      <c r="L9">
        <v>23424.44</v>
      </c>
      <c r="M9">
        <v>23567.49</v>
      </c>
      <c r="O9" t="s">
        <v>14</v>
      </c>
      <c r="P9">
        <v>30153.71</v>
      </c>
      <c r="Q9">
        <v>-0.14000000000000001</v>
      </c>
      <c r="R9">
        <v>30266.68</v>
      </c>
      <c r="S9">
        <v>29997.31</v>
      </c>
      <c r="T9">
        <v>30159.31</v>
      </c>
      <c r="V9" t="s">
        <v>12</v>
      </c>
      <c r="W9">
        <v>1071.25</v>
      </c>
      <c r="X9">
        <v>-0.48</v>
      </c>
      <c r="Y9">
        <v>1076.6400000000001</v>
      </c>
      <c r="Z9">
        <v>1066.07</v>
      </c>
      <c r="AA9">
        <v>1075.5999999999999</v>
      </c>
      <c r="AC9" t="s">
        <v>12</v>
      </c>
      <c r="AD9">
        <v>4681.6000000000004</v>
      </c>
      <c r="AE9">
        <v>-0.38</v>
      </c>
      <c r="AF9">
        <v>4698.6499999999996</v>
      </c>
      <c r="AG9">
        <v>4669.13</v>
      </c>
      <c r="AH9">
        <v>4697</v>
      </c>
      <c r="AJ9" t="s">
        <v>12</v>
      </c>
      <c r="AK9">
        <v>2077.84</v>
      </c>
      <c r="AL9">
        <v>-0.91</v>
      </c>
      <c r="AM9">
        <v>2104.52</v>
      </c>
      <c r="AN9">
        <v>2072.7399999999998</v>
      </c>
      <c r="AO9">
        <v>2095.3200000000002</v>
      </c>
      <c r="AQ9" t="s">
        <v>12</v>
      </c>
      <c r="AR9">
        <v>15215</v>
      </c>
      <c r="AS9">
        <v>0.3</v>
      </c>
      <c r="AT9">
        <v>15247.2</v>
      </c>
      <c r="AU9">
        <v>15078.3</v>
      </c>
      <c r="AV9">
        <v>15167.5</v>
      </c>
      <c r="AX9" t="s">
        <v>12</v>
      </c>
      <c r="AY9">
        <v>5011.43</v>
      </c>
      <c r="AZ9">
        <v>-0.51</v>
      </c>
      <c r="BA9">
        <v>5042.45</v>
      </c>
      <c r="BB9">
        <v>5010.83</v>
      </c>
      <c r="BC9">
        <v>5042.32</v>
      </c>
      <c r="BE9" t="s">
        <v>12</v>
      </c>
      <c r="BF9">
        <v>2065.36</v>
      </c>
      <c r="BG9">
        <v>0.11</v>
      </c>
      <c r="BH9">
        <v>2065.36</v>
      </c>
      <c r="BI9">
        <v>2052.06</v>
      </c>
      <c r="BJ9">
        <v>2061.2800000000002</v>
      </c>
      <c r="BL9" t="s">
        <v>12</v>
      </c>
      <c r="BM9">
        <v>2196.89</v>
      </c>
      <c r="BN9">
        <v>0.11</v>
      </c>
      <c r="BO9">
        <v>2202.5300000000002</v>
      </c>
      <c r="BP9">
        <v>2180.8200000000002</v>
      </c>
      <c r="BQ9">
        <v>2192.91</v>
      </c>
      <c r="BS9" t="s">
        <v>12</v>
      </c>
      <c r="BT9">
        <v>42423.12</v>
      </c>
      <c r="BU9">
        <v>-0.13</v>
      </c>
      <c r="BV9">
        <v>42531</v>
      </c>
      <c r="BW9">
        <v>42154.8</v>
      </c>
      <c r="BX9">
        <v>42382.35</v>
      </c>
      <c r="BZ9" t="s">
        <v>12</v>
      </c>
      <c r="CA9">
        <v>21690.52</v>
      </c>
      <c r="CB9">
        <v>-0.02</v>
      </c>
      <c r="CC9">
        <v>21735.9</v>
      </c>
      <c r="CD9">
        <v>21610.67</v>
      </c>
      <c r="CE9">
        <v>21695.46</v>
      </c>
    </row>
    <row r="10" spans="1:83" x14ac:dyDescent="0.3">
      <c r="A10" t="s">
        <v>15</v>
      </c>
      <c r="B10">
        <v>55412</v>
      </c>
      <c r="C10">
        <v>-0.16</v>
      </c>
      <c r="D10">
        <v>55682</v>
      </c>
      <c r="E10">
        <v>55412</v>
      </c>
      <c r="F10">
        <v>55503</v>
      </c>
      <c r="H10" t="s">
        <v>15</v>
      </c>
      <c r="I10">
        <v>23639.41</v>
      </c>
      <c r="J10">
        <v>-0.15</v>
      </c>
      <c r="K10">
        <v>23785.24</v>
      </c>
      <c r="L10">
        <v>23599.26</v>
      </c>
      <c r="M10">
        <v>23723.34</v>
      </c>
      <c r="O10" t="s">
        <v>15</v>
      </c>
      <c r="P10">
        <v>30195.88</v>
      </c>
      <c r="Q10">
        <v>-0.9</v>
      </c>
      <c r="R10">
        <v>30536.32</v>
      </c>
      <c r="S10">
        <v>30182.73</v>
      </c>
      <c r="T10">
        <v>30507.759999999998</v>
      </c>
      <c r="V10" t="s">
        <v>13</v>
      </c>
      <c r="W10">
        <v>1076.3800000000001</v>
      </c>
      <c r="X10">
        <v>1.35</v>
      </c>
      <c r="Y10">
        <v>1076.83</v>
      </c>
      <c r="Z10">
        <v>1064.06</v>
      </c>
      <c r="AA10">
        <v>1064.06</v>
      </c>
      <c r="AC10" t="s">
        <v>13</v>
      </c>
      <c r="AD10">
        <v>4699.6400000000003</v>
      </c>
      <c r="AE10">
        <v>-0.17</v>
      </c>
      <c r="AF10">
        <v>4719.29</v>
      </c>
      <c r="AG10">
        <v>4698.59</v>
      </c>
      <c r="AH10">
        <v>4712.2</v>
      </c>
      <c r="AJ10" t="s">
        <v>13</v>
      </c>
      <c r="AK10">
        <v>2096.91</v>
      </c>
      <c r="AL10">
        <v>-0.41</v>
      </c>
      <c r="AM10">
        <v>2129.35</v>
      </c>
      <c r="AN10">
        <v>2095.4899999999998</v>
      </c>
      <c r="AO10">
        <v>2109.4899999999998</v>
      </c>
      <c r="AQ10" t="s">
        <v>13</v>
      </c>
      <c r="AR10">
        <v>15169</v>
      </c>
      <c r="AS10">
        <v>0.49</v>
      </c>
      <c r="AT10">
        <v>15194.8</v>
      </c>
      <c r="AU10">
        <v>15093.3</v>
      </c>
      <c r="AV10">
        <v>15153</v>
      </c>
      <c r="AX10" t="s">
        <v>13</v>
      </c>
      <c r="AY10">
        <v>5037.37</v>
      </c>
      <c r="AZ10">
        <v>0.82</v>
      </c>
      <c r="BA10">
        <v>5052.3100000000004</v>
      </c>
      <c r="BB10">
        <v>5002.82</v>
      </c>
      <c r="BC10">
        <v>5005.4799999999996</v>
      </c>
      <c r="BE10" t="s">
        <v>13</v>
      </c>
      <c r="BF10">
        <v>2063.0300000000002</v>
      </c>
      <c r="BG10">
        <v>1</v>
      </c>
      <c r="BH10">
        <v>2071.52</v>
      </c>
      <c r="BI10">
        <v>2046.88</v>
      </c>
      <c r="BJ10">
        <v>2047.7</v>
      </c>
      <c r="BL10" t="s">
        <v>13</v>
      </c>
      <c r="BM10">
        <v>2194.4899999999998</v>
      </c>
      <c r="BN10">
        <v>2.62</v>
      </c>
      <c r="BO10">
        <v>2207.66</v>
      </c>
      <c r="BP10">
        <v>2142.59</v>
      </c>
      <c r="BQ10">
        <v>2142.59</v>
      </c>
      <c r="BS10" t="s">
        <v>13</v>
      </c>
      <c r="BT10">
        <v>42477.760000000002</v>
      </c>
      <c r="BU10">
        <v>0.13</v>
      </c>
      <c r="BV10">
        <v>42677.59</v>
      </c>
      <c r="BW10">
        <v>42307.14</v>
      </c>
      <c r="BX10">
        <v>42566.64</v>
      </c>
      <c r="BZ10" t="s">
        <v>13</v>
      </c>
      <c r="CA10">
        <v>21695.35</v>
      </c>
      <c r="CB10">
        <v>0.46</v>
      </c>
      <c r="CC10">
        <v>21794.25</v>
      </c>
      <c r="CD10">
        <v>21596.75</v>
      </c>
      <c r="CE10">
        <v>21596.9</v>
      </c>
    </row>
    <row r="11" spans="1:83" x14ac:dyDescent="0.3">
      <c r="A11" t="s">
        <v>16</v>
      </c>
      <c r="B11">
        <v>55501</v>
      </c>
      <c r="C11">
        <v>0.8</v>
      </c>
      <c r="D11">
        <v>55578</v>
      </c>
      <c r="E11">
        <v>55170</v>
      </c>
      <c r="F11">
        <v>55170</v>
      </c>
      <c r="H11" t="s">
        <v>16</v>
      </c>
      <c r="I11">
        <v>23674.53</v>
      </c>
      <c r="J11">
        <v>1.35</v>
      </c>
      <c r="K11">
        <v>23690.47</v>
      </c>
      <c r="L11">
        <v>23557.81</v>
      </c>
      <c r="M11">
        <v>23577.06</v>
      </c>
      <c r="O11" t="s">
        <v>16</v>
      </c>
      <c r="P11">
        <v>30470.71</v>
      </c>
      <c r="Q11">
        <v>0.84</v>
      </c>
      <c r="R11">
        <v>30555.3</v>
      </c>
      <c r="S11">
        <v>30274.32</v>
      </c>
      <c r="T11">
        <v>30285.73</v>
      </c>
      <c r="V11" t="s">
        <v>14</v>
      </c>
      <c r="W11">
        <v>1062.01</v>
      </c>
      <c r="X11">
        <v>-0.37</v>
      </c>
      <c r="Y11">
        <v>1070.29</v>
      </c>
      <c r="Z11">
        <v>1058.4000000000001</v>
      </c>
      <c r="AA11">
        <v>1064.5999999999999</v>
      </c>
      <c r="AC11" t="s">
        <v>14</v>
      </c>
      <c r="AD11">
        <v>4707.5600000000004</v>
      </c>
      <c r="AE11">
        <v>-0.03</v>
      </c>
      <c r="AF11">
        <v>4717.1099999999997</v>
      </c>
      <c r="AG11">
        <v>4686.18</v>
      </c>
      <c r="AH11">
        <v>4711.8500000000004</v>
      </c>
      <c r="AJ11" t="s">
        <v>14</v>
      </c>
      <c r="AK11">
        <v>2105.5700000000002</v>
      </c>
      <c r="AL11">
        <v>-1.0900000000000001</v>
      </c>
      <c r="AM11">
        <v>2135.73</v>
      </c>
      <c r="AN11">
        <v>2091.29</v>
      </c>
      <c r="AO11">
        <v>2126.09</v>
      </c>
      <c r="AQ11" t="s">
        <v>14</v>
      </c>
      <c r="AR11">
        <v>15095.5</v>
      </c>
      <c r="AS11">
        <v>-1.43</v>
      </c>
      <c r="AT11">
        <v>15244.2</v>
      </c>
      <c r="AU11">
        <v>15052</v>
      </c>
      <c r="AV11">
        <v>15225.5</v>
      </c>
      <c r="AX11" t="s">
        <v>14</v>
      </c>
      <c r="AY11">
        <v>4996.55</v>
      </c>
      <c r="AZ11">
        <v>-0.11</v>
      </c>
      <c r="BA11">
        <v>5020.04</v>
      </c>
      <c r="BB11">
        <v>4987.57</v>
      </c>
      <c r="BC11">
        <v>5012.08</v>
      </c>
      <c r="BE11" t="s">
        <v>14</v>
      </c>
      <c r="BF11">
        <v>2042.63</v>
      </c>
      <c r="BG11">
        <v>0.6</v>
      </c>
      <c r="BH11">
        <v>2043.87</v>
      </c>
      <c r="BI11">
        <v>2020</v>
      </c>
      <c r="BJ11">
        <v>2028.21</v>
      </c>
      <c r="BL11" t="s">
        <v>14</v>
      </c>
      <c r="BM11">
        <v>2138.4699999999998</v>
      </c>
      <c r="BN11">
        <v>-0.6</v>
      </c>
      <c r="BO11">
        <v>2153.6</v>
      </c>
      <c r="BP11">
        <v>2128.58</v>
      </c>
      <c r="BQ11">
        <v>2148.77</v>
      </c>
      <c r="BS11" t="s">
        <v>14</v>
      </c>
      <c r="BT11">
        <v>42423.18</v>
      </c>
      <c r="BU11">
        <v>0.26</v>
      </c>
      <c r="BV11">
        <v>42439.25</v>
      </c>
      <c r="BW11">
        <v>41942.76</v>
      </c>
      <c r="BX11">
        <v>42255.85</v>
      </c>
      <c r="BZ11" t="s">
        <v>14</v>
      </c>
      <c r="CA11">
        <v>21596.93</v>
      </c>
      <c r="CB11">
        <v>0.03</v>
      </c>
      <c r="CC11">
        <v>21641.31</v>
      </c>
      <c r="CD11">
        <v>21498.48</v>
      </c>
      <c r="CE11">
        <v>21589.94</v>
      </c>
    </row>
    <row r="12" spans="1:83" x14ac:dyDescent="0.3">
      <c r="A12" t="s">
        <v>17</v>
      </c>
      <c r="B12">
        <v>55063</v>
      </c>
      <c r="C12">
        <v>-0.03</v>
      </c>
      <c r="D12">
        <v>55238</v>
      </c>
      <c r="E12">
        <v>55017</v>
      </c>
      <c r="F12">
        <v>55149</v>
      </c>
      <c r="H12" t="s">
        <v>17</v>
      </c>
      <c r="I12">
        <v>23359.18</v>
      </c>
      <c r="J12">
        <v>0.13</v>
      </c>
      <c r="K12">
        <v>23476.71</v>
      </c>
      <c r="L12">
        <v>23284.67</v>
      </c>
      <c r="M12">
        <v>23407.39</v>
      </c>
      <c r="O12" t="s">
        <v>17</v>
      </c>
      <c r="P12">
        <v>30217.38</v>
      </c>
      <c r="Q12">
        <v>0.39</v>
      </c>
      <c r="R12">
        <v>30331.41</v>
      </c>
      <c r="S12">
        <v>30056.09</v>
      </c>
      <c r="T12">
        <v>30217.38</v>
      </c>
      <c r="V12" t="s">
        <v>15</v>
      </c>
      <c r="W12">
        <v>1065.94</v>
      </c>
      <c r="X12">
        <v>-0.85</v>
      </c>
      <c r="Y12">
        <v>1077.17</v>
      </c>
      <c r="Z12">
        <v>1058.45</v>
      </c>
      <c r="AA12">
        <v>1074.21</v>
      </c>
      <c r="AC12" t="s">
        <v>15</v>
      </c>
      <c r="AD12">
        <v>4709.1099999999997</v>
      </c>
      <c r="AE12">
        <v>0.23</v>
      </c>
      <c r="AF12">
        <v>4722.1099999999997</v>
      </c>
      <c r="AG12">
        <v>4700.2</v>
      </c>
      <c r="AH12">
        <v>4701.58</v>
      </c>
      <c r="AJ12" t="s">
        <v>15</v>
      </c>
      <c r="AK12">
        <v>2128.75</v>
      </c>
      <c r="AL12">
        <v>-1.25</v>
      </c>
      <c r="AM12">
        <v>2166.27</v>
      </c>
      <c r="AN12">
        <v>2125</v>
      </c>
      <c r="AO12">
        <v>2154.2800000000002</v>
      </c>
      <c r="AQ12" t="s">
        <v>15</v>
      </c>
      <c r="AR12">
        <v>15314.3</v>
      </c>
      <c r="AS12">
        <v>0.93</v>
      </c>
      <c r="AT12">
        <v>15330.2</v>
      </c>
      <c r="AU12">
        <v>15192.2</v>
      </c>
      <c r="AV12">
        <v>15213.5</v>
      </c>
      <c r="AX12" t="s">
        <v>15</v>
      </c>
      <c r="AY12">
        <v>5001.97</v>
      </c>
      <c r="AZ12">
        <v>-0.24</v>
      </c>
      <c r="BA12">
        <v>5038.57</v>
      </c>
      <c r="BB12">
        <v>5001.97</v>
      </c>
      <c r="BC12">
        <v>5015.0600000000004</v>
      </c>
      <c r="BE12" t="s">
        <v>15</v>
      </c>
      <c r="BF12">
        <v>2030.46</v>
      </c>
      <c r="BG12">
        <v>0.17</v>
      </c>
      <c r="BH12">
        <v>2036.44</v>
      </c>
      <c r="BI12">
        <v>2025.06</v>
      </c>
      <c r="BJ12">
        <v>2036.44</v>
      </c>
      <c r="BL12" t="s">
        <v>15</v>
      </c>
      <c r="BM12">
        <v>2151.48</v>
      </c>
      <c r="BN12">
        <v>-0.39</v>
      </c>
      <c r="BO12">
        <v>2163.7399999999998</v>
      </c>
      <c r="BP12">
        <v>2147.6999999999998</v>
      </c>
      <c r="BQ12">
        <v>2158.62</v>
      </c>
      <c r="BS12" t="s">
        <v>15</v>
      </c>
      <c r="BT12">
        <v>42312.28</v>
      </c>
      <c r="BU12">
        <v>0.01</v>
      </c>
      <c r="BV12">
        <v>42690.86</v>
      </c>
      <c r="BW12">
        <v>42265.42</v>
      </c>
      <c r="BX12">
        <v>42288.82</v>
      </c>
      <c r="BZ12" t="s">
        <v>15</v>
      </c>
      <c r="CA12">
        <v>21589.93</v>
      </c>
      <c r="CB12">
        <v>-0.63</v>
      </c>
      <c r="CC12">
        <v>21770.62</v>
      </c>
      <c r="CD12">
        <v>21584.91</v>
      </c>
      <c r="CE12">
        <v>21725.95</v>
      </c>
    </row>
    <row r="13" spans="1:83" x14ac:dyDescent="0.3">
      <c r="A13" t="s">
        <v>18</v>
      </c>
      <c r="B13">
        <v>55079</v>
      </c>
      <c r="C13">
        <v>-1.1399999999999999</v>
      </c>
      <c r="D13">
        <v>55756</v>
      </c>
      <c r="E13">
        <v>55066</v>
      </c>
      <c r="F13">
        <v>55717</v>
      </c>
      <c r="H13" t="s">
        <v>18</v>
      </c>
      <c r="I13">
        <v>23329.24</v>
      </c>
      <c r="J13">
        <v>-1.77</v>
      </c>
      <c r="K13">
        <v>23717.67</v>
      </c>
      <c r="L13">
        <v>23317.3</v>
      </c>
      <c r="M13">
        <v>23329.24</v>
      </c>
      <c r="O13" t="s">
        <v>18</v>
      </c>
      <c r="P13">
        <v>30100.16</v>
      </c>
      <c r="Q13">
        <v>-1.21</v>
      </c>
      <c r="R13">
        <v>30508.83</v>
      </c>
      <c r="S13">
        <v>30098.05</v>
      </c>
      <c r="T13">
        <v>30483.14</v>
      </c>
      <c r="V13" t="s">
        <v>16</v>
      </c>
      <c r="W13">
        <v>1075.06</v>
      </c>
      <c r="X13">
        <v>1.1100000000000001</v>
      </c>
      <c r="Y13">
        <v>1076.56</v>
      </c>
      <c r="Z13">
        <v>1058</v>
      </c>
      <c r="AA13">
        <v>1058.43</v>
      </c>
      <c r="AC13" t="s">
        <v>16</v>
      </c>
      <c r="AD13">
        <v>4698.3900000000003</v>
      </c>
      <c r="AE13">
        <v>-0.26</v>
      </c>
      <c r="AF13">
        <v>4723.6099999999997</v>
      </c>
      <c r="AG13">
        <v>4691.75</v>
      </c>
      <c r="AH13">
        <v>4718.07</v>
      </c>
      <c r="AJ13" t="s">
        <v>16</v>
      </c>
      <c r="AK13">
        <v>2155.71</v>
      </c>
      <c r="AL13">
        <v>2.5099999999999998</v>
      </c>
      <c r="AM13">
        <v>2176.19</v>
      </c>
      <c r="AN13">
        <v>2092.73</v>
      </c>
      <c r="AO13">
        <v>2093.5100000000002</v>
      </c>
      <c r="AQ13" t="s">
        <v>16</v>
      </c>
      <c r="AR13">
        <v>15173.8</v>
      </c>
      <c r="AS13">
        <v>0.22</v>
      </c>
      <c r="AT13">
        <v>15242.8</v>
      </c>
      <c r="AU13">
        <v>15088.3</v>
      </c>
      <c r="AV13">
        <v>15221</v>
      </c>
      <c r="AX13" t="s">
        <v>16</v>
      </c>
      <c r="AY13">
        <v>5014.22</v>
      </c>
      <c r="AZ13">
        <v>-0.3</v>
      </c>
      <c r="BA13">
        <v>5014.22</v>
      </c>
      <c r="BB13">
        <v>5011.55</v>
      </c>
      <c r="BC13">
        <v>5014.22</v>
      </c>
      <c r="BE13" t="s">
        <v>16</v>
      </c>
      <c r="BF13">
        <v>2027.04</v>
      </c>
      <c r="BG13">
        <v>0.39</v>
      </c>
      <c r="BH13">
        <v>2034.12</v>
      </c>
      <c r="BI13">
        <v>2024.11</v>
      </c>
      <c r="BJ13">
        <v>2026.05</v>
      </c>
      <c r="BL13" t="s">
        <v>16</v>
      </c>
      <c r="BM13">
        <v>2159.81</v>
      </c>
      <c r="BN13">
        <v>-1.08</v>
      </c>
      <c r="BO13">
        <v>2189.63</v>
      </c>
      <c r="BP13">
        <v>2145.5100000000002</v>
      </c>
      <c r="BQ13">
        <v>2173.5500000000002</v>
      </c>
      <c r="BS13" t="s">
        <v>16</v>
      </c>
      <c r="BT13">
        <v>42307.81</v>
      </c>
      <c r="BU13">
        <v>0.84</v>
      </c>
      <c r="BV13">
        <v>42315.27</v>
      </c>
      <c r="BW13">
        <v>42021.07</v>
      </c>
      <c r="BX13">
        <v>42222.85</v>
      </c>
      <c r="BZ13" t="s">
        <v>16</v>
      </c>
      <c r="CA13">
        <v>21725.95</v>
      </c>
      <c r="CB13">
        <v>0.49</v>
      </c>
      <c r="CC13">
        <v>21758.04</v>
      </c>
      <c r="CD13">
        <v>21603.08</v>
      </c>
      <c r="CE13">
        <v>21619.81</v>
      </c>
    </row>
    <row r="14" spans="1:83" x14ac:dyDescent="0.3">
      <c r="A14" t="s">
        <v>19</v>
      </c>
      <c r="B14">
        <v>55716</v>
      </c>
      <c r="C14">
        <v>0.42</v>
      </c>
      <c r="D14">
        <v>55866</v>
      </c>
      <c r="E14">
        <v>55598</v>
      </c>
      <c r="F14">
        <v>55598</v>
      </c>
      <c r="H14" t="s">
        <v>19</v>
      </c>
      <c r="I14">
        <v>23748.86</v>
      </c>
      <c r="J14">
        <v>0.21</v>
      </c>
      <c r="K14">
        <v>23855.35</v>
      </c>
      <c r="L14">
        <v>23664.11</v>
      </c>
      <c r="M14">
        <v>23748.86</v>
      </c>
      <c r="O14" t="s">
        <v>19</v>
      </c>
      <c r="P14">
        <v>30469.96</v>
      </c>
      <c r="Q14">
        <v>0.98</v>
      </c>
      <c r="R14">
        <v>30599.32</v>
      </c>
      <c r="S14">
        <v>30248.93</v>
      </c>
      <c r="T14">
        <v>30248.93</v>
      </c>
      <c r="V14" t="s">
        <v>17</v>
      </c>
      <c r="W14">
        <v>1063.25</v>
      </c>
      <c r="X14">
        <v>0.38</v>
      </c>
      <c r="Y14">
        <v>1067.48</v>
      </c>
      <c r="Z14">
        <v>1055.78</v>
      </c>
      <c r="AA14">
        <v>1059.55</v>
      </c>
      <c r="AC14" t="s">
        <v>17</v>
      </c>
      <c r="AD14">
        <v>4710.6000000000004</v>
      </c>
      <c r="AE14">
        <v>7.0000000000000007E-2</v>
      </c>
      <c r="AF14">
        <v>4728.28</v>
      </c>
      <c r="AG14">
        <v>4703.46</v>
      </c>
      <c r="AH14">
        <v>4717.13</v>
      </c>
      <c r="AJ14" t="s">
        <v>17</v>
      </c>
      <c r="AK14">
        <v>2102.96</v>
      </c>
      <c r="AL14">
        <v>0.81</v>
      </c>
      <c r="AM14">
        <v>2118.4299999999998</v>
      </c>
      <c r="AN14">
        <v>2085.89</v>
      </c>
      <c r="AO14">
        <v>2087</v>
      </c>
      <c r="AQ14" t="s">
        <v>17</v>
      </c>
      <c r="AR14">
        <v>15140</v>
      </c>
      <c r="AS14">
        <v>-0.1</v>
      </c>
      <c r="AT14">
        <v>15216.3</v>
      </c>
      <c r="AU14">
        <v>15123.1</v>
      </c>
      <c r="AV14">
        <v>15198.4</v>
      </c>
      <c r="AX14" t="s">
        <v>17</v>
      </c>
      <c r="AY14">
        <v>5029.37</v>
      </c>
      <c r="AZ14">
        <v>-0.01</v>
      </c>
      <c r="BA14">
        <v>5064.8100000000004</v>
      </c>
      <c r="BB14">
        <v>5027.41</v>
      </c>
      <c r="BC14">
        <v>5048.87</v>
      </c>
      <c r="BE14" t="s">
        <v>17</v>
      </c>
      <c r="BF14">
        <v>2019.26</v>
      </c>
      <c r="BG14">
        <v>-0.69</v>
      </c>
      <c r="BH14">
        <v>2036.52</v>
      </c>
      <c r="BI14">
        <v>2009.36</v>
      </c>
      <c r="BJ14">
        <v>2033.22</v>
      </c>
      <c r="BL14" t="s">
        <v>17</v>
      </c>
      <c r="BM14">
        <v>2183.46</v>
      </c>
      <c r="BN14">
        <v>-0.04</v>
      </c>
      <c r="BO14">
        <v>2198.0300000000002</v>
      </c>
      <c r="BP14">
        <v>2173.9699999999998</v>
      </c>
      <c r="BQ14">
        <v>2185.08</v>
      </c>
      <c r="BS14" t="s">
        <v>17</v>
      </c>
      <c r="BT14">
        <v>41954.98</v>
      </c>
      <c r="BU14">
        <v>-1.29</v>
      </c>
      <c r="BV14">
        <v>42589.74</v>
      </c>
      <c r="BW14">
        <v>41884.94</v>
      </c>
      <c r="BX14">
        <v>42586.15</v>
      </c>
      <c r="BZ14" t="s">
        <v>17</v>
      </c>
      <c r="CA14">
        <v>21619.81</v>
      </c>
      <c r="CB14">
        <v>0.6</v>
      </c>
      <c r="CC14">
        <v>21663.18</v>
      </c>
      <c r="CD14">
        <v>21489.02</v>
      </c>
      <c r="CE14">
        <v>21491.87</v>
      </c>
    </row>
    <row r="15" spans="1:83" x14ac:dyDescent="0.3">
      <c r="A15" s="2">
        <v>46000</v>
      </c>
      <c r="B15">
        <v>55484</v>
      </c>
      <c r="C15">
        <v>-0.09</v>
      </c>
      <c r="D15">
        <v>55650</v>
      </c>
      <c r="E15">
        <v>55345</v>
      </c>
      <c r="F15">
        <v>55539</v>
      </c>
      <c r="H15" s="2">
        <v>46000</v>
      </c>
      <c r="I15">
        <v>23698.15</v>
      </c>
      <c r="J15">
        <v>-0.02</v>
      </c>
      <c r="K15">
        <v>23793.06</v>
      </c>
      <c r="L15">
        <v>23604.36</v>
      </c>
      <c r="M15">
        <v>23767.34</v>
      </c>
      <c r="O15" s="2">
        <v>46000</v>
      </c>
      <c r="P15">
        <v>30175.16</v>
      </c>
      <c r="Q15">
        <v>0.1</v>
      </c>
      <c r="R15">
        <v>30371.87</v>
      </c>
      <c r="S15">
        <v>30004.75</v>
      </c>
      <c r="T15">
        <v>30255.55</v>
      </c>
      <c r="V15" t="s">
        <v>18</v>
      </c>
      <c r="W15">
        <v>1059.19</v>
      </c>
      <c r="X15">
        <v>-1.17</v>
      </c>
      <c r="Y15">
        <v>1075.21</v>
      </c>
      <c r="Z15">
        <v>1054.5899999999999</v>
      </c>
      <c r="AA15">
        <v>1074.4100000000001</v>
      </c>
      <c r="AC15" t="s">
        <v>18</v>
      </c>
      <c r="AD15">
        <v>4707.3100000000004</v>
      </c>
      <c r="AE15">
        <v>-1.2</v>
      </c>
      <c r="AF15">
        <v>4763.21</v>
      </c>
      <c r="AG15">
        <v>4704.4799999999996</v>
      </c>
      <c r="AH15">
        <v>4763.0600000000004</v>
      </c>
      <c r="AJ15" t="s">
        <v>18</v>
      </c>
      <c r="AK15">
        <v>2086.13</v>
      </c>
      <c r="AL15">
        <v>1.0900000000000001</v>
      </c>
      <c r="AM15">
        <v>2096.61</v>
      </c>
      <c r="AN15">
        <v>2067.0300000000002</v>
      </c>
      <c r="AO15">
        <v>2068.7600000000002</v>
      </c>
      <c r="AQ15" t="s">
        <v>18</v>
      </c>
      <c r="AR15">
        <v>15154.9</v>
      </c>
      <c r="AS15">
        <v>-1.52</v>
      </c>
      <c r="AT15">
        <v>15400.8</v>
      </c>
      <c r="AU15">
        <v>15149.9</v>
      </c>
      <c r="AV15">
        <v>15384.6</v>
      </c>
      <c r="AX15" t="s">
        <v>18</v>
      </c>
      <c r="AY15">
        <v>5029.99</v>
      </c>
      <c r="AZ15">
        <v>-0.55000000000000004</v>
      </c>
      <c r="BA15">
        <v>5058.76</v>
      </c>
      <c r="BB15">
        <v>5025.2</v>
      </c>
      <c r="BC15">
        <v>5051.33</v>
      </c>
      <c r="BE15" t="s">
        <v>18</v>
      </c>
      <c r="BF15">
        <v>2033.23</v>
      </c>
      <c r="BG15">
        <v>-1.18</v>
      </c>
      <c r="BH15">
        <v>2056.56</v>
      </c>
      <c r="BI15">
        <v>2033.2</v>
      </c>
      <c r="BJ15">
        <v>2056.56</v>
      </c>
      <c r="BL15" t="s">
        <v>18</v>
      </c>
      <c r="BM15">
        <v>2184.34</v>
      </c>
      <c r="BN15">
        <v>-0.94</v>
      </c>
      <c r="BO15">
        <v>2211.7399999999998</v>
      </c>
      <c r="BP15">
        <v>2179.7600000000002</v>
      </c>
      <c r="BQ15">
        <v>2210.5700000000002</v>
      </c>
      <c r="BS15" t="s">
        <v>18</v>
      </c>
      <c r="BT15">
        <v>42504.56</v>
      </c>
      <c r="BU15">
        <v>-1.28</v>
      </c>
      <c r="BV15">
        <v>43111.43</v>
      </c>
      <c r="BW15">
        <v>42489.65</v>
      </c>
      <c r="BX15">
        <v>43098.48</v>
      </c>
      <c r="BZ15" t="s">
        <v>18</v>
      </c>
      <c r="CA15">
        <v>21491.87</v>
      </c>
      <c r="CB15">
        <v>-0.71</v>
      </c>
      <c r="CC15">
        <v>21731.47</v>
      </c>
      <c r="CD15">
        <v>21491.87</v>
      </c>
      <c r="CE15">
        <v>21646.59</v>
      </c>
    </row>
    <row r="16" spans="1:83" x14ac:dyDescent="0.3">
      <c r="A16" s="2">
        <v>45970</v>
      </c>
      <c r="B16">
        <v>55533</v>
      </c>
      <c r="C16">
        <v>0.55000000000000004</v>
      </c>
      <c r="D16">
        <v>55587</v>
      </c>
      <c r="E16">
        <v>55252</v>
      </c>
      <c r="F16">
        <v>55262</v>
      </c>
      <c r="H16" s="2">
        <v>45970</v>
      </c>
      <c r="I16">
        <v>23703.65</v>
      </c>
      <c r="J16">
        <v>0.3</v>
      </c>
      <c r="K16">
        <v>23787.18</v>
      </c>
      <c r="L16">
        <v>23563.37</v>
      </c>
      <c r="M16">
        <v>23654.93</v>
      </c>
      <c r="O16" s="2">
        <v>45970</v>
      </c>
      <c r="P16">
        <v>30146.41</v>
      </c>
      <c r="Q16">
        <v>-0.01</v>
      </c>
      <c r="R16">
        <v>30249.73</v>
      </c>
      <c r="S16">
        <v>30039.62</v>
      </c>
      <c r="T16">
        <v>30188.5</v>
      </c>
      <c r="V16" t="s">
        <v>19</v>
      </c>
      <c r="W16">
        <v>1071.72</v>
      </c>
      <c r="X16">
        <v>0.24</v>
      </c>
      <c r="Y16">
        <v>1075.07</v>
      </c>
      <c r="Z16">
        <v>1063.31</v>
      </c>
      <c r="AA16">
        <v>1069.02</v>
      </c>
      <c r="AC16" t="s">
        <v>19</v>
      </c>
      <c r="AD16">
        <v>4764.5</v>
      </c>
      <c r="AE16">
        <v>-0.23</v>
      </c>
      <c r="AF16">
        <v>4806.0600000000004</v>
      </c>
      <c r="AG16">
        <v>4760.3</v>
      </c>
      <c r="AH16">
        <v>4790.1000000000004</v>
      </c>
      <c r="AJ16" t="s">
        <v>19</v>
      </c>
      <c r="AK16">
        <v>2063.5300000000002</v>
      </c>
      <c r="AL16">
        <v>1.43</v>
      </c>
      <c r="AM16">
        <v>2086.67</v>
      </c>
      <c r="AN16">
        <v>2034.22</v>
      </c>
      <c r="AO16">
        <v>2034.22</v>
      </c>
      <c r="AQ16" t="s">
        <v>19</v>
      </c>
      <c r="AR16">
        <v>15388.5</v>
      </c>
      <c r="AS16">
        <v>0.55000000000000004</v>
      </c>
      <c r="AT16">
        <v>15416.6</v>
      </c>
      <c r="AU16">
        <v>15334.8</v>
      </c>
      <c r="AV16">
        <v>15359.8</v>
      </c>
      <c r="AX16" t="s">
        <v>19</v>
      </c>
      <c r="AY16">
        <v>5058.03</v>
      </c>
      <c r="AZ16">
        <v>0.05</v>
      </c>
      <c r="BA16">
        <v>5080.67</v>
      </c>
      <c r="BB16">
        <v>5040.12</v>
      </c>
      <c r="BC16">
        <v>5070.2700000000004</v>
      </c>
      <c r="BE16" t="s">
        <v>19</v>
      </c>
      <c r="BF16">
        <v>2057.56</v>
      </c>
      <c r="BG16">
        <v>-0.25</v>
      </c>
      <c r="BH16">
        <v>2068.6</v>
      </c>
      <c r="BI16">
        <v>2052.98</v>
      </c>
      <c r="BJ16">
        <v>2065.1799999999998</v>
      </c>
      <c r="BL16" t="s">
        <v>19</v>
      </c>
      <c r="BM16">
        <v>2205.04</v>
      </c>
      <c r="BN16">
        <v>0.56000000000000005</v>
      </c>
      <c r="BO16">
        <v>2218.81</v>
      </c>
      <c r="BP16">
        <v>2192.13</v>
      </c>
      <c r="BQ16">
        <v>2192.3000000000002</v>
      </c>
      <c r="BS16" t="s">
        <v>19</v>
      </c>
      <c r="BT16">
        <v>43053.72</v>
      </c>
      <c r="BU16">
        <v>1.1399999999999999</v>
      </c>
      <c r="BV16">
        <v>43090.75</v>
      </c>
      <c r="BW16">
        <v>42745.120000000003</v>
      </c>
      <c r="BX16">
        <v>42770.87</v>
      </c>
      <c r="BZ16" t="s">
        <v>19</v>
      </c>
      <c r="CA16">
        <v>21646.59</v>
      </c>
      <c r="CB16">
        <v>0.1</v>
      </c>
      <c r="CC16">
        <v>21763.919999999998</v>
      </c>
      <c r="CD16">
        <v>21595.14</v>
      </c>
      <c r="CE16">
        <v>21625.4</v>
      </c>
    </row>
    <row r="17" spans="1:83" x14ac:dyDescent="0.3">
      <c r="A17" s="2">
        <v>45939</v>
      </c>
      <c r="B17">
        <v>55229</v>
      </c>
      <c r="C17">
        <v>-0.02</v>
      </c>
      <c r="D17">
        <v>55566</v>
      </c>
      <c r="E17">
        <v>55188</v>
      </c>
      <c r="F17">
        <v>55383</v>
      </c>
      <c r="H17" s="2">
        <v>45939</v>
      </c>
      <c r="I17">
        <v>23632.95</v>
      </c>
      <c r="J17">
        <v>-0.36</v>
      </c>
      <c r="K17">
        <v>23883.58</v>
      </c>
      <c r="L17">
        <v>23600.47</v>
      </c>
      <c r="M17">
        <v>23837.17</v>
      </c>
      <c r="O17" s="2">
        <v>45939</v>
      </c>
      <c r="P17">
        <v>30148.880000000001</v>
      </c>
      <c r="Q17">
        <v>-0.59</v>
      </c>
      <c r="R17">
        <v>30498.32</v>
      </c>
      <c r="S17">
        <v>30124.32</v>
      </c>
      <c r="T17">
        <v>30388.14</v>
      </c>
      <c r="V17" s="2">
        <v>46000</v>
      </c>
      <c r="W17">
        <v>1069.2</v>
      </c>
      <c r="X17">
        <v>-0.04</v>
      </c>
      <c r="Y17">
        <v>1072.3399999999999</v>
      </c>
      <c r="Z17">
        <v>1056.79</v>
      </c>
      <c r="AA17">
        <v>1070.8800000000001</v>
      </c>
      <c r="AC17" s="2">
        <v>46000</v>
      </c>
      <c r="AD17">
        <v>4775.68</v>
      </c>
      <c r="AE17">
        <v>-0.47</v>
      </c>
      <c r="AF17">
        <v>4800.74</v>
      </c>
      <c r="AG17">
        <v>4770.3</v>
      </c>
      <c r="AH17">
        <v>4788.33</v>
      </c>
      <c r="AJ17" s="2">
        <v>46000</v>
      </c>
      <c r="AK17">
        <v>2034.54</v>
      </c>
      <c r="AL17">
        <v>0.54</v>
      </c>
      <c r="AM17">
        <v>2047.17</v>
      </c>
      <c r="AN17">
        <v>2021.7</v>
      </c>
      <c r="AO17">
        <v>2025.65</v>
      </c>
      <c r="AQ17" s="2">
        <v>46000</v>
      </c>
      <c r="AR17">
        <v>15303.9</v>
      </c>
      <c r="AS17">
        <v>-0.03</v>
      </c>
      <c r="AT17">
        <v>15327.6</v>
      </c>
      <c r="AU17">
        <v>15203.6</v>
      </c>
      <c r="AV17">
        <v>15323</v>
      </c>
      <c r="AX17" s="2">
        <v>46000</v>
      </c>
      <c r="AY17">
        <v>5055.5</v>
      </c>
      <c r="AZ17">
        <v>-0.12</v>
      </c>
      <c r="BA17">
        <v>5078.8999999999996</v>
      </c>
      <c r="BB17">
        <v>5043.79</v>
      </c>
      <c r="BC17">
        <v>5073.37</v>
      </c>
      <c r="BE17" s="2">
        <v>46000</v>
      </c>
      <c r="BF17">
        <v>2062.73</v>
      </c>
      <c r="BG17">
        <v>1.1000000000000001</v>
      </c>
      <c r="BH17">
        <v>2062.7800000000002</v>
      </c>
      <c r="BI17">
        <v>2044.38</v>
      </c>
      <c r="BJ17">
        <v>2046.02</v>
      </c>
      <c r="BL17" s="2">
        <v>46000</v>
      </c>
      <c r="BM17">
        <v>2192.66</v>
      </c>
      <c r="BN17">
        <v>0</v>
      </c>
      <c r="BO17">
        <v>2211.6</v>
      </c>
      <c r="BP17">
        <v>2190.17</v>
      </c>
      <c r="BQ17">
        <v>2195.25</v>
      </c>
      <c r="BS17" s="2">
        <v>46000</v>
      </c>
      <c r="BT17">
        <v>42566.41</v>
      </c>
      <c r="BU17">
        <v>0.32</v>
      </c>
      <c r="BV17">
        <v>42567.89</v>
      </c>
      <c r="BW17">
        <v>42259.19</v>
      </c>
      <c r="BX17">
        <v>42463.74</v>
      </c>
      <c r="BZ17" s="2">
        <v>46000</v>
      </c>
      <c r="CA17">
        <v>21625.4</v>
      </c>
      <c r="CB17">
        <v>-0.32</v>
      </c>
      <c r="CC17">
        <v>21749.4</v>
      </c>
      <c r="CD17">
        <v>21618.880000000001</v>
      </c>
      <c r="CE17">
        <v>21693.75</v>
      </c>
    </row>
    <row r="18" spans="1:83" x14ac:dyDescent="0.3">
      <c r="A18" s="2">
        <v>45909</v>
      </c>
      <c r="B18">
        <v>55239</v>
      </c>
      <c r="C18">
        <v>0.06</v>
      </c>
      <c r="D18">
        <v>55405</v>
      </c>
      <c r="E18">
        <v>55108</v>
      </c>
      <c r="F18">
        <v>55255</v>
      </c>
      <c r="H18" s="2">
        <v>45909</v>
      </c>
      <c r="I18">
        <v>23718.45</v>
      </c>
      <c r="J18">
        <v>-0.37</v>
      </c>
      <c r="K18">
        <v>23859.56</v>
      </c>
      <c r="L18">
        <v>23633.95</v>
      </c>
      <c r="M18">
        <v>23802.61</v>
      </c>
      <c r="O18" s="2">
        <v>45909</v>
      </c>
      <c r="P18">
        <v>30326.53</v>
      </c>
      <c r="Q18">
        <v>-0.42</v>
      </c>
      <c r="R18">
        <v>30492.47</v>
      </c>
      <c r="S18">
        <v>30187.52</v>
      </c>
      <c r="T18">
        <v>30446.38</v>
      </c>
      <c r="V18" s="2">
        <v>45970</v>
      </c>
      <c r="W18">
        <v>1069.6500000000001</v>
      </c>
      <c r="X18">
        <v>-0.36</v>
      </c>
      <c r="Y18">
        <v>1078.4000000000001</v>
      </c>
      <c r="Z18">
        <v>1060.01</v>
      </c>
      <c r="AA18">
        <v>1070.1400000000001</v>
      </c>
      <c r="AC18" s="2">
        <v>45970</v>
      </c>
      <c r="AD18">
        <v>4798.09</v>
      </c>
      <c r="AE18">
        <v>0.26</v>
      </c>
      <c r="AF18">
        <v>4801.2299999999996</v>
      </c>
      <c r="AG18">
        <v>4778.1499999999996</v>
      </c>
      <c r="AH18">
        <v>4797.03</v>
      </c>
      <c r="AJ18" s="2">
        <v>45970</v>
      </c>
      <c r="AK18">
        <v>2023.69</v>
      </c>
      <c r="AL18">
        <v>-0.81</v>
      </c>
      <c r="AM18">
        <v>2033.94</v>
      </c>
      <c r="AN18">
        <v>2001.57</v>
      </c>
      <c r="AO18">
        <v>2033.94</v>
      </c>
      <c r="AQ18" s="2">
        <v>45970</v>
      </c>
      <c r="AR18">
        <v>15308</v>
      </c>
      <c r="AS18">
        <v>0.64</v>
      </c>
      <c r="AT18">
        <v>15328.7</v>
      </c>
      <c r="AU18">
        <v>15204.3</v>
      </c>
      <c r="AV18">
        <v>15257.9</v>
      </c>
      <c r="AX18" s="2">
        <v>45970</v>
      </c>
      <c r="AY18">
        <v>5061.51</v>
      </c>
      <c r="AZ18">
        <v>0.72</v>
      </c>
      <c r="BA18">
        <v>5073.09</v>
      </c>
      <c r="BB18">
        <v>5027.67</v>
      </c>
      <c r="BC18">
        <v>5032.4799999999996</v>
      </c>
      <c r="BE18" s="2">
        <v>45970</v>
      </c>
      <c r="BF18">
        <v>2040.3</v>
      </c>
      <c r="BG18">
        <v>0.43</v>
      </c>
      <c r="BH18">
        <v>2044.2</v>
      </c>
      <c r="BI18">
        <v>2026.81</v>
      </c>
      <c r="BJ18">
        <v>2031.63</v>
      </c>
      <c r="BL18" s="2">
        <v>45970</v>
      </c>
      <c r="BM18">
        <v>2192.73</v>
      </c>
      <c r="BN18">
        <v>-0.12</v>
      </c>
      <c r="BO18">
        <v>2215.69</v>
      </c>
      <c r="BP18">
        <v>2185.44</v>
      </c>
      <c r="BQ18">
        <v>2188.4</v>
      </c>
      <c r="BS18" s="2">
        <v>45970</v>
      </c>
      <c r="BT18">
        <v>42432.42</v>
      </c>
      <c r="BU18">
        <v>0.89</v>
      </c>
      <c r="BV18">
        <v>42534.75</v>
      </c>
      <c r="BW18">
        <v>42029.82</v>
      </c>
      <c r="BX18">
        <v>42118.19</v>
      </c>
      <c r="BZ18" s="2">
        <v>45970</v>
      </c>
      <c r="CA18">
        <v>21693.75</v>
      </c>
      <c r="CB18">
        <v>0.74</v>
      </c>
      <c r="CC18">
        <v>21705.56</v>
      </c>
      <c r="CD18">
        <v>21534.1</v>
      </c>
      <c r="CE18">
        <v>21534.1</v>
      </c>
    </row>
    <row r="19" spans="1:83" x14ac:dyDescent="0.3">
      <c r="A19" s="2">
        <v>45878</v>
      </c>
      <c r="B19">
        <v>55204</v>
      </c>
      <c r="C19">
        <v>0.52</v>
      </c>
      <c r="D19">
        <v>55260</v>
      </c>
      <c r="E19">
        <v>55008</v>
      </c>
      <c r="F19">
        <v>55026</v>
      </c>
      <c r="H19" s="2">
        <v>45878</v>
      </c>
      <c r="I19">
        <v>23807.13</v>
      </c>
      <c r="J19">
        <v>0.89</v>
      </c>
      <c r="K19">
        <v>23830.12</v>
      </c>
      <c r="L19">
        <v>23655.47</v>
      </c>
      <c r="M19">
        <v>23771.86</v>
      </c>
      <c r="O19" s="2">
        <v>45878</v>
      </c>
      <c r="P19">
        <v>30454.69</v>
      </c>
      <c r="Q19">
        <v>1.48</v>
      </c>
      <c r="R19">
        <v>30460.73</v>
      </c>
      <c r="S19">
        <v>30132.47</v>
      </c>
      <c r="T19">
        <v>30132.47</v>
      </c>
      <c r="V19" s="2">
        <v>45939</v>
      </c>
      <c r="W19">
        <v>1073.5</v>
      </c>
      <c r="X19">
        <v>-0.26</v>
      </c>
      <c r="Y19">
        <v>1079.6400000000001</v>
      </c>
      <c r="Z19">
        <v>1069.6600000000001</v>
      </c>
      <c r="AA19">
        <v>1073.1099999999999</v>
      </c>
      <c r="AC19" s="2">
        <v>45939</v>
      </c>
      <c r="AD19">
        <v>4785.75</v>
      </c>
      <c r="AE19">
        <v>-0.43</v>
      </c>
      <c r="AF19">
        <v>4826.87</v>
      </c>
      <c r="AG19">
        <v>4785.75</v>
      </c>
      <c r="AH19">
        <v>4814.55</v>
      </c>
      <c r="AJ19" s="2">
        <v>45939</v>
      </c>
      <c r="AK19">
        <v>2040.27</v>
      </c>
      <c r="AL19">
        <v>1.76</v>
      </c>
      <c r="AM19">
        <v>2041.71</v>
      </c>
      <c r="AN19">
        <v>1977.88</v>
      </c>
      <c r="AO19">
        <v>1998.7</v>
      </c>
      <c r="AQ19" s="2">
        <v>45939</v>
      </c>
      <c r="AR19">
        <v>15211.4</v>
      </c>
      <c r="AS19">
        <v>1.25</v>
      </c>
      <c r="AT19">
        <v>15254.3</v>
      </c>
      <c r="AU19">
        <v>15108.5</v>
      </c>
      <c r="AV19">
        <v>15133.8</v>
      </c>
      <c r="AX19" s="2">
        <v>45939</v>
      </c>
      <c r="AY19">
        <v>5025.49</v>
      </c>
      <c r="AZ19">
        <v>0.24</v>
      </c>
      <c r="BA19">
        <v>5025.49</v>
      </c>
      <c r="BB19">
        <v>5025.49</v>
      </c>
      <c r="BC19">
        <v>5025.49</v>
      </c>
      <c r="BE19" s="2">
        <v>45939</v>
      </c>
      <c r="BF19">
        <v>2031.51</v>
      </c>
      <c r="BG19">
        <v>0.84</v>
      </c>
      <c r="BH19">
        <v>2031.51</v>
      </c>
      <c r="BI19">
        <v>2015.7</v>
      </c>
      <c r="BJ19">
        <v>2015.7</v>
      </c>
      <c r="BL19" s="2">
        <v>45939</v>
      </c>
      <c r="BM19">
        <v>2195.2800000000002</v>
      </c>
      <c r="BN19">
        <v>0.36</v>
      </c>
      <c r="BO19">
        <v>2200.1</v>
      </c>
      <c r="BP19">
        <v>2174.69</v>
      </c>
      <c r="BQ19">
        <v>2180.9</v>
      </c>
      <c r="BS19" s="2">
        <v>45939</v>
      </c>
      <c r="BT19">
        <v>42059.74</v>
      </c>
      <c r="BU19">
        <v>0.12</v>
      </c>
      <c r="BV19">
        <v>42227.98</v>
      </c>
      <c r="BW19">
        <v>41879.26</v>
      </c>
      <c r="BX19">
        <v>42079.01</v>
      </c>
      <c r="BZ19" s="2">
        <v>45939</v>
      </c>
      <c r="CA19">
        <v>21534.1</v>
      </c>
      <c r="CB19">
        <v>-0.28999999999999998</v>
      </c>
      <c r="CC19">
        <v>21660.32</v>
      </c>
      <c r="CD19">
        <v>21534.1</v>
      </c>
      <c r="CE19">
        <v>21596.71</v>
      </c>
    </row>
    <row r="20" spans="1:83" x14ac:dyDescent="0.3">
      <c r="A20" s="2">
        <v>45786</v>
      </c>
      <c r="B20">
        <v>54921</v>
      </c>
      <c r="C20">
        <v>-0.16</v>
      </c>
      <c r="D20">
        <v>55269</v>
      </c>
      <c r="E20">
        <v>54806</v>
      </c>
      <c r="F20">
        <v>55090</v>
      </c>
      <c r="H20" s="2">
        <v>45786</v>
      </c>
      <c r="I20">
        <v>23596.98</v>
      </c>
      <c r="J20">
        <v>-0.73</v>
      </c>
      <c r="K20">
        <v>23854.47</v>
      </c>
      <c r="L20">
        <v>23546.7</v>
      </c>
      <c r="M20">
        <v>23851.94</v>
      </c>
      <c r="O20" s="2">
        <v>45786</v>
      </c>
      <c r="P20">
        <v>30011.98</v>
      </c>
      <c r="Q20">
        <v>0.74</v>
      </c>
      <c r="R20">
        <v>30163.200000000001</v>
      </c>
      <c r="S20">
        <v>29896.35</v>
      </c>
      <c r="T20">
        <v>29917.05</v>
      </c>
      <c r="V20" s="2">
        <v>45909</v>
      </c>
      <c r="W20">
        <v>1076.32</v>
      </c>
      <c r="X20">
        <v>0.52</v>
      </c>
      <c r="Y20">
        <v>1083.04</v>
      </c>
      <c r="Z20">
        <v>1068.52</v>
      </c>
      <c r="AA20">
        <v>1072.6300000000001</v>
      </c>
      <c r="AC20" s="2">
        <v>45909</v>
      </c>
      <c r="AD20">
        <v>4806.3599999999997</v>
      </c>
      <c r="AE20">
        <v>0.26</v>
      </c>
      <c r="AF20">
        <v>4807.76</v>
      </c>
      <c r="AG20">
        <v>4785.75</v>
      </c>
      <c r="AH20">
        <v>4795.3999999999996</v>
      </c>
      <c r="AJ20" s="2">
        <v>45909</v>
      </c>
      <c r="AK20">
        <v>2005.01</v>
      </c>
      <c r="AL20">
        <v>-1.34</v>
      </c>
      <c r="AM20">
        <v>2035.9</v>
      </c>
      <c r="AN20">
        <v>1999.76</v>
      </c>
      <c r="AO20">
        <v>2035.5</v>
      </c>
      <c r="AQ20" s="2">
        <v>45909</v>
      </c>
      <c r="AR20">
        <v>15024.3</v>
      </c>
      <c r="AS20">
        <v>0.09</v>
      </c>
      <c r="AT20">
        <v>15027.6</v>
      </c>
      <c r="AU20">
        <v>14925.9</v>
      </c>
      <c r="AV20">
        <v>15004.2</v>
      </c>
      <c r="AX20" s="2">
        <v>45909</v>
      </c>
      <c r="AY20">
        <v>5013.49</v>
      </c>
      <c r="AZ20">
        <v>-0.04</v>
      </c>
      <c r="BA20">
        <v>5046.13</v>
      </c>
      <c r="BB20">
        <v>5004.92</v>
      </c>
      <c r="BC20">
        <v>5022.53</v>
      </c>
      <c r="BE20" s="2">
        <v>45909</v>
      </c>
      <c r="BF20">
        <v>2014.65</v>
      </c>
      <c r="BG20">
        <v>-0.14000000000000001</v>
      </c>
      <c r="BH20">
        <v>2029.81</v>
      </c>
      <c r="BI20">
        <v>2011.06</v>
      </c>
      <c r="BJ20">
        <v>2022.67</v>
      </c>
      <c r="BL20" s="2">
        <v>45909</v>
      </c>
      <c r="BM20">
        <v>2187.37</v>
      </c>
      <c r="BN20">
        <v>0.3</v>
      </c>
      <c r="BO20">
        <v>2196.11</v>
      </c>
      <c r="BP20">
        <v>2175.14</v>
      </c>
      <c r="BQ20">
        <v>2184.64</v>
      </c>
      <c r="BS20" s="2">
        <v>45909</v>
      </c>
      <c r="BT20">
        <v>42008.22</v>
      </c>
      <c r="BU20">
        <v>0.68</v>
      </c>
      <c r="BV20">
        <v>42085.78</v>
      </c>
      <c r="BW20">
        <v>41751.99</v>
      </c>
      <c r="BX20">
        <v>41844.230000000003</v>
      </c>
      <c r="BZ20" s="2">
        <v>45909</v>
      </c>
      <c r="CA20">
        <v>21596.71</v>
      </c>
      <c r="CB20">
        <v>-0.4</v>
      </c>
      <c r="CC20">
        <v>21760.240000000002</v>
      </c>
      <c r="CD20">
        <v>21566.18</v>
      </c>
      <c r="CE20">
        <v>21684.45</v>
      </c>
    </row>
    <row r="21" spans="1:83" x14ac:dyDescent="0.3">
      <c r="A21" s="2">
        <v>45756</v>
      </c>
      <c r="B21">
        <v>55009</v>
      </c>
      <c r="C21">
        <v>0.61</v>
      </c>
      <c r="D21">
        <v>55048</v>
      </c>
      <c r="E21">
        <v>54648</v>
      </c>
      <c r="F21">
        <v>54688</v>
      </c>
      <c r="H21" s="2">
        <v>45756</v>
      </c>
      <c r="I21">
        <v>23770.33</v>
      </c>
      <c r="J21">
        <v>0.74</v>
      </c>
      <c r="K21">
        <v>23800.12</v>
      </c>
      <c r="L21">
        <v>23610.45</v>
      </c>
      <c r="M21">
        <v>23664.79</v>
      </c>
      <c r="O21" s="2">
        <v>45756</v>
      </c>
      <c r="P21">
        <v>29792.44</v>
      </c>
      <c r="Q21">
        <v>0.21</v>
      </c>
      <c r="R21">
        <v>29879.26</v>
      </c>
      <c r="S21">
        <v>29625.33</v>
      </c>
      <c r="T21">
        <v>29733.31</v>
      </c>
      <c r="V21" s="2">
        <v>45878</v>
      </c>
      <c r="W21">
        <v>1070.76</v>
      </c>
      <c r="X21">
        <v>1.45</v>
      </c>
      <c r="Y21">
        <v>1071.44</v>
      </c>
      <c r="Z21">
        <v>1054.46</v>
      </c>
      <c r="AA21">
        <v>1054.58</v>
      </c>
      <c r="AC21" s="2">
        <v>45878</v>
      </c>
      <c r="AD21">
        <v>4793.6899999999996</v>
      </c>
      <c r="AE21">
        <v>0.52</v>
      </c>
      <c r="AF21">
        <v>4804.09</v>
      </c>
      <c r="AG21">
        <v>4776.82</v>
      </c>
      <c r="AH21">
        <v>4786.91</v>
      </c>
      <c r="AJ21" s="2">
        <v>45878</v>
      </c>
      <c r="AK21">
        <v>2032.19</v>
      </c>
      <c r="AL21">
        <v>-0.8</v>
      </c>
      <c r="AM21">
        <v>2053.56</v>
      </c>
      <c r="AN21">
        <v>2022.75</v>
      </c>
      <c r="AO21">
        <v>2046.6</v>
      </c>
      <c r="AQ21" s="2">
        <v>45878</v>
      </c>
      <c r="AR21">
        <v>15010.8</v>
      </c>
      <c r="AS21">
        <v>1.1599999999999999</v>
      </c>
      <c r="AT21">
        <v>15013.5</v>
      </c>
      <c r="AU21">
        <v>14871.7</v>
      </c>
      <c r="AV21">
        <v>14881.9</v>
      </c>
      <c r="AX21" s="2">
        <v>45878</v>
      </c>
      <c r="AY21">
        <v>5015.37</v>
      </c>
      <c r="AZ21">
        <v>0.67</v>
      </c>
      <c r="BA21">
        <v>5016.6000000000004</v>
      </c>
      <c r="BB21">
        <v>4982.83</v>
      </c>
      <c r="BC21">
        <v>4990.6499999999996</v>
      </c>
      <c r="BE21" s="2">
        <v>45878</v>
      </c>
      <c r="BF21">
        <v>2017.44</v>
      </c>
      <c r="BG21">
        <v>-0.28000000000000003</v>
      </c>
      <c r="BH21">
        <v>2034</v>
      </c>
      <c r="BI21">
        <v>2004.81</v>
      </c>
      <c r="BJ21">
        <v>2030.33</v>
      </c>
      <c r="BL21" s="2">
        <v>45878</v>
      </c>
      <c r="BM21">
        <v>2180.83</v>
      </c>
      <c r="BN21">
        <v>1</v>
      </c>
      <c r="BO21">
        <v>2182.2199999999998</v>
      </c>
      <c r="BP21">
        <v>2146.81</v>
      </c>
      <c r="BQ21">
        <v>2157.52</v>
      </c>
      <c r="BS21" s="2">
        <v>45878</v>
      </c>
      <c r="BT21">
        <v>41723.69</v>
      </c>
      <c r="BU21">
        <v>0.28000000000000003</v>
      </c>
      <c r="BV21">
        <v>41879.14</v>
      </c>
      <c r="BW21">
        <v>41628.32</v>
      </c>
      <c r="BX21">
        <v>41815.18</v>
      </c>
      <c r="BZ21" s="2">
        <v>45878</v>
      </c>
      <c r="CA21">
        <v>21684.45</v>
      </c>
      <c r="CB21">
        <v>0.5</v>
      </c>
      <c r="CC21">
        <v>21723.75</v>
      </c>
      <c r="CD21">
        <v>21570.5</v>
      </c>
      <c r="CE21">
        <v>21575.54</v>
      </c>
    </row>
    <row r="22" spans="1:83" x14ac:dyDescent="0.3">
      <c r="A22" s="2">
        <v>45725</v>
      </c>
      <c r="B22">
        <v>54678</v>
      </c>
      <c r="C22">
        <v>0.66</v>
      </c>
      <c r="D22">
        <v>54753</v>
      </c>
      <c r="E22">
        <v>54360</v>
      </c>
      <c r="F22">
        <v>54456</v>
      </c>
      <c r="H22" s="2">
        <v>45725</v>
      </c>
      <c r="I22">
        <v>23594.799999999999</v>
      </c>
      <c r="J22">
        <v>0.46</v>
      </c>
      <c r="K22">
        <v>23705.95</v>
      </c>
      <c r="L22">
        <v>23507.11</v>
      </c>
      <c r="M22">
        <v>23606.69</v>
      </c>
      <c r="O22" s="2">
        <v>45725</v>
      </c>
      <c r="P22">
        <v>29731.32</v>
      </c>
      <c r="Q22">
        <v>0.43</v>
      </c>
      <c r="R22">
        <v>29856.22</v>
      </c>
      <c r="S22">
        <v>29567.26</v>
      </c>
      <c r="T22">
        <v>29726.080000000002</v>
      </c>
      <c r="V22" s="2">
        <v>45786</v>
      </c>
      <c r="W22">
        <v>1055.45</v>
      </c>
      <c r="X22">
        <v>-0.5</v>
      </c>
      <c r="Y22">
        <v>1069.9000000000001</v>
      </c>
      <c r="Z22">
        <v>1053.3699999999999</v>
      </c>
      <c r="AA22">
        <v>1063.8800000000001</v>
      </c>
      <c r="AC22" s="2">
        <v>45786</v>
      </c>
      <c r="AD22">
        <v>4768.82</v>
      </c>
      <c r="AE22">
        <v>0.5</v>
      </c>
      <c r="AF22">
        <v>4779.92</v>
      </c>
      <c r="AG22">
        <v>4743.2700000000004</v>
      </c>
      <c r="AH22">
        <v>4760.34</v>
      </c>
      <c r="AJ22" s="2">
        <v>45786</v>
      </c>
      <c r="AK22">
        <v>2048.56</v>
      </c>
      <c r="AL22">
        <v>-0.32</v>
      </c>
      <c r="AM22">
        <v>2075.56</v>
      </c>
      <c r="AN22">
        <v>2041.27</v>
      </c>
      <c r="AO22">
        <v>2061.34</v>
      </c>
      <c r="AQ22" s="2">
        <v>45786</v>
      </c>
      <c r="AR22">
        <v>14839</v>
      </c>
      <c r="AS22">
        <v>-0.54</v>
      </c>
      <c r="AT22">
        <v>14986.2</v>
      </c>
      <c r="AU22">
        <v>14805.1</v>
      </c>
      <c r="AV22">
        <v>14945.3</v>
      </c>
      <c r="AX22" s="2">
        <v>45786</v>
      </c>
      <c r="AY22">
        <v>4982.01</v>
      </c>
      <c r="AZ22">
        <v>0.86</v>
      </c>
      <c r="BA22">
        <v>4994.07</v>
      </c>
      <c r="BB22">
        <v>4958.09</v>
      </c>
      <c r="BC22">
        <v>4958.5600000000004</v>
      </c>
      <c r="BE22" s="2">
        <v>45786</v>
      </c>
      <c r="BF22">
        <v>2023.05</v>
      </c>
      <c r="BG22">
        <v>-0.47</v>
      </c>
      <c r="BH22">
        <v>2039.66</v>
      </c>
      <c r="BI22">
        <v>2011.46</v>
      </c>
      <c r="BJ22">
        <v>2035.45</v>
      </c>
      <c r="BL22" s="2">
        <v>45786</v>
      </c>
      <c r="BM22">
        <v>2159.29</v>
      </c>
      <c r="BN22">
        <v>1.43</v>
      </c>
      <c r="BO22">
        <v>2175.4899999999998</v>
      </c>
      <c r="BP22">
        <v>2135.16</v>
      </c>
      <c r="BQ22">
        <v>2135.16</v>
      </c>
      <c r="BS22" s="2">
        <v>45786</v>
      </c>
      <c r="BT22">
        <v>41607.81</v>
      </c>
      <c r="BU22">
        <v>-0.91</v>
      </c>
      <c r="BV22">
        <v>42202.8</v>
      </c>
      <c r="BW22">
        <v>41468.18</v>
      </c>
      <c r="BX22">
        <v>42157.48</v>
      </c>
      <c r="BZ22" s="2">
        <v>45786</v>
      </c>
      <c r="CA22">
        <v>21575.54</v>
      </c>
      <c r="CB22">
        <v>0.47</v>
      </c>
      <c r="CC22">
        <v>21654.35</v>
      </c>
      <c r="CD22">
        <v>21472.76</v>
      </c>
      <c r="CE22">
        <v>21474.68</v>
      </c>
    </row>
    <row r="23" spans="1:83" x14ac:dyDescent="0.3">
      <c r="A23" s="2">
        <v>45697</v>
      </c>
      <c r="B23">
        <v>54317</v>
      </c>
      <c r="C23">
        <v>-1.5</v>
      </c>
      <c r="D23">
        <v>55120</v>
      </c>
      <c r="E23">
        <v>54317</v>
      </c>
      <c r="F23">
        <v>55120</v>
      </c>
      <c r="H23" s="2">
        <v>45697</v>
      </c>
      <c r="I23">
        <v>23487.33</v>
      </c>
      <c r="J23">
        <v>-2.29</v>
      </c>
      <c r="K23">
        <v>23990.76</v>
      </c>
      <c r="L23">
        <v>23482.67</v>
      </c>
      <c r="M23">
        <v>23975.34</v>
      </c>
      <c r="O23" s="2">
        <v>45697</v>
      </c>
      <c r="P23">
        <v>29604.639999999999</v>
      </c>
      <c r="Q23">
        <v>-2.76</v>
      </c>
      <c r="R23">
        <v>30417.7</v>
      </c>
      <c r="S23">
        <v>29602.62</v>
      </c>
      <c r="T23">
        <v>30408.18</v>
      </c>
      <c r="V23" s="2">
        <v>45756</v>
      </c>
      <c r="W23">
        <v>1060.74</v>
      </c>
      <c r="X23">
        <v>0.8</v>
      </c>
      <c r="Y23">
        <v>1069.1099999999999</v>
      </c>
      <c r="Z23">
        <v>1051.17</v>
      </c>
      <c r="AA23">
        <v>1051.46</v>
      </c>
      <c r="AC23" s="2">
        <v>45756</v>
      </c>
      <c r="AD23">
        <v>4745.32</v>
      </c>
      <c r="AE23">
        <v>0.15</v>
      </c>
      <c r="AF23">
        <v>4765.83</v>
      </c>
      <c r="AG23">
        <v>4743.07</v>
      </c>
      <c r="AH23">
        <v>4745.4399999999996</v>
      </c>
      <c r="AJ23" s="2">
        <v>45756</v>
      </c>
      <c r="AK23">
        <v>2055.2399999999998</v>
      </c>
      <c r="AL23">
        <v>-0.5</v>
      </c>
      <c r="AM23">
        <v>2070</v>
      </c>
      <c r="AN23">
        <v>2040.63</v>
      </c>
      <c r="AO23">
        <v>2063.1999999999998</v>
      </c>
      <c r="AQ23" s="2">
        <v>45756</v>
      </c>
      <c r="AR23">
        <v>14919.6</v>
      </c>
      <c r="AS23">
        <v>0.9</v>
      </c>
      <c r="AT23">
        <v>14922.3</v>
      </c>
      <c r="AU23">
        <v>14723.7</v>
      </c>
      <c r="AV23">
        <v>14788.1</v>
      </c>
      <c r="AX23" s="2">
        <v>45756</v>
      </c>
      <c r="AY23">
        <v>4939.62</v>
      </c>
      <c r="AZ23">
        <v>0.59</v>
      </c>
      <c r="BA23">
        <v>4947.96</v>
      </c>
      <c r="BB23">
        <v>4893.55</v>
      </c>
      <c r="BC23">
        <v>4895.12</v>
      </c>
      <c r="BE23" s="2">
        <v>45756</v>
      </c>
      <c r="BF23">
        <v>2032.51</v>
      </c>
      <c r="BG23">
        <v>0.02</v>
      </c>
      <c r="BH23">
        <v>2039.94</v>
      </c>
      <c r="BI23">
        <v>2021.2</v>
      </c>
      <c r="BJ23">
        <v>2038.44</v>
      </c>
      <c r="BL23" s="2">
        <v>45756</v>
      </c>
      <c r="BM23">
        <v>2128.85</v>
      </c>
      <c r="BN23">
        <v>-0.91</v>
      </c>
      <c r="BO23">
        <v>2146.5300000000002</v>
      </c>
      <c r="BP23">
        <v>2115.63</v>
      </c>
      <c r="BQ23">
        <v>2146.5300000000002</v>
      </c>
      <c r="BS23" s="2">
        <v>45756</v>
      </c>
      <c r="BT23">
        <v>41989.71</v>
      </c>
      <c r="BU23">
        <v>0.49</v>
      </c>
      <c r="BV23">
        <v>42088.99</v>
      </c>
      <c r="BW23">
        <v>41716.339999999997</v>
      </c>
      <c r="BX23">
        <v>41843.47</v>
      </c>
      <c r="BZ23" s="2">
        <v>45756</v>
      </c>
      <c r="CA23">
        <v>21474.68</v>
      </c>
      <c r="CB23">
        <v>0.76</v>
      </c>
      <c r="CC23">
        <v>21498.15</v>
      </c>
      <c r="CD23">
        <v>21273.040000000001</v>
      </c>
      <c r="CE23">
        <v>21313.07</v>
      </c>
    </row>
    <row r="24" spans="1:83" x14ac:dyDescent="0.3">
      <c r="A24" s="2">
        <v>45666</v>
      </c>
      <c r="B24">
        <v>55143</v>
      </c>
      <c r="C24">
        <v>0.23</v>
      </c>
      <c r="D24">
        <v>55257</v>
      </c>
      <c r="E24">
        <v>55040</v>
      </c>
      <c r="F24">
        <v>55046</v>
      </c>
      <c r="H24" s="2">
        <v>45666</v>
      </c>
      <c r="I24">
        <v>24037.33</v>
      </c>
      <c r="J24">
        <v>0.56999999999999995</v>
      </c>
      <c r="K24">
        <v>24046.85</v>
      </c>
      <c r="L24">
        <v>23969.360000000001</v>
      </c>
      <c r="M24">
        <v>24012.04</v>
      </c>
      <c r="O24" s="2">
        <v>45666</v>
      </c>
      <c r="P24">
        <v>30446.03</v>
      </c>
      <c r="Q24">
        <v>0.53</v>
      </c>
      <c r="R24">
        <v>30470.39</v>
      </c>
      <c r="S24">
        <v>30317.73</v>
      </c>
      <c r="T24">
        <v>30350.84</v>
      </c>
      <c r="V24" s="2">
        <v>45725</v>
      </c>
      <c r="W24">
        <v>1052.3599999999999</v>
      </c>
      <c r="X24">
        <v>0.21</v>
      </c>
      <c r="Y24">
        <v>1058.18</v>
      </c>
      <c r="Z24">
        <v>1044.5</v>
      </c>
      <c r="AA24">
        <v>1047.5</v>
      </c>
      <c r="AC24" s="2">
        <v>45725</v>
      </c>
      <c r="AD24">
        <v>4738</v>
      </c>
      <c r="AE24">
        <v>0.27</v>
      </c>
      <c r="AF24">
        <v>4755.72</v>
      </c>
      <c r="AG24">
        <v>4719.93</v>
      </c>
      <c r="AH24">
        <v>4738.6400000000003</v>
      </c>
      <c r="AJ24" s="2">
        <v>45725</v>
      </c>
      <c r="AK24">
        <v>2065.4899999999998</v>
      </c>
      <c r="AL24">
        <v>0.76</v>
      </c>
      <c r="AM24">
        <v>2068.88</v>
      </c>
      <c r="AN24">
        <v>2024.1</v>
      </c>
      <c r="AO24">
        <v>2044.68</v>
      </c>
      <c r="AQ24" s="2">
        <v>45725</v>
      </c>
      <c r="AR24">
        <v>14786.9</v>
      </c>
      <c r="AS24">
        <v>0.47</v>
      </c>
      <c r="AT24">
        <v>14791.4</v>
      </c>
      <c r="AU24">
        <v>14663.6</v>
      </c>
      <c r="AV24">
        <v>14729.9</v>
      </c>
      <c r="AX24" s="2">
        <v>45725</v>
      </c>
      <c r="AY24">
        <v>4910.57</v>
      </c>
      <c r="AZ24">
        <v>0.67</v>
      </c>
      <c r="BA24">
        <v>4932.3500000000004</v>
      </c>
      <c r="BB24">
        <v>4886.03</v>
      </c>
      <c r="BC24">
        <v>4907.08</v>
      </c>
      <c r="BE24" s="2">
        <v>45725</v>
      </c>
      <c r="BF24">
        <v>2032.17</v>
      </c>
      <c r="BG24">
        <v>1.51</v>
      </c>
      <c r="BH24">
        <v>2034.38</v>
      </c>
      <c r="BI24">
        <v>1993.66</v>
      </c>
      <c r="BJ24">
        <v>2004.57</v>
      </c>
      <c r="BL24" s="2">
        <v>45725</v>
      </c>
      <c r="BM24">
        <v>2148.38</v>
      </c>
      <c r="BN24">
        <v>1.58</v>
      </c>
      <c r="BO24">
        <v>2152.06</v>
      </c>
      <c r="BP24">
        <v>2100</v>
      </c>
      <c r="BQ24">
        <v>2109.65</v>
      </c>
      <c r="BS24" s="2">
        <v>45725</v>
      </c>
      <c r="BT24">
        <v>41784.660000000003</v>
      </c>
      <c r="BU24">
        <v>0.14000000000000001</v>
      </c>
      <c r="BV24">
        <v>42039.92</v>
      </c>
      <c r="BW24">
        <v>41690.61</v>
      </c>
      <c r="BX24">
        <v>41979.17</v>
      </c>
      <c r="BZ24" s="2">
        <v>45725</v>
      </c>
      <c r="CA24">
        <v>21313.07</v>
      </c>
      <c r="CB24">
        <v>0.71</v>
      </c>
      <c r="CC24">
        <v>21323.55</v>
      </c>
      <c r="CD24">
        <v>21118.38</v>
      </c>
      <c r="CE24">
        <v>21162.89</v>
      </c>
    </row>
    <row r="25" spans="1:83" x14ac:dyDescent="0.3">
      <c r="A25" t="s">
        <v>20</v>
      </c>
      <c r="B25">
        <v>55014</v>
      </c>
      <c r="C25">
        <v>0</v>
      </c>
      <c r="D25">
        <v>55345</v>
      </c>
      <c r="E25">
        <v>54998</v>
      </c>
      <c r="F25">
        <v>55281</v>
      </c>
      <c r="H25" t="s">
        <v>20</v>
      </c>
      <c r="I25">
        <v>23902.21</v>
      </c>
      <c r="J25">
        <v>0</v>
      </c>
      <c r="K25">
        <v>24063.55</v>
      </c>
      <c r="L25">
        <v>23881.98</v>
      </c>
      <c r="M25">
        <v>23949.43</v>
      </c>
      <c r="O25" t="s">
        <v>20</v>
      </c>
      <c r="P25">
        <v>30286.9</v>
      </c>
      <c r="Q25">
        <v>0</v>
      </c>
      <c r="R25">
        <v>30527.26</v>
      </c>
      <c r="S25">
        <v>30242.76</v>
      </c>
      <c r="T25">
        <v>30363.45</v>
      </c>
      <c r="V25" s="2">
        <v>45697</v>
      </c>
      <c r="W25">
        <v>1050.18</v>
      </c>
      <c r="X25">
        <v>0</v>
      </c>
      <c r="Y25">
        <v>1063.27</v>
      </c>
      <c r="Z25">
        <v>1042.9000000000001</v>
      </c>
      <c r="AA25">
        <v>1060.4000000000001</v>
      </c>
      <c r="AC25" s="2">
        <v>45697</v>
      </c>
      <c r="AD25">
        <v>4725.24</v>
      </c>
      <c r="AE25">
        <v>0</v>
      </c>
      <c r="AF25">
        <v>4798.1099999999997</v>
      </c>
      <c r="AG25">
        <v>4722.01</v>
      </c>
      <c r="AH25">
        <v>4796.46</v>
      </c>
      <c r="AJ25" s="2">
        <v>45697</v>
      </c>
      <c r="AK25">
        <v>2049.86</v>
      </c>
      <c r="AL25">
        <v>0</v>
      </c>
      <c r="AM25">
        <v>2099.21</v>
      </c>
      <c r="AN25">
        <v>2047.6</v>
      </c>
      <c r="AO25">
        <v>2089.46</v>
      </c>
      <c r="AQ25" s="2">
        <v>45697</v>
      </c>
      <c r="AR25">
        <v>14717.3</v>
      </c>
      <c r="AS25">
        <v>0</v>
      </c>
      <c r="AT25">
        <v>14938.1</v>
      </c>
      <c r="AU25">
        <v>14646</v>
      </c>
      <c r="AV25">
        <v>14920.5</v>
      </c>
      <c r="AX25" s="2">
        <v>45697</v>
      </c>
      <c r="AY25">
        <v>4877.8599999999997</v>
      </c>
      <c r="AZ25">
        <v>0</v>
      </c>
      <c r="BA25">
        <v>4962.6000000000004</v>
      </c>
      <c r="BB25">
        <v>4877.5600000000004</v>
      </c>
      <c r="BC25">
        <v>4951.1099999999997</v>
      </c>
      <c r="BE25" s="2">
        <v>45697</v>
      </c>
      <c r="BF25">
        <v>2001.86</v>
      </c>
      <c r="BG25">
        <v>0</v>
      </c>
      <c r="BH25">
        <v>2035.82</v>
      </c>
      <c r="BI25">
        <v>1995.44</v>
      </c>
      <c r="BJ25">
        <v>2030.5</v>
      </c>
      <c r="BL25" s="2">
        <v>45697</v>
      </c>
      <c r="BM25">
        <v>2115.04</v>
      </c>
      <c r="BN25">
        <v>0</v>
      </c>
      <c r="BO25">
        <v>2168.2600000000002</v>
      </c>
      <c r="BP25">
        <v>2112.58</v>
      </c>
      <c r="BQ25">
        <v>2160.15</v>
      </c>
      <c r="BS25" s="2">
        <v>45697</v>
      </c>
      <c r="BT25">
        <v>41727.58</v>
      </c>
      <c r="BU25">
        <v>0</v>
      </c>
      <c r="BV25">
        <v>42501.09</v>
      </c>
      <c r="BW25">
        <v>41705.769999999997</v>
      </c>
      <c r="BX25">
        <v>42451.42</v>
      </c>
      <c r="BZ25" s="2">
        <v>45697</v>
      </c>
      <c r="CA25">
        <v>21162.89</v>
      </c>
      <c r="CB25">
        <v>0</v>
      </c>
      <c r="CC25">
        <v>21663.31</v>
      </c>
      <c r="CD25">
        <v>21149.19</v>
      </c>
      <c r="CE25">
        <v>21633.69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89A2-22E7-4D05-B7DF-34586F14C9E2}">
  <sheetPr codeName="Feuil5"/>
  <dimension ref="A1:AO51"/>
  <sheetViews>
    <sheetView workbookViewId="0">
      <selection activeCell="C13" sqref="C13"/>
    </sheetView>
  </sheetViews>
  <sheetFormatPr baseColWidth="10" defaultColWidth="11.44140625" defaultRowHeight="14.4" x14ac:dyDescent="0.3"/>
  <cols>
    <col min="1" max="1" width="10.44140625" bestFit="1" customWidth="1"/>
    <col min="2" max="2" width="9.33203125" bestFit="1" customWidth="1"/>
    <col min="3" max="4" width="8.44140625" bestFit="1" customWidth="1"/>
    <col min="5" max="5" width="7.6640625" bestFit="1" customWidth="1"/>
    <col min="6" max="6" width="11.6640625" bestFit="1" customWidth="1"/>
    <col min="8" max="8" width="10.44140625" bestFit="1" customWidth="1"/>
    <col min="9" max="9" width="9.33203125" bestFit="1" customWidth="1"/>
    <col min="10" max="11" width="8.44140625" bestFit="1" customWidth="1"/>
    <col min="12" max="12" width="7.6640625" bestFit="1" customWidth="1"/>
    <col min="13" max="13" width="11.6640625" bestFit="1" customWidth="1"/>
    <col min="15" max="15" width="10.44140625" bestFit="1" customWidth="1"/>
    <col min="16" max="16" width="9.33203125" bestFit="1" customWidth="1"/>
    <col min="17" max="18" width="8.44140625" bestFit="1" customWidth="1"/>
    <col min="19" max="19" width="7.6640625" bestFit="1" customWidth="1"/>
    <col min="20" max="20" width="11.6640625" bestFit="1" customWidth="1"/>
    <col min="22" max="22" width="10.44140625" bestFit="1" customWidth="1"/>
    <col min="23" max="23" width="9.33203125" bestFit="1" customWidth="1"/>
    <col min="24" max="24" width="8.44140625" bestFit="1" customWidth="1"/>
    <col min="25" max="26" width="8.6640625" bestFit="1" customWidth="1"/>
    <col min="27" max="27" width="11.6640625" bestFit="1" customWidth="1"/>
    <col min="29" max="29" width="10.44140625" bestFit="1" customWidth="1"/>
    <col min="30" max="30" width="9.33203125" bestFit="1" customWidth="1"/>
    <col min="31" max="32" width="8.44140625" bestFit="1" customWidth="1"/>
    <col min="33" max="33" width="7.44140625" bestFit="1" customWidth="1"/>
    <col min="34" max="34" width="11.6640625" bestFit="1" customWidth="1"/>
    <col min="36" max="36" width="10.44140625" bestFit="1" customWidth="1"/>
    <col min="37" max="37" width="9.33203125" bestFit="1" customWidth="1"/>
    <col min="38" max="38" width="8.44140625" bestFit="1" customWidth="1"/>
    <col min="39" max="40" width="8.6640625" bestFit="1" customWidth="1"/>
    <col min="41" max="41" width="11.664062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V1" t="s">
        <v>0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C1" t="s">
        <v>0</v>
      </c>
      <c r="AD1" t="s">
        <v>1</v>
      </c>
      <c r="AE1" t="s">
        <v>2</v>
      </c>
      <c r="AF1" t="s">
        <v>3</v>
      </c>
      <c r="AG1" t="s">
        <v>4</v>
      </c>
      <c r="AH1" t="s">
        <v>5</v>
      </c>
      <c r="AJ1" t="s">
        <v>0</v>
      </c>
      <c r="AK1" t="s">
        <v>1</v>
      </c>
      <c r="AL1" t="s">
        <v>2</v>
      </c>
      <c r="AM1" t="s">
        <v>3</v>
      </c>
      <c r="AN1" t="s">
        <v>4</v>
      </c>
      <c r="AO1" t="s">
        <v>5</v>
      </c>
    </row>
    <row r="2" spans="1:41" x14ac:dyDescent="0.3">
      <c r="A2" s="2">
        <v>45933</v>
      </c>
      <c r="B2">
        <v>1195.81</v>
      </c>
      <c r="C2">
        <v>0.55000000000000004</v>
      </c>
      <c r="D2">
        <v>1197.17</v>
      </c>
      <c r="E2">
        <v>1190.22</v>
      </c>
      <c r="F2">
        <v>1191.02</v>
      </c>
      <c r="H2" s="2">
        <v>45726</v>
      </c>
      <c r="I2">
        <v>4640.6899999999996</v>
      </c>
      <c r="J2">
        <v>0</v>
      </c>
      <c r="K2">
        <v>4647.5</v>
      </c>
      <c r="L2">
        <v>4616.22</v>
      </c>
      <c r="M2">
        <v>4629.8999999999996</v>
      </c>
      <c r="O2" s="2">
        <v>45726</v>
      </c>
      <c r="P2">
        <v>1561.79</v>
      </c>
      <c r="Q2">
        <v>0</v>
      </c>
      <c r="R2">
        <v>1561.79</v>
      </c>
      <c r="S2">
        <v>1561.79</v>
      </c>
      <c r="T2">
        <v>1552.21</v>
      </c>
      <c r="V2" t="s">
        <v>22</v>
      </c>
      <c r="W2" t="s">
        <v>29</v>
      </c>
      <c r="X2">
        <v>-0.54</v>
      </c>
      <c r="Y2" t="s">
        <v>30</v>
      </c>
      <c r="Z2" t="s">
        <v>31</v>
      </c>
      <c r="AA2" t="s">
        <v>32</v>
      </c>
      <c r="AC2" t="s">
        <v>22</v>
      </c>
      <c r="AD2">
        <v>94103</v>
      </c>
      <c r="AE2">
        <v>0.46</v>
      </c>
      <c r="AF2">
        <v>94173</v>
      </c>
      <c r="AG2">
        <v>93322</v>
      </c>
      <c r="AH2">
        <v>93359</v>
      </c>
      <c r="AJ2" t="s">
        <v>22</v>
      </c>
      <c r="AK2" t="s">
        <v>33</v>
      </c>
      <c r="AL2">
        <v>1.85</v>
      </c>
      <c r="AM2" t="s">
        <v>34</v>
      </c>
      <c r="AN2" t="s">
        <v>35</v>
      </c>
      <c r="AO2" t="s">
        <v>35</v>
      </c>
    </row>
    <row r="3" spans="1:41" x14ac:dyDescent="0.3">
      <c r="A3" s="2">
        <v>45932</v>
      </c>
      <c r="B3">
        <v>1189.32</v>
      </c>
      <c r="C3">
        <v>0.84</v>
      </c>
      <c r="D3">
        <v>1198.77</v>
      </c>
      <c r="E3">
        <v>1185.99</v>
      </c>
      <c r="F3">
        <v>1187.99</v>
      </c>
      <c r="H3" s="2">
        <v>45698</v>
      </c>
      <c r="I3">
        <v>4640.6899999999996</v>
      </c>
      <c r="J3">
        <v>0</v>
      </c>
      <c r="K3">
        <v>4647.5</v>
      </c>
      <c r="L3">
        <v>4616.22</v>
      </c>
      <c r="M3">
        <v>4629.8999999999996</v>
      </c>
      <c r="O3" s="2">
        <v>45698</v>
      </c>
      <c r="P3">
        <v>1561.79</v>
      </c>
      <c r="Q3">
        <v>3.33</v>
      </c>
      <c r="R3">
        <v>1561.79</v>
      </c>
      <c r="S3">
        <v>1561.79</v>
      </c>
      <c r="T3">
        <v>1570.68</v>
      </c>
      <c r="V3" t="s">
        <v>23</v>
      </c>
      <c r="W3" t="s">
        <v>36</v>
      </c>
      <c r="X3">
        <v>1.61</v>
      </c>
      <c r="Y3" t="s">
        <v>37</v>
      </c>
      <c r="Z3" t="s">
        <v>38</v>
      </c>
      <c r="AA3" t="s">
        <v>38</v>
      </c>
      <c r="AC3" t="s">
        <v>23</v>
      </c>
      <c r="AD3">
        <v>93670</v>
      </c>
      <c r="AE3">
        <v>-0.03</v>
      </c>
      <c r="AF3">
        <v>94598</v>
      </c>
      <c r="AG3">
        <v>93026</v>
      </c>
      <c r="AH3">
        <v>93337</v>
      </c>
      <c r="AJ3" t="s">
        <v>23</v>
      </c>
      <c r="AK3" t="s">
        <v>39</v>
      </c>
      <c r="AL3">
        <v>0.87</v>
      </c>
      <c r="AM3" t="s">
        <v>40</v>
      </c>
      <c r="AN3" t="s">
        <v>41</v>
      </c>
      <c r="AO3" t="s">
        <v>42</v>
      </c>
    </row>
    <row r="4" spans="1:41" x14ac:dyDescent="0.3">
      <c r="A4" s="2">
        <v>45931</v>
      </c>
      <c r="B4">
        <v>1179.3900000000001</v>
      </c>
      <c r="C4">
        <v>-0.5</v>
      </c>
      <c r="D4">
        <v>1183.02</v>
      </c>
      <c r="E4">
        <v>1170.78</v>
      </c>
      <c r="F4">
        <v>1179.45</v>
      </c>
      <c r="H4" s="2">
        <v>45667</v>
      </c>
      <c r="I4">
        <v>4640.6899999999996</v>
      </c>
      <c r="J4">
        <v>0</v>
      </c>
      <c r="K4">
        <v>4647.5</v>
      </c>
      <c r="L4">
        <v>4616.22</v>
      </c>
      <c r="M4">
        <v>4629.8999999999996</v>
      </c>
      <c r="O4" s="2">
        <v>45667</v>
      </c>
      <c r="P4">
        <v>1511.39</v>
      </c>
      <c r="Q4">
        <v>1.3</v>
      </c>
      <c r="R4">
        <v>1511.39</v>
      </c>
      <c r="S4">
        <v>1511.39</v>
      </c>
      <c r="T4">
        <v>1500.16</v>
      </c>
      <c r="V4" t="s">
        <v>8</v>
      </c>
      <c r="W4" t="s">
        <v>43</v>
      </c>
      <c r="X4">
        <v>0.87</v>
      </c>
      <c r="Y4" t="s">
        <v>44</v>
      </c>
      <c r="Z4" t="s">
        <v>45</v>
      </c>
      <c r="AA4" t="s">
        <v>46</v>
      </c>
      <c r="AC4" t="s">
        <v>24</v>
      </c>
      <c r="AD4">
        <v>93695</v>
      </c>
      <c r="AE4">
        <v>-0.35</v>
      </c>
      <c r="AF4">
        <v>94671</v>
      </c>
      <c r="AG4">
        <v>93259</v>
      </c>
      <c r="AH4">
        <v>93806</v>
      </c>
      <c r="AJ4" t="s">
        <v>24</v>
      </c>
      <c r="AK4" t="s">
        <v>47</v>
      </c>
      <c r="AL4">
        <v>-0.85</v>
      </c>
      <c r="AM4" t="s">
        <v>48</v>
      </c>
      <c r="AN4" t="s">
        <v>49</v>
      </c>
      <c r="AO4" t="s">
        <v>50</v>
      </c>
    </row>
    <row r="5" spans="1:41" x14ac:dyDescent="0.3">
      <c r="A5" t="s">
        <v>8</v>
      </c>
      <c r="B5">
        <v>1185.3399999999999</v>
      </c>
      <c r="C5">
        <v>0.54</v>
      </c>
      <c r="D5">
        <v>1185.79</v>
      </c>
      <c r="E5">
        <v>1176.1400000000001</v>
      </c>
      <c r="F5">
        <v>1181.1099999999999</v>
      </c>
      <c r="H5" t="s">
        <v>8</v>
      </c>
      <c r="I5">
        <v>4640.6899999999996</v>
      </c>
      <c r="J5">
        <v>0.45</v>
      </c>
      <c r="K5">
        <v>4647.5</v>
      </c>
      <c r="L5">
        <v>4616.22</v>
      </c>
      <c r="M5">
        <v>4629.8999999999996</v>
      </c>
      <c r="O5" t="s">
        <v>8</v>
      </c>
      <c r="P5">
        <v>1492.02</v>
      </c>
      <c r="Q5">
        <v>-0.62</v>
      </c>
      <c r="R5">
        <v>1492.02</v>
      </c>
      <c r="S5">
        <v>1492.02</v>
      </c>
      <c r="T5">
        <v>1495.1</v>
      </c>
      <c r="V5" t="s">
        <v>9</v>
      </c>
      <c r="W5" t="s">
        <v>51</v>
      </c>
      <c r="X5">
        <v>1.89</v>
      </c>
      <c r="Y5" t="s">
        <v>52</v>
      </c>
      <c r="Z5" t="s">
        <v>53</v>
      </c>
      <c r="AA5" t="s">
        <v>53</v>
      </c>
      <c r="AC5" t="s">
        <v>8</v>
      </c>
      <c r="AD5">
        <v>94026</v>
      </c>
      <c r="AE5">
        <v>-1.45</v>
      </c>
      <c r="AF5">
        <v>95650</v>
      </c>
      <c r="AG5">
        <v>93728</v>
      </c>
      <c r="AH5">
        <v>95423</v>
      </c>
      <c r="AJ5" t="s">
        <v>8</v>
      </c>
      <c r="AK5" t="s">
        <v>54</v>
      </c>
      <c r="AL5">
        <v>-0.25</v>
      </c>
      <c r="AM5" t="s">
        <v>55</v>
      </c>
      <c r="AN5" t="s">
        <v>56</v>
      </c>
      <c r="AO5" t="s">
        <v>57</v>
      </c>
    </row>
    <row r="6" spans="1:41" x14ac:dyDescent="0.3">
      <c r="A6" t="s">
        <v>9</v>
      </c>
      <c r="B6">
        <v>1178.93</v>
      </c>
      <c r="C6">
        <v>1.47</v>
      </c>
      <c r="D6">
        <v>1179.9100000000001</v>
      </c>
      <c r="E6">
        <v>1170.42</v>
      </c>
      <c r="F6">
        <v>1171.42</v>
      </c>
      <c r="H6" t="s">
        <v>9</v>
      </c>
      <c r="I6">
        <v>4620.05</v>
      </c>
      <c r="J6">
        <v>1.54</v>
      </c>
      <c r="K6">
        <v>4647.57</v>
      </c>
      <c r="L6">
        <v>4541.43</v>
      </c>
      <c r="M6">
        <v>4555.03</v>
      </c>
      <c r="O6" t="s">
        <v>9</v>
      </c>
      <c r="P6">
        <v>1501.26</v>
      </c>
      <c r="Q6">
        <v>2.66</v>
      </c>
      <c r="R6">
        <v>1501.26</v>
      </c>
      <c r="S6">
        <v>1501.26</v>
      </c>
      <c r="T6">
        <v>1498.37</v>
      </c>
      <c r="V6" t="s">
        <v>10</v>
      </c>
      <c r="W6" t="s">
        <v>58</v>
      </c>
      <c r="X6">
        <v>-1.35</v>
      </c>
      <c r="Y6" t="s">
        <v>59</v>
      </c>
      <c r="Z6" t="s">
        <v>60</v>
      </c>
      <c r="AA6" t="s">
        <v>61</v>
      </c>
      <c r="AC6" t="s">
        <v>9</v>
      </c>
      <c r="AD6">
        <v>95407</v>
      </c>
      <c r="AE6">
        <v>0.87</v>
      </c>
      <c r="AF6">
        <v>95831</v>
      </c>
      <c r="AG6">
        <v>94584</v>
      </c>
      <c r="AH6">
        <v>94584</v>
      </c>
      <c r="AJ6" t="s">
        <v>9</v>
      </c>
      <c r="AK6" t="s">
        <v>62</v>
      </c>
      <c r="AL6">
        <v>-0.69</v>
      </c>
      <c r="AM6" t="s">
        <v>63</v>
      </c>
      <c r="AN6" t="s">
        <v>64</v>
      </c>
      <c r="AO6" t="s">
        <v>65</v>
      </c>
    </row>
    <row r="7" spans="1:41" x14ac:dyDescent="0.3">
      <c r="A7" t="s">
        <v>10</v>
      </c>
      <c r="B7">
        <v>1161.83</v>
      </c>
      <c r="C7">
        <v>0.13</v>
      </c>
      <c r="D7">
        <v>1163.9000000000001</v>
      </c>
      <c r="E7">
        <v>1153.55</v>
      </c>
      <c r="F7">
        <v>1155.44</v>
      </c>
      <c r="H7" t="s">
        <v>10</v>
      </c>
      <c r="I7">
        <v>4550.05</v>
      </c>
      <c r="J7">
        <v>-0.95</v>
      </c>
      <c r="K7">
        <v>4597.8500000000004</v>
      </c>
      <c r="L7">
        <v>4550.05</v>
      </c>
      <c r="M7">
        <v>4576.91</v>
      </c>
      <c r="O7" t="s">
        <v>10</v>
      </c>
      <c r="P7">
        <v>1462.38</v>
      </c>
      <c r="Q7">
        <v>-3.49</v>
      </c>
      <c r="R7">
        <v>1462.38</v>
      </c>
      <c r="S7">
        <v>1462.38</v>
      </c>
      <c r="T7">
        <v>1464.13</v>
      </c>
      <c r="V7" t="s">
        <v>11</v>
      </c>
      <c r="W7" t="s">
        <v>66</v>
      </c>
      <c r="X7">
        <v>-0.13</v>
      </c>
      <c r="Y7" t="s">
        <v>67</v>
      </c>
      <c r="Z7" t="s">
        <v>68</v>
      </c>
      <c r="AA7" t="s">
        <v>69</v>
      </c>
      <c r="AC7" t="s">
        <v>10</v>
      </c>
      <c r="AD7">
        <v>94584</v>
      </c>
      <c r="AE7">
        <v>0.46</v>
      </c>
      <c r="AF7">
        <v>94885</v>
      </c>
      <c r="AG7">
        <v>93436</v>
      </c>
      <c r="AH7">
        <v>93885</v>
      </c>
      <c r="AJ7" t="s">
        <v>10</v>
      </c>
      <c r="AK7" t="s">
        <v>70</v>
      </c>
      <c r="AL7">
        <v>-0.87</v>
      </c>
      <c r="AM7" t="s">
        <v>71</v>
      </c>
      <c r="AN7" t="s">
        <v>70</v>
      </c>
      <c r="AO7" t="s">
        <v>72</v>
      </c>
    </row>
    <row r="8" spans="1:41" x14ac:dyDescent="0.3">
      <c r="A8" t="s">
        <v>11</v>
      </c>
      <c r="B8">
        <v>1160.3599999999999</v>
      </c>
      <c r="C8">
        <v>-0.42</v>
      </c>
      <c r="D8">
        <v>1171.6099999999999</v>
      </c>
      <c r="E8">
        <v>1159.29</v>
      </c>
      <c r="F8">
        <v>1166.2</v>
      </c>
      <c r="H8" t="s">
        <v>11</v>
      </c>
      <c r="I8">
        <v>4593.49</v>
      </c>
      <c r="J8">
        <v>0.6</v>
      </c>
      <c r="K8">
        <v>4613.95</v>
      </c>
      <c r="L8">
        <v>4558.84</v>
      </c>
      <c r="M8">
        <v>4563.9799999999996</v>
      </c>
      <c r="O8" t="s">
        <v>11</v>
      </c>
      <c r="P8">
        <v>1515.32</v>
      </c>
      <c r="Q8">
        <v>0</v>
      </c>
      <c r="R8">
        <v>1515.32</v>
      </c>
      <c r="S8">
        <v>1515.32</v>
      </c>
      <c r="T8">
        <v>1512.26</v>
      </c>
      <c r="V8" t="s">
        <v>12</v>
      </c>
      <c r="W8" t="s">
        <v>73</v>
      </c>
      <c r="X8">
        <v>1.37</v>
      </c>
      <c r="Y8" t="s">
        <v>74</v>
      </c>
      <c r="Z8" t="s">
        <v>75</v>
      </c>
      <c r="AA8" t="s">
        <v>76</v>
      </c>
      <c r="AC8" t="s">
        <v>11</v>
      </c>
      <c r="AD8">
        <v>94153</v>
      </c>
      <c r="AE8">
        <v>-2.0499999999999998</v>
      </c>
      <c r="AF8">
        <v>96104</v>
      </c>
      <c r="AG8">
        <v>93554</v>
      </c>
      <c r="AH8">
        <v>96104</v>
      </c>
      <c r="AJ8" t="s">
        <v>11</v>
      </c>
      <c r="AK8" t="s">
        <v>77</v>
      </c>
      <c r="AL8">
        <v>0.27</v>
      </c>
      <c r="AM8" t="s">
        <v>78</v>
      </c>
      <c r="AN8" t="s">
        <v>79</v>
      </c>
      <c r="AO8" t="s">
        <v>80</v>
      </c>
    </row>
    <row r="9" spans="1:41" x14ac:dyDescent="0.3">
      <c r="A9" t="s">
        <v>12</v>
      </c>
      <c r="B9">
        <v>1165.22</v>
      </c>
      <c r="C9">
        <v>-1.23</v>
      </c>
      <c r="D9">
        <v>1172.5899999999999</v>
      </c>
      <c r="E9">
        <v>1163.72</v>
      </c>
      <c r="F9">
        <v>1171.96</v>
      </c>
      <c r="H9" t="s">
        <v>12</v>
      </c>
      <c r="I9">
        <v>4566.07</v>
      </c>
      <c r="J9">
        <v>1.02</v>
      </c>
      <c r="K9">
        <v>4567.49</v>
      </c>
      <c r="L9">
        <v>4494.1099999999997</v>
      </c>
      <c r="M9">
        <v>4495.2700000000004</v>
      </c>
      <c r="O9" t="s">
        <v>12</v>
      </c>
      <c r="P9">
        <v>1515.39</v>
      </c>
      <c r="Q9">
        <v>-0.57999999999999996</v>
      </c>
      <c r="R9">
        <v>1515.39</v>
      </c>
      <c r="S9">
        <v>1515.39</v>
      </c>
      <c r="T9">
        <v>1503.02</v>
      </c>
      <c r="V9" t="s">
        <v>13</v>
      </c>
      <c r="W9" t="s">
        <v>81</v>
      </c>
      <c r="X9">
        <v>-0.7</v>
      </c>
      <c r="Y9" t="s">
        <v>82</v>
      </c>
      <c r="Z9" t="s">
        <v>83</v>
      </c>
      <c r="AA9" t="s">
        <v>84</v>
      </c>
      <c r="AC9" t="s">
        <v>12</v>
      </c>
      <c r="AD9">
        <v>96120</v>
      </c>
      <c r="AE9">
        <v>0.03</v>
      </c>
      <c r="AF9">
        <v>96517</v>
      </c>
      <c r="AG9">
        <v>95185</v>
      </c>
      <c r="AH9">
        <v>96238</v>
      </c>
      <c r="AJ9" t="s">
        <v>12</v>
      </c>
      <c r="AK9" t="s">
        <v>85</v>
      </c>
      <c r="AL9">
        <v>0.3</v>
      </c>
      <c r="AM9" t="s">
        <v>86</v>
      </c>
      <c r="AN9" t="s">
        <v>87</v>
      </c>
      <c r="AO9" t="s">
        <v>88</v>
      </c>
    </row>
    <row r="10" spans="1:41" x14ac:dyDescent="0.3">
      <c r="A10" t="s">
        <v>13</v>
      </c>
      <c r="B10">
        <v>1179.74</v>
      </c>
      <c r="C10">
        <v>0.57999999999999996</v>
      </c>
      <c r="D10">
        <v>1182.18</v>
      </c>
      <c r="E10">
        <v>1171.97</v>
      </c>
      <c r="F10">
        <v>1175.79</v>
      </c>
      <c r="H10" t="s">
        <v>13</v>
      </c>
      <c r="I10">
        <v>4519.78</v>
      </c>
      <c r="J10">
        <v>-0.06</v>
      </c>
      <c r="K10">
        <v>4560.7299999999996</v>
      </c>
      <c r="L10">
        <v>4459.7299999999996</v>
      </c>
      <c r="M10">
        <v>4536.76</v>
      </c>
      <c r="O10" t="s">
        <v>13</v>
      </c>
      <c r="P10">
        <v>1524.16</v>
      </c>
      <c r="Q10">
        <v>0.76</v>
      </c>
      <c r="R10">
        <v>1524.16</v>
      </c>
      <c r="S10">
        <v>1524.16</v>
      </c>
      <c r="T10">
        <v>1517.51</v>
      </c>
      <c r="V10" t="s">
        <v>14</v>
      </c>
      <c r="W10" t="s">
        <v>89</v>
      </c>
      <c r="X10">
        <v>-0.76</v>
      </c>
      <c r="Y10" t="s">
        <v>90</v>
      </c>
      <c r="Z10" t="s">
        <v>91</v>
      </c>
      <c r="AA10" t="s">
        <v>92</v>
      </c>
      <c r="AC10" t="s">
        <v>13</v>
      </c>
      <c r="AD10">
        <v>96094</v>
      </c>
      <c r="AE10">
        <v>0.95</v>
      </c>
      <c r="AF10">
        <v>96238</v>
      </c>
      <c r="AG10">
        <v>94932</v>
      </c>
      <c r="AH10">
        <v>95210</v>
      </c>
      <c r="AJ10" t="s">
        <v>13</v>
      </c>
      <c r="AK10" t="s">
        <v>93</v>
      </c>
      <c r="AL10">
        <v>0</v>
      </c>
      <c r="AM10" t="s">
        <v>94</v>
      </c>
      <c r="AN10" t="s">
        <v>95</v>
      </c>
      <c r="AO10" t="s">
        <v>95</v>
      </c>
    </row>
    <row r="11" spans="1:41" x14ac:dyDescent="0.3">
      <c r="A11" t="s">
        <v>14</v>
      </c>
      <c r="B11">
        <v>1172.97</v>
      </c>
      <c r="C11">
        <v>0.21</v>
      </c>
      <c r="D11">
        <v>1176.0999999999999</v>
      </c>
      <c r="E11">
        <v>1169</v>
      </c>
      <c r="F11">
        <v>1173.1199999999999</v>
      </c>
      <c r="H11" t="s">
        <v>14</v>
      </c>
      <c r="I11">
        <v>4522.6099999999997</v>
      </c>
      <c r="J11">
        <v>0.46</v>
      </c>
      <c r="K11">
        <v>4523.87</v>
      </c>
      <c r="L11">
        <v>4487.13</v>
      </c>
      <c r="M11">
        <v>4512.03</v>
      </c>
      <c r="O11" t="s">
        <v>14</v>
      </c>
      <c r="P11">
        <v>1512.63</v>
      </c>
      <c r="Q11">
        <v>1.65</v>
      </c>
      <c r="R11">
        <v>1512.63</v>
      </c>
      <c r="S11">
        <v>1512.63</v>
      </c>
      <c r="T11">
        <v>1519.62</v>
      </c>
      <c r="V11" t="s">
        <v>15</v>
      </c>
      <c r="W11" t="s">
        <v>96</v>
      </c>
      <c r="X11">
        <v>0</v>
      </c>
      <c r="Y11" t="s">
        <v>97</v>
      </c>
      <c r="Z11" t="s">
        <v>98</v>
      </c>
      <c r="AA11" t="s">
        <v>99</v>
      </c>
      <c r="AC11" t="s">
        <v>14</v>
      </c>
      <c r="AD11">
        <v>95194</v>
      </c>
      <c r="AE11">
        <v>-0.53</v>
      </c>
      <c r="AF11">
        <v>95791</v>
      </c>
      <c r="AG11">
        <v>94630</v>
      </c>
      <c r="AH11">
        <v>95381</v>
      </c>
      <c r="AJ11" t="s">
        <v>14</v>
      </c>
      <c r="AK11" t="s">
        <v>93</v>
      </c>
      <c r="AL11">
        <v>0.99</v>
      </c>
      <c r="AM11" t="s">
        <v>94</v>
      </c>
      <c r="AN11" t="s">
        <v>95</v>
      </c>
      <c r="AO11" t="s">
        <v>95</v>
      </c>
    </row>
    <row r="12" spans="1:41" x14ac:dyDescent="0.3">
      <c r="A12" t="s">
        <v>15</v>
      </c>
      <c r="B12">
        <v>1170.46</v>
      </c>
      <c r="C12">
        <v>0.03</v>
      </c>
      <c r="D12">
        <v>1179.1500000000001</v>
      </c>
      <c r="E12">
        <v>1168.1500000000001</v>
      </c>
      <c r="F12">
        <v>1175.57</v>
      </c>
      <c r="H12" t="s">
        <v>15</v>
      </c>
      <c r="I12">
        <v>4501.92</v>
      </c>
      <c r="J12">
        <v>0.08</v>
      </c>
      <c r="K12">
        <v>4533.09</v>
      </c>
      <c r="L12">
        <v>4491.84</v>
      </c>
      <c r="M12">
        <v>4499.09</v>
      </c>
      <c r="O12" t="s">
        <v>15</v>
      </c>
      <c r="P12">
        <v>1488.07</v>
      </c>
      <c r="Q12">
        <v>-1.08</v>
      </c>
      <c r="R12">
        <v>1488.07</v>
      </c>
      <c r="S12">
        <v>1488.07</v>
      </c>
      <c r="T12">
        <v>1490.18</v>
      </c>
      <c r="V12" t="s">
        <v>16</v>
      </c>
      <c r="W12" t="s">
        <v>100</v>
      </c>
      <c r="X12">
        <v>-1.35</v>
      </c>
      <c r="Y12" t="s">
        <v>101</v>
      </c>
      <c r="Z12" t="s">
        <v>102</v>
      </c>
      <c r="AA12" t="s">
        <v>103</v>
      </c>
      <c r="AC12" t="s">
        <v>15</v>
      </c>
      <c r="AD12">
        <v>95698</v>
      </c>
      <c r="AE12">
        <v>0.43</v>
      </c>
      <c r="AF12">
        <v>95698</v>
      </c>
      <c r="AG12">
        <v>94146</v>
      </c>
      <c r="AH12">
        <v>94867</v>
      </c>
      <c r="AJ12" t="s">
        <v>15</v>
      </c>
      <c r="AK12" t="s">
        <v>104</v>
      </c>
      <c r="AL12">
        <v>-0.56999999999999995</v>
      </c>
      <c r="AM12" t="s">
        <v>105</v>
      </c>
      <c r="AN12" t="s">
        <v>106</v>
      </c>
      <c r="AO12" t="s">
        <v>107</v>
      </c>
    </row>
    <row r="13" spans="1:41" x14ac:dyDescent="0.3">
      <c r="A13" t="s">
        <v>16</v>
      </c>
      <c r="B13">
        <v>1170.0999999999999</v>
      </c>
      <c r="C13">
        <v>-1.95</v>
      </c>
      <c r="D13">
        <v>1183.17</v>
      </c>
      <c r="E13">
        <v>1168.77</v>
      </c>
      <c r="F13">
        <v>1177.32</v>
      </c>
      <c r="H13" t="s">
        <v>16</v>
      </c>
      <c r="I13">
        <v>4498.1099999999997</v>
      </c>
      <c r="J13">
        <v>-1.1599999999999999</v>
      </c>
      <c r="K13">
        <v>4573.83</v>
      </c>
      <c r="L13">
        <v>4454.99</v>
      </c>
      <c r="M13">
        <v>4546.03</v>
      </c>
      <c r="O13" t="s">
        <v>16</v>
      </c>
      <c r="P13">
        <v>1504.26</v>
      </c>
      <c r="Q13">
        <v>1.47</v>
      </c>
      <c r="R13">
        <v>1504.26</v>
      </c>
      <c r="S13">
        <v>1504.26</v>
      </c>
      <c r="T13">
        <v>1501.11</v>
      </c>
      <c r="V13" t="s">
        <v>17</v>
      </c>
      <c r="W13" t="s">
        <v>108</v>
      </c>
      <c r="X13">
        <v>1.78</v>
      </c>
      <c r="Y13" t="s">
        <v>109</v>
      </c>
      <c r="Z13" t="s">
        <v>110</v>
      </c>
      <c r="AA13" t="s">
        <v>111</v>
      </c>
      <c r="AC13" t="s">
        <v>16</v>
      </c>
      <c r="AD13">
        <v>95292</v>
      </c>
      <c r="AE13">
        <v>-1.04</v>
      </c>
      <c r="AF13">
        <v>96901</v>
      </c>
      <c r="AG13">
        <v>94584</v>
      </c>
      <c r="AH13">
        <v>96218</v>
      </c>
      <c r="AJ13" t="s">
        <v>16</v>
      </c>
      <c r="AK13" t="s">
        <v>112</v>
      </c>
      <c r="AL13">
        <v>1.1499999999999999</v>
      </c>
      <c r="AM13" t="s">
        <v>113</v>
      </c>
      <c r="AN13" t="s">
        <v>114</v>
      </c>
      <c r="AO13" t="s">
        <v>115</v>
      </c>
    </row>
    <row r="14" spans="1:41" x14ac:dyDescent="0.3">
      <c r="A14" t="s">
        <v>17</v>
      </c>
      <c r="B14">
        <v>1193.42</v>
      </c>
      <c r="C14">
        <v>-0.78</v>
      </c>
      <c r="D14">
        <v>1200.25</v>
      </c>
      <c r="E14">
        <v>1191.6199999999999</v>
      </c>
      <c r="F14">
        <v>1200.04</v>
      </c>
      <c r="H14" t="s">
        <v>17</v>
      </c>
      <c r="I14">
        <v>4551.0200000000004</v>
      </c>
      <c r="J14">
        <v>0.61</v>
      </c>
      <c r="K14">
        <v>4556.03</v>
      </c>
      <c r="L14">
        <v>4503.8</v>
      </c>
      <c r="M14">
        <v>4517.29</v>
      </c>
      <c r="O14" t="s">
        <v>17</v>
      </c>
      <c r="P14">
        <v>1482.43</v>
      </c>
      <c r="Q14">
        <v>-1.54</v>
      </c>
      <c r="R14">
        <v>1482.43</v>
      </c>
      <c r="S14">
        <v>1482.43</v>
      </c>
      <c r="T14">
        <v>1484.62</v>
      </c>
      <c r="V14" t="s">
        <v>18</v>
      </c>
      <c r="W14" t="s">
        <v>116</v>
      </c>
      <c r="X14">
        <v>-0.03</v>
      </c>
      <c r="Y14" t="s">
        <v>117</v>
      </c>
      <c r="Z14" t="s">
        <v>118</v>
      </c>
      <c r="AA14" t="s">
        <v>119</v>
      </c>
      <c r="AC14" t="s">
        <v>17</v>
      </c>
      <c r="AD14">
        <v>96297</v>
      </c>
      <c r="AE14">
        <v>0.87</v>
      </c>
      <c r="AF14">
        <v>96344</v>
      </c>
      <c r="AG14">
        <v>94973</v>
      </c>
      <c r="AH14">
        <v>95611</v>
      </c>
      <c r="AJ14" t="s">
        <v>17</v>
      </c>
      <c r="AK14" t="s">
        <v>120</v>
      </c>
      <c r="AL14">
        <v>-0.25</v>
      </c>
      <c r="AM14" t="s">
        <v>121</v>
      </c>
      <c r="AN14" t="s">
        <v>122</v>
      </c>
      <c r="AO14" t="s">
        <v>123</v>
      </c>
    </row>
    <row r="15" spans="1:41" x14ac:dyDescent="0.3">
      <c r="A15" t="s">
        <v>18</v>
      </c>
      <c r="B15">
        <v>1202.8699999999999</v>
      </c>
      <c r="C15">
        <v>0.42</v>
      </c>
      <c r="D15">
        <v>1203.46</v>
      </c>
      <c r="E15">
        <v>1199.07</v>
      </c>
      <c r="F15">
        <v>1201.3900000000001</v>
      </c>
      <c r="H15" t="s">
        <v>18</v>
      </c>
      <c r="I15">
        <v>4523.34</v>
      </c>
      <c r="J15">
        <v>-0.21</v>
      </c>
      <c r="K15">
        <v>4552.42</v>
      </c>
      <c r="L15">
        <v>4494.79</v>
      </c>
      <c r="M15">
        <v>4539.92</v>
      </c>
      <c r="O15" t="s">
        <v>18</v>
      </c>
      <c r="P15">
        <v>1505.61</v>
      </c>
      <c r="Q15">
        <v>2.81</v>
      </c>
      <c r="R15">
        <v>1505.61</v>
      </c>
      <c r="S15">
        <v>1505.61</v>
      </c>
      <c r="T15">
        <v>1497.58</v>
      </c>
      <c r="V15" t="s">
        <v>19</v>
      </c>
      <c r="W15" t="s">
        <v>124</v>
      </c>
      <c r="X15">
        <v>0.22</v>
      </c>
      <c r="Y15" t="s">
        <v>125</v>
      </c>
      <c r="Z15" t="s">
        <v>126</v>
      </c>
      <c r="AA15" t="s">
        <v>127</v>
      </c>
      <c r="AC15" t="s">
        <v>18</v>
      </c>
      <c r="AD15">
        <v>95470</v>
      </c>
      <c r="AE15">
        <v>-0.46</v>
      </c>
      <c r="AF15">
        <v>96726</v>
      </c>
      <c r="AG15">
        <v>94334</v>
      </c>
      <c r="AH15">
        <v>95909</v>
      </c>
      <c r="AJ15" t="s">
        <v>18</v>
      </c>
      <c r="AK15" t="s">
        <v>128</v>
      </c>
      <c r="AL15">
        <v>0.3</v>
      </c>
      <c r="AM15" t="s">
        <v>129</v>
      </c>
      <c r="AN15" t="s">
        <v>130</v>
      </c>
      <c r="AO15" t="s">
        <v>131</v>
      </c>
    </row>
    <row r="16" spans="1:41" x14ac:dyDescent="0.3">
      <c r="A16" t="s">
        <v>19</v>
      </c>
      <c r="B16">
        <v>1197.81</v>
      </c>
      <c r="C16">
        <v>0.1</v>
      </c>
      <c r="D16">
        <v>1199.7</v>
      </c>
      <c r="E16">
        <v>1188.04</v>
      </c>
      <c r="F16">
        <v>1188.3800000000001</v>
      </c>
      <c r="H16" t="s">
        <v>19</v>
      </c>
      <c r="I16">
        <v>4533.0600000000004</v>
      </c>
      <c r="J16">
        <v>0.24</v>
      </c>
      <c r="K16">
        <v>4566.91</v>
      </c>
      <c r="L16">
        <v>4522.5</v>
      </c>
      <c r="M16">
        <v>4534.8900000000003</v>
      </c>
      <c r="O16" t="s">
        <v>19</v>
      </c>
      <c r="P16">
        <v>1464.42</v>
      </c>
      <c r="Q16">
        <v>0.31</v>
      </c>
      <c r="R16">
        <v>1464.42</v>
      </c>
      <c r="S16">
        <v>1464.42</v>
      </c>
      <c r="T16">
        <v>1472.17</v>
      </c>
      <c r="V16" t="s">
        <v>25</v>
      </c>
      <c r="W16" t="s">
        <v>132</v>
      </c>
      <c r="X16">
        <v>1.1599999999999999</v>
      </c>
      <c r="Y16" t="s">
        <v>133</v>
      </c>
      <c r="Z16" t="s">
        <v>134</v>
      </c>
      <c r="AA16" t="s">
        <v>135</v>
      </c>
      <c r="AC16" t="s">
        <v>19</v>
      </c>
      <c r="AD16">
        <v>95909</v>
      </c>
      <c r="AE16">
        <v>0.64</v>
      </c>
      <c r="AF16">
        <v>96440</v>
      </c>
      <c r="AG16">
        <v>95016</v>
      </c>
      <c r="AH16">
        <v>95125</v>
      </c>
      <c r="AJ16" t="s">
        <v>19</v>
      </c>
      <c r="AK16" t="s">
        <v>136</v>
      </c>
      <c r="AL16">
        <v>0</v>
      </c>
      <c r="AM16" t="s">
        <v>137</v>
      </c>
      <c r="AN16" t="s">
        <v>138</v>
      </c>
      <c r="AO16" t="s">
        <v>139</v>
      </c>
    </row>
    <row r="17" spans="1:41" x14ac:dyDescent="0.3">
      <c r="A17" s="2">
        <v>45912</v>
      </c>
      <c r="B17">
        <v>1196.6400000000001</v>
      </c>
      <c r="C17">
        <v>0.6</v>
      </c>
      <c r="D17">
        <v>1204.53</v>
      </c>
      <c r="E17">
        <v>1194.21</v>
      </c>
      <c r="F17">
        <v>1201.8699999999999</v>
      </c>
      <c r="H17" s="2">
        <v>46000</v>
      </c>
      <c r="I17">
        <v>4522</v>
      </c>
      <c r="J17">
        <v>-0.56999999999999995</v>
      </c>
      <c r="K17">
        <v>4564.67</v>
      </c>
      <c r="L17">
        <v>4517.79</v>
      </c>
      <c r="M17">
        <v>4544.59</v>
      </c>
      <c r="O17" s="2">
        <v>46000</v>
      </c>
      <c r="P17">
        <v>1459.85</v>
      </c>
      <c r="Q17">
        <v>2.5499999999999998</v>
      </c>
      <c r="R17">
        <v>1459.85</v>
      </c>
      <c r="S17">
        <v>1459.85</v>
      </c>
      <c r="T17">
        <v>1455.21</v>
      </c>
      <c r="V17" t="s">
        <v>26</v>
      </c>
      <c r="W17" t="s">
        <v>140</v>
      </c>
      <c r="X17">
        <v>-0.43</v>
      </c>
      <c r="Y17" t="s">
        <v>141</v>
      </c>
      <c r="Z17" t="s">
        <v>142</v>
      </c>
      <c r="AA17" t="s">
        <v>143</v>
      </c>
      <c r="AC17" t="s">
        <v>25</v>
      </c>
      <c r="AD17">
        <v>95297</v>
      </c>
      <c r="AE17">
        <v>1.82</v>
      </c>
      <c r="AF17">
        <v>95297</v>
      </c>
      <c r="AG17">
        <v>93575</v>
      </c>
      <c r="AH17">
        <v>93575</v>
      </c>
      <c r="AJ17" t="s">
        <v>25</v>
      </c>
      <c r="AK17" t="s">
        <v>136</v>
      </c>
      <c r="AL17">
        <v>0.89</v>
      </c>
      <c r="AM17" t="s">
        <v>137</v>
      </c>
      <c r="AN17" t="s">
        <v>138</v>
      </c>
      <c r="AO17" t="s">
        <v>139</v>
      </c>
    </row>
    <row r="18" spans="1:41" x14ac:dyDescent="0.3">
      <c r="A18" s="2">
        <v>45911</v>
      </c>
      <c r="B18">
        <v>1189.55</v>
      </c>
      <c r="C18">
        <v>-0.14000000000000001</v>
      </c>
      <c r="D18">
        <v>1191.6099999999999</v>
      </c>
      <c r="E18">
        <v>1178.73</v>
      </c>
      <c r="F18">
        <v>1184.27</v>
      </c>
      <c r="H18" s="2">
        <v>45970</v>
      </c>
      <c r="I18">
        <v>4548.03</v>
      </c>
      <c r="J18">
        <v>2.31</v>
      </c>
      <c r="K18">
        <v>4548.03</v>
      </c>
      <c r="L18">
        <v>4427.92</v>
      </c>
      <c r="M18">
        <v>4438.84</v>
      </c>
      <c r="O18" s="2">
        <v>45970</v>
      </c>
      <c r="P18">
        <v>1423.61</v>
      </c>
      <c r="Q18">
        <v>0.37</v>
      </c>
      <c r="R18">
        <v>1423.61</v>
      </c>
      <c r="S18">
        <v>1423.61</v>
      </c>
      <c r="T18">
        <v>1418.85</v>
      </c>
      <c r="V18" t="s">
        <v>27</v>
      </c>
      <c r="W18" t="s">
        <v>144</v>
      </c>
      <c r="X18">
        <v>1.01</v>
      </c>
      <c r="Y18" t="s">
        <v>145</v>
      </c>
      <c r="Z18" t="s">
        <v>146</v>
      </c>
      <c r="AA18" t="s">
        <v>147</v>
      </c>
      <c r="AC18" t="s">
        <v>26</v>
      </c>
      <c r="AD18">
        <v>93590</v>
      </c>
      <c r="AE18">
        <v>1.58</v>
      </c>
      <c r="AF18">
        <v>94197</v>
      </c>
      <c r="AG18">
        <v>92055</v>
      </c>
      <c r="AH18">
        <v>92207</v>
      </c>
      <c r="AJ18" t="s">
        <v>26</v>
      </c>
      <c r="AK18" t="s">
        <v>148</v>
      </c>
      <c r="AL18">
        <v>1.22</v>
      </c>
      <c r="AM18" t="s">
        <v>149</v>
      </c>
      <c r="AN18" t="s">
        <v>150</v>
      </c>
      <c r="AO18" t="s">
        <v>151</v>
      </c>
    </row>
    <row r="19" spans="1:41" x14ac:dyDescent="0.3">
      <c r="A19" s="2">
        <v>45910</v>
      </c>
      <c r="B19">
        <v>1191.25</v>
      </c>
      <c r="C19">
        <v>1.1299999999999999</v>
      </c>
      <c r="D19">
        <v>1192.78</v>
      </c>
      <c r="E19">
        <v>1179.22</v>
      </c>
      <c r="F19">
        <v>1179.4100000000001</v>
      </c>
      <c r="H19" s="2">
        <v>45939</v>
      </c>
      <c r="I19">
        <v>4445.3599999999997</v>
      </c>
      <c r="J19">
        <v>0.21</v>
      </c>
      <c r="K19">
        <v>4466.63</v>
      </c>
      <c r="L19">
        <v>4414.59</v>
      </c>
      <c r="M19">
        <v>4438.3</v>
      </c>
      <c r="O19" s="2">
        <v>45939</v>
      </c>
      <c r="P19">
        <v>1418.39</v>
      </c>
      <c r="Q19">
        <v>2.11</v>
      </c>
      <c r="R19">
        <v>1418.39</v>
      </c>
      <c r="S19">
        <v>1418.39</v>
      </c>
      <c r="T19">
        <v>1416.56</v>
      </c>
      <c r="V19" t="s">
        <v>28</v>
      </c>
      <c r="W19" t="s">
        <v>152</v>
      </c>
      <c r="X19">
        <v>1.19</v>
      </c>
      <c r="Y19" t="s">
        <v>153</v>
      </c>
      <c r="Z19" t="s">
        <v>154</v>
      </c>
      <c r="AA19" t="s">
        <v>155</v>
      </c>
      <c r="AC19" t="s">
        <v>27</v>
      </c>
      <c r="AD19">
        <v>92131</v>
      </c>
      <c r="AE19">
        <v>1.96</v>
      </c>
      <c r="AF19">
        <v>92298</v>
      </c>
      <c r="AG19">
        <v>90407</v>
      </c>
      <c r="AH19">
        <v>90451</v>
      </c>
      <c r="AJ19" t="s">
        <v>27</v>
      </c>
      <c r="AK19" t="s">
        <v>156</v>
      </c>
      <c r="AL19">
        <v>0.87</v>
      </c>
      <c r="AM19" t="s">
        <v>157</v>
      </c>
      <c r="AN19" t="s">
        <v>158</v>
      </c>
      <c r="AO19" t="s">
        <v>159</v>
      </c>
    </row>
    <row r="20" spans="1:41" x14ac:dyDescent="0.3">
      <c r="A20" s="2">
        <v>45909</v>
      </c>
      <c r="B20">
        <v>1177.99</v>
      </c>
      <c r="C20">
        <v>-0.56999999999999995</v>
      </c>
      <c r="D20">
        <v>1182.9000000000001</v>
      </c>
      <c r="E20">
        <v>1175.06</v>
      </c>
      <c r="F20">
        <v>1180.25</v>
      </c>
      <c r="H20" s="2">
        <v>45909</v>
      </c>
      <c r="I20">
        <v>4436.26</v>
      </c>
      <c r="J20">
        <v>-0.7</v>
      </c>
      <c r="K20">
        <v>4472.09</v>
      </c>
      <c r="L20">
        <v>4412.6899999999996</v>
      </c>
      <c r="M20">
        <v>4448.74</v>
      </c>
      <c r="O20" s="2">
        <v>45909</v>
      </c>
      <c r="P20">
        <v>1389.07</v>
      </c>
      <c r="Q20">
        <v>1.79</v>
      </c>
      <c r="R20">
        <v>1389.07</v>
      </c>
      <c r="S20">
        <v>1389.07</v>
      </c>
      <c r="T20">
        <v>1382.92</v>
      </c>
      <c r="V20" t="s">
        <v>160</v>
      </c>
      <c r="W20" t="s">
        <v>161</v>
      </c>
      <c r="X20">
        <v>0.85</v>
      </c>
      <c r="Y20" t="s">
        <v>162</v>
      </c>
      <c r="Z20" t="s">
        <v>163</v>
      </c>
      <c r="AA20" t="s">
        <v>164</v>
      </c>
      <c r="AC20" t="s">
        <v>28</v>
      </c>
      <c r="AD20">
        <v>90362</v>
      </c>
      <c r="AE20">
        <v>-2.72</v>
      </c>
      <c r="AF20">
        <v>92512</v>
      </c>
      <c r="AG20">
        <v>89950</v>
      </c>
      <c r="AH20">
        <v>91945</v>
      </c>
      <c r="AJ20" t="s">
        <v>28</v>
      </c>
      <c r="AK20" t="s">
        <v>165</v>
      </c>
      <c r="AL20">
        <v>-0.42</v>
      </c>
      <c r="AM20" t="s">
        <v>166</v>
      </c>
      <c r="AN20" t="s">
        <v>167</v>
      </c>
      <c r="AO20" t="s">
        <v>168</v>
      </c>
    </row>
    <row r="21" spans="1:41" x14ac:dyDescent="0.3">
      <c r="A21" s="2">
        <v>45908</v>
      </c>
      <c r="B21">
        <v>1184.68</v>
      </c>
      <c r="C21">
        <v>0.13</v>
      </c>
      <c r="D21">
        <v>1187.47</v>
      </c>
      <c r="E21">
        <v>1175.69</v>
      </c>
      <c r="F21">
        <v>1179</v>
      </c>
      <c r="H21" s="2">
        <v>45878</v>
      </c>
      <c r="I21">
        <v>4467.57</v>
      </c>
      <c r="J21">
        <v>0.16</v>
      </c>
      <c r="K21">
        <v>4482.76</v>
      </c>
      <c r="L21">
        <v>4438.07</v>
      </c>
      <c r="M21">
        <v>4467.17</v>
      </c>
      <c r="O21" s="2">
        <v>45878</v>
      </c>
      <c r="P21">
        <v>1364.68</v>
      </c>
      <c r="Q21">
        <v>0.39</v>
      </c>
      <c r="R21">
        <v>1364.68</v>
      </c>
      <c r="S21">
        <v>1364.68</v>
      </c>
      <c r="T21">
        <v>1360.78</v>
      </c>
      <c r="V21" t="s">
        <v>169</v>
      </c>
      <c r="W21" t="s">
        <v>170</v>
      </c>
      <c r="X21">
        <v>1.43</v>
      </c>
      <c r="Y21" t="s">
        <v>171</v>
      </c>
      <c r="Z21" t="s">
        <v>172</v>
      </c>
      <c r="AA21" t="s">
        <v>173</v>
      </c>
      <c r="AC21" t="s">
        <v>160</v>
      </c>
      <c r="AD21">
        <v>92884</v>
      </c>
      <c r="AE21">
        <v>-1.82</v>
      </c>
      <c r="AF21">
        <v>96158</v>
      </c>
      <c r="AG21">
        <v>91234</v>
      </c>
      <c r="AH21">
        <v>94731</v>
      </c>
      <c r="AJ21" t="s">
        <v>160</v>
      </c>
      <c r="AK21" t="s">
        <v>174</v>
      </c>
      <c r="AL21">
        <v>1.45</v>
      </c>
      <c r="AM21" t="s">
        <v>175</v>
      </c>
      <c r="AN21" t="s">
        <v>176</v>
      </c>
      <c r="AO21" t="s">
        <v>177</v>
      </c>
    </row>
    <row r="22" spans="1:41" x14ac:dyDescent="0.3">
      <c r="A22" s="2">
        <v>45905</v>
      </c>
      <c r="B22">
        <v>1183.1500000000001</v>
      </c>
      <c r="C22">
        <v>1.07</v>
      </c>
      <c r="D22">
        <v>1189.0999999999999</v>
      </c>
      <c r="E22">
        <v>1175.19</v>
      </c>
      <c r="F22">
        <v>1178.43</v>
      </c>
      <c r="H22" s="2">
        <v>45786</v>
      </c>
      <c r="I22">
        <v>4460.32</v>
      </c>
      <c r="J22">
        <v>2.1800000000000002</v>
      </c>
      <c r="K22">
        <v>4466.5600000000004</v>
      </c>
      <c r="L22">
        <v>4350.3</v>
      </c>
      <c r="M22">
        <v>4365.6099999999997</v>
      </c>
      <c r="O22" s="2">
        <v>45786</v>
      </c>
      <c r="P22">
        <v>1359.41</v>
      </c>
      <c r="Q22">
        <v>0.15</v>
      </c>
      <c r="R22">
        <v>1359.41</v>
      </c>
      <c r="S22">
        <v>1359.41</v>
      </c>
      <c r="T22">
        <v>1358.96</v>
      </c>
      <c r="V22" t="s">
        <v>178</v>
      </c>
      <c r="W22" t="s">
        <v>179</v>
      </c>
      <c r="X22">
        <v>-1.1200000000000001</v>
      </c>
      <c r="Y22" t="s">
        <v>180</v>
      </c>
      <c r="Z22" t="s">
        <v>181</v>
      </c>
      <c r="AA22" t="s">
        <v>182</v>
      </c>
      <c r="AC22" t="s">
        <v>169</v>
      </c>
      <c r="AD22">
        <v>94606</v>
      </c>
      <c r="AE22">
        <v>0</v>
      </c>
      <c r="AF22">
        <v>95041</v>
      </c>
      <c r="AG22">
        <v>94404</v>
      </c>
      <c r="AH22">
        <v>94575</v>
      </c>
      <c r="AJ22" t="s">
        <v>169</v>
      </c>
      <c r="AK22" t="s">
        <v>183</v>
      </c>
      <c r="AL22">
        <v>1.03</v>
      </c>
      <c r="AM22" t="s">
        <v>184</v>
      </c>
      <c r="AN22" t="s">
        <v>185</v>
      </c>
      <c r="AO22" t="s">
        <v>186</v>
      </c>
    </row>
    <row r="23" spans="1:41" x14ac:dyDescent="0.3">
      <c r="A23" s="2">
        <v>45904</v>
      </c>
      <c r="B23">
        <v>1170.6300000000001</v>
      </c>
      <c r="C23">
        <v>0.61</v>
      </c>
      <c r="D23">
        <v>1175.45</v>
      </c>
      <c r="E23">
        <v>1169.56</v>
      </c>
      <c r="F23">
        <v>1174.1300000000001</v>
      </c>
      <c r="H23" s="2">
        <v>45756</v>
      </c>
      <c r="I23">
        <v>4365.21</v>
      </c>
      <c r="J23">
        <v>-2.12</v>
      </c>
      <c r="K23">
        <v>4465.5</v>
      </c>
      <c r="L23">
        <v>4327.51</v>
      </c>
      <c r="M23">
        <v>4461.25</v>
      </c>
      <c r="O23" s="2">
        <v>45756</v>
      </c>
      <c r="P23">
        <v>1357.42</v>
      </c>
      <c r="Q23">
        <v>0.32</v>
      </c>
      <c r="R23">
        <v>1357.42</v>
      </c>
      <c r="S23">
        <v>1357.42</v>
      </c>
      <c r="T23">
        <v>1352.78</v>
      </c>
      <c r="V23" t="s">
        <v>187</v>
      </c>
      <c r="W23" t="s">
        <v>188</v>
      </c>
      <c r="X23">
        <v>-0.6</v>
      </c>
      <c r="Y23" t="s">
        <v>189</v>
      </c>
      <c r="Z23" t="s">
        <v>190</v>
      </c>
      <c r="AA23" t="s">
        <v>191</v>
      </c>
      <c r="AC23" t="s">
        <v>178</v>
      </c>
      <c r="AD23">
        <v>94606</v>
      </c>
      <c r="AE23">
        <v>0.15</v>
      </c>
      <c r="AF23">
        <v>94606</v>
      </c>
      <c r="AG23">
        <v>93818</v>
      </c>
      <c r="AH23">
        <v>94109</v>
      </c>
      <c r="AJ23" t="s">
        <v>178</v>
      </c>
      <c r="AK23" t="s">
        <v>192</v>
      </c>
      <c r="AL23">
        <v>1.53</v>
      </c>
      <c r="AM23" t="s">
        <v>193</v>
      </c>
      <c r="AN23" t="s">
        <v>194</v>
      </c>
      <c r="AO23" t="s">
        <v>195</v>
      </c>
    </row>
    <row r="24" spans="1:41" x14ac:dyDescent="0.3">
      <c r="A24" s="2">
        <v>45903</v>
      </c>
      <c r="B24">
        <v>1163.52</v>
      </c>
      <c r="C24">
        <v>-1.61</v>
      </c>
      <c r="D24">
        <v>1176.45</v>
      </c>
      <c r="E24">
        <v>1155.81</v>
      </c>
      <c r="F24">
        <v>1175.1199999999999</v>
      </c>
      <c r="H24" s="2">
        <v>45725</v>
      </c>
      <c r="I24">
        <v>4459.83</v>
      </c>
      <c r="J24">
        <v>-0.68</v>
      </c>
      <c r="K24">
        <v>4510.7299999999996</v>
      </c>
      <c r="L24">
        <v>4427.5200000000004</v>
      </c>
      <c r="M24">
        <v>4501.34</v>
      </c>
      <c r="O24" s="2">
        <v>45725</v>
      </c>
      <c r="P24">
        <v>1353.05</v>
      </c>
      <c r="Q24">
        <v>0.51</v>
      </c>
      <c r="R24">
        <v>1353.05</v>
      </c>
      <c r="S24">
        <v>1353.05</v>
      </c>
      <c r="T24">
        <v>1350.91</v>
      </c>
      <c r="V24" t="s">
        <v>196</v>
      </c>
      <c r="W24" t="s">
        <v>197</v>
      </c>
      <c r="X24">
        <v>0</v>
      </c>
      <c r="Y24" t="s">
        <v>198</v>
      </c>
      <c r="Z24" t="s">
        <v>199</v>
      </c>
      <c r="AA24" t="s">
        <v>200</v>
      </c>
      <c r="AC24" t="s">
        <v>187</v>
      </c>
      <c r="AD24">
        <v>94466</v>
      </c>
      <c r="AE24">
        <v>0.43</v>
      </c>
      <c r="AF24">
        <v>95020</v>
      </c>
      <c r="AG24">
        <v>93649</v>
      </c>
      <c r="AH24">
        <v>93782</v>
      </c>
      <c r="AJ24" t="s">
        <v>187</v>
      </c>
      <c r="AK24" t="s">
        <v>201</v>
      </c>
      <c r="AL24">
        <v>-0.88</v>
      </c>
      <c r="AM24" t="s">
        <v>202</v>
      </c>
      <c r="AN24" t="s">
        <v>203</v>
      </c>
      <c r="AO24" t="s">
        <v>204</v>
      </c>
    </row>
    <row r="25" spans="1:41" x14ac:dyDescent="0.3">
      <c r="A25" s="2">
        <v>45902</v>
      </c>
      <c r="B25">
        <v>1182.52</v>
      </c>
      <c r="C25">
        <v>0</v>
      </c>
      <c r="D25">
        <v>1191.3800000000001</v>
      </c>
      <c r="E25">
        <v>1175.27</v>
      </c>
      <c r="F25">
        <v>1186.8499999999999</v>
      </c>
      <c r="H25" s="2">
        <v>45697</v>
      </c>
      <c r="I25">
        <v>4490.45</v>
      </c>
      <c r="J25">
        <v>0</v>
      </c>
      <c r="K25">
        <v>4548.8900000000003</v>
      </c>
      <c r="L25">
        <v>4454.42</v>
      </c>
      <c r="M25">
        <v>4521.9799999999996</v>
      </c>
      <c r="O25" s="2">
        <v>45697</v>
      </c>
      <c r="P25">
        <v>1346.23</v>
      </c>
      <c r="Q25">
        <v>0</v>
      </c>
      <c r="R25">
        <v>1346.23</v>
      </c>
      <c r="S25">
        <v>1346.23</v>
      </c>
      <c r="T25">
        <v>1341.47</v>
      </c>
      <c r="AC25" t="s">
        <v>196</v>
      </c>
      <c r="AD25">
        <v>94059</v>
      </c>
      <c r="AE25">
        <v>0</v>
      </c>
      <c r="AF25">
        <v>94995</v>
      </c>
      <c r="AG25">
        <v>93278</v>
      </c>
      <c r="AH25">
        <v>93446</v>
      </c>
      <c r="AJ25" t="s">
        <v>196</v>
      </c>
      <c r="AK25" t="s">
        <v>205</v>
      </c>
      <c r="AL25">
        <v>0</v>
      </c>
      <c r="AM25" t="s">
        <v>206</v>
      </c>
      <c r="AN25" t="s">
        <v>207</v>
      </c>
      <c r="AO25" t="s">
        <v>208</v>
      </c>
    </row>
    <row r="27" spans="1:41" x14ac:dyDescent="0.3">
      <c r="A27" t="s">
        <v>0</v>
      </c>
      <c r="B27" t="s">
        <v>1</v>
      </c>
      <c r="C27" t="s">
        <v>2</v>
      </c>
      <c r="D27" t="s">
        <v>3</v>
      </c>
      <c r="E27" t="s">
        <v>4</v>
      </c>
      <c r="F27" t="s">
        <v>5</v>
      </c>
      <c r="H27" t="s">
        <v>0</v>
      </c>
      <c r="I27" t="s">
        <v>1</v>
      </c>
      <c r="J27" t="s">
        <v>2</v>
      </c>
      <c r="K27" t="s">
        <v>3</v>
      </c>
      <c r="L27" t="s">
        <v>4</v>
      </c>
      <c r="M27" t="s">
        <v>5</v>
      </c>
      <c r="O27" t="s">
        <v>0</v>
      </c>
      <c r="P27" t="s">
        <v>1</v>
      </c>
      <c r="Q27" t="s">
        <v>2</v>
      </c>
      <c r="R27" t="s">
        <v>3</v>
      </c>
      <c r="S27" t="s">
        <v>4</v>
      </c>
      <c r="T27" t="s">
        <v>5</v>
      </c>
    </row>
    <row r="28" spans="1:41" x14ac:dyDescent="0.3">
      <c r="A28" s="2">
        <v>45933</v>
      </c>
      <c r="B28">
        <v>2486</v>
      </c>
      <c r="C28">
        <v>2.1</v>
      </c>
      <c r="D28">
        <v>2490.81</v>
      </c>
      <c r="E28">
        <v>2461.75</v>
      </c>
      <c r="F28">
        <v>2462.2800000000002</v>
      </c>
      <c r="H28" s="2">
        <v>45726</v>
      </c>
      <c r="I28">
        <v>1115.54</v>
      </c>
      <c r="J28">
        <v>1.1399999999999999</v>
      </c>
      <c r="K28">
        <v>1117.7</v>
      </c>
      <c r="L28">
        <v>1107.8900000000001</v>
      </c>
      <c r="M28">
        <v>1108.8399999999999</v>
      </c>
      <c r="O28" s="2">
        <v>45726</v>
      </c>
      <c r="P28">
        <v>1426.29</v>
      </c>
      <c r="Q28">
        <v>0.57999999999999996</v>
      </c>
      <c r="R28">
        <v>1431.74</v>
      </c>
      <c r="S28">
        <v>1420.69</v>
      </c>
      <c r="T28">
        <v>1425.41</v>
      </c>
    </row>
    <row r="29" spans="1:41" x14ac:dyDescent="0.3">
      <c r="A29" s="2">
        <v>45932</v>
      </c>
      <c r="B29">
        <v>2434.88</v>
      </c>
      <c r="C29">
        <v>1.51</v>
      </c>
      <c r="D29">
        <v>2447.17</v>
      </c>
      <c r="E29">
        <v>2407.89</v>
      </c>
      <c r="F29">
        <v>2420.64</v>
      </c>
      <c r="H29" s="2">
        <v>45698</v>
      </c>
      <c r="I29">
        <v>1102.92</v>
      </c>
      <c r="J29">
        <v>-1.1599999999999999</v>
      </c>
      <c r="K29">
        <v>1112.25</v>
      </c>
      <c r="L29">
        <v>1100.6199999999999</v>
      </c>
      <c r="M29">
        <v>1111.06</v>
      </c>
      <c r="O29" s="2">
        <v>45698</v>
      </c>
      <c r="P29">
        <v>1418.03</v>
      </c>
      <c r="Q29">
        <v>1.34</v>
      </c>
      <c r="R29">
        <v>1425.19</v>
      </c>
      <c r="S29">
        <v>1399.35</v>
      </c>
      <c r="T29">
        <v>1410.01</v>
      </c>
    </row>
    <row r="30" spans="1:41" x14ac:dyDescent="0.3">
      <c r="A30" s="2">
        <v>45931</v>
      </c>
      <c r="B30">
        <v>2398.69</v>
      </c>
      <c r="C30">
        <v>-0.87</v>
      </c>
      <c r="D30">
        <v>2403.16</v>
      </c>
      <c r="E30">
        <v>2374.16</v>
      </c>
      <c r="F30">
        <v>2380.5700000000002</v>
      </c>
      <c r="H30" s="2">
        <v>45667</v>
      </c>
      <c r="I30">
        <v>1115.8499999999999</v>
      </c>
      <c r="J30">
        <v>-2.13</v>
      </c>
      <c r="K30">
        <v>1120.46</v>
      </c>
      <c r="L30">
        <v>1103.8900000000001</v>
      </c>
      <c r="M30">
        <v>1114.6199999999999</v>
      </c>
      <c r="O30" s="2">
        <v>45667</v>
      </c>
      <c r="P30">
        <v>1399.25</v>
      </c>
      <c r="Q30">
        <v>1.32</v>
      </c>
      <c r="R30">
        <v>1401.86</v>
      </c>
      <c r="S30">
        <v>1381.59</v>
      </c>
      <c r="T30">
        <v>1383.92</v>
      </c>
    </row>
    <row r="31" spans="1:41" x14ac:dyDescent="0.3">
      <c r="A31" t="s">
        <v>8</v>
      </c>
      <c r="B31">
        <v>2419.81</v>
      </c>
      <c r="C31">
        <v>0.36</v>
      </c>
      <c r="D31">
        <v>2422.37</v>
      </c>
      <c r="E31">
        <v>2395.86</v>
      </c>
      <c r="F31">
        <v>2415.64</v>
      </c>
      <c r="H31" t="s">
        <v>8</v>
      </c>
      <c r="I31">
        <v>1140.0999999999999</v>
      </c>
      <c r="J31">
        <v>1.1200000000000001</v>
      </c>
      <c r="K31">
        <v>1140.33</v>
      </c>
      <c r="L31">
        <v>1117.8699999999999</v>
      </c>
      <c r="M31">
        <v>1122.73</v>
      </c>
      <c r="O31" t="s">
        <v>8</v>
      </c>
      <c r="P31">
        <v>1381.03</v>
      </c>
      <c r="Q31">
        <v>1.5</v>
      </c>
      <c r="R31">
        <v>1381.32</v>
      </c>
      <c r="S31">
        <v>1362.98</v>
      </c>
      <c r="T31">
        <v>1367.39</v>
      </c>
    </row>
    <row r="32" spans="1:41" x14ac:dyDescent="0.3">
      <c r="A32" t="s">
        <v>9</v>
      </c>
      <c r="B32">
        <v>2411.0300000000002</v>
      </c>
      <c r="C32">
        <v>0</v>
      </c>
      <c r="D32">
        <v>2413.71</v>
      </c>
      <c r="E32">
        <v>2398.15</v>
      </c>
      <c r="F32">
        <v>2403.9699999999998</v>
      </c>
      <c r="H32" t="s">
        <v>9</v>
      </c>
      <c r="I32">
        <v>1127.43</v>
      </c>
      <c r="J32">
        <v>-2.0499999999999998</v>
      </c>
      <c r="K32">
        <v>1129.5999999999999</v>
      </c>
      <c r="L32">
        <v>1119.53</v>
      </c>
      <c r="M32">
        <v>1123.8</v>
      </c>
      <c r="O32" t="s">
        <v>9</v>
      </c>
      <c r="P32">
        <v>1360.62</v>
      </c>
      <c r="Q32">
        <v>-0.69</v>
      </c>
      <c r="R32">
        <v>1365.77</v>
      </c>
      <c r="S32">
        <v>1356.2</v>
      </c>
      <c r="T32">
        <v>1362.51</v>
      </c>
    </row>
    <row r="33" spans="1:20" x14ac:dyDescent="0.3">
      <c r="A33" t="s">
        <v>10</v>
      </c>
      <c r="B33">
        <v>2411.0300000000002</v>
      </c>
      <c r="C33">
        <v>-2.0699999999999998</v>
      </c>
      <c r="D33">
        <v>2439.56</v>
      </c>
      <c r="E33">
        <v>2403.81</v>
      </c>
      <c r="F33">
        <v>2422.21</v>
      </c>
      <c r="H33" t="s">
        <v>10</v>
      </c>
      <c r="I33">
        <v>1150.99</v>
      </c>
      <c r="J33">
        <v>0.5</v>
      </c>
      <c r="K33">
        <v>1157.79</v>
      </c>
      <c r="L33">
        <v>1147.54</v>
      </c>
      <c r="M33">
        <v>1148.97</v>
      </c>
      <c r="O33" t="s">
        <v>10</v>
      </c>
      <c r="P33">
        <v>1370.03</v>
      </c>
      <c r="Q33">
        <v>-1.22</v>
      </c>
      <c r="R33">
        <v>1377.16</v>
      </c>
      <c r="S33">
        <v>1363.51</v>
      </c>
      <c r="T33">
        <v>1366.96</v>
      </c>
    </row>
    <row r="34" spans="1:20" x14ac:dyDescent="0.3">
      <c r="A34" t="s">
        <v>11</v>
      </c>
      <c r="B34">
        <v>2461.9699999999998</v>
      </c>
      <c r="C34">
        <v>-0.44</v>
      </c>
      <c r="D34">
        <v>2485.0500000000002</v>
      </c>
      <c r="E34">
        <v>2457.67</v>
      </c>
      <c r="F34">
        <v>2458.2600000000002</v>
      </c>
      <c r="H34" t="s">
        <v>11</v>
      </c>
      <c r="I34">
        <v>1145.28</v>
      </c>
      <c r="J34">
        <v>0.48</v>
      </c>
      <c r="K34">
        <v>1154.02</v>
      </c>
      <c r="L34">
        <v>1143.72</v>
      </c>
      <c r="M34">
        <v>1149.9100000000001</v>
      </c>
      <c r="O34" t="s">
        <v>11</v>
      </c>
      <c r="P34">
        <v>1387.02</v>
      </c>
      <c r="Q34">
        <v>-1.64</v>
      </c>
      <c r="R34">
        <v>1403.78</v>
      </c>
      <c r="S34">
        <v>1385.11</v>
      </c>
      <c r="T34">
        <v>1400.47</v>
      </c>
    </row>
    <row r="35" spans="1:20" x14ac:dyDescent="0.3">
      <c r="A35" t="s">
        <v>12</v>
      </c>
      <c r="B35">
        <v>2472.9299999999998</v>
      </c>
      <c r="C35">
        <v>-0.42</v>
      </c>
      <c r="D35">
        <v>2487.1799999999998</v>
      </c>
      <c r="E35">
        <v>2457.65</v>
      </c>
      <c r="F35">
        <v>2484.0100000000002</v>
      </c>
      <c r="H35" t="s">
        <v>12</v>
      </c>
      <c r="I35">
        <v>1139.79</v>
      </c>
      <c r="J35">
        <v>-0.79</v>
      </c>
      <c r="K35">
        <v>1148.95</v>
      </c>
      <c r="L35">
        <v>1139.3699999999999</v>
      </c>
      <c r="M35">
        <v>1146.3900000000001</v>
      </c>
      <c r="O35" t="s">
        <v>12</v>
      </c>
      <c r="P35">
        <v>1410.17</v>
      </c>
      <c r="Q35">
        <v>-0.42</v>
      </c>
      <c r="R35">
        <v>1424.48</v>
      </c>
      <c r="S35">
        <v>1409.64</v>
      </c>
      <c r="T35">
        <v>1416.95</v>
      </c>
    </row>
    <row r="36" spans="1:20" x14ac:dyDescent="0.3">
      <c r="A36" t="s">
        <v>13</v>
      </c>
      <c r="B36">
        <v>2483.31</v>
      </c>
      <c r="C36">
        <v>7.0000000000000007E-2</v>
      </c>
      <c r="D36">
        <v>2487.64</v>
      </c>
      <c r="E36">
        <v>2480.66</v>
      </c>
      <c r="F36">
        <v>2483.87</v>
      </c>
      <c r="H36" t="s">
        <v>13</v>
      </c>
      <c r="I36">
        <v>1148.8900000000001</v>
      </c>
      <c r="J36">
        <v>7.0000000000000007E-2</v>
      </c>
      <c r="K36">
        <v>1150.9000000000001</v>
      </c>
      <c r="L36">
        <v>1147.67</v>
      </c>
      <c r="M36">
        <v>1149.1500000000001</v>
      </c>
      <c r="O36" t="s">
        <v>13</v>
      </c>
      <c r="P36">
        <v>1416.09</v>
      </c>
      <c r="Q36">
        <v>7.0000000000000007E-2</v>
      </c>
      <c r="R36">
        <v>1418.55</v>
      </c>
      <c r="S36">
        <v>1414.57</v>
      </c>
      <c r="T36">
        <v>1416.4</v>
      </c>
    </row>
    <row r="37" spans="1:20" x14ac:dyDescent="0.3">
      <c r="A37" t="s">
        <v>14</v>
      </c>
      <c r="B37">
        <v>2481.64</v>
      </c>
      <c r="C37">
        <v>2.2599999999999998</v>
      </c>
      <c r="D37">
        <v>2495.42</v>
      </c>
      <c r="E37">
        <v>2465.67</v>
      </c>
      <c r="F37">
        <v>2472.94</v>
      </c>
      <c r="H37" t="s">
        <v>14</v>
      </c>
      <c r="I37">
        <v>1148.1199999999999</v>
      </c>
      <c r="J37">
        <v>0.18</v>
      </c>
      <c r="K37">
        <v>1151.6600000000001</v>
      </c>
      <c r="L37">
        <v>1142.23</v>
      </c>
      <c r="M37">
        <v>1147.57</v>
      </c>
      <c r="O37" t="s">
        <v>14</v>
      </c>
      <c r="P37">
        <v>1415.13</v>
      </c>
      <c r="Q37">
        <v>-0.5</v>
      </c>
      <c r="R37">
        <v>1423.12</v>
      </c>
      <c r="S37">
        <v>1412.17</v>
      </c>
      <c r="T37">
        <v>1422.84</v>
      </c>
    </row>
    <row r="38" spans="1:20" x14ac:dyDescent="0.3">
      <c r="A38" t="s">
        <v>15</v>
      </c>
      <c r="B38">
        <v>2426.71</v>
      </c>
      <c r="C38">
        <v>0.4</v>
      </c>
      <c r="D38">
        <v>2458.87</v>
      </c>
      <c r="E38">
        <v>2389.85</v>
      </c>
      <c r="F38">
        <v>2449.21</v>
      </c>
      <c r="H38" t="s">
        <v>15</v>
      </c>
      <c r="I38">
        <v>1146.0999999999999</v>
      </c>
      <c r="J38">
        <v>0.78</v>
      </c>
      <c r="K38">
        <v>1155</v>
      </c>
      <c r="L38">
        <v>1139.48</v>
      </c>
      <c r="M38">
        <v>1151.9100000000001</v>
      </c>
      <c r="O38" t="s">
        <v>15</v>
      </c>
      <c r="P38">
        <v>1422.18</v>
      </c>
      <c r="Q38">
        <v>-0.79</v>
      </c>
      <c r="R38">
        <v>1447.12</v>
      </c>
      <c r="S38">
        <v>1418.34</v>
      </c>
      <c r="T38">
        <v>1447</v>
      </c>
    </row>
    <row r="39" spans="1:20" x14ac:dyDescent="0.3">
      <c r="A39" t="s">
        <v>16</v>
      </c>
      <c r="B39">
        <v>2417.1</v>
      </c>
      <c r="C39">
        <v>1.1399999999999999</v>
      </c>
      <c r="D39">
        <v>2445.2399999999998</v>
      </c>
      <c r="E39">
        <v>2404.41</v>
      </c>
      <c r="F39">
        <v>2406.35</v>
      </c>
      <c r="H39" t="s">
        <v>16</v>
      </c>
      <c r="I39">
        <v>1137.19</v>
      </c>
      <c r="J39">
        <v>-1.33</v>
      </c>
      <c r="K39">
        <v>1147.2</v>
      </c>
      <c r="L39">
        <v>1135.33</v>
      </c>
      <c r="M39">
        <v>1142.0999999999999</v>
      </c>
      <c r="O39" t="s">
        <v>16</v>
      </c>
      <c r="P39">
        <v>1433.54</v>
      </c>
      <c r="Q39">
        <v>-0.68</v>
      </c>
      <c r="R39">
        <v>1450.13</v>
      </c>
      <c r="S39">
        <v>1431.2</v>
      </c>
      <c r="T39">
        <v>1440.34</v>
      </c>
    </row>
    <row r="40" spans="1:20" x14ac:dyDescent="0.3">
      <c r="A40" t="s">
        <v>17</v>
      </c>
      <c r="B40">
        <v>2389.84</v>
      </c>
      <c r="C40">
        <v>0.36</v>
      </c>
      <c r="D40">
        <v>2404.12</v>
      </c>
      <c r="E40">
        <v>2382.9899999999998</v>
      </c>
      <c r="F40">
        <v>2391.4499999999998</v>
      </c>
      <c r="H40" t="s">
        <v>17</v>
      </c>
      <c r="I40">
        <v>1152.56</v>
      </c>
      <c r="J40">
        <v>-1.26</v>
      </c>
      <c r="K40">
        <v>1155.03</v>
      </c>
      <c r="L40">
        <v>1147.3</v>
      </c>
      <c r="M40">
        <v>1151.28</v>
      </c>
      <c r="O40" t="s">
        <v>17</v>
      </c>
      <c r="P40">
        <v>1443.3</v>
      </c>
      <c r="Q40">
        <v>-0.95</v>
      </c>
      <c r="R40">
        <v>1452.42</v>
      </c>
      <c r="S40">
        <v>1439.96</v>
      </c>
      <c r="T40">
        <v>1445.6</v>
      </c>
    </row>
    <row r="41" spans="1:20" x14ac:dyDescent="0.3">
      <c r="A41" t="s">
        <v>18</v>
      </c>
      <c r="B41">
        <v>2381.39</v>
      </c>
      <c r="C41">
        <v>1.91</v>
      </c>
      <c r="D41">
        <v>2381.96</v>
      </c>
      <c r="E41">
        <v>2342.85</v>
      </c>
      <c r="F41">
        <v>2353.73</v>
      </c>
      <c r="H41" t="s">
        <v>18</v>
      </c>
      <c r="I41">
        <v>1167.24</v>
      </c>
      <c r="J41">
        <v>1.48</v>
      </c>
      <c r="K41">
        <v>1167.52</v>
      </c>
      <c r="L41">
        <v>1156.45</v>
      </c>
      <c r="M41">
        <v>1159.78</v>
      </c>
      <c r="O41" t="s">
        <v>18</v>
      </c>
      <c r="P41">
        <v>1457.2</v>
      </c>
      <c r="Q41">
        <v>0.76</v>
      </c>
      <c r="R41">
        <v>1462.59</v>
      </c>
      <c r="S41">
        <v>1442.21</v>
      </c>
      <c r="T41">
        <v>1446.67</v>
      </c>
    </row>
    <row r="42" spans="1:20" x14ac:dyDescent="0.3">
      <c r="A42" t="s">
        <v>19</v>
      </c>
      <c r="B42">
        <v>2336.85</v>
      </c>
      <c r="C42">
        <v>0.17</v>
      </c>
      <c r="D42">
        <v>2339.94</v>
      </c>
      <c r="E42">
        <v>2332.65</v>
      </c>
      <c r="F42">
        <v>2332.9</v>
      </c>
      <c r="H42" t="s">
        <v>19</v>
      </c>
      <c r="I42">
        <v>1150.26</v>
      </c>
      <c r="J42">
        <v>0.17</v>
      </c>
      <c r="K42">
        <v>1151.79</v>
      </c>
      <c r="L42">
        <v>1148.2</v>
      </c>
      <c r="M42">
        <v>1148.32</v>
      </c>
      <c r="O42" t="s">
        <v>19</v>
      </c>
      <c r="P42">
        <v>1446.17</v>
      </c>
      <c r="Q42">
        <v>0.17</v>
      </c>
      <c r="R42">
        <v>1448.05</v>
      </c>
      <c r="S42">
        <v>1443.58</v>
      </c>
      <c r="T42">
        <v>1443.74</v>
      </c>
    </row>
    <row r="43" spans="1:20" x14ac:dyDescent="0.3">
      <c r="A43" s="2">
        <v>45912</v>
      </c>
      <c r="B43">
        <v>2332.89</v>
      </c>
      <c r="C43">
        <v>0.95</v>
      </c>
      <c r="D43">
        <v>2339.69</v>
      </c>
      <c r="E43">
        <v>2316.66</v>
      </c>
      <c r="F43">
        <v>2327.29</v>
      </c>
      <c r="H43" s="2">
        <v>46000</v>
      </c>
      <c r="I43">
        <v>1148.32</v>
      </c>
      <c r="J43">
        <v>-0.26</v>
      </c>
      <c r="K43">
        <v>1157.29</v>
      </c>
      <c r="L43">
        <v>1145.24</v>
      </c>
      <c r="M43">
        <v>1156.95</v>
      </c>
      <c r="O43" s="2">
        <v>46000</v>
      </c>
      <c r="P43">
        <v>1443.73</v>
      </c>
      <c r="Q43">
        <v>0.33</v>
      </c>
      <c r="R43">
        <v>1448.99</v>
      </c>
      <c r="S43">
        <v>1438.98</v>
      </c>
      <c r="T43">
        <v>1448.31</v>
      </c>
    </row>
    <row r="44" spans="1:20" x14ac:dyDescent="0.3">
      <c r="A44" s="2">
        <v>45911</v>
      </c>
      <c r="B44">
        <v>2310.9</v>
      </c>
      <c r="C44">
        <v>1.68</v>
      </c>
      <c r="D44">
        <v>2314.0300000000002</v>
      </c>
      <c r="E44">
        <v>2282.58</v>
      </c>
      <c r="F44">
        <v>2284.44</v>
      </c>
      <c r="H44" s="2">
        <v>45970</v>
      </c>
      <c r="I44">
        <v>1151.3399999999999</v>
      </c>
      <c r="J44">
        <v>0.59</v>
      </c>
      <c r="K44">
        <v>1152.9000000000001</v>
      </c>
      <c r="L44">
        <v>1142.3</v>
      </c>
      <c r="M44">
        <v>1146.67</v>
      </c>
      <c r="O44" s="2">
        <v>45970</v>
      </c>
      <c r="P44">
        <v>1439.01</v>
      </c>
      <c r="Q44">
        <v>-0.06</v>
      </c>
      <c r="R44">
        <v>1440.96</v>
      </c>
      <c r="S44">
        <v>1425.05</v>
      </c>
      <c r="T44">
        <v>1434.53</v>
      </c>
    </row>
    <row r="45" spans="1:20" x14ac:dyDescent="0.3">
      <c r="A45" s="2">
        <v>45910</v>
      </c>
      <c r="B45">
        <v>2272.77</v>
      </c>
      <c r="C45">
        <v>1.72</v>
      </c>
      <c r="D45">
        <v>2277.1799999999998</v>
      </c>
      <c r="E45">
        <v>2243.15</v>
      </c>
      <c r="F45">
        <v>2249.9499999999998</v>
      </c>
      <c r="H45" s="2">
        <v>45939</v>
      </c>
      <c r="I45">
        <v>1144.6300000000001</v>
      </c>
      <c r="J45">
        <v>1.07</v>
      </c>
      <c r="K45">
        <v>1146.8499999999999</v>
      </c>
      <c r="L45">
        <v>1134.46</v>
      </c>
      <c r="M45">
        <v>1134.67</v>
      </c>
      <c r="O45" s="2">
        <v>45939</v>
      </c>
      <c r="P45">
        <v>1439.81</v>
      </c>
      <c r="Q45">
        <v>-1.18</v>
      </c>
      <c r="R45">
        <v>1450.7</v>
      </c>
      <c r="S45">
        <v>1437.56</v>
      </c>
      <c r="T45">
        <v>1448.2</v>
      </c>
    </row>
    <row r="46" spans="1:20" x14ac:dyDescent="0.3">
      <c r="A46" s="2">
        <v>45909</v>
      </c>
      <c r="B46">
        <v>2234.2399999999998</v>
      </c>
      <c r="C46">
        <v>0.88</v>
      </c>
      <c r="D46">
        <v>2268.6799999999998</v>
      </c>
      <c r="E46">
        <v>2230.5100000000002</v>
      </c>
      <c r="F46">
        <v>2260.17</v>
      </c>
      <c r="H46" s="2">
        <v>45909</v>
      </c>
      <c r="I46">
        <v>1132.5</v>
      </c>
      <c r="J46">
        <v>-0.43</v>
      </c>
      <c r="K46">
        <v>1146.96</v>
      </c>
      <c r="L46">
        <v>1130.6099999999999</v>
      </c>
      <c r="M46">
        <v>1145.27</v>
      </c>
      <c r="O46" s="2">
        <v>45909</v>
      </c>
      <c r="P46">
        <v>1457.06</v>
      </c>
      <c r="Q46">
        <v>-0.66</v>
      </c>
      <c r="R46">
        <v>1479.06</v>
      </c>
      <c r="S46">
        <v>1454.63</v>
      </c>
      <c r="T46">
        <v>1472.85</v>
      </c>
    </row>
    <row r="47" spans="1:20" x14ac:dyDescent="0.3">
      <c r="A47" s="2">
        <v>45908</v>
      </c>
      <c r="B47">
        <v>2214.65</v>
      </c>
      <c r="C47">
        <v>1.45</v>
      </c>
      <c r="D47">
        <v>2218.9699999999998</v>
      </c>
      <c r="E47">
        <v>2197.0500000000002</v>
      </c>
      <c r="F47">
        <v>2201.48</v>
      </c>
      <c r="H47" s="2">
        <v>45878</v>
      </c>
      <c r="I47">
        <v>1137.3599999999999</v>
      </c>
      <c r="J47">
        <v>0.66</v>
      </c>
      <c r="K47">
        <v>1139.58</v>
      </c>
      <c r="L47">
        <v>1128.26</v>
      </c>
      <c r="M47">
        <v>1128.3699999999999</v>
      </c>
      <c r="O47" s="2">
        <v>45878</v>
      </c>
      <c r="P47">
        <v>1466.7</v>
      </c>
      <c r="Q47">
        <v>1.01</v>
      </c>
      <c r="R47">
        <v>1469.57</v>
      </c>
      <c r="S47">
        <v>1454.12</v>
      </c>
      <c r="T47">
        <v>1455.18</v>
      </c>
    </row>
    <row r="48" spans="1:20" x14ac:dyDescent="0.3">
      <c r="A48" s="2">
        <v>45905</v>
      </c>
      <c r="B48">
        <v>2183</v>
      </c>
      <c r="C48">
        <v>2</v>
      </c>
      <c r="D48">
        <v>2185.6799999999998</v>
      </c>
      <c r="E48">
        <v>2154.81</v>
      </c>
      <c r="F48">
        <v>2172</v>
      </c>
      <c r="H48" s="2">
        <v>45786</v>
      </c>
      <c r="I48">
        <v>1129.8800000000001</v>
      </c>
      <c r="J48">
        <v>1.97</v>
      </c>
      <c r="K48">
        <v>1131.27</v>
      </c>
      <c r="L48">
        <v>1115.4100000000001</v>
      </c>
      <c r="M48">
        <v>1122.47</v>
      </c>
      <c r="O48" s="2">
        <v>45786</v>
      </c>
      <c r="P48">
        <v>1452</v>
      </c>
      <c r="Q48">
        <v>2.69</v>
      </c>
      <c r="R48">
        <v>1453.83</v>
      </c>
      <c r="S48">
        <v>1430.71</v>
      </c>
      <c r="T48">
        <v>1434.7</v>
      </c>
    </row>
    <row r="49" spans="1:20" x14ac:dyDescent="0.3">
      <c r="A49" s="2">
        <v>45904</v>
      </c>
      <c r="B49">
        <v>2140.15</v>
      </c>
      <c r="C49">
        <v>0.81</v>
      </c>
      <c r="D49">
        <v>2149.86</v>
      </c>
      <c r="E49">
        <v>2134.91</v>
      </c>
      <c r="F49">
        <v>2135.77</v>
      </c>
      <c r="H49" s="2">
        <v>45756</v>
      </c>
      <c r="I49">
        <v>1108.02</v>
      </c>
      <c r="J49">
        <v>0.65</v>
      </c>
      <c r="K49">
        <v>1113.6600000000001</v>
      </c>
      <c r="L49">
        <v>1105.1099999999999</v>
      </c>
      <c r="M49">
        <v>1107.93</v>
      </c>
      <c r="O49" s="2">
        <v>45756</v>
      </c>
      <c r="P49">
        <v>1414</v>
      </c>
      <c r="Q49">
        <v>0.78</v>
      </c>
      <c r="R49">
        <v>1421.2</v>
      </c>
      <c r="S49">
        <v>1413.71</v>
      </c>
      <c r="T49">
        <v>1420.47</v>
      </c>
    </row>
    <row r="50" spans="1:20" x14ac:dyDescent="0.3">
      <c r="A50" s="2">
        <v>45903</v>
      </c>
      <c r="B50">
        <v>2122.92</v>
      </c>
      <c r="C50">
        <v>-1.1000000000000001</v>
      </c>
      <c r="D50">
        <v>2129.89</v>
      </c>
      <c r="E50">
        <v>2109.4</v>
      </c>
      <c r="F50">
        <v>2127.4899999999998</v>
      </c>
      <c r="H50" s="2">
        <v>45725</v>
      </c>
      <c r="I50">
        <v>1100.8599999999999</v>
      </c>
      <c r="J50">
        <v>-2.37</v>
      </c>
      <c r="K50">
        <v>1116.0999999999999</v>
      </c>
      <c r="L50">
        <v>1093.8399999999999</v>
      </c>
      <c r="M50">
        <v>1114.52</v>
      </c>
      <c r="O50" s="2">
        <v>45725</v>
      </c>
      <c r="P50">
        <v>1402.99</v>
      </c>
      <c r="Q50">
        <v>7.0000000000000007E-2</v>
      </c>
      <c r="R50">
        <v>1405.42</v>
      </c>
      <c r="S50">
        <v>1392.87</v>
      </c>
      <c r="T50">
        <v>1399.39</v>
      </c>
    </row>
    <row r="51" spans="1:20" x14ac:dyDescent="0.3">
      <c r="A51" s="2">
        <v>45902</v>
      </c>
      <c r="B51">
        <v>2146.4499999999998</v>
      </c>
      <c r="C51">
        <v>0</v>
      </c>
      <c r="D51">
        <v>2167.9</v>
      </c>
      <c r="E51">
        <v>2134.15</v>
      </c>
      <c r="F51">
        <v>2158.83</v>
      </c>
      <c r="H51" s="2">
        <v>45697</v>
      </c>
      <c r="I51">
        <v>1127.6199999999999</v>
      </c>
      <c r="J51">
        <v>0</v>
      </c>
      <c r="K51">
        <v>1129.67</v>
      </c>
      <c r="L51">
        <v>1119.75</v>
      </c>
      <c r="M51">
        <v>1121.06</v>
      </c>
      <c r="O51" s="2">
        <v>45697</v>
      </c>
      <c r="P51">
        <v>1402.06</v>
      </c>
      <c r="Q51">
        <v>0</v>
      </c>
      <c r="R51">
        <v>1415.58</v>
      </c>
      <c r="S51">
        <v>1394.02</v>
      </c>
      <c r="T51">
        <v>1410.85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41BD-831E-41D1-A9FE-D532E7CB2DDF}">
  <sheetPr codeName="Feuil6"/>
  <dimension ref="A1:T25"/>
  <sheetViews>
    <sheetView workbookViewId="0">
      <selection activeCell="G25" sqref="G25"/>
    </sheetView>
  </sheetViews>
  <sheetFormatPr baseColWidth="10" defaultColWidth="11.44140625" defaultRowHeight="14.4" x14ac:dyDescent="0.3"/>
  <cols>
    <col min="1" max="1" width="10.44140625" bestFit="1" customWidth="1"/>
    <col min="2" max="2" width="9.33203125" bestFit="1" customWidth="1"/>
    <col min="3" max="4" width="8.44140625" bestFit="1" customWidth="1"/>
    <col min="5" max="5" width="7.6640625" bestFit="1" customWidth="1"/>
    <col min="6" max="6" width="11.6640625" bestFit="1" customWidth="1"/>
    <col min="8" max="8" width="10.44140625" bestFit="1" customWidth="1"/>
    <col min="9" max="9" width="9.33203125" bestFit="1" customWidth="1"/>
    <col min="10" max="11" width="8.44140625" bestFit="1" customWidth="1"/>
    <col min="12" max="12" width="7.6640625" bestFit="1" customWidth="1"/>
    <col min="13" max="13" width="11.6640625" bestFit="1" customWidth="1"/>
    <col min="15" max="15" width="10.44140625" bestFit="1" customWidth="1"/>
    <col min="16" max="16" width="9.33203125" style="1" bestFit="1" customWidth="1"/>
    <col min="17" max="18" width="8.44140625" bestFit="1" customWidth="1"/>
    <col min="19" max="19" width="7.44140625" bestFit="1" customWidth="1"/>
    <col min="20" max="20" width="11.664062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0</v>
      </c>
      <c r="P1" s="1" t="s">
        <v>1</v>
      </c>
      <c r="Q1" t="s">
        <v>2</v>
      </c>
      <c r="R1" t="s">
        <v>3</v>
      </c>
      <c r="S1" t="s">
        <v>4</v>
      </c>
      <c r="T1" t="s">
        <v>5</v>
      </c>
    </row>
    <row r="2" spans="1:20" x14ac:dyDescent="0.3">
      <c r="A2" s="2">
        <v>45933</v>
      </c>
      <c r="B2">
        <v>1444.36</v>
      </c>
      <c r="C2">
        <v>2.11</v>
      </c>
      <c r="D2">
        <v>1446.43</v>
      </c>
      <c r="E2">
        <v>1416.69</v>
      </c>
      <c r="F2">
        <v>1416.7</v>
      </c>
      <c r="H2" s="2">
        <v>45726</v>
      </c>
      <c r="I2">
        <v>1548.99</v>
      </c>
      <c r="J2">
        <v>1.71</v>
      </c>
      <c r="K2">
        <v>1577.69</v>
      </c>
      <c r="L2">
        <v>1525.56</v>
      </c>
      <c r="M2">
        <v>1525.56</v>
      </c>
      <c r="O2" s="2">
        <v>45726</v>
      </c>
      <c r="P2" s="1">
        <v>68242</v>
      </c>
      <c r="Q2">
        <v>-2.5299999999999998</v>
      </c>
      <c r="R2">
        <v>70345</v>
      </c>
      <c r="S2">
        <v>68120</v>
      </c>
      <c r="T2">
        <v>70274</v>
      </c>
    </row>
    <row r="3" spans="1:20" x14ac:dyDescent="0.3">
      <c r="A3" s="2">
        <v>45932</v>
      </c>
      <c r="B3">
        <v>1414.58</v>
      </c>
      <c r="C3">
        <v>-1.34</v>
      </c>
      <c r="D3">
        <v>1443.93</v>
      </c>
      <c r="E3">
        <v>1411.78</v>
      </c>
      <c r="F3">
        <v>1431.63</v>
      </c>
      <c r="H3" s="2">
        <v>45698</v>
      </c>
      <c r="I3">
        <v>1523</v>
      </c>
      <c r="J3">
        <v>0.68</v>
      </c>
      <c r="K3">
        <v>1545.62</v>
      </c>
      <c r="L3">
        <v>1462.39</v>
      </c>
      <c r="M3">
        <v>1513.2</v>
      </c>
      <c r="O3" s="2">
        <v>45698</v>
      </c>
      <c r="P3" s="1">
        <v>70012</v>
      </c>
      <c r="Q3">
        <v>-1.1499999999999999</v>
      </c>
      <c r="R3">
        <v>71087</v>
      </c>
      <c r="S3">
        <v>69754</v>
      </c>
      <c r="T3">
        <v>70820</v>
      </c>
    </row>
    <row r="4" spans="1:20" x14ac:dyDescent="0.3">
      <c r="A4" s="2">
        <v>45931</v>
      </c>
      <c r="B4">
        <v>1433.82</v>
      </c>
      <c r="C4">
        <v>1.23</v>
      </c>
      <c r="D4">
        <v>1443.39</v>
      </c>
      <c r="E4">
        <v>1413.78</v>
      </c>
      <c r="F4">
        <v>1416.65</v>
      </c>
      <c r="H4" s="2">
        <v>45667</v>
      </c>
      <c r="I4">
        <v>1512.71</v>
      </c>
      <c r="J4">
        <v>-3.79</v>
      </c>
      <c r="K4">
        <v>1576.66</v>
      </c>
      <c r="L4">
        <v>1508.69</v>
      </c>
      <c r="M4">
        <v>1575.86</v>
      </c>
      <c r="O4" s="2">
        <v>45667</v>
      </c>
      <c r="P4" s="1">
        <v>70827</v>
      </c>
      <c r="Q4">
        <v>2</v>
      </c>
      <c r="R4">
        <v>71396</v>
      </c>
      <c r="S4">
        <v>68772</v>
      </c>
      <c r="T4">
        <v>69308</v>
      </c>
    </row>
    <row r="5" spans="1:20" x14ac:dyDescent="0.3">
      <c r="A5" t="s">
        <v>8</v>
      </c>
      <c r="B5">
        <v>1416.38</v>
      </c>
      <c r="C5">
        <v>0.82</v>
      </c>
      <c r="D5">
        <v>1418.61</v>
      </c>
      <c r="E5">
        <v>1396.56</v>
      </c>
      <c r="F5">
        <v>1407.34</v>
      </c>
      <c r="H5" t="s">
        <v>8</v>
      </c>
      <c r="I5">
        <v>1572.25</v>
      </c>
      <c r="J5">
        <v>0.79</v>
      </c>
      <c r="K5">
        <v>1579.09</v>
      </c>
      <c r="L5">
        <v>1513.51</v>
      </c>
      <c r="M5">
        <v>1562.73</v>
      </c>
      <c r="O5" t="s">
        <v>8</v>
      </c>
      <c r="P5" s="1">
        <v>69439</v>
      </c>
      <c r="Q5">
        <v>-7.0000000000000007E-2</v>
      </c>
      <c r="R5">
        <v>69737</v>
      </c>
      <c r="S5">
        <v>69031</v>
      </c>
      <c r="T5">
        <v>69615</v>
      </c>
    </row>
    <row r="6" spans="1:20" x14ac:dyDescent="0.3">
      <c r="A6" t="s">
        <v>9</v>
      </c>
      <c r="B6">
        <v>1404.85</v>
      </c>
      <c r="C6">
        <v>0.97</v>
      </c>
      <c r="D6">
        <v>1413.95</v>
      </c>
      <c r="E6">
        <v>1398.63</v>
      </c>
      <c r="F6">
        <v>1399.12</v>
      </c>
      <c r="H6" t="s">
        <v>9</v>
      </c>
      <c r="I6">
        <v>1559.94</v>
      </c>
      <c r="J6">
        <v>-2.21</v>
      </c>
      <c r="K6">
        <v>1608.78</v>
      </c>
      <c r="L6">
        <v>1559.94</v>
      </c>
      <c r="M6">
        <v>1598.63</v>
      </c>
      <c r="O6" t="s">
        <v>9</v>
      </c>
      <c r="P6" s="1">
        <v>69487</v>
      </c>
      <c r="Q6">
        <v>-0.59</v>
      </c>
      <c r="R6">
        <v>70500</v>
      </c>
      <c r="S6">
        <v>69460</v>
      </c>
      <c r="T6">
        <v>69562</v>
      </c>
    </row>
    <row r="7" spans="1:20" x14ac:dyDescent="0.3">
      <c r="A7" t="s">
        <v>10</v>
      </c>
      <c r="B7">
        <v>1391.33</v>
      </c>
      <c r="C7">
        <v>1.08</v>
      </c>
      <c r="D7">
        <v>1394.51</v>
      </c>
      <c r="E7">
        <v>1367.55</v>
      </c>
      <c r="F7">
        <v>1375.47</v>
      </c>
      <c r="H7" t="s">
        <v>10</v>
      </c>
      <c r="I7">
        <v>1595.18</v>
      </c>
      <c r="J7">
        <v>-0.46</v>
      </c>
      <c r="K7">
        <v>1615.17</v>
      </c>
      <c r="L7">
        <v>1590.41</v>
      </c>
      <c r="M7">
        <v>1604.84</v>
      </c>
      <c r="O7" t="s">
        <v>10</v>
      </c>
      <c r="P7" s="1">
        <v>69901</v>
      </c>
      <c r="Q7">
        <v>-2.87</v>
      </c>
      <c r="R7">
        <v>71725</v>
      </c>
      <c r="S7">
        <v>69844</v>
      </c>
      <c r="T7">
        <v>71725</v>
      </c>
    </row>
    <row r="8" spans="1:20" x14ac:dyDescent="0.3">
      <c r="A8" t="s">
        <v>11</v>
      </c>
      <c r="B8">
        <v>1376.48</v>
      </c>
      <c r="C8">
        <v>-1.67</v>
      </c>
      <c r="D8">
        <v>1398.7</v>
      </c>
      <c r="E8">
        <v>1373.93</v>
      </c>
      <c r="F8">
        <v>1398.6</v>
      </c>
      <c r="H8" t="s">
        <v>11</v>
      </c>
      <c r="I8">
        <v>1602.51</v>
      </c>
      <c r="J8">
        <v>-1.39</v>
      </c>
      <c r="K8">
        <v>1636.54</v>
      </c>
      <c r="L8">
        <v>1602.51</v>
      </c>
      <c r="M8">
        <v>1627.5</v>
      </c>
      <c r="O8" t="s">
        <v>11</v>
      </c>
      <c r="P8" s="1">
        <v>71964</v>
      </c>
      <c r="Q8">
        <v>0.03</v>
      </c>
      <c r="R8">
        <v>72602</v>
      </c>
      <c r="S8">
        <v>71481</v>
      </c>
      <c r="T8">
        <v>72410</v>
      </c>
    </row>
    <row r="9" spans="1:20" x14ac:dyDescent="0.3">
      <c r="A9" t="s">
        <v>12</v>
      </c>
      <c r="B9">
        <v>1399.8</v>
      </c>
      <c r="C9">
        <v>-0.42</v>
      </c>
      <c r="D9">
        <v>1408.36</v>
      </c>
      <c r="E9">
        <v>1397.42</v>
      </c>
      <c r="F9">
        <v>1406.76</v>
      </c>
      <c r="H9" t="s">
        <v>12</v>
      </c>
      <c r="I9">
        <v>1625.12</v>
      </c>
      <c r="J9">
        <v>-1.1399999999999999</v>
      </c>
      <c r="K9">
        <v>1655.19</v>
      </c>
      <c r="L9">
        <v>1621.41</v>
      </c>
      <c r="M9">
        <v>1645.25</v>
      </c>
      <c r="O9" t="s">
        <v>12</v>
      </c>
      <c r="P9" s="1">
        <v>71939</v>
      </c>
      <c r="Q9">
        <v>-0.1</v>
      </c>
      <c r="R9">
        <v>72627</v>
      </c>
      <c r="S9">
        <v>70343</v>
      </c>
      <c r="T9">
        <v>72089</v>
      </c>
    </row>
    <row r="10" spans="1:20" x14ac:dyDescent="0.3">
      <c r="A10" t="s">
        <v>13</v>
      </c>
      <c r="B10">
        <v>1405.68</v>
      </c>
      <c r="C10">
        <v>1.18</v>
      </c>
      <c r="D10">
        <v>1406.65</v>
      </c>
      <c r="E10">
        <v>1384.43</v>
      </c>
      <c r="F10">
        <v>1389.33</v>
      </c>
      <c r="H10" t="s">
        <v>13</v>
      </c>
      <c r="I10">
        <v>1643.86</v>
      </c>
      <c r="J10">
        <v>-0.94</v>
      </c>
      <c r="K10">
        <v>1668.51</v>
      </c>
      <c r="L10">
        <v>1640.26</v>
      </c>
      <c r="M10">
        <v>1663.72</v>
      </c>
      <c r="O10" t="s">
        <v>13</v>
      </c>
      <c r="P10" s="1">
        <v>72012</v>
      </c>
      <c r="Q10">
        <v>-1.31</v>
      </c>
      <c r="R10">
        <v>72764</v>
      </c>
      <c r="S10">
        <v>71739</v>
      </c>
      <c r="T10">
        <v>72103</v>
      </c>
    </row>
    <row r="11" spans="1:20" x14ac:dyDescent="0.3">
      <c r="A11" t="s">
        <v>14</v>
      </c>
      <c r="B11">
        <v>1389.29</v>
      </c>
      <c r="C11">
        <v>-0.24</v>
      </c>
      <c r="D11">
        <v>1405.58</v>
      </c>
      <c r="E11">
        <v>1379.25</v>
      </c>
      <c r="F11">
        <v>1393.12</v>
      </c>
      <c r="H11" t="s">
        <v>14</v>
      </c>
      <c r="I11">
        <v>1659.48</v>
      </c>
      <c r="J11">
        <v>0.32</v>
      </c>
      <c r="K11">
        <v>1667.39</v>
      </c>
      <c r="L11">
        <v>1655.29</v>
      </c>
      <c r="M11">
        <v>1655.76</v>
      </c>
      <c r="O11" t="s">
        <v>14</v>
      </c>
      <c r="P11" s="1">
        <v>72966</v>
      </c>
      <c r="Q11">
        <v>1.61</v>
      </c>
      <c r="R11">
        <v>73736</v>
      </c>
      <c r="S11">
        <v>72954</v>
      </c>
      <c r="T11">
        <v>73549</v>
      </c>
    </row>
    <row r="12" spans="1:20" x14ac:dyDescent="0.3">
      <c r="A12" t="s">
        <v>15</v>
      </c>
      <c r="B12">
        <v>1392.58</v>
      </c>
      <c r="C12">
        <v>0.73</v>
      </c>
      <c r="D12">
        <v>1393.8</v>
      </c>
      <c r="E12">
        <v>1372.34</v>
      </c>
      <c r="F12">
        <v>1382.16</v>
      </c>
      <c r="H12" t="s">
        <v>15</v>
      </c>
      <c r="I12">
        <v>1654.12</v>
      </c>
      <c r="J12">
        <v>-0.32</v>
      </c>
      <c r="K12">
        <v>1661.66</v>
      </c>
      <c r="L12">
        <v>1645.7</v>
      </c>
      <c r="M12">
        <v>1659.55</v>
      </c>
      <c r="O12" t="s">
        <v>15</v>
      </c>
      <c r="P12" s="1">
        <v>71813</v>
      </c>
      <c r="Q12">
        <v>2.6</v>
      </c>
      <c r="R12">
        <v>71854</v>
      </c>
      <c r="S12">
        <v>69948</v>
      </c>
      <c r="T12">
        <v>70035</v>
      </c>
    </row>
    <row r="13" spans="1:20" x14ac:dyDescent="0.3">
      <c r="A13" t="s">
        <v>16</v>
      </c>
      <c r="B13">
        <v>1382.53</v>
      </c>
      <c r="C13">
        <v>0.42</v>
      </c>
      <c r="D13">
        <v>1389.44</v>
      </c>
      <c r="E13">
        <v>1356.3</v>
      </c>
      <c r="F13">
        <v>1368.09</v>
      </c>
      <c r="H13" t="s">
        <v>16</v>
      </c>
      <c r="I13">
        <v>1659.39</v>
      </c>
      <c r="J13">
        <v>0.22</v>
      </c>
      <c r="K13">
        <v>1667.2</v>
      </c>
      <c r="L13">
        <v>1652.29</v>
      </c>
      <c r="M13">
        <v>1652.76</v>
      </c>
      <c r="O13" t="s">
        <v>16</v>
      </c>
      <c r="P13" s="1">
        <v>69990</v>
      </c>
      <c r="Q13">
        <v>-1.33</v>
      </c>
      <c r="R13">
        <v>71678</v>
      </c>
      <c r="S13">
        <v>69837</v>
      </c>
      <c r="T13">
        <v>70852</v>
      </c>
    </row>
    <row r="14" spans="1:20" x14ac:dyDescent="0.3">
      <c r="A14" t="s">
        <v>17</v>
      </c>
      <c r="B14">
        <v>1376.75</v>
      </c>
      <c r="C14">
        <v>0.55000000000000004</v>
      </c>
      <c r="D14">
        <v>1378.26</v>
      </c>
      <c r="E14">
        <v>1358.09</v>
      </c>
      <c r="F14">
        <v>1370.1</v>
      </c>
      <c r="H14" t="s">
        <v>17</v>
      </c>
      <c r="I14">
        <v>1655.75</v>
      </c>
      <c r="J14">
        <v>-0.28999999999999998</v>
      </c>
      <c r="K14">
        <v>1671.06</v>
      </c>
      <c r="L14">
        <v>1654.35</v>
      </c>
      <c r="M14">
        <v>1661.07</v>
      </c>
      <c r="O14" t="s">
        <v>17</v>
      </c>
      <c r="P14" s="1">
        <v>70934</v>
      </c>
      <c r="Q14">
        <v>-0.43</v>
      </c>
      <c r="R14">
        <v>71511</v>
      </c>
      <c r="S14">
        <v>70820</v>
      </c>
      <c r="T14">
        <v>71114</v>
      </c>
    </row>
    <row r="15" spans="1:20" x14ac:dyDescent="0.3">
      <c r="A15" t="s">
        <v>18</v>
      </c>
      <c r="B15">
        <v>1369.27</v>
      </c>
      <c r="C15">
        <v>0.4</v>
      </c>
      <c r="D15">
        <v>1376.42</v>
      </c>
      <c r="E15">
        <v>1359.99</v>
      </c>
      <c r="F15">
        <v>1366.13</v>
      </c>
      <c r="H15" t="s">
        <v>18</v>
      </c>
      <c r="I15">
        <v>1660.51</v>
      </c>
      <c r="J15">
        <v>1.2</v>
      </c>
      <c r="K15">
        <v>1668.24</v>
      </c>
      <c r="L15">
        <v>1644.74</v>
      </c>
      <c r="M15">
        <v>1645.13</v>
      </c>
      <c r="O15" t="s">
        <v>18</v>
      </c>
      <c r="P15" s="1">
        <v>71241</v>
      </c>
      <c r="Q15">
        <v>1.25</v>
      </c>
      <c r="R15">
        <v>71367</v>
      </c>
      <c r="S15">
        <v>70104</v>
      </c>
      <c r="T15">
        <v>70464</v>
      </c>
    </row>
    <row r="16" spans="1:20" x14ac:dyDescent="0.3">
      <c r="A16" t="s">
        <v>19</v>
      </c>
      <c r="B16">
        <v>1363.78</v>
      </c>
      <c r="C16">
        <v>0.14000000000000001</v>
      </c>
      <c r="D16">
        <v>1367.15</v>
      </c>
      <c r="E16">
        <v>1356.04</v>
      </c>
      <c r="F16">
        <v>1360.83</v>
      </c>
      <c r="H16" t="s">
        <v>19</v>
      </c>
      <c r="I16">
        <v>1640.78</v>
      </c>
      <c r="J16">
        <v>-0.86</v>
      </c>
      <c r="K16">
        <v>1667.55</v>
      </c>
      <c r="L16">
        <v>1640.02</v>
      </c>
      <c r="M16">
        <v>1657.8</v>
      </c>
      <c r="O16" t="s">
        <v>19</v>
      </c>
      <c r="P16" s="1">
        <v>70362</v>
      </c>
      <c r="Q16">
        <v>6.74</v>
      </c>
      <c r="R16">
        <v>70424</v>
      </c>
      <c r="S16">
        <v>65186</v>
      </c>
      <c r="T16">
        <v>65800</v>
      </c>
    </row>
    <row r="17" spans="1:20" x14ac:dyDescent="0.3">
      <c r="A17" s="2">
        <v>45912</v>
      </c>
      <c r="B17">
        <v>1361.83</v>
      </c>
      <c r="C17">
        <v>0.84</v>
      </c>
      <c r="D17">
        <v>1366.65</v>
      </c>
      <c r="E17">
        <v>1351.06</v>
      </c>
      <c r="F17">
        <v>1353.81</v>
      </c>
      <c r="H17" s="2">
        <v>46000</v>
      </c>
      <c r="I17">
        <v>1655.03</v>
      </c>
      <c r="J17">
        <v>-0.65</v>
      </c>
      <c r="K17">
        <v>1673.57</v>
      </c>
      <c r="L17">
        <v>1655.03</v>
      </c>
      <c r="M17">
        <v>1671.2</v>
      </c>
      <c r="O17" s="2">
        <v>46000</v>
      </c>
      <c r="P17" s="1">
        <v>65919</v>
      </c>
      <c r="Q17">
        <v>0.14000000000000001</v>
      </c>
      <c r="R17">
        <v>66390</v>
      </c>
      <c r="S17">
        <v>65141</v>
      </c>
      <c r="T17">
        <v>65775</v>
      </c>
    </row>
    <row r="18" spans="1:20" x14ac:dyDescent="0.3">
      <c r="A18" s="2">
        <v>45911</v>
      </c>
      <c r="B18">
        <v>1350.45</v>
      </c>
      <c r="C18">
        <v>0.75</v>
      </c>
      <c r="D18">
        <v>1353.96</v>
      </c>
      <c r="E18">
        <v>1323.77</v>
      </c>
      <c r="F18">
        <v>1336.7</v>
      </c>
      <c r="H18" s="2">
        <v>45970</v>
      </c>
      <c r="I18">
        <v>1665.86</v>
      </c>
      <c r="J18">
        <v>-0.2</v>
      </c>
      <c r="K18">
        <v>1681.27</v>
      </c>
      <c r="L18">
        <v>1660.34</v>
      </c>
      <c r="M18">
        <v>1667.78</v>
      </c>
      <c r="O18" s="2">
        <v>45970</v>
      </c>
      <c r="P18" s="1">
        <v>65826</v>
      </c>
      <c r="Q18">
        <v>-1.57</v>
      </c>
      <c r="R18">
        <v>68131</v>
      </c>
      <c r="S18">
        <v>65687</v>
      </c>
      <c r="T18">
        <v>66894</v>
      </c>
    </row>
    <row r="19" spans="1:20" x14ac:dyDescent="0.3">
      <c r="A19" s="2">
        <v>45910</v>
      </c>
      <c r="B19">
        <v>1340.36</v>
      </c>
      <c r="C19">
        <v>0.19</v>
      </c>
      <c r="D19">
        <v>1340.85</v>
      </c>
      <c r="E19">
        <v>1324.07</v>
      </c>
      <c r="F19">
        <v>1334.58</v>
      </c>
      <c r="H19" s="2">
        <v>45939</v>
      </c>
      <c r="I19">
        <v>1669.25</v>
      </c>
      <c r="J19">
        <v>2.15</v>
      </c>
      <c r="K19">
        <v>1671.82</v>
      </c>
      <c r="L19">
        <v>1632.66</v>
      </c>
      <c r="M19">
        <v>1633.62</v>
      </c>
      <c r="O19" s="2">
        <v>45939</v>
      </c>
      <c r="P19" s="1">
        <v>66876</v>
      </c>
      <c r="Q19">
        <v>1.2</v>
      </c>
      <c r="R19">
        <v>66957</v>
      </c>
      <c r="S19">
        <v>65895</v>
      </c>
      <c r="T19">
        <v>66653</v>
      </c>
    </row>
    <row r="20" spans="1:20" x14ac:dyDescent="0.3">
      <c r="A20" s="2">
        <v>45909</v>
      </c>
      <c r="B20">
        <v>1337.76</v>
      </c>
      <c r="C20">
        <v>0.34</v>
      </c>
      <c r="D20">
        <v>1348.49</v>
      </c>
      <c r="E20">
        <v>1333.44</v>
      </c>
      <c r="F20">
        <v>1336.26</v>
      </c>
      <c r="H20" s="2">
        <v>45909</v>
      </c>
      <c r="I20">
        <v>1634.06</v>
      </c>
      <c r="J20">
        <v>-2.56</v>
      </c>
      <c r="K20">
        <v>1689.19</v>
      </c>
      <c r="L20">
        <v>1634.06</v>
      </c>
      <c r="M20">
        <v>1680.71</v>
      </c>
      <c r="O20" s="2">
        <v>45909</v>
      </c>
      <c r="P20" s="1">
        <v>66083</v>
      </c>
      <c r="Q20">
        <v>0.63</v>
      </c>
      <c r="R20">
        <v>66847</v>
      </c>
      <c r="S20">
        <v>65484</v>
      </c>
      <c r="T20">
        <v>65887</v>
      </c>
    </row>
    <row r="21" spans="1:20" x14ac:dyDescent="0.3">
      <c r="A21" s="2">
        <v>45908</v>
      </c>
      <c r="B21">
        <v>1333.26</v>
      </c>
      <c r="C21">
        <v>1.64</v>
      </c>
      <c r="D21">
        <v>1335.03</v>
      </c>
      <c r="E21">
        <v>1312.49</v>
      </c>
      <c r="F21">
        <v>1312.62</v>
      </c>
      <c r="H21" s="2">
        <v>45878</v>
      </c>
      <c r="I21">
        <v>1676.93</v>
      </c>
      <c r="J21">
        <v>0.52</v>
      </c>
      <c r="K21">
        <v>1680.57</v>
      </c>
      <c r="L21">
        <v>1663.26</v>
      </c>
      <c r="M21">
        <v>1668.11</v>
      </c>
      <c r="O21" s="2">
        <v>45878</v>
      </c>
      <c r="P21" s="1">
        <v>65667</v>
      </c>
      <c r="Q21">
        <v>-2.4300000000000002</v>
      </c>
      <c r="R21">
        <v>66649</v>
      </c>
      <c r="S21">
        <v>65363</v>
      </c>
      <c r="T21">
        <v>66163</v>
      </c>
    </row>
    <row r="22" spans="1:20" x14ac:dyDescent="0.3">
      <c r="A22" s="2">
        <v>45905</v>
      </c>
      <c r="B22">
        <v>1311.8</v>
      </c>
      <c r="C22">
        <v>2.66</v>
      </c>
      <c r="D22">
        <v>1324.75</v>
      </c>
      <c r="E22">
        <v>1284.07</v>
      </c>
      <c r="F22">
        <v>1284.3</v>
      </c>
      <c r="H22" s="2">
        <v>45786</v>
      </c>
      <c r="I22">
        <v>1668.19</v>
      </c>
      <c r="J22">
        <v>0.63</v>
      </c>
      <c r="K22">
        <v>1668.19</v>
      </c>
      <c r="L22">
        <v>1660.33</v>
      </c>
      <c r="M22">
        <v>1663.07</v>
      </c>
      <c r="O22" s="2">
        <v>45786</v>
      </c>
      <c r="P22" s="1">
        <v>67299</v>
      </c>
      <c r="Q22">
        <v>-1.1499999999999999</v>
      </c>
      <c r="R22">
        <v>68985</v>
      </c>
      <c r="S22">
        <v>67265</v>
      </c>
      <c r="T22">
        <v>68267</v>
      </c>
    </row>
    <row r="23" spans="1:20" x14ac:dyDescent="0.3">
      <c r="A23" s="2">
        <v>45904</v>
      </c>
      <c r="B23">
        <v>1277.82</v>
      </c>
      <c r="C23">
        <v>-2.16</v>
      </c>
      <c r="D23">
        <v>1301.21</v>
      </c>
      <c r="E23">
        <v>1277.54</v>
      </c>
      <c r="F23">
        <v>1300.6400000000001</v>
      </c>
      <c r="H23" s="2">
        <v>45756</v>
      </c>
      <c r="I23">
        <v>1657.72</v>
      </c>
      <c r="J23">
        <v>-0.28000000000000003</v>
      </c>
      <c r="K23">
        <v>1679.06</v>
      </c>
      <c r="L23">
        <v>1657.72</v>
      </c>
      <c r="M23">
        <v>1663.88</v>
      </c>
      <c r="O23" s="2">
        <v>45756</v>
      </c>
      <c r="P23" s="1">
        <v>68081</v>
      </c>
      <c r="Q23">
        <v>0.65</v>
      </c>
      <c r="R23">
        <v>68376</v>
      </c>
      <c r="S23">
        <v>67675</v>
      </c>
      <c r="T23">
        <v>67782</v>
      </c>
    </row>
    <row r="24" spans="1:20" x14ac:dyDescent="0.3">
      <c r="A24" s="2">
        <v>45903</v>
      </c>
      <c r="B24">
        <v>1306.06</v>
      </c>
      <c r="C24">
        <v>0.42</v>
      </c>
      <c r="D24">
        <v>1312.73</v>
      </c>
      <c r="E24">
        <v>1284.6099999999999</v>
      </c>
      <c r="F24">
        <v>1298.81</v>
      </c>
      <c r="H24" s="2">
        <v>45725</v>
      </c>
      <c r="I24">
        <v>1662.3</v>
      </c>
      <c r="J24">
        <v>-0.13</v>
      </c>
      <c r="K24">
        <v>1674.79</v>
      </c>
      <c r="L24">
        <v>1653.41</v>
      </c>
      <c r="M24">
        <v>1664.53</v>
      </c>
      <c r="O24" s="2">
        <v>45725</v>
      </c>
      <c r="P24" s="1">
        <v>67641</v>
      </c>
      <c r="Q24">
        <v>-1.65</v>
      </c>
      <c r="R24">
        <v>68730</v>
      </c>
      <c r="S24">
        <v>66771</v>
      </c>
      <c r="T24">
        <v>68730</v>
      </c>
    </row>
    <row r="25" spans="1:20" x14ac:dyDescent="0.3">
      <c r="A25" s="2">
        <v>45902</v>
      </c>
      <c r="B25">
        <v>1300.6099999999999</v>
      </c>
      <c r="C25">
        <v>0</v>
      </c>
      <c r="D25">
        <v>1319.61</v>
      </c>
      <c r="E25">
        <v>1285.74</v>
      </c>
      <c r="F25">
        <v>1314.39</v>
      </c>
      <c r="H25" s="2">
        <v>45697</v>
      </c>
      <c r="I25">
        <v>1664.51</v>
      </c>
      <c r="J25">
        <v>0</v>
      </c>
      <c r="K25">
        <v>1688.71</v>
      </c>
      <c r="L25">
        <v>1660.12</v>
      </c>
      <c r="M25">
        <v>1688.17</v>
      </c>
      <c r="O25" s="2">
        <v>45697</v>
      </c>
      <c r="P25" s="1">
        <v>68773</v>
      </c>
      <c r="Q25">
        <v>0</v>
      </c>
      <c r="R25">
        <v>72044</v>
      </c>
      <c r="S25">
        <v>67157</v>
      </c>
      <c r="T25">
        <v>71908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20D29-CE66-48C6-B368-128918BE851A}">
  <sheetPr codeName="Feuil4"/>
  <dimension ref="A1:AO49"/>
  <sheetViews>
    <sheetView topLeftCell="N1" workbookViewId="0">
      <selection activeCell="U23" sqref="U23"/>
    </sheetView>
  </sheetViews>
  <sheetFormatPr baseColWidth="10" defaultColWidth="11.44140625" defaultRowHeight="14.4" x14ac:dyDescent="0.3"/>
  <cols>
    <col min="1" max="1" width="10.44140625" bestFit="1" customWidth="1"/>
    <col min="2" max="2" width="9.33203125" bestFit="1" customWidth="1"/>
    <col min="3" max="4" width="8.44140625" bestFit="1" customWidth="1"/>
    <col min="5" max="5" width="7.6640625" bestFit="1" customWidth="1"/>
    <col min="6" max="6" width="11.6640625" bestFit="1" customWidth="1"/>
    <col min="8" max="8" width="10.44140625" bestFit="1" customWidth="1"/>
    <col min="9" max="9" width="9.33203125" bestFit="1" customWidth="1"/>
    <col min="10" max="11" width="8.44140625" bestFit="1" customWidth="1"/>
    <col min="12" max="12" width="7.6640625" bestFit="1" customWidth="1"/>
    <col min="13" max="13" width="11.6640625" bestFit="1" customWidth="1"/>
    <col min="15" max="15" width="10.44140625" bestFit="1" customWidth="1"/>
    <col min="16" max="16" width="9.33203125" bestFit="1" customWidth="1"/>
    <col min="17" max="18" width="8.44140625" bestFit="1" customWidth="1"/>
    <col min="19" max="19" width="7.6640625" bestFit="1" customWidth="1"/>
    <col min="20" max="20" width="11.6640625" bestFit="1" customWidth="1"/>
    <col min="22" max="22" width="10.44140625" bestFit="1" customWidth="1"/>
    <col min="23" max="23" width="9.33203125" bestFit="1" customWidth="1"/>
    <col min="24" max="24" width="8.44140625" bestFit="1" customWidth="1"/>
    <col min="25" max="26" width="8.6640625" bestFit="1" customWidth="1"/>
    <col min="27" max="27" width="11.6640625" bestFit="1" customWidth="1"/>
    <col min="29" max="29" width="10.44140625" bestFit="1" customWidth="1"/>
    <col min="30" max="30" width="9.33203125" bestFit="1" customWidth="1"/>
    <col min="31" max="32" width="8.44140625" bestFit="1" customWidth="1"/>
    <col min="33" max="33" width="7.44140625" bestFit="1" customWidth="1"/>
    <col min="34" max="34" width="11.6640625" bestFit="1" customWidth="1"/>
    <col min="36" max="36" width="10.44140625" bestFit="1" customWidth="1"/>
    <col min="37" max="37" width="11.33203125" bestFit="1" customWidth="1"/>
    <col min="38" max="38" width="8.44140625" bestFit="1" customWidth="1"/>
    <col min="39" max="40" width="11.33203125" bestFit="1" customWidth="1"/>
    <col min="41" max="41" width="11.664062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V1" t="s">
        <v>0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C1" t="s">
        <v>0</v>
      </c>
      <c r="AD1" t="s">
        <v>1</v>
      </c>
      <c r="AE1" t="s">
        <v>2</v>
      </c>
      <c r="AF1" t="s">
        <v>3</v>
      </c>
      <c r="AG1" t="s">
        <v>4</v>
      </c>
      <c r="AH1" t="s">
        <v>5</v>
      </c>
      <c r="AJ1" t="s">
        <v>0</v>
      </c>
      <c r="AK1" t="s">
        <v>1</v>
      </c>
      <c r="AL1" t="s">
        <v>2</v>
      </c>
      <c r="AM1" t="s">
        <v>3</v>
      </c>
      <c r="AN1" t="s">
        <v>4</v>
      </c>
      <c r="AO1" t="s">
        <v>5</v>
      </c>
    </row>
    <row r="2" spans="1:41" x14ac:dyDescent="0.3">
      <c r="A2" s="2">
        <v>45667</v>
      </c>
      <c r="B2">
        <v>6711.2</v>
      </c>
      <c r="C2">
        <v>0.34</v>
      </c>
      <c r="D2">
        <v>6718.48</v>
      </c>
      <c r="E2">
        <v>6656.2</v>
      </c>
      <c r="F2">
        <v>6664.92</v>
      </c>
      <c r="H2" s="2">
        <v>45667</v>
      </c>
      <c r="I2">
        <v>46441.1</v>
      </c>
      <c r="J2">
        <v>0.09</v>
      </c>
      <c r="O2" s="2">
        <v>45667</v>
      </c>
      <c r="P2">
        <v>22755.16</v>
      </c>
      <c r="Q2">
        <v>0.42</v>
      </c>
      <c r="R2">
        <v>22782.58</v>
      </c>
      <c r="S2">
        <v>22516.74</v>
      </c>
      <c r="T2">
        <v>22530.95</v>
      </c>
      <c r="V2" s="2">
        <v>45667</v>
      </c>
      <c r="W2">
        <v>24800.86</v>
      </c>
      <c r="X2">
        <v>0.49</v>
      </c>
      <c r="Y2">
        <v>24816.67</v>
      </c>
      <c r="Z2">
        <v>24517.759999999998</v>
      </c>
      <c r="AA2">
        <v>24539.25</v>
      </c>
      <c r="AC2" t="s">
        <v>24</v>
      </c>
      <c r="AD2">
        <v>85940</v>
      </c>
      <c r="AE2">
        <v>-1.1499999999999999</v>
      </c>
      <c r="AF2">
        <v>85940</v>
      </c>
      <c r="AG2">
        <v>85940</v>
      </c>
      <c r="AH2">
        <v>87308</v>
      </c>
      <c r="AJ2" t="s">
        <v>24</v>
      </c>
      <c r="AK2" t="s">
        <v>209</v>
      </c>
      <c r="AL2">
        <v>-0.5</v>
      </c>
      <c r="AM2" t="s">
        <v>210</v>
      </c>
      <c r="AN2" t="s">
        <v>211</v>
      </c>
      <c r="AO2" t="s">
        <v>212</v>
      </c>
    </row>
    <row r="3" spans="1:41" x14ac:dyDescent="0.3">
      <c r="A3" t="s">
        <v>8</v>
      </c>
      <c r="B3">
        <v>6688.46</v>
      </c>
      <c r="C3">
        <v>0.41</v>
      </c>
      <c r="D3">
        <v>6691.25</v>
      </c>
      <c r="E3">
        <v>6641</v>
      </c>
      <c r="F3">
        <v>6656.19</v>
      </c>
      <c r="H3" t="s">
        <v>8</v>
      </c>
      <c r="I3">
        <v>46397.89</v>
      </c>
      <c r="J3">
        <v>0.18</v>
      </c>
      <c r="O3" t="s">
        <v>8</v>
      </c>
      <c r="P3">
        <v>22660.01</v>
      </c>
      <c r="Q3">
        <v>0.3</v>
      </c>
      <c r="R3">
        <v>22671.39</v>
      </c>
      <c r="S3">
        <v>22493.96</v>
      </c>
      <c r="T3">
        <v>22580.36</v>
      </c>
      <c r="V3" t="s">
        <v>8</v>
      </c>
      <c r="W3">
        <v>24679.99</v>
      </c>
      <c r="X3">
        <v>0.28000000000000003</v>
      </c>
      <c r="Y3">
        <v>24691.23</v>
      </c>
      <c r="Z3">
        <v>24505.14</v>
      </c>
      <c r="AA3">
        <v>24597.4</v>
      </c>
      <c r="AC3" t="s">
        <v>8</v>
      </c>
      <c r="AD3">
        <v>86942</v>
      </c>
      <c r="AE3">
        <v>-0.19</v>
      </c>
      <c r="AF3">
        <v>86942</v>
      </c>
      <c r="AG3">
        <v>86942</v>
      </c>
      <c r="AH3">
        <v>87647</v>
      </c>
      <c r="AJ3" t="s">
        <v>8</v>
      </c>
      <c r="AK3" t="s">
        <v>212</v>
      </c>
      <c r="AL3">
        <v>-1.1000000000000001</v>
      </c>
      <c r="AM3" t="s">
        <v>213</v>
      </c>
      <c r="AN3" t="s">
        <v>214</v>
      </c>
      <c r="AO3" t="s">
        <v>215</v>
      </c>
    </row>
    <row r="4" spans="1:41" x14ac:dyDescent="0.3">
      <c r="A4" t="s">
        <v>9</v>
      </c>
      <c r="B4">
        <v>6661.21</v>
      </c>
      <c r="C4">
        <v>0.26</v>
      </c>
      <c r="D4">
        <v>6677.31</v>
      </c>
      <c r="E4">
        <v>6644.49</v>
      </c>
      <c r="F4">
        <v>6661.58</v>
      </c>
      <c r="H4" t="s">
        <v>9</v>
      </c>
      <c r="I4">
        <v>46316.07</v>
      </c>
      <c r="J4">
        <v>0.15</v>
      </c>
      <c r="O4" t="s">
        <v>9</v>
      </c>
      <c r="P4">
        <v>22591.15</v>
      </c>
      <c r="Q4">
        <v>0.48</v>
      </c>
      <c r="R4">
        <v>22704.9</v>
      </c>
      <c r="S4">
        <v>22536.06</v>
      </c>
      <c r="T4">
        <v>22605.3</v>
      </c>
      <c r="V4" t="s">
        <v>9</v>
      </c>
      <c r="W4">
        <v>24611.35</v>
      </c>
      <c r="X4">
        <v>0.44</v>
      </c>
      <c r="Y4">
        <v>24741.77</v>
      </c>
      <c r="Z4">
        <v>24560.22</v>
      </c>
      <c r="AA4">
        <v>24629.02</v>
      </c>
      <c r="AC4" t="s">
        <v>9</v>
      </c>
      <c r="AD4">
        <v>87106</v>
      </c>
      <c r="AE4">
        <v>1.02</v>
      </c>
      <c r="AF4">
        <v>87106</v>
      </c>
      <c r="AG4">
        <v>87106</v>
      </c>
      <c r="AH4">
        <v>87435</v>
      </c>
      <c r="AJ4" t="s">
        <v>9</v>
      </c>
      <c r="AK4" t="s">
        <v>215</v>
      </c>
      <c r="AL4">
        <v>0.12</v>
      </c>
      <c r="AM4" t="s">
        <v>216</v>
      </c>
      <c r="AN4" t="s">
        <v>217</v>
      </c>
      <c r="AO4" t="s">
        <v>218</v>
      </c>
    </row>
    <row r="5" spans="1:41" x14ac:dyDescent="0.3">
      <c r="A5" t="s">
        <v>10</v>
      </c>
      <c r="B5">
        <v>6643.7</v>
      </c>
      <c r="C5">
        <v>0.59</v>
      </c>
      <c r="D5">
        <v>6648.97</v>
      </c>
      <c r="E5">
        <v>6604.43</v>
      </c>
      <c r="F5">
        <v>6615.38</v>
      </c>
      <c r="H5" t="s">
        <v>10</v>
      </c>
      <c r="I5">
        <v>46247.29</v>
      </c>
      <c r="J5">
        <v>0.65</v>
      </c>
      <c r="O5" t="s">
        <v>10</v>
      </c>
      <c r="P5">
        <v>22484.07</v>
      </c>
      <c r="Q5">
        <v>0.44</v>
      </c>
      <c r="R5">
        <v>22488.18</v>
      </c>
      <c r="S5">
        <v>22285.439999999999</v>
      </c>
      <c r="T5">
        <v>22403.27</v>
      </c>
      <c r="V5" t="s">
        <v>10</v>
      </c>
      <c r="W5">
        <v>24503.85</v>
      </c>
      <c r="X5">
        <v>0.44</v>
      </c>
      <c r="Y5">
        <v>24510.37</v>
      </c>
      <c r="Z5">
        <v>24297.7</v>
      </c>
      <c r="AA5">
        <v>24410.95</v>
      </c>
      <c r="AC5" t="s">
        <v>10</v>
      </c>
      <c r="AD5">
        <v>86229</v>
      </c>
      <c r="AE5">
        <v>0.27</v>
      </c>
      <c r="AF5">
        <v>86229</v>
      </c>
      <c r="AG5">
        <v>86229</v>
      </c>
      <c r="AH5">
        <v>86092</v>
      </c>
      <c r="AJ5" t="s">
        <v>10</v>
      </c>
      <c r="AK5" t="s">
        <v>218</v>
      </c>
      <c r="AL5">
        <v>1.31</v>
      </c>
      <c r="AM5" t="s">
        <v>219</v>
      </c>
      <c r="AN5" t="s">
        <v>220</v>
      </c>
      <c r="AO5" t="s">
        <v>221</v>
      </c>
    </row>
    <row r="6" spans="1:41" x14ac:dyDescent="0.3">
      <c r="A6" t="s">
        <v>11</v>
      </c>
      <c r="B6">
        <v>6604.72</v>
      </c>
      <c r="C6">
        <v>-0.5</v>
      </c>
      <c r="D6">
        <v>6619</v>
      </c>
      <c r="E6">
        <v>6569.22</v>
      </c>
      <c r="F6">
        <v>6608.19</v>
      </c>
      <c r="H6" t="s">
        <v>11</v>
      </c>
      <c r="I6">
        <v>45947.32</v>
      </c>
      <c r="J6">
        <v>-0.38</v>
      </c>
      <c r="O6" t="s">
        <v>11</v>
      </c>
      <c r="P6">
        <v>22384.7</v>
      </c>
      <c r="Q6">
        <v>-0.5</v>
      </c>
      <c r="R6">
        <v>22456.78</v>
      </c>
      <c r="S6">
        <v>22185.87</v>
      </c>
      <c r="T6">
        <v>22318.77</v>
      </c>
      <c r="V6" t="s">
        <v>11</v>
      </c>
      <c r="W6">
        <v>24397.31</v>
      </c>
      <c r="X6">
        <v>-0.43</v>
      </c>
      <c r="Y6">
        <v>24460.66</v>
      </c>
      <c r="Z6">
        <v>24186.37</v>
      </c>
      <c r="AA6">
        <v>24321.73</v>
      </c>
      <c r="AC6" t="s">
        <v>11</v>
      </c>
      <c r="AD6">
        <v>86000</v>
      </c>
      <c r="AE6">
        <v>-1.57</v>
      </c>
      <c r="AF6">
        <v>86000</v>
      </c>
      <c r="AG6">
        <v>86000</v>
      </c>
      <c r="AH6">
        <v>86797</v>
      </c>
      <c r="AJ6" t="s">
        <v>11</v>
      </c>
      <c r="AK6" t="s">
        <v>222</v>
      </c>
      <c r="AL6">
        <v>-4.09</v>
      </c>
      <c r="AM6" t="s">
        <v>223</v>
      </c>
      <c r="AN6" t="s">
        <v>224</v>
      </c>
      <c r="AO6" t="s">
        <v>225</v>
      </c>
    </row>
    <row r="7" spans="1:41" x14ac:dyDescent="0.3">
      <c r="A7" t="s">
        <v>12</v>
      </c>
      <c r="B7">
        <v>6637.97</v>
      </c>
      <c r="C7">
        <v>-0.28000000000000003</v>
      </c>
      <c r="D7">
        <v>6672.66</v>
      </c>
      <c r="E7">
        <v>6621.76</v>
      </c>
      <c r="F7">
        <v>6669.79</v>
      </c>
      <c r="H7" t="s">
        <v>12</v>
      </c>
      <c r="I7">
        <v>46121.279999999999</v>
      </c>
      <c r="J7">
        <v>-0.37</v>
      </c>
      <c r="O7" t="s">
        <v>12</v>
      </c>
      <c r="P7">
        <v>22497.86</v>
      </c>
      <c r="Q7">
        <v>-0.33</v>
      </c>
      <c r="R7">
        <v>22657.45</v>
      </c>
      <c r="S7">
        <v>22397</v>
      </c>
      <c r="T7">
        <v>22656.02</v>
      </c>
      <c r="V7" t="s">
        <v>12</v>
      </c>
      <c r="W7">
        <v>24503.57</v>
      </c>
      <c r="X7">
        <v>-0.31</v>
      </c>
      <c r="Y7">
        <v>24650.42</v>
      </c>
      <c r="Z7">
        <v>24388.59</v>
      </c>
      <c r="AA7">
        <v>24648.97</v>
      </c>
      <c r="AC7" t="s">
        <v>12</v>
      </c>
      <c r="AD7">
        <v>87375</v>
      </c>
      <c r="AE7">
        <v>-0.37</v>
      </c>
      <c r="AF7">
        <v>87375</v>
      </c>
      <c r="AG7">
        <v>87375</v>
      </c>
      <c r="AH7">
        <v>87487</v>
      </c>
      <c r="AJ7" t="s">
        <v>12</v>
      </c>
      <c r="AK7" t="s">
        <v>226</v>
      </c>
      <c r="AL7">
        <v>1.54</v>
      </c>
      <c r="AM7" t="s">
        <v>227</v>
      </c>
      <c r="AN7" t="s">
        <v>228</v>
      </c>
      <c r="AO7" t="s">
        <v>228</v>
      </c>
    </row>
    <row r="8" spans="1:41" x14ac:dyDescent="0.3">
      <c r="A8" t="s">
        <v>13</v>
      </c>
      <c r="B8">
        <v>6656.92</v>
      </c>
      <c r="C8">
        <v>-0.55000000000000004</v>
      </c>
      <c r="D8">
        <v>6699.52</v>
      </c>
      <c r="E8">
        <v>6645.58</v>
      </c>
      <c r="F8">
        <v>6692.44</v>
      </c>
      <c r="H8" t="s">
        <v>13</v>
      </c>
      <c r="I8">
        <v>46292.78</v>
      </c>
      <c r="J8">
        <v>-0.19</v>
      </c>
      <c r="O8" t="s">
        <v>13</v>
      </c>
      <c r="P8">
        <v>22573.47</v>
      </c>
      <c r="Q8">
        <v>-0.95</v>
      </c>
      <c r="R8">
        <v>22785.13</v>
      </c>
      <c r="S8">
        <v>22539.040000000001</v>
      </c>
      <c r="T8">
        <v>22782.720000000001</v>
      </c>
      <c r="V8" t="s">
        <v>13</v>
      </c>
      <c r="W8">
        <v>24580.17</v>
      </c>
      <c r="X8">
        <v>-0.73</v>
      </c>
      <c r="Y8">
        <v>24764.3</v>
      </c>
      <c r="Z8">
        <v>24536.5</v>
      </c>
      <c r="AA8">
        <v>24752.74</v>
      </c>
      <c r="AC8" t="s">
        <v>13</v>
      </c>
      <c r="AD8">
        <v>87695</v>
      </c>
      <c r="AE8">
        <v>1.69</v>
      </c>
      <c r="AF8">
        <v>87695</v>
      </c>
      <c r="AG8">
        <v>87695</v>
      </c>
      <c r="AH8">
        <v>86705</v>
      </c>
      <c r="AJ8" t="s">
        <v>13</v>
      </c>
      <c r="AK8" t="s">
        <v>229</v>
      </c>
      <c r="AL8">
        <v>0.24</v>
      </c>
      <c r="AM8" t="s">
        <v>230</v>
      </c>
      <c r="AN8" t="s">
        <v>231</v>
      </c>
      <c r="AO8" t="s">
        <v>232</v>
      </c>
    </row>
    <row r="9" spans="1:41" x14ac:dyDescent="0.3">
      <c r="A9" t="s">
        <v>14</v>
      </c>
      <c r="B9">
        <v>6693.75</v>
      </c>
      <c r="C9">
        <v>0.44</v>
      </c>
      <c r="D9">
        <v>6698.88</v>
      </c>
      <c r="E9">
        <v>6648.07</v>
      </c>
      <c r="F9">
        <v>6654.28</v>
      </c>
      <c r="H9" t="s">
        <v>14</v>
      </c>
      <c r="I9">
        <v>46381.54</v>
      </c>
      <c r="J9">
        <v>0.14000000000000001</v>
      </c>
      <c r="O9" t="s">
        <v>14</v>
      </c>
      <c r="P9">
        <v>22788.98</v>
      </c>
      <c r="Q9">
        <v>0.7</v>
      </c>
      <c r="R9">
        <v>22801.9</v>
      </c>
      <c r="S9">
        <v>22590.86</v>
      </c>
      <c r="T9">
        <v>22606.59</v>
      </c>
      <c r="V9" t="s">
        <v>14</v>
      </c>
      <c r="W9">
        <v>24761.07</v>
      </c>
      <c r="X9">
        <v>0.55000000000000004</v>
      </c>
      <c r="Y9">
        <v>24781.73</v>
      </c>
      <c r="Z9">
        <v>24578.09</v>
      </c>
      <c r="AA9">
        <v>24588.18</v>
      </c>
      <c r="AC9" t="s">
        <v>14</v>
      </c>
      <c r="AD9">
        <v>86236</v>
      </c>
      <c r="AE9">
        <v>-0.86</v>
      </c>
      <c r="AF9">
        <v>86236</v>
      </c>
      <c r="AG9">
        <v>86236</v>
      </c>
      <c r="AH9">
        <v>86122</v>
      </c>
      <c r="AJ9" t="s">
        <v>14</v>
      </c>
      <c r="AK9" t="s">
        <v>232</v>
      </c>
      <c r="AL9">
        <v>7.55</v>
      </c>
      <c r="AM9" t="s">
        <v>233</v>
      </c>
      <c r="AN9" t="s">
        <v>234</v>
      </c>
      <c r="AO9" t="s">
        <v>234</v>
      </c>
    </row>
    <row r="10" spans="1:41" x14ac:dyDescent="0.3">
      <c r="A10" t="s">
        <v>15</v>
      </c>
      <c r="B10">
        <v>6664.36</v>
      </c>
      <c r="C10">
        <v>0.49</v>
      </c>
      <c r="D10">
        <v>6671.82</v>
      </c>
      <c r="E10">
        <v>6630.31</v>
      </c>
      <c r="F10">
        <v>6647.11</v>
      </c>
      <c r="H10" t="s">
        <v>15</v>
      </c>
      <c r="I10">
        <v>46315.27</v>
      </c>
      <c r="J10">
        <v>0.37</v>
      </c>
      <c r="O10" t="s">
        <v>15</v>
      </c>
      <c r="P10">
        <v>22631.48</v>
      </c>
      <c r="Q10">
        <v>0.72</v>
      </c>
      <c r="R10">
        <v>22645.11</v>
      </c>
      <c r="S10">
        <v>22497.71</v>
      </c>
      <c r="T10">
        <v>22554.32</v>
      </c>
      <c r="V10" t="s">
        <v>15</v>
      </c>
      <c r="W10">
        <v>24626.25</v>
      </c>
      <c r="X10">
        <v>0.7</v>
      </c>
      <c r="Y10">
        <v>24641.93</v>
      </c>
      <c r="Z10">
        <v>24469.279999999999</v>
      </c>
      <c r="AA10">
        <v>24528.44</v>
      </c>
      <c r="AC10" t="s">
        <v>15</v>
      </c>
      <c r="AD10">
        <v>86985</v>
      </c>
      <c r="AE10">
        <v>-0.05</v>
      </c>
      <c r="AF10">
        <v>86985</v>
      </c>
      <c r="AG10">
        <v>86985</v>
      </c>
      <c r="AH10">
        <v>86816</v>
      </c>
      <c r="AJ10" t="s">
        <v>15</v>
      </c>
      <c r="AK10" t="s">
        <v>235</v>
      </c>
      <c r="AL10">
        <v>-0.68</v>
      </c>
      <c r="AM10" t="s">
        <v>236</v>
      </c>
      <c r="AN10" t="s">
        <v>237</v>
      </c>
      <c r="AO10" t="s">
        <v>238</v>
      </c>
    </row>
    <row r="11" spans="1:41" x14ac:dyDescent="0.3">
      <c r="A11" t="s">
        <v>16</v>
      </c>
      <c r="B11">
        <v>6631.96</v>
      </c>
      <c r="C11">
        <v>0.48</v>
      </c>
      <c r="D11">
        <v>6656.8</v>
      </c>
      <c r="E11">
        <v>6611.89</v>
      </c>
      <c r="F11">
        <v>6626.85</v>
      </c>
      <c r="H11" t="s">
        <v>16</v>
      </c>
      <c r="I11">
        <v>46142.42</v>
      </c>
      <c r="J11">
        <v>0.27</v>
      </c>
      <c r="O11" t="s">
        <v>16</v>
      </c>
      <c r="P11">
        <v>22470.73</v>
      </c>
      <c r="Q11">
        <v>0.94</v>
      </c>
      <c r="R11">
        <v>22540.93</v>
      </c>
      <c r="S11">
        <v>22358.49</v>
      </c>
      <c r="T11">
        <v>22439.11</v>
      </c>
      <c r="V11" t="s">
        <v>16</v>
      </c>
      <c r="W11">
        <v>24454.89</v>
      </c>
      <c r="X11">
        <v>0.95</v>
      </c>
      <c r="Y11">
        <v>24554.52</v>
      </c>
      <c r="Z11">
        <v>24347.54</v>
      </c>
      <c r="AA11">
        <v>24421.21</v>
      </c>
      <c r="AC11" t="s">
        <v>16</v>
      </c>
      <c r="AD11">
        <v>87027</v>
      </c>
      <c r="AE11">
        <v>0</v>
      </c>
      <c r="AF11">
        <v>87027</v>
      </c>
      <c r="AG11">
        <v>87027</v>
      </c>
      <c r="AH11">
        <v>87068</v>
      </c>
      <c r="AJ11" t="s">
        <v>16</v>
      </c>
      <c r="AK11" t="s">
        <v>238</v>
      </c>
      <c r="AL11">
        <v>-4.93</v>
      </c>
      <c r="AM11" t="s">
        <v>239</v>
      </c>
      <c r="AN11" t="s">
        <v>240</v>
      </c>
      <c r="AO11" t="s">
        <v>239</v>
      </c>
    </row>
    <row r="12" spans="1:41" x14ac:dyDescent="0.3">
      <c r="A12" t="s">
        <v>17</v>
      </c>
      <c r="B12">
        <v>6600.35</v>
      </c>
      <c r="C12">
        <v>-0.1</v>
      </c>
      <c r="D12">
        <v>6624.39</v>
      </c>
      <c r="E12">
        <v>6551.15</v>
      </c>
      <c r="F12">
        <v>6604.87</v>
      </c>
      <c r="H12" t="s">
        <v>17</v>
      </c>
      <c r="I12">
        <v>46018.32</v>
      </c>
      <c r="J12">
        <v>0.56999999999999995</v>
      </c>
      <c r="O12" t="s">
        <v>17</v>
      </c>
      <c r="P12">
        <v>22261.33</v>
      </c>
      <c r="Q12">
        <v>-0.33</v>
      </c>
      <c r="R12">
        <v>22339.54</v>
      </c>
      <c r="S12">
        <v>22058.92</v>
      </c>
      <c r="T12">
        <v>22333.02</v>
      </c>
      <c r="V12" t="s">
        <v>17</v>
      </c>
      <c r="W12">
        <v>24223.69</v>
      </c>
      <c r="X12">
        <v>-0.21</v>
      </c>
      <c r="Y12">
        <v>24292.06</v>
      </c>
      <c r="Z12">
        <v>23999.75</v>
      </c>
      <c r="AA12">
        <v>24286.43</v>
      </c>
      <c r="AC12" t="s">
        <v>17</v>
      </c>
      <c r="AD12">
        <v>87024</v>
      </c>
      <c r="AE12">
        <v>1.21</v>
      </c>
      <c r="AF12">
        <v>87024</v>
      </c>
      <c r="AG12">
        <v>87024</v>
      </c>
      <c r="AH12">
        <v>86426</v>
      </c>
      <c r="AJ12" t="s">
        <v>17</v>
      </c>
      <c r="AK12" t="s">
        <v>239</v>
      </c>
      <c r="AL12">
        <v>-0.27</v>
      </c>
      <c r="AM12" t="s">
        <v>241</v>
      </c>
      <c r="AN12" t="s">
        <v>242</v>
      </c>
      <c r="AO12" t="s">
        <v>243</v>
      </c>
    </row>
    <row r="13" spans="1:41" x14ac:dyDescent="0.3">
      <c r="A13" t="s">
        <v>18</v>
      </c>
      <c r="B13">
        <v>6606.76</v>
      </c>
      <c r="C13">
        <v>-0.13</v>
      </c>
      <c r="D13">
        <v>6626.99</v>
      </c>
      <c r="E13">
        <v>6600.11</v>
      </c>
      <c r="F13">
        <v>6624.13</v>
      </c>
      <c r="H13" t="s">
        <v>18</v>
      </c>
      <c r="I13">
        <v>45757.9</v>
      </c>
      <c r="J13">
        <v>-0.27</v>
      </c>
      <c r="O13" t="s">
        <v>18</v>
      </c>
      <c r="P13">
        <v>22333.96</v>
      </c>
      <c r="Q13">
        <v>-7.0000000000000007E-2</v>
      </c>
      <c r="R13">
        <v>22397.5</v>
      </c>
      <c r="S13">
        <v>22308.78</v>
      </c>
      <c r="T13">
        <v>22397.5</v>
      </c>
      <c r="V13" t="s">
        <v>18</v>
      </c>
      <c r="W13">
        <v>24274.25</v>
      </c>
      <c r="X13">
        <v>-0.08</v>
      </c>
      <c r="Y13">
        <v>24343.35</v>
      </c>
      <c r="Z13">
        <v>24244.21</v>
      </c>
      <c r="AA13">
        <v>24342.75</v>
      </c>
      <c r="AC13" t="s">
        <v>18</v>
      </c>
      <c r="AD13">
        <v>85987</v>
      </c>
      <c r="AE13">
        <v>0.35</v>
      </c>
      <c r="AF13">
        <v>85987</v>
      </c>
      <c r="AG13">
        <v>85987</v>
      </c>
      <c r="AH13">
        <v>86157</v>
      </c>
      <c r="AJ13" t="s">
        <v>18</v>
      </c>
      <c r="AK13" t="s">
        <v>243</v>
      </c>
      <c r="AL13">
        <v>1.41</v>
      </c>
      <c r="AM13" t="s">
        <v>244</v>
      </c>
      <c r="AN13" t="s">
        <v>245</v>
      </c>
      <c r="AO13" t="s">
        <v>245</v>
      </c>
    </row>
    <row r="14" spans="1:41" x14ac:dyDescent="0.3">
      <c r="A14" t="s">
        <v>19</v>
      </c>
      <c r="B14">
        <v>6615.28</v>
      </c>
      <c r="C14">
        <v>0.47</v>
      </c>
      <c r="D14">
        <v>6619.62</v>
      </c>
      <c r="E14">
        <v>6602.07</v>
      </c>
      <c r="F14">
        <v>6603.49</v>
      </c>
      <c r="H14" t="s">
        <v>19</v>
      </c>
      <c r="I14">
        <v>45883.45</v>
      </c>
      <c r="J14">
        <v>0.11</v>
      </c>
      <c r="O14" t="s">
        <v>19</v>
      </c>
      <c r="P14">
        <v>22348.75</v>
      </c>
      <c r="Q14">
        <v>0.94</v>
      </c>
      <c r="R14">
        <v>22352.25</v>
      </c>
      <c r="S14">
        <v>22233</v>
      </c>
      <c r="T14">
        <v>22243.200000000001</v>
      </c>
      <c r="V14" t="s">
        <v>19</v>
      </c>
      <c r="W14">
        <v>24293.78</v>
      </c>
      <c r="X14">
        <v>0.84</v>
      </c>
      <c r="Y14">
        <v>24297.34</v>
      </c>
      <c r="Z14">
        <v>24173.14</v>
      </c>
      <c r="AA14">
        <v>24178.6</v>
      </c>
      <c r="AC14" t="s">
        <v>19</v>
      </c>
      <c r="AD14">
        <v>85684</v>
      </c>
      <c r="AE14">
        <v>1.61</v>
      </c>
      <c r="AF14">
        <v>85684</v>
      </c>
      <c r="AG14">
        <v>85684</v>
      </c>
      <c r="AH14">
        <v>85103</v>
      </c>
      <c r="AJ14" t="s">
        <v>19</v>
      </c>
      <c r="AK14" t="s">
        <v>246</v>
      </c>
      <c r="AL14">
        <v>0.2</v>
      </c>
      <c r="AM14" t="s">
        <v>247</v>
      </c>
      <c r="AN14" t="s">
        <v>248</v>
      </c>
      <c r="AO14" t="s">
        <v>249</v>
      </c>
    </row>
    <row r="15" spans="1:41" x14ac:dyDescent="0.3">
      <c r="A15" s="2">
        <v>46000</v>
      </c>
      <c r="B15">
        <v>6584.29</v>
      </c>
      <c r="C15">
        <v>-0.05</v>
      </c>
      <c r="D15">
        <v>6600.21</v>
      </c>
      <c r="E15">
        <v>6579.49</v>
      </c>
      <c r="F15">
        <v>6590.66</v>
      </c>
      <c r="H15" s="2">
        <v>46000</v>
      </c>
      <c r="I15">
        <v>45834.22</v>
      </c>
      <c r="J15">
        <v>-0.59</v>
      </c>
      <c r="O15" s="2">
        <v>46000</v>
      </c>
      <c r="P15">
        <v>22141.1</v>
      </c>
      <c r="Q15">
        <v>0.44</v>
      </c>
      <c r="R15">
        <v>22182.34</v>
      </c>
      <c r="S15">
        <v>22031.62</v>
      </c>
      <c r="T15">
        <v>22078.63</v>
      </c>
      <c r="V15" s="2">
        <v>46000</v>
      </c>
      <c r="W15">
        <v>24092.19</v>
      </c>
      <c r="X15">
        <v>0.42</v>
      </c>
      <c r="Y15">
        <v>24137.06</v>
      </c>
      <c r="Z15">
        <v>23983.63</v>
      </c>
      <c r="AA15">
        <v>24030.77</v>
      </c>
      <c r="AC15" t="s">
        <v>25</v>
      </c>
      <c r="AD15">
        <v>84325</v>
      </c>
      <c r="AE15">
        <v>-0.26</v>
      </c>
      <c r="AF15">
        <v>84325</v>
      </c>
      <c r="AG15">
        <v>84325</v>
      </c>
      <c r="AH15">
        <v>84146</v>
      </c>
      <c r="AJ15" t="s">
        <v>25</v>
      </c>
      <c r="AK15" t="s">
        <v>249</v>
      </c>
      <c r="AL15">
        <v>-2.5099999999999998</v>
      </c>
      <c r="AM15" t="s">
        <v>250</v>
      </c>
      <c r="AN15" t="s">
        <v>251</v>
      </c>
      <c r="AO15" t="s">
        <v>252</v>
      </c>
    </row>
    <row r="16" spans="1:41" x14ac:dyDescent="0.3">
      <c r="A16" s="2">
        <v>45970</v>
      </c>
      <c r="B16">
        <v>6587.47</v>
      </c>
      <c r="C16">
        <v>0.85</v>
      </c>
      <c r="D16">
        <v>6592.89</v>
      </c>
      <c r="E16">
        <v>6545.8</v>
      </c>
      <c r="F16">
        <v>6554.41</v>
      </c>
      <c r="H16" s="2">
        <v>45970</v>
      </c>
      <c r="I16">
        <v>46108</v>
      </c>
      <c r="J16">
        <v>1.36</v>
      </c>
      <c r="O16" s="2">
        <v>45970</v>
      </c>
      <c r="P16">
        <v>22043.07</v>
      </c>
      <c r="Q16">
        <v>0.72</v>
      </c>
      <c r="R16">
        <v>22059.71</v>
      </c>
      <c r="S16">
        <v>21908.81</v>
      </c>
      <c r="T16">
        <v>21977.51</v>
      </c>
      <c r="V16" s="2">
        <v>45970</v>
      </c>
      <c r="W16">
        <v>23992.560000000001</v>
      </c>
      <c r="X16">
        <v>0.6</v>
      </c>
      <c r="Y16">
        <v>24016.53</v>
      </c>
      <c r="Z16">
        <v>23883.01</v>
      </c>
      <c r="AA16">
        <v>23956.57</v>
      </c>
      <c r="AC16" t="s">
        <v>26</v>
      </c>
      <c r="AD16">
        <v>84547</v>
      </c>
      <c r="AE16">
        <v>0.99</v>
      </c>
      <c r="AF16">
        <v>84547</v>
      </c>
      <c r="AG16">
        <v>84547</v>
      </c>
      <c r="AH16">
        <v>83994</v>
      </c>
      <c r="AJ16" t="s">
        <v>26</v>
      </c>
      <c r="AK16" t="s">
        <v>252</v>
      </c>
      <c r="AL16">
        <v>-1.1000000000000001</v>
      </c>
      <c r="AM16" t="s">
        <v>253</v>
      </c>
      <c r="AN16" t="s">
        <v>254</v>
      </c>
      <c r="AO16" t="s">
        <v>255</v>
      </c>
    </row>
    <row r="17" spans="1:41" x14ac:dyDescent="0.3">
      <c r="A17" s="2">
        <v>45939</v>
      </c>
      <c r="B17">
        <v>6532.04</v>
      </c>
      <c r="C17">
        <v>0.3</v>
      </c>
      <c r="D17">
        <v>6555.97</v>
      </c>
      <c r="E17">
        <v>6516.34</v>
      </c>
      <c r="F17">
        <v>6550.29</v>
      </c>
      <c r="H17" s="2">
        <v>45939</v>
      </c>
      <c r="I17">
        <v>45490.92</v>
      </c>
      <c r="J17">
        <v>-0.48</v>
      </c>
      <c r="O17" s="2">
        <v>45939</v>
      </c>
      <c r="P17">
        <v>21886.06</v>
      </c>
      <c r="Q17">
        <v>0.03</v>
      </c>
      <c r="R17">
        <v>22000.97</v>
      </c>
      <c r="S17">
        <v>21810.84</v>
      </c>
      <c r="T17">
        <v>21980.6</v>
      </c>
      <c r="V17" s="2">
        <v>45939</v>
      </c>
      <c r="W17">
        <v>23849.27</v>
      </c>
      <c r="X17">
        <v>0.04</v>
      </c>
      <c r="Y17">
        <v>23958.54</v>
      </c>
      <c r="Z17">
        <v>23760.09</v>
      </c>
      <c r="AA17">
        <v>23931.32</v>
      </c>
      <c r="AC17" t="s">
        <v>27</v>
      </c>
      <c r="AD17">
        <v>83718</v>
      </c>
      <c r="AE17">
        <v>0.79</v>
      </c>
      <c r="AF17">
        <v>83718</v>
      </c>
      <c r="AG17">
        <v>83718</v>
      </c>
      <c r="AH17">
        <v>83458</v>
      </c>
      <c r="AJ17" t="s">
        <v>27</v>
      </c>
      <c r="AK17" t="s">
        <v>255</v>
      </c>
      <c r="AL17">
        <v>5.6</v>
      </c>
      <c r="AM17" t="s">
        <v>256</v>
      </c>
      <c r="AN17" t="s">
        <v>257</v>
      </c>
      <c r="AO17" t="s">
        <v>257</v>
      </c>
    </row>
    <row r="18" spans="1:41" x14ac:dyDescent="0.3">
      <c r="A18" s="2">
        <v>45909</v>
      </c>
      <c r="B18">
        <v>6512.61</v>
      </c>
      <c r="C18">
        <v>0.27</v>
      </c>
      <c r="D18">
        <v>6518.23</v>
      </c>
      <c r="E18">
        <v>6483.08</v>
      </c>
      <c r="F18">
        <v>6503.33</v>
      </c>
      <c r="H18" s="2">
        <v>45909</v>
      </c>
      <c r="I18">
        <v>45711.34</v>
      </c>
      <c r="J18">
        <v>0.43</v>
      </c>
      <c r="O18" s="2">
        <v>45909</v>
      </c>
      <c r="P18">
        <v>21879.49</v>
      </c>
      <c r="Q18">
        <v>0.37</v>
      </c>
      <c r="R18">
        <v>21891.42</v>
      </c>
      <c r="S18">
        <v>21731.48</v>
      </c>
      <c r="T18">
        <v>21858.17</v>
      </c>
      <c r="V18" s="2">
        <v>45909</v>
      </c>
      <c r="W18">
        <v>23839.8</v>
      </c>
      <c r="X18">
        <v>0.33</v>
      </c>
      <c r="Y18">
        <v>23852.42</v>
      </c>
      <c r="Z18">
        <v>23698</v>
      </c>
      <c r="AA18">
        <v>23824.33</v>
      </c>
      <c r="AC18" t="s">
        <v>28</v>
      </c>
      <c r="AD18">
        <v>83066</v>
      </c>
      <c r="AE18">
        <v>0.36</v>
      </c>
      <c r="AF18">
        <v>83066</v>
      </c>
      <c r="AG18">
        <v>83066</v>
      </c>
      <c r="AH18">
        <v>82998</v>
      </c>
      <c r="AJ18" t="s">
        <v>28</v>
      </c>
      <c r="AK18" t="s">
        <v>257</v>
      </c>
      <c r="AL18">
        <v>-0.26</v>
      </c>
      <c r="AM18" t="s">
        <v>258</v>
      </c>
      <c r="AN18" t="s">
        <v>259</v>
      </c>
      <c r="AO18" t="s">
        <v>260</v>
      </c>
    </row>
    <row r="19" spans="1:41" x14ac:dyDescent="0.3">
      <c r="A19" s="2">
        <v>45878</v>
      </c>
      <c r="B19">
        <v>6495.15</v>
      </c>
      <c r="C19">
        <v>0.21</v>
      </c>
      <c r="D19">
        <v>6508.67</v>
      </c>
      <c r="E19">
        <v>6483.29</v>
      </c>
      <c r="F19">
        <v>6498.09</v>
      </c>
      <c r="H19" s="2">
        <v>45878</v>
      </c>
      <c r="I19">
        <v>45514.95</v>
      </c>
      <c r="J19">
        <v>0.25</v>
      </c>
      <c r="O19" s="2">
        <v>45878</v>
      </c>
      <c r="P19">
        <v>21798.7</v>
      </c>
      <c r="Q19">
        <v>0.45</v>
      </c>
      <c r="R19">
        <v>21885.62</v>
      </c>
      <c r="S19">
        <v>21776.240000000002</v>
      </c>
      <c r="T19">
        <v>21806.22</v>
      </c>
      <c r="V19" s="2">
        <v>45878</v>
      </c>
      <c r="W19">
        <v>23762.3</v>
      </c>
      <c r="X19">
        <v>0.46</v>
      </c>
      <c r="Y19">
        <v>23851.81</v>
      </c>
      <c r="Z19">
        <v>23725.040000000001</v>
      </c>
      <c r="AA19">
        <v>23759.62</v>
      </c>
      <c r="AC19" t="s">
        <v>160</v>
      </c>
      <c r="AD19">
        <v>82770</v>
      </c>
      <c r="AE19">
        <v>-0.77</v>
      </c>
      <c r="AF19">
        <v>82770</v>
      </c>
      <c r="AG19">
        <v>82770</v>
      </c>
      <c r="AH19">
        <v>83292</v>
      </c>
      <c r="AJ19" t="s">
        <v>160</v>
      </c>
      <c r="AK19" t="s">
        <v>260</v>
      </c>
      <c r="AL19">
        <v>-13.25</v>
      </c>
      <c r="AM19" t="s">
        <v>261</v>
      </c>
      <c r="AN19" t="s">
        <v>262</v>
      </c>
      <c r="AO19" t="s">
        <v>263</v>
      </c>
    </row>
    <row r="20" spans="1:41" x14ac:dyDescent="0.3">
      <c r="A20" s="2">
        <v>45786</v>
      </c>
      <c r="B20">
        <v>6481.5</v>
      </c>
      <c r="C20">
        <v>-0.32</v>
      </c>
      <c r="D20">
        <v>6532.65</v>
      </c>
      <c r="E20">
        <v>6443.98</v>
      </c>
      <c r="F20">
        <v>6529.08</v>
      </c>
      <c r="H20" s="2">
        <v>45786</v>
      </c>
      <c r="I20">
        <v>45400.86</v>
      </c>
      <c r="J20">
        <v>-0.48</v>
      </c>
      <c r="O20" s="2">
        <v>45786</v>
      </c>
      <c r="P20">
        <v>21700.39</v>
      </c>
      <c r="Q20">
        <v>-0.03</v>
      </c>
      <c r="R20">
        <v>21878.81</v>
      </c>
      <c r="S20">
        <v>21534.73</v>
      </c>
      <c r="T20">
        <v>21860.44</v>
      </c>
      <c r="V20" s="2">
        <v>45786</v>
      </c>
      <c r="W20">
        <v>23652.44</v>
      </c>
      <c r="X20">
        <v>0.08</v>
      </c>
      <c r="Y20">
        <v>23860.25</v>
      </c>
      <c r="Z20">
        <v>23475.33</v>
      </c>
      <c r="AA20">
        <v>23841.98</v>
      </c>
      <c r="AC20" t="s">
        <v>169</v>
      </c>
      <c r="AD20">
        <v>83414</v>
      </c>
      <c r="AE20">
        <v>1.92</v>
      </c>
      <c r="AF20">
        <v>83414</v>
      </c>
      <c r="AG20">
        <v>83414</v>
      </c>
      <c r="AH20">
        <v>83756</v>
      </c>
      <c r="AJ20" t="s">
        <v>169</v>
      </c>
      <c r="AK20" t="s">
        <v>261</v>
      </c>
      <c r="AL20">
        <v>0.37</v>
      </c>
      <c r="AM20" t="s">
        <v>264</v>
      </c>
      <c r="AN20" t="s">
        <v>265</v>
      </c>
      <c r="AO20" t="s">
        <v>266</v>
      </c>
    </row>
    <row r="21" spans="1:41" x14ac:dyDescent="0.3">
      <c r="A21" s="2">
        <v>45756</v>
      </c>
      <c r="B21">
        <v>6502.08</v>
      </c>
      <c r="C21">
        <v>0.83</v>
      </c>
      <c r="D21">
        <v>6502.54</v>
      </c>
      <c r="E21">
        <v>6445.98</v>
      </c>
      <c r="F21">
        <v>6456.6</v>
      </c>
      <c r="H21" s="2">
        <v>45756</v>
      </c>
      <c r="I21">
        <v>45621.29</v>
      </c>
      <c r="J21">
        <v>0.77</v>
      </c>
      <c r="O21" s="2">
        <v>45756</v>
      </c>
      <c r="P21">
        <v>21707.69</v>
      </c>
      <c r="Q21">
        <v>0.98</v>
      </c>
      <c r="R21">
        <v>21711.96</v>
      </c>
      <c r="S21">
        <v>21469.4</v>
      </c>
      <c r="T21">
        <v>21539.91</v>
      </c>
      <c r="V21" s="2">
        <v>45756</v>
      </c>
      <c r="W21">
        <v>23633.01</v>
      </c>
      <c r="X21">
        <v>0.93</v>
      </c>
      <c r="Y21">
        <v>23639.040000000001</v>
      </c>
      <c r="Z21">
        <v>23371.33</v>
      </c>
      <c r="AA21">
        <v>23442.19</v>
      </c>
      <c r="AC21" t="s">
        <v>178</v>
      </c>
      <c r="AD21">
        <v>81845</v>
      </c>
      <c r="AE21">
        <v>0.38</v>
      </c>
      <c r="AF21">
        <v>81845</v>
      </c>
      <c r="AG21">
        <v>81845</v>
      </c>
      <c r="AH21">
        <v>81576</v>
      </c>
      <c r="AJ21" t="s">
        <v>178</v>
      </c>
      <c r="AK21" t="s">
        <v>267</v>
      </c>
      <c r="AL21">
        <v>2.91</v>
      </c>
      <c r="AM21" t="s">
        <v>268</v>
      </c>
      <c r="AN21" t="s">
        <v>269</v>
      </c>
      <c r="AO21" t="s">
        <v>270</v>
      </c>
    </row>
    <row r="22" spans="1:41" x14ac:dyDescent="0.3">
      <c r="A22" s="2">
        <v>45725</v>
      </c>
      <c r="B22">
        <v>6448.26</v>
      </c>
      <c r="C22">
        <v>0.51</v>
      </c>
      <c r="D22">
        <v>6453.67</v>
      </c>
      <c r="E22">
        <v>6416.17</v>
      </c>
      <c r="F22">
        <v>6445.82</v>
      </c>
      <c r="H22" s="2">
        <v>45725</v>
      </c>
      <c r="I22">
        <v>45271.23</v>
      </c>
      <c r="J22">
        <v>-0.05</v>
      </c>
      <c r="O22" s="2">
        <v>45725</v>
      </c>
      <c r="P22">
        <v>21497.73</v>
      </c>
      <c r="Q22">
        <v>1.02</v>
      </c>
      <c r="R22">
        <v>21553.98</v>
      </c>
      <c r="S22">
        <v>21370.98</v>
      </c>
      <c r="T22">
        <v>21461.63</v>
      </c>
      <c r="V22" s="2">
        <v>45725</v>
      </c>
      <c r="W22">
        <v>23414.84</v>
      </c>
      <c r="X22">
        <v>0.79</v>
      </c>
      <c r="Y22">
        <v>23478.01</v>
      </c>
      <c r="Z22">
        <v>23279.119999999999</v>
      </c>
      <c r="AA22">
        <v>23388.28</v>
      </c>
      <c r="AC22" t="s">
        <v>187</v>
      </c>
      <c r="AD22">
        <v>81533</v>
      </c>
      <c r="AE22">
        <v>-0.01</v>
      </c>
      <c r="AF22">
        <v>81533</v>
      </c>
      <c r="AG22">
        <v>81533</v>
      </c>
      <c r="AH22">
        <v>81476</v>
      </c>
      <c r="AJ22" t="s">
        <v>187</v>
      </c>
      <c r="AK22" t="s">
        <v>271</v>
      </c>
      <c r="AL22">
        <v>-2.11</v>
      </c>
      <c r="AM22" t="s">
        <v>272</v>
      </c>
      <c r="AN22" t="s">
        <v>273</v>
      </c>
      <c r="AO22" t="s">
        <v>274</v>
      </c>
    </row>
    <row r="23" spans="1:41" x14ac:dyDescent="0.3">
      <c r="A23" s="2">
        <v>45697</v>
      </c>
      <c r="B23">
        <v>6415.54</v>
      </c>
      <c r="C23">
        <v>-0.69</v>
      </c>
      <c r="D23">
        <v>6416.54</v>
      </c>
      <c r="E23">
        <v>6360.58</v>
      </c>
      <c r="F23">
        <v>6401.51</v>
      </c>
      <c r="H23" s="2">
        <v>45697</v>
      </c>
      <c r="I23">
        <v>45295.81</v>
      </c>
      <c r="J23">
        <v>-0.55000000000000004</v>
      </c>
      <c r="O23" s="2">
        <v>45697</v>
      </c>
      <c r="P23">
        <v>21279.63</v>
      </c>
      <c r="Q23">
        <v>-0.82</v>
      </c>
      <c r="R23">
        <v>21293.69</v>
      </c>
      <c r="S23">
        <v>21033.05</v>
      </c>
      <c r="T23">
        <v>21086.58</v>
      </c>
      <c r="V23" s="2">
        <v>45697</v>
      </c>
      <c r="W23">
        <v>23231.11</v>
      </c>
      <c r="X23">
        <v>-0.79</v>
      </c>
      <c r="Y23">
        <v>23242.28</v>
      </c>
      <c r="Z23">
        <v>22977.89</v>
      </c>
      <c r="AA23">
        <v>23020.47</v>
      </c>
      <c r="AC23" t="s">
        <v>196</v>
      </c>
      <c r="AD23">
        <v>81545</v>
      </c>
      <c r="AE23">
        <v>-1.1000000000000001</v>
      </c>
      <c r="AF23">
        <v>81545</v>
      </c>
      <c r="AG23">
        <v>81545</v>
      </c>
      <c r="AH23">
        <v>80961</v>
      </c>
      <c r="AJ23" t="s">
        <v>196</v>
      </c>
      <c r="AK23" t="s">
        <v>275</v>
      </c>
      <c r="AL23">
        <v>1.86</v>
      </c>
      <c r="AM23" t="s">
        <v>276</v>
      </c>
      <c r="AN23" t="s">
        <v>277</v>
      </c>
      <c r="AO23" t="s">
        <v>278</v>
      </c>
    </row>
    <row r="24" spans="1:41" x14ac:dyDescent="0.3">
      <c r="A24" t="s">
        <v>20</v>
      </c>
      <c r="B24">
        <v>6460.26</v>
      </c>
      <c r="C24">
        <v>0</v>
      </c>
      <c r="D24">
        <v>6491.76</v>
      </c>
      <c r="E24">
        <v>6444.57</v>
      </c>
      <c r="F24">
        <v>6489.28</v>
      </c>
      <c r="H24" t="s">
        <v>20</v>
      </c>
      <c r="I24">
        <v>45544.88</v>
      </c>
      <c r="J24">
        <v>0</v>
      </c>
      <c r="O24" t="s">
        <v>20</v>
      </c>
      <c r="P24">
        <v>21455.55</v>
      </c>
      <c r="Q24">
        <v>0</v>
      </c>
      <c r="R24">
        <v>21631.15</v>
      </c>
      <c r="S24">
        <v>21397.98</v>
      </c>
      <c r="T24">
        <v>21630.33</v>
      </c>
      <c r="V24" t="s">
        <v>20</v>
      </c>
      <c r="W24">
        <v>23415.42</v>
      </c>
      <c r="X24">
        <v>0</v>
      </c>
      <c r="Y24">
        <v>23607.54</v>
      </c>
      <c r="Z24">
        <v>23353.96</v>
      </c>
      <c r="AA24">
        <v>23607.54</v>
      </c>
      <c r="AC24" t="s">
        <v>20</v>
      </c>
      <c r="AD24">
        <v>82451</v>
      </c>
      <c r="AE24">
        <v>0</v>
      </c>
      <c r="AF24">
        <v>82451</v>
      </c>
      <c r="AG24">
        <v>82451</v>
      </c>
      <c r="AH24">
        <v>82724</v>
      </c>
      <c r="AJ24" t="s">
        <v>279</v>
      </c>
      <c r="AK24" t="s">
        <v>278</v>
      </c>
      <c r="AL24">
        <v>-2.27</v>
      </c>
      <c r="AM24" t="s">
        <v>280</v>
      </c>
      <c r="AN24" t="s">
        <v>281</v>
      </c>
      <c r="AO24" t="s">
        <v>282</v>
      </c>
    </row>
    <row r="25" spans="1:41" x14ac:dyDescent="0.3">
      <c r="AJ25" t="s">
        <v>20</v>
      </c>
      <c r="AK25" t="s">
        <v>282</v>
      </c>
      <c r="AL25">
        <v>0</v>
      </c>
      <c r="AM25" t="s">
        <v>283</v>
      </c>
      <c r="AN25" t="s">
        <v>284</v>
      </c>
      <c r="AO25" t="s">
        <v>285</v>
      </c>
    </row>
    <row r="26" spans="1:41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H26" t="s">
        <v>0</v>
      </c>
      <c r="I26" t="s">
        <v>1</v>
      </c>
      <c r="J26" t="s">
        <v>2</v>
      </c>
      <c r="K26" t="s">
        <v>3</v>
      </c>
      <c r="L26" t="s">
        <v>4</v>
      </c>
      <c r="M26" t="s">
        <v>5</v>
      </c>
      <c r="O26" t="s">
        <v>0</v>
      </c>
      <c r="P26" t="s">
        <v>1</v>
      </c>
      <c r="Q26" t="s">
        <v>2</v>
      </c>
      <c r="R26" t="s">
        <v>3</v>
      </c>
      <c r="S26" t="s">
        <v>4</v>
      </c>
      <c r="T26" t="s">
        <v>5</v>
      </c>
      <c r="V26" t="s">
        <v>0</v>
      </c>
      <c r="W26" t="s">
        <v>1</v>
      </c>
      <c r="X26" t="s">
        <v>2</v>
      </c>
      <c r="Y26" t="s">
        <v>3</v>
      </c>
      <c r="Z26" t="s">
        <v>4</v>
      </c>
      <c r="AA26" t="s">
        <v>5</v>
      </c>
    </row>
    <row r="27" spans="1:41" x14ac:dyDescent="0.3">
      <c r="A27" s="2">
        <v>45667</v>
      </c>
      <c r="B27">
        <v>5856.72</v>
      </c>
      <c r="C27">
        <v>-1.52</v>
      </c>
      <c r="D27">
        <v>5945.45</v>
      </c>
      <c r="E27">
        <v>5856.72</v>
      </c>
      <c r="F27">
        <v>5945.45</v>
      </c>
      <c r="H27" s="2">
        <v>45667</v>
      </c>
      <c r="I27">
        <v>3081.94</v>
      </c>
      <c r="J27">
        <v>3.08</v>
      </c>
      <c r="K27">
        <v>3087.7</v>
      </c>
      <c r="L27">
        <v>2990.77</v>
      </c>
      <c r="M27">
        <v>2990.77</v>
      </c>
      <c r="O27" s="2">
        <v>45667</v>
      </c>
      <c r="P27">
        <v>2170.8000000000002</v>
      </c>
      <c r="Q27">
        <v>-0.75</v>
      </c>
      <c r="R27">
        <v>2189.19</v>
      </c>
      <c r="S27">
        <v>2160.0500000000002</v>
      </c>
      <c r="T27">
        <v>2188.25</v>
      </c>
      <c r="V27" s="2">
        <v>45667</v>
      </c>
      <c r="W27">
        <v>10929.54</v>
      </c>
      <c r="X27">
        <v>0.51</v>
      </c>
      <c r="Y27">
        <v>10939.44</v>
      </c>
      <c r="Z27">
        <v>10785.46</v>
      </c>
      <c r="AA27">
        <v>10817.88</v>
      </c>
    </row>
    <row r="28" spans="1:41" x14ac:dyDescent="0.3">
      <c r="A28" t="s">
        <v>8</v>
      </c>
      <c r="B28">
        <v>5947.05</v>
      </c>
      <c r="C28">
        <v>-0.53</v>
      </c>
      <c r="D28">
        <v>5996.64</v>
      </c>
      <c r="E28">
        <v>5897.76</v>
      </c>
      <c r="F28">
        <v>5978.95</v>
      </c>
      <c r="H28" t="s">
        <v>8</v>
      </c>
      <c r="I28">
        <v>2989.78</v>
      </c>
      <c r="J28">
        <v>2.4900000000000002</v>
      </c>
      <c r="K28">
        <v>2995.37</v>
      </c>
      <c r="L28">
        <v>2915.86</v>
      </c>
      <c r="M28">
        <v>2917.53</v>
      </c>
      <c r="O28" t="s">
        <v>8</v>
      </c>
      <c r="P28">
        <v>2187.2199999999998</v>
      </c>
      <c r="Q28">
        <v>0.43</v>
      </c>
      <c r="R28">
        <v>2188</v>
      </c>
      <c r="S28">
        <v>2164.35</v>
      </c>
      <c r="T28">
        <v>2178.44</v>
      </c>
      <c r="V28" t="s">
        <v>8</v>
      </c>
      <c r="W28">
        <v>10873.64</v>
      </c>
      <c r="X28">
        <v>0.54</v>
      </c>
      <c r="Y28">
        <v>10877.92</v>
      </c>
      <c r="Z28">
        <v>10769.07</v>
      </c>
      <c r="AA28">
        <v>10809.72</v>
      </c>
    </row>
    <row r="29" spans="1:41" x14ac:dyDescent="0.3">
      <c r="A29" t="s">
        <v>9</v>
      </c>
      <c r="B29">
        <v>5979.01</v>
      </c>
      <c r="C29">
        <v>0.93</v>
      </c>
      <c r="D29">
        <v>5979.01</v>
      </c>
      <c r="E29">
        <v>5922.98</v>
      </c>
      <c r="F29">
        <v>5931.18</v>
      </c>
      <c r="H29" t="s">
        <v>9</v>
      </c>
      <c r="I29">
        <v>2917.28</v>
      </c>
      <c r="J29">
        <v>0.32</v>
      </c>
      <c r="K29">
        <v>2917.77</v>
      </c>
      <c r="L29">
        <v>2893.38</v>
      </c>
      <c r="M29">
        <v>2908.87</v>
      </c>
      <c r="O29" t="s">
        <v>9</v>
      </c>
      <c r="P29">
        <v>2177.9499999999998</v>
      </c>
      <c r="Q29">
        <v>0.32</v>
      </c>
      <c r="R29">
        <v>2185.7199999999998</v>
      </c>
      <c r="S29">
        <v>2171.31</v>
      </c>
      <c r="T29">
        <v>2171.31</v>
      </c>
      <c r="V29" t="s">
        <v>9</v>
      </c>
      <c r="W29">
        <v>10815.66</v>
      </c>
      <c r="X29">
        <v>0.3</v>
      </c>
      <c r="Y29">
        <v>10909.73</v>
      </c>
      <c r="Z29">
        <v>10791.49</v>
      </c>
      <c r="AA29">
        <v>10825.33</v>
      </c>
    </row>
    <row r="30" spans="1:41" x14ac:dyDescent="0.3">
      <c r="A30" t="s">
        <v>10</v>
      </c>
      <c r="B30">
        <v>5923.83</v>
      </c>
      <c r="C30">
        <v>0.68</v>
      </c>
      <c r="D30">
        <v>5949.3</v>
      </c>
      <c r="E30">
        <v>5891.92</v>
      </c>
      <c r="F30">
        <v>5891.92</v>
      </c>
      <c r="H30" t="s">
        <v>10</v>
      </c>
      <c r="I30">
        <v>2907.96</v>
      </c>
      <c r="J30">
        <v>0.97</v>
      </c>
      <c r="K30">
        <v>2910.38</v>
      </c>
      <c r="L30">
        <v>2881.72</v>
      </c>
      <c r="M30">
        <v>2881.72</v>
      </c>
      <c r="O30" t="s">
        <v>10</v>
      </c>
      <c r="P30">
        <v>2171.0500000000002</v>
      </c>
      <c r="Q30">
        <v>1.04</v>
      </c>
      <c r="R30">
        <v>2173.5300000000002</v>
      </c>
      <c r="S30">
        <v>2147.37</v>
      </c>
      <c r="T30">
        <v>2147.37</v>
      </c>
      <c r="V30" t="s">
        <v>10</v>
      </c>
      <c r="W30">
        <v>10783.17</v>
      </c>
      <c r="X30">
        <v>0.17</v>
      </c>
      <c r="Y30">
        <v>10806.22</v>
      </c>
      <c r="Z30">
        <v>10692.96</v>
      </c>
      <c r="AA30">
        <v>10778.13</v>
      </c>
    </row>
    <row r="31" spans="1:41" x14ac:dyDescent="0.3">
      <c r="A31" t="s">
        <v>11</v>
      </c>
      <c r="B31">
        <v>5884.09</v>
      </c>
      <c r="C31">
        <v>-0.25</v>
      </c>
      <c r="D31">
        <v>5905.96</v>
      </c>
      <c r="E31">
        <v>5855.82</v>
      </c>
      <c r="F31">
        <v>5896.51</v>
      </c>
      <c r="H31" t="s">
        <v>11</v>
      </c>
      <c r="I31">
        <v>2880.11</v>
      </c>
      <c r="J31">
        <v>-1.61</v>
      </c>
      <c r="K31">
        <v>2928.16</v>
      </c>
      <c r="L31">
        <v>2872.46</v>
      </c>
      <c r="M31">
        <v>2928.16</v>
      </c>
      <c r="O31" t="s">
        <v>11</v>
      </c>
      <c r="P31">
        <v>2148.7800000000002</v>
      </c>
      <c r="Q31">
        <v>-0.82</v>
      </c>
      <c r="R31">
        <v>2166.35</v>
      </c>
      <c r="S31">
        <v>2144.81</v>
      </c>
      <c r="T31">
        <v>2166.35</v>
      </c>
      <c r="V31" t="s">
        <v>11</v>
      </c>
      <c r="W31">
        <v>10764.82</v>
      </c>
      <c r="X31">
        <v>-0.16</v>
      </c>
      <c r="Y31">
        <v>10792.47</v>
      </c>
      <c r="Z31">
        <v>10610.32</v>
      </c>
      <c r="AA31">
        <v>10714.58</v>
      </c>
    </row>
    <row r="32" spans="1:41" x14ac:dyDescent="0.3">
      <c r="A32" t="s">
        <v>12</v>
      </c>
      <c r="B32">
        <v>5899.04</v>
      </c>
      <c r="C32">
        <v>-1</v>
      </c>
      <c r="D32">
        <v>5970.3</v>
      </c>
      <c r="E32">
        <v>5893.08</v>
      </c>
      <c r="F32">
        <v>5962.83</v>
      </c>
      <c r="H32" t="s">
        <v>12</v>
      </c>
      <c r="I32">
        <v>2927.26</v>
      </c>
      <c r="J32">
        <v>-0.48</v>
      </c>
      <c r="K32">
        <v>2941.62</v>
      </c>
      <c r="L32">
        <v>2922.24</v>
      </c>
      <c r="M32">
        <v>2941.62</v>
      </c>
      <c r="O32" t="s">
        <v>12</v>
      </c>
      <c r="P32">
        <v>2166.5300000000002</v>
      </c>
      <c r="Q32">
        <v>-2.08</v>
      </c>
      <c r="R32">
        <v>2217.5100000000002</v>
      </c>
      <c r="S32">
        <v>2165.9699999999998</v>
      </c>
      <c r="T32">
        <v>2212.5</v>
      </c>
      <c r="V32" t="s">
        <v>12</v>
      </c>
      <c r="W32">
        <v>10781.84</v>
      </c>
      <c r="X32">
        <v>-0.62</v>
      </c>
      <c r="Y32">
        <v>10886.81</v>
      </c>
      <c r="Z32">
        <v>10717.02</v>
      </c>
      <c r="AA32">
        <v>10851.57</v>
      </c>
    </row>
    <row r="33" spans="1:27" x14ac:dyDescent="0.3">
      <c r="A33" t="s">
        <v>13</v>
      </c>
      <c r="B33">
        <v>5958.83</v>
      </c>
      <c r="C33">
        <v>-0.38</v>
      </c>
      <c r="D33">
        <v>6042.83</v>
      </c>
      <c r="E33">
        <v>5950.15</v>
      </c>
      <c r="F33">
        <v>5982.05</v>
      </c>
      <c r="H33" t="s">
        <v>13</v>
      </c>
      <c r="I33">
        <v>2941.32</v>
      </c>
      <c r="J33">
        <v>-0.01</v>
      </c>
      <c r="K33">
        <v>2950.94</v>
      </c>
      <c r="L33">
        <v>2931.34</v>
      </c>
      <c r="M33">
        <v>2939.74</v>
      </c>
      <c r="O33" t="s">
        <v>13</v>
      </c>
      <c r="P33">
        <v>2212.5</v>
      </c>
      <c r="Q33">
        <v>7.0000000000000007E-2</v>
      </c>
      <c r="R33">
        <v>2234.12</v>
      </c>
      <c r="S33">
        <v>2205.62</v>
      </c>
      <c r="T33">
        <v>2210.88</v>
      </c>
      <c r="V33" t="s">
        <v>13</v>
      </c>
      <c r="W33">
        <v>10848.9</v>
      </c>
      <c r="X33">
        <v>-1.1000000000000001</v>
      </c>
      <c r="Y33">
        <v>10968.46</v>
      </c>
      <c r="Z33">
        <v>10815.41</v>
      </c>
      <c r="AA33">
        <v>10967.42</v>
      </c>
    </row>
    <row r="34" spans="1:27" x14ac:dyDescent="0.3">
      <c r="A34" t="s">
        <v>14</v>
      </c>
      <c r="B34">
        <v>5981.62</v>
      </c>
      <c r="C34">
        <v>-0.08</v>
      </c>
      <c r="D34">
        <v>5988.08</v>
      </c>
      <c r="E34">
        <v>5941.17</v>
      </c>
      <c r="F34">
        <v>5983.27</v>
      </c>
      <c r="H34" t="s">
        <v>14</v>
      </c>
      <c r="I34">
        <v>2941.69</v>
      </c>
      <c r="J34">
        <v>-0.02</v>
      </c>
      <c r="K34">
        <v>2955.65</v>
      </c>
      <c r="L34">
        <v>2928.04</v>
      </c>
      <c r="M34">
        <v>2941.81</v>
      </c>
      <c r="O34" t="s">
        <v>14</v>
      </c>
      <c r="P34">
        <v>2210.94</v>
      </c>
      <c r="Q34">
        <v>0.08</v>
      </c>
      <c r="R34">
        <v>2215.75</v>
      </c>
      <c r="S34">
        <v>2196.79</v>
      </c>
      <c r="T34">
        <v>2209.21</v>
      </c>
      <c r="V34" t="s">
        <v>14</v>
      </c>
      <c r="W34">
        <v>10969.17</v>
      </c>
      <c r="X34">
        <v>1.25</v>
      </c>
      <c r="Y34">
        <v>10974.5</v>
      </c>
      <c r="Z34">
        <v>10816</v>
      </c>
      <c r="AA34">
        <v>10816</v>
      </c>
    </row>
    <row r="35" spans="1:27" x14ac:dyDescent="0.3">
      <c r="A35" t="s">
        <v>15</v>
      </c>
      <c r="B35">
        <v>5986.15</v>
      </c>
      <c r="C35">
        <v>0.28999999999999998</v>
      </c>
      <c r="D35">
        <v>6004.98</v>
      </c>
      <c r="E35">
        <v>5947.35</v>
      </c>
      <c r="F35">
        <v>5970.59</v>
      </c>
      <c r="H35" t="s">
        <v>15</v>
      </c>
      <c r="I35">
        <v>2942.26</v>
      </c>
      <c r="J35">
        <v>-0.21</v>
      </c>
      <c r="K35">
        <v>2956.05</v>
      </c>
      <c r="L35">
        <v>2940.56</v>
      </c>
      <c r="M35">
        <v>2948.38</v>
      </c>
      <c r="O35" t="s">
        <v>15</v>
      </c>
      <c r="P35">
        <v>2209.21</v>
      </c>
      <c r="Q35">
        <v>0.52</v>
      </c>
      <c r="R35">
        <v>2215.1799999999998</v>
      </c>
      <c r="S35">
        <v>2196.5300000000002</v>
      </c>
      <c r="T35">
        <v>2197.7399999999998</v>
      </c>
      <c r="V35" t="s">
        <v>15</v>
      </c>
      <c r="W35">
        <v>10834.03</v>
      </c>
      <c r="X35">
        <v>1.1000000000000001</v>
      </c>
      <c r="Y35">
        <v>10842.56</v>
      </c>
      <c r="Z35">
        <v>10737.11</v>
      </c>
      <c r="AA35">
        <v>10740.78</v>
      </c>
    </row>
    <row r="36" spans="1:27" x14ac:dyDescent="0.3">
      <c r="A36" t="s">
        <v>16</v>
      </c>
      <c r="B36">
        <v>5968.86</v>
      </c>
      <c r="C36">
        <v>0.21</v>
      </c>
      <c r="D36">
        <v>6027.87</v>
      </c>
      <c r="E36">
        <v>5959.58</v>
      </c>
      <c r="F36">
        <v>5964.67</v>
      </c>
      <c r="H36" t="s">
        <v>16</v>
      </c>
      <c r="I36">
        <v>2948.4</v>
      </c>
      <c r="J36">
        <v>0.3</v>
      </c>
      <c r="K36">
        <v>2956.16</v>
      </c>
      <c r="L36">
        <v>2937.21</v>
      </c>
      <c r="M36">
        <v>2939.75</v>
      </c>
      <c r="O36" t="s">
        <v>16</v>
      </c>
      <c r="P36">
        <v>2197.7399999999998</v>
      </c>
      <c r="Q36">
        <v>-0.4</v>
      </c>
      <c r="R36">
        <v>2206.5</v>
      </c>
      <c r="S36">
        <v>2184.41</v>
      </c>
      <c r="T36">
        <v>2206.5</v>
      </c>
      <c r="V36" t="s">
        <v>16</v>
      </c>
      <c r="W36">
        <v>10715.74</v>
      </c>
      <c r="X36">
        <v>1.32</v>
      </c>
      <c r="Y36">
        <v>10743.84</v>
      </c>
      <c r="Z36">
        <v>10647.38</v>
      </c>
      <c r="AA36">
        <v>10665.07</v>
      </c>
    </row>
    <row r="37" spans="1:27" x14ac:dyDescent="0.3">
      <c r="A37" t="s">
        <v>17</v>
      </c>
      <c r="B37">
        <v>5956.51</v>
      </c>
      <c r="C37">
        <v>0.51</v>
      </c>
      <c r="D37">
        <v>5984.42</v>
      </c>
      <c r="E37">
        <v>5910.69</v>
      </c>
      <c r="F37">
        <v>5928.65</v>
      </c>
      <c r="H37" t="s">
        <v>17</v>
      </c>
      <c r="I37">
        <v>2939.72</v>
      </c>
      <c r="J37">
        <v>0.22</v>
      </c>
      <c r="K37">
        <v>2961.25</v>
      </c>
      <c r="L37">
        <v>2931.1</v>
      </c>
      <c r="M37">
        <v>2933.76</v>
      </c>
      <c r="O37" t="s">
        <v>17</v>
      </c>
      <c r="P37">
        <v>2206.5</v>
      </c>
      <c r="Q37">
        <v>0.53</v>
      </c>
      <c r="R37">
        <v>2230.1999999999998</v>
      </c>
      <c r="S37">
        <v>2191.5100000000002</v>
      </c>
      <c r="T37">
        <v>2194.7600000000002</v>
      </c>
      <c r="V37" t="s">
        <v>17</v>
      </c>
      <c r="W37">
        <v>10575.82</v>
      </c>
      <c r="X37">
        <v>-0.68</v>
      </c>
      <c r="Y37">
        <v>10646.09</v>
      </c>
      <c r="Z37">
        <v>10476.6</v>
      </c>
      <c r="AA37">
        <v>10635.13</v>
      </c>
    </row>
    <row r="38" spans="1:27" x14ac:dyDescent="0.3">
      <c r="A38" t="s">
        <v>18</v>
      </c>
      <c r="B38">
        <v>5926.13</v>
      </c>
      <c r="C38">
        <v>-0.17</v>
      </c>
      <c r="D38">
        <v>5943.35</v>
      </c>
      <c r="E38">
        <v>5902.28</v>
      </c>
      <c r="F38">
        <v>5939.73</v>
      </c>
      <c r="H38" t="s">
        <v>18</v>
      </c>
      <c r="I38">
        <v>2933.31</v>
      </c>
      <c r="J38">
        <v>7.0000000000000007E-2</v>
      </c>
      <c r="K38">
        <v>2941.33</v>
      </c>
      <c r="L38">
        <v>2925.04</v>
      </c>
      <c r="M38">
        <v>2931.74</v>
      </c>
      <c r="O38" t="s">
        <v>18</v>
      </c>
      <c r="P38">
        <v>2194.83</v>
      </c>
      <c r="Q38">
        <v>-0.64</v>
      </c>
      <c r="R38">
        <v>2216.15</v>
      </c>
      <c r="S38">
        <v>2188.84</v>
      </c>
      <c r="T38">
        <v>2209.4299999999998</v>
      </c>
      <c r="V38" t="s">
        <v>18</v>
      </c>
      <c r="W38">
        <v>10648.66</v>
      </c>
      <c r="X38">
        <v>-0.33</v>
      </c>
      <c r="Y38">
        <v>10703.42</v>
      </c>
      <c r="Z38">
        <v>10632.63</v>
      </c>
      <c r="AA38">
        <v>10697.27</v>
      </c>
    </row>
    <row r="39" spans="1:27" x14ac:dyDescent="0.3">
      <c r="A39" t="s">
        <v>19</v>
      </c>
      <c r="B39">
        <v>5936.36</v>
      </c>
      <c r="C39">
        <v>-0.28999999999999998</v>
      </c>
      <c r="D39">
        <v>5975.28</v>
      </c>
      <c r="E39">
        <v>5927.18</v>
      </c>
      <c r="F39">
        <v>5956.87</v>
      </c>
      <c r="H39" t="s">
        <v>19</v>
      </c>
      <c r="I39">
        <v>2931.21</v>
      </c>
      <c r="J39">
        <v>-0.83</v>
      </c>
      <c r="K39">
        <v>2963.05</v>
      </c>
      <c r="L39">
        <v>2926.94</v>
      </c>
      <c r="M39">
        <v>2958.45</v>
      </c>
      <c r="O39" t="s">
        <v>19</v>
      </c>
      <c r="P39">
        <v>2208.9499999999998</v>
      </c>
      <c r="Q39">
        <v>-0.26</v>
      </c>
      <c r="R39">
        <v>2220.46</v>
      </c>
      <c r="S39">
        <v>2206.36</v>
      </c>
      <c r="T39">
        <v>2214.77</v>
      </c>
      <c r="V39" t="s">
        <v>19</v>
      </c>
      <c r="W39">
        <v>10683.71</v>
      </c>
      <c r="X39">
        <v>1.25</v>
      </c>
      <c r="Y39">
        <v>10685.74</v>
      </c>
      <c r="Z39">
        <v>10551.05</v>
      </c>
      <c r="AA39">
        <v>10551.05</v>
      </c>
    </row>
    <row r="40" spans="1:27" x14ac:dyDescent="0.3">
      <c r="A40" s="2">
        <v>46000</v>
      </c>
      <c r="B40">
        <v>5953.47</v>
      </c>
      <c r="C40">
        <v>-0.64</v>
      </c>
      <c r="D40">
        <v>5996.22</v>
      </c>
      <c r="E40">
        <v>5946.05</v>
      </c>
      <c r="F40">
        <v>5993.19</v>
      </c>
      <c r="H40" s="2">
        <v>46000</v>
      </c>
      <c r="I40">
        <v>2955.68</v>
      </c>
      <c r="J40">
        <v>-1.1599999999999999</v>
      </c>
      <c r="K40">
        <v>2991.5</v>
      </c>
      <c r="L40">
        <v>2955.31</v>
      </c>
      <c r="M40">
        <v>2988.76</v>
      </c>
      <c r="O40" s="2">
        <v>46000</v>
      </c>
      <c r="P40">
        <v>2214.61</v>
      </c>
      <c r="Q40">
        <v>-0.77</v>
      </c>
      <c r="R40">
        <v>2231.42</v>
      </c>
      <c r="S40">
        <v>2209.66</v>
      </c>
      <c r="T40">
        <v>2225.88</v>
      </c>
      <c r="V40" s="2">
        <v>46000</v>
      </c>
      <c r="W40">
        <v>10551.53</v>
      </c>
      <c r="X40">
        <v>0.56000000000000005</v>
      </c>
      <c r="Y40">
        <v>10576.34</v>
      </c>
      <c r="Z40">
        <v>10484.879999999999</v>
      </c>
      <c r="AA40">
        <v>10521.1</v>
      </c>
    </row>
    <row r="41" spans="1:27" x14ac:dyDescent="0.3">
      <c r="A41" s="2">
        <v>45970</v>
      </c>
      <c r="B41">
        <v>5991.65</v>
      </c>
      <c r="C41">
        <v>1.87</v>
      </c>
      <c r="D41">
        <v>5999.87</v>
      </c>
      <c r="E41">
        <v>5884.64</v>
      </c>
      <c r="F41">
        <v>5884.64</v>
      </c>
      <c r="H41" s="2">
        <v>45970</v>
      </c>
      <c r="I41">
        <v>2990.41</v>
      </c>
      <c r="J41">
        <v>1.77</v>
      </c>
      <c r="K41">
        <v>2996.09</v>
      </c>
      <c r="L41">
        <v>2939.08</v>
      </c>
      <c r="M41">
        <v>2939.08</v>
      </c>
      <c r="O41" s="2">
        <v>45970</v>
      </c>
      <c r="P41">
        <v>2231.89</v>
      </c>
      <c r="Q41">
        <v>1.75</v>
      </c>
      <c r="R41">
        <v>2233.7399999999998</v>
      </c>
      <c r="S41">
        <v>2190.33</v>
      </c>
      <c r="T41">
        <v>2193.5100000000002</v>
      </c>
      <c r="V41" s="2">
        <v>45970</v>
      </c>
      <c r="W41">
        <v>10492.79</v>
      </c>
      <c r="X41">
        <v>0.18</v>
      </c>
      <c r="Y41">
        <v>10537.25</v>
      </c>
      <c r="Z41">
        <v>10464.98</v>
      </c>
      <c r="AA41">
        <v>10493.06</v>
      </c>
    </row>
    <row r="42" spans="1:27" x14ac:dyDescent="0.3">
      <c r="A42" s="2">
        <v>45939</v>
      </c>
      <c r="B42">
        <v>5881.56</v>
      </c>
      <c r="C42">
        <v>-0.13</v>
      </c>
      <c r="D42">
        <v>5912.77</v>
      </c>
      <c r="E42">
        <v>5859.13</v>
      </c>
      <c r="F42">
        <v>5890.8</v>
      </c>
      <c r="H42" s="2">
        <v>45939</v>
      </c>
      <c r="I42">
        <v>2938.53</v>
      </c>
      <c r="J42">
        <v>-1.05</v>
      </c>
      <c r="K42">
        <v>2969.62</v>
      </c>
      <c r="L42">
        <v>2928.6</v>
      </c>
      <c r="M42">
        <v>2969.62</v>
      </c>
      <c r="O42" s="2">
        <v>45939</v>
      </c>
      <c r="P42">
        <v>2193.5100000000002</v>
      </c>
      <c r="Q42">
        <v>0.57999999999999996</v>
      </c>
      <c r="R42">
        <v>2200</v>
      </c>
      <c r="S42">
        <v>2177.4</v>
      </c>
      <c r="T42">
        <v>2180.86</v>
      </c>
      <c r="V42" s="2">
        <v>45939</v>
      </c>
      <c r="W42">
        <v>10473.48</v>
      </c>
      <c r="X42">
        <v>1.33</v>
      </c>
      <c r="Y42">
        <v>10536.9</v>
      </c>
      <c r="Z42">
        <v>10407.31</v>
      </c>
      <c r="AA42">
        <v>10407.31</v>
      </c>
    </row>
    <row r="43" spans="1:27" x14ac:dyDescent="0.3">
      <c r="A43" s="2">
        <v>45909</v>
      </c>
      <c r="B43">
        <v>5889.31</v>
      </c>
      <c r="C43">
        <v>0.42</v>
      </c>
      <c r="D43">
        <v>5901.95</v>
      </c>
      <c r="E43">
        <v>5851.49</v>
      </c>
      <c r="F43">
        <v>5861.88</v>
      </c>
      <c r="H43" s="2">
        <v>45909</v>
      </c>
      <c r="I43">
        <v>2969.61</v>
      </c>
      <c r="J43">
        <v>0.6</v>
      </c>
      <c r="K43">
        <v>2975.63</v>
      </c>
      <c r="L43">
        <v>2949.17</v>
      </c>
      <c r="M43">
        <v>2951.35</v>
      </c>
      <c r="O43" s="2">
        <v>45909</v>
      </c>
      <c r="P43">
        <v>2180.86</v>
      </c>
      <c r="Q43">
        <v>-1.37</v>
      </c>
      <c r="R43">
        <v>2211.2199999999998</v>
      </c>
      <c r="S43">
        <v>2176.54</v>
      </c>
      <c r="T43">
        <v>2211.2199999999998</v>
      </c>
      <c r="V43" s="2">
        <v>45909</v>
      </c>
      <c r="W43">
        <v>10336.25</v>
      </c>
      <c r="X43">
        <v>0.43</v>
      </c>
      <c r="Y43">
        <v>10343.280000000001</v>
      </c>
      <c r="Z43">
        <v>10260.69</v>
      </c>
      <c r="AA43">
        <v>10315.870000000001</v>
      </c>
    </row>
    <row r="44" spans="1:27" x14ac:dyDescent="0.3">
      <c r="A44" s="2">
        <v>45878</v>
      </c>
      <c r="B44">
        <v>5864.54</v>
      </c>
      <c r="C44">
        <v>0.72</v>
      </c>
      <c r="D44">
        <v>5870.29</v>
      </c>
      <c r="E44">
        <v>5825.77</v>
      </c>
      <c r="F44">
        <v>5839.7</v>
      </c>
      <c r="H44" s="2">
        <v>45878</v>
      </c>
      <c r="I44">
        <v>2951.81</v>
      </c>
      <c r="J44">
        <v>-0.05</v>
      </c>
      <c r="K44">
        <v>2953.92</v>
      </c>
      <c r="L44">
        <v>2923.26</v>
      </c>
      <c r="M44">
        <v>2952.72</v>
      </c>
      <c r="O44" s="2">
        <v>45878</v>
      </c>
      <c r="P44">
        <v>2211.2199999999998</v>
      </c>
      <c r="Q44">
        <v>0.22</v>
      </c>
      <c r="R44">
        <v>2212.19</v>
      </c>
      <c r="S44">
        <v>2192.89</v>
      </c>
      <c r="T44">
        <v>2206.52</v>
      </c>
      <c r="V44" s="2">
        <v>45878</v>
      </c>
      <c r="W44">
        <v>10292.15</v>
      </c>
      <c r="X44">
        <v>0.63</v>
      </c>
      <c r="Y44">
        <v>10364.719999999999</v>
      </c>
      <c r="Z44">
        <v>10263.49</v>
      </c>
      <c r="AA44">
        <v>10263.49</v>
      </c>
    </row>
    <row r="45" spans="1:27" x14ac:dyDescent="0.3">
      <c r="A45" s="2">
        <v>45786</v>
      </c>
      <c r="B45">
        <v>5822.45</v>
      </c>
      <c r="C45">
        <v>-1.56</v>
      </c>
      <c r="D45">
        <v>5939.88</v>
      </c>
      <c r="E45">
        <v>5780.29</v>
      </c>
      <c r="F45">
        <v>5919.76</v>
      </c>
      <c r="H45" s="2">
        <v>45786</v>
      </c>
      <c r="I45">
        <v>2953.28</v>
      </c>
      <c r="J45">
        <v>0.4</v>
      </c>
      <c r="K45">
        <v>2960.58</v>
      </c>
      <c r="L45">
        <v>2938.37</v>
      </c>
      <c r="M45">
        <v>2941.17</v>
      </c>
      <c r="O45" s="2">
        <v>45786</v>
      </c>
      <c r="P45">
        <v>2206.34</v>
      </c>
      <c r="Q45">
        <v>0.04</v>
      </c>
      <c r="R45">
        <v>2227.11</v>
      </c>
      <c r="S45">
        <v>2195.9899999999998</v>
      </c>
      <c r="T45">
        <v>2206.0100000000002</v>
      </c>
      <c r="V45" s="2">
        <v>45786</v>
      </c>
      <c r="W45">
        <v>10227.969999999999</v>
      </c>
      <c r="X45">
        <v>0.02</v>
      </c>
      <c r="Y45">
        <v>10324.64</v>
      </c>
      <c r="Z45">
        <v>10128.25</v>
      </c>
      <c r="AA45">
        <v>10301.1</v>
      </c>
    </row>
    <row r="46" spans="1:27" x14ac:dyDescent="0.3">
      <c r="A46" s="2">
        <v>45756</v>
      </c>
      <c r="B46">
        <v>5914.59</v>
      </c>
      <c r="C46">
        <v>1.18</v>
      </c>
      <c r="D46">
        <v>5915.87</v>
      </c>
      <c r="E46">
        <v>5850.74</v>
      </c>
      <c r="F46">
        <v>5850.74</v>
      </c>
      <c r="H46" s="2">
        <v>45756</v>
      </c>
      <c r="I46">
        <v>2941.55</v>
      </c>
      <c r="J46">
        <v>0.41</v>
      </c>
      <c r="K46">
        <v>2941.57</v>
      </c>
      <c r="L46">
        <v>2911.61</v>
      </c>
      <c r="M46">
        <v>2930.38</v>
      </c>
      <c r="O46" s="2">
        <v>45756</v>
      </c>
      <c r="P46">
        <v>2205.5</v>
      </c>
      <c r="Q46">
        <v>0.35</v>
      </c>
      <c r="R46">
        <v>2206.04</v>
      </c>
      <c r="S46">
        <v>2181.8000000000002</v>
      </c>
      <c r="T46">
        <v>2200.67</v>
      </c>
      <c r="V46" s="2">
        <v>45756</v>
      </c>
      <c r="W46">
        <v>10225.86</v>
      </c>
      <c r="X46">
        <v>0.64</v>
      </c>
      <c r="Y46">
        <v>10227.59</v>
      </c>
      <c r="Z46">
        <v>10098.93</v>
      </c>
      <c r="AA46">
        <v>10157.94</v>
      </c>
    </row>
    <row r="47" spans="1:27" x14ac:dyDescent="0.3">
      <c r="A47" s="2">
        <v>45725</v>
      </c>
      <c r="B47">
        <v>5845.64</v>
      </c>
      <c r="C47">
        <v>-0.32</v>
      </c>
      <c r="D47">
        <v>5861.46</v>
      </c>
      <c r="E47">
        <v>5807.61</v>
      </c>
      <c r="F47">
        <v>5861.46</v>
      </c>
      <c r="H47" s="2">
        <v>45725</v>
      </c>
      <c r="I47">
        <v>2929.59</v>
      </c>
      <c r="J47">
        <v>-0.39</v>
      </c>
      <c r="K47">
        <v>2946.68</v>
      </c>
      <c r="L47">
        <v>2914.69</v>
      </c>
      <c r="M47">
        <v>2941.72</v>
      </c>
      <c r="O47" s="2">
        <v>45725</v>
      </c>
      <c r="P47">
        <v>2197.8200000000002</v>
      </c>
      <c r="Q47">
        <v>-0.33</v>
      </c>
      <c r="R47">
        <v>2207.4499999999998</v>
      </c>
      <c r="S47">
        <v>2192.9</v>
      </c>
      <c r="T47">
        <v>2205.2600000000002</v>
      </c>
      <c r="V47" s="2">
        <v>45725</v>
      </c>
      <c r="W47">
        <v>10160.950000000001</v>
      </c>
      <c r="X47">
        <v>1.61</v>
      </c>
      <c r="Y47">
        <v>10179.11</v>
      </c>
      <c r="Z47">
        <v>10085.81</v>
      </c>
      <c r="AA47">
        <v>10132.299999999999</v>
      </c>
    </row>
    <row r="48" spans="1:27" x14ac:dyDescent="0.3">
      <c r="A48" s="2">
        <v>45697</v>
      </c>
      <c r="B48">
        <v>5864.23</v>
      </c>
      <c r="C48">
        <v>-0.87</v>
      </c>
      <c r="D48">
        <v>5901.95</v>
      </c>
      <c r="E48">
        <v>5817.62</v>
      </c>
      <c r="F48">
        <v>5901.95</v>
      </c>
      <c r="H48" s="2">
        <v>45697</v>
      </c>
      <c r="I48">
        <v>2941.19</v>
      </c>
      <c r="J48">
        <v>0.15</v>
      </c>
      <c r="K48">
        <v>2943.83</v>
      </c>
      <c r="L48">
        <v>2920.24</v>
      </c>
      <c r="M48">
        <v>2939.53</v>
      </c>
      <c r="O48" s="2">
        <v>45697</v>
      </c>
      <c r="P48">
        <v>2205.0700000000002</v>
      </c>
      <c r="Q48">
        <v>-0.47</v>
      </c>
      <c r="R48">
        <v>2215.56</v>
      </c>
      <c r="S48">
        <v>2188.06</v>
      </c>
      <c r="T48">
        <v>2215.56</v>
      </c>
      <c r="V48" s="2">
        <v>45697</v>
      </c>
      <c r="W48">
        <v>10000.299999999999</v>
      </c>
      <c r="X48">
        <v>-0.89</v>
      </c>
      <c r="Y48">
        <v>10025.299999999999</v>
      </c>
      <c r="Z48">
        <v>9855.48</v>
      </c>
      <c r="AA48">
        <v>10025.299999999999</v>
      </c>
    </row>
    <row r="49" spans="1:27" x14ac:dyDescent="0.3">
      <c r="A49" t="s">
        <v>20</v>
      </c>
      <c r="B49">
        <v>5915.99</v>
      </c>
      <c r="C49">
        <v>0</v>
      </c>
      <c r="D49">
        <v>5929.42</v>
      </c>
      <c r="E49">
        <v>5900.52</v>
      </c>
      <c r="F49">
        <v>5920.04</v>
      </c>
      <c r="H49" t="s">
        <v>20</v>
      </c>
      <c r="I49">
        <v>2936.91</v>
      </c>
      <c r="J49">
        <v>0</v>
      </c>
      <c r="K49">
        <v>2937.58</v>
      </c>
      <c r="L49">
        <v>2917.8</v>
      </c>
      <c r="M49">
        <v>2917.8</v>
      </c>
      <c r="O49" t="s">
        <v>20</v>
      </c>
      <c r="P49">
        <v>2215.56</v>
      </c>
      <c r="Q49">
        <v>0</v>
      </c>
      <c r="R49">
        <v>2227.5300000000002</v>
      </c>
      <c r="S49">
        <v>2212.5300000000002</v>
      </c>
      <c r="T49">
        <v>2219.25</v>
      </c>
      <c r="V49" t="s">
        <v>20</v>
      </c>
      <c r="W49">
        <v>10089.68</v>
      </c>
      <c r="X49">
        <v>0</v>
      </c>
      <c r="Y49">
        <v>10195.64</v>
      </c>
      <c r="Z49">
        <v>10055.65</v>
      </c>
      <c r="AA49">
        <v>10191.32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428F-AD16-4E1E-BE1A-538472722DCB}">
  <sheetPr codeName="Feuil10"/>
  <dimension ref="A1:AV25"/>
  <sheetViews>
    <sheetView topLeftCell="AK15" workbookViewId="0">
      <selection activeCell="AR31" sqref="AR31"/>
    </sheetView>
  </sheetViews>
  <sheetFormatPr baseColWidth="10" defaultColWidth="11.44140625" defaultRowHeight="14.4" x14ac:dyDescent="0.3"/>
  <cols>
    <col min="43" max="43" width="21.33203125" bestFit="1" customWidth="1"/>
    <col min="44" max="44" width="28" bestFit="1" customWidth="1"/>
  </cols>
  <sheetData>
    <row r="1" spans="1:48" ht="57.6" x14ac:dyDescent="0.3">
      <c r="A1" t="s">
        <v>286</v>
      </c>
      <c r="B1" t="s">
        <v>287</v>
      </c>
      <c r="C1" t="s">
        <v>288</v>
      </c>
      <c r="D1" t="s">
        <v>289</v>
      </c>
      <c r="E1" t="s">
        <v>290</v>
      </c>
      <c r="F1" t="s">
        <v>291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297</v>
      </c>
      <c r="M1" t="s">
        <v>298</v>
      </c>
      <c r="N1" t="s">
        <v>299</v>
      </c>
      <c r="O1" t="s">
        <v>300</v>
      </c>
      <c r="P1" t="s">
        <v>301</v>
      </c>
      <c r="Q1" t="s">
        <v>302</v>
      </c>
      <c r="R1" t="s">
        <v>303</v>
      </c>
      <c r="S1" t="s">
        <v>304</v>
      </c>
      <c r="T1" t="s">
        <v>305</v>
      </c>
      <c r="U1" t="s">
        <v>306</v>
      </c>
      <c r="V1" t="s">
        <v>307</v>
      </c>
      <c r="W1" t="s">
        <v>308</v>
      </c>
      <c r="X1" t="s">
        <v>309</v>
      </c>
      <c r="Y1" t="s">
        <v>310</v>
      </c>
      <c r="Z1" t="s">
        <v>311</v>
      </c>
      <c r="AA1" t="s">
        <v>312</v>
      </c>
      <c r="AB1" t="s">
        <v>313</v>
      </c>
      <c r="AC1" t="s">
        <v>314</v>
      </c>
      <c r="AD1" t="s">
        <v>315</v>
      </c>
      <c r="AE1" t="s">
        <v>316</v>
      </c>
      <c r="AF1" t="s">
        <v>317</v>
      </c>
      <c r="AG1" t="s">
        <v>318</v>
      </c>
      <c r="AH1" t="s">
        <v>319</v>
      </c>
      <c r="AI1" t="s">
        <v>320</v>
      </c>
      <c r="AJ1" t="s">
        <v>321</v>
      </c>
      <c r="AK1" t="s">
        <v>322</v>
      </c>
      <c r="AL1" t="s">
        <v>323</v>
      </c>
      <c r="AM1" t="s">
        <v>324</v>
      </c>
      <c r="AN1" t="s">
        <v>325</v>
      </c>
      <c r="AO1" t="s">
        <v>326</v>
      </c>
      <c r="AP1" t="s">
        <v>327</v>
      </c>
      <c r="AQ1" t="s">
        <v>328</v>
      </c>
      <c r="AR1" t="s">
        <v>329</v>
      </c>
      <c r="AS1" t="s">
        <v>330</v>
      </c>
      <c r="AT1" t="s">
        <v>331</v>
      </c>
      <c r="AU1" t="s">
        <v>332</v>
      </c>
      <c r="AV1" s="6" t="s">
        <v>333</v>
      </c>
    </row>
    <row r="2" spans="1:48" x14ac:dyDescent="0.3">
      <c r="A2">
        <f>CAC_40[[#This Row],[Dernier]]</f>
        <v>7966.95</v>
      </c>
      <c r="B2">
        <v>25658.11</v>
      </c>
      <c r="C2">
        <v>2548.19</v>
      </c>
      <c r="D2">
        <v>2548.19</v>
      </c>
      <c r="E2">
        <v>6036.35</v>
      </c>
      <c r="F2" s="1">
        <f>'ETF France'!B28</f>
        <v>4511.1400000000003</v>
      </c>
      <c r="G2" s="1">
        <f>'ETF France'!I28</f>
        <v>3812.13</v>
      </c>
      <c r="H2">
        <f>'ETF France'!P28</f>
        <v>2973.23</v>
      </c>
      <c r="I2">
        <f>'ETF France'!W28</f>
        <v>969.92</v>
      </c>
      <c r="J2">
        <f>'ETF France'!AD28</f>
        <v>2230.84</v>
      </c>
      <c r="K2">
        <f>'ETF France'!AK28</f>
        <v>79107</v>
      </c>
      <c r="L2">
        <f>'ETF France'!AR28</f>
        <v>1263.52</v>
      </c>
      <c r="M2">
        <f>'ETF France'!AY28</f>
        <v>1304.3800000000001</v>
      </c>
      <c r="N2">
        <f>'ETF France'!BF28</f>
        <v>87596</v>
      </c>
      <c r="O2">
        <f>S_P_500[[#This Row],[Dernier]]</f>
        <v>6711.2</v>
      </c>
      <c r="P2">
        <f>DOW_JONES_INDUSTRIAL_AVERAGE[[#This Row],[Dernier]]</f>
        <v>46441.1</v>
      </c>
      <c r="Q2">
        <f>NASDAQ_COMPOSITE[[#This Row],[Dernier]]</f>
        <v>22755.16</v>
      </c>
      <c r="R2">
        <f>NASDAQ_100_INDEX[[#This Row],[Dernier]]</f>
        <v>24800.86</v>
      </c>
      <c r="S2">
        <f>NASDAQ_BRAZIL_MID_LARGE_CAP_INDEX[[#This Row],[Dernier]]</f>
        <v>85940</v>
      </c>
      <c r="T2">
        <v>1764589.85</v>
      </c>
      <c r="U2">
        <f>'ETF Amérique'!B27</f>
        <v>5856.72</v>
      </c>
      <c r="V2">
        <f>'ETF Amérique'!I27</f>
        <v>3081.94</v>
      </c>
      <c r="W2">
        <f>'ETF Amérique'!P27</f>
        <v>2170.8000000000002</v>
      </c>
      <c r="X2">
        <f>'ETF Amérique'!W27</f>
        <v>10929.54</v>
      </c>
      <c r="Y2">
        <f>STOXX_Europe_600[[#This Row],[Dernier]]</f>
        <v>56462</v>
      </c>
      <c r="Z2">
        <f>DAX[[#This Row],[Dernier]]</f>
        <v>24113.62</v>
      </c>
      <c r="AA2">
        <f>MDAX[[#This Row],[Dernier]]</f>
        <v>30459.59</v>
      </c>
      <c r="AB2">
        <f>NASDAQ_Austria_Large_Mid_Cap_Index[[#This Row],[Dernier]]</f>
        <v>1104.74</v>
      </c>
      <c r="AC2">
        <f>BEL_20[[#This Row],[Dernier]]</f>
        <v>4930.43</v>
      </c>
      <c r="AD2">
        <f>NASDAQ_Denmark_Large_Mid_Cap_Index[[#This Row],[Dernier]]</f>
        <v>2114.4499999999998</v>
      </c>
      <c r="AE2">
        <f>IBEX_35[[#This Row],[Dernier]]</f>
        <v>15600.3</v>
      </c>
      <c r="AF2">
        <f>OMX_Helsinki_25_Index[[#This Row],[Dernier]]</f>
        <v>5048.2700000000004</v>
      </c>
      <c r="AG2">
        <f>Athex_Composite[[#This Row],[Dernier]]</f>
        <v>2076.71</v>
      </c>
      <c r="AH2">
        <f>NASDAQ_Ireland_Large_Mid_Cap_Index[[#This Row],[Dernier]]</f>
        <v>2270.39</v>
      </c>
      <c r="AI2">
        <f>FTSE_MIB[[#This Row],[Dernier]]</f>
        <v>43258.11</v>
      </c>
      <c r="AJ2">
        <f>FTSE_250[[#This Row],[Dernier]]</f>
        <v>22197.62</v>
      </c>
      <c r="AK2">
        <f>NASDAQ_Australia_Large_Mid_Cap_Index[[#This Row],[Dernier]]</f>
        <v>1195.81</v>
      </c>
      <c r="AL2">
        <f>CSI_300_INDEX[[#This Row],[Dernier]]</f>
        <v>4640.6899999999996</v>
      </c>
      <c r="AM2">
        <f>NASDAQ_Korea_Large_Mid_Cap_Index[[#This Row],[Dernier]]</f>
        <v>1561.79</v>
      </c>
      <c r="AN2">
        <v>27140.92</v>
      </c>
      <c r="AO2">
        <f>NASDAQ_Indonesia_Large_Mid_Cap_Index[[#This Row],[Dernier]]</f>
        <v>94103</v>
      </c>
      <c r="AP2">
        <v>45769.5</v>
      </c>
      <c r="AQ2">
        <f>'ETF Asie-Pacifique'!B28</f>
        <v>2486</v>
      </c>
      <c r="AR2">
        <f>'ETF Asie-Pacifique'!I28</f>
        <v>1115.54</v>
      </c>
      <c r="AS2">
        <f>'ETF Asie-Pacifique'!P28</f>
        <v>1426.29</v>
      </c>
      <c r="AT2">
        <f>NASDAQ_South_Africa_Large_Mid_Cap_Index[[#This Row],[Dernier]]</f>
        <v>1444.36</v>
      </c>
      <c r="AU2">
        <f>NASDAQ_Morocco_Large_Mid_Cap_Index[[#This Row],[Dernier]]</f>
        <v>1548.99</v>
      </c>
      <c r="AV2">
        <f>NASDAQ_Turkey_Large_Mid_Cap_Index[[#This Row],[Dernier]]</f>
        <v>68242</v>
      </c>
    </row>
    <row r="3" spans="1:48" x14ac:dyDescent="0.3">
      <c r="A3">
        <f>CAC_40[[#This Row],[Dernier]]</f>
        <v>7895.94</v>
      </c>
      <c r="B3">
        <v>25404.61</v>
      </c>
      <c r="C3">
        <v>2523.0300000000002</v>
      </c>
      <c r="D3">
        <v>2523.0300000000002</v>
      </c>
      <c r="E3">
        <v>5983.16</v>
      </c>
      <c r="F3" s="1">
        <f>'ETF France'!B29</f>
        <v>4497.8500000000004</v>
      </c>
      <c r="G3" s="1">
        <f>'ETF France'!I29</f>
        <v>3787.13</v>
      </c>
      <c r="H3">
        <f>'ETF France'!P29</f>
        <v>2950.78</v>
      </c>
      <c r="I3">
        <f>'ETF France'!W29</f>
        <v>970.92</v>
      </c>
      <c r="J3">
        <f>'ETF France'!AD29</f>
        <v>2152.1999999999998</v>
      </c>
      <c r="K3">
        <f>'ETF France'!AK29</f>
        <v>77959</v>
      </c>
      <c r="L3">
        <f>'ETF France'!AR29</f>
        <v>1254.08</v>
      </c>
      <c r="M3">
        <f>'ETF France'!AY29</f>
        <v>1301.3</v>
      </c>
      <c r="N3">
        <f>'ETF France'!BF29</f>
        <v>88192</v>
      </c>
      <c r="O3">
        <f>S_P_500[[#This Row],[Dernier]]</f>
        <v>6688.46</v>
      </c>
      <c r="P3">
        <f>DOW_JONES_INDUSTRIAL_AVERAGE[[#This Row],[Dernier]]</f>
        <v>46397.89</v>
      </c>
      <c r="Q3">
        <f>NASDAQ_COMPOSITE[[#This Row],[Dernier]]</f>
        <v>22660.01</v>
      </c>
      <c r="R3">
        <f>NASDAQ_100_INDEX[[#This Row],[Dernier]]</f>
        <v>24679.99</v>
      </c>
      <c r="S3">
        <f>NASDAQ_BRAZIL_MID_LARGE_CAP_INDEX[[#This Row],[Dernier]]</f>
        <v>86942</v>
      </c>
      <c r="T3">
        <v>1773439.62</v>
      </c>
      <c r="U3">
        <f>'ETF Amérique'!B28</f>
        <v>5947.05</v>
      </c>
      <c r="V3">
        <f>'ETF Amérique'!I28</f>
        <v>2989.78</v>
      </c>
      <c r="W3">
        <f>'ETF Amérique'!P28</f>
        <v>2187.2199999999998</v>
      </c>
      <c r="X3">
        <f>'ETF Amérique'!W28</f>
        <v>10873.64</v>
      </c>
      <c r="Y3">
        <f>STOXX_Europe_600[[#This Row],[Dernier]]</f>
        <v>55818</v>
      </c>
      <c r="Z3">
        <f>DAX[[#This Row],[Dernier]]</f>
        <v>23880.720000000001</v>
      </c>
      <c r="AA3">
        <f>MDAX[[#This Row],[Dernier]]</f>
        <v>30267.49</v>
      </c>
      <c r="AB3">
        <f>NASDAQ_Austria_Large_Mid_Cap_Index[[#This Row],[Dernier]]</f>
        <v>1091.5</v>
      </c>
      <c r="AC3">
        <f>BEL_20[[#This Row],[Dernier]]</f>
        <v>4918.7299999999996</v>
      </c>
      <c r="AD3">
        <f>NASDAQ_Denmark_Large_Mid_Cap_Index[[#This Row],[Dernier]]</f>
        <v>2077.52</v>
      </c>
      <c r="AE3">
        <f>IBEX_35[[#This Row],[Dernier]]</f>
        <v>15506.8</v>
      </c>
      <c r="AF3">
        <f>OMX_Helsinki_25_Index[[#This Row],[Dernier]]</f>
        <v>5028.33</v>
      </c>
      <c r="AG3">
        <f>Athex_Composite[[#This Row],[Dernier]]</f>
        <v>2057.2600000000002</v>
      </c>
      <c r="AH3">
        <f>NASDAQ_Ireland_Large_Mid_Cap_Index[[#This Row],[Dernier]]</f>
        <v>2260.3200000000002</v>
      </c>
      <c r="AI3">
        <f>FTSE_MIB[[#This Row],[Dernier]]</f>
        <v>43078.13</v>
      </c>
      <c r="AJ3">
        <f>FTSE_250[[#This Row],[Dernier]]</f>
        <v>22047.3</v>
      </c>
      <c r="AK3">
        <f>NASDAQ_Australia_Large_Mid_Cap_Index[[#This Row],[Dernier]]</f>
        <v>1189.32</v>
      </c>
      <c r="AL3">
        <f>CSI_300_INDEX[[#This Row],[Dernier]]</f>
        <v>4640.6899999999996</v>
      </c>
      <c r="AM3">
        <f>NASDAQ_Korea_Large_Mid_Cap_Index[[#This Row],[Dernier]]</f>
        <v>1561.79</v>
      </c>
      <c r="AN3">
        <v>27287.119999999999</v>
      </c>
      <c r="AO3">
        <f>NASDAQ_Indonesia_Large_Mid_Cap_Index[[#This Row],[Dernier]]</f>
        <v>93670</v>
      </c>
      <c r="AP3">
        <v>44936.73</v>
      </c>
      <c r="AQ3">
        <f>'ETF Asie-Pacifique'!B29</f>
        <v>2434.88</v>
      </c>
      <c r="AR3">
        <f>'ETF Asie-Pacifique'!I29</f>
        <v>1102.92</v>
      </c>
      <c r="AS3">
        <f>'ETF Asie-Pacifique'!P29</f>
        <v>1418.03</v>
      </c>
      <c r="AT3">
        <f>NASDAQ_South_Africa_Large_Mid_Cap_Index[[#This Row],[Dernier]]</f>
        <v>1414.58</v>
      </c>
      <c r="AU3">
        <f>NASDAQ_Morocco_Large_Mid_Cap_Index[[#This Row],[Dernier]]</f>
        <v>1523</v>
      </c>
      <c r="AV3">
        <f>NASDAQ_Turkey_Large_Mid_Cap_Index[[#This Row],[Dernier]]</f>
        <v>70012</v>
      </c>
    </row>
    <row r="4" spans="1:48" x14ac:dyDescent="0.3">
      <c r="A4">
        <f>CAC_40[[#This Row],[Dernier]]</f>
        <v>7880.87</v>
      </c>
      <c r="B4">
        <v>25356.11</v>
      </c>
      <c r="C4">
        <v>2512.84</v>
      </c>
      <c r="D4">
        <v>2512.84</v>
      </c>
      <c r="E4">
        <v>5970.59</v>
      </c>
      <c r="F4" s="1">
        <f>'ETF France'!B30</f>
        <v>4516.4799999999996</v>
      </c>
      <c r="G4" s="1">
        <f>'ETF France'!I30</f>
        <v>3752.68</v>
      </c>
      <c r="H4">
        <f>'ETF France'!P30</f>
        <v>2960.2</v>
      </c>
      <c r="I4">
        <f>'ETF France'!W30</f>
        <v>992.87</v>
      </c>
      <c r="J4">
        <f>'ETF France'!AD30</f>
        <v>2138.67</v>
      </c>
      <c r="K4">
        <f>'ETF France'!AK30</f>
        <v>77671</v>
      </c>
      <c r="L4">
        <f>'ETF France'!AR30</f>
        <v>1256.79</v>
      </c>
      <c r="M4">
        <f>'ETF France'!AY30</f>
        <v>1291.26</v>
      </c>
      <c r="N4">
        <f>'ETF France'!BF30</f>
        <v>87600</v>
      </c>
      <c r="O4">
        <f>S_P_500[[#This Row],[Dernier]]</f>
        <v>6661.21</v>
      </c>
      <c r="P4">
        <f>DOW_JONES_INDUSTRIAL_AVERAGE[[#This Row],[Dernier]]</f>
        <v>46316.07</v>
      </c>
      <c r="Q4">
        <f>NASDAQ_COMPOSITE[[#This Row],[Dernier]]</f>
        <v>22591.15</v>
      </c>
      <c r="R4">
        <f>NASDAQ_100_INDEX[[#This Row],[Dernier]]</f>
        <v>24611.35</v>
      </c>
      <c r="S4">
        <f>NASDAQ_BRAZIL_MID_LARGE_CAP_INDEX[[#This Row],[Dernier]]</f>
        <v>87106</v>
      </c>
      <c r="T4">
        <v>1793184.57</v>
      </c>
      <c r="U4">
        <f>'ETF Amérique'!B29</f>
        <v>5979.01</v>
      </c>
      <c r="V4">
        <f>'ETF Amérique'!I29</f>
        <v>2917.28</v>
      </c>
      <c r="W4">
        <f>'ETF Amérique'!P29</f>
        <v>2177.9499999999998</v>
      </c>
      <c r="X4">
        <f>'ETF Amérique'!W29</f>
        <v>10815.66</v>
      </c>
      <c r="Y4">
        <f>STOXX_Europe_600[[#This Row],[Dernier]]</f>
        <v>55553</v>
      </c>
      <c r="Z4">
        <f>DAX[[#This Row],[Dernier]]</f>
        <v>23745.06</v>
      </c>
      <c r="AA4">
        <f>MDAX[[#This Row],[Dernier]]</f>
        <v>30117.57</v>
      </c>
      <c r="AB4">
        <f>NASDAQ_Austria_Large_Mid_Cap_Index[[#This Row],[Dernier]]</f>
        <v>1088.68</v>
      </c>
      <c r="AC4">
        <f>BEL_20[[#This Row],[Dernier]]</f>
        <v>4907.7700000000004</v>
      </c>
      <c r="AD4">
        <f>NASDAQ_Denmark_Large_Mid_Cap_Index[[#This Row],[Dernier]]</f>
        <v>2070.7800000000002</v>
      </c>
      <c r="AE4">
        <f>IBEX_35[[#This Row],[Dernier]]</f>
        <v>15558.3</v>
      </c>
      <c r="AF4">
        <f>OMX_Helsinki_25_Index[[#This Row],[Dernier]]</f>
        <v>5028.2700000000004</v>
      </c>
      <c r="AG4">
        <f>Athex_Composite[[#This Row],[Dernier]]</f>
        <v>2056.38</v>
      </c>
      <c r="AH4">
        <f>NASDAQ_Ireland_Large_Mid_Cap_Index[[#This Row],[Dernier]]</f>
        <v>2256.52</v>
      </c>
      <c r="AI4">
        <f>FTSE_MIB[[#This Row],[Dernier]]</f>
        <v>43079.58</v>
      </c>
      <c r="AJ4">
        <f>FTSE_250[[#This Row],[Dernier]]</f>
        <v>22049.7</v>
      </c>
      <c r="AK4">
        <f>NASDAQ_Australia_Large_Mid_Cap_Index[[#This Row],[Dernier]]</f>
        <v>1179.3900000000001</v>
      </c>
      <c r="AL4">
        <f>CSI_300_INDEX[[#This Row],[Dernier]]</f>
        <v>4640.6899999999996</v>
      </c>
      <c r="AM4">
        <f>NASDAQ_Korea_Large_Mid_Cap_Index[[#This Row],[Dernier]]</f>
        <v>1511.39</v>
      </c>
      <c r="AN4">
        <v>26855.56</v>
      </c>
      <c r="AO4">
        <f>NASDAQ_Indonesia_Large_Mid_Cap_Index[[#This Row],[Dernier]]</f>
        <v>93695</v>
      </c>
      <c r="AP4">
        <v>44550.85</v>
      </c>
      <c r="AQ4">
        <f>'ETF Asie-Pacifique'!B30</f>
        <v>2398.69</v>
      </c>
      <c r="AR4">
        <f>'ETF Asie-Pacifique'!I30</f>
        <v>1115.8499999999999</v>
      </c>
      <c r="AS4">
        <f>'ETF Asie-Pacifique'!P30</f>
        <v>1399.25</v>
      </c>
      <c r="AT4">
        <f>NASDAQ_South_Africa_Large_Mid_Cap_Index[[#This Row],[Dernier]]</f>
        <v>1433.82</v>
      </c>
      <c r="AU4">
        <f>NASDAQ_Morocco_Large_Mid_Cap_Index[[#This Row],[Dernier]]</f>
        <v>1512.71</v>
      </c>
      <c r="AV4">
        <f>NASDAQ_Turkey_Large_Mid_Cap_Index[[#This Row],[Dernier]]</f>
        <v>70827</v>
      </c>
    </row>
    <row r="5" spans="1:48" x14ac:dyDescent="0.3">
      <c r="A5">
        <f>CAC_40[[#This Row],[Dernier]]</f>
        <v>7870.68</v>
      </c>
      <c r="B5">
        <v>25323.34</v>
      </c>
      <c r="C5">
        <v>2504.5100000000002</v>
      </c>
      <c r="D5">
        <v>2504.5100000000002</v>
      </c>
      <c r="E5">
        <v>5961.2</v>
      </c>
      <c r="F5" s="1">
        <f>'ETF France'!B31</f>
        <v>4464.3</v>
      </c>
      <c r="G5" s="1">
        <f>'ETF France'!I31</f>
        <v>3751.28</v>
      </c>
      <c r="H5">
        <f>'ETF France'!P31</f>
        <v>2950.61</v>
      </c>
      <c r="I5">
        <f>'ETF France'!W31</f>
        <v>1011.42</v>
      </c>
      <c r="J5">
        <f>'ETF France'!AD31</f>
        <v>2126.2399999999998</v>
      </c>
      <c r="K5">
        <f>'ETF France'!AK31</f>
        <v>77978</v>
      </c>
      <c r="L5">
        <f>'ETF France'!AR31</f>
        <v>1258.5</v>
      </c>
      <c r="M5">
        <f>'ETF France'!AY31</f>
        <v>1276.71</v>
      </c>
      <c r="N5">
        <f>'ETF France'!BF31</f>
        <v>87592</v>
      </c>
      <c r="O5">
        <f>S_P_500[[#This Row],[Dernier]]</f>
        <v>6643.7</v>
      </c>
      <c r="P5">
        <f>DOW_JONES_INDUSTRIAL_AVERAGE[[#This Row],[Dernier]]</f>
        <v>46247.29</v>
      </c>
      <c r="Q5">
        <f>NASDAQ_COMPOSITE[[#This Row],[Dernier]]</f>
        <v>22484.07</v>
      </c>
      <c r="R5">
        <f>NASDAQ_100_INDEX[[#This Row],[Dernier]]</f>
        <v>24503.85</v>
      </c>
      <c r="S5">
        <f>NASDAQ_BRAZIL_MID_LARGE_CAP_INDEX[[#This Row],[Dernier]]</f>
        <v>86229</v>
      </c>
      <c r="T5">
        <v>1791045.47</v>
      </c>
      <c r="U5">
        <f>'ETF Amérique'!B30</f>
        <v>5923.83</v>
      </c>
      <c r="V5">
        <f>'ETF Amérique'!I30</f>
        <v>2907.96</v>
      </c>
      <c r="W5">
        <f>'ETF Amérique'!P30</f>
        <v>2171.0500000000002</v>
      </c>
      <c r="X5">
        <f>'ETF Amérique'!W30</f>
        <v>10783.17</v>
      </c>
      <c r="Y5">
        <f>STOXX_Europe_600[[#This Row],[Dernier]]</f>
        <v>55452</v>
      </c>
      <c r="Z5">
        <f>DAX[[#This Row],[Dernier]]</f>
        <v>23739.47</v>
      </c>
      <c r="AA5">
        <f>MDAX[[#This Row],[Dernier]]</f>
        <v>29986.85</v>
      </c>
      <c r="AB5">
        <f>NASDAQ_Austria_Large_Mid_Cap_Index[[#This Row],[Dernier]]</f>
        <v>1071.8699999999999</v>
      </c>
      <c r="AC5">
        <f>BEL_20[[#This Row],[Dernier]]</f>
        <v>4820.57</v>
      </c>
      <c r="AD5">
        <f>NASDAQ_Denmark_Large_Mid_Cap_Index[[#This Row],[Dernier]]</f>
        <v>1988.08</v>
      </c>
      <c r="AE5">
        <f>IBEX_35[[#This Row],[Dernier]]</f>
        <v>15481.7</v>
      </c>
      <c r="AF5">
        <f>OMX_Helsinki_25_Index[[#This Row],[Dernier]]</f>
        <v>5015.78</v>
      </c>
      <c r="AG5">
        <f>Athex_Composite[[#This Row],[Dernier]]</f>
        <v>2034.22</v>
      </c>
      <c r="AH5">
        <f>NASDAQ_Ireland_Large_Mid_Cap_Index[[#This Row],[Dernier]]</f>
        <v>2245.2199999999998</v>
      </c>
      <c r="AI5">
        <f>FTSE_MIB[[#This Row],[Dernier]]</f>
        <v>42725.32</v>
      </c>
      <c r="AJ5">
        <f>FTSE_250[[#This Row],[Dernier]]</f>
        <v>22015.56</v>
      </c>
      <c r="AK5">
        <f>NASDAQ_Australia_Large_Mid_Cap_Index[[#This Row],[Dernier]]</f>
        <v>1185.3399999999999</v>
      </c>
      <c r="AL5">
        <f>CSI_300_INDEX[[#This Row],[Dernier]]</f>
        <v>4640.6899999999996</v>
      </c>
      <c r="AM5">
        <f>NASDAQ_Korea_Large_Mid_Cap_Index[[#This Row],[Dernier]]</f>
        <v>1492.02</v>
      </c>
      <c r="AN5">
        <v>26622.880000000001</v>
      </c>
      <c r="AO5">
        <f>NASDAQ_Indonesia_Large_Mid_Cap_Index[[#This Row],[Dernier]]</f>
        <v>94026</v>
      </c>
      <c r="AP5">
        <v>44932.63</v>
      </c>
      <c r="AQ5">
        <f>'ETF Asie-Pacifique'!B31</f>
        <v>2419.81</v>
      </c>
      <c r="AR5">
        <f>'ETF Asie-Pacifique'!I31</f>
        <v>1140.0999999999999</v>
      </c>
      <c r="AS5">
        <f>'ETF Asie-Pacifique'!P31</f>
        <v>1381.03</v>
      </c>
      <c r="AT5">
        <f>NASDAQ_South_Africa_Large_Mid_Cap_Index[[#This Row],[Dernier]]</f>
        <v>1416.38</v>
      </c>
      <c r="AU5">
        <f>NASDAQ_Morocco_Large_Mid_Cap_Index[[#This Row],[Dernier]]</f>
        <v>1572.25</v>
      </c>
      <c r="AV5">
        <f>NASDAQ_Turkey_Large_Mid_Cap_Index[[#This Row],[Dernier]]</f>
        <v>69439</v>
      </c>
    </row>
    <row r="6" spans="1:48" x14ac:dyDescent="0.3">
      <c r="A6">
        <f>CAC_40[[#This Row],[Dernier]]</f>
        <v>7795.42</v>
      </c>
      <c r="B6">
        <v>25041.74</v>
      </c>
      <c r="C6">
        <v>2482.64</v>
      </c>
      <c r="D6">
        <v>2482.64</v>
      </c>
      <c r="E6">
        <v>5906.26</v>
      </c>
      <c r="F6" s="1">
        <f>'ETF France'!B32</f>
        <v>4425.6499999999996</v>
      </c>
      <c r="G6" s="1">
        <f>'ETF France'!I32</f>
        <v>3709.54</v>
      </c>
      <c r="H6">
        <f>'ETF France'!P32</f>
        <v>2917.62</v>
      </c>
      <c r="I6">
        <f>'ETF France'!W32</f>
        <v>995.32</v>
      </c>
      <c r="J6">
        <f>'ETF France'!AD32</f>
        <v>2100.9</v>
      </c>
      <c r="K6">
        <f>'ETF France'!AK32</f>
        <v>77355</v>
      </c>
      <c r="L6">
        <f>'ETF France'!AR32</f>
        <v>1247.93</v>
      </c>
      <c r="M6">
        <f>'ETF France'!AY32</f>
        <v>1294.22</v>
      </c>
      <c r="N6">
        <f>'ETF France'!BF32</f>
        <v>86413</v>
      </c>
      <c r="O6">
        <f>S_P_500[[#This Row],[Dernier]]</f>
        <v>6604.72</v>
      </c>
      <c r="P6">
        <f>DOW_JONES_INDUSTRIAL_AVERAGE[[#This Row],[Dernier]]</f>
        <v>45947.32</v>
      </c>
      <c r="Q6">
        <f>NASDAQ_COMPOSITE[[#This Row],[Dernier]]</f>
        <v>22384.7</v>
      </c>
      <c r="R6">
        <f>NASDAQ_100_INDEX[[#This Row],[Dernier]]</f>
        <v>24397.31</v>
      </c>
      <c r="S6">
        <f>NASDAQ_BRAZIL_MID_LARGE_CAP_INDEX[[#This Row],[Dernier]]</f>
        <v>86000</v>
      </c>
      <c r="T6">
        <v>1767848.42</v>
      </c>
      <c r="U6">
        <f>'ETF Amérique'!B31</f>
        <v>5884.09</v>
      </c>
      <c r="V6">
        <f>'ETF Amérique'!I31</f>
        <v>2880.11</v>
      </c>
      <c r="W6">
        <f>'ETF Amérique'!P31</f>
        <v>2148.7800000000002</v>
      </c>
      <c r="X6">
        <f>'ETF Amérique'!W31</f>
        <v>10764.82</v>
      </c>
      <c r="Y6">
        <f>STOXX_Europe_600[[#This Row],[Dernier]]</f>
        <v>55022</v>
      </c>
      <c r="Z6">
        <f>DAX[[#This Row],[Dernier]]</f>
        <v>23534.83</v>
      </c>
      <c r="AA6">
        <f>MDAX[[#This Row],[Dernier]]</f>
        <v>30034.59</v>
      </c>
      <c r="AB6">
        <f>NASDAQ_Austria_Large_Mid_Cap_Index[[#This Row],[Dernier]]</f>
        <v>1077.1500000000001</v>
      </c>
      <c r="AC6">
        <f>BEL_20[[#This Row],[Dernier]]</f>
        <v>4773.12</v>
      </c>
      <c r="AD6">
        <f>NASDAQ_Denmark_Large_Mid_Cap_Index[[#This Row],[Dernier]]</f>
        <v>2007.56</v>
      </c>
      <c r="AE6">
        <f>IBEX_35[[#This Row],[Dernier]]</f>
        <v>15348.1</v>
      </c>
      <c r="AF6">
        <f>OMX_Helsinki_25_Index[[#This Row],[Dernier]]</f>
        <v>5007.12</v>
      </c>
      <c r="AG6">
        <f>Athex_Composite[[#This Row],[Dernier]]</f>
        <v>2034.46</v>
      </c>
      <c r="AH6">
        <f>NASDAQ_Ireland_Large_Mid_Cap_Index[[#This Row],[Dernier]]</f>
        <v>2202.11</v>
      </c>
      <c r="AI6">
        <f>FTSE_MIB[[#This Row],[Dernier]]</f>
        <v>42554.400000000001</v>
      </c>
      <c r="AJ6">
        <f>FTSE_250[[#This Row],[Dernier]]</f>
        <v>21866.48</v>
      </c>
      <c r="AK6">
        <f>NASDAQ_Australia_Large_Mid_Cap_Index[[#This Row],[Dernier]]</f>
        <v>1178.93</v>
      </c>
      <c r="AL6">
        <f>CSI_300_INDEX[[#This Row],[Dernier]]</f>
        <v>4620.05</v>
      </c>
      <c r="AM6">
        <f>NASDAQ_Korea_Large_Mid_Cap_Index[[#This Row],[Dernier]]</f>
        <v>1501.26</v>
      </c>
      <c r="AN6">
        <v>26128.2</v>
      </c>
      <c r="AO6">
        <f>NASDAQ_Indonesia_Large_Mid_Cap_Index[[#This Row],[Dernier]]</f>
        <v>95407</v>
      </c>
      <c r="AP6">
        <v>45043.75</v>
      </c>
      <c r="AQ6">
        <f>'ETF Asie-Pacifique'!B32</f>
        <v>2411.0300000000002</v>
      </c>
      <c r="AR6">
        <f>'ETF Asie-Pacifique'!I32</f>
        <v>1127.43</v>
      </c>
      <c r="AS6">
        <f>'ETF Asie-Pacifique'!P32</f>
        <v>1360.62</v>
      </c>
      <c r="AT6">
        <f>NASDAQ_South_Africa_Large_Mid_Cap_Index[[#This Row],[Dernier]]</f>
        <v>1404.85</v>
      </c>
      <c r="AU6">
        <f>NASDAQ_Morocco_Large_Mid_Cap_Index[[#This Row],[Dernier]]</f>
        <v>1559.94</v>
      </c>
      <c r="AV6">
        <f>NASDAQ_Turkey_Large_Mid_Cap_Index[[#This Row],[Dernier]]</f>
        <v>69487</v>
      </c>
    </row>
    <row r="7" spans="1:48" x14ac:dyDescent="0.3">
      <c r="A7">
        <f>CAC_40[[#This Row],[Dernier]]</f>
        <v>7827.45</v>
      </c>
      <c r="B7">
        <v>25144.63</v>
      </c>
      <c r="C7">
        <v>2493.25</v>
      </c>
      <c r="D7">
        <v>2493.25</v>
      </c>
      <c r="E7">
        <v>5931.91</v>
      </c>
      <c r="F7" s="1">
        <f>'ETF France'!B33</f>
        <v>4443.09</v>
      </c>
      <c r="G7" s="1">
        <f>'ETF France'!I33</f>
        <v>3725.58</v>
      </c>
      <c r="H7">
        <f>'ETF France'!P33</f>
        <v>2909.15</v>
      </c>
      <c r="I7">
        <f>'ETF France'!W33</f>
        <v>998.02</v>
      </c>
      <c r="J7">
        <f>'ETF France'!AD33</f>
        <v>2140.8000000000002</v>
      </c>
      <c r="K7">
        <f>'ETF France'!AK33</f>
        <v>77287</v>
      </c>
      <c r="L7">
        <f>'ETF France'!AR33</f>
        <v>1250.47</v>
      </c>
      <c r="M7">
        <f>'ETF France'!AY33</f>
        <v>1296.96</v>
      </c>
      <c r="N7">
        <f>'ETF France'!BF33</f>
        <v>85565</v>
      </c>
      <c r="O7">
        <f>S_P_500[[#This Row],[Dernier]]</f>
        <v>6637.97</v>
      </c>
      <c r="P7">
        <f>DOW_JONES_INDUSTRIAL_AVERAGE[[#This Row],[Dernier]]</f>
        <v>46121.279999999999</v>
      </c>
      <c r="Q7">
        <f>NASDAQ_COMPOSITE[[#This Row],[Dernier]]</f>
        <v>22497.86</v>
      </c>
      <c r="R7">
        <f>NASDAQ_100_INDEX[[#This Row],[Dernier]]</f>
        <v>24503.57</v>
      </c>
      <c r="S7">
        <f>NASDAQ_BRAZIL_MID_LARGE_CAP_INDEX[[#This Row],[Dernier]]</f>
        <v>87375</v>
      </c>
      <c r="T7">
        <v>1843318.56</v>
      </c>
      <c r="U7">
        <f>'ETF Amérique'!B32</f>
        <v>5899.04</v>
      </c>
      <c r="V7">
        <f>'ETF Amérique'!I32</f>
        <v>2927.26</v>
      </c>
      <c r="W7">
        <f>'ETF Amérique'!P32</f>
        <v>2166.5300000000002</v>
      </c>
      <c r="X7">
        <f>'ETF Amérique'!W32</f>
        <v>10781.84</v>
      </c>
      <c r="Y7">
        <f>STOXX_Europe_600[[#This Row],[Dernier]]</f>
        <v>55388</v>
      </c>
      <c r="Z7">
        <f>DAX[[#This Row],[Dernier]]</f>
        <v>23666.81</v>
      </c>
      <c r="AA7">
        <f>MDAX[[#This Row],[Dernier]]</f>
        <v>30309.84</v>
      </c>
      <c r="AB7">
        <f>NASDAQ_Austria_Large_Mid_Cap_Index[[#This Row],[Dernier]]</f>
        <v>1080.1300000000001</v>
      </c>
      <c r="AC7">
        <f>BEL_20[[#This Row],[Dernier]]</f>
        <v>4670.47</v>
      </c>
      <c r="AD7">
        <f>NASDAQ_Denmark_Large_Mid_Cap_Index[[#This Row],[Dernier]]</f>
        <v>1989.89</v>
      </c>
      <c r="AE7">
        <f>IBEX_35[[#This Row],[Dernier]]</f>
        <v>15347.8</v>
      </c>
      <c r="AF7">
        <f>OMX_Helsinki_25_Index[[#This Row],[Dernier]]</f>
        <v>4992.57</v>
      </c>
      <c r="AG7">
        <f>Athex_Composite[[#This Row],[Dernier]]</f>
        <v>2031.81</v>
      </c>
      <c r="AH7">
        <f>NASDAQ_Ireland_Large_Mid_Cap_Index[[#This Row],[Dernier]]</f>
        <v>2205.02</v>
      </c>
      <c r="AI7">
        <f>FTSE_MIB[[#This Row],[Dernier]]</f>
        <v>42646.23</v>
      </c>
      <c r="AJ7">
        <f>FTSE_250[[#This Row],[Dernier]]</f>
        <v>21681.48</v>
      </c>
      <c r="AK7">
        <f>NASDAQ_Australia_Large_Mid_Cap_Index[[#This Row],[Dernier]]</f>
        <v>1161.83</v>
      </c>
      <c r="AL7">
        <f>CSI_300_INDEX[[#This Row],[Dernier]]</f>
        <v>4550.05</v>
      </c>
      <c r="AM7">
        <f>NASDAQ_Korea_Large_Mid_Cap_Index[[#This Row],[Dernier]]</f>
        <v>1462.38</v>
      </c>
      <c r="AN7">
        <v>26484.68</v>
      </c>
      <c r="AO7">
        <f>NASDAQ_Indonesia_Large_Mid_Cap_Index[[#This Row],[Dernier]]</f>
        <v>94584</v>
      </c>
      <c r="AP7">
        <v>45354.99</v>
      </c>
      <c r="AQ7">
        <f>'ETF Asie-Pacifique'!B33</f>
        <v>2411.0300000000002</v>
      </c>
      <c r="AR7">
        <f>'ETF Asie-Pacifique'!I33</f>
        <v>1150.99</v>
      </c>
      <c r="AS7">
        <f>'ETF Asie-Pacifique'!P33</f>
        <v>1370.03</v>
      </c>
      <c r="AT7">
        <f>NASDAQ_South_Africa_Large_Mid_Cap_Index[[#This Row],[Dernier]]</f>
        <v>1391.33</v>
      </c>
      <c r="AU7">
        <f>NASDAQ_Morocco_Large_Mid_Cap_Index[[#This Row],[Dernier]]</f>
        <v>1595.18</v>
      </c>
      <c r="AV7">
        <f>NASDAQ_Turkey_Large_Mid_Cap_Index[[#This Row],[Dernier]]</f>
        <v>69901</v>
      </c>
    </row>
    <row r="8" spans="1:48" x14ac:dyDescent="0.3">
      <c r="A8">
        <f>CAC_40[[#This Row],[Dernier]]</f>
        <v>7872.02</v>
      </c>
      <c r="B8">
        <v>25287.79</v>
      </c>
      <c r="C8">
        <v>2511.36</v>
      </c>
      <c r="D8">
        <v>2511.36</v>
      </c>
      <c r="E8">
        <v>5962.58</v>
      </c>
      <c r="F8" s="1">
        <f>'ETF France'!B34</f>
        <v>4541.45</v>
      </c>
      <c r="G8" s="1">
        <f>'ETF France'!I34</f>
        <v>3721.13</v>
      </c>
      <c r="H8">
        <f>'ETF France'!P34</f>
        <v>2934.45</v>
      </c>
      <c r="I8">
        <f>'ETF France'!W34</f>
        <v>979.2</v>
      </c>
      <c r="J8">
        <f>'ETF France'!AD34</f>
        <v>2156.5100000000002</v>
      </c>
      <c r="K8">
        <f>'ETF France'!AK34</f>
        <v>77305</v>
      </c>
      <c r="L8">
        <f>'ETF France'!AR34</f>
        <v>1257.46</v>
      </c>
      <c r="M8">
        <f>'ETF France'!AY34</f>
        <v>1302.27</v>
      </c>
      <c r="N8">
        <f>'ETF France'!BF34</f>
        <v>86561</v>
      </c>
      <c r="O8">
        <f>S_P_500[[#This Row],[Dernier]]</f>
        <v>6656.92</v>
      </c>
      <c r="P8">
        <f>DOW_JONES_INDUSTRIAL_AVERAGE[[#This Row],[Dernier]]</f>
        <v>46292.78</v>
      </c>
      <c r="Q8">
        <f>NASDAQ_COMPOSITE[[#This Row],[Dernier]]</f>
        <v>22573.47</v>
      </c>
      <c r="R8">
        <f>NASDAQ_100_INDEX[[#This Row],[Dernier]]</f>
        <v>24580.17</v>
      </c>
      <c r="S8">
        <f>NASDAQ_BRAZIL_MID_LARGE_CAP_INDEX[[#This Row],[Dernier]]</f>
        <v>87695</v>
      </c>
      <c r="T8">
        <v>1815381.74</v>
      </c>
      <c r="U8">
        <f>'ETF Amérique'!B33</f>
        <v>5958.83</v>
      </c>
      <c r="V8">
        <f>'ETF Amérique'!I33</f>
        <v>2941.32</v>
      </c>
      <c r="W8">
        <f>'ETF Amérique'!P33</f>
        <v>2212.5</v>
      </c>
      <c r="X8">
        <f>'ETF Amérique'!W33</f>
        <v>10848.9</v>
      </c>
      <c r="Y8">
        <f>STOXX_Europe_600[[#This Row],[Dernier]]</f>
        <v>55495</v>
      </c>
      <c r="Z8">
        <f>DAX[[#This Row],[Dernier]]</f>
        <v>23611.33</v>
      </c>
      <c r="AA8">
        <f>MDAX[[#This Row],[Dernier]]</f>
        <v>30265.43</v>
      </c>
      <c r="AB8">
        <f>NASDAQ_Austria_Large_Mid_Cap_Index[[#This Row],[Dernier]]</f>
        <v>1068.31</v>
      </c>
      <c r="AC8">
        <f>BEL_20[[#This Row],[Dernier]]</f>
        <v>4642.33</v>
      </c>
      <c r="AD8">
        <f>NASDAQ_Denmark_Large_Mid_Cap_Index[[#This Row],[Dernier]]</f>
        <v>2025.18</v>
      </c>
      <c r="AE8">
        <f>IBEX_35[[#This Row],[Dernier]]</f>
        <v>15136.5</v>
      </c>
      <c r="AF8">
        <f>OMX_Helsinki_25_Index[[#This Row],[Dernier]]</f>
        <v>4967.8900000000003</v>
      </c>
      <c r="AG8">
        <f>Athex_Composite[[#This Row],[Dernier]]</f>
        <v>2035.21</v>
      </c>
      <c r="AH8">
        <f>NASDAQ_Ireland_Large_Mid_Cap_Index[[#This Row],[Dernier]]</f>
        <v>2193.4899999999998</v>
      </c>
      <c r="AI8">
        <f>FTSE_MIB[[#This Row],[Dernier]]</f>
        <v>42242.49</v>
      </c>
      <c r="AJ8">
        <f>FTSE_250[[#This Row],[Dernier]]</f>
        <v>21587.77</v>
      </c>
      <c r="AK8">
        <f>NASDAQ_Australia_Large_Mid_Cap_Index[[#This Row],[Dernier]]</f>
        <v>1160.3599999999999</v>
      </c>
      <c r="AL8">
        <f>CSI_300_INDEX[[#This Row],[Dernier]]</f>
        <v>4593.49</v>
      </c>
      <c r="AM8">
        <f>NASDAQ_Korea_Large_Mid_Cap_Index[[#This Row],[Dernier]]</f>
        <v>1515.32</v>
      </c>
      <c r="AN8">
        <v>26518.65</v>
      </c>
      <c r="AO8">
        <f>NASDAQ_Indonesia_Large_Mid_Cap_Index[[#This Row],[Dernier]]</f>
        <v>94153</v>
      </c>
      <c r="AP8">
        <v>45754.93</v>
      </c>
      <c r="AQ8">
        <f>'ETF Asie-Pacifique'!B34</f>
        <v>2461.9699999999998</v>
      </c>
      <c r="AR8">
        <f>'ETF Asie-Pacifique'!I34</f>
        <v>1145.28</v>
      </c>
      <c r="AS8">
        <f>'ETF Asie-Pacifique'!P34</f>
        <v>1387.02</v>
      </c>
      <c r="AT8">
        <f>NASDAQ_South_Africa_Large_Mid_Cap_Index[[#This Row],[Dernier]]</f>
        <v>1376.48</v>
      </c>
      <c r="AU8">
        <f>NASDAQ_Morocco_Large_Mid_Cap_Index[[#This Row],[Dernier]]</f>
        <v>1602.51</v>
      </c>
      <c r="AV8">
        <f>NASDAQ_Turkey_Large_Mid_Cap_Index[[#This Row],[Dernier]]</f>
        <v>71964</v>
      </c>
    </row>
    <row r="9" spans="1:48" x14ac:dyDescent="0.3">
      <c r="A9">
        <f>CAC_40[[#This Row],[Dernier]]</f>
        <v>7830.11</v>
      </c>
      <c r="B9">
        <v>25153.15</v>
      </c>
      <c r="C9">
        <v>2498.6799999999998</v>
      </c>
      <c r="D9">
        <v>2498.6799999999998</v>
      </c>
      <c r="E9">
        <v>5933.06</v>
      </c>
      <c r="F9" s="1">
        <f>'ETF France'!B35</f>
        <v>4442.8999999999996</v>
      </c>
      <c r="G9" s="1">
        <f>'ETF France'!I35</f>
        <v>3725.76</v>
      </c>
      <c r="H9">
        <f>'ETF France'!P35</f>
        <v>2914.76</v>
      </c>
      <c r="I9">
        <f>'ETF France'!W35</f>
        <v>968.56</v>
      </c>
      <c r="J9">
        <f>'ETF France'!AD35</f>
        <v>2166.59</v>
      </c>
      <c r="K9">
        <f>'ETF France'!AK35</f>
        <v>77595</v>
      </c>
      <c r="L9">
        <f>'ETF France'!AR35</f>
        <v>1256.8699999999999</v>
      </c>
      <c r="M9">
        <f>'ETF France'!AY35</f>
        <v>1288.43</v>
      </c>
      <c r="N9">
        <f>'ETF France'!BF35</f>
        <v>87048</v>
      </c>
      <c r="O9">
        <f>S_P_500[[#This Row],[Dernier]]</f>
        <v>6693.75</v>
      </c>
      <c r="P9">
        <f>DOW_JONES_INDUSTRIAL_AVERAGE[[#This Row],[Dernier]]</f>
        <v>46381.54</v>
      </c>
      <c r="Q9">
        <f>NASDAQ_COMPOSITE[[#This Row],[Dernier]]</f>
        <v>22788.98</v>
      </c>
      <c r="R9">
        <f>NASDAQ_100_INDEX[[#This Row],[Dernier]]</f>
        <v>24761.07</v>
      </c>
      <c r="S9">
        <f>NASDAQ_BRAZIL_MID_LARGE_CAP_INDEX[[#This Row],[Dernier]]</f>
        <v>86236</v>
      </c>
      <c r="T9">
        <v>1811038.73</v>
      </c>
      <c r="U9">
        <f>'ETF Amérique'!B34</f>
        <v>5981.62</v>
      </c>
      <c r="V9">
        <f>'ETF Amérique'!I34</f>
        <v>2941.69</v>
      </c>
      <c r="W9">
        <f>'ETF Amérique'!P34</f>
        <v>2210.94</v>
      </c>
      <c r="X9">
        <f>'ETF Amérique'!W34</f>
        <v>10969.17</v>
      </c>
      <c r="Y9">
        <f>STOXX_Europe_600[[#This Row],[Dernier]]</f>
        <v>55340</v>
      </c>
      <c r="Z9">
        <f>DAX[[#This Row],[Dernier]]</f>
        <v>23527.05</v>
      </c>
      <c r="AA9">
        <f>MDAX[[#This Row],[Dernier]]</f>
        <v>30153.71</v>
      </c>
      <c r="AB9">
        <f>NASDAQ_Austria_Large_Mid_Cap_Index[[#This Row],[Dernier]]</f>
        <v>1071.25</v>
      </c>
      <c r="AC9">
        <f>BEL_20[[#This Row],[Dernier]]</f>
        <v>4681.6000000000004</v>
      </c>
      <c r="AD9">
        <f>NASDAQ_Denmark_Large_Mid_Cap_Index[[#This Row],[Dernier]]</f>
        <v>2077.84</v>
      </c>
      <c r="AE9">
        <f>IBEX_35[[#This Row],[Dernier]]</f>
        <v>15215</v>
      </c>
      <c r="AF9">
        <f>OMX_Helsinki_25_Index[[#This Row],[Dernier]]</f>
        <v>5011.43</v>
      </c>
      <c r="AG9">
        <f>Athex_Composite[[#This Row],[Dernier]]</f>
        <v>2065.36</v>
      </c>
      <c r="AH9">
        <f>NASDAQ_Ireland_Large_Mid_Cap_Index[[#This Row],[Dernier]]</f>
        <v>2196.89</v>
      </c>
      <c r="AI9">
        <f>FTSE_MIB[[#This Row],[Dernier]]</f>
        <v>42423.12</v>
      </c>
      <c r="AJ9">
        <f>FTSE_250[[#This Row],[Dernier]]</f>
        <v>21690.52</v>
      </c>
      <c r="AK9">
        <f>NASDAQ_Australia_Large_Mid_Cap_Index[[#This Row],[Dernier]]</f>
        <v>1165.22</v>
      </c>
      <c r="AL9">
        <f>CSI_300_INDEX[[#This Row],[Dernier]]</f>
        <v>4566.07</v>
      </c>
      <c r="AM9">
        <f>NASDAQ_Korea_Large_Mid_Cap_Index[[#This Row],[Dernier]]</f>
        <v>1515.39</v>
      </c>
      <c r="AN9">
        <v>26159.119999999999</v>
      </c>
      <c r="AO9">
        <f>NASDAQ_Indonesia_Large_Mid_Cap_Index[[#This Row],[Dernier]]</f>
        <v>96120</v>
      </c>
      <c r="AP9">
        <v>45630.31</v>
      </c>
      <c r="AQ9">
        <f>'ETF Asie-Pacifique'!B35</f>
        <v>2472.9299999999998</v>
      </c>
      <c r="AR9">
        <f>'ETF Asie-Pacifique'!I35</f>
        <v>1139.79</v>
      </c>
      <c r="AS9">
        <f>'ETF Asie-Pacifique'!P35</f>
        <v>1410.17</v>
      </c>
      <c r="AT9">
        <f>NASDAQ_South_Africa_Large_Mid_Cap_Index[[#This Row],[Dernier]]</f>
        <v>1399.8</v>
      </c>
      <c r="AU9">
        <f>NASDAQ_Morocco_Large_Mid_Cap_Index[[#This Row],[Dernier]]</f>
        <v>1625.12</v>
      </c>
      <c r="AV9">
        <f>NASDAQ_Turkey_Large_Mid_Cap_Index[[#This Row],[Dernier]]</f>
        <v>71939</v>
      </c>
    </row>
    <row r="10" spans="1:48" x14ac:dyDescent="0.3">
      <c r="A10">
        <f>CAC_40[[#This Row],[Dernier]]</f>
        <v>7853.59</v>
      </c>
      <c r="B10">
        <v>25227.89</v>
      </c>
      <c r="C10">
        <v>2507.69</v>
      </c>
      <c r="D10">
        <v>2507.69</v>
      </c>
      <c r="E10">
        <v>5949.12</v>
      </c>
      <c r="F10" s="1">
        <f>'ETF France'!B36</f>
        <v>4490.47</v>
      </c>
      <c r="G10" s="1">
        <f>'ETF France'!I36</f>
        <v>3716.51</v>
      </c>
      <c r="H10">
        <f>'ETF France'!P36</f>
        <v>2927.49</v>
      </c>
      <c r="I10">
        <f>'ETF France'!W36</f>
        <v>964.81</v>
      </c>
      <c r="J10">
        <f>'ETF France'!AD36</f>
        <v>2165.0700000000002</v>
      </c>
      <c r="K10">
        <f>'ETF France'!AK36</f>
        <v>76560</v>
      </c>
      <c r="L10">
        <f>'ETF France'!AR36</f>
        <v>1259.82</v>
      </c>
      <c r="M10">
        <f>'ETF France'!AY36</f>
        <v>1283.6600000000001</v>
      </c>
      <c r="N10">
        <f>'ETF France'!BF36</f>
        <v>86950</v>
      </c>
      <c r="O10">
        <f>S_P_500[[#This Row],[Dernier]]</f>
        <v>6664.36</v>
      </c>
      <c r="P10">
        <f>DOW_JONES_INDUSTRIAL_AVERAGE[[#This Row],[Dernier]]</f>
        <v>46315.27</v>
      </c>
      <c r="Q10">
        <f>NASDAQ_COMPOSITE[[#This Row],[Dernier]]</f>
        <v>22631.48</v>
      </c>
      <c r="R10">
        <f>NASDAQ_100_INDEX[[#This Row],[Dernier]]</f>
        <v>24626.25</v>
      </c>
      <c r="S10">
        <f>NASDAQ_BRAZIL_MID_LARGE_CAP_INDEX[[#This Row],[Dernier]]</f>
        <v>86985</v>
      </c>
      <c r="T10">
        <v>1683959.61</v>
      </c>
      <c r="U10">
        <f>'ETF Amérique'!B35</f>
        <v>5986.15</v>
      </c>
      <c r="V10">
        <f>'ETF Amérique'!I35</f>
        <v>2942.26</v>
      </c>
      <c r="W10">
        <f>'ETF Amérique'!P35</f>
        <v>2209.21</v>
      </c>
      <c r="X10">
        <f>'ETF Amérique'!W35</f>
        <v>10834.03</v>
      </c>
      <c r="Y10">
        <f>STOXX_Europe_600[[#This Row],[Dernier]]</f>
        <v>55412</v>
      </c>
      <c r="Z10">
        <f>DAX[[#This Row],[Dernier]]</f>
        <v>23639.41</v>
      </c>
      <c r="AA10">
        <f>MDAX[[#This Row],[Dernier]]</f>
        <v>30195.88</v>
      </c>
      <c r="AB10">
        <f>NASDAQ_Austria_Large_Mid_Cap_Index[[#This Row],[Dernier]]</f>
        <v>1076.3800000000001</v>
      </c>
      <c r="AC10">
        <f>BEL_20[[#This Row],[Dernier]]</f>
        <v>4699.6400000000003</v>
      </c>
      <c r="AD10">
        <f>NASDAQ_Denmark_Large_Mid_Cap_Index[[#This Row],[Dernier]]</f>
        <v>2096.91</v>
      </c>
      <c r="AE10">
        <f>IBEX_35[[#This Row],[Dernier]]</f>
        <v>15169</v>
      </c>
      <c r="AF10">
        <f>OMX_Helsinki_25_Index[[#This Row],[Dernier]]</f>
        <v>5037.37</v>
      </c>
      <c r="AG10">
        <f>Athex_Composite[[#This Row],[Dernier]]</f>
        <v>2063.0300000000002</v>
      </c>
      <c r="AH10">
        <f>NASDAQ_Ireland_Large_Mid_Cap_Index[[#This Row],[Dernier]]</f>
        <v>2194.4899999999998</v>
      </c>
      <c r="AI10">
        <f>FTSE_MIB[[#This Row],[Dernier]]</f>
        <v>42477.760000000002</v>
      </c>
      <c r="AJ10">
        <f>FTSE_250[[#This Row],[Dernier]]</f>
        <v>21695.35</v>
      </c>
      <c r="AK10">
        <f>NASDAQ_Australia_Large_Mid_Cap_Index[[#This Row],[Dernier]]</f>
        <v>1179.74</v>
      </c>
      <c r="AL10">
        <f>CSI_300_INDEX[[#This Row],[Dernier]]</f>
        <v>4519.78</v>
      </c>
      <c r="AM10">
        <f>NASDAQ_Korea_Large_Mid_Cap_Index[[#This Row],[Dernier]]</f>
        <v>1524.16</v>
      </c>
      <c r="AN10">
        <v>26344.14</v>
      </c>
      <c r="AO10">
        <f>NASDAQ_Indonesia_Large_Mid_Cap_Index[[#This Row],[Dernier]]</f>
        <v>96094</v>
      </c>
      <c r="AP10">
        <v>45493.66</v>
      </c>
      <c r="AQ10">
        <f>'ETF Asie-Pacifique'!B36</f>
        <v>2483.31</v>
      </c>
      <c r="AR10">
        <f>'ETF Asie-Pacifique'!I36</f>
        <v>1148.8900000000001</v>
      </c>
      <c r="AS10">
        <f>'ETF Asie-Pacifique'!P36</f>
        <v>1416.09</v>
      </c>
      <c r="AT10">
        <f>NASDAQ_South_Africa_Large_Mid_Cap_Index[[#This Row],[Dernier]]</f>
        <v>1405.68</v>
      </c>
      <c r="AU10">
        <f>NASDAQ_Morocco_Large_Mid_Cap_Index[[#This Row],[Dernier]]</f>
        <v>1643.86</v>
      </c>
      <c r="AV10">
        <f>NASDAQ_Turkey_Large_Mid_Cap_Index[[#This Row],[Dernier]]</f>
        <v>72012</v>
      </c>
    </row>
    <row r="11" spans="1:48" x14ac:dyDescent="0.3">
      <c r="A11">
        <f>CAC_40[[#This Row],[Dernier]]</f>
        <v>7854.61</v>
      </c>
      <c r="B11">
        <v>25231.17</v>
      </c>
      <c r="C11">
        <v>2508.5</v>
      </c>
      <c r="D11">
        <v>2508.5</v>
      </c>
      <c r="E11">
        <v>5951.78</v>
      </c>
      <c r="F11" s="1">
        <f>'ETF France'!B37</f>
        <v>4546.25</v>
      </c>
      <c r="G11" s="1">
        <f>'ETF France'!I37</f>
        <v>3708.66</v>
      </c>
      <c r="H11">
        <f>'ETF France'!P37</f>
        <v>2910.86</v>
      </c>
      <c r="I11">
        <f>'ETF France'!W37</f>
        <v>973.65</v>
      </c>
      <c r="J11">
        <f>'ETF France'!AD37</f>
        <v>2162.1</v>
      </c>
      <c r="K11">
        <f>'ETF France'!AK37</f>
        <v>76281</v>
      </c>
      <c r="L11">
        <f>'ETF France'!AR37</f>
        <v>1247.17</v>
      </c>
      <c r="M11">
        <f>'ETF France'!AY37</f>
        <v>1307.19</v>
      </c>
      <c r="N11">
        <f>'ETF France'!BF37</f>
        <v>86485</v>
      </c>
      <c r="O11">
        <f>S_P_500[[#This Row],[Dernier]]</f>
        <v>6631.96</v>
      </c>
      <c r="P11">
        <f>DOW_JONES_INDUSTRIAL_AVERAGE[[#This Row],[Dernier]]</f>
        <v>46142.42</v>
      </c>
      <c r="Q11">
        <f>NASDAQ_COMPOSITE[[#This Row],[Dernier]]</f>
        <v>22470.73</v>
      </c>
      <c r="R11">
        <f>NASDAQ_100_INDEX[[#This Row],[Dernier]]</f>
        <v>24454.89</v>
      </c>
      <c r="S11">
        <f>NASDAQ_BRAZIL_MID_LARGE_CAP_INDEX[[#This Row],[Dernier]]</f>
        <v>87027</v>
      </c>
      <c r="T11">
        <v>1695529.96</v>
      </c>
      <c r="U11">
        <f>'ETF Amérique'!B36</f>
        <v>5968.86</v>
      </c>
      <c r="V11">
        <f>'ETF Amérique'!I36</f>
        <v>2948.4</v>
      </c>
      <c r="W11">
        <f>'ETF Amérique'!P36</f>
        <v>2197.7399999999998</v>
      </c>
      <c r="X11">
        <f>'ETF Amérique'!W36</f>
        <v>10715.74</v>
      </c>
      <c r="Y11">
        <f>STOXX_Europe_600[[#This Row],[Dernier]]</f>
        <v>55501</v>
      </c>
      <c r="Z11">
        <f>DAX[[#This Row],[Dernier]]</f>
        <v>23674.53</v>
      </c>
      <c r="AA11">
        <f>MDAX[[#This Row],[Dernier]]</f>
        <v>30470.71</v>
      </c>
      <c r="AB11">
        <f>NASDAQ_Austria_Large_Mid_Cap_Index[[#This Row],[Dernier]]</f>
        <v>1062.01</v>
      </c>
      <c r="AC11">
        <f>BEL_20[[#This Row],[Dernier]]</f>
        <v>4707.5600000000004</v>
      </c>
      <c r="AD11">
        <f>NASDAQ_Denmark_Large_Mid_Cap_Index[[#This Row],[Dernier]]</f>
        <v>2105.5700000000002</v>
      </c>
      <c r="AE11">
        <f>IBEX_35[[#This Row],[Dernier]]</f>
        <v>15095.5</v>
      </c>
      <c r="AF11">
        <f>OMX_Helsinki_25_Index[[#This Row],[Dernier]]</f>
        <v>4996.55</v>
      </c>
      <c r="AG11">
        <f>Athex_Composite[[#This Row],[Dernier]]</f>
        <v>2042.63</v>
      </c>
      <c r="AH11">
        <f>NASDAQ_Ireland_Large_Mid_Cap_Index[[#This Row],[Dernier]]</f>
        <v>2138.4699999999998</v>
      </c>
      <c r="AI11">
        <f>FTSE_MIB[[#This Row],[Dernier]]</f>
        <v>42423.18</v>
      </c>
      <c r="AJ11">
        <f>FTSE_250[[#This Row],[Dernier]]</f>
        <v>21596.93</v>
      </c>
      <c r="AK11">
        <f>NASDAQ_Australia_Large_Mid_Cap_Index[[#This Row],[Dernier]]</f>
        <v>1172.97</v>
      </c>
      <c r="AL11">
        <f>CSI_300_INDEX[[#This Row],[Dernier]]</f>
        <v>4522.6099999999997</v>
      </c>
      <c r="AM11">
        <f>NASDAQ_Korea_Large_Mid_Cap_Index[[#This Row],[Dernier]]</f>
        <v>1512.63</v>
      </c>
      <c r="AN11">
        <v>26545.1</v>
      </c>
      <c r="AO11">
        <f>NASDAQ_Indonesia_Large_Mid_Cap_Index[[#This Row],[Dernier]]</f>
        <v>95194</v>
      </c>
      <c r="AP11">
        <v>45493.66</v>
      </c>
      <c r="AQ11">
        <f>'ETF Asie-Pacifique'!B37</f>
        <v>2481.64</v>
      </c>
      <c r="AR11">
        <f>'ETF Asie-Pacifique'!I37</f>
        <v>1148.1199999999999</v>
      </c>
      <c r="AS11">
        <f>'ETF Asie-Pacifique'!P37</f>
        <v>1415.13</v>
      </c>
      <c r="AT11">
        <f>NASDAQ_South_Africa_Large_Mid_Cap_Index[[#This Row],[Dernier]]</f>
        <v>1389.29</v>
      </c>
      <c r="AU11">
        <f>NASDAQ_Morocco_Large_Mid_Cap_Index[[#This Row],[Dernier]]</f>
        <v>1659.48</v>
      </c>
      <c r="AV11">
        <f>NASDAQ_Turkey_Large_Mid_Cap_Index[[#This Row],[Dernier]]</f>
        <v>72966</v>
      </c>
    </row>
    <row r="12" spans="1:48" x14ac:dyDescent="0.3">
      <c r="A12">
        <f>CAC_40[[#This Row],[Dernier]]</f>
        <v>7786.98</v>
      </c>
      <c r="B12">
        <v>25013.91</v>
      </c>
      <c r="C12">
        <v>2486.0300000000002</v>
      </c>
      <c r="D12">
        <v>2486.0300000000002</v>
      </c>
      <c r="E12">
        <v>5903.29</v>
      </c>
      <c r="F12" s="1">
        <f>'ETF France'!B38</f>
        <v>4506.58</v>
      </c>
      <c r="G12" s="1">
        <f>'ETF France'!I38</f>
        <v>3673.1</v>
      </c>
      <c r="H12">
        <f>'ETF France'!P38</f>
        <v>2897.51</v>
      </c>
      <c r="I12">
        <f>'ETF France'!W38</f>
        <v>969.07</v>
      </c>
      <c r="J12">
        <f>'ETF France'!AD38</f>
        <v>2135.37</v>
      </c>
      <c r="K12">
        <f>'ETF France'!AK38</f>
        <v>76381</v>
      </c>
      <c r="L12">
        <f>'ETF France'!AR38</f>
        <v>1240.5</v>
      </c>
      <c r="M12">
        <f>'ETF France'!AY38</f>
        <v>1265.81</v>
      </c>
      <c r="N12">
        <f>'ETF France'!BF38</f>
        <v>86896</v>
      </c>
      <c r="O12">
        <f>S_P_500[[#This Row],[Dernier]]</f>
        <v>6600.35</v>
      </c>
      <c r="P12">
        <f>DOW_JONES_INDUSTRIAL_AVERAGE[[#This Row],[Dernier]]</f>
        <v>46018.32</v>
      </c>
      <c r="Q12">
        <f>NASDAQ_COMPOSITE[[#This Row],[Dernier]]</f>
        <v>22261.33</v>
      </c>
      <c r="R12">
        <f>NASDAQ_100_INDEX[[#This Row],[Dernier]]</f>
        <v>24223.69</v>
      </c>
      <c r="S12">
        <f>NASDAQ_BRAZIL_MID_LARGE_CAP_INDEX[[#This Row],[Dernier]]</f>
        <v>87024</v>
      </c>
      <c r="T12">
        <v>1783519.79</v>
      </c>
      <c r="U12">
        <f>'ETF Amérique'!B37</f>
        <v>5956.51</v>
      </c>
      <c r="V12">
        <f>'ETF Amérique'!I37</f>
        <v>2939.72</v>
      </c>
      <c r="W12">
        <f>'ETF Amérique'!P37</f>
        <v>2206.5</v>
      </c>
      <c r="X12">
        <f>'ETF Amérique'!W37</f>
        <v>10575.82</v>
      </c>
      <c r="Y12">
        <f>STOXX_Europe_600[[#This Row],[Dernier]]</f>
        <v>55063</v>
      </c>
      <c r="Z12">
        <f>DAX[[#This Row],[Dernier]]</f>
        <v>23359.18</v>
      </c>
      <c r="AA12">
        <f>MDAX[[#This Row],[Dernier]]</f>
        <v>30217.38</v>
      </c>
      <c r="AB12">
        <f>NASDAQ_Austria_Large_Mid_Cap_Index[[#This Row],[Dernier]]</f>
        <v>1065.94</v>
      </c>
      <c r="AC12">
        <f>BEL_20[[#This Row],[Dernier]]</f>
        <v>4709.1099999999997</v>
      </c>
      <c r="AD12">
        <f>NASDAQ_Denmark_Large_Mid_Cap_Index[[#This Row],[Dernier]]</f>
        <v>2128.75</v>
      </c>
      <c r="AE12">
        <f>IBEX_35[[#This Row],[Dernier]]</f>
        <v>15314.3</v>
      </c>
      <c r="AF12">
        <f>OMX_Helsinki_25_Index[[#This Row],[Dernier]]</f>
        <v>5001.97</v>
      </c>
      <c r="AG12">
        <f>Athex_Composite[[#This Row],[Dernier]]</f>
        <v>2030.46</v>
      </c>
      <c r="AH12">
        <f>NASDAQ_Ireland_Large_Mid_Cap_Index[[#This Row],[Dernier]]</f>
        <v>2151.48</v>
      </c>
      <c r="AI12">
        <f>FTSE_MIB[[#This Row],[Dernier]]</f>
        <v>42312.28</v>
      </c>
      <c r="AJ12">
        <f>FTSE_250[[#This Row],[Dernier]]</f>
        <v>21589.93</v>
      </c>
      <c r="AK12">
        <f>NASDAQ_Australia_Large_Mid_Cap_Index[[#This Row],[Dernier]]</f>
        <v>1170.46</v>
      </c>
      <c r="AL12">
        <f>CSI_300_INDEX[[#This Row],[Dernier]]</f>
        <v>4501.92</v>
      </c>
      <c r="AM12">
        <f>NASDAQ_Korea_Large_Mid_Cap_Index[[#This Row],[Dernier]]</f>
        <v>1488.07</v>
      </c>
      <c r="AN12">
        <v>26544.85</v>
      </c>
      <c r="AO12">
        <f>NASDAQ_Indonesia_Large_Mid_Cap_Index[[#This Row],[Dernier]]</f>
        <v>95698</v>
      </c>
      <c r="AP12">
        <v>45045.81</v>
      </c>
      <c r="AQ12">
        <f>'ETF Asie-Pacifique'!B38</f>
        <v>2426.71</v>
      </c>
      <c r="AR12">
        <f>'ETF Asie-Pacifique'!I38</f>
        <v>1146.0999999999999</v>
      </c>
      <c r="AS12">
        <f>'ETF Asie-Pacifique'!P38</f>
        <v>1422.18</v>
      </c>
      <c r="AT12">
        <f>NASDAQ_South_Africa_Large_Mid_Cap_Index[[#This Row],[Dernier]]</f>
        <v>1392.58</v>
      </c>
      <c r="AU12">
        <f>NASDAQ_Morocco_Large_Mid_Cap_Index[[#This Row],[Dernier]]</f>
        <v>1654.12</v>
      </c>
      <c r="AV12">
        <f>NASDAQ_Turkey_Large_Mid_Cap_Index[[#This Row],[Dernier]]</f>
        <v>71813</v>
      </c>
    </row>
    <row r="13" spans="1:48" x14ac:dyDescent="0.3">
      <c r="A13">
        <f>CAC_40[[#This Row],[Dernier]]</f>
        <v>7818.22</v>
      </c>
      <c r="B13">
        <v>25114.28</v>
      </c>
      <c r="C13">
        <v>2493.34</v>
      </c>
      <c r="D13">
        <v>2493.34</v>
      </c>
      <c r="E13">
        <v>5925.48</v>
      </c>
      <c r="F13" s="1">
        <f>'ETF France'!B39</f>
        <v>4493.12</v>
      </c>
      <c r="G13" s="1">
        <f>'ETF France'!I39</f>
        <v>3707.45</v>
      </c>
      <c r="H13">
        <f>'ETF France'!P39</f>
        <v>2907.7</v>
      </c>
      <c r="I13">
        <f>'ETF France'!W39</f>
        <v>982.22</v>
      </c>
      <c r="J13">
        <f>'ETF France'!AD39</f>
        <v>2129.9699999999998</v>
      </c>
      <c r="K13">
        <f>'ETF France'!AK39</f>
        <v>76941</v>
      </c>
      <c r="L13">
        <f>'ETF France'!AR39</f>
        <v>1249.27</v>
      </c>
      <c r="M13">
        <f>'ETF France'!AY39</f>
        <v>1258.26</v>
      </c>
      <c r="N13">
        <f>'ETF France'!BF39</f>
        <v>86968</v>
      </c>
      <c r="O13">
        <f>S_P_500[[#This Row],[Dernier]]</f>
        <v>6606.76</v>
      </c>
      <c r="P13">
        <f>DOW_JONES_INDUSTRIAL_AVERAGE[[#This Row],[Dernier]]</f>
        <v>45757.9</v>
      </c>
      <c r="Q13">
        <f>NASDAQ_COMPOSITE[[#This Row],[Dernier]]</f>
        <v>22333.96</v>
      </c>
      <c r="R13">
        <f>NASDAQ_100_INDEX[[#This Row],[Dernier]]</f>
        <v>24274.25</v>
      </c>
      <c r="S13">
        <f>NASDAQ_BRAZIL_MID_LARGE_CAP_INDEX[[#This Row],[Dernier]]</f>
        <v>85987</v>
      </c>
      <c r="T13">
        <v>1788268.73</v>
      </c>
      <c r="U13">
        <f>'ETF Amérique'!B38</f>
        <v>5926.13</v>
      </c>
      <c r="V13">
        <f>'ETF Amérique'!I38</f>
        <v>2933.31</v>
      </c>
      <c r="W13">
        <f>'ETF Amérique'!P38</f>
        <v>2194.83</v>
      </c>
      <c r="X13">
        <f>'ETF Amérique'!W38</f>
        <v>10648.66</v>
      </c>
      <c r="Y13">
        <f>STOXX_Europe_600[[#This Row],[Dernier]]</f>
        <v>55079</v>
      </c>
      <c r="Z13">
        <f>DAX[[#This Row],[Dernier]]</f>
        <v>23329.24</v>
      </c>
      <c r="AA13">
        <f>MDAX[[#This Row],[Dernier]]</f>
        <v>30100.16</v>
      </c>
      <c r="AB13">
        <f>NASDAQ_Austria_Large_Mid_Cap_Index[[#This Row],[Dernier]]</f>
        <v>1075.06</v>
      </c>
      <c r="AC13">
        <f>BEL_20[[#This Row],[Dernier]]</f>
        <v>4698.3900000000003</v>
      </c>
      <c r="AD13">
        <f>NASDAQ_Denmark_Large_Mid_Cap_Index[[#This Row],[Dernier]]</f>
        <v>2155.71</v>
      </c>
      <c r="AE13">
        <f>IBEX_35[[#This Row],[Dernier]]</f>
        <v>15173.8</v>
      </c>
      <c r="AF13">
        <f>OMX_Helsinki_25_Index[[#This Row],[Dernier]]</f>
        <v>5014.22</v>
      </c>
      <c r="AG13">
        <f>Athex_Composite[[#This Row],[Dernier]]</f>
        <v>2027.04</v>
      </c>
      <c r="AH13">
        <f>NASDAQ_Ireland_Large_Mid_Cap_Index[[#This Row],[Dernier]]</f>
        <v>2159.81</v>
      </c>
      <c r="AI13">
        <f>FTSE_MIB[[#This Row],[Dernier]]</f>
        <v>42307.81</v>
      </c>
      <c r="AJ13">
        <f>FTSE_250[[#This Row],[Dernier]]</f>
        <v>21725.95</v>
      </c>
      <c r="AK13">
        <f>NASDAQ_Australia_Large_Mid_Cap_Index[[#This Row],[Dernier]]</f>
        <v>1170.0999999999999</v>
      </c>
      <c r="AL13">
        <f>CSI_300_INDEX[[#This Row],[Dernier]]</f>
        <v>4498.1099999999997</v>
      </c>
      <c r="AM13">
        <f>NASDAQ_Korea_Large_Mid_Cap_Index[[#This Row],[Dernier]]</f>
        <v>1504.26</v>
      </c>
      <c r="AN13">
        <v>26908.39</v>
      </c>
      <c r="AO13">
        <f>NASDAQ_Indonesia_Large_Mid_Cap_Index[[#This Row],[Dernier]]</f>
        <v>95292</v>
      </c>
      <c r="AP13">
        <v>45303.43</v>
      </c>
      <c r="AQ13">
        <f>'ETF Asie-Pacifique'!B39</f>
        <v>2417.1</v>
      </c>
      <c r="AR13">
        <f>'ETF Asie-Pacifique'!I39</f>
        <v>1137.19</v>
      </c>
      <c r="AS13">
        <f>'ETF Asie-Pacifique'!P39</f>
        <v>1433.54</v>
      </c>
      <c r="AT13">
        <f>NASDAQ_South_Africa_Large_Mid_Cap_Index[[#This Row],[Dernier]]</f>
        <v>1382.53</v>
      </c>
      <c r="AU13">
        <f>NASDAQ_Morocco_Large_Mid_Cap_Index[[#This Row],[Dernier]]</f>
        <v>1659.39</v>
      </c>
      <c r="AV13">
        <f>NASDAQ_Turkey_Large_Mid_Cap_Index[[#This Row],[Dernier]]</f>
        <v>69990</v>
      </c>
    </row>
    <row r="14" spans="1:48" x14ac:dyDescent="0.3">
      <c r="A14">
        <f>CAC_40[[#This Row],[Dernier]]</f>
        <v>7896.93</v>
      </c>
      <c r="B14">
        <v>25367.1</v>
      </c>
      <c r="C14">
        <v>2518.0700000000002</v>
      </c>
      <c r="D14">
        <v>2518.0700000000002</v>
      </c>
      <c r="E14">
        <v>5983.77</v>
      </c>
      <c r="F14" s="1">
        <f>'ETF France'!B40</f>
        <v>4515.37</v>
      </c>
      <c r="G14" s="1">
        <f>'ETF France'!I40</f>
        <v>3765.55</v>
      </c>
      <c r="H14">
        <f>'ETF France'!P40</f>
        <v>2944.89</v>
      </c>
      <c r="I14">
        <f>'ETF France'!W40</f>
        <v>984.69</v>
      </c>
      <c r="J14">
        <f>'ETF France'!AD40</f>
        <v>2126.33</v>
      </c>
      <c r="K14">
        <f>'ETF France'!AK40</f>
        <v>78300</v>
      </c>
      <c r="L14">
        <f>'ETF France'!AR40</f>
        <v>1272.28</v>
      </c>
      <c r="M14">
        <f>'ETF France'!AY40</f>
        <v>1250.76</v>
      </c>
      <c r="N14">
        <f>'ETF France'!BF40</f>
        <v>87864</v>
      </c>
      <c r="O14">
        <f>S_P_500[[#This Row],[Dernier]]</f>
        <v>6615.28</v>
      </c>
      <c r="P14">
        <f>DOW_JONES_INDUSTRIAL_AVERAGE[[#This Row],[Dernier]]</f>
        <v>45883.45</v>
      </c>
      <c r="Q14">
        <f>NASDAQ_COMPOSITE[[#This Row],[Dernier]]</f>
        <v>22348.75</v>
      </c>
      <c r="R14">
        <f>NASDAQ_100_INDEX[[#This Row],[Dernier]]</f>
        <v>24293.78</v>
      </c>
      <c r="S14">
        <f>NASDAQ_BRAZIL_MID_LARGE_CAP_INDEX[[#This Row],[Dernier]]</f>
        <v>85684</v>
      </c>
      <c r="T14">
        <v>1763431.83</v>
      </c>
      <c r="U14">
        <f>'ETF Amérique'!B39</f>
        <v>5936.36</v>
      </c>
      <c r="V14">
        <f>'ETF Amérique'!I39</f>
        <v>2931.21</v>
      </c>
      <c r="W14">
        <f>'ETF Amérique'!P39</f>
        <v>2208.9499999999998</v>
      </c>
      <c r="X14">
        <f>'ETF Amérique'!W39</f>
        <v>10683.71</v>
      </c>
      <c r="Y14">
        <f>STOXX_Europe_600[[#This Row],[Dernier]]</f>
        <v>55716</v>
      </c>
      <c r="Z14">
        <f>DAX[[#This Row],[Dernier]]</f>
        <v>23748.86</v>
      </c>
      <c r="AA14">
        <f>MDAX[[#This Row],[Dernier]]</f>
        <v>30469.96</v>
      </c>
      <c r="AB14">
        <f>NASDAQ_Austria_Large_Mid_Cap_Index[[#This Row],[Dernier]]</f>
        <v>1063.25</v>
      </c>
      <c r="AC14">
        <f>BEL_20[[#This Row],[Dernier]]</f>
        <v>4710.6000000000004</v>
      </c>
      <c r="AD14">
        <f>NASDAQ_Denmark_Large_Mid_Cap_Index[[#This Row],[Dernier]]</f>
        <v>2102.96</v>
      </c>
      <c r="AE14">
        <f>IBEX_35[[#This Row],[Dernier]]</f>
        <v>15140</v>
      </c>
      <c r="AF14">
        <f>OMX_Helsinki_25_Index[[#This Row],[Dernier]]</f>
        <v>5029.37</v>
      </c>
      <c r="AG14">
        <f>Athex_Composite[[#This Row],[Dernier]]</f>
        <v>2019.26</v>
      </c>
      <c r="AH14">
        <f>NASDAQ_Ireland_Large_Mid_Cap_Index[[#This Row],[Dernier]]</f>
        <v>2183.46</v>
      </c>
      <c r="AI14">
        <f>FTSE_MIB[[#This Row],[Dernier]]</f>
        <v>41954.98</v>
      </c>
      <c r="AJ14">
        <f>FTSE_250[[#This Row],[Dernier]]</f>
        <v>21619.81</v>
      </c>
      <c r="AK14">
        <f>NASDAQ_Australia_Large_Mid_Cap_Index[[#This Row],[Dernier]]</f>
        <v>1193.42</v>
      </c>
      <c r="AL14">
        <f>CSI_300_INDEX[[#This Row],[Dernier]]</f>
        <v>4551.0200000000004</v>
      </c>
      <c r="AM14">
        <f>NASDAQ_Korea_Large_Mid_Cap_Index[[#This Row],[Dernier]]</f>
        <v>1482.43</v>
      </c>
      <c r="AN14">
        <v>26438.51</v>
      </c>
      <c r="AO14">
        <f>NASDAQ_Indonesia_Large_Mid_Cap_Index[[#This Row],[Dernier]]</f>
        <v>96297</v>
      </c>
      <c r="AP14">
        <v>44790.38</v>
      </c>
      <c r="AQ14">
        <f>'ETF Asie-Pacifique'!B40</f>
        <v>2389.84</v>
      </c>
      <c r="AR14">
        <f>'ETF Asie-Pacifique'!I40</f>
        <v>1152.56</v>
      </c>
      <c r="AS14">
        <f>'ETF Asie-Pacifique'!P40</f>
        <v>1443.3</v>
      </c>
      <c r="AT14">
        <f>NASDAQ_South_Africa_Large_Mid_Cap_Index[[#This Row],[Dernier]]</f>
        <v>1376.75</v>
      </c>
      <c r="AU14">
        <f>NASDAQ_Morocco_Large_Mid_Cap_Index[[#This Row],[Dernier]]</f>
        <v>1655.75</v>
      </c>
      <c r="AV14">
        <f>NASDAQ_Turkey_Large_Mid_Cap_Index[[#This Row],[Dernier]]</f>
        <v>70934</v>
      </c>
    </row>
    <row r="15" spans="1:48" x14ac:dyDescent="0.3">
      <c r="A15">
        <f>CAC_40[[#This Row],[Dernier]]</f>
        <v>7825.24</v>
      </c>
      <c r="B15">
        <v>25136.81</v>
      </c>
      <c r="C15">
        <v>2495.44</v>
      </c>
      <c r="D15">
        <v>2495.44</v>
      </c>
      <c r="E15">
        <v>5931.93</v>
      </c>
      <c r="F15" s="1">
        <f>'ETF France'!B41</f>
        <v>4425.88</v>
      </c>
      <c r="G15" s="1">
        <f>'ETF France'!I41</f>
        <v>3720.3</v>
      </c>
      <c r="H15">
        <f>'ETF France'!P41</f>
        <v>2943.06</v>
      </c>
      <c r="I15">
        <f>'ETF France'!W41</f>
        <v>977.44</v>
      </c>
      <c r="J15">
        <f>'ETF France'!AD41</f>
        <v>2130</v>
      </c>
      <c r="K15">
        <f>'ETF France'!AK41</f>
        <v>77683</v>
      </c>
      <c r="L15">
        <f>'ETF France'!AR41</f>
        <v>1258.1099999999999</v>
      </c>
      <c r="M15">
        <f>'ETF France'!AY41</f>
        <v>1254.25</v>
      </c>
      <c r="N15">
        <f>'ETF France'!BF41</f>
        <v>87882</v>
      </c>
      <c r="O15">
        <f>S_P_500[[#This Row],[Dernier]]</f>
        <v>6584.29</v>
      </c>
      <c r="P15">
        <f>DOW_JONES_INDUSTRIAL_AVERAGE[[#This Row],[Dernier]]</f>
        <v>45834.22</v>
      </c>
      <c r="Q15">
        <f>NASDAQ_COMPOSITE[[#This Row],[Dernier]]</f>
        <v>22141.1</v>
      </c>
      <c r="R15">
        <f>NASDAQ_100_INDEX[[#This Row],[Dernier]]</f>
        <v>24092.19</v>
      </c>
      <c r="S15">
        <f>NASDAQ_BRAZIL_MID_LARGE_CAP_INDEX[[#This Row],[Dernier]]</f>
        <v>84325</v>
      </c>
      <c r="T15">
        <v>1759873.99</v>
      </c>
      <c r="U15">
        <f>'ETF Amérique'!B40</f>
        <v>5953.47</v>
      </c>
      <c r="V15">
        <f>'ETF Amérique'!I40</f>
        <v>2955.68</v>
      </c>
      <c r="W15">
        <f>'ETF Amérique'!P40</f>
        <v>2214.61</v>
      </c>
      <c r="X15">
        <f>'ETF Amérique'!W40</f>
        <v>10551.53</v>
      </c>
      <c r="Y15">
        <f>STOXX_Europe_600[[#This Row],[Dernier]]</f>
        <v>55484</v>
      </c>
      <c r="Z15">
        <f>DAX[[#This Row],[Dernier]]</f>
        <v>23698.15</v>
      </c>
      <c r="AA15">
        <f>MDAX[[#This Row],[Dernier]]</f>
        <v>30175.16</v>
      </c>
      <c r="AB15">
        <f>NASDAQ_Austria_Large_Mid_Cap_Index[[#This Row],[Dernier]]</f>
        <v>1059.19</v>
      </c>
      <c r="AC15">
        <f>BEL_20[[#This Row],[Dernier]]</f>
        <v>4707.3100000000004</v>
      </c>
      <c r="AD15">
        <f>NASDAQ_Denmark_Large_Mid_Cap_Index[[#This Row],[Dernier]]</f>
        <v>2086.13</v>
      </c>
      <c r="AE15">
        <f>IBEX_35[[#This Row],[Dernier]]</f>
        <v>15154.9</v>
      </c>
      <c r="AF15">
        <f>OMX_Helsinki_25_Index[[#This Row],[Dernier]]</f>
        <v>5029.99</v>
      </c>
      <c r="AG15">
        <f>Athex_Composite[[#This Row],[Dernier]]</f>
        <v>2033.23</v>
      </c>
      <c r="AH15">
        <f>NASDAQ_Ireland_Large_Mid_Cap_Index[[#This Row],[Dernier]]</f>
        <v>2184.34</v>
      </c>
      <c r="AI15">
        <f>FTSE_MIB[[#This Row],[Dernier]]</f>
        <v>42504.56</v>
      </c>
      <c r="AJ15">
        <f>FTSE_250[[#This Row],[Dernier]]</f>
        <v>21491.87</v>
      </c>
      <c r="AK15">
        <f>NASDAQ_Australia_Large_Mid_Cap_Index[[#This Row],[Dernier]]</f>
        <v>1202.8699999999999</v>
      </c>
      <c r="AL15">
        <f>CSI_300_INDEX[[#This Row],[Dernier]]</f>
        <v>4523.34</v>
      </c>
      <c r="AM15">
        <f>NASDAQ_Korea_Large_Mid_Cap_Index[[#This Row],[Dernier]]</f>
        <v>1505.61</v>
      </c>
      <c r="AN15">
        <v>26446.560000000001</v>
      </c>
      <c r="AO15">
        <f>NASDAQ_Indonesia_Large_Mid_Cap_Index[[#This Row],[Dernier]]</f>
        <v>95470</v>
      </c>
      <c r="AP15">
        <v>44902.27</v>
      </c>
      <c r="AQ15">
        <f>'ETF Asie-Pacifique'!B41</f>
        <v>2381.39</v>
      </c>
      <c r="AR15">
        <f>'ETF Asie-Pacifique'!I41</f>
        <v>1167.24</v>
      </c>
      <c r="AS15">
        <f>'ETF Asie-Pacifique'!P41</f>
        <v>1457.2</v>
      </c>
      <c r="AT15">
        <f>NASDAQ_South_Africa_Large_Mid_Cap_Index[[#This Row],[Dernier]]</f>
        <v>1369.27</v>
      </c>
      <c r="AU15">
        <f>NASDAQ_Morocco_Large_Mid_Cap_Index[[#This Row],[Dernier]]</f>
        <v>1660.51</v>
      </c>
      <c r="AV15">
        <f>NASDAQ_Turkey_Large_Mid_Cap_Index[[#This Row],[Dernier]]</f>
        <v>71241</v>
      </c>
    </row>
    <row r="16" spans="1:48" x14ac:dyDescent="0.3">
      <c r="A16">
        <f>CAC_40[[#This Row],[Dernier]]</f>
        <v>7823.52</v>
      </c>
      <c r="B16">
        <v>25131.31</v>
      </c>
      <c r="C16">
        <v>2493.8200000000002</v>
      </c>
      <c r="D16">
        <v>2493.8200000000002</v>
      </c>
      <c r="E16">
        <v>5928.32</v>
      </c>
      <c r="F16" s="1">
        <f>'ETF France'!B42</f>
        <v>4431.07</v>
      </c>
      <c r="G16" s="1">
        <f>'ETF France'!I42</f>
        <v>3705.52</v>
      </c>
      <c r="H16">
        <f>'ETF France'!P42</f>
        <v>2940.58</v>
      </c>
      <c r="I16">
        <f>'ETF France'!W42</f>
        <v>976.52</v>
      </c>
      <c r="J16">
        <f>'ETF France'!AD42</f>
        <v>2137.4499999999998</v>
      </c>
      <c r="K16">
        <f>'ETF France'!AK42</f>
        <v>77355</v>
      </c>
      <c r="L16">
        <f>'ETF France'!AR42</f>
        <v>1260.1500000000001</v>
      </c>
      <c r="M16">
        <f>'ETF France'!AY42</f>
        <v>1243.92</v>
      </c>
      <c r="N16">
        <f>'ETF France'!BF42</f>
        <v>87727</v>
      </c>
      <c r="O16">
        <f>S_P_500[[#This Row],[Dernier]]</f>
        <v>6587.47</v>
      </c>
      <c r="P16">
        <f>DOW_JONES_INDUSTRIAL_AVERAGE[[#This Row],[Dernier]]</f>
        <v>46108</v>
      </c>
      <c r="Q16">
        <f>NASDAQ_COMPOSITE[[#This Row],[Dernier]]</f>
        <v>22043.07</v>
      </c>
      <c r="R16">
        <f>NASDAQ_100_INDEX[[#This Row],[Dernier]]</f>
        <v>23992.560000000001</v>
      </c>
      <c r="S16">
        <f>NASDAQ_BRAZIL_MID_LARGE_CAP_INDEX[[#This Row],[Dernier]]</f>
        <v>84547</v>
      </c>
      <c r="T16">
        <v>1805181.98</v>
      </c>
      <c r="U16">
        <f>'ETF Amérique'!B41</f>
        <v>5991.65</v>
      </c>
      <c r="V16">
        <f>'ETF Amérique'!I41</f>
        <v>2990.41</v>
      </c>
      <c r="W16">
        <f>'ETF Amérique'!P41</f>
        <v>2231.89</v>
      </c>
      <c r="X16">
        <f>'ETF Amérique'!W41</f>
        <v>10492.79</v>
      </c>
      <c r="Y16">
        <f>STOXX_Europe_600[[#This Row],[Dernier]]</f>
        <v>55533</v>
      </c>
      <c r="Z16">
        <f>DAX[[#This Row],[Dernier]]</f>
        <v>23703.65</v>
      </c>
      <c r="AA16">
        <f>MDAX[[#This Row],[Dernier]]</f>
        <v>30146.41</v>
      </c>
      <c r="AB16">
        <f>NASDAQ_Austria_Large_Mid_Cap_Index[[#This Row],[Dernier]]</f>
        <v>1071.72</v>
      </c>
      <c r="AC16">
        <f>BEL_20[[#This Row],[Dernier]]</f>
        <v>4764.5</v>
      </c>
      <c r="AD16">
        <f>NASDAQ_Denmark_Large_Mid_Cap_Index[[#This Row],[Dernier]]</f>
        <v>2063.5300000000002</v>
      </c>
      <c r="AE16">
        <f>IBEX_35[[#This Row],[Dernier]]</f>
        <v>15388.5</v>
      </c>
      <c r="AF16">
        <f>OMX_Helsinki_25_Index[[#This Row],[Dernier]]</f>
        <v>5058.03</v>
      </c>
      <c r="AG16">
        <f>Athex_Composite[[#This Row],[Dernier]]</f>
        <v>2057.56</v>
      </c>
      <c r="AH16">
        <f>NASDAQ_Ireland_Large_Mid_Cap_Index[[#This Row],[Dernier]]</f>
        <v>2205.04</v>
      </c>
      <c r="AI16">
        <f>FTSE_MIB[[#This Row],[Dernier]]</f>
        <v>43053.72</v>
      </c>
      <c r="AJ16">
        <f>FTSE_250[[#This Row],[Dernier]]</f>
        <v>21646.59</v>
      </c>
      <c r="AK16">
        <f>NASDAQ_Australia_Large_Mid_Cap_Index[[#This Row],[Dernier]]</f>
        <v>1197.81</v>
      </c>
      <c r="AL16">
        <f>CSI_300_INDEX[[#This Row],[Dernier]]</f>
        <v>4533.0600000000004</v>
      </c>
      <c r="AM16">
        <f>NASDAQ_Korea_Large_Mid_Cap_Index[[#This Row],[Dernier]]</f>
        <v>1464.42</v>
      </c>
      <c r="AN16">
        <v>26388.16</v>
      </c>
      <c r="AO16">
        <f>NASDAQ_Indonesia_Large_Mid_Cap_Index[[#This Row],[Dernier]]</f>
        <v>95909</v>
      </c>
      <c r="AP16">
        <v>44768.12</v>
      </c>
      <c r="AQ16">
        <f>'ETF Asie-Pacifique'!B42</f>
        <v>2336.85</v>
      </c>
      <c r="AR16">
        <f>'ETF Asie-Pacifique'!I42</f>
        <v>1150.26</v>
      </c>
      <c r="AS16">
        <f>'ETF Asie-Pacifique'!P42</f>
        <v>1446.17</v>
      </c>
      <c r="AT16">
        <f>NASDAQ_South_Africa_Large_Mid_Cap_Index[[#This Row],[Dernier]]</f>
        <v>1363.78</v>
      </c>
      <c r="AU16">
        <f>NASDAQ_Morocco_Large_Mid_Cap_Index[[#This Row],[Dernier]]</f>
        <v>1640.78</v>
      </c>
      <c r="AV16">
        <f>NASDAQ_Turkey_Large_Mid_Cap_Index[[#This Row],[Dernier]]</f>
        <v>70362</v>
      </c>
    </row>
    <row r="17" spans="1:48" x14ac:dyDescent="0.3">
      <c r="A17">
        <f>CAC_40[[#This Row],[Dernier]]</f>
        <v>7761.32</v>
      </c>
      <c r="B17">
        <v>24931.49</v>
      </c>
      <c r="C17">
        <v>2472.31</v>
      </c>
      <c r="D17">
        <v>2472.31</v>
      </c>
      <c r="E17">
        <v>5881.53</v>
      </c>
      <c r="F17" s="1">
        <f>'ETF France'!B43</f>
        <v>4424.62</v>
      </c>
      <c r="G17" s="1">
        <f>'ETF France'!I43</f>
        <v>3654.2</v>
      </c>
      <c r="H17">
        <f>'ETF France'!P43</f>
        <v>2904.96</v>
      </c>
      <c r="I17">
        <f>'ETF France'!W43</f>
        <v>983.89</v>
      </c>
      <c r="J17">
        <f>'ETF France'!AD43</f>
        <v>2128.4</v>
      </c>
      <c r="K17">
        <f>'ETF France'!AK43</f>
        <v>76953</v>
      </c>
      <c r="L17">
        <f>'ETF France'!AR43</f>
        <v>1243.53</v>
      </c>
      <c r="M17">
        <f>'ETF France'!AY43</f>
        <v>1246.25</v>
      </c>
      <c r="N17">
        <f>'ETF France'!BF43</f>
        <v>86644</v>
      </c>
      <c r="O17">
        <f>S_P_500[[#This Row],[Dernier]]</f>
        <v>6532.04</v>
      </c>
      <c r="P17">
        <f>DOW_JONES_INDUSTRIAL_AVERAGE[[#This Row],[Dernier]]</f>
        <v>45490.92</v>
      </c>
      <c r="Q17">
        <f>NASDAQ_COMPOSITE[[#This Row],[Dernier]]</f>
        <v>21886.06</v>
      </c>
      <c r="R17">
        <f>NASDAQ_100_INDEX[[#This Row],[Dernier]]</f>
        <v>23849.27</v>
      </c>
      <c r="S17">
        <f>NASDAQ_BRAZIL_MID_LARGE_CAP_INDEX[[#This Row],[Dernier]]</f>
        <v>83718</v>
      </c>
      <c r="T17">
        <v>1825227.53</v>
      </c>
      <c r="U17">
        <f>'ETF Amérique'!B42</f>
        <v>5881.56</v>
      </c>
      <c r="V17">
        <f>'ETF Amérique'!I42</f>
        <v>2938.53</v>
      </c>
      <c r="W17">
        <f>'ETF Amérique'!P42</f>
        <v>2193.5100000000002</v>
      </c>
      <c r="X17">
        <f>'ETF Amérique'!W42</f>
        <v>10473.48</v>
      </c>
      <c r="Y17">
        <f>STOXX_Europe_600[[#This Row],[Dernier]]</f>
        <v>55229</v>
      </c>
      <c r="Z17">
        <f>DAX[[#This Row],[Dernier]]</f>
        <v>23632.95</v>
      </c>
      <c r="AA17">
        <f>MDAX[[#This Row],[Dernier]]</f>
        <v>30148.880000000001</v>
      </c>
      <c r="AB17">
        <f>NASDAQ_Austria_Large_Mid_Cap_Index[[#This Row],[Dernier]]</f>
        <v>1069.2</v>
      </c>
      <c r="AC17">
        <f>BEL_20[[#This Row],[Dernier]]</f>
        <v>4775.68</v>
      </c>
      <c r="AD17">
        <f>NASDAQ_Denmark_Large_Mid_Cap_Index[[#This Row],[Dernier]]</f>
        <v>2034.54</v>
      </c>
      <c r="AE17">
        <f>IBEX_35[[#This Row],[Dernier]]</f>
        <v>15303.9</v>
      </c>
      <c r="AF17">
        <f>OMX_Helsinki_25_Index[[#This Row],[Dernier]]</f>
        <v>5055.5</v>
      </c>
      <c r="AG17">
        <f>Athex_Composite[[#This Row],[Dernier]]</f>
        <v>2062.73</v>
      </c>
      <c r="AH17">
        <f>NASDAQ_Ireland_Large_Mid_Cap_Index[[#This Row],[Dernier]]</f>
        <v>2192.66</v>
      </c>
      <c r="AI17">
        <f>FTSE_MIB[[#This Row],[Dernier]]</f>
        <v>42566.41</v>
      </c>
      <c r="AJ17">
        <f>FTSE_250[[#This Row],[Dernier]]</f>
        <v>21625.4</v>
      </c>
      <c r="AK17">
        <f>NASDAQ_Australia_Large_Mid_Cap_Index[[#This Row],[Dernier]]</f>
        <v>1196.6400000000001</v>
      </c>
      <c r="AL17">
        <f>CSI_300_INDEX[[#This Row],[Dernier]]</f>
        <v>4522</v>
      </c>
      <c r="AM17">
        <f>NASDAQ_Korea_Large_Mid_Cap_Index[[#This Row],[Dernier]]</f>
        <v>1459.85</v>
      </c>
      <c r="AN17">
        <v>26086.32</v>
      </c>
      <c r="AO17">
        <f>NASDAQ_Indonesia_Large_Mid_Cap_Index[[#This Row],[Dernier]]</f>
        <v>95297</v>
      </c>
      <c r="AP17">
        <v>44768.12</v>
      </c>
      <c r="AQ17">
        <f>'ETF Asie-Pacifique'!B43</f>
        <v>2332.89</v>
      </c>
      <c r="AR17">
        <f>'ETF Asie-Pacifique'!I43</f>
        <v>1148.32</v>
      </c>
      <c r="AS17">
        <f>'ETF Asie-Pacifique'!P43</f>
        <v>1443.73</v>
      </c>
      <c r="AT17">
        <f>NASDAQ_South_Africa_Large_Mid_Cap_Index[[#This Row],[Dernier]]</f>
        <v>1361.83</v>
      </c>
      <c r="AU17">
        <f>NASDAQ_Morocco_Large_Mid_Cap_Index[[#This Row],[Dernier]]</f>
        <v>1655.03</v>
      </c>
      <c r="AV17">
        <f>NASDAQ_Turkey_Large_Mid_Cap_Index[[#This Row],[Dernier]]</f>
        <v>65919</v>
      </c>
    </row>
    <row r="18" spans="1:48" x14ac:dyDescent="0.3">
      <c r="A18">
        <f>CAC_40[[#This Row],[Dernier]]</f>
        <v>7749.39</v>
      </c>
      <c r="B18">
        <v>24893.16</v>
      </c>
      <c r="C18">
        <v>2469.4499999999998</v>
      </c>
      <c r="D18">
        <v>2469.4499999999998</v>
      </c>
      <c r="E18">
        <v>5871.19</v>
      </c>
      <c r="F18" s="1">
        <f>'ETF France'!B44</f>
        <v>4458.7299999999996</v>
      </c>
      <c r="G18" s="1">
        <f>'ETF France'!I44</f>
        <v>3612.95</v>
      </c>
      <c r="H18">
        <f>'ETF France'!P44</f>
        <v>2925.4</v>
      </c>
      <c r="I18">
        <f>'ETF France'!W44</f>
        <v>982.17</v>
      </c>
      <c r="J18">
        <f>'ETF France'!AD44</f>
        <v>2117.27</v>
      </c>
      <c r="K18">
        <f>'ETF France'!AK44</f>
        <v>76404</v>
      </c>
      <c r="L18">
        <f>'ETF France'!AR44</f>
        <v>1233.95</v>
      </c>
      <c r="M18">
        <f>'ETF France'!AY44</f>
        <v>1259.94</v>
      </c>
      <c r="N18">
        <f>'ETF France'!BF44</f>
        <v>86233</v>
      </c>
      <c r="O18">
        <f>S_P_500[[#This Row],[Dernier]]</f>
        <v>6512.61</v>
      </c>
      <c r="P18">
        <f>DOW_JONES_INDUSTRIAL_AVERAGE[[#This Row],[Dernier]]</f>
        <v>45711.34</v>
      </c>
      <c r="Q18">
        <f>NASDAQ_COMPOSITE[[#This Row],[Dernier]]</f>
        <v>21879.49</v>
      </c>
      <c r="R18">
        <f>NASDAQ_100_INDEX[[#This Row],[Dernier]]</f>
        <v>23839.8</v>
      </c>
      <c r="S18">
        <f>NASDAQ_BRAZIL_MID_LARGE_CAP_INDEX[[#This Row],[Dernier]]</f>
        <v>83066</v>
      </c>
      <c r="T18">
        <v>1728446.73</v>
      </c>
      <c r="U18">
        <f>'ETF Amérique'!B43</f>
        <v>5889.31</v>
      </c>
      <c r="V18">
        <f>'ETF Amérique'!I43</f>
        <v>2969.61</v>
      </c>
      <c r="W18">
        <f>'ETF Amérique'!P43</f>
        <v>2180.86</v>
      </c>
      <c r="X18">
        <f>'ETF Amérique'!W43</f>
        <v>10336.25</v>
      </c>
      <c r="Y18">
        <f>STOXX_Europe_600[[#This Row],[Dernier]]</f>
        <v>55239</v>
      </c>
      <c r="Z18">
        <f>DAX[[#This Row],[Dernier]]</f>
        <v>23718.45</v>
      </c>
      <c r="AA18">
        <f>MDAX[[#This Row],[Dernier]]</f>
        <v>30326.53</v>
      </c>
      <c r="AB18">
        <f>NASDAQ_Austria_Large_Mid_Cap_Index[[#This Row],[Dernier]]</f>
        <v>1069.6500000000001</v>
      </c>
      <c r="AC18">
        <f>BEL_20[[#This Row],[Dernier]]</f>
        <v>4798.09</v>
      </c>
      <c r="AD18">
        <f>NASDAQ_Denmark_Large_Mid_Cap_Index[[#This Row],[Dernier]]</f>
        <v>2023.69</v>
      </c>
      <c r="AE18">
        <f>IBEX_35[[#This Row],[Dernier]]</f>
        <v>15308</v>
      </c>
      <c r="AF18">
        <f>OMX_Helsinki_25_Index[[#This Row],[Dernier]]</f>
        <v>5061.51</v>
      </c>
      <c r="AG18">
        <f>Athex_Composite[[#This Row],[Dernier]]</f>
        <v>2040.3</v>
      </c>
      <c r="AH18">
        <f>NASDAQ_Ireland_Large_Mid_Cap_Index[[#This Row],[Dernier]]</f>
        <v>2192.73</v>
      </c>
      <c r="AI18">
        <f>FTSE_MIB[[#This Row],[Dernier]]</f>
        <v>42432.42</v>
      </c>
      <c r="AJ18">
        <f>FTSE_250[[#This Row],[Dernier]]</f>
        <v>21693.75</v>
      </c>
      <c r="AK18">
        <f>NASDAQ_Australia_Large_Mid_Cap_Index[[#This Row],[Dernier]]</f>
        <v>1189.55</v>
      </c>
      <c r="AL18">
        <f>CSI_300_INDEX[[#This Row],[Dernier]]</f>
        <v>4548.03</v>
      </c>
      <c r="AM18">
        <f>NASDAQ_Korea_Large_Mid_Cap_Index[[#This Row],[Dernier]]</f>
        <v>1423.61</v>
      </c>
      <c r="AN18">
        <v>26200.26</v>
      </c>
      <c r="AO18">
        <f>NASDAQ_Indonesia_Large_Mid_Cap_Index[[#This Row],[Dernier]]</f>
        <v>93590</v>
      </c>
      <c r="AP18">
        <v>44372.5</v>
      </c>
      <c r="AQ18">
        <f>'ETF Asie-Pacifique'!B44</f>
        <v>2310.9</v>
      </c>
      <c r="AR18">
        <f>'ETF Asie-Pacifique'!I44</f>
        <v>1151.3399999999999</v>
      </c>
      <c r="AS18">
        <f>'ETF Asie-Pacifique'!P44</f>
        <v>1439.01</v>
      </c>
      <c r="AT18">
        <f>NASDAQ_South_Africa_Large_Mid_Cap_Index[[#This Row],[Dernier]]</f>
        <v>1350.45</v>
      </c>
      <c r="AU18">
        <f>NASDAQ_Morocco_Large_Mid_Cap_Index[[#This Row],[Dernier]]</f>
        <v>1665.86</v>
      </c>
      <c r="AV18">
        <f>NASDAQ_Turkey_Large_Mid_Cap_Index[[#This Row],[Dernier]]</f>
        <v>65826</v>
      </c>
    </row>
    <row r="19" spans="1:48" x14ac:dyDescent="0.3">
      <c r="A19">
        <f>CAC_40[[#This Row],[Dernier]]</f>
        <v>7734.84</v>
      </c>
      <c r="B19">
        <v>24846.44</v>
      </c>
      <c r="C19">
        <v>2468.14</v>
      </c>
      <c r="D19">
        <v>2468.14</v>
      </c>
      <c r="E19">
        <v>5860.45</v>
      </c>
      <c r="F19" s="1">
        <f>'ETF France'!B45</f>
        <v>4456.54</v>
      </c>
      <c r="G19" s="1">
        <f>'ETF France'!I45</f>
        <v>3617.85</v>
      </c>
      <c r="H19">
        <f>'ETF France'!P45</f>
        <v>2928.55</v>
      </c>
      <c r="I19">
        <f>'ETF France'!W45</f>
        <v>967.64</v>
      </c>
      <c r="J19">
        <f>'ETF France'!AD45</f>
        <v>2105.89</v>
      </c>
      <c r="K19">
        <f>'ETF France'!AK45</f>
        <v>76207</v>
      </c>
      <c r="L19">
        <f>'ETF France'!AR45</f>
        <v>1226.18</v>
      </c>
      <c r="M19">
        <f>'ETF France'!AY45</f>
        <v>1260.07</v>
      </c>
      <c r="N19">
        <f>'ETF France'!BF45</f>
        <v>85293</v>
      </c>
      <c r="O19">
        <f>S_P_500[[#This Row],[Dernier]]</f>
        <v>6495.15</v>
      </c>
      <c r="P19">
        <f>DOW_JONES_INDUSTRIAL_AVERAGE[[#This Row],[Dernier]]</f>
        <v>45514.95</v>
      </c>
      <c r="Q19">
        <f>NASDAQ_COMPOSITE[[#This Row],[Dernier]]</f>
        <v>21798.7</v>
      </c>
      <c r="R19">
        <f>NASDAQ_100_INDEX[[#This Row],[Dernier]]</f>
        <v>23762.3</v>
      </c>
      <c r="S19">
        <f>NASDAQ_BRAZIL_MID_LARGE_CAP_INDEX[[#This Row],[Dernier]]</f>
        <v>82770</v>
      </c>
      <c r="T19">
        <v>1732923.77</v>
      </c>
      <c r="U19">
        <f>'ETF Amérique'!B44</f>
        <v>5864.54</v>
      </c>
      <c r="V19">
        <f>'ETF Amérique'!I44</f>
        <v>2951.81</v>
      </c>
      <c r="W19">
        <f>'ETF Amérique'!P44</f>
        <v>2211.2199999999998</v>
      </c>
      <c r="X19">
        <f>'ETF Amérique'!W44</f>
        <v>10292.15</v>
      </c>
      <c r="Y19">
        <f>STOXX_Europe_600[[#This Row],[Dernier]]</f>
        <v>55204</v>
      </c>
      <c r="Z19">
        <f>DAX[[#This Row],[Dernier]]</f>
        <v>23807.13</v>
      </c>
      <c r="AA19">
        <f>MDAX[[#This Row],[Dernier]]</f>
        <v>30454.69</v>
      </c>
      <c r="AB19">
        <f>NASDAQ_Austria_Large_Mid_Cap_Index[[#This Row],[Dernier]]</f>
        <v>1073.5</v>
      </c>
      <c r="AC19">
        <f>BEL_20[[#This Row],[Dernier]]</f>
        <v>4785.75</v>
      </c>
      <c r="AD19">
        <f>NASDAQ_Denmark_Large_Mid_Cap_Index[[#This Row],[Dernier]]</f>
        <v>2040.27</v>
      </c>
      <c r="AE19">
        <f>IBEX_35[[#This Row],[Dernier]]</f>
        <v>15211.4</v>
      </c>
      <c r="AF19">
        <f>OMX_Helsinki_25_Index[[#This Row],[Dernier]]</f>
        <v>5025.49</v>
      </c>
      <c r="AG19">
        <f>Athex_Composite[[#This Row],[Dernier]]</f>
        <v>2031.51</v>
      </c>
      <c r="AH19">
        <f>NASDAQ_Ireland_Large_Mid_Cap_Index[[#This Row],[Dernier]]</f>
        <v>2195.2800000000002</v>
      </c>
      <c r="AI19">
        <f>FTSE_MIB[[#This Row],[Dernier]]</f>
        <v>42059.74</v>
      </c>
      <c r="AJ19">
        <f>FTSE_250[[#This Row],[Dernier]]</f>
        <v>21534.1</v>
      </c>
      <c r="AK19">
        <f>NASDAQ_Australia_Large_Mid_Cap_Index[[#This Row],[Dernier]]</f>
        <v>1191.25</v>
      </c>
      <c r="AL19">
        <f>CSI_300_INDEX[[#This Row],[Dernier]]</f>
        <v>4445.3599999999997</v>
      </c>
      <c r="AM19">
        <f>NASDAQ_Korea_Large_Mid_Cap_Index[[#This Row],[Dernier]]</f>
        <v>1418.39</v>
      </c>
      <c r="AN19">
        <v>25938.13</v>
      </c>
      <c r="AO19">
        <f>NASDAQ_Indonesia_Large_Mid_Cap_Index[[#This Row],[Dernier]]</f>
        <v>92131</v>
      </c>
      <c r="AP19">
        <v>43837.67</v>
      </c>
      <c r="AQ19">
        <f>'ETF Asie-Pacifique'!B45</f>
        <v>2272.77</v>
      </c>
      <c r="AR19">
        <f>'ETF Asie-Pacifique'!I45</f>
        <v>1144.6300000000001</v>
      </c>
      <c r="AS19">
        <f>'ETF Asie-Pacifique'!P45</f>
        <v>1439.81</v>
      </c>
      <c r="AT19">
        <f>NASDAQ_South_Africa_Large_Mid_Cap_Index[[#This Row],[Dernier]]</f>
        <v>1340.36</v>
      </c>
      <c r="AU19">
        <f>NASDAQ_Morocco_Large_Mid_Cap_Index[[#This Row],[Dernier]]</f>
        <v>1669.25</v>
      </c>
      <c r="AV19">
        <f>NASDAQ_Turkey_Large_Mid_Cap_Index[[#This Row],[Dernier]]</f>
        <v>66876</v>
      </c>
    </row>
    <row r="20" spans="1:48" x14ac:dyDescent="0.3">
      <c r="A20">
        <f>CAC_40[[#This Row],[Dernier]]</f>
        <v>7674.78</v>
      </c>
      <c r="B20">
        <v>24653.49</v>
      </c>
      <c r="C20">
        <v>2447.89</v>
      </c>
      <c r="D20">
        <v>2447.89</v>
      </c>
      <c r="E20">
        <v>5816.7</v>
      </c>
      <c r="F20" s="1">
        <f>'ETF France'!B46</f>
        <v>4451.08</v>
      </c>
      <c r="G20" s="1">
        <f>'ETF France'!I46</f>
        <v>3557.35</v>
      </c>
      <c r="H20">
        <f>'ETF France'!P46</f>
        <v>2902.7</v>
      </c>
      <c r="I20">
        <f>'ETF France'!W46</f>
        <v>965.89</v>
      </c>
      <c r="J20">
        <f>'ETF France'!AD46</f>
        <v>2106.15</v>
      </c>
      <c r="K20">
        <f>'ETF France'!AK46</f>
        <v>75656</v>
      </c>
      <c r="L20">
        <f>'ETF France'!AR46</f>
        <v>1218.5</v>
      </c>
      <c r="M20">
        <f>'ETF France'!AY46</f>
        <v>1245.6400000000001</v>
      </c>
      <c r="N20">
        <f>'ETF France'!BF46</f>
        <v>85894</v>
      </c>
      <c r="O20">
        <f>S_P_500[[#This Row],[Dernier]]</f>
        <v>6481.5</v>
      </c>
      <c r="P20">
        <f>DOW_JONES_INDUSTRIAL_AVERAGE[[#This Row],[Dernier]]</f>
        <v>45400.86</v>
      </c>
      <c r="Q20">
        <f>NASDAQ_COMPOSITE[[#This Row],[Dernier]]</f>
        <v>21700.39</v>
      </c>
      <c r="R20">
        <f>NASDAQ_100_INDEX[[#This Row],[Dernier]]</f>
        <v>23652.44</v>
      </c>
      <c r="S20">
        <f>NASDAQ_BRAZIL_MID_LARGE_CAP_INDEX[[#This Row],[Dernier]]</f>
        <v>83414</v>
      </c>
      <c r="T20">
        <v>1997624.37</v>
      </c>
      <c r="U20">
        <f>'ETF Amérique'!B45</f>
        <v>5822.45</v>
      </c>
      <c r="V20">
        <f>'ETF Amérique'!I45</f>
        <v>2953.28</v>
      </c>
      <c r="W20">
        <f>'ETF Amérique'!P45</f>
        <v>2206.34</v>
      </c>
      <c r="X20">
        <f>'ETF Amérique'!W45</f>
        <v>10227.969999999999</v>
      </c>
      <c r="Y20">
        <f>STOXX_Europe_600[[#This Row],[Dernier]]</f>
        <v>54921</v>
      </c>
      <c r="Z20">
        <f>DAX[[#This Row],[Dernier]]</f>
        <v>23596.98</v>
      </c>
      <c r="AA20">
        <f>MDAX[[#This Row],[Dernier]]</f>
        <v>30011.98</v>
      </c>
      <c r="AB20">
        <f>NASDAQ_Austria_Large_Mid_Cap_Index[[#This Row],[Dernier]]</f>
        <v>1076.32</v>
      </c>
      <c r="AC20">
        <f>BEL_20[[#This Row],[Dernier]]</f>
        <v>4806.3599999999997</v>
      </c>
      <c r="AD20">
        <f>NASDAQ_Denmark_Large_Mid_Cap_Index[[#This Row],[Dernier]]</f>
        <v>2005.01</v>
      </c>
      <c r="AE20">
        <f>IBEX_35[[#This Row],[Dernier]]</f>
        <v>15024.3</v>
      </c>
      <c r="AF20">
        <f>OMX_Helsinki_25_Index[[#This Row],[Dernier]]</f>
        <v>5013.49</v>
      </c>
      <c r="AG20">
        <f>Athex_Composite[[#This Row],[Dernier]]</f>
        <v>2014.65</v>
      </c>
      <c r="AH20">
        <f>NASDAQ_Ireland_Large_Mid_Cap_Index[[#This Row],[Dernier]]</f>
        <v>2187.37</v>
      </c>
      <c r="AI20">
        <f>FTSE_MIB[[#This Row],[Dernier]]</f>
        <v>42008.22</v>
      </c>
      <c r="AJ20">
        <f>FTSE_250[[#This Row],[Dernier]]</f>
        <v>21596.71</v>
      </c>
      <c r="AK20">
        <f>NASDAQ_Australia_Large_Mid_Cap_Index[[#This Row],[Dernier]]</f>
        <v>1177.99</v>
      </c>
      <c r="AL20">
        <f>CSI_300_INDEX[[#This Row],[Dernier]]</f>
        <v>4436.26</v>
      </c>
      <c r="AM20">
        <f>NASDAQ_Korea_Large_Mid_Cap_Index[[#This Row],[Dernier]]</f>
        <v>1389.07</v>
      </c>
      <c r="AN20">
        <v>25633.91</v>
      </c>
      <c r="AO20">
        <f>NASDAQ_Indonesia_Large_Mid_Cap_Index[[#This Row],[Dernier]]</f>
        <v>90362</v>
      </c>
      <c r="AP20">
        <v>43459.29</v>
      </c>
      <c r="AQ20">
        <f>'ETF Asie-Pacifique'!B46</f>
        <v>2234.2399999999998</v>
      </c>
      <c r="AR20">
        <f>'ETF Asie-Pacifique'!I46</f>
        <v>1132.5</v>
      </c>
      <c r="AS20">
        <f>'ETF Asie-Pacifique'!P46</f>
        <v>1457.06</v>
      </c>
      <c r="AT20">
        <f>NASDAQ_South_Africa_Large_Mid_Cap_Index[[#This Row],[Dernier]]</f>
        <v>1337.76</v>
      </c>
      <c r="AU20">
        <f>NASDAQ_Morocco_Large_Mid_Cap_Index[[#This Row],[Dernier]]</f>
        <v>1634.06</v>
      </c>
      <c r="AV20">
        <f>NASDAQ_Turkey_Large_Mid_Cap_Index[[#This Row],[Dernier]]</f>
        <v>66083</v>
      </c>
    </row>
    <row r="21" spans="1:48" x14ac:dyDescent="0.3">
      <c r="A21">
        <f>CAC_40[[#This Row],[Dernier]]</f>
        <v>7698.92</v>
      </c>
      <c r="B21">
        <v>24731.03</v>
      </c>
      <c r="C21">
        <v>2450.7600000000002</v>
      </c>
      <c r="D21">
        <v>2450.7600000000002</v>
      </c>
      <c r="E21">
        <v>5833.65</v>
      </c>
      <c r="F21" s="1">
        <f>'ETF France'!B47</f>
        <v>4453.68</v>
      </c>
      <c r="G21" s="1">
        <f>'ETF France'!I47</f>
        <v>3573.41</v>
      </c>
      <c r="H21">
        <f>'ETF France'!P47</f>
        <v>2901.64</v>
      </c>
      <c r="I21">
        <f>'ETF France'!W47</f>
        <v>983.52</v>
      </c>
      <c r="J21">
        <f>'ETF France'!AD47</f>
        <v>2096.42</v>
      </c>
      <c r="K21">
        <f>'ETF France'!AK47</f>
        <v>75650</v>
      </c>
      <c r="L21">
        <f>'ETF France'!AR47</f>
        <v>1231.07</v>
      </c>
      <c r="M21">
        <f>'ETF France'!AY47</f>
        <v>1227.19</v>
      </c>
      <c r="N21">
        <f>'ETF France'!BF47</f>
        <v>86378</v>
      </c>
      <c r="O21">
        <f>S_P_500[[#This Row],[Dernier]]</f>
        <v>6502.08</v>
      </c>
      <c r="P21">
        <f>DOW_JONES_INDUSTRIAL_AVERAGE[[#This Row],[Dernier]]</f>
        <v>45621.29</v>
      </c>
      <c r="Q21">
        <f>NASDAQ_COMPOSITE[[#This Row],[Dernier]]</f>
        <v>21707.69</v>
      </c>
      <c r="R21">
        <f>NASDAQ_100_INDEX[[#This Row],[Dernier]]</f>
        <v>23633.01</v>
      </c>
      <c r="S21">
        <f>NASDAQ_BRAZIL_MID_LARGE_CAP_INDEX[[#This Row],[Dernier]]</f>
        <v>81845</v>
      </c>
      <c r="T21">
        <v>1990319.8</v>
      </c>
      <c r="U21">
        <f>'ETF Amérique'!B46</f>
        <v>5914.59</v>
      </c>
      <c r="V21">
        <f>'ETF Amérique'!I46</f>
        <v>2941.55</v>
      </c>
      <c r="W21">
        <f>'ETF Amérique'!P46</f>
        <v>2205.5</v>
      </c>
      <c r="X21">
        <f>'ETF Amérique'!W46</f>
        <v>10225.86</v>
      </c>
      <c r="Y21">
        <f>STOXX_Europe_600[[#This Row],[Dernier]]</f>
        <v>55009</v>
      </c>
      <c r="Z21">
        <f>DAX[[#This Row],[Dernier]]</f>
        <v>23770.33</v>
      </c>
      <c r="AA21">
        <f>MDAX[[#This Row],[Dernier]]</f>
        <v>29792.44</v>
      </c>
      <c r="AB21">
        <f>NASDAQ_Austria_Large_Mid_Cap_Index[[#This Row],[Dernier]]</f>
        <v>1070.76</v>
      </c>
      <c r="AC21">
        <f>BEL_20[[#This Row],[Dernier]]</f>
        <v>4793.6899999999996</v>
      </c>
      <c r="AD21">
        <f>NASDAQ_Denmark_Large_Mid_Cap_Index[[#This Row],[Dernier]]</f>
        <v>2032.19</v>
      </c>
      <c r="AE21">
        <f>IBEX_35[[#This Row],[Dernier]]</f>
        <v>15010.8</v>
      </c>
      <c r="AF21">
        <f>OMX_Helsinki_25_Index[[#This Row],[Dernier]]</f>
        <v>5015.37</v>
      </c>
      <c r="AG21">
        <f>Athex_Composite[[#This Row],[Dernier]]</f>
        <v>2017.44</v>
      </c>
      <c r="AH21">
        <f>NASDAQ_Ireland_Large_Mid_Cap_Index[[#This Row],[Dernier]]</f>
        <v>2180.83</v>
      </c>
      <c r="AI21">
        <f>FTSE_MIB[[#This Row],[Dernier]]</f>
        <v>41723.69</v>
      </c>
      <c r="AJ21">
        <f>FTSE_250[[#This Row],[Dernier]]</f>
        <v>21684.45</v>
      </c>
      <c r="AK21">
        <f>NASDAQ_Australia_Large_Mid_Cap_Index[[#This Row],[Dernier]]</f>
        <v>1184.68</v>
      </c>
      <c r="AL21">
        <f>CSI_300_INDEX[[#This Row],[Dernier]]</f>
        <v>4467.57</v>
      </c>
      <c r="AM21">
        <f>NASDAQ_Korea_Large_Mid_Cap_Index[[#This Row],[Dernier]]</f>
        <v>1364.68</v>
      </c>
      <c r="AN21">
        <v>25417.98</v>
      </c>
      <c r="AO21">
        <f>NASDAQ_Indonesia_Large_Mid_Cap_Index[[#This Row],[Dernier]]</f>
        <v>92884</v>
      </c>
      <c r="AP21">
        <v>43643.81</v>
      </c>
      <c r="AQ21">
        <f>'ETF Asie-Pacifique'!B47</f>
        <v>2214.65</v>
      </c>
      <c r="AR21">
        <f>'ETF Asie-Pacifique'!I47</f>
        <v>1137.3599999999999</v>
      </c>
      <c r="AS21">
        <f>'ETF Asie-Pacifique'!P47</f>
        <v>1466.7</v>
      </c>
      <c r="AT21">
        <f>NASDAQ_South_Africa_Large_Mid_Cap_Index[[#This Row],[Dernier]]</f>
        <v>1333.26</v>
      </c>
      <c r="AU21">
        <f>NASDAQ_Morocco_Large_Mid_Cap_Index[[#This Row],[Dernier]]</f>
        <v>1676.93</v>
      </c>
      <c r="AV21">
        <f>NASDAQ_Turkey_Large_Mid_Cap_Index[[#This Row],[Dernier]]</f>
        <v>65667</v>
      </c>
    </row>
    <row r="22" spans="1:48" x14ac:dyDescent="0.3">
      <c r="A22">
        <f>CAC_40[[#This Row],[Dernier]]</f>
        <v>7719.71</v>
      </c>
      <c r="B22">
        <v>24797.82</v>
      </c>
      <c r="C22">
        <v>2459.65</v>
      </c>
      <c r="D22">
        <v>2459.65</v>
      </c>
      <c r="E22">
        <v>5845.01</v>
      </c>
      <c r="F22" s="1">
        <f>'ETF France'!B48</f>
        <v>4520.78</v>
      </c>
      <c r="G22" s="1">
        <f>'ETF France'!I48</f>
        <v>3554.06</v>
      </c>
      <c r="H22">
        <f>'ETF France'!P48</f>
        <v>2890.35</v>
      </c>
      <c r="I22">
        <f>'ETF France'!W48</f>
        <v>984.19</v>
      </c>
      <c r="J22">
        <f>'ETF France'!AD48</f>
        <v>2154.6799999999998</v>
      </c>
      <c r="K22">
        <f>'ETF France'!AK48</f>
        <v>75219</v>
      </c>
      <c r="L22">
        <f>'ETF France'!AR48</f>
        <v>1212.81</v>
      </c>
      <c r="M22">
        <f>'ETF France'!AY48</f>
        <v>1220.03</v>
      </c>
      <c r="N22">
        <f>'ETF France'!BF48</f>
        <v>85251</v>
      </c>
      <c r="O22">
        <f>S_P_500[[#This Row],[Dernier]]</f>
        <v>6448.26</v>
      </c>
      <c r="P22">
        <f>DOW_JONES_INDUSTRIAL_AVERAGE[[#This Row],[Dernier]]</f>
        <v>45271.23</v>
      </c>
      <c r="Q22">
        <f>NASDAQ_COMPOSITE[[#This Row],[Dernier]]</f>
        <v>21497.73</v>
      </c>
      <c r="R22">
        <f>NASDAQ_100_INDEX[[#This Row],[Dernier]]</f>
        <v>23414.84</v>
      </c>
      <c r="S22">
        <f>NASDAQ_BRAZIL_MID_LARGE_CAP_INDEX[[#This Row],[Dernier]]</f>
        <v>81533</v>
      </c>
      <c r="T22">
        <v>1933986.48</v>
      </c>
      <c r="U22">
        <f>'ETF Amérique'!B47</f>
        <v>5845.64</v>
      </c>
      <c r="V22">
        <f>'ETF Amérique'!I47</f>
        <v>2929.59</v>
      </c>
      <c r="W22">
        <f>'ETF Amérique'!P47</f>
        <v>2197.8200000000002</v>
      </c>
      <c r="X22">
        <f>'ETF Amérique'!W47</f>
        <v>10160.950000000001</v>
      </c>
      <c r="Y22">
        <f>STOXX_Europe_600[[#This Row],[Dernier]]</f>
        <v>54678</v>
      </c>
      <c r="Z22">
        <f>DAX[[#This Row],[Dernier]]</f>
        <v>23594.799999999999</v>
      </c>
      <c r="AA22">
        <f>MDAX[[#This Row],[Dernier]]</f>
        <v>29731.32</v>
      </c>
      <c r="AB22">
        <f>NASDAQ_Austria_Large_Mid_Cap_Index[[#This Row],[Dernier]]</f>
        <v>1055.45</v>
      </c>
      <c r="AC22">
        <f>BEL_20[[#This Row],[Dernier]]</f>
        <v>4768.82</v>
      </c>
      <c r="AD22">
        <f>NASDAQ_Denmark_Large_Mid_Cap_Index[[#This Row],[Dernier]]</f>
        <v>2048.56</v>
      </c>
      <c r="AE22">
        <f>IBEX_35[[#This Row],[Dernier]]</f>
        <v>14839</v>
      </c>
      <c r="AF22">
        <f>OMX_Helsinki_25_Index[[#This Row],[Dernier]]</f>
        <v>4982.01</v>
      </c>
      <c r="AG22">
        <f>Athex_Composite[[#This Row],[Dernier]]</f>
        <v>2023.05</v>
      </c>
      <c r="AH22">
        <f>NASDAQ_Ireland_Large_Mid_Cap_Index[[#This Row],[Dernier]]</f>
        <v>2159.29</v>
      </c>
      <c r="AI22">
        <f>FTSE_MIB[[#This Row],[Dernier]]</f>
        <v>41607.81</v>
      </c>
      <c r="AJ22">
        <f>FTSE_250[[#This Row],[Dernier]]</f>
        <v>21575.54</v>
      </c>
      <c r="AK22">
        <f>NASDAQ_Australia_Large_Mid_Cap_Index[[#This Row],[Dernier]]</f>
        <v>1183.1500000000001</v>
      </c>
      <c r="AL22">
        <f>CSI_300_INDEX[[#This Row],[Dernier]]</f>
        <v>4460.32</v>
      </c>
      <c r="AM22">
        <f>NASDAQ_Korea_Large_Mid_Cap_Index[[#This Row],[Dernier]]</f>
        <v>1359.41</v>
      </c>
      <c r="AN22">
        <v>25058.51</v>
      </c>
      <c r="AO22">
        <f>NASDAQ_Indonesia_Large_Mid_Cap_Index[[#This Row],[Dernier]]</f>
        <v>94606</v>
      </c>
      <c r="AP22">
        <v>43018.75</v>
      </c>
      <c r="AQ22">
        <f>'ETF Asie-Pacifique'!B48</f>
        <v>2183</v>
      </c>
      <c r="AR22">
        <f>'ETF Asie-Pacifique'!I48</f>
        <v>1129.8800000000001</v>
      </c>
      <c r="AS22">
        <f>'ETF Asie-Pacifique'!P48</f>
        <v>1452</v>
      </c>
      <c r="AT22">
        <f>NASDAQ_South_Africa_Large_Mid_Cap_Index[[#This Row],[Dernier]]</f>
        <v>1311.8</v>
      </c>
      <c r="AU22">
        <f>NASDAQ_Morocco_Large_Mid_Cap_Index[[#This Row],[Dernier]]</f>
        <v>1668.19</v>
      </c>
      <c r="AV22">
        <f>NASDAQ_Turkey_Large_Mid_Cap_Index[[#This Row],[Dernier]]</f>
        <v>67299</v>
      </c>
    </row>
    <row r="23" spans="1:48" x14ac:dyDescent="0.3">
      <c r="A23">
        <f>CAC_40[[#This Row],[Dernier]]</f>
        <v>7654.25</v>
      </c>
      <c r="B23">
        <v>24587.55</v>
      </c>
      <c r="C23">
        <v>2434.6999999999998</v>
      </c>
      <c r="D23">
        <v>2434.6999999999998</v>
      </c>
      <c r="E23">
        <v>5799.01</v>
      </c>
      <c r="F23" s="1">
        <f>'ETF France'!B49</f>
        <v>4489.41</v>
      </c>
      <c r="G23" s="1">
        <f>'ETF France'!I49</f>
        <v>3499.52</v>
      </c>
      <c r="H23">
        <f>'ETF France'!P49</f>
        <v>2874.42</v>
      </c>
      <c r="I23">
        <f>'ETF France'!W49</f>
        <v>997.59</v>
      </c>
      <c r="J23">
        <f>'ETF France'!AD49</f>
        <v>2129.4899999999998</v>
      </c>
      <c r="K23">
        <f>'ETF France'!AK49</f>
        <v>74406</v>
      </c>
      <c r="L23">
        <f>'ETF France'!AR49</f>
        <v>1208.45</v>
      </c>
      <c r="M23">
        <f>'ETF France'!AY49</f>
        <v>1214.5</v>
      </c>
      <c r="N23">
        <f>'ETF France'!BF49</f>
        <v>86942</v>
      </c>
      <c r="O23">
        <f>S_P_500[[#This Row],[Dernier]]</f>
        <v>6415.54</v>
      </c>
      <c r="P23">
        <f>DOW_JONES_INDUSTRIAL_AVERAGE[[#This Row],[Dernier]]</f>
        <v>45295.81</v>
      </c>
      <c r="Q23">
        <f>NASDAQ_COMPOSITE[[#This Row],[Dernier]]</f>
        <v>21279.63</v>
      </c>
      <c r="R23">
        <f>NASDAQ_100_INDEX[[#This Row],[Dernier]]</f>
        <v>23231.11</v>
      </c>
      <c r="S23">
        <f>NASDAQ_BRAZIL_MID_LARGE_CAP_INDEX[[#This Row],[Dernier]]</f>
        <v>81545</v>
      </c>
      <c r="T23">
        <v>1975729.46</v>
      </c>
      <c r="U23">
        <f>'ETF Amérique'!B48</f>
        <v>5864.23</v>
      </c>
      <c r="V23">
        <f>'ETF Amérique'!I48</f>
        <v>2941.19</v>
      </c>
      <c r="W23">
        <f>'ETF Amérique'!P48</f>
        <v>2205.0700000000002</v>
      </c>
      <c r="X23">
        <f>'ETF Amérique'!W48</f>
        <v>10000.299999999999</v>
      </c>
      <c r="Y23">
        <f>STOXX_Europe_600[[#This Row],[Dernier]]</f>
        <v>54317</v>
      </c>
      <c r="Z23">
        <f>DAX[[#This Row],[Dernier]]</f>
        <v>23487.33</v>
      </c>
      <c r="AA23">
        <f>MDAX[[#This Row],[Dernier]]</f>
        <v>29604.639999999999</v>
      </c>
      <c r="AB23">
        <f>NASDAQ_Austria_Large_Mid_Cap_Index[[#This Row],[Dernier]]</f>
        <v>1060.74</v>
      </c>
      <c r="AC23">
        <f>BEL_20[[#This Row],[Dernier]]</f>
        <v>4745.32</v>
      </c>
      <c r="AD23">
        <f>NASDAQ_Denmark_Large_Mid_Cap_Index[[#This Row],[Dernier]]</f>
        <v>2055.2399999999998</v>
      </c>
      <c r="AE23">
        <f>IBEX_35[[#This Row],[Dernier]]</f>
        <v>14919.6</v>
      </c>
      <c r="AF23">
        <f>OMX_Helsinki_25_Index[[#This Row],[Dernier]]</f>
        <v>4939.62</v>
      </c>
      <c r="AG23">
        <f>Athex_Composite[[#This Row],[Dernier]]</f>
        <v>2032.51</v>
      </c>
      <c r="AH23">
        <f>NASDAQ_Ireland_Large_Mid_Cap_Index[[#This Row],[Dernier]]</f>
        <v>2128.85</v>
      </c>
      <c r="AI23">
        <f>FTSE_MIB[[#This Row],[Dernier]]</f>
        <v>41989.71</v>
      </c>
      <c r="AJ23">
        <f>FTSE_250[[#This Row],[Dernier]]</f>
        <v>21474.68</v>
      </c>
      <c r="AK23">
        <f>NASDAQ_Australia_Large_Mid_Cap_Index[[#This Row],[Dernier]]</f>
        <v>1170.6300000000001</v>
      </c>
      <c r="AL23">
        <f>CSI_300_INDEX[[#This Row],[Dernier]]</f>
        <v>4365.21</v>
      </c>
      <c r="AM23">
        <f>NASDAQ_Korea_Large_Mid_Cap_Index[[#This Row],[Dernier]]</f>
        <v>1357.42</v>
      </c>
      <c r="AN23">
        <v>25343.43</v>
      </c>
      <c r="AO23">
        <f>NASDAQ_Indonesia_Large_Mid_Cap_Index[[#This Row],[Dernier]]</f>
        <v>94606</v>
      </c>
      <c r="AP23">
        <v>42580.27</v>
      </c>
      <c r="AQ23">
        <f>'ETF Asie-Pacifique'!B49</f>
        <v>2140.15</v>
      </c>
      <c r="AR23">
        <f>'ETF Asie-Pacifique'!I49</f>
        <v>1108.02</v>
      </c>
      <c r="AS23">
        <f>'ETF Asie-Pacifique'!P49</f>
        <v>1414</v>
      </c>
      <c r="AT23">
        <f>NASDAQ_South_Africa_Large_Mid_Cap_Index[[#This Row],[Dernier]]</f>
        <v>1277.82</v>
      </c>
      <c r="AU23">
        <f>NASDAQ_Morocco_Large_Mid_Cap_Index[[#This Row],[Dernier]]</f>
        <v>1657.72</v>
      </c>
      <c r="AV23">
        <f>NASDAQ_Turkey_Large_Mid_Cap_Index[[#This Row],[Dernier]]</f>
        <v>68081</v>
      </c>
    </row>
    <row r="24" spans="1:48" x14ac:dyDescent="0.3">
      <c r="A24">
        <f>CAC_40[[#This Row],[Dernier]]</f>
        <v>7707.9</v>
      </c>
      <c r="B24">
        <v>24759.88</v>
      </c>
      <c r="C24">
        <v>2451.04</v>
      </c>
      <c r="D24">
        <v>2451.04</v>
      </c>
      <c r="E24">
        <v>5846.25</v>
      </c>
      <c r="F24" s="1">
        <f>'ETF France'!B50</f>
        <v>4479.24</v>
      </c>
      <c r="G24" s="1">
        <f>'ETF France'!I50</f>
        <v>3556.48</v>
      </c>
      <c r="H24">
        <f>'ETF France'!P50</f>
        <v>2914.37</v>
      </c>
      <c r="I24">
        <f>'ETF France'!W50</f>
        <v>995.4</v>
      </c>
      <c r="J24">
        <f>'ETF France'!AD50</f>
        <v>2149.85</v>
      </c>
      <c r="K24">
        <f>'ETF France'!AK50</f>
        <v>75473</v>
      </c>
      <c r="L24">
        <f>'ETF France'!AR50</f>
        <v>1226.8</v>
      </c>
      <c r="M24">
        <f>'ETF France'!AY50</f>
        <v>1241.27</v>
      </c>
      <c r="N24">
        <f>'ETF France'!BF50</f>
        <v>87764</v>
      </c>
      <c r="O24">
        <f>S_P_500[[#This Row],[Dernier]]</f>
        <v>6460.26</v>
      </c>
      <c r="P24">
        <f>DOW_JONES_INDUSTRIAL_AVERAGE[[#This Row],[Dernier]]</f>
        <v>45544.88</v>
      </c>
      <c r="Q24">
        <f>NASDAQ_COMPOSITE[[#This Row],[Dernier]]</f>
        <v>21455.55</v>
      </c>
      <c r="R24">
        <f>NASDAQ_100_INDEX[[#This Row],[Dernier]]</f>
        <v>23415.42</v>
      </c>
      <c r="S24">
        <f>NASDAQ_BRAZIL_MID_LARGE_CAP_INDEX[[#This Row],[Dernier]]</f>
        <v>82451</v>
      </c>
      <c r="T24">
        <v>1939743.31</v>
      </c>
      <c r="U24">
        <f>'ETF Amérique'!B49</f>
        <v>5915.99</v>
      </c>
      <c r="V24">
        <f>'ETF Amérique'!I49</f>
        <v>2936.91</v>
      </c>
      <c r="W24">
        <f>'ETF Amérique'!P49</f>
        <v>2215.56</v>
      </c>
      <c r="X24">
        <f>'ETF Amérique'!W49</f>
        <v>10089.68</v>
      </c>
      <c r="Y24">
        <f>STOXX_Europe_600[[#This Row],[Dernier]]</f>
        <v>55143</v>
      </c>
      <c r="Z24">
        <f>DAX[[#This Row],[Dernier]]</f>
        <v>24037.33</v>
      </c>
      <c r="AA24">
        <f>MDAX[[#This Row],[Dernier]]</f>
        <v>30446.03</v>
      </c>
      <c r="AB24">
        <f>NASDAQ_Austria_Large_Mid_Cap_Index[[#This Row],[Dernier]]</f>
        <v>1052.3599999999999</v>
      </c>
      <c r="AC24">
        <f>BEL_20[[#This Row],[Dernier]]</f>
        <v>4738</v>
      </c>
      <c r="AD24">
        <f>NASDAQ_Denmark_Large_Mid_Cap_Index[[#This Row],[Dernier]]</f>
        <v>2065.4899999999998</v>
      </c>
      <c r="AE24">
        <f>IBEX_35[[#This Row],[Dernier]]</f>
        <v>14786.9</v>
      </c>
      <c r="AF24">
        <f>OMX_Helsinki_25_Index[[#This Row],[Dernier]]</f>
        <v>4910.57</v>
      </c>
      <c r="AG24">
        <f>Athex_Composite[[#This Row],[Dernier]]</f>
        <v>2032.17</v>
      </c>
      <c r="AH24">
        <f>NASDAQ_Ireland_Large_Mid_Cap_Index[[#This Row],[Dernier]]</f>
        <v>2148.38</v>
      </c>
      <c r="AI24">
        <f>FTSE_MIB[[#This Row],[Dernier]]</f>
        <v>41784.660000000003</v>
      </c>
      <c r="AJ24">
        <f>FTSE_250[[#This Row],[Dernier]]</f>
        <v>21313.07</v>
      </c>
      <c r="AK24">
        <f>NASDAQ_Australia_Large_Mid_Cap_Index[[#This Row],[Dernier]]</f>
        <v>1163.52</v>
      </c>
      <c r="AL24">
        <f>CSI_300_INDEX[[#This Row],[Dernier]]</f>
        <v>4459.83</v>
      </c>
      <c r="AM24">
        <f>NASDAQ_Korea_Large_Mid_Cap_Index[[#This Row],[Dernier]]</f>
        <v>1353.05</v>
      </c>
      <c r="AN24">
        <v>25496.55</v>
      </c>
      <c r="AO24">
        <f>NASDAQ_Indonesia_Large_Mid_Cap_Index[[#This Row],[Dernier]]</f>
        <v>94466</v>
      </c>
      <c r="AP24">
        <v>41938.89</v>
      </c>
      <c r="AQ24">
        <f>'ETF Asie-Pacifique'!B50</f>
        <v>2122.92</v>
      </c>
      <c r="AR24">
        <f>'ETF Asie-Pacifique'!I50</f>
        <v>1100.8599999999999</v>
      </c>
      <c r="AS24">
        <f>'ETF Asie-Pacifique'!P50</f>
        <v>1402.99</v>
      </c>
      <c r="AT24">
        <f>NASDAQ_South_Africa_Large_Mid_Cap_Index[[#This Row],[Dernier]]</f>
        <v>1306.06</v>
      </c>
      <c r="AU24">
        <f>NASDAQ_Morocco_Large_Mid_Cap_Index[[#This Row],[Dernier]]</f>
        <v>1662.3</v>
      </c>
      <c r="AV24">
        <f>NASDAQ_Turkey_Large_Mid_Cap_Index[[#This Row],[Dernier]]</f>
        <v>67641</v>
      </c>
    </row>
    <row r="25" spans="1:48" x14ac:dyDescent="0.3">
      <c r="A25">
        <f>CAC_40[[#This Row],[Dernier]]</f>
        <v>7703.9</v>
      </c>
      <c r="B25">
        <v>24747.05</v>
      </c>
      <c r="C25">
        <v>2450.4299999999998</v>
      </c>
      <c r="D25">
        <v>2450.4299999999998</v>
      </c>
      <c r="E25">
        <v>5845.83</v>
      </c>
      <c r="F25" s="1">
        <f>'ETF France'!B51</f>
        <v>4496.71</v>
      </c>
      <c r="G25" s="1">
        <f>'ETF France'!I51</f>
        <v>3547.6</v>
      </c>
      <c r="H25">
        <f>'ETF France'!P51</f>
        <v>2914.31</v>
      </c>
      <c r="I25">
        <f>'ETF France'!W51</f>
        <v>996.81</v>
      </c>
      <c r="J25">
        <f>'ETF France'!AD51</f>
        <v>2152.64</v>
      </c>
      <c r="K25">
        <f>'ETF France'!AK51</f>
        <v>75969</v>
      </c>
      <c r="L25">
        <f>'ETF France'!AR51</f>
        <v>1225.96</v>
      </c>
      <c r="M25">
        <f>'ETF France'!AY51</f>
        <v>1247.0999999999999</v>
      </c>
      <c r="N25">
        <f>'ETF France'!BF51</f>
        <v>87939</v>
      </c>
      <c r="O25" t="e">
        <f>S_P_500[[#This Row],[Dernier]]</f>
        <v>#VALUE!</v>
      </c>
      <c r="P25" t="e">
        <f>DOW_JONES_INDUSTRIAL_AVERAGE[[#This Row],[Dernier]]</f>
        <v>#VALUE!</v>
      </c>
      <c r="Q25" t="e">
        <f>NASDAQ_COMPOSITE[[#This Row],[Dernier]]</f>
        <v>#VALUE!</v>
      </c>
      <c r="R25" t="e">
        <f>NASDAQ_100_INDEX[[#This Row],[Dernier]]</f>
        <v>#VALUE!</v>
      </c>
      <c r="S25" t="e">
        <f>NASDAQ_BRAZIL_MID_LARGE_CAP_INDEX[[#This Row],[Dernier]]</f>
        <v>#VALUE!</v>
      </c>
      <c r="T25">
        <v>1984845.04</v>
      </c>
      <c r="U25">
        <f>'ETF Amérique'!B50</f>
        <v>0</v>
      </c>
      <c r="V25">
        <f>'ETF Amérique'!I50</f>
        <v>0</v>
      </c>
      <c r="W25">
        <f>'ETF Amérique'!P50</f>
        <v>0</v>
      </c>
      <c r="X25">
        <f>'ETF Amérique'!W50</f>
        <v>0</v>
      </c>
      <c r="Y25">
        <f>STOXX_Europe_600[[#This Row],[Dernier]]</f>
        <v>55014</v>
      </c>
      <c r="Z25">
        <f>DAX[[#This Row],[Dernier]]</f>
        <v>23902.21</v>
      </c>
      <c r="AA25">
        <f>MDAX[[#This Row],[Dernier]]</f>
        <v>30286.9</v>
      </c>
      <c r="AB25">
        <f>NASDAQ_Austria_Large_Mid_Cap_Index[[#This Row],[Dernier]]</f>
        <v>1050.18</v>
      </c>
      <c r="AC25">
        <f>BEL_20[[#This Row],[Dernier]]</f>
        <v>4725.24</v>
      </c>
      <c r="AD25">
        <f>NASDAQ_Denmark_Large_Mid_Cap_Index[[#This Row],[Dernier]]</f>
        <v>2049.86</v>
      </c>
      <c r="AE25">
        <f>IBEX_35[[#This Row],[Dernier]]</f>
        <v>14717.3</v>
      </c>
      <c r="AF25">
        <f>OMX_Helsinki_25_Index[[#This Row],[Dernier]]</f>
        <v>4877.8599999999997</v>
      </c>
      <c r="AG25">
        <f>Athex_Composite[[#This Row],[Dernier]]</f>
        <v>2001.86</v>
      </c>
      <c r="AH25">
        <f>NASDAQ_Ireland_Large_Mid_Cap_Index[[#This Row],[Dernier]]</f>
        <v>2115.04</v>
      </c>
      <c r="AI25">
        <f>FTSE_MIB[[#This Row],[Dernier]]</f>
        <v>41727.58</v>
      </c>
      <c r="AJ25">
        <f>FTSE_250[[#This Row],[Dernier]]</f>
        <v>21162.89</v>
      </c>
      <c r="AK25">
        <f>NASDAQ_Australia_Large_Mid_Cap_Index[[#This Row],[Dernier]]</f>
        <v>1182.52</v>
      </c>
      <c r="AL25">
        <f>CSI_300_INDEX[[#This Row],[Dernier]]</f>
        <v>4490.45</v>
      </c>
      <c r="AM25">
        <f>NASDAQ_Korea_Large_Mid_Cap_Index[[#This Row],[Dernier]]</f>
        <v>1346.23</v>
      </c>
      <c r="AN25" t="e">
        <f>HONG_KONG_HANG_SENG_INDIC[[#This Row],[Dernier]]</f>
        <v>#VALUE!</v>
      </c>
      <c r="AO25">
        <f>NASDAQ_Indonesia_Large_Mid_Cap_Index[[#This Row],[Dernier]]</f>
        <v>94059</v>
      </c>
      <c r="AP25">
        <v>42310.49</v>
      </c>
      <c r="AQ25">
        <f>'ETF Asie-Pacifique'!B51</f>
        <v>2146.4499999999998</v>
      </c>
      <c r="AR25">
        <f>'ETF Asie-Pacifique'!I51</f>
        <v>1127.6199999999999</v>
      </c>
      <c r="AS25">
        <f>'ETF Asie-Pacifique'!P51</f>
        <v>1402.06</v>
      </c>
      <c r="AT25">
        <f>NASDAQ_South_Africa_Large_Mid_Cap_Index[[#This Row],[Dernier]]</f>
        <v>1300.6099999999999</v>
      </c>
      <c r="AU25">
        <f>NASDAQ_Morocco_Large_Mid_Cap_Index[[#This Row],[Dernier]]</f>
        <v>1664.51</v>
      </c>
      <c r="AV25">
        <f>NASDAQ_Turkey_Large_Mid_Cap_Index[[#This Row],[Dernier]]</f>
        <v>68773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E487-A4B5-41FA-BA88-47E613C93559}">
  <sheetPr codeName="Feuil7"/>
  <dimension ref="A1:I51"/>
  <sheetViews>
    <sheetView tabSelected="1" zoomScaleNormal="100" workbookViewId="0">
      <selection activeCell="J6" sqref="J6"/>
    </sheetView>
  </sheetViews>
  <sheetFormatPr baseColWidth="10" defaultColWidth="11.44140625" defaultRowHeight="14.4" x14ac:dyDescent="0.3"/>
  <cols>
    <col min="1" max="1" width="43.44140625" bestFit="1" customWidth="1"/>
    <col min="3" max="3" width="21.44140625" bestFit="1" customWidth="1"/>
    <col min="5" max="5" width="14.33203125" customWidth="1"/>
    <col min="8" max="8" width="23" bestFit="1" customWidth="1"/>
  </cols>
  <sheetData>
    <row r="1" spans="1:9" x14ac:dyDescent="0.3">
      <c r="A1" s="7" t="s">
        <v>334</v>
      </c>
      <c r="B1" s="7" t="s">
        <v>335</v>
      </c>
      <c r="C1" s="7" t="s">
        <v>336</v>
      </c>
      <c r="D1" s="7" t="s">
        <v>337</v>
      </c>
      <c r="E1" s="7" t="s">
        <v>338</v>
      </c>
      <c r="F1" s="7" t="s">
        <v>339</v>
      </c>
      <c r="H1" s="7" t="s">
        <v>340</v>
      </c>
      <c r="I1">
        <f>SUM(D2:D49)</f>
        <v>3</v>
      </c>
    </row>
    <row r="2" spans="1:9" x14ac:dyDescent="0.3">
      <c r="A2" t="s">
        <v>286</v>
      </c>
      <c r="B2" t="s">
        <v>341</v>
      </c>
      <c r="D2">
        <v>1</v>
      </c>
      <c r="E2">
        <v>100000</v>
      </c>
      <c r="F2">
        <f>IF($I$2=0,0,$E2/$I$2)</f>
        <v>0.22222222222222221</v>
      </c>
      <c r="H2" t="s">
        <v>342</v>
      </c>
      <c r="I2">
        <f>SUM(E2:E49)</f>
        <v>450000</v>
      </c>
    </row>
    <row r="3" spans="1:9" x14ac:dyDescent="0.3">
      <c r="A3" t="s">
        <v>287</v>
      </c>
      <c r="B3" t="s">
        <v>341</v>
      </c>
      <c r="D3">
        <v>1</v>
      </c>
      <c r="E3">
        <v>200000</v>
      </c>
      <c r="F3">
        <f t="shared" ref="F3:F49" si="0">IF($I$2=0,0,$E3/$I$2)</f>
        <v>0.44444444444444442</v>
      </c>
    </row>
    <row r="4" spans="1:9" x14ac:dyDescent="0.3">
      <c r="A4" t="s">
        <v>288</v>
      </c>
      <c r="B4" t="s">
        <v>341</v>
      </c>
      <c r="D4">
        <v>1</v>
      </c>
      <c r="E4">
        <v>150000</v>
      </c>
      <c r="F4">
        <f t="shared" si="0"/>
        <v>0.33333333333333331</v>
      </c>
    </row>
    <row r="5" spans="1:9" x14ac:dyDescent="0.3">
      <c r="A5" t="s">
        <v>289</v>
      </c>
      <c r="B5" t="s">
        <v>341</v>
      </c>
      <c r="D5">
        <v>0</v>
      </c>
      <c r="E5">
        <v>0</v>
      </c>
      <c r="F5">
        <f t="shared" si="0"/>
        <v>0</v>
      </c>
      <c r="H5" t="s">
        <v>341</v>
      </c>
      <c r="I5">
        <f t="shared" ref="I5:I28" si="1">SUMIFS(D:D,B:B,H5)</f>
        <v>3</v>
      </c>
    </row>
    <row r="6" spans="1:9" x14ac:dyDescent="0.3">
      <c r="A6" t="s">
        <v>290</v>
      </c>
      <c r="B6" t="s">
        <v>341</v>
      </c>
      <c r="D6">
        <v>0</v>
      </c>
      <c r="E6">
        <v>0</v>
      </c>
      <c r="F6">
        <f t="shared" si="0"/>
        <v>0</v>
      </c>
      <c r="H6" t="s">
        <v>343</v>
      </c>
      <c r="I6">
        <f t="shared" si="1"/>
        <v>0</v>
      </c>
    </row>
    <row r="7" spans="1:9" x14ac:dyDescent="0.3">
      <c r="A7" t="s">
        <v>291</v>
      </c>
      <c r="B7" t="s">
        <v>341</v>
      </c>
      <c r="C7" t="s">
        <v>291</v>
      </c>
      <c r="D7">
        <v>0</v>
      </c>
      <c r="E7">
        <v>0</v>
      </c>
      <c r="F7">
        <f t="shared" si="0"/>
        <v>0</v>
      </c>
      <c r="H7" t="s">
        <v>344</v>
      </c>
      <c r="I7">
        <f t="shared" si="1"/>
        <v>0</v>
      </c>
    </row>
    <row r="8" spans="1:9" x14ac:dyDescent="0.3">
      <c r="A8" t="s">
        <v>292</v>
      </c>
      <c r="B8" t="s">
        <v>341</v>
      </c>
      <c r="C8" t="s">
        <v>292</v>
      </c>
      <c r="D8">
        <v>0</v>
      </c>
      <c r="E8">
        <v>0</v>
      </c>
      <c r="F8">
        <f t="shared" si="0"/>
        <v>0</v>
      </c>
      <c r="H8" t="s">
        <v>345</v>
      </c>
      <c r="I8">
        <f t="shared" si="1"/>
        <v>0</v>
      </c>
    </row>
    <row r="9" spans="1:9" x14ac:dyDescent="0.3">
      <c r="A9" t="s">
        <v>293</v>
      </c>
      <c r="B9" t="s">
        <v>341</v>
      </c>
      <c r="C9" t="s">
        <v>293</v>
      </c>
      <c r="D9">
        <v>0</v>
      </c>
      <c r="E9">
        <v>0</v>
      </c>
      <c r="F9">
        <f t="shared" si="0"/>
        <v>0</v>
      </c>
      <c r="H9" t="s">
        <v>346</v>
      </c>
      <c r="I9">
        <f t="shared" si="1"/>
        <v>0</v>
      </c>
    </row>
    <row r="10" spans="1:9" x14ac:dyDescent="0.3">
      <c r="A10" t="s">
        <v>294</v>
      </c>
      <c r="B10" t="s">
        <v>341</v>
      </c>
      <c r="C10" t="s">
        <v>294</v>
      </c>
      <c r="D10">
        <v>0</v>
      </c>
      <c r="E10">
        <v>0</v>
      </c>
      <c r="F10">
        <f t="shared" si="0"/>
        <v>0</v>
      </c>
      <c r="H10" t="s">
        <v>347</v>
      </c>
      <c r="I10">
        <f t="shared" si="1"/>
        <v>0</v>
      </c>
    </row>
    <row r="11" spans="1:9" x14ac:dyDescent="0.3">
      <c r="A11" t="s">
        <v>295</v>
      </c>
      <c r="B11" t="s">
        <v>341</v>
      </c>
      <c r="C11" t="s">
        <v>295</v>
      </c>
      <c r="D11">
        <v>0</v>
      </c>
      <c r="E11">
        <v>0</v>
      </c>
      <c r="F11">
        <f t="shared" si="0"/>
        <v>0</v>
      </c>
      <c r="H11" t="s">
        <v>348</v>
      </c>
      <c r="I11">
        <f t="shared" si="1"/>
        <v>0</v>
      </c>
    </row>
    <row r="12" spans="1:9" x14ac:dyDescent="0.3">
      <c r="A12" t="s">
        <v>296</v>
      </c>
      <c r="B12" t="s">
        <v>341</v>
      </c>
      <c r="C12" t="s">
        <v>296</v>
      </c>
      <c r="D12">
        <v>0</v>
      </c>
      <c r="E12">
        <v>0</v>
      </c>
      <c r="F12">
        <f t="shared" si="0"/>
        <v>0</v>
      </c>
      <c r="H12" t="s">
        <v>349</v>
      </c>
      <c r="I12">
        <f t="shared" si="1"/>
        <v>0</v>
      </c>
    </row>
    <row r="13" spans="1:9" x14ac:dyDescent="0.3">
      <c r="A13" t="s">
        <v>297</v>
      </c>
      <c r="B13" t="s">
        <v>341</v>
      </c>
      <c r="C13" t="s">
        <v>297</v>
      </c>
      <c r="D13">
        <v>0</v>
      </c>
      <c r="E13">
        <v>0</v>
      </c>
      <c r="F13">
        <f t="shared" si="0"/>
        <v>0</v>
      </c>
      <c r="H13" t="s">
        <v>350</v>
      </c>
      <c r="I13">
        <f t="shared" si="1"/>
        <v>0</v>
      </c>
    </row>
    <row r="14" spans="1:9" x14ac:dyDescent="0.3">
      <c r="A14" t="s">
        <v>298</v>
      </c>
      <c r="B14" t="s">
        <v>341</v>
      </c>
      <c r="C14" t="s">
        <v>298</v>
      </c>
      <c r="D14">
        <v>0</v>
      </c>
      <c r="E14">
        <v>0</v>
      </c>
      <c r="F14">
        <f t="shared" si="0"/>
        <v>0</v>
      </c>
      <c r="H14" t="s">
        <v>351</v>
      </c>
      <c r="I14">
        <f t="shared" si="1"/>
        <v>0</v>
      </c>
    </row>
    <row r="15" spans="1:9" x14ac:dyDescent="0.3">
      <c r="A15" t="s">
        <v>299</v>
      </c>
      <c r="B15" t="s">
        <v>341</v>
      </c>
      <c r="C15" t="s">
        <v>299</v>
      </c>
      <c r="D15">
        <v>0</v>
      </c>
      <c r="E15">
        <v>0</v>
      </c>
      <c r="F15">
        <f t="shared" si="0"/>
        <v>0</v>
      </c>
      <c r="H15" t="s">
        <v>352</v>
      </c>
      <c r="I15">
        <f t="shared" si="1"/>
        <v>0</v>
      </c>
    </row>
    <row r="16" spans="1:9" x14ac:dyDescent="0.3">
      <c r="A16" t="s">
        <v>300</v>
      </c>
      <c r="B16" t="s">
        <v>343</v>
      </c>
      <c r="D16">
        <v>0</v>
      </c>
      <c r="E16">
        <v>0</v>
      </c>
      <c r="F16">
        <f t="shared" si="0"/>
        <v>0</v>
      </c>
      <c r="H16" t="s">
        <v>353</v>
      </c>
      <c r="I16">
        <f t="shared" si="1"/>
        <v>0</v>
      </c>
    </row>
    <row r="17" spans="1:9" x14ac:dyDescent="0.3">
      <c r="A17" t="s">
        <v>301</v>
      </c>
      <c r="B17" t="s">
        <v>343</v>
      </c>
      <c r="D17">
        <v>0</v>
      </c>
      <c r="E17">
        <v>0</v>
      </c>
      <c r="F17">
        <f t="shared" si="0"/>
        <v>0</v>
      </c>
      <c r="H17" t="s">
        <v>354</v>
      </c>
      <c r="I17">
        <f t="shared" si="1"/>
        <v>0</v>
      </c>
    </row>
    <row r="18" spans="1:9" x14ac:dyDescent="0.3">
      <c r="A18" t="s">
        <v>302</v>
      </c>
      <c r="B18" t="s">
        <v>343</v>
      </c>
      <c r="D18">
        <v>0</v>
      </c>
      <c r="E18">
        <v>0</v>
      </c>
      <c r="F18">
        <f t="shared" si="0"/>
        <v>0</v>
      </c>
      <c r="H18" t="s">
        <v>355</v>
      </c>
      <c r="I18">
        <f t="shared" si="1"/>
        <v>0</v>
      </c>
    </row>
    <row r="19" spans="1:9" x14ac:dyDescent="0.3">
      <c r="A19" t="s">
        <v>303</v>
      </c>
      <c r="B19" t="s">
        <v>343</v>
      </c>
      <c r="D19">
        <v>0</v>
      </c>
      <c r="E19">
        <v>0</v>
      </c>
      <c r="F19">
        <f t="shared" si="0"/>
        <v>0</v>
      </c>
      <c r="H19" t="s">
        <v>356</v>
      </c>
      <c r="I19">
        <f t="shared" si="1"/>
        <v>0</v>
      </c>
    </row>
    <row r="20" spans="1:9" x14ac:dyDescent="0.3">
      <c r="A20" t="s">
        <v>304</v>
      </c>
      <c r="B20" t="s">
        <v>344</v>
      </c>
      <c r="D20">
        <v>0</v>
      </c>
      <c r="E20">
        <v>0</v>
      </c>
      <c r="F20">
        <f t="shared" si="0"/>
        <v>0</v>
      </c>
      <c r="H20" t="s">
        <v>357</v>
      </c>
      <c r="I20">
        <f t="shared" si="1"/>
        <v>0</v>
      </c>
    </row>
    <row r="21" spans="1:9" x14ac:dyDescent="0.3">
      <c r="A21" t="s">
        <v>305</v>
      </c>
      <c r="B21" t="s">
        <v>345</v>
      </c>
      <c r="D21">
        <v>0</v>
      </c>
      <c r="E21">
        <v>0</v>
      </c>
      <c r="F21">
        <f t="shared" si="0"/>
        <v>0</v>
      </c>
      <c r="H21" t="s">
        <v>358</v>
      </c>
      <c r="I21">
        <f t="shared" si="1"/>
        <v>0</v>
      </c>
    </row>
    <row r="22" spans="1:9" x14ac:dyDescent="0.3">
      <c r="A22" t="s">
        <v>306</v>
      </c>
      <c r="B22" t="s">
        <v>343</v>
      </c>
      <c r="C22" t="s">
        <v>297</v>
      </c>
      <c r="D22">
        <v>0</v>
      </c>
      <c r="E22">
        <v>0</v>
      </c>
      <c r="F22">
        <f t="shared" si="0"/>
        <v>0</v>
      </c>
      <c r="H22" t="s">
        <v>359</v>
      </c>
      <c r="I22">
        <f t="shared" si="1"/>
        <v>0</v>
      </c>
    </row>
    <row r="23" spans="1:9" x14ac:dyDescent="0.3">
      <c r="A23" t="s">
        <v>307</v>
      </c>
      <c r="B23" t="s">
        <v>343</v>
      </c>
      <c r="C23" t="s">
        <v>295</v>
      </c>
      <c r="D23">
        <v>0</v>
      </c>
      <c r="E23">
        <v>0</v>
      </c>
      <c r="F23">
        <f t="shared" si="0"/>
        <v>0</v>
      </c>
      <c r="H23" t="s">
        <v>360</v>
      </c>
      <c r="I23">
        <f t="shared" si="1"/>
        <v>0</v>
      </c>
    </row>
    <row r="24" spans="1:9" x14ac:dyDescent="0.3">
      <c r="A24" t="s">
        <v>308</v>
      </c>
      <c r="B24" t="s">
        <v>343</v>
      </c>
      <c r="C24" t="s">
        <v>293</v>
      </c>
      <c r="D24">
        <v>0</v>
      </c>
      <c r="E24">
        <v>0</v>
      </c>
      <c r="F24">
        <f t="shared" si="0"/>
        <v>0</v>
      </c>
      <c r="H24" t="s">
        <v>361</v>
      </c>
      <c r="I24">
        <f t="shared" si="1"/>
        <v>0</v>
      </c>
    </row>
    <row r="25" spans="1:9" x14ac:dyDescent="0.3">
      <c r="A25" t="s">
        <v>309</v>
      </c>
      <c r="B25" t="s">
        <v>343</v>
      </c>
      <c r="C25" t="s">
        <v>298</v>
      </c>
      <c r="D25">
        <v>0</v>
      </c>
      <c r="E25">
        <v>0</v>
      </c>
      <c r="F25">
        <f t="shared" si="0"/>
        <v>0</v>
      </c>
      <c r="H25" t="s">
        <v>362</v>
      </c>
      <c r="I25">
        <f t="shared" si="1"/>
        <v>0</v>
      </c>
    </row>
    <row r="26" spans="1:9" x14ac:dyDescent="0.3">
      <c r="A26" t="s">
        <v>310</v>
      </c>
      <c r="B26" t="s">
        <v>346</v>
      </c>
      <c r="D26">
        <v>0</v>
      </c>
      <c r="E26">
        <v>0</v>
      </c>
      <c r="F26">
        <f t="shared" si="0"/>
        <v>0</v>
      </c>
      <c r="H26" t="s">
        <v>363</v>
      </c>
      <c r="I26">
        <f t="shared" si="1"/>
        <v>0</v>
      </c>
    </row>
    <row r="27" spans="1:9" x14ac:dyDescent="0.3">
      <c r="A27" t="s">
        <v>311</v>
      </c>
      <c r="B27" t="s">
        <v>347</v>
      </c>
      <c r="D27">
        <v>0</v>
      </c>
      <c r="E27">
        <v>0</v>
      </c>
      <c r="F27">
        <f t="shared" si="0"/>
        <v>0</v>
      </c>
      <c r="H27" t="s">
        <v>364</v>
      </c>
      <c r="I27">
        <f t="shared" si="1"/>
        <v>0</v>
      </c>
    </row>
    <row r="28" spans="1:9" x14ac:dyDescent="0.3">
      <c r="A28" t="s">
        <v>312</v>
      </c>
      <c r="B28" t="s">
        <v>347</v>
      </c>
      <c r="D28">
        <v>0</v>
      </c>
      <c r="E28">
        <v>0</v>
      </c>
      <c r="F28">
        <f t="shared" si="0"/>
        <v>0</v>
      </c>
      <c r="H28" t="s">
        <v>365</v>
      </c>
      <c r="I28">
        <f t="shared" si="1"/>
        <v>0</v>
      </c>
    </row>
    <row r="29" spans="1:9" x14ac:dyDescent="0.3">
      <c r="A29" t="s">
        <v>313</v>
      </c>
      <c r="B29" t="s">
        <v>348</v>
      </c>
      <c r="D29">
        <v>0</v>
      </c>
      <c r="E29">
        <v>0</v>
      </c>
      <c r="F29">
        <f t="shared" si="0"/>
        <v>0</v>
      </c>
    </row>
    <row r="30" spans="1:9" x14ac:dyDescent="0.3">
      <c r="A30" t="s">
        <v>314</v>
      </c>
      <c r="B30" t="s">
        <v>349</v>
      </c>
      <c r="D30">
        <v>0</v>
      </c>
      <c r="E30">
        <v>0</v>
      </c>
      <c r="F30">
        <f t="shared" si="0"/>
        <v>0</v>
      </c>
    </row>
    <row r="31" spans="1:9" x14ac:dyDescent="0.3">
      <c r="A31" t="s">
        <v>315</v>
      </c>
      <c r="B31" t="s">
        <v>350</v>
      </c>
      <c r="D31">
        <v>0</v>
      </c>
      <c r="E31">
        <v>0</v>
      </c>
      <c r="F31">
        <f t="shared" si="0"/>
        <v>0</v>
      </c>
    </row>
    <row r="32" spans="1:9" x14ac:dyDescent="0.3">
      <c r="A32" t="s">
        <v>316</v>
      </c>
      <c r="B32" t="s">
        <v>351</v>
      </c>
      <c r="D32">
        <v>0</v>
      </c>
      <c r="E32">
        <v>0</v>
      </c>
      <c r="F32">
        <f t="shared" si="0"/>
        <v>0</v>
      </c>
    </row>
    <row r="33" spans="1:6" x14ac:dyDescent="0.3">
      <c r="A33" t="s">
        <v>317</v>
      </c>
      <c r="B33" t="s">
        <v>352</v>
      </c>
      <c r="D33">
        <v>0</v>
      </c>
      <c r="E33">
        <v>0</v>
      </c>
      <c r="F33">
        <f t="shared" si="0"/>
        <v>0</v>
      </c>
    </row>
    <row r="34" spans="1:6" x14ac:dyDescent="0.3">
      <c r="A34" t="s">
        <v>318</v>
      </c>
      <c r="B34" t="s">
        <v>353</v>
      </c>
      <c r="D34">
        <v>0</v>
      </c>
      <c r="E34">
        <v>0</v>
      </c>
      <c r="F34">
        <f t="shared" si="0"/>
        <v>0</v>
      </c>
    </row>
    <row r="35" spans="1:6" x14ac:dyDescent="0.3">
      <c r="A35" t="s">
        <v>319</v>
      </c>
      <c r="B35" t="s">
        <v>354</v>
      </c>
      <c r="D35">
        <v>0</v>
      </c>
      <c r="E35">
        <v>0</v>
      </c>
      <c r="F35">
        <f t="shared" si="0"/>
        <v>0</v>
      </c>
    </row>
    <row r="36" spans="1:6" x14ac:dyDescent="0.3">
      <c r="A36" t="s">
        <v>320</v>
      </c>
      <c r="B36" t="s">
        <v>355</v>
      </c>
      <c r="D36">
        <v>0</v>
      </c>
      <c r="E36">
        <v>0</v>
      </c>
      <c r="F36">
        <f t="shared" si="0"/>
        <v>0</v>
      </c>
    </row>
    <row r="37" spans="1:6" x14ac:dyDescent="0.3">
      <c r="A37" t="s">
        <v>321</v>
      </c>
      <c r="B37" t="s">
        <v>356</v>
      </c>
      <c r="D37">
        <v>0</v>
      </c>
      <c r="E37">
        <v>0</v>
      </c>
      <c r="F37">
        <f t="shared" si="0"/>
        <v>0</v>
      </c>
    </row>
    <row r="38" spans="1:6" x14ac:dyDescent="0.3">
      <c r="A38" t="s">
        <v>322</v>
      </c>
      <c r="B38" t="s">
        <v>357</v>
      </c>
      <c r="D38">
        <v>0</v>
      </c>
      <c r="E38">
        <v>0</v>
      </c>
      <c r="F38">
        <f t="shared" si="0"/>
        <v>0</v>
      </c>
    </row>
    <row r="39" spans="1:6" x14ac:dyDescent="0.3">
      <c r="A39" t="s">
        <v>323</v>
      </c>
      <c r="B39" t="s">
        <v>358</v>
      </c>
      <c r="D39">
        <v>0</v>
      </c>
      <c r="E39">
        <v>0</v>
      </c>
      <c r="F39">
        <f t="shared" si="0"/>
        <v>0</v>
      </c>
    </row>
    <row r="40" spans="1:6" x14ac:dyDescent="0.3">
      <c r="A40" t="s">
        <v>324</v>
      </c>
      <c r="B40" t="s">
        <v>359</v>
      </c>
      <c r="D40">
        <v>0</v>
      </c>
      <c r="E40">
        <v>0</v>
      </c>
      <c r="F40">
        <f t="shared" si="0"/>
        <v>0</v>
      </c>
    </row>
    <row r="41" spans="1:6" x14ac:dyDescent="0.3">
      <c r="A41" t="s">
        <v>325</v>
      </c>
      <c r="B41" t="s">
        <v>360</v>
      </c>
      <c r="D41">
        <v>0</v>
      </c>
      <c r="E41">
        <v>0</v>
      </c>
      <c r="F41">
        <f t="shared" si="0"/>
        <v>0</v>
      </c>
    </row>
    <row r="42" spans="1:6" x14ac:dyDescent="0.3">
      <c r="A42" t="s">
        <v>326</v>
      </c>
      <c r="B42" t="s">
        <v>361</v>
      </c>
      <c r="D42">
        <v>0</v>
      </c>
      <c r="E42">
        <v>0</v>
      </c>
      <c r="F42">
        <f t="shared" si="0"/>
        <v>0</v>
      </c>
    </row>
    <row r="43" spans="1:6" x14ac:dyDescent="0.3">
      <c r="A43" t="s">
        <v>327</v>
      </c>
      <c r="B43" t="s">
        <v>362</v>
      </c>
      <c r="D43">
        <v>0</v>
      </c>
      <c r="E43">
        <v>0</v>
      </c>
      <c r="F43">
        <f t="shared" si="0"/>
        <v>0</v>
      </c>
    </row>
    <row r="44" spans="1:6" x14ac:dyDescent="0.3">
      <c r="A44" t="s">
        <v>328</v>
      </c>
      <c r="B44" t="s">
        <v>362</v>
      </c>
      <c r="C44" t="s">
        <v>298</v>
      </c>
      <c r="D44">
        <v>0</v>
      </c>
      <c r="E44">
        <v>0</v>
      </c>
      <c r="F44">
        <f t="shared" si="0"/>
        <v>0</v>
      </c>
    </row>
    <row r="45" spans="1:6" x14ac:dyDescent="0.3">
      <c r="A45" t="s">
        <v>330</v>
      </c>
      <c r="B45" t="s">
        <v>362</v>
      </c>
      <c r="C45" t="s">
        <v>295</v>
      </c>
      <c r="D45">
        <v>0</v>
      </c>
      <c r="E45">
        <v>0</v>
      </c>
      <c r="F45">
        <f t="shared" si="0"/>
        <v>0</v>
      </c>
    </row>
    <row r="46" spans="1:6" x14ac:dyDescent="0.3">
      <c r="A46" t="s">
        <v>329</v>
      </c>
      <c r="B46" t="s">
        <v>362</v>
      </c>
      <c r="C46" t="s">
        <v>297</v>
      </c>
      <c r="D46">
        <v>0</v>
      </c>
      <c r="E46">
        <v>0</v>
      </c>
      <c r="F46">
        <f t="shared" si="0"/>
        <v>0</v>
      </c>
    </row>
    <row r="47" spans="1:6" x14ac:dyDescent="0.3">
      <c r="A47" t="s">
        <v>331</v>
      </c>
      <c r="B47" t="s">
        <v>363</v>
      </c>
      <c r="D47">
        <v>0</v>
      </c>
      <c r="E47">
        <v>0</v>
      </c>
      <c r="F47">
        <f t="shared" si="0"/>
        <v>0</v>
      </c>
    </row>
    <row r="48" spans="1:6" x14ac:dyDescent="0.3">
      <c r="A48" t="s">
        <v>332</v>
      </c>
      <c r="B48" t="s">
        <v>364</v>
      </c>
      <c r="D48">
        <v>0</v>
      </c>
      <c r="E48">
        <v>0</v>
      </c>
      <c r="F48">
        <f t="shared" si="0"/>
        <v>0</v>
      </c>
    </row>
    <row r="49" spans="1:6" x14ac:dyDescent="0.3">
      <c r="A49" t="s">
        <v>366</v>
      </c>
      <c r="B49" t="s">
        <v>365</v>
      </c>
      <c r="D49">
        <v>0</v>
      </c>
      <c r="E49">
        <v>0</v>
      </c>
      <c r="F49">
        <f t="shared" si="0"/>
        <v>0</v>
      </c>
    </row>
    <row r="51" spans="1:6" x14ac:dyDescent="0.3">
      <c r="E51" t="s">
        <v>367</v>
      </c>
      <c r="F51">
        <f>SUM(F2:F49)</f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662B-E9DE-4013-9839-E6033E294F63}">
  <sheetPr codeName="Feuil9"/>
  <dimension ref="A1:BA31"/>
  <sheetViews>
    <sheetView topLeftCell="K1" zoomScale="94" zoomScaleNormal="94" workbookViewId="0">
      <selection activeCell="P24" sqref="P24"/>
    </sheetView>
  </sheetViews>
  <sheetFormatPr baseColWidth="10" defaultColWidth="11.44140625" defaultRowHeight="14.4" x14ac:dyDescent="0.3"/>
  <cols>
    <col min="1" max="1" width="18.6640625" bestFit="1" customWidth="1"/>
    <col min="2" max="2" width="9.33203125" bestFit="1" customWidth="1"/>
    <col min="3" max="3" width="14.33203125" bestFit="1" customWidth="1"/>
    <col min="4" max="4" width="9.6640625" bestFit="1" customWidth="1"/>
    <col min="5" max="5" width="10.6640625" bestFit="1" customWidth="1"/>
    <col min="6" max="6" width="13.33203125" bestFit="1" customWidth="1"/>
    <col min="7" max="7" width="20" bestFit="1" customWidth="1"/>
    <col min="8" max="8" width="9.33203125" bestFit="1" customWidth="1"/>
    <col min="9" max="9" width="15.33203125" bestFit="1" customWidth="1"/>
    <col min="10" max="10" width="11.6640625" bestFit="1" customWidth="1"/>
    <col min="11" max="11" width="5.6640625" bestFit="1" customWidth="1"/>
    <col min="12" max="12" width="19.44140625" bestFit="1" customWidth="1"/>
    <col min="13" max="13" width="15.44140625" bestFit="1" customWidth="1"/>
    <col min="14" max="14" width="10.6640625" bestFit="1" customWidth="1"/>
    <col min="15" max="15" width="18.33203125" bestFit="1" customWidth="1"/>
    <col min="16" max="16" width="13.33203125" bestFit="1" customWidth="1"/>
    <col min="17" max="17" width="28.44140625" bestFit="1" customWidth="1"/>
    <col min="18" max="18" width="18.33203125" bestFit="1" customWidth="1"/>
    <col min="19" max="19" width="16.33203125" bestFit="1" customWidth="1"/>
    <col min="20" max="20" width="28.33203125" bestFit="1" customWidth="1"/>
    <col min="21" max="21" width="19.6640625" bestFit="1" customWidth="1"/>
    <col min="22" max="22" width="40.33203125" bestFit="1" customWidth="1"/>
    <col min="23" max="23" width="38.44140625" bestFit="1" customWidth="1"/>
    <col min="24" max="24" width="38.33203125" bestFit="1" customWidth="1"/>
    <col min="25" max="25" width="29.6640625" bestFit="1" customWidth="1"/>
    <col min="26" max="26" width="15.33203125" bestFit="1" customWidth="1"/>
    <col min="27" max="28" width="12.6640625" bestFit="1" customWidth="1"/>
    <col min="29" max="29" width="29.44140625" bestFit="1" customWidth="1"/>
    <col min="30" max="30" width="12.6640625" bestFit="1" customWidth="1"/>
    <col min="31" max="31" width="31.33203125" bestFit="1" customWidth="1"/>
    <col min="32" max="32" width="12.6640625" bestFit="1" customWidth="1"/>
    <col min="33" max="33" width="18.33203125" bestFit="1" customWidth="1"/>
    <col min="34" max="34" width="14.6640625" bestFit="1" customWidth="1"/>
    <col min="35" max="35" width="29.33203125" bestFit="1" customWidth="1"/>
    <col min="36" max="36" width="13.33203125" bestFit="1" customWidth="1"/>
    <col min="37" max="37" width="8" bestFit="1" customWidth="1"/>
    <col min="38" max="38" width="31" bestFit="1" customWidth="1"/>
    <col min="39" max="39" width="11.6640625" bestFit="1" customWidth="1"/>
    <col min="40" max="40" width="28.33203125" bestFit="1" customWidth="1"/>
    <col min="41" max="41" width="25.44140625" bestFit="1" customWidth="1"/>
    <col min="42" max="42" width="31.44140625" bestFit="1" customWidth="1"/>
    <col min="43" max="43" width="9.33203125" bestFit="1" customWidth="1"/>
    <col min="44" max="44" width="21.33203125" bestFit="1" customWidth="1"/>
    <col min="45" max="45" width="26.44140625" bestFit="1" customWidth="1"/>
    <col min="46" max="46" width="28.33203125" bestFit="1" customWidth="1"/>
    <col min="47" max="47" width="33.33203125" bestFit="1" customWidth="1"/>
    <col min="48" max="48" width="31" bestFit="1" customWidth="1"/>
    <col min="52" max="52" width="21.5546875" bestFit="1" customWidth="1"/>
  </cols>
  <sheetData>
    <row r="1" spans="1:53" ht="18.75" customHeight="1" x14ac:dyDescent="0.3">
      <c r="A1" t="s">
        <v>334</v>
      </c>
      <c r="B1" t="s">
        <v>286</v>
      </c>
      <c r="C1" t="s">
        <v>287</v>
      </c>
      <c r="D1" t="s">
        <v>288</v>
      </c>
      <c r="E1" t="s">
        <v>289</v>
      </c>
      <c r="F1" t="s">
        <v>290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296</v>
      </c>
      <c r="M1" t="s">
        <v>297</v>
      </c>
      <c r="N1" t="s">
        <v>298</v>
      </c>
      <c r="O1" t="s">
        <v>299</v>
      </c>
      <c r="P1" t="s">
        <v>300</v>
      </c>
      <c r="Q1" t="s">
        <v>301</v>
      </c>
      <c r="R1" t="s">
        <v>302</v>
      </c>
      <c r="S1" t="s">
        <v>303</v>
      </c>
      <c r="T1" t="s">
        <v>304</v>
      </c>
      <c r="U1" t="s">
        <v>305</v>
      </c>
      <c r="V1" t="s">
        <v>306</v>
      </c>
      <c r="W1" t="s">
        <v>307</v>
      </c>
      <c r="X1" t="s">
        <v>308</v>
      </c>
      <c r="Y1" t="s">
        <v>309</v>
      </c>
      <c r="Z1" t="s">
        <v>310</v>
      </c>
      <c r="AA1" t="s">
        <v>311</v>
      </c>
      <c r="AB1" t="s">
        <v>312</v>
      </c>
      <c r="AC1" t="s">
        <v>313</v>
      </c>
      <c r="AD1" t="s">
        <v>314</v>
      </c>
      <c r="AE1" t="s">
        <v>315</v>
      </c>
      <c r="AF1" t="s">
        <v>316</v>
      </c>
      <c r="AG1" t="s">
        <v>317</v>
      </c>
      <c r="AH1" t="s">
        <v>318</v>
      </c>
      <c r="AI1" t="s">
        <v>319</v>
      </c>
      <c r="AJ1" t="s">
        <v>320</v>
      </c>
      <c r="AK1" t="s">
        <v>321</v>
      </c>
      <c r="AL1" t="s">
        <v>322</v>
      </c>
      <c r="AM1" t="s">
        <v>323</v>
      </c>
      <c r="AN1" t="s">
        <v>324</v>
      </c>
      <c r="AO1" t="s">
        <v>325</v>
      </c>
      <c r="AP1" t="s">
        <v>326</v>
      </c>
      <c r="AQ1" t="s">
        <v>327</v>
      </c>
      <c r="AR1" t="s">
        <v>328</v>
      </c>
      <c r="AS1" t="s">
        <v>329</v>
      </c>
      <c r="AT1" t="s">
        <v>330</v>
      </c>
      <c r="AU1" t="s">
        <v>331</v>
      </c>
      <c r="AV1" t="s">
        <v>332</v>
      </c>
      <c r="AW1" s="6" t="s">
        <v>333</v>
      </c>
      <c r="AZ1" t="s">
        <v>368</v>
      </c>
      <c r="BA1" t="s">
        <v>286</v>
      </c>
    </row>
    <row r="2" spans="1:53" x14ac:dyDescent="0.3">
      <c r="A2" t="s">
        <v>369</v>
      </c>
      <c r="B2">
        <f>Rendement_quotidien('ETF France'!B3,CAC_40[[#This Row],[Dernier]])</f>
        <v>8.9932294318346168E-3</v>
      </c>
      <c r="C2">
        <f>Rendement_quotidien('ETF France'!I3,CAC_40_GROSS_TR[[#This Row],[Dernier]])</f>
        <v>9.9785039014572557E-3</v>
      </c>
      <c r="D2">
        <f>Rendement_quotidien('ETF France'!P3,CAC_40_ESG[[#This Row],[Dernier]])</f>
        <v>9.9721366769320429E-3</v>
      </c>
      <c r="E2">
        <f>Rendement_quotidien('ETF France'!W3,CAC_40_Large_60[[#This Row],[Dernier]])</f>
        <v>-1.404971197507783E-2</v>
      </c>
      <c r="F2">
        <f>Rendement_quotidien('ETF France'!AD3,SBF_120[[#This Row],[Dernier]])</f>
        <v>8.889951129503559E-3</v>
      </c>
      <c r="G2">
        <f>Rendement_quotidien('ETF France'!B29,'ETF France'!B28)</f>
        <v>2.9547450448547557E-3</v>
      </c>
      <c r="H2">
        <f>Rendement_quotidien('ETF France'!I29,'ETF France'!I28)</f>
        <v>6.6013049459617175E-3</v>
      </c>
      <c r="I2">
        <f>Rendement_quotidien('ETF France'!P29,'ETF France'!P28)</f>
        <v>7.6081578430109379E-3</v>
      </c>
      <c r="J2">
        <f>Rendement_quotidien('ETF France'!W29,'ETF France'!W28)</f>
        <v>-1.0299509743336218E-3</v>
      </c>
      <c r="K2">
        <f>Rendement_quotidien('ETF France'!AD29,'ETF France'!AD28)</f>
        <v>3.6539355078524453E-2</v>
      </c>
      <c r="L2">
        <f>Rendement_quotidien('ETF France'!AK29,'ETF France'!AK28)</f>
        <v>1.4725689144293796E-2</v>
      </c>
      <c r="M2">
        <f>Rendement_quotidien('ETF France'!AR29,'ETF France'!AR28)</f>
        <v>7.5274304669559E-3</v>
      </c>
      <c r="N2">
        <f>Rendement_quotidien('ETF France'!AY29,'ETF France'!AY28)</f>
        <v>2.3668639053255626E-3</v>
      </c>
      <c r="O2">
        <f>Rendement_quotidien('ETF France'!BF29,'ETF France'!BF28)</f>
        <v>-6.7579825834542815E-3</v>
      </c>
      <c r="P2">
        <f>Rendement_quotidien('ETF Amérique'!B3,S_P_500[[#This Row],[Dernier]])</f>
        <v>3.3998857734067007E-3</v>
      </c>
      <c r="Q2">
        <f>Rendement_quotidien('ETF Amérique'!I3,DOW_JONES_INDUSTRIAL_AVERAGE[[#This Row],[Dernier]])</f>
        <v>9.3129234971674635E-4</v>
      </c>
      <c r="R2">
        <f>Rendement_quotidien('ETF Amérique'!P3,NASDAQ_COMPOSITE[[#This Row],[Dernier]])</f>
        <v>4.1990272731566077E-3</v>
      </c>
      <c r="S2">
        <f>Rendement_quotidien('ETF Amérique'!W3,NASDAQ_100_INDEX[[#This Row],[Dernier]])</f>
        <v>4.8974898288045889E-3</v>
      </c>
      <c r="T2">
        <f>Rendement_quotidien('ETF Amérique'!AD3,NASDAQ_BRAZIL_MID_LARGE_CAP_INDEX[[#This Row],[Dernier]])</f>
        <v>-1.1524924662418624E-2</v>
      </c>
      <c r="U2">
        <f>Rendement_quotidien('ETF Amérique'!AK3,BUENOS_AIRES_MERVAL[[#This Row],[Dernier]])</f>
        <v>-4.9901727130693165E-3</v>
      </c>
      <c r="V2">
        <f>Rendement_quotidien('ETF Amérique'!B28,'ETF Amérique'!B27)</f>
        <v>-1.5189043307185903E-2</v>
      </c>
      <c r="W2">
        <f>Rendement_quotidien('ETF Amérique'!I28,'ETF Amérique'!I27)</f>
        <v>3.0825010535892223E-2</v>
      </c>
      <c r="X2">
        <f>Rendement_quotidien('ETF Amérique'!P28,'ETF Amérique'!P27)</f>
        <v>-7.5072466418556975E-3</v>
      </c>
      <c r="Y2">
        <f>Rendement_quotidien('ETF Amérique'!W28,'ETF Amérique'!W27)</f>
        <v>5.1408727896087658E-3</v>
      </c>
      <c r="Z2">
        <f>Rendement_quotidien('ETF Europe'!B3,STOXX_Europe_600[[#This Row],[Dernier]])</f>
        <v>1.1537496864810634E-2</v>
      </c>
      <c r="AA2">
        <f>Rendement_quotidien('ETF Europe'!I3,DAX[[#This Row],[Dernier]])</f>
        <v>9.7526372739179471E-3</v>
      </c>
      <c r="AB2">
        <f>Rendement_quotidien('ETF Europe'!P3,MDAX[[#This Row],[Dernier]])</f>
        <v>6.3467436513565722E-3</v>
      </c>
      <c r="AC2">
        <f>Rendement_quotidien('ETF Europe'!W3,NASDAQ_Austria_Large_Mid_Cap_Index[[#This Row],[Dernier]])</f>
        <v>1.2130096197892817E-2</v>
      </c>
      <c r="AD2">
        <f>Rendement_quotidien('ETF Europe'!AD3,BEL_20[[#This Row],[Dernier]])</f>
        <v>2.3786627849060079E-3</v>
      </c>
      <c r="AE2">
        <f>Rendement_quotidien('ETF Europe'!AK3,NASDAQ_Denmark_Large_Mid_Cap_Index[[#This Row],[Dernier]])</f>
        <v>1.7776002156417187E-2</v>
      </c>
      <c r="AF2">
        <f>Rendement_quotidien('ETF Europe'!AR3,IBEX_35[[#This Row],[Dernier]])</f>
        <v>6.0296128150230865E-3</v>
      </c>
      <c r="AG2">
        <f>Rendement_quotidien('ETF Europe'!AY3,OMX_Helsinki_25_Index[[#This Row],[Dernier]])</f>
        <v>3.9655312996562499E-3</v>
      </c>
      <c r="AH2">
        <f>Rendement_quotidien('ETF Europe'!BF3,Athex_Composite[[#This Row],[Dernier]])</f>
        <v>9.454322739954996E-3</v>
      </c>
      <c r="AI2">
        <f>Rendement_quotidien('ETF Europe'!BM3,NASDAQ_Ireland_Large_Mid_Cap_Index[[#This Row],[Dernier]])</f>
        <v>4.4551213987398721E-3</v>
      </c>
      <c r="AJ2">
        <f>Rendement_quotidien('ETF Europe'!BT3,FTSE_MIB[[#This Row],[Dernier]])</f>
        <v>4.177990084527885E-3</v>
      </c>
      <c r="AK2">
        <f>Rendement_quotidien('ETF Europe'!CA3,FTSE_250[[#This Row],[Dernier]])</f>
        <v>6.8180684256121931E-3</v>
      </c>
      <c r="AL2">
        <f>Rendement_quotidien('ETF Asie-Pacifique'!B3,NASDAQ_Australia_Large_Mid_Cap_Index[[#This Row],[Dernier]])</f>
        <v>5.4568997410284949E-3</v>
      </c>
      <c r="AM2">
        <f>Rendement_quotidien('ETF Asie-Pacifique'!I3,CSI_300_INDEX[[#This Row],[Dernier]])</f>
        <v>0</v>
      </c>
      <c r="AN2">
        <f>Rendement_quotidien('ETF Asie-Pacifique'!P3,NASDAQ_Korea_Large_Mid_Cap_Index[[#This Row],[Dernier]])</f>
        <v>0</v>
      </c>
      <c r="AO2">
        <f>Rendement_quotidien('ETF Asie-Pacifique'!W3,HONG_KONG_HANG_SENG_INDIC[[#This Row],[Dernier]])</f>
        <v>-5.3578391563492492E-3</v>
      </c>
      <c r="AP2">
        <f>Rendement_quotidien('ETF Asie-Pacifique'!AD3,NASDAQ_Indonesia_Large_Mid_Cap_Index[[#This Row],[Dernier]])</f>
        <v>4.6226112949717089E-3</v>
      </c>
      <c r="AQ2">
        <f>Rendement_quotidien('ETF Asie-Pacifique'!AK3,Nikkei_225[[#This Row],[Dernier]])</f>
        <v>1.8532056070835523E-2</v>
      </c>
      <c r="AR2">
        <f>Rendement_quotidien('ETF Asie-Pacifique'!B29,'ETF Asie-Pacifique'!B28)</f>
        <v>2.0994874490734609E-2</v>
      </c>
      <c r="AS2">
        <f>Rendement_quotidien('ETF Asie-Pacifique'!I29,'ETF Asie-Pacifique'!I28)</f>
        <v>1.1442353026511342E-2</v>
      </c>
      <c r="AT2">
        <f>Rendement_quotidien('ETF Asie-Pacifique'!P29,'ETF Asie-Pacifique'!P28)</f>
        <v>5.8249825462084659E-3</v>
      </c>
      <c r="AU2">
        <f>Rendement_quotidien('ETF Afrique'!B3,NASDAQ_South_Africa_Large_Mid_Cap_Index[[#This Row],[Dernier]])</f>
        <v>2.1052185100877981E-2</v>
      </c>
      <c r="AV2">
        <f>Rendement_quotidien('ETF Afrique'!I3,NASDAQ_Morocco_Large_Mid_Cap_Index[[#This Row],[Dernier]])</f>
        <v>1.7065003282994096E-2</v>
      </c>
      <c r="AW2">
        <f>Rendement_quotidien('ETF Afrique'!P3,NASDAQ_Turkey_Large_Mid_Cap_Index[[#This Row],[Dernier]])</f>
        <v>-2.528138033479975E-2</v>
      </c>
      <c r="BA2">
        <f>SUMIFS(B2,B1,BA1)</f>
        <v>8.9932294318346168E-3</v>
      </c>
    </row>
    <row r="3" spans="1:53" x14ac:dyDescent="0.3">
      <c r="B3">
        <f>Rendement_quotidien('ETF France'!B4,CAC_40[[#This Row],[Dernier]])</f>
        <v>1.9122254268881113E-3</v>
      </c>
      <c r="C3">
        <f>Rendement_quotidien('ETF France'!I4,CAC_40_GROSS_TR[[#This Row],[Dernier]])</f>
        <v>1.9127539673869532E-3</v>
      </c>
      <c r="D3">
        <f>Rendement_quotidien('ETF France'!P4,CAC_40_ESG[[#This Row],[Dernier]])</f>
        <v>4.0551726333551098E-3</v>
      </c>
      <c r="E3">
        <f>Rendement_quotidien('ETF France'!W4,CAC_40_Large_60[[#This Row],[Dernier]])</f>
        <v>-2.0622153309429844E-3</v>
      </c>
      <c r="F3">
        <f>Rendement_quotidien('ETF France'!AD4,SBF_120[[#This Row],[Dernier]])</f>
        <v>2.1053195747823428E-3</v>
      </c>
      <c r="G3">
        <f>Rendement_quotidien('ETF France'!B30,'ETF France'!B29)</f>
        <v>-4.124893722544814E-3</v>
      </c>
      <c r="H3">
        <f>Rendement_quotidien('ETF France'!I30,'ETF France'!I29)</f>
        <v>9.1801059509471292E-3</v>
      </c>
      <c r="I3">
        <f>Rendement_quotidien('ETF France'!P30,'ETF France'!P29)</f>
        <v>-3.1822174177419155E-3</v>
      </c>
      <c r="J3">
        <f>Rendement_quotidien('ETF France'!W30,'ETF France'!W29)</f>
        <v>-2.2107627383242564E-2</v>
      </c>
      <c r="K3">
        <f>Rendement_quotidien('ETF France'!AD30,'ETF France'!AD29)</f>
        <v>6.3263617107827503E-3</v>
      </c>
      <c r="L3">
        <f>Rendement_quotidien('ETF France'!AK30,'ETF France'!AK29)</f>
        <v>3.7079476252397936E-3</v>
      </c>
      <c r="M3">
        <f>Rendement_quotidien('ETF France'!AR30,'ETF France'!AR29)</f>
        <v>-2.1562870487512125E-3</v>
      </c>
      <c r="N3">
        <f>Rendement_quotidien('ETF France'!AY30,'ETF France'!AY29)</f>
        <v>7.775351207347834E-3</v>
      </c>
      <c r="O3">
        <f>Rendement_quotidien('ETF France'!BF30,'ETF France'!BF29)</f>
        <v>6.7579908675799083E-3</v>
      </c>
      <c r="P3">
        <f>Rendement_quotidien('ETF Amérique'!B4,S_P_500[[#This Row],[Dernier]])</f>
        <v>4.0908483593821545E-3</v>
      </c>
      <c r="Q3">
        <f>Rendement_quotidien('ETF Amérique'!I4,DOW_JONES_INDUSTRIAL_AVERAGE[[#This Row],[Dernier]])</f>
        <v>1.7665574821006988E-3</v>
      </c>
      <c r="R3">
        <f>Rendement_quotidien('ETF Amérique'!P4,NASDAQ_COMPOSITE[[#This Row],[Dernier]])</f>
        <v>3.0480962677861437E-3</v>
      </c>
      <c r="S3">
        <f>Rendement_quotidien('ETF Amérique'!W4,NASDAQ_100_INDEX[[#This Row],[Dernier]])</f>
        <v>2.7889571275043043E-3</v>
      </c>
      <c r="T3">
        <f>Rendement_quotidien('ETF Amérique'!AD4,NASDAQ_BRAZIL_MID_LARGE_CAP_INDEX[[#This Row],[Dernier]])</f>
        <v>-1.8827635294928018E-3</v>
      </c>
      <c r="U3">
        <f>Rendement_quotidien('ETF Amérique'!AK4,BUENOS_AIRES_MERVAL[[#This Row],[Dernier]])</f>
        <v>-1.1011108577629549E-2</v>
      </c>
      <c r="V3">
        <f>Rendement_quotidien('ETF Amérique'!B29,'ETF Amérique'!B28)</f>
        <v>-5.3453665406145894E-3</v>
      </c>
      <c r="W3">
        <f>Rendement_quotidien('ETF Amérique'!I29,'ETF Amérique'!I28)</f>
        <v>2.4851916854055831E-2</v>
      </c>
      <c r="X3">
        <f>Rendement_quotidien('ETF Amérique'!P29,'ETF Amérique'!P28)</f>
        <v>4.2562960582198774E-3</v>
      </c>
      <c r="Y3">
        <f>Rendement_quotidien('ETF Amérique'!W29,'ETF Amérique'!W28)</f>
        <v>5.3607454376339092E-3</v>
      </c>
      <c r="Z3">
        <f>Rendement_quotidien('ETF Europe'!B4,STOXX_Europe_600[[#This Row],[Dernier]])</f>
        <v>4.7702194300937844E-3</v>
      </c>
      <c r="AA3">
        <f>Rendement_quotidien('ETF Europe'!I4,DAX[[#This Row],[Dernier]])</f>
        <v>5.7131883431753737E-3</v>
      </c>
      <c r="AB3">
        <f>Rendement_quotidien('ETF Europe'!P4,MDAX[[#This Row],[Dernier]])</f>
        <v>4.9778252362326011E-3</v>
      </c>
      <c r="AC3">
        <f>Rendement_quotidien('ETF Europe'!W4,NASDAQ_Austria_Large_Mid_Cap_Index[[#This Row],[Dernier]])</f>
        <v>2.5902928316860201E-3</v>
      </c>
      <c r="AD3">
        <f>Rendement_quotidien('ETF Europe'!AD4,BEL_20[[#This Row],[Dernier]])</f>
        <v>2.2331934870621741E-3</v>
      </c>
      <c r="AE3">
        <f>Rendement_quotidien('ETF Europe'!AK4,NASDAQ_Denmark_Large_Mid_Cap_Index[[#This Row],[Dernier]])</f>
        <v>3.2548121963703442E-3</v>
      </c>
      <c r="AF3">
        <f>Rendement_quotidien('ETF Europe'!AR4,IBEX_35[[#This Row],[Dernier]])</f>
        <v>-3.3101302841570097E-3</v>
      </c>
      <c r="AG3">
        <f>Rendement_quotidien('ETF Europe'!AY4,OMX_Helsinki_25_Index[[#This Row],[Dernier]])</f>
        <v>1.1932533455739386E-5</v>
      </c>
      <c r="AH3">
        <f>Rendement_quotidien('ETF Europe'!BF4,Athex_Composite[[#This Row],[Dernier]])</f>
        <v>4.2793647088578427E-4</v>
      </c>
      <c r="AI3">
        <f>Rendement_quotidien('ETF Europe'!BM4,NASDAQ_Ireland_Large_Mid_Cap_Index[[#This Row],[Dernier]])</f>
        <v>1.6840090050166548E-3</v>
      </c>
      <c r="AJ3">
        <f>Rendement_quotidien('ETF Europe'!BT4,FTSE_MIB[[#This Row],[Dernier]])</f>
        <v>-3.3658638269090957E-5</v>
      </c>
      <c r="AK3">
        <f>Rendement_quotidien('ETF Europe'!CA4,FTSE_250[[#This Row],[Dernier]])</f>
        <v>-1.0884501829963469E-4</v>
      </c>
      <c r="AL3">
        <f>Rendement_quotidien('ETF Asie-Pacifique'!B4,NASDAQ_Australia_Large_Mid_Cap_Index[[#This Row],[Dernier]])</f>
        <v>8.4196067458600088E-3</v>
      </c>
      <c r="AM3">
        <f>Rendement_quotidien('ETF Asie-Pacifique'!I4,CSI_300_INDEX[[#This Row],[Dernier]])</f>
        <v>0</v>
      </c>
      <c r="AN3">
        <f>Rendement_quotidien('ETF Asie-Pacifique'!P4,NASDAQ_Korea_Large_Mid_Cap_Index[[#This Row],[Dernier]])</f>
        <v>3.3346786732742613E-2</v>
      </c>
      <c r="AO3">
        <f>Rendement_quotidien('ETF Asie-Pacifique'!W4,HONG_KONG_HANG_SENG_INDIC[[#This Row],[Dernier]])</f>
        <v>1.6069670489090439E-2</v>
      </c>
      <c r="AP3">
        <f>Rendement_quotidien('ETF Asie-Pacifique'!AD4,NASDAQ_Indonesia_Large_Mid_Cap_Index[[#This Row],[Dernier]])</f>
        <v>-2.6682320294572816E-4</v>
      </c>
      <c r="AQ3">
        <f>Rendement_quotidien('ETF Asie-Pacifique'!AK4,Nikkei_225[[#This Row],[Dernier]])</f>
        <v>8.6615631351591414E-3</v>
      </c>
      <c r="AR3">
        <f>Rendement_quotidien('ETF Asie-Pacifique'!B30,'ETF Asie-Pacifique'!B29)</f>
        <v>1.5087401873522654E-2</v>
      </c>
      <c r="AS3">
        <f>Rendement_quotidien('ETF Asie-Pacifique'!I30,'ETF Asie-Pacifique'!I29)</f>
        <v>-1.1587578975668627E-2</v>
      </c>
      <c r="AT3">
        <f>Rendement_quotidien('ETF Asie-Pacifique'!P30,'ETF Asie-Pacifique'!P29)</f>
        <v>1.3421475790602089E-2</v>
      </c>
      <c r="AU3">
        <f>Rendement_quotidien('ETF Afrique'!B4,NASDAQ_South_Africa_Large_Mid_Cap_Index[[#This Row],[Dernier]])</f>
        <v>-1.3418699697312082E-2</v>
      </c>
      <c r="AV3">
        <f>Rendement_quotidien('ETF Afrique'!I4,NASDAQ_Morocco_Large_Mid_Cap_Index[[#This Row],[Dernier]])</f>
        <v>6.8023613250391439E-3</v>
      </c>
      <c r="AW3">
        <f>Rendement_quotidien('ETF Afrique'!P4,NASDAQ_Turkey_Large_Mid_Cap_Index[[#This Row],[Dernier]])</f>
        <v>-1.1506911206178435E-2</v>
      </c>
      <c r="BA3">
        <f t="shared" ref="BA3:BA23" si="0">SUMIFS(B3,B2,BA2)</f>
        <v>1.9122254268881113E-3</v>
      </c>
    </row>
    <row r="4" spans="1:53" x14ac:dyDescent="0.3">
      <c r="B4">
        <f>Rendement_quotidien('ETF France'!B5,CAC_40[[#This Row],[Dernier]])</f>
        <v>1.2946784775901955E-3</v>
      </c>
      <c r="C4">
        <f>Rendement_quotidien('ETF France'!I5,CAC_40_GROSS_TR[[#This Row],[Dernier]])</f>
        <v>1.2940631054197604E-3</v>
      </c>
      <c r="D4">
        <f>Rendement_quotidien('ETF France'!P5,CAC_40_ESG[[#This Row],[Dernier]])</f>
        <v>3.3259998961872486E-3</v>
      </c>
      <c r="E4">
        <f>Rendement_quotidien('ETF France'!W5,CAC_40_Large_60[[#This Row],[Dernier]])</f>
        <v>9.9596368490903822E-3</v>
      </c>
      <c r="F4">
        <f>Rendement_quotidien('ETF France'!AD5,SBF_120[[#This Row],[Dernier]])</f>
        <v>1.5751862041200309E-3</v>
      </c>
      <c r="G4">
        <f>Rendement_quotidien('ETF France'!B31,'ETF France'!B30)</f>
        <v>1.1688282597495549E-2</v>
      </c>
      <c r="H4">
        <f>Rendement_quotidien('ETF France'!I31,'ETF France'!I30)</f>
        <v>3.7320594570376941E-4</v>
      </c>
      <c r="I4">
        <f>Rendement_quotidien('ETF France'!P31,'ETF France'!P30)</f>
        <v>3.2501753874621484E-3</v>
      </c>
      <c r="J4">
        <f>Rendement_quotidien('ETF France'!W31,'ETF France'!W30)</f>
        <v>-1.8340550908623476E-2</v>
      </c>
      <c r="K4">
        <f>Rendement_quotidien('ETF France'!AD31,'ETF France'!AD30)</f>
        <v>5.8460004515013793E-3</v>
      </c>
      <c r="L4">
        <f>Rendement_quotidien('ETF France'!AK31,'ETF France'!AK30)</f>
        <v>-3.937007874015748E-3</v>
      </c>
      <c r="M4">
        <f>Rendement_quotidien('ETF France'!AR31,'ETF France'!AR30)</f>
        <v>-1.3587604290822696E-3</v>
      </c>
      <c r="N4">
        <f>Rendement_quotidien('ETF France'!AY31,'ETF France'!AY30)</f>
        <v>1.1396480015038618E-2</v>
      </c>
      <c r="O4">
        <f>Rendement_quotidien('ETF France'!BF31,'ETF France'!BF30)</f>
        <v>9.1332541784637863E-5</v>
      </c>
      <c r="P4">
        <f>Rendement_quotidien('ETF Amérique'!B5,S_P_500[[#This Row],[Dernier]])</f>
        <v>2.6355795716242786E-3</v>
      </c>
      <c r="Q4">
        <f>Rendement_quotidien('ETF Amérique'!I5,DOW_JONES_INDUSTRIAL_AVERAGE[[#This Row],[Dernier]])</f>
        <v>1.4872222783215803E-3</v>
      </c>
      <c r="R4">
        <f>Rendement_quotidien('ETF Amérique'!P5,NASDAQ_COMPOSITE[[#This Row],[Dernier]])</f>
        <v>4.7624829490391088E-3</v>
      </c>
      <c r="S4">
        <f>Rendement_quotidien('ETF Amérique'!W5,NASDAQ_100_INDEX[[#This Row],[Dernier]])</f>
        <v>4.3870657060013024E-3</v>
      </c>
      <c r="T4">
        <f>Rendement_quotidien('ETF Amérique'!AD5,NASDAQ_BRAZIL_MID_LARGE_CAP_INDEX[[#This Row],[Dernier]])</f>
        <v>1.0170592260144499E-2</v>
      </c>
      <c r="U4">
        <f>Rendement_quotidien('ETF Amérique'!AK5,BUENOS_AIRES_MERVAL[[#This Row],[Dernier]])</f>
        <v>1.1943303706298944E-3</v>
      </c>
      <c r="V4">
        <f>Rendement_quotidien('ETF Amérique'!B30,'ETF Amérique'!B29)</f>
        <v>9.3149195706156811E-3</v>
      </c>
      <c r="W4">
        <f>Rendement_quotidien('ETF Amérique'!I30,'ETF Amérique'!I29)</f>
        <v>3.2049959421725756E-3</v>
      </c>
      <c r="X4">
        <f>Rendement_quotidien('ETF Amérique'!P30,'ETF Amérique'!P29)</f>
        <v>3.1781856705279175E-3</v>
      </c>
      <c r="Y4">
        <f>Rendement_quotidien('ETF Amérique'!W30,'ETF Amérique'!W29)</f>
        <v>3.0130286362915343E-3</v>
      </c>
      <c r="Z4">
        <f>Rendement_quotidien('ETF Europe'!B5,STOXX_Europe_600[[#This Row],[Dernier]])</f>
        <v>1.8213950804299214E-3</v>
      </c>
      <c r="AA4">
        <f>Rendement_quotidien('ETF Europe'!I5,DAX[[#This Row],[Dernier]])</f>
        <v>2.3547282226604659E-4</v>
      </c>
      <c r="AB4">
        <f>Rendement_quotidien('ETF Europe'!P5,MDAX[[#This Row],[Dernier]])</f>
        <v>4.3592441353460321E-3</v>
      </c>
      <c r="AC4">
        <f>Rendement_quotidien('ETF Europe'!W5,NASDAQ_Austria_Large_Mid_Cap_Index[[#This Row],[Dernier]])</f>
        <v>1.5682871990073587E-2</v>
      </c>
      <c r="AD4">
        <f>Rendement_quotidien('ETF Europe'!AD5,BEL_20[[#This Row],[Dernier]])</f>
        <v>1.8089147134052765E-2</v>
      </c>
      <c r="AE4">
        <f>Rendement_quotidien('ETF Europe'!AK5,NASDAQ_Denmark_Large_Mid_Cap_Index[[#This Row],[Dernier]])</f>
        <v>4.1597923624803967E-2</v>
      </c>
      <c r="AF4">
        <f>Rendement_quotidien('ETF Europe'!AR5,IBEX_35[[#This Row],[Dernier]])</f>
        <v>4.9477770529075321E-3</v>
      </c>
      <c r="AG4">
        <f>Rendement_quotidien('ETF Europe'!AY5,OMX_Helsinki_25_Index[[#This Row],[Dernier]])</f>
        <v>2.4901411146423273E-3</v>
      </c>
      <c r="AH4">
        <f>Rendement_quotidien('ETF Europe'!BF5,Athex_Composite[[#This Row],[Dernier]])</f>
        <v>1.0893610327299939E-2</v>
      </c>
      <c r="AI4">
        <f>Rendement_quotidien('ETF Europe'!BM5,NASDAQ_Ireland_Large_Mid_Cap_Index[[#This Row],[Dernier]])</f>
        <v>5.0329143691933012E-3</v>
      </c>
      <c r="AJ4">
        <f>Rendement_quotidien('ETF Europe'!BT5,FTSE_MIB[[#This Row],[Dernier]])</f>
        <v>8.2915704317721214E-3</v>
      </c>
      <c r="AK4">
        <f>Rendement_quotidien('ETF Europe'!CA5,FTSE_250[[#This Row],[Dernier]])</f>
        <v>1.5507213988651398E-3</v>
      </c>
      <c r="AL4">
        <f>Rendement_quotidien('ETF Asie-Pacifique'!B5,NASDAQ_Australia_Large_Mid_Cap_Index[[#This Row],[Dernier]])</f>
        <v>-5.019656807329389E-3</v>
      </c>
      <c r="AM4">
        <f>Rendement_quotidien('ETF Asie-Pacifique'!I5,CSI_300_INDEX[[#This Row],[Dernier]])</f>
        <v>0</v>
      </c>
      <c r="AN4">
        <f>Rendement_quotidien('ETF Asie-Pacifique'!P5,NASDAQ_Korea_Large_Mid_Cap_Index[[#This Row],[Dernier]])</f>
        <v>1.2982399699736007E-2</v>
      </c>
      <c r="AO4">
        <f>Rendement_quotidien('ETF Asie-Pacifique'!W5,HONG_KONG_HANG_SENG_INDIC[[#This Row],[Dernier]])</f>
        <v>8.7398508350711984E-3</v>
      </c>
      <c r="AP4">
        <f>Rendement_quotidien('ETF Asie-Pacifique'!AD5,NASDAQ_Indonesia_Large_Mid_Cap_Index[[#This Row],[Dernier]])</f>
        <v>-3.5203028949439517E-3</v>
      </c>
      <c r="AQ4">
        <f>Rendement_quotidien('ETF Asie-Pacifique'!AK5,Nikkei_225[[#This Row],[Dernier]])</f>
        <v>-8.4967205347205102E-3</v>
      </c>
      <c r="AR4">
        <f>Rendement_quotidien('ETF Asie-Pacifique'!B31,'ETF Asie-Pacifique'!B30)</f>
        <v>-8.727957980171952E-3</v>
      </c>
      <c r="AS4">
        <f>Rendement_quotidien('ETF Asie-Pacifique'!I31,'ETF Asie-Pacifique'!I30)</f>
        <v>-2.1270064029471101E-2</v>
      </c>
      <c r="AT4">
        <f>Rendement_quotidien('ETF Asie-Pacifique'!P31,'ETF Asie-Pacifique'!P30)</f>
        <v>1.3193051562963895E-2</v>
      </c>
      <c r="AU4">
        <f>Rendement_quotidien('ETF Afrique'!B5,NASDAQ_South_Africa_Large_Mid_Cap_Index[[#This Row],[Dernier]])</f>
        <v>1.2313079823211162E-2</v>
      </c>
      <c r="AV4">
        <f>Rendement_quotidien('ETF Afrique'!I5,NASDAQ_Morocco_Large_Mid_Cap_Index[[#This Row],[Dernier]])</f>
        <v>-3.7869295595484152E-2</v>
      </c>
      <c r="AW4">
        <f>Rendement_quotidien('ETF Afrique'!P5,NASDAQ_Turkey_Large_Mid_Cap_Index[[#This Row],[Dernier]])</f>
        <v>1.9988767119342155E-2</v>
      </c>
      <c r="BA4">
        <f t="shared" si="0"/>
        <v>1.2946784775901955E-3</v>
      </c>
    </row>
    <row r="5" spans="1:53" x14ac:dyDescent="0.3">
      <c r="B5">
        <f>Rendement_quotidien('ETF France'!B6,CAC_40[[#This Row],[Dernier]])</f>
        <v>9.6543868066121148E-3</v>
      </c>
      <c r="C5">
        <f>Rendement_quotidien('ETF France'!I6,CAC_40_GROSS_TR[[#This Row],[Dernier]])</f>
        <v>1.1245224972386045E-2</v>
      </c>
      <c r="D5">
        <f>Rendement_quotidien('ETF France'!P6,CAC_40_ESG[[#This Row],[Dernier]])</f>
        <v>8.8091708826089753E-3</v>
      </c>
      <c r="E5">
        <f>Rendement_quotidien('ETF France'!W6,CAC_40_Large_60[[#This Row],[Dernier]])</f>
        <v>8.1889492285153545E-4</v>
      </c>
      <c r="F5">
        <f>Rendement_quotidien('ETF France'!AD6,SBF_120[[#This Row],[Dernier]])</f>
        <v>9.3019948326012736E-3</v>
      </c>
      <c r="G5">
        <f>Rendement_quotidien('ETF France'!B32,'ETF France'!B31)</f>
        <v>8.7331804367721238E-3</v>
      </c>
      <c r="H5">
        <f>Rendement_quotidien('ETF France'!I32,'ETF France'!I31)</f>
        <v>1.1252068989686117E-2</v>
      </c>
      <c r="I5">
        <f>Rendement_quotidien('ETF France'!P32,'ETF France'!P31)</f>
        <v>1.1307161316415517E-2</v>
      </c>
      <c r="J5">
        <f>Rendement_quotidien('ETF France'!W32,'ETF France'!W31)</f>
        <v>1.6175702286701673E-2</v>
      </c>
      <c r="K5">
        <f>Rendement_quotidien('ETF France'!AD32,'ETF France'!AD31)</f>
        <v>1.2061497453472174E-2</v>
      </c>
      <c r="L5">
        <f>Rendement_quotidien('ETF France'!AK32,'ETF France'!AK31)</f>
        <v>8.05377803632603E-3</v>
      </c>
      <c r="M5">
        <f>Rendement_quotidien('ETF France'!AR32,'ETF France'!AR31)</f>
        <v>8.4700263636581664E-3</v>
      </c>
      <c r="N5">
        <f>Rendement_quotidien('ETF France'!AY32,'ETF France'!AY31)</f>
        <v>-1.3529384494135457E-2</v>
      </c>
      <c r="O5">
        <f>Rendement_quotidien('ETF France'!BF32,'ETF France'!BF31)</f>
        <v>1.3643780449700856E-2</v>
      </c>
      <c r="P5">
        <f>Rendement_quotidien('ETF Amérique'!B6,S_P_500[[#This Row],[Dernier]])</f>
        <v>5.901839896316507E-3</v>
      </c>
      <c r="Q5">
        <f>Rendement_quotidien('ETF Amérique'!I6,DOW_JONES_INDUSTRIAL_AVERAGE[[#This Row],[Dernier]])</f>
        <v>6.5285635810750477E-3</v>
      </c>
      <c r="R5">
        <f>Rendement_quotidien('ETF Amérique'!P6,NASDAQ_COMPOSITE[[#This Row],[Dernier]])</f>
        <v>4.4391928415390414E-3</v>
      </c>
      <c r="S5">
        <f>Rendement_quotidien('ETF Amérique'!W6,NASDAQ_100_INDEX[[#This Row],[Dernier]])</f>
        <v>4.3668748726805222E-3</v>
      </c>
      <c r="T5">
        <f>Rendement_quotidien('ETF Amérique'!AD6,NASDAQ_BRAZIL_MID_LARGE_CAP_INDEX[[#This Row],[Dernier]])</f>
        <v>2.6627906976744186E-3</v>
      </c>
      <c r="U5">
        <f>Rendement_quotidien('ETF Amérique'!AK6,BUENOS_AIRES_MERVAL[[#This Row],[Dernier]])</f>
        <v>1.3121628380333676E-2</v>
      </c>
      <c r="V5">
        <f>Rendement_quotidien('ETF Amérique'!B31,'ETF Amérique'!B30)</f>
        <v>6.7538056012059269E-3</v>
      </c>
      <c r="W5">
        <f>Rendement_quotidien('ETF Amérique'!I31,'ETF Amérique'!I30)</f>
        <v>9.6697695574127062E-3</v>
      </c>
      <c r="X5">
        <f>Rendement_quotidien('ETF Amérique'!P31,'ETF Amérique'!P30)</f>
        <v>1.0364020513966055E-2</v>
      </c>
      <c r="Y5">
        <f>Rendement_quotidien('ETF Amérique'!W31,'ETF Amérique'!W30)</f>
        <v>1.7046267378368022E-3</v>
      </c>
      <c r="Z5">
        <f>Rendement_quotidien('ETF Europe'!B6,STOXX_Europe_600[[#This Row],[Dernier]])</f>
        <v>7.8150557958634737E-3</v>
      </c>
      <c r="AA5">
        <f>Rendement_quotidien('ETF Europe'!I6,DAX[[#This Row],[Dernier]])</f>
        <v>8.6951977133465329E-3</v>
      </c>
      <c r="AB5">
        <f>Rendement_quotidien('ETF Europe'!P6,MDAX[[#This Row],[Dernier]])</f>
        <v>-1.5895006390965083E-3</v>
      </c>
      <c r="AC5">
        <f>Rendement_quotidien('ETF Europe'!W6,NASDAQ_Austria_Large_Mid_Cap_Index[[#This Row],[Dernier]])</f>
        <v>-4.9018242584600103E-3</v>
      </c>
      <c r="AD5">
        <f>Rendement_quotidien('ETF Europe'!AD6,BEL_20[[#This Row],[Dernier]])</f>
        <v>9.9410867524805206E-3</v>
      </c>
      <c r="AE5">
        <f>Rendement_quotidien('ETF Europe'!AK6,NASDAQ_Denmark_Large_Mid_Cap_Index[[#This Row],[Dernier]])</f>
        <v>-9.7033214449381427E-3</v>
      </c>
      <c r="AF5">
        <f>Rendement_quotidien('ETF Europe'!AR6,IBEX_35[[#This Row],[Dernier]])</f>
        <v>8.7046605117246014E-3</v>
      </c>
      <c r="AG5">
        <f>Rendement_quotidien('ETF Europe'!AY6,OMX_Helsinki_25_Index[[#This Row],[Dernier]])</f>
        <v>1.7295371391138727E-3</v>
      </c>
      <c r="AH5">
        <f>Rendement_quotidien('ETF Europe'!BF6,Athex_Composite[[#This Row],[Dernier]])</f>
        <v>-1.1796742133048037E-4</v>
      </c>
      <c r="AI5">
        <f>Rendement_quotidien('ETF Europe'!BM6,NASDAQ_Ireland_Large_Mid_Cap_Index[[#This Row],[Dernier]])</f>
        <v>1.957667873085344E-2</v>
      </c>
      <c r="AJ5">
        <f>Rendement_quotidien('ETF Europe'!BT6,FTSE_MIB[[#This Row],[Dernier]])</f>
        <v>4.0165059312315121E-3</v>
      </c>
      <c r="AK5">
        <f>Rendement_quotidien('ETF Europe'!CA6,FTSE_250[[#This Row],[Dernier]])</f>
        <v>6.8177411270584813E-3</v>
      </c>
      <c r="AL5">
        <f>Rendement_quotidien('ETF Asie-Pacifique'!B6,NASDAQ_Australia_Large_Mid_Cap_Index[[#This Row],[Dernier]])</f>
        <v>5.4371336720584378E-3</v>
      </c>
      <c r="AM5">
        <f>Rendement_quotidien('ETF Asie-Pacifique'!I6,CSI_300_INDEX[[#This Row],[Dernier]])</f>
        <v>4.4674841181371232E-3</v>
      </c>
      <c r="AN5">
        <f>Rendement_quotidien('ETF Asie-Pacifique'!P6,NASDAQ_Korea_Large_Mid_Cap_Index[[#This Row],[Dernier]])</f>
        <v>-6.1548299428480138E-3</v>
      </c>
      <c r="AO5">
        <f>Rendement_quotidien('ETF Asie-Pacifique'!W6,HONG_KONG_HANG_SENG_INDIC[[#This Row],[Dernier]])</f>
        <v>1.8932800575623285E-2</v>
      </c>
      <c r="AP5">
        <f>Rendement_quotidien('ETF Asie-Pacifique'!AD6,NASDAQ_Indonesia_Large_Mid_Cap_Index[[#This Row],[Dernier]])</f>
        <v>-1.4474828890961879E-2</v>
      </c>
      <c r="AQ5">
        <f>Rendement_quotidien('ETF Asie-Pacifique'!AK6,Nikkei_225[[#This Row],[Dernier]])</f>
        <v>-2.4669349243791341E-3</v>
      </c>
      <c r="AR5">
        <f>Rendement_quotidien('ETF Asie-Pacifique'!B32,'ETF Asie-Pacifique'!B31)</f>
        <v>3.6415971597200136E-3</v>
      </c>
      <c r="AS5">
        <f>Rendement_quotidien('ETF Asie-Pacifique'!I32,'ETF Asie-Pacifique'!I31)</f>
        <v>1.1237948253993458E-2</v>
      </c>
      <c r="AT5">
        <f>Rendement_quotidien('ETF Asie-Pacifique'!P32,'ETF Asie-Pacifique'!P31)</f>
        <v>1.5000514471344007E-2</v>
      </c>
      <c r="AU5">
        <f>Rendement_quotidien('ETF Afrique'!B6,NASDAQ_South_Africa_Large_Mid_Cap_Index[[#This Row],[Dernier]])</f>
        <v>8.2072819162189569E-3</v>
      </c>
      <c r="AV5">
        <f>Rendement_quotidien('ETF Afrique'!I6,NASDAQ_Morocco_Large_Mid_Cap_Index[[#This Row],[Dernier]])</f>
        <v>7.8913291536853621E-3</v>
      </c>
      <c r="AW5">
        <f>Rendement_quotidien('ETF Afrique'!P6,NASDAQ_Turkey_Large_Mid_Cap_Index[[#This Row],[Dernier]])</f>
        <v>-6.90776692043116E-4</v>
      </c>
      <c r="BA5">
        <f t="shared" si="0"/>
        <v>9.6543868066121148E-3</v>
      </c>
    </row>
    <row r="6" spans="1:53" x14ac:dyDescent="0.3">
      <c r="B6">
        <f>Rendement_quotidien('ETF France'!B7,CAC_40[[#This Row],[Dernier]])</f>
        <v>-4.0920095305622831E-3</v>
      </c>
      <c r="C6">
        <f>Rendement_quotidien('ETF France'!I7,CAC_40_GROSS_TR[[#This Row],[Dernier]])</f>
        <v>-4.0919273817113001E-3</v>
      </c>
      <c r="D6">
        <f>Rendement_quotidien('ETF France'!P7,CAC_40_ESG[[#This Row],[Dernier]])</f>
        <v>-4.2554898225208573E-3</v>
      </c>
      <c r="E6">
        <f>Rendement_quotidien('ETF France'!W7,CAC_40_Large_60[[#This Row],[Dernier]])</f>
        <v>-1.421006485104361E-2</v>
      </c>
      <c r="F6">
        <f>Rendement_quotidien('ETF France'!AD7,SBF_120[[#This Row],[Dernier]])</f>
        <v>-4.3240709990542067E-3</v>
      </c>
      <c r="G6">
        <f>Rendement_quotidien('ETF France'!B33,'ETF France'!B32)</f>
        <v>-3.9251962035431439E-3</v>
      </c>
      <c r="H6">
        <f>Rendement_quotidien('ETF France'!I33,'ETF France'!I32)</f>
        <v>-4.3053699021360333E-3</v>
      </c>
      <c r="I6">
        <f>Rendement_quotidien('ETF France'!P33,'ETF France'!P32)</f>
        <v>2.9115033600879293E-3</v>
      </c>
      <c r="J6">
        <f>Rendement_quotidien('ETF France'!W33,'ETF France'!W32)</f>
        <v>-2.70535660607997E-3</v>
      </c>
      <c r="K6">
        <f>Rendement_quotidien('ETF France'!AD33,'ETF France'!AD32)</f>
        <v>-1.8637892376681654E-2</v>
      </c>
      <c r="L6">
        <f>Rendement_quotidien('ETF France'!AK33,'ETF France'!AK32)</f>
        <v>8.7983748884029654E-4</v>
      </c>
      <c r="M6">
        <f>Rendement_quotidien('ETF France'!AR33,'ETF France'!AR32)</f>
        <v>-2.0312362551680278E-3</v>
      </c>
      <c r="N6">
        <f>Rendement_quotidien('ETF France'!AY33,'ETF France'!AY32)</f>
        <v>-2.112632617813972E-3</v>
      </c>
      <c r="O6">
        <f>Rendement_quotidien('ETF France'!BF33,'ETF France'!BF32)</f>
        <v>9.9105942850464552E-3</v>
      </c>
      <c r="P6">
        <f>Rendement_quotidien('ETF Amérique'!B7,S_P_500[[#This Row],[Dernier]])</f>
        <v>-5.0090615052493454E-3</v>
      </c>
      <c r="Q6">
        <f>Rendement_quotidien('ETF Amérique'!I7,DOW_JONES_INDUSTRIAL_AVERAGE[[#This Row],[Dernier]])</f>
        <v>-3.7717947116818772E-3</v>
      </c>
      <c r="R6">
        <f>Rendement_quotidien('ETF Amérique'!P7,NASDAQ_COMPOSITE[[#This Row],[Dernier]])</f>
        <v>-5.0298117243151056E-3</v>
      </c>
      <c r="S6">
        <f>Rendement_quotidien('ETF Amérique'!W7,NASDAQ_100_INDEX[[#This Row],[Dernier]])</f>
        <v>-4.3365109655449556E-3</v>
      </c>
      <c r="T6">
        <f>Rendement_quotidien('ETF Amérique'!AD7,NASDAQ_BRAZIL_MID_LARGE_CAP_INDEX[[#This Row],[Dernier]])</f>
        <v>-1.5736766809728183E-2</v>
      </c>
      <c r="U6">
        <f>Rendement_quotidien('ETF Amérique'!AK7,BUENOS_AIRES_MERVAL[[#This Row],[Dernier]])</f>
        <v>-4.0942537897518991E-2</v>
      </c>
      <c r="V6">
        <f>Rendement_quotidien('ETF Amérique'!B32,'ETF Amérique'!B31)</f>
        <v>-2.5343106674984095E-3</v>
      </c>
      <c r="W6">
        <f>Rendement_quotidien('ETF Amérique'!I32,'ETF Amérique'!I31)</f>
        <v>-1.610721288850327E-2</v>
      </c>
      <c r="X6">
        <f>Rendement_quotidien('ETF Amérique'!P32,'ETF Amérique'!P31)</f>
        <v>-8.1928244704665976E-3</v>
      </c>
      <c r="Y6">
        <f>Rendement_quotidien('ETF Amérique'!W32,'ETF Amérique'!W31)</f>
        <v>-1.5785802794328647E-3</v>
      </c>
      <c r="Z6">
        <f>Rendement_quotidien('ETF Europe'!B7,STOXX_Europe_600[[#This Row],[Dernier]])</f>
        <v>-6.6079295154185024E-3</v>
      </c>
      <c r="AA6">
        <f>Rendement_quotidien('ETF Europe'!I7,DAX[[#This Row],[Dernier]])</f>
        <v>-5.5765859446203162E-3</v>
      </c>
      <c r="AB6">
        <f>Rendement_quotidien('ETF Europe'!P7,MDAX[[#This Row],[Dernier]])</f>
        <v>-9.0812092706526997E-3</v>
      </c>
      <c r="AC6">
        <f>Rendement_quotidien('ETF Europe'!W7,NASDAQ_Austria_Large_Mid_Cap_Index[[#This Row],[Dernier]])</f>
        <v>-2.7589271661744587E-3</v>
      </c>
      <c r="AD6">
        <f>Rendement_quotidien('ETF Europe'!AD7,BEL_20[[#This Row],[Dernier]])</f>
        <v>2.1978516080822623E-2</v>
      </c>
      <c r="AE6">
        <f>Rendement_quotidien('ETF Europe'!AK7,NASDAQ_Denmark_Large_Mid_Cap_Index[[#This Row],[Dernier]])</f>
        <v>8.8798878329957153E-3</v>
      </c>
      <c r="AF6">
        <f>Rendement_quotidien('ETF Europe'!AR7,IBEX_35[[#This Row],[Dernier]])</f>
        <v>1.9546775433683748E-5</v>
      </c>
      <c r="AG6">
        <f>Rendement_quotidien('ETF Europe'!AY7,OMX_Helsinki_25_Index[[#This Row],[Dernier]])</f>
        <v>2.914330695413421E-3</v>
      </c>
      <c r="AH6">
        <f>Rendement_quotidien('ETF Europe'!BF7,Athex_Composite[[#This Row],[Dernier]])</f>
        <v>1.3042558113209853E-3</v>
      </c>
      <c r="AI6">
        <f>Rendement_quotidien('ETF Europe'!BM7,NASDAQ_Ireland_Large_Mid_Cap_Index[[#This Row],[Dernier]])</f>
        <v>-1.3197159209439617E-3</v>
      </c>
      <c r="AJ6">
        <f>Rendement_quotidien('ETF Europe'!BT7,FTSE_MIB[[#This Row],[Dernier]])</f>
        <v>-2.1532970206276556E-3</v>
      </c>
      <c r="AK6">
        <f>Rendement_quotidien('ETF Europe'!CA7,FTSE_250[[#This Row],[Dernier]])</f>
        <v>8.5326278464385279E-3</v>
      </c>
      <c r="AL6">
        <f>Rendement_quotidien('ETF Asie-Pacifique'!B7,NASDAQ_Australia_Large_Mid_Cap_Index[[#This Row],[Dernier]])</f>
        <v>1.4718160143911018E-2</v>
      </c>
      <c r="AM6">
        <f>Rendement_quotidien('ETF Asie-Pacifique'!I7,CSI_300_INDEX[[#This Row],[Dernier]])</f>
        <v>1.5384446324765662E-2</v>
      </c>
      <c r="AN6">
        <f>Rendement_quotidien('ETF Asie-Pacifique'!P7,NASDAQ_Korea_Large_Mid_Cap_Index[[#This Row],[Dernier]])</f>
        <v>2.6586796865383743E-2</v>
      </c>
      <c r="AO6">
        <f>Rendement_quotidien('ETF Asie-Pacifique'!W7,HONG_KONG_HANG_SENG_INDIC[[#This Row],[Dernier]])</f>
        <v>-1.345985679268164E-2</v>
      </c>
      <c r="AP6">
        <f>Rendement_quotidien('ETF Asie-Pacifique'!AD7,NASDAQ_Indonesia_Large_Mid_Cap_Index[[#This Row],[Dernier]])</f>
        <v>8.7012602554343236E-3</v>
      </c>
      <c r="AQ6">
        <f>Rendement_quotidien('ETF Asie-Pacifique'!AK7,Nikkei_225[[#This Row],[Dernier]])</f>
        <v>-6.8623099685392493E-3</v>
      </c>
      <c r="AR6">
        <f>Rendement_quotidien('ETF Asie-Pacifique'!B33,'ETF Asie-Pacifique'!B32)</f>
        <v>0</v>
      </c>
      <c r="AS6">
        <f>Rendement_quotidien('ETF Asie-Pacifique'!I33,'ETF Asie-Pacifique'!I32)</f>
        <v>-2.0469335094136305E-2</v>
      </c>
      <c r="AT6">
        <f>Rendement_quotidien('ETF Asie-Pacifique'!P33,'ETF Asie-Pacifique'!P32)</f>
        <v>-6.8684627343927373E-3</v>
      </c>
      <c r="AU6">
        <f>Rendement_quotidien('ETF Afrique'!B7,NASDAQ_South_Africa_Large_Mid_Cap_Index[[#This Row],[Dernier]])</f>
        <v>9.7173208368970566E-3</v>
      </c>
      <c r="AV6">
        <f>Rendement_quotidien('ETF Afrique'!I7,NASDAQ_Morocco_Large_Mid_Cap_Index[[#This Row],[Dernier]])</f>
        <v>-2.209155079677529E-2</v>
      </c>
      <c r="AW6">
        <f>Rendement_quotidien('ETF Afrique'!P7,NASDAQ_Turkey_Large_Mid_Cap_Index[[#This Row],[Dernier]])</f>
        <v>-5.9226620506144401E-3</v>
      </c>
      <c r="BA6">
        <f t="shared" si="0"/>
        <v>-4.0920095305622831E-3</v>
      </c>
    </row>
    <row r="7" spans="1:53" x14ac:dyDescent="0.3">
      <c r="B7">
        <f>Rendement_quotidien('ETF France'!B8,CAC_40[[#This Row],[Dernier]])</f>
        <v>-5.6618250461762821E-3</v>
      </c>
      <c r="C7">
        <f>Rendement_quotidien('ETF France'!I8,CAC_40_GROSS_TR[[#This Row],[Dernier]])</f>
        <v>-5.6612301826296351E-3</v>
      </c>
      <c r="D7">
        <f>Rendement_quotidien('ETF France'!P8,CAC_40_ESG[[#This Row],[Dernier]])</f>
        <v>-7.2112321610601927E-3</v>
      </c>
      <c r="E7">
        <f>Rendement_quotidien('ETF France'!W8,CAC_40_Large_60[[#This Row],[Dernier]])</f>
        <v>3.4922480620155883E-3</v>
      </c>
      <c r="F7">
        <f>Rendement_quotidien('ETF France'!AD8,SBF_120[[#This Row],[Dernier]])</f>
        <v>-5.1437464989987679E-3</v>
      </c>
      <c r="G7">
        <f>Rendement_quotidien('ETF France'!B34,'ETF France'!B33)</f>
        <v>-2.1658280945512927E-2</v>
      </c>
      <c r="H7">
        <f>Rendement_quotidien('ETF France'!I34,'ETF France'!I33)</f>
        <v>1.1958732965523424E-3</v>
      </c>
      <c r="I7">
        <f>Rendement_quotidien('ETF France'!P34,'ETF France'!P33)</f>
        <v>-8.6217178687657756E-3</v>
      </c>
      <c r="J7">
        <f>Rendement_quotidien('ETF France'!W34,'ETF France'!W33)</f>
        <v>1.9219771241830001E-2</v>
      </c>
      <c r="K7">
        <f>Rendement_quotidien('ETF France'!AD34,'ETF France'!AD33)</f>
        <v>-7.2849186880654549E-3</v>
      </c>
      <c r="L7">
        <f>Rendement_quotidien('ETF France'!AK34,'ETF France'!AK33)</f>
        <v>-2.3284392988810556E-4</v>
      </c>
      <c r="M7">
        <f>Rendement_quotidien('ETF France'!AR34,'ETF France'!AR33)</f>
        <v>-5.5588249328010503E-3</v>
      </c>
      <c r="N7">
        <f>Rendement_quotidien('ETF France'!AY34,'ETF France'!AY33)</f>
        <v>-4.0774954502522101E-3</v>
      </c>
      <c r="O7">
        <f>Rendement_quotidien('ETF France'!BF34,'ETF France'!BF33)</f>
        <v>-1.1506336571897275E-2</v>
      </c>
      <c r="P7">
        <f>Rendement_quotidien('ETF Amérique'!B8,S_P_500[[#This Row],[Dernier]])</f>
        <v>-2.8466618195801987E-3</v>
      </c>
      <c r="Q7">
        <f>Rendement_quotidien('ETF Amérique'!I8,DOW_JONES_INDUSTRIAL_AVERAGE[[#This Row],[Dernier]])</f>
        <v>-3.7046813779600188E-3</v>
      </c>
      <c r="R7">
        <f>Rendement_quotidien('ETF Amérique'!P8,NASDAQ_COMPOSITE[[#This Row],[Dernier]])</f>
        <v>-3.3495071869765959E-3</v>
      </c>
      <c r="S7">
        <f>Rendement_quotidien('ETF Amérique'!W8,NASDAQ_100_INDEX[[#This Row],[Dernier]])</f>
        <v>-3.1163332068085189E-3</v>
      </c>
      <c r="T7">
        <f>Rendement_quotidien('ETF Amérique'!AD8,NASDAQ_BRAZIL_MID_LARGE_CAP_INDEX[[#This Row],[Dernier]])</f>
        <v>-3.649010775984948E-3</v>
      </c>
      <c r="U7">
        <f>Rendement_quotidien('ETF Amérique'!AK8,BUENOS_AIRES_MERVAL[[#This Row],[Dernier]])</f>
        <v>1.5388950645719322E-2</v>
      </c>
      <c r="V7">
        <f>Rendement_quotidien('ETF Amérique'!B33,'ETF Amérique'!B32)</f>
        <v>-1.003384892671883E-2</v>
      </c>
      <c r="W7">
        <f>Rendement_quotidien('ETF Amérique'!I33,'ETF Amérique'!I32)</f>
        <v>-4.7801667278636615E-3</v>
      </c>
      <c r="X7">
        <f>Rendement_quotidien('ETF Amérique'!P33,'ETF Amérique'!P32)</f>
        <v>-2.0777401129943411E-2</v>
      </c>
      <c r="Y7">
        <f>Rendement_quotidien('ETF Amérique'!W33,'ETF Amérique'!W32)</f>
        <v>-6.1812718340107748E-3</v>
      </c>
      <c r="Z7">
        <f>Rendement_quotidien('ETF Europe'!B8,STOXX_Europe_600[[#This Row],[Dernier]])</f>
        <v>-1.9281016307775476E-3</v>
      </c>
      <c r="AA7">
        <f>Rendement_quotidien('ETF Europe'!I8,DAX[[#This Row],[Dernier]])</f>
        <v>2.3497193931896069E-3</v>
      </c>
      <c r="AB7">
        <f>Rendement_quotidien('ETF Europe'!P8,MDAX[[#This Row],[Dernier]])</f>
        <v>1.4673507034263136E-3</v>
      </c>
      <c r="AC7">
        <f>Rendement_quotidien('ETF Europe'!W8,NASDAQ_Austria_Large_Mid_Cap_Index[[#This Row],[Dernier]])</f>
        <v>1.1064204210388524E-2</v>
      </c>
      <c r="AD7">
        <f>Rendement_quotidien('ETF Europe'!AD8,BEL_20[[#This Row],[Dernier]])</f>
        <v>6.0616113029449284E-3</v>
      </c>
      <c r="AE7">
        <f>Rendement_quotidien('ETF Europe'!AK8,NASDAQ_Denmark_Large_Mid_Cap_Index[[#This Row],[Dernier]])</f>
        <v>-1.7425611550578202E-2</v>
      </c>
      <c r="AF7">
        <f>Rendement_quotidien('ETF Europe'!AR8,IBEX_35[[#This Row],[Dernier]])</f>
        <v>1.3959633997291268E-2</v>
      </c>
      <c r="AG7">
        <f>Rendement_quotidien('ETF Europe'!AY8,OMX_Helsinki_25_Index[[#This Row],[Dernier]])</f>
        <v>4.9679038787089451E-3</v>
      </c>
      <c r="AH7">
        <f>Rendement_quotidien('ETF Europe'!BF8,Athex_Composite[[#This Row],[Dernier]])</f>
        <v>-1.6705892757995936E-3</v>
      </c>
      <c r="AI7">
        <f>Rendement_quotidien('ETF Europe'!BM8,NASDAQ_Ireland_Large_Mid_Cap_Index[[#This Row],[Dernier]])</f>
        <v>5.256463444100589E-3</v>
      </c>
      <c r="AJ7">
        <f>Rendement_quotidien('ETF Europe'!BT8,FTSE_MIB[[#This Row],[Dernier]])</f>
        <v>9.5576752222704033E-3</v>
      </c>
      <c r="AK7">
        <f>Rendement_quotidien('ETF Europe'!CA8,FTSE_250[[#This Row],[Dernier]])</f>
        <v>4.3408837503826989E-3</v>
      </c>
      <c r="AL7">
        <f>Rendement_quotidien('ETF Asie-Pacifique'!B8,NASDAQ_Australia_Large_Mid_Cap_Index[[#This Row],[Dernier]])</f>
        <v>1.2668482195181043E-3</v>
      </c>
      <c r="AM7">
        <f>Rendement_quotidien('ETF Asie-Pacifique'!I8,CSI_300_INDEX[[#This Row],[Dernier]])</f>
        <v>-9.4568617761222086E-3</v>
      </c>
      <c r="AN7">
        <f>Rendement_quotidien('ETF Asie-Pacifique'!P8,NASDAQ_Korea_Large_Mid_Cap_Index[[#This Row],[Dernier]])</f>
        <v>-3.4936515059525268E-2</v>
      </c>
      <c r="AO7">
        <f>Rendement_quotidien('ETF Asie-Pacifique'!W8,HONG_KONG_HANG_SENG_INDIC[[#This Row],[Dernier]])</f>
        <v>-1.2809852688579985E-3</v>
      </c>
      <c r="AP7">
        <f>Rendement_quotidien('ETF Asie-Pacifique'!AD8,NASDAQ_Indonesia_Large_Mid_Cap_Index[[#This Row],[Dernier]])</f>
        <v>4.5776555181459965E-3</v>
      </c>
      <c r="AQ7">
        <f>Rendement_quotidien('ETF Asie-Pacifique'!AK8,Nikkei_225[[#This Row],[Dernier]])</f>
        <v>-8.7409160062096557E-3</v>
      </c>
      <c r="AR7">
        <f>Rendement_quotidien('ETF Asie-Pacifique'!B34,'ETF Asie-Pacifique'!B33)</f>
        <v>-2.069074765330187E-2</v>
      </c>
      <c r="AS7">
        <f>Rendement_quotidien('ETF Asie-Pacifique'!I34,'ETF Asie-Pacifique'!I33)</f>
        <v>4.9856803576418312E-3</v>
      </c>
      <c r="AT7">
        <f>Rendement_quotidien('ETF Asie-Pacifique'!P34,'ETF Asie-Pacifique'!P33)</f>
        <v>-1.2249282634713277E-2</v>
      </c>
      <c r="AU7">
        <f>Rendement_quotidien('ETF Afrique'!B8,NASDAQ_South_Africa_Large_Mid_Cap_Index[[#This Row],[Dernier]])</f>
        <v>1.0788387771707477E-2</v>
      </c>
      <c r="AV7">
        <f>Rendement_quotidien('ETF Afrique'!I8,NASDAQ_Morocco_Large_Mid_Cap_Index[[#This Row],[Dernier]])</f>
        <v>-4.5740744207523991E-3</v>
      </c>
      <c r="AW7">
        <f>Rendement_quotidien('ETF Afrique'!P8,NASDAQ_Turkey_Large_Mid_Cap_Index[[#This Row],[Dernier]])</f>
        <v>-2.86671113334445E-2</v>
      </c>
      <c r="BA7">
        <f t="shared" si="0"/>
        <v>-5.6618250461762821E-3</v>
      </c>
    </row>
    <row r="8" spans="1:53" x14ac:dyDescent="0.3">
      <c r="B8">
        <f>Rendement_quotidien('ETF France'!B9,CAC_40[[#This Row],[Dernier]])</f>
        <v>5.3524152278832306E-3</v>
      </c>
      <c r="C8">
        <f>Rendement_quotidien('ETF France'!I9,CAC_40_GROSS_TR[[#This Row],[Dernier]])</f>
        <v>5.3528086939408949E-3</v>
      </c>
      <c r="D8">
        <f>Rendement_quotidien('ETF France'!P9,CAC_40_ESG[[#This Row],[Dernier]])</f>
        <v>5.0746794307395468E-3</v>
      </c>
      <c r="E8">
        <f>Rendement_quotidien('ETF France'!W9,CAC_40_Large_60[[#This Row],[Dernier]])</f>
        <v>1.2483370549291828E-2</v>
      </c>
      <c r="F8">
        <f>Rendement_quotidien('ETF France'!AD9,SBF_120[[#This Row],[Dernier]])</f>
        <v>4.9755101077689299E-3</v>
      </c>
      <c r="G8">
        <f>Rendement_quotidien('ETF France'!B35,'ETF France'!B34)</f>
        <v>2.2181458056674739E-2</v>
      </c>
      <c r="H8">
        <f>Rendement_quotidien('ETF France'!I35,'ETF France'!I34)</f>
        <v>-1.2426994760800774E-3</v>
      </c>
      <c r="I8">
        <f>Rendement_quotidien('ETF France'!P35,'ETF France'!P34)</f>
        <v>6.7552731614265319E-3</v>
      </c>
      <c r="J8">
        <f>Rendement_quotidien('ETF France'!W35,'ETF France'!W34)</f>
        <v>1.0985380358470411E-2</v>
      </c>
      <c r="K8">
        <f>Rendement_quotidien('ETF France'!AD35,'ETF France'!AD34)</f>
        <v>-4.652472318251227E-3</v>
      </c>
      <c r="L8">
        <f>Rendement_quotidien('ETF France'!AK35,'ETF France'!AK34)</f>
        <v>-3.7373542109672016E-3</v>
      </c>
      <c r="M8">
        <f>Rendement_quotidien('ETF France'!AR35,'ETF France'!AR34)</f>
        <v>4.6942006731017969E-4</v>
      </c>
      <c r="N8">
        <f>Rendement_quotidien('ETF France'!AY35,'ETF France'!AY34)</f>
        <v>1.0741755469835317E-2</v>
      </c>
      <c r="O8">
        <f>Rendement_quotidien('ETF France'!BF35,'ETF France'!BF34)</f>
        <v>-5.5946144655822077E-3</v>
      </c>
      <c r="P8">
        <f>Rendement_quotidien('ETF Amérique'!B9,S_P_500[[#This Row],[Dernier]])</f>
        <v>-5.5021475256769262E-3</v>
      </c>
      <c r="Q8">
        <f>Rendement_quotidien('ETF Amérique'!I9,DOW_JONES_INDUSTRIAL_AVERAGE[[#This Row],[Dernier]])</f>
        <v>-1.9136923871006016E-3</v>
      </c>
      <c r="R8">
        <f>Rendement_quotidien('ETF Amérique'!P9,NASDAQ_COMPOSITE[[#This Row],[Dernier]])</f>
        <v>-9.4567637516026776E-3</v>
      </c>
      <c r="S8">
        <f>Rendement_quotidien('ETF Amérique'!W9,NASDAQ_100_INDEX[[#This Row],[Dernier]])</f>
        <v>-7.3058232136172406E-3</v>
      </c>
      <c r="T8">
        <f>Rendement_quotidien('ETF Amérique'!AD9,NASDAQ_BRAZIL_MID_LARGE_CAP_INDEX[[#This Row],[Dernier]])</f>
        <v>1.6918688250846515E-2</v>
      </c>
      <c r="U8">
        <f>Rendement_quotidien('ETF Amérique'!AK9,BUENOS_AIRES_MERVAL[[#This Row],[Dernier]])</f>
        <v>2.3980768208088014E-3</v>
      </c>
      <c r="V8">
        <f>Rendement_quotidien('ETF Amérique'!B34,'ETF Amérique'!B33)</f>
        <v>-3.8100046475703845E-3</v>
      </c>
      <c r="W8">
        <f>Rendement_quotidien('ETF Amérique'!I34,'ETF Amérique'!I33)</f>
        <v>-1.2577803915432654E-4</v>
      </c>
      <c r="X8">
        <f>Rendement_quotidien('ETF Amérique'!P34,'ETF Amérique'!P33)</f>
        <v>7.0558224103772391E-4</v>
      </c>
      <c r="Y8">
        <f>Rendement_quotidien('ETF Amérique'!W34,'ETF Amérique'!W33)</f>
        <v>-1.0964366492633484E-2</v>
      </c>
      <c r="Z8">
        <f>Rendement_quotidien('ETF Europe'!B9,STOXX_Europe_600[[#This Row],[Dernier]])</f>
        <v>2.8008673653776655E-3</v>
      </c>
      <c r="AA8">
        <f>Rendement_quotidien('ETF Europe'!I9,DAX[[#This Row],[Dernier]])</f>
        <v>3.582259569304374E-3</v>
      </c>
      <c r="AB8">
        <f>Rendement_quotidien('ETF Europe'!P9,MDAX[[#This Row],[Dernier]])</f>
        <v>3.7050167292847604E-3</v>
      </c>
      <c r="AC8">
        <f>Rendement_quotidien('ETF Europe'!W9,NASDAQ_Austria_Large_Mid_Cap_Index[[#This Row],[Dernier]])</f>
        <v>-2.7444574095683125E-3</v>
      </c>
      <c r="AD8">
        <f>Rendement_quotidien('ETF Europe'!AD9,BEL_20[[#This Row],[Dernier]])</f>
        <v>-8.3881578947369341E-3</v>
      </c>
      <c r="AE8">
        <f>Rendement_quotidien('ETF Europe'!AK9,NASDAQ_Denmark_Large_Mid_Cap_Index[[#This Row],[Dernier]])</f>
        <v>-2.534362607322993E-2</v>
      </c>
      <c r="AF8">
        <f>Rendement_quotidien('ETF Europe'!AR9,IBEX_35[[#This Row],[Dernier]])</f>
        <v>-5.159382188629642E-3</v>
      </c>
      <c r="AG8">
        <f>Rendement_quotidien('ETF Europe'!AY9,OMX_Helsinki_25_Index[[#This Row],[Dernier]])</f>
        <v>-8.6881389144415795E-3</v>
      </c>
      <c r="AH8">
        <f>Rendement_quotidien('ETF Europe'!BF9,Athex_Composite[[#This Row],[Dernier]])</f>
        <v>-1.459793934229388E-2</v>
      </c>
      <c r="AI8">
        <f>Rendement_quotidien('ETF Europe'!BM9,NASDAQ_Ireland_Large_Mid_Cap_Index[[#This Row],[Dernier]])</f>
        <v>-1.5476423489569761E-3</v>
      </c>
      <c r="AJ8">
        <f>Rendement_quotidien('ETF Europe'!BT9,FTSE_MIB[[#This Row],[Dernier]])</f>
        <v>-4.2578197926037651E-3</v>
      </c>
      <c r="AK8">
        <f>Rendement_quotidien('ETF Europe'!CA9,FTSE_250[[#This Row],[Dernier]])</f>
        <v>-4.7370925178372852E-3</v>
      </c>
      <c r="AL8">
        <f>Rendement_quotidien('ETF Asie-Pacifique'!B9,NASDAQ_Australia_Large_Mid_Cap_Index[[#This Row],[Dernier]])</f>
        <v>-4.1708861845832779E-3</v>
      </c>
      <c r="AM8">
        <f>Rendement_quotidien('ETF Asie-Pacifique'!I9,CSI_300_INDEX[[#This Row],[Dernier]])</f>
        <v>6.0051641783853676E-3</v>
      </c>
      <c r="AN8">
        <f>Rendement_quotidien('ETF Asie-Pacifique'!P9,NASDAQ_Korea_Large_Mid_Cap_Index[[#This Row],[Dernier]])</f>
        <v>-4.6192729264521811E-5</v>
      </c>
      <c r="AO8">
        <f>Rendement_quotidien('ETF Asie-Pacifique'!W9,HONG_KONG_HANG_SENG_INDIC[[#This Row],[Dernier]])</f>
        <v>1.3743963864227944E-2</v>
      </c>
      <c r="AP8">
        <f>Rendement_quotidien('ETF Asie-Pacifique'!AD9,NASDAQ_Indonesia_Large_Mid_Cap_Index[[#This Row],[Dernier]])</f>
        <v>-2.0464003329171868E-2</v>
      </c>
      <c r="AQ8">
        <f>Rendement_quotidien('ETF Asie-Pacifique'!AK9,Nikkei_225[[#This Row],[Dernier]])</f>
        <v>2.73107940752545E-3</v>
      </c>
      <c r="AR8">
        <f>Rendement_quotidien('ETF Asie-Pacifique'!B35,'ETF Asie-Pacifique'!B34)</f>
        <v>-4.43198958320698E-3</v>
      </c>
      <c r="AS8">
        <f>Rendement_quotidien('ETF Asie-Pacifique'!I35,'ETF Asie-Pacifique'!I34)</f>
        <v>4.8166767562445797E-3</v>
      </c>
      <c r="AT8">
        <f>Rendement_quotidien('ETF Asie-Pacifique'!P35,'ETF Asie-Pacifique'!P34)</f>
        <v>-1.641646042675712E-2</v>
      </c>
      <c r="AU8">
        <f>Rendement_quotidien('ETF Afrique'!B9,NASDAQ_South_Africa_Large_Mid_Cap_Index[[#This Row],[Dernier]])</f>
        <v>-1.6659522788969809E-2</v>
      </c>
      <c r="AV8">
        <f>Rendement_quotidien('ETF Afrique'!I9,NASDAQ_Morocco_Large_Mid_Cap_Index[[#This Row],[Dernier]])</f>
        <v>-1.3912818745692565E-2</v>
      </c>
      <c r="AW8">
        <f>Rendement_quotidien('ETF Afrique'!P9,NASDAQ_Turkey_Large_Mid_Cap_Index[[#This Row],[Dernier]])</f>
        <v>3.4751664604734569E-4</v>
      </c>
      <c r="BA8">
        <f t="shared" si="0"/>
        <v>5.3524152278832306E-3</v>
      </c>
    </row>
    <row r="9" spans="1:53" x14ac:dyDescent="0.3">
      <c r="B9">
        <f>Rendement_quotidien('ETF France'!B10,CAC_40[[#This Row],[Dernier]])</f>
        <v>-2.9897155313685173E-3</v>
      </c>
      <c r="C9">
        <f>Rendement_quotidien('ETF France'!I10,CAC_40_GROSS_TR[[#This Row],[Dernier]])</f>
        <v>-2.962594176524393E-3</v>
      </c>
      <c r="D9">
        <f>Rendement_quotidien('ETF France'!P10,CAC_40_ESG[[#This Row],[Dernier]])</f>
        <v>-3.5929480916701098E-3</v>
      </c>
      <c r="E9">
        <f>Rendement_quotidien('ETF France'!W10,CAC_40_Large_60[[#This Row],[Dernier]])</f>
        <v>9.9721366769320429E-3</v>
      </c>
      <c r="F9">
        <f>Rendement_quotidien('ETF France'!AD10,SBF_120[[#This Row],[Dernier]])</f>
        <v>-2.6995589263621327E-3</v>
      </c>
      <c r="G9">
        <f>Rendement_quotidien('ETF France'!B36,'ETF France'!B35)</f>
        <v>-1.0593545887178984E-2</v>
      </c>
      <c r="H9">
        <f>Rendement_quotidien('ETF France'!I36,'ETF France'!I35)</f>
        <v>2.4888941506951414E-3</v>
      </c>
      <c r="I9">
        <f>Rendement_quotidien('ETF France'!P36,'ETF France'!P35)</f>
        <v>-4.348435007463583E-3</v>
      </c>
      <c r="J9">
        <f>Rendement_quotidien('ETF France'!W36,'ETF France'!W35)</f>
        <v>3.886775634580902E-3</v>
      </c>
      <c r="K9">
        <f>Rendement_quotidien('ETF France'!AD36,'ETF France'!AD35)</f>
        <v>7.0205582267547086E-4</v>
      </c>
      <c r="L9">
        <f>Rendement_quotidien('ETF France'!AK36,'ETF France'!AK35)</f>
        <v>1.3518808777429467E-2</v>
      </c>
      <c r="M9">
        <f>Rendement_quotidien('ETF France'!AR36,'ETF France'!AR35)</f>
        <v>-2.3416043561779029E-3</v>
      </c>
      <c r="N9">
        <f>Rendement_quotidien('ETF France'!AY36,'ETF France'!AY35)</f>
        <v>3.7159372419487881E-3</v>
      </c>
      <c r="O9">
        <f>Rendement_quotidien('ETF France'!BF36,'ETF France'!BF35)</f>
        <v>1.1270845313398506E-3</v>
      </c>
      <c r="P9">
        <f>Rendement_quotidien('ETF Amérique'!B10,S_P_500[[#This Row],[Dernier]])</f>
        <v>4.4100258689507062E-3</v>
      </c>
      <c r="Q9">
        <f>Rendement_quotidien('ETF Amérique'!I10,DOW_JONES_INDUSTRIAL_AVERAGE[[#This Row],[Dernier]])</f>
        <v>1.4308455936887354E-3</v>
      </c>
      <c r="R9">
        <f>Rendement_quotidien('ETF Amérique'!P10,NASDAQ_COMPOSITE[[#This Row],[Dernier]])</f>
        <v>6.9593327524315688E-3</v>
      </c>
      <c r="S9">
        <f>Rendement_quotidien('ETF Amérique'!W10,NASDAQ_100_INDEX[[#This Row],[Dernier]])</f>
        <v>5.474645957058006E-3</v>
      </c>
      <c r="T9">
        <f>Rendement_quotidien('ETF Amérique'!AD10,NASDAQ_BRAZIL_MID_LARGE_CAP_INDEX[[#This Row],[Dernier]])</f>
        <v>-8.6106800022992466E-3</v>
      </c>
      <c r="U9">
        <f>Rendement_quotidien('ETF Amérique'!AK10,BUENOS_AIRES_MERVAL[[#This Row],[Dernier]])</f>
        <v>7.5464470314700646E-2</v>
      </c>
      <c r="V9">
        <f>Rendement_quotidien('ETF Amérique'!B35,'ETF Amérique'!B34)</f>
        <v>-7.5674682391850285E-4</v>
      </c>
      <c r="W9">
        <f>Rendement_quotidien('ETF Amérique'!I35,'ETF Amérique'!I34)</f>
        <v>-1.9372863037262638E-4</v>
      </c>
      <c r="X9">
        <f>Rendement_quotidien('ETF Amérique'!P35,'ETF Amérique'!P34)</f>
        <v>7.8308535630384536E-4</v>
      </c>
      <c r="Y9">
        <f>Rendement_quotidien('ETF Amérique'!W35,'ETF Amérique'!W34)</f>
        <v>1.2473659386211724E-2</v>
      </c>
      <c r="Z9">
        <f>Rendement_quotidien('ETF Europe'!B10,STOXX_Europe_600[[#This Row],[Dernier]])</f>
        <v>-1.2993575398830579E-3</v>
      </c>
      <c r="AA9">
        <f>Rendement_quotidien('ETF Europe'!I10,DAX[[#This Row],[Dernier]])</f>
        <v>-4.7530797088421659E-3</v>
      </c>
      <c r="AB9">
        <f>Rendement_quotidien('ETF Europe'!P10,MDAX[[#This Row],[Dernier]])</f>
        <v>-1.3965481383553613E-3</v>
      </c>
      <c r="AC9">
        <f>Rendement_quotidien('ETF Europe'!W10,NASDAQ_Austria_Large_Mid_Cap_Index[[#This Row],[Dernier]])</f>
        <v>-4.7659748415987925E-3</v>
      </c>
      <c r="AD9">
        <f>Rendement_quotidien('ETF Europe'!AD10,BEL_20[[#This Row],[Dernier]])</f>
        <v>-3.8385918921449223E-3</v>
      </c>
      <c r="AE9">
        <f>Rendement_quotidien('ETF Europe'!AK10,NASDAQ_Denmark_Large_Mid_Cap_Index[[#This Row],[Dernier]])</f>
        <v>-9.094334043902556E-3</v>
      </c>
      <c r="AF9">
        <f>Rendement_quotidien('ETF Europe'!AR10,IBEX_35[[#This Row],[Dernier]])</f>
        <v>3.0325004944294284E-3</v>
      </c>
      <c r="AG9">
        <f>Rendement_quotidien('ETF Europe'!AY10,OMX_Helsinki_25_Index[[#This Row],[Dernier]])</f>
        <v>-5.1495125432516574E-3</v>
      </c>
      <c r="AH9">
        <f>Rendement_quotidien('ETF Europe'!BF10,Athex_Composite[[#This Row],[Dernier]])</f>
        <v>1.1294067463875595E-3</v>
      </c>
      <c r="AI9">
        <f>Rendement_quotidien('ETF Europe'!BM10,NASDAQ_Ireland_Large_Mid_Cap_Index[[#This Row],[Dernier]])</f>
        <v>1.0936481824934683E-3</v>
      </c>
      <c r="AJ9">
        <f>Rendement_quotidien('ETF Europe'!BT10,FTSE_MIB[[#This Row],[Dernier]])</f>
        <v>-1.2863201826084853E-3</v>
      </c>
      <c r="AK9">
        <f>Rendement_quotidien('ETF Europe'!CA10,FTSE_250[[#This Row],[Dernier]])</f>
        <v>-2.2262835123646813E-4</v>
      </c>
      <c r="AL9">
        <f>Rendement_quotidien('ETF Asie-Pacifique'!B10,NASDAQ_Australia_Large_Mid_Cap_Index[[#This Row],[Dernier]])</f>
        <v>-1.2307796633156443E-2</v>
      </c>
      <c r="AM9">
        <f>Rendement_quotidien('ETF Asie-Pacifique'!I10,CSI_300_INDEX[[#This Row],[Dernier]])</f>
        <v>1.024164892981516E-2</v>
      </c>
      <c r="AN9">
        <f>Rendement_quotidien('ETF Asie-Pacifique'!P10,NASDAQ_Korea_Large_Mid_Cap_Index[[#This Row],[Dernier]])</f>
        <v>-5.7539890825110103E-3</v>
      </c>
      <c r="AO9">
        <f>Rendement_quotidien('ETF Asie-Pacifique'!W10,HONG_KONG_HANG_SENG_INDIC[[#This Row],[Dernier]])</f>
        <v>-7.0231937728846127E-3</v>
      </c>
      <c r="AP9">
        <f>Rendement_quotidien('ETF Asie-Pacifique'!AD10,NASDAQ_Indonesia_Large_Mid_Cap_Index[[#This Row],[Dernier]])</f>
        <v>2.7056840177326369E-4</v>
      </c>
      <c r="AQ9">
        <f>Rendement_quotidien('ETF Asie-Pacifique'!AK10,Nikkei_225[[#This Row],[Dernier]])</f>
        <v>3.0037152429590007E-3</v>
      </c>
      <c r="AR9">
        <f>Rendement_quotidien('ETF Asie-Pacifique'!B36,'ETF Asie-Pacifique'!B35)</f>
        <v>-4.179905046087725E-3</v>
      </c>
      <c r="AS9">
        <f>Rendement_quotidien('ETF Asie-Pacifique'!I36,'ETF Asie-Pacifique'!I35)</f>
        <v>-7.9206886647112743E-3</v>
      </c>
      <c r="AT9">
        <f>Rendement_quotidien('ETF Asie-Pacifique'!P36,'ETF Asie-Pacifique'!P35)</f>
        <v>-4.18052524910129E-3</v>
      </c>
      <c r="AU9">
        <f>Rendement_quotidien('ETF Afrique'!B10,NASDAQ_South_Africa_Large_Mid_Cap_Index[[#This Row],[Dernier]])</f>
        <v>-4.1830288543623787E-3</v>
      </c>
      <c r="AV9">
        <f>Rendement_quotidien('ETF Afrique'!I10,NASDAQ_Morocco_Large_Mid_Cap_Index[[#This Row],[Dernier]])</f>
        <v>-1.1399997566702767E-2</v>
      </c>
      <c r="AW9">
        <f>Rendement_quotidien('ETF Afrique'!P10,NASDAQ_Turkey_Large_Mid_Cap_Index[[#This Row],[Dernier]])</f>
        <v>-1.0137199355662945E-3</v>
      </c>
      <c r="BA9">
        <f t="shared" si="0"/>
        <v>-2.9897155313685173E-3</v>
      </c>
    </row>
    <row r="10" spans="1:53" x14ac:dyDescent="0.3">
      <c r="B10">
        <f>Rendement_quotidien('ETF France'!B11,CAC_40[[#This Row],[Dernier]])</f>
        <v>-1.2986004397411548E-4</v>
      </c>
      <c r="C10">
        <f>Rendement_quotidien('ETF France'!I11,CAC_40_GROSS_TR[[#This Row],[Dernier]])</f>
        <v>-1.2999793509372876E-4</v>
      </c>
      <c r="D10">
        <f>Rendement_quotidien('ETF France'!P11,CAC_40_ESG[[#This Row],[Dernier]])</f>
        <v>-3.229021327486328E-4</v>
      </c>
      <c r="E10">
        <f>Rendement_quotidien('ETF France'!W11,CAC_40_Large_60[[#This Row],[Dernier]])</f>
        <v>4.0551726333551098E-3</v>
      </c>
      <c r="F10">
        <f>Rendement_quotidien('ETF France'!AD11,SBF_120[[#This Row],[Dernier]])</f>
        <v>-4.4692512156024828E-4</v>
      </c>
      <c r="G10">
        <f>Rendement_quotidien('ETF France'!B37,'ETF France'!B36)</f>
        <v>-1.2269452845751937E-2</v>
      </c>
      <c r="H10">
        <f>Rendement_quotidien('ETF France'!I37,'ETF France'!I36)</f>
        <v>2.1166674755842716E-3</v>
      </c>
      <c r="I10">
        <f>Rendement_quotidien('ETF France'!P37,'ETF France'!P36)</f>
        <v>5.7130882282210938E-3</v>
      </c>
      <c r="J10">
        <f>Rendement_quotidien('ETF France'!W37,'ETF France'!W36)</f>
        <v>-9.0792379191701657E-3</v>
      </c>
      <c r="K10">
        <f>Rendement_quotidien('ETF France'!AD37,'ETF France'!AD36)</f>
        <v>1.3736644928542875E-3</v>
      </c>
      <c r="L10">
        <f>Rendement_quotidien('ETF France'!AK37,'ETF France'!AK36)</f>
        <v>3.6575293978841389E-3</v>
      </c>
      <c r="M10">
        <f>Rendement_quotidien('ETF France'!AR37,'ETF France'!AR36)</f>
        <v>1.0142963669748201E-2</v>
      </c>
      <c r="N10">
        <f>Rendement_quotidien('ETF France'!AY37,'ETF France'!AY36)</f>
        <v>-1.8000443699844684E-2</v>
      </c>
      <c r="O10">
        <f>Rendement_quotidien('ETF France'!BF37,'ETF France'!BF36)</f>
        <v>5.3766549112562873E-3</v>
      </c>
      <c r="P10">
        <f>Rendement_quotidien('ETF Amérique'!B11,S_P_500[[#This Row],[Dernier]])</f>
        <v>4.8854335671505312E-3</v>
      </c>
      <c r="Q10">
        <f>Rendement_quotidien('ETF Amérique'!I11,DOW_JONES_INDUSTRIAL_AVERAGE[[#This Row],[Dernier]])</f>
        <v>3.7460107207207285E-3</v>
      </c>
      <c r="R10">
        <f>Rendement_quotidien('ETF Amérique'!P11,NASDAQ_COMPOSITE[[#This Row],[Dernier]])</f>
        <v>7.1537506792169192E-3</v>
      </c>
      <c r="S10">
        <f>Rendement_quotidien('ETF Amérique'!W11,NASDAQ_100_INDEX[[#This Row],[Dernier]])</f>
        <v>7.0071875195513288E-3</v>
      </c>
      <c r="T10">
        <f>Rendement_quotidien('ETF Amérique'!AD11,NASDAQ_BRAZIL_MID_LARGE_CAP_INDEX[[#This Row],[Dernier]])</f>
        <v>-4.8260884553069736E-4</v>
      </c>
      <c r="U10">
        <f>Rendement_quotidien('ETF Amérique'!AK11,BUENOS_AIRES_MERVAL[[#This Row],[Dernier]])</f>
        <v>-6.8240315847912592E-3</v>
      </c>
      <c r="V10">
        <f>Rendement_quotidien('ETF Amérique'!B36,'ETF Amérique'!B35)</f>
        <v>2.8967005424821433E-3</v>
      </c>
      <c r="W10">
        <f>Rendement_quotidien('ETF Amérique'!I36,'ETF Amérique'!I35)</f>
        <v>-2.0824854158187061E-3</v>
      </c>
      <c r="X10">
        <f>Rendement_quotidien('ETF Amérique'!P36,'ETF Amérique'!P35)</f>
        <v>5.2189976976349597E-3</v>
      </c>
      <c r="Y10">
        <f>Rendement_quotidien('ETF Amérique'!W36,'ETF Amérique'!W35)</f>
        <v>1.103890165308237E-2</v>
      </c>
      <c r="Z10">
        <f>Rendement_quotidien('ETF Europe'!B11,STOXX_Europe_600[[#This Row],[Dernier]])</f>
        <v>-1.603574710365579E-3</v>
      </c>
      <c r="AA10">
        <f>Rendement_quotidien('ETF Europe'!I11,DAX[[#This Row],[Dernier]])</f>
        <v>-1.4834507802266395E-3</v>
      </c>
      <c r="AB10">
        <f>Rendement_quotidien('ETF Europe'!P11,MDAX[[#This Row],[Dernier]])</f>
        <v>-9.0194813314162393E-3</v>
      </c>
      <c r="AC10">
        <f>Rendement_quotidien('ETF Europe'!W11,NASDAQ_Austria_Large_Mid_Cap_Index[[#This Row],[Dernier]])</f>
        <v>1.3530946036289789E-2</v>
      </c>
      <c r="AD10">
        <f>Rendement_quotidien('ETF Europe'!AD11,BEL_20[[#This Row],[Dernier]])</f>
        <v>-1.6824002243200453E-3</v>
      </c>
      <c r="AE10">
        <f>Rendement_quotidien('ETF Europe'!AK11,NASDAQ_Denmark_Large_Mid_Cap_Index[[#This Row],[Dernier]])</f>
        <v>-4.1129005447457494E-3</v>
      </c>
      <c r="AF10">
        <f>Rendement_quotidien('ETF Europe'!AR11,IBEX_35[[#This Row],[Dernier]])</f>
        <v>4.8690006955715275E-3</v>
      </c>
      <c r="AG10">
        <f>Rendement_quotidien('ETF Europe'!AY11,OMX_Helsinki_25_Index[[#This Row],[Dernier]])</f>
        <v>8.1696370495641414E-3</v>
      </c>
      <c r="AH10">
        <f>Rendement_quotidien('ETF Europe'!BF11,Athex_Composite[[#This Row],[Dernier]])</f>
        <v>9.9871244425079869E-3</v>
      </c>
      <c r="AI10">
        <f>Rendement_quotidien('ETF Europe'!BM11,NASDAQ_Ireland_Large_Mid_Cap_Index[[#This Row],[Dernier]])</f>
        <v>2.6196299223276449E-2</v>
      </c>
      <c r="AJ10">
        <f>Rendement_quotidien('ETF Europe'!BT11,FTSE_MIB[[#This Row],[Dernier]])</f>
        <v>1.2865607905866968E-3</v>
      </c>
      <c r="AK10">
        <f>Rendement_quotidien('ETF Europe'!CA11,FTSE_250[[#This Row],[Dernier]])</f>
        <v>4.5571291845645772E-3</v>
      </c>
      <c r="AL10">
        <f>Rendement_quotidien('ETF Asie-Pacifique'!B11,NASDAQ_Australia_Large_Mid_Cap_Index[[#This Row],[Dernier]])</f>
        <v>5.7716736148409435E-3</v>
      </c>
      <c r="AM10">
        <f>Rendement_quotidien('ETF Asie-Pacifique'!I11,CSI_300_INDEX[[#This Row],[Dernier]])</f>
        <v>-6.2574486856039485E-4</v>
      </c>
      <c r="AN10">
        <f>Rendement_quotidien('ETF Asie-Pacifique'!P11,NASDAQ_Korea_Large_Mid_Cap_Index[[#This Row],[Dernier]])</f>
        <v>7.6224853401029805E-3</v>
      </c>
      <c r="AO10">
        <f>Rendement_quotidien('ETF Asie-Pacifique'!W11,HONG_KONG_HANG_SENG_INDIC[[#This Row],[Dernier]])</f>
        <v>-7.5705120719077772E-3</v>
      </c>
      <c r="AP10">
        <f>Rendement_quotidien('ETF Asie-Pacifique'!AD11,NASDAQ_Indonesia_Large_Mid_Cap_Index[[#This Row],[Dernier]])</f>
        <v>9.4543773767254233E-3</v>
      </c>
      <c r="AQ10">
        <f>Rendement_quotidien('ETF Asie-Pacifique'!AK11,Nikkei_225[[#This Row],[Dernier]])</f>
        <v>0</v>
      </c>
      <c r="AR10">
        <f>Rendement_quotidien('ETF Asie-Pacifique'!B37,'ETF Asie-Pacifique'!B36)</f>
        <v>6.7294208668464118E-4</v>
      </c>
      <c r="AS10">
        <f>Rendement_quotidien('ETF Asie-Pacifique'!I37,'ETF Asie-Pacifique'!I36)</f>
        <v>6.7066160331690871E-4</v>
      </c>
      <c r="AT10">
        <f>Rendement_quotidien('ETF Asie-Pacifique'!P37,'ETF Asie-Pacifique'!P36)</f>
        <v>6.7838290475066528E-4</v>
      </c>
      <c r="AU10">
        <f>Rendement_quotidien('ETF Afrique'!B11,NASDAQ_South_Africa_Large_Mid_Cap_Index[[#This Row],[Dernier]])</f>
        <v>1.179739291292682E-2</v>
      </c>
      <c r="AV10">
        <f>Rendement_quotidien('ETF Afrique'!I11,NASDAQ_Morocco_Large_Mid_Cap_Index[[#This Row],[Dernier]])</f>
        <v>-9.4125870754694953E-3</v>
      </c>
      <c r="AW10">
        <f>Rendement_quotidien('ETF Afrique'!P11,NASDAQ_Turkey_Large_Mid_Cap_Index[[#This Row],[Dernier]])</f>
        <v>-1.3074582682345202E-2</v>
      </c>
      <c r="BA10">
        <f t="shared" si="0"/>
        <v>-1.2986004397411548E-4</v>
      </c>
    </row>
    <row r="11" spans="1:53" x14ac:dyDescent="0.3">
      <c r="B11">
        <f>Rendement_quotidien('ETF France'!B12,CAC_40[[#This Row],[Dernier]])</f>
        <v>8.6850101066138757E-3</v>
      </c>
      <c r="C11">
        <f>Rendement_quotidien('ETF France'!I12,CAC_40_GROSS_TR[[#This Row],[Dernier]])</f>
        <v>8.6855673503262142E-3</v>
      </c>
      <c r="D11">
        <f>Rendement_quotidien('ETF France'!P12,CAC_40_ESG[[#This Row],[Dernier]])</f>
        <v>9.038507178111204E-3</v>
      </c>
      <c r="E11">
        <f>Rendement_quotidien('ETF France'!W12,CAC_40_Large_60[[#This Row],[Dernier]])</f>
        <v>3.3259998961872486E-3</v>
      </c>
      <c r="F11">
        <f>Rendement_quotidien('ETF France'!AD12,SBF_120[[#This Row],[Dernier]])</f>
        <v>8.2140636831325893E-3</v>
      </c>
      <c r="G11">
        <f>Rendement_quotidien('ETF France'!B38,'ETF France'!B37)</f>
        <v>8.8026840752854878E-3</v>
      </c>
      <c r="H11">
        <f>Rendement_quotidien('ETF France'!I38,'ETF France'!I37)</f>
        <v>9.6811957202362978E-3</v>
      </c>
      <c r="I11">
        <f>Rendement_quotidien('ETF France'!P38,'ETF France'!P37)</f>
        <v>4.6074042885097576E-3</v>
      </c>
      <c r="J11">
        <f>Rendement_quotidien('ETF France'!W38,'ETF France'!W37)</f>
        <v>4.7261807712548395E-3</v>
      </c>
      <c r="K11">
        <f>Rendement_quotidien('ETF France'!AD38,'ETF France'!AD37)</f>
        <v>1.2517736972983614E-2</v>
      </c>
      <c r="L11">
        <f>Rendement_quotidien('ETF France'!AK38,'ETF France'!AK37)</f>
        <v>-1.3092261164425708E-3</v>
      </c>
      <c r="M11">
        <f>Rendement_quotidien('ETF France'!AR38,'ETF France'!AR37)</f>
        <v>5.3768641676743834E-3</v>
      </c>
      <c r="N11">
        <f>Rendement_quotidien('ETF France'!AY38,'ETF France'!AY37)</f>
        <v>3.2690530174354845E-2</v>
      </c>
      <c r="O11">
        <f>Rendement_quotidien('ETF France'!BF38,'ETF France'!BF37)</f>
        <v>-4.7297919351868903E-3</v>
      </c>
      <c r="P11">
        <f>Rendement_quotidien('ETF Amérique'!B12,S_P_500[[#This Row],[Dernier]])</f>
        <v>4.789139969850034E-3</v>
      </c>
      <c r="Q11">
        <f>Rendement_quotidien('ETF Amérique'!I12,DOW_JONES_INDUSTRIAL_AVERAGE[[#This Row],[Dernier]])</f>
        <v>2.6967520761296488E-3</v>
      </c>
      <c r="R11">
        <f>Rendement_quotidien('ETF Amérique'!P12,NASDAQ_COMPOSITE[[#This Row],[Dernier]])</f>
        <v>9.4064460658908437E-3</v>
      </c>
      <c r="S11">
        <f>Rendement_quotidien('ETF Amérique'!W12,NASDAQ_100_INDEX[[#This Row],[Dernier]])</f>
        <v>9.5443757742937081E-3</v>
      </c>
      <c r="T11">
        <f>Rendement_quotidien('ETF Amérique'!AD12,NASDAQ_BRAZIL_MID_LARGE_CAP_INDEX[[#This Row],[Dernier]])</f>
        <v>3.4473248758963047E-5</v>
      </c>
      <c r="U11">
        <f>Rendement_quotidien('ETF Amérique'!AK12,BUENOS_AIRES_MERVAL[[#This Row],[Dernier]])</f>
        <v>-4.9334933367910692E-2</v>
      </c>
      <c r="V11">
        <f>Rendement_quotidien('ETF Amérique'!B37,'ETF Amérique'!B36)</f>
        <v>2.0733617504208762E-3</v>
      </c>
      <c r="W11">
        <f>Rendement_quotidien('ETF Amérique'!I37,'ETF Amérique'!I36)</f>
        <v>2.9526621583008898E-3</v>
      </c>
      <c r="X11">
        <f>Rendement_quotidien('ETF Amérique'!P37,'ETF Amérique'!P36)</f>
        <v>-3.9700883752550277E-3</v>
      </c>
      <c r="Y11">
        <f>Rendement_quotidien('ETF Amérique'!W37,'ETF Amérique'!W36)</f>
        <v>1.3230179787477479E-2</v>
      </c>
      <c r="Z11">
        <f>Rendement_quotidien('ETF Europe'!B12,STOXX_Europe_600[[#This Row],[Dernier]])</f>
        <v>7.9545248170277676E-3</v>
      </c>
      <c r="AA11">
        <f>Rendement_quotidien('ETF Europe'!I12,DAX[[#This Row],[Dernier]])</f>
        <v>1.3500045806402388E-2</v>
      </c>
      <c r="AB11">
        <f>Rendement_quotidien('ETF Europe'!P12,MDAX[[#This Row],[Dernier]])</f>
        <v>8.383585870118393E-3</v>
      </c>
      <c r="AC11">
        <f>Rendement_quotidien('ETF Europe'!W12,NASDAQ_Austria_Large_Mid_Cap_Index[[#This Row],[Dernier]])</f>
        <v>-3.6868866915586839E-3</v>
      </c>
      <c r="AD11">
        <f>Rendement_quotidien('ETF Europe'!AD12,BEL_20[[#This Row],[Dernier]])</f>
        <v>-3.2914924476159455E-4</v>
      </c>
      <c r="AE11">
        <f>Rendement_quotidien('ETF Europe'!AK12,NASDAQ_Denmark_Large_Mid_Cap_Index[[#This Row],[Dernier]])</f>
        <v>-1.0889019377568919E-2</v>
      </c>
      <c r="AF11">
        <f>Rendement_quotidien('ETF Europe'!AR12,IBEX_35[[#This Row],[Dernier]])</f>
        <v>-1.4287300105130452E-2</v>
      </c>
      <c r="AG11">
        <f>Rendement_quotidien('ETF Europe'!AY12,OMX_Helsinki_25_Index[[#This Row],[Dernier]])</f>
        <v>-1.0835730722095639E-3</v>
      </c>
      <c r="AH11">
        <f>Rendement_quotidien('ETF Europe'!BF12,Athex_Composite[[#This Row],[Dernier]])</f>
        <v>5.9937157097406856E-3</v>
      </c>
      <c r="AI11">
        <f>Rendement_quotidien('ETF Europe'!BM12,NASDAQ_Ireland_Large_Mid_Cap_Index[[#This Row],[Dernier]])</f>
        <v>-6.0470002045104852E-3</v>
      </c>
      <c r="AJ11">
        <f>Rendement_quotidien('ETF Europe'!BT12,FTSE_MIB[[#This Row],[Dernier]])</f>
        <v>2.6209885168088664E-3</v>
      </c>
      <c r="AK11">
        <f>Rendement_quotidien('ETF Europe'!CA12,FTSE_250[[#This Row],[Dernier]])</f>
        <v>3.2422522907670382E-4</v>
      </c>
      <c r="AL11">
        <f>Rendement_quotidien('ETF Asie-Pacifique'!B12,NASDAQ_Australia_Large_Mid_Cap_Index[[#This Row],[Dernier]])</f>
        <v>2.1444560258359882E-3</v>
      </c>
      <c r="AM11">
        <f>Rendement_quotidien('ETF Asie-Pacifique'!I12,CSI_300_INDEX[[#This Row],[Dernier]])</f>
        <v>4.5958168959021042E-3</v>
      </c>
      <c r="AN11">
        <f>Rendement_quotidien('ETF Asie-Pacifique'!P12,NASDAQ_Korea_Large_Mid_Cap_Index[[#This Row],[Dernier]])</f>
        <v>1.6504599918014725E-2</v>
      </c>
      <c r="AO11">
        <f>Rendement_quotidien('ETF Asie-Pacifique'!W12,HONG_KONG_HANG_SENG_INDIC[[#This Row],[Dernier]])</f>
        <v>9.4180227049691375E-6</v>
      </c>
      <c r="AP11">
        <f>Rendement_quotidien('ETF Asie-Pacifique'!AD12,NASDAQ_Indonesia_Large_Mid_Cap_Index[[#This Row],[Dernier]])</f>
        <v>-5.2665677443624733E-3</v>
      </c>
      <c r="AQ11">
        <f>Rendement_quotidien('ETF Asie-Pacifique'!AK12,Nikkei_225[[#This Row],[Dernier]])</f>
        <v>9.9421011632381748E-3</v>
      </c>
      <c r="AR11">
        <f>Rendement_quotidien('ETF Asie-Pacifique'!B38,'ETF Asie-Pacifique'!B37)</f>
        <v>2.263558480411744E-2</v>
      </c>
      <c r="AS11">
        <f>Rendement_quotidien('ETF Asie-Pacifique'!I38,'ETF Asie-Pacifique'!I37)</f>
        <v>1.7624989093447186E-3</v>
      </c>
      <c r="AT11">
        <f>Rendement_quotidien('ETF Asie-Pacifique'!P38,'ETF Asie-Pacifique'!P37)</f>
        <v>-4.9571784162341995E-3</v>
      </c>
      <c r="AU11">
        <f>Rendement_quotidien('ETF Afrique'!B12,NASDAQ_South_Africa_Large_Mid_Cap_Index[[#This Row],[Dernier]])</f>
        <v>-2.362521363225067E-3</v>
      </c>
      <c r="AV11">
        <f>Rendement_quotidien('ETF Afrique'!I12,NASDAQ_Morocco_Large_Mid_Cap_Index[[#This Row],[Dernier]])</f>
        <v>3.2403936836505982E-3</v>
      </c>
      <c r="AW11">
        <f>Rendement_quotidien('ETF Afrique'!P12,NASDAQ_Turkey_Large_Mid_Cap_Index[[#This Row],[Dernier]])</f>
        <v>1.6055588820965562E-2</v>
      </c>
      <c r="BA11">
        <f t="shared" si="0"/>
        <v>8.6850101066138757E-3</v>
      </c>
    </row>
    <row r="12" spans="1:53" x14ac:dyDescent="0.3">
      <c r="B12">
        <f>Rendement_quotidien('ETF France'!B13,CAC_40[[#This Row],[Dernier]])</f>
        <v>-3.9957944391435249E-3</v>
      </c>
      <c r="C12">
        <f>Rendement_quotidien('ETF France'!I13,CAC_40_GROSS_TR[[#This Row],[Dernier]])</f>
        <v>-3.9965310572311445E-3</v>
      </c>
      <c r="D12">
        <f>Rendement_quotidien('ETF France'!P13,CAC_40_ESG[[#This Row],[Dernier]])</f>
        <v>-2.931810342753072E-3</v>
      </c>
      <c r="E12">
        <f>Rendement_quotidien('ETF France'!W13,CAC_40_Large_60[[#This Row],[Dernier]])</f>
        <v>8.8091708826089753E-3</v>
      </c>
      <c r="F12">
        <f>Rendement_quotidien('ETF France'!AD13,SBF_120[[#This Row],[Dernier]])</f>
        <v>-3.7448442995334725E-3</v>
      </c>
      <c r="G12">
        <f>Rendement_quotidien('ETF France'!B39,'ETF France'!B38)</f>
        <v>2.9956911900861842E-3</v>
      </c>
      <c r="H12">
        <f>Rendement_quotidien('ETF France'!I39,'ETF France'!I38)</f>
        <v>-9.2651283227015626E-3</v>
      </c>
      <c r="I12">
        <f>Rendement_quotidien('ETF France'!P39,'ETF France'!P38)</f>
        <v>-3.5044880833647214E-3</v>
      </c>
      <c r="J12">
        <f>Rendement_quotidien('ETF France'!W39,'ETF France'!W38)</f>
        <v>-1.3388039339455496E-2</v>
      </c>
      <c r="K12">
        <f>Rendement_quotidien('ETF France'!AD39,'ETF France'!AD38)</f>
        <v>2.5352469753095542E-3</v>
      </c>
      <c r="L12">
        <f>Rendement_quotidien('ETF France'!AK39,'ETF France'!AK38)</f>
        <v>-7.2783041551318546E-3</v>
      </c>
      <c r="M12">
        <f>Rendement_quotidien('ETF France'!AR39,'ETF France'!AR38)</f>
        <v>-7.0200997382471216E-3</v>
      </c>
      <c r="N12">
        <f>Rendement_quotidien('ETF France'!AY39,'ETF France'!AY38)</f>
        <v>6.0003496892533778E-3</v>
      </c>
      <c r="O12">
        <f>Rendement_quotidien('ETF France'!BF39,'ETF France'!BF38)</f>
        <v>-8.2789071842516784E-4</v>
      </c>
      <c r="P12">
        <f>Rendement_quotidien('ETF Amérique'!B13,S_P_500[[#This Row],[Dernier]])</f>
        <v>-9.7021838238408144E-4</v>
      </c>
      <c r="Q12">
        <f>Rendement_quotidien('ETF Amérique'!I13,DOW_JONES_INDUSTRIAL_AVERAGE[[#This Row],[Dernier]])</f>
        <v>5.6912576844653767E-3</v>
      </c>
      <c r="R12">
        <f>Rendement_quotidien('ETF Amérique'!P13,NASDAQ_COMPOSITE[[#This Row],[Dernier]])</f>
        <v>-3.2519983021370765E-3</v>
      </c>
      <c r="S12">
        <f>Rendement_quotidien('ETF Amérique'!W13,NASDAQ_100_INDEX[[#This Row],[Dernier]])</f>
        <v>-2.0828655880202811E-3</v>
      </c>
      <c r="T12">
        <f>Rendement_quotidien('ETF Amérique'!AD13,NASDAQ_BRAZIL_MID_LARGE_CAP_INDEX[[#This Row],[Dernier]])</f>
        <v>1.2059962552478863E-2</v>
      </c>
      <c r="U12">
        <f>Rendement_quotidien('ETF Amérique'!AK13,BUENOS_AIRES_MERVAL[[#This Row],[Dernier]])</f>
        <v>-2.6556075830951559E-3</v>
      </c>
      <c r="V12">
        <f>Rendement_quotidien('ETF Amérique'!B38,'ETF Amérique'!B37)</f>
        <v>5.1264484579312481E-3</v>
      </c>
      <c r="W12">
        <f>Rendement_quotidien('ETF Amérique'!I38,'ETF Amérique'!I37)</f>
        <v>2.1852446553551636E-3</v>
      </c>
      <c r="X12">
        <f>Rendement_quotidien('ETF Amérique'!P38,'ETF Amérique'!P37)</f>
        <v>5.3170404997198292E-3</v>
      </c>
      <c r="Y12">
        <f>Rendement_quotidien('ETF Amérique'!W38,'ETF Amérique'!W37)</f>
        <v>-6.8402972768404798E-3</v>
      </c>
      <c r="Z12">
        <f>Rendement_quotidien('ETF Europe'!B13,STOXX_Europe_600[[#This Row],[Dernier]])</f>
        <v>-2.9049183899489822E-4</v>
      </c>
      <c r="AA12">
        <f>Rendement_quotidien('ETF Europe'!I13,DAX[[#This Row],[Dernier]])</f>
        <v>1.283367996557054E-3</v>
      </c>
      <c r="AB12">
        <f>Rendement_quotidien('ETF Europe'!P13,MDAX[[#This Row],[Dernier]])</f>
        <v>3.8943314587032481E-3</v>
      </c>
      <c r="AC12">
        <f>Rendement_quotidien('ETF Europe'!W13,NASDAQ_Austria_Large_Mid_Cap_Index[[#This Row],[Dernier]])</f>
        <v>-8.4832474466540395E-3</v>
      </c>
      <c r="AD12">
        <f>Rendement_quotidien('ETF Europe'!AD13,BEL_20[[#This Row],[Dernier]])</f>
        <v>2.2816326443737844E-3</v>
      </c>
      <c r="AE12">
        <f>Rendement_quotidien('ETF Europe'!AK13,NASDAQ_Denmark_Large_Mid_Cap_Index[[#This Row],[Dernier]])</f>
        <v>-1.2506320423433595E-2</v>
      </c>
      <c r="AF12">
        <f>Rendement_quotidien('ETF Europe'!AR13,IBEX_35[[#This Row],[Dernier]])</f>
        <v>9.2593813019810466E-3</v>
      </c>
      <c r="AG12">
        <f>Rendement_quotidien('ETF Europe'!AY13,OMX_Helsinki_25_Index[[#This Row],[Dernier]])</f>
        <v>-2.4430519602251198E-3</v>
      </c>
      <c r="AH12">
        <f>Rendement_quotidien('ETF Europe'!BF13,Athex_Composite[[#This Row],[Dernier]])</f>
        <v>1.6871892019891433E-3</v>
      </c>
      <c r="AI12">
        <f>Rendement_quotidien('ETF Europe'!BM13,NASDAQ_Ireland_Large_Mid_Cap_Index[[#This Row],[Dernier]])</f>
        <v>-3.8568207388612551E-3</v>
      </c>
      <c r="AJ12">
        <f>Rendement_quotidien('ETF Europe'!BT13,FTSE_MIB[[#This Row],[Dernier]])</f>
        <v>1.0565425154365505E-4</v>
      </c>
      <c r="AK12">
        <f>Rendement_quotidien('ETF Europe'!CA13,FTSE_250[[#This Row],[Dernier]])</f>
        <v>-6.2607158720332338E-3</v>
      </c>
      <c r="AL12">
        <f>Rendement_quotidien('ETF Asie-Pacifique'!B13,NASDAQ_Australia_Large_Mid_Cap_Index[[#This Row],[Dernier]])</f>
        <v>3.0766601145212148E-4</v>
      </c>
      <c r="AM12">
        <f>Rendement_quotidien('ETF Asie-Pacifique'!I13,CSI_300_INDEX[[#This Row],[Dernier]])</f>
        <v>8.4702241608150986E-4</v>
      </c>
      <c r="AN12">
        <f>Rendement_quotidien('ETF Asie-Pacifique'!P13,NASDAQ_Korea_Large_Mid_Cap_Index[[#This Row],[Dernier]])</f>
        <v>-1.0762767074840822E-2</v>
      </c>
      <c r="AO12">
        <f>Rendement_quotidien('ETF Asie-Pacifique'!W13,HONG_KONG_HANG_SENG_INDIC[[#This Row],[Dernier]])</f>
        <v>-1.351028433882521E-2</v>
      </c>
      <c r="AP12">
        <f>Rendement_quotidien('ETF Asie-Pacifique'!AD13,NASDAQ_Indonesia_Large_Mid_Cap_Index[[#This Row],[Dernier]])</f>
        <v>4.2605885069050917E-3</v>
      </c>
      <c r="AQ12">
        <f>Rendement_quotidien('ETF Asie-Pacifique'!AK13,Nikkei_225[[#This Row],[Dernier]])</f>
        <v>-5.6865451468024082E-3</v>
      </c>
      <c r="AR12">
        <f>Rendement_quotidien('ETF Asie-Pacifique'!B39,'ETF Asie-Pacifique'!B38)</f>
        <v>3.9758388151090677E-3</v>
      </c>
      <c r="AS12">
        <f>Rendement_quotidien('ETF Asie-Pacifique'!I39,'ETF Asie-Pacifique'!I38)</f>
        <v>7.8351023135974241E-3</v>
      </c>
      <c r="AT12">
        <f>Rendement_quotidien('ETF Asie-Pacifique'!P39,'ETF Asie-Pacifique'!P38)</f>
        <v>-7.9244388018471067E-3</v>
      </c>
      <c r="AU12">
        <f>Rendement_quotidien('ETF Afrique'!B13,NASDAQ_South_Africa_Large_Mid_Cap_Index[[#This Row],[Dernier]])</f>
        <v>7.2692816792402004E-3</v>
      </c>
      <c r="AV12">
        <f>Rendement_quotidien('ETF Afrique'!I13,NASDAQ_Morocco_Large_Mid_Cap_Index[[#This Row],[Dernier]])</f>
        <v>-3.1758658302148434E-3</v>
      </c>
      <c r="AW12">
        <f>Rendement_quotidien('ETF Afrique'!P13,NASDAQ_Turkey_Large_Mid_Cap_Index[[#This Row],[Dernier]])</f>
        <v>2.6046578082583226E-2</v>
      </c>
      <c r="BA12">
        <f t="shared" si="0"/>
        <v>-3.9957944391435249E-3</v>
      </c>
    </row>
    <row r="13" spans="1:53" x14ac:dyDescent="0.3">
      <c r="B13">
        <f>Rendement_quotidien('ETF France'!B14,CAC_40[[#This Row],[Dernier]])</f>
        <v>-9.9671644550477258E-3</v>
      </c>
      <c r="C13">
        <f>Rendement_quotidien('ETF France'!I14,CAC_40_GROSS_TR[[#This Row],[Dernier]])</f>
        <v>-9.9664526098765614E-3</v>
      </c>
      <c r="D13">
        <f>Rendement_quotidien('ETF France'!P14,CAC_40_ESG[[#This Row],[Dernier]])</f>
        <v>-9.8210137128832871E-3</v>
      </c>
      <c r="E13">
        <f>Rendement_quotidien('ETF France'!W14,CAC_40_Large_60[[#This Row],[Dernier]])</f>
        <v>-4.2554898225208573E-3</v>
      </c>
      <c r="F13">
        <f>Rendement_quotidien('ETF France'!AD14,SBF_120[[#This Row],[Dernier]])</f>
        <v>-9.7413503527042089E-3</v>
      </c>
      <c r="G13">
        <f>Rendement_quotidien('ETF France'!B40,'ETF France'!B39)</f>
        <v>-4.9276139053942422E-3</v>
      </c>
      <c r="H13">
        <f>Rendement_quotidien('ETF France'!I40,'ETF France'!I39)</f>
        <v>-1.5429352949768389E-2</v>
      </c>
      <c r="I13">
        <f>Rendement_quotidien('ETF France'!P40,'ETF France'!P39)</f>
        <v>-1.262865506012111E-2</v>
      </c>
      <c r="J13">
        <f>Rendement_quotidien('ETF France'!W40,'ETF France'!W39)</f>
        <v>-2.5084036600351656E-3</v>
      </c>
      <c r="K13">
        <f>Rendement_quotidien('ETF France'!AD40,'ETF France'!AD39)</f>
        <v>1.7118697474050937E-3</v>
      </c>
      <c r="L13">
        <f>Rendement_quotidien('ETF France'!AK40,'ETF France'!AK39)</f>
        <v>-1.7356321839080459E-2</v>
      </c>
      <c r="M13">
        <f>Rendement_quotidien('ETF France'!AR40,'ETF France'!AR39)</f>
        <v>-1.8085641525450367E-2</v>
      </c>
      <c r="N13">
        <f>Rendement_quotidien('ETF France'!AY40,'ETF France'!AY39)</f>
        <v>5.996354216636285E-3</v>
      </c>
      <c r="O13">
        <f>Rendement_quotidien('ETF France'!BF40,'ETF France'!BF39)</f>
        <v>-1.0197578075207138E-2</v>
      </c>
      <c r="P13">
        <f>Rendement_quotidien('ETF Amérique'!B14,S_P_500[[#This Row],[Dernier]])</f>
        <v>-1.2879273439672285E-3</v>
      </c>
      <c r="Q13">
        <f>Rendement_quotidien('ETF Amérique'!I14,DOW_JONES_INDUSTRIAL_AVERAGE[[#This Row],[Dernier]])</f>
        <v>-2.7362807286722261E-3</v>
      </c>
      <c r="R13">
        <f>Rendement_quotidien('ETF Amérique'!P14,NASDAQ_COMPOSITE[[#This Row],[Dernier]])</f>
        <v>-6.6178197885791699E-4</v>
      </c>
      <c r="S13">
        <f>Rendement_quotidien('ETF Amérique'!W14,NASDAQ_100_INDEX[[#This Row],[Dernier]])</f>
        <v>-8.0390947806388449E-4</v>
      </c>
      <c r="T13">
        <f>Rendement_quotidien('ETF Amérique'!AD14,NASDAQ_BRAZIL_MID_LARGE_CAP_INDEX[[#This Row],[Dernier]])</f>
        <v>3.5362494748144343E-3</v>
      </c>
      <c r="U13">
        <f>Rendement_quotidien('ETF Amérique'!AK14,BUENOS_AIRES_MERVAL[[#This Row],[Dernier]])</f>
        <v>1.4084411757498959E-2</v>
      </c>
      <c r="V13">
        <f>Rendement_quotidien('ETF Amérique'!B39,'ETF Amérique'!B38)</f>
        <v>-1.7232782378426451E-3</v>
      </c>
      <c r="W13">
        <f>Rendement_quotidien('ETF Amérique'!I39,'ETF Amérique'!I38)</f>
        <v>7.1642768685966176E-4</v>
      </c>
      <c r="X13">
        <f>Rendement_quotidien('ETF Amérique'!P39,'ETF Amérique'!P38)</f>
        <v>-6.3921772787975699E-3</v>
      </c>
      <c r="Y13">
        <f>Rendement_quotidien('ETF Amérique'!W39,'ETF Amérique'!W38)</f>
        <v>-3.2806955636196858E-3</v>
      </c>
      <c r="Z13">
        <f>Rendement_quotidien('ETF Europe'!B14,STOXX_Europe_600[[#This Row],[Dernier]])</f>
        <v>-1.1432981549285662E-2</v>
      </c>
      <c r="AA13">
        <f>Rendement_quotidien('ETF Europe'!I14,DAX[[#This Row],[Dernier]])</f>
        <v>-1.7669058641130522E-2</v>
      </c>
      <c r="AB13">
        <f>Rendement_quotidien('ETF Europe'!P14,MDAX[[#This Row],[Dernier]])</f>
        <v>-1.2136543664645418E-2</v>
      </c>
      <c r="AC13">
        <f>Rendement_quotidien('ETF Europe'!W14,NASDAQ_Austria_Large_Mid_Cap_Index[[#This Row],[Dernier]])</f>
        <v>1.1107453562191344E-2</v>
      </c>
      <c r="AD13">
        <f>Rendement_quotidien('ETF Europe'!AD14,BEL_20[[#This Row],[Dernier]])</f>
        <v>-2.5920264934403336E-3</v>
      </c>
      <c r="AE13">
        <f>Rendement_quotidien('ETF Europe'!AK14,NASDAQ_Denmark_Large_Mid_Cap_Index[[#This Row],[Dernier]])</f>
        <v>2.5083691558565071E-2</v>
      </c>
      <c r="AF13">
        <f>Rendement_quotidien('ETF Europe'!AR14,IBEX_35[[#This Row],[Dernier]])</f>
        <v>2.2324966974900445E-3</v>
      </c>
      <c r="AG13">
        <f>Rendement_quotidien('ETF Europe'!AY14,OMX_Helsinki_25_Index[[#This Row],[Dernier]])</f>
        <v>-3.0123057162228344E-3</v>
      </c>
      <c r="AH13">
        <f>Rendement_quotidien('ETF Europe'!BF14,Athex_Composite[[#This Row],[Dernier]])</f>
        <v>3.8528966056872184E-3</v>
      </c>
      <c r="AI13">
        <f>Rendement_quotidien('ETF Europe'!BM14,NASDAQ_Ireland_Large_Mid_Cap_Index[[#This Row],[Dernier]])</f>
        <v>-1.0831432680241494E-2</v>
      </c>
      <c r="AJ13">
        <f>Rendement_quotidien('ETF Europe'!BT14,FTSE_MIB[[#This Row],[Dernier]])</f>
        <v>8.4097287139689846E-3</v>
      </c>
      <c r="AK13">
        <f>Rendement_quotidien('ETF Europe'!CA14,FTSE_250[[#This Row],[Dernier]])</f>
        <v>4.9093863452083723E-3</v>
      </c>
      <c r="AL13">
        <f>Rendement_quotidien('ETF Asie-Pacifique'!B14,NASDAQ_Australia_Large_Mid_Cap_Index[[#This Row],[Dernier]])</f>
        <v>-1.954048030031352E-2</v>
      </c>
      <c r="AM13">
        <f>Rendement_quotidien('ETF Asie-Pacifique'!I14,CSI_300_INDEX[[#This Row],[Dernier]])</f>
        <v>-1.1625965168248164E-2</v>
      </c>
      <c r="AN13">
        <f>Rendement_quotidien('ETF Asie-Pacifique'!P14,NASDAQ_Korea_Large_Mid_Cap_Index[[#This Row],[Dernier]])</f>
        <v>1.472582179259724E-2</v>
      </c>
      <c r="AO13">
        <f>Rendement_quotidien('ETF Asie-Pacifique'!W14,HONG_KONG_HANG_SENG_INDIC[[#This Row],[Dernier]])</f>
        <v>1.7772559800079545E-2</v>
      </c>
      <c r="AP13">
        <f>Rendement_quotidien('ETF Asie-Pacifique'!AD14,NASDAQ_Indonesia_Large_Mid_Cap_Index[[#This Row],[Dernier]])</f>
        <v>-1.0436462195083958E-2</v>
      </c>
      <c r="AQ13">
        <f>Rendement_quotidien('ETF Asie-Pacifique'!AK14,Nikkei_225[[#This Row],[Dernier]])</f>
        <v>1.1454468571153068E-2</v>
      </c>
      <c r="AR13">
        <f>Rendement_quotidien('ETF Asie-Pacifique'!B40,'ETF Asie-Pacifique'!B39)</f>
        <v>1.1406621363773208E-2</v>
      </c>
      <c r="AS13">
        <f>Rendement_quotidien('ETF Asie-Pacifique'!I40,'ETF Asie-Pacifique'!I39)</f>
        <v>-1.3335531338932369E-2</v>
      </c>
      <c r="AT13">
        <f>Rendement_quotidien('ETF Asie-Pacifique'!P40,'ETF Asie-Pacifique'!P39)</f>
        <v>-6.7622808840850767E-3</v>
      </c>
      <c r="AU13">
        <f>Rendement_quotidien('ETF Afrique'!B14,NASDAQ_South_Africa_Large_Mid_Cap_Index[[#This Row],[Dernier]])</f>
        <v>4.1982930815325755E-3</v>
      </c>
      <c r="AV13">
        <f>Rendement_quotidien('ETF Afrique'!I14,NASDAQ_Morocco_Large_Mid_Cap_Index[[#This Row],[Dernier]])</f>
        <v>2.1983995168353317E-3</v>
      </c>
      <c r="AW13">
        <f>Rendement_quotidien('ETF Afrique'!P14,NASDAQ_Turkey_Large_Mid_Cap_Index[[#This Row],[Dernier]])</f>
        <v>-1.3308145600135338E-2</v>
      </c>
      <c r="BA13">
        <f t="shared" si="0"/>
        <v>-9.9671644550477258E-3</v>
      </c>
    </row>
    <row r="14" spans="1:53" x14ac:dyDescent="0.3">
      <c r="B14">
        <f>Rendement_quotidien('ETF France'!B15,CAC_40[[#This Row],[Dernier]])</f>
        <v>9.1613803538294694E-3</v>
      </c>
      <c r="C14">
        <f>Rendement_quotidien('ETF France'!I15,CAC_40_GROSS_TR[[#This Row],[Dernier]])</f>
        <v>9.1614648000282149E-3</v>
      </c>
      <c r="D14">
        <f>Rendement_quotidien('ETF France'!P15,CAC_40_ESG[[#This Row],[Dernier]])</f>
        <v>9.0685410188183681E-3</v>
      </c>
      <c r="E14">
        <f>Rendement_quotidien('ETF France'!W15,CAC_40_Large_60[[#This Row],[Dernier]])</f>
        <v>-7.2112321610601927E-3</v>
      </c>
      <c r="F14">
        <f>Rendement_quotidien('ETF France'!AD15,SBF_120[[#This Row],[Dernier]])</f>
        <v>8.7391456069104232E-3</v>
      </c>
      <c r="G14">
        <f>Rendement_quotidien('ETF France'!B41,'ETF France'!B40)</f>
        <v>2.0219707719142811E-2</v>
      </c>
      <c r="H14">
        <f>Rendement_quotidien('ETF France'!I41,'ETF France'!I40)</f>
        <v>1.2162997607719807E-2</v>
      </c>
      <c r="I14">
        <f>Rendement_quotidien('ETF France'!P41,'ETF France'!P40)</f>
        <v>6.2180179812845379E-4</v>
      </c>
      <c r="J14">
        <f>Rendement_quotidien('ETF France'!W41,'ETF France'!W40)</f>
        <v>7.417335079391062E-3</v>
      </c>
      <c r="K14">
        <f>Rendement_quotidien('ETF France'!AD41,'ETF France'!AD40)</f>
        <v>-1.723004694835715E-3</v>
      </c>
      <c r="L14">
        <f>Rendement_quotidien('ETF France'!AK41,'ETF France'!AK40)</f>
        <v>7.9425356899192872E-3</v>
      </c>
      <c r="M14">
        <f>Rendement_quotidien('ETF France'!AR41,'ETF France'!AR40)</f>
        <v>1.1262926135234656E-2</v>
      </c>
      <c r="N14">
        <f>Rendement_quotidien('ETF France'!AY41,'ETF France'!AY40)</f>
        <v>-2.7825393661550799E-3</v>
      </c>
      <c r="O14">
        <f>Rendement_quotidien('ETF France'!BF41,'ETF France'!BF40)</f>
        <v>-2.0482009967911518E-4</v>
      </c>
      <c r="P14">
        <f>Rendement_quotidien('ETF Amérique'!B15,S_P_500[[#This Row],[Dernier]])</f>
        <v>4.7066578173196776E-3</v>
      </c>
      <c r="Q14">
        <f>Rendement_quotidien('ETF Amérique'!I15,DOW_JONES_INDUSTRIAL_AVERAGE[[#This Row],[Dernier]])</f>
        <v>1.0740883121823808E-3</v>
      </c>
      <c r="R14">
        <f>Rendement_quotidien('ETF Amérique'!P15,NASDAQ_COMPOSITE[[#This Row],[Dernier]])</f>
        <v>9.3784861637408023E-3</v>
      </c>
      <c r="S14">
        <f>Rendement_quotidien('ETF Amérique'!W15,NASDAQ_100_INDEX[[#This Row],[Dernier]])</f>
        <v>8.3674418971459285E-3</v>
      </c>
      <c r="T14">
        <f>Rendement_quotidien('ETF Amérique'!AD15,NASDAQ_BRAZIL_MID_LARGE_CAP_INDEX[[#This Row],[Dernier]])</f>
        <v>1.6116217017491847E-2</v>
      </c>
      <c r="U14">
        <f>Rendement_quotidien('ETF Amérique'!AK15,BUENOS_AIRES_MERVAL[[#This Row],[Dernier]])</f>
        <v>2.0216447428716665E-3</v>
      </c>
      <c r="V14">
        <f>Rendement_quotidien('ETF Amérique'!B40,'ETF Amérique'!B39)</f>
        <v>-2.8739541813430792E-3</v>
      </c>
      <c r="W14">
        <f>Rendement_quotidien('ETF Amérique'!I40,'ETF Amérique'!I39)</f>
        <v>-8.2789747198613525E-3</v>
      </c>
      <c r="X14">
        <f>Rendement_quotidien('ETF Amérique'!P40,'ETF Amérique'!P39)</f>
        <v>-2.5557547378546601E-3</v>
      </c>
      <c r="Y14">
        <f>Rendement_quotidien('ETF Amérique'!W40,'ETF Amérique'!W39)</f>
        <v>1.252709322723799E-2</v>
      </c>
      <c r="Z14">
        <f>Rendement_quotidien('ETF Europe'!B15,STOXX_Europe_600[[#This Row],[Dernier]])</f>
        <v>4.1813856246845941E-3</v>
      </c>
      <c r="AA14">
        <f>Rendement_quotidien('ETF Europe'!I15,DAX[[#This Row],[Dernier]])</f>
        <v>2.1398294803602444E-3</v>
      </c>
      <c r="AB14">
        <f>Rendement_quotidien('ETF Europe'!P15,MDAX[[#This Row],[Dernier]])</f>
        <v>9.7696250823524813E-3</v>
      </c>
      <c r="AC14">
        <f>Rendement_quotidien('ETF Europe'!W15,NASDAQ_Austria_Large_Mid_Cap_Index[[#This Row],[Dernier]])</f>
        <v>3.8331177597975296E-3</v>
      </c>
      <c r="AD14">
        <f>Rendement_quotidien('ETF Europe'!AD15,BEL_20[[#This Row],[Dernier]])</f>
        <v>6.9891296727854404E-4</v>
      </c>
      <c r="AE14">
        <f>Rendement_quotidien('ETF Europe'!AK15,NASDAQ_Denmark_Large_Mid_Cap_Index[[#This Row],[Dernier]])</f>
        <v>8.0675700939059052E-3</v>
      </c>
      <c r="AF14">
        <f>Rendement_quotidien('ETF Europe'!AR15,IBEX_35[[#This Row],[Dernier]])</f>
        <v>-9.8318035750810879E-4</v>
      </c>
      <c r="AG14">
        <f>Rendement_quotidien('ETF Europe'!AY15,OMX_Helsinki_25_Index[[#This Row],[Dernier]])</f>
        <v>-1.2326068242678233E-4</v>
      </c>
      <c r="AH14">
        <f>Rendement_quotidien('ETF Europe'!BF15,Athex_Composite[[#This Row],[Dernier]])</f>
        <v>-6.8708409771644262E-3</v>
      </c>
      <c r="AI14">
        <f>Rendement_quotidien('ETF Europe'!BM15,NASDAQ_Ireland_Large_Mid_Cap_Index[[#This Row],[Dernier]])</f>
        <v>-4.0286768543363629E-4</v>
      </c>
      <c r="AJ14">
        <f>Rendement_quotidien('ETF Europe'!BT15,FTSE_MIB[[#This Row],[Dernier]])</f>
        <v>-1.2929906814703986E-2</v>
      </c>
      <c r="AK14">
        <f>Rendement_quotidien('ETF Europe'!CA15,FTSE_250[[#This Row],[Dernier]])</f>
        <v>5.9529487196787589E-3</v>
      </c>
      <c r="AL14">
        <f>Rendement_quotidien('ETF Asie-Pacifique'!B15,NASDAQ_Australia_Large_Mid_Cap_Index[[#This Row],[Dernier]])</f>
        <v>-7.8562105630698396E-3</v>
      </c>
      <c r="AM14">
        <f>Rendement_quotidien('ETF Asie-Pacifique'!I15,CSI_300_INDEX[[#This Row],[Dernier]])</f>
        <v>6.119371968501216E-3</v>
      </c>
      <c r="AN14">
        <f>Rendement_quotidien('ETF Asie-Pacifique'!P15,NASDAQ_Korea_Large_Mid_Cap_Index[[#This Row],[Dernier]])</f>
        <v>-1.5395753216304247E-2</v>
      </c>
      <c r="AO14">
        <f>Rendement_quotidien('ETF Asie-Pacifique'!W15,HONG_KONG_HANG_SENG_INDIC[[#This Row],[Dernier]])</f>
        <v>-3.0438741371289536E-4</v>
      </c>
      <c r="AP14">
        <f>Rendement_quotidien('ETF Asie-Pacifique'!AD15,NASDAQ_Indonesia_Large_Mid_Cap_Index[[#This Row],[Dernier]])</f>
        <v>8.6624070388603754E-3</v>
      </c>
      <c r="AQ14">
        <f>Rendement_quotidien('ETF Asie-Pacifique'!AK15,Nikkei_225[[#This Row],[Dernier]])</f>
        <v>-2.4918562023701568E-3</v>
      </c>
      <c r="AR14">
        <f>Rendement_quotidien('ETF Asie-Pacifique'!B41,'ETF Asie-Pacifique'!B40)</f>
        <v>3.5483478136719617E-3</v>
      </c>
      <c r="AS14">
        <f>Rendement_quotidien('ETF Asie-Pacifique'!I41,'ETF Asie-Pacifique'!I40)</f>
        <v>-1.257667660464006E-2</v>
      </c>
      <c r="AT14">
        <f>Rendement_quotidien('ETF Asie-Pacifique'!P41,'ETF Asie-Pacifique'!P40)</f>
        <v>-9.5388416140544125E-3</v>
      </c>
      <c r="AU14">
        <f>Rendement_quotidien('ETF Afrique'!B15,NASDAQ_South_Africa_Large_Mid_Cap_Index[[#This Row],[Dernier]])</f>
        <v>5.4627648308953076E-3</v>
      </c>
      <c r="AV14">
        <f>Rendement_quotidien('ETF Afrique'!I15,NASDAQ_Morocco_Large_Mid_Cap_Index[[#This Row],[Dernier]])</f>
        <v>-2.8665891804325124E-3</v>
      </c>
      <c r="AW14">
        <f>Rendement_quotidien('ETF Afrique'!P15,NASDAQ_Turkey_Large_Mid_Cap_Index[[#This Row],[Dernier]])</f>
        <v>-4.3093162645106049E-3</v>
      </c>
      <c r="BA14">
        <f t="shared" si="0"/>
        <v>9.1613803538294694E-3</v>
      </c>
    </row>
    <row r="15" spans="1:53" x14ac:dyDescent="0.3">
      <c r="B15">
        <f>Rendement_quotidien('ETF France'!B16,CAC_40[[#This Row],[Dernier]])</f>
        <v>2.198498885411356E-4</v>
      </c>
      <c r="C15">
        <f>Rendement_quotidien('ETF France'!I16,CAC_40_GROSS_TR[[#This Row],[Dernier]])</f>
        <v>2.1885050958346381E-4</v>
      </c>
      <c r="D15">
        <f>Rendement_quotidien('ETF France'!P16,CAC_40_ESG[[#This Row],[Dernier]])</f>
        <v>6.4960582560084153E-4</v>
      </c>
      <c r="E15">
        <f>Rendement_quotidien('ETF France'!W16,CAC_40_Large_60[[#This Row],[Dernier]])</f>
        <v>5.0746794307395468E-3</v>
      </c>
      <c r="F15">
        <f>Rendement_quotidien('ETF France'!AD16,SBF_120[[#This Row],[Dernier]])</f>
        <v>6.0894148763909208E-4</v>
      </c>
      <c r="G15">
        <f>Rendement_quotidien('ETF France'!B42,'ETF France'!B41)</f>
        <v>-1.1712746582652948E-3</v>
      </c>
      <c r="H15">
        <f>Rendement_quotidien('ETF France'!I42,'ETF France'!I41)</f>
        <v>3.9886439689976573E-3</v>
      </c>
      <c r="I15">
        <f>Rendement_quotidien('ETF France'!P42,'ETF France'!P41)</f>
        <v>8.4337103564603526E-4</v>
      </c>
      <c r="J15">
        <f>Rendement_quotidien('ETF France'!W42,'ETF France'!W41)</f>
        <v>9.4212100110604264E-4</v>
      </c>
      <c r="K15">
        <f>Rendement_quotidien('ETF France'!AD42,'ETF France'!AD41)</f>
        <v>-3.4854616482256047E-3</v>
      </c>
      <c r="L15">
        <f>Rendement_quotidien('ETF France'!AK42,'ETF France'!AK41)</f>
        <v>4.2401913257061599E-3</v>
      </c>
      <c r="M15">
        <f>Rendement_quotidien('ETF France'!AR42,'ETF France'!AR41)</f>
        <v>-1.6188548982265531E-3</v>
      </c>
      <c r="N15">
        <f>Rendement_quotidien('ETF France'!AY42,'ETF France'!AY41)</f>
        <v>8.3043925654382334E-3</v>
      </c>
      <c r="O15">
        <f>Rendement_quotidien('ETF France'!BF42,'ETF France'!BF41)</f>
        <v>1.7668448710203245E-3</v>
      </c>
      <c r="P15">
        <f>Rendement_quotidien('ETF Amérique'!B16,S_P_500[[#This Row],[Dernier]])</f>
        <v>-4.827346462299321E-4</v>
      </c>
      <c r="Q15">
        <f>Rendement_quotidien('ETF Amérique'!I16,DOW_JONES_INDUSTRIAL_AVERAGE[[#This Row],[Dernier]])</f>
        <v>-5.9377982128914469E-3</v>
      </c>
      <c r="R15">
        <f>Rendement_quotidien('ETF Amérique'!P16,NASDAQ_COMPOSITE[[#This Row],[Dernier]])</f>
        <v>4.447202680933229E-3</v>
      </c>
      <c r="S15">
        <f>Rendement_quotidien('ETF Amérique'!W16,NASDAQ_100_INDEX[[#This Row],[Dernier]])</f>
        <v>4.1525372865587242E-3</v>
      </c>
      <c r="T15">
        <f>Rendement_quotidien('ETF Amérique'!AD16,NASDAQ_BRAZIL_MID_LARGE_CAP_INDEX[[#This Row],[Dernier]])</f>
        <v>-2.6257584538777246E-3</v>
      </c>
      <c r="U15">
        <f>Rendement_quotidien('ETF Amérique'!AK16,BUENOS_AIRES_MERVAL[[#This Row],[Dernier]])</f>
        <v>-2.5098849036815665E-2</v>
      </c>
      <c r="V15">
        <f>Rendement_quotidien('ETF Amérique'!B41,'ETF Amérique'!B40)</f>
        <v>-6.3722013134945108E-3</v>
      </c>
      <c r="W15">
        <f>Rendement_quotidien('ETF Amérique'!I41,'ETF Amérique'!I40)</f>
        <v>-1.161379208871025E-2</v>
      </c>
      <c r="X15">
        <f>Rendement_quotidien('ETF Amérique'!P41,'ETF Amérique'!P40)</f>
        <v>-7.7423170496752737E-3</v>
      </c>
      <c r="Y15">
        <f>Rendement_quotidien('ETF Amérique'!W41,'ETF Amérique'!W40)</f>
        <v>5.5981297633898872E-3</v>
      </c>
      <c r="Z15">
        <f>Rendement_quotidien('ETF Europe'!B16,STOXX_Europe_600[[#This Row],[Dernier]])</f>
        <v>-8.8235823744440244E-4</v>
      </c>
      <c r="AA15">
        <f>Rendement_quotidien('ETF Europe'!I16,DAX[[#This Row],[Dernier]])</f>
        <v>-2.320317756969918E-4</v>
      </c>
      <c r="AB15">
        <f>Rendement_quotidien('ETF Europe'!P16,MDAX[[#This Row],[Dernier]])</f>
        <v>9.5367906161960907E-4</v>
      </c>
      <c r="AC15">
        <f>Rendement_quotidien('ETF Europe'!W16,NASDAQ_Austria_Large_Mid_Cap_Index[[#This Row],[Dernier]])</f>
        <v>-1.1691486582316252E-2</v>
      </c>
      <c r="AD15">
        <f>Rendement_quotidien('ETF Europe'!AD16,BEL_20[[#This Row],[Dernier]])</f>
        <v>-1.2003358169797376E-2</v>
      </c>
      <c r="AE15">
        <f>Rendement_quotidien('ETF Europe'!AK16,NASDAQ_Denmark_Large_Mid_Cap_Index[[#This Row],[Dernier]])</f>
        <v>1.0952106342044897E-2</v>
      </c>
      <c r="AF15">
        <f>Rendement_quotidien('ETF Europe'!AR16,IBEX_35[[#This Row],[Dernier]])</f>
        <v>-1.5180167007830547E-2</v>
      </c>
      <c r="AG15">
        <f>Rendement_quotidien('ETF Europe'!AY16,OMX_Helsinki_25_Index[[#This Row],[Dernier]])</f>
        <v>-5.5436602788041913E-3</v>
      </c>
      <c r="AH15">
        <f>Rendement_quotidien('ETF Europe'!BF16,Athex_Composite[[#This Row],[Dernier]])</f>
        <v>-1.1824685549874574E-2</v>
      </c>
      <c r="AI15">
        <f>Rendement_quotidien('ETF Europe'!BM16,NASDAQ_Ireland_Large_Mid_Cap_Index[[#This Row],[Dernier]])</f>
        <v>-9.3875848057177278E-3</v>
      </c>
      <c r="AJ15">
        <f>Rendement_quotidien('ETF Europe'!BT16,FTSE_MIB[[#This Row],[Dernier]])</f>
        <v>-1.2755227655124888E-2</v>
      </c>
      <c r="AK15">
        <f>Rendement_quotidien('ETF Europe'!CA16,FTSE_250[[#This Row],[Dernier]])</f>
        <v>-7.1475461031045148E-3</v>
      </c>
      <c r="AL15">
        <f>Rendement_quotidien('ETF Asie-Pacifique'!B16,NASDAQ_Australia_Large_Mid_Cap_Index[[#This Row],[Dernier]])</f>
        <v>4.2243761531461132E-3</v>
      </c>
      <c r="AM15">
        <f>Rendement_quotidien('ETF Asie-Pacifique'!I16,CSI_300_INDEX[[#This Row],[Dernier]])</f>
        <v>-2.1442469325356943E-3</v>
      </c>
      <c r="AN15">
        <f>Rendement_quotidien('ETF Asie-Pacifique'!P16,NASDAQ_Korea_Large_Mid_Cap_Index[[#This Row],[Dernier]])</f>
        <v>2.8127176629655307E-2</v>
      </c>
      <c r="AO15">
        <f>Rendement_quotidien('ETF Asie-Pacifique'!W16,HONG_KONG_HANG_SENG_INDIC[[#This Row],[Dernier]])</f>
        <v>2.2131137601106503E-3</v>
      </c>
      <c r="AP15">
        <f>Rendement_quotidien('ETF Asie-Pacifique'!AD16,NASDAQ_Indonesia_Large_Mid_Cap_Index[[#This Row],[Dernier]])</f>
        <v>-4.5772555234649508E-3</v>
      </c>
      <c r="AQ15">
        <f>Rendement_quotidien('ETF Asie-Pacifique'!AK16,Nikkei_225[[#This Row],[Dernier]])</f>
        <v>2.9965520106717495E-3</v>
      </c>
      <c r="AR15">
        <f>Rendement_quotidien('ETF Asie-Pacifique'!B42,'ETF Asie-Pacifique'!B41)</f>
        <v>1.9059845518539901E-2</v>
      </c>
      <c r="AS15">
        <f>Rendement_quotidien('ETF Asie-Pacifique'!I42,'ETF Asie-Pacifique'!I41)</f>
        <v>1.4761879922800078E-2</v>
      </c>
      <c r="AT15">
        <f>Rendement_quotidien('ETF Asie-Pacifique'!P42,'ETF Asie-Pacifique'!P41)</f>
        <v>7.6270424638873518E-3</v>
      </c>
      <c r="AU15">
        <f>Rendement_quotidien('ETF Afrique'!B16,NASDAQ_South_Africa_Large_Mid_Cap_Index[[#This Row],[Dernier]])</f>
        <v>4.0255759726642191E-3</v>
      </c>
      <c r="AV15">
        <f>Rendement_quotidien('ETF Afrique'!I16,NASDAQ_Morocco_Large_Mid_Cap_Index[[#This Row],[Dernier]])</f>
        <v>1.2024768707565926E-2</v>
      </c>
      <c r="AW15">
        <f>Rendement_quotidien('ETF Afrique'!P16,NASDAQ_Turkey_Large_Mid_Cap_Index[[#This Row],[Dernier]])</f>
        <v>1.249253858616867E-2</v>
      </c>
      <c r="BA15">
        <f t="shared" si="0"/>
        <v>2.198498885411356E-4</v>
      </c>
    </row>
    <row r="16" spans="1:53" x14ac:dyDescent="0.3">
      <c r="B16">
        <f>Rendement_quotidien('ETF France'!B17,CAC_40[[#This Row],[Dernier]])</f>
        <v>8.0141006942119029E-3</v>
      </c>
      <c r="C16">
        <f>Rendement_quotidien('ETF France'!I17,CAC_40_GROSS_TR[[#This Row],[Dernier]])</f>
        <v>8.0147636583292742E-3</v>
      </c>
      <c r="D16">
        <f>Rendement_quotidien('ETF France'!P17,CAC_40_ESG[[#This Row],[Dernier]])</f>
        <v>8.7003652454587885E-3</v>
      </c>
      <c r="E16">
        <f>Rendement_quotidien('ETF France'!W17,CAC_40_Large_60[[#This Row],[Dernier]])</f>
        <v>-3.5929480916701098E-3</v>
      </c>
      <c r="F16">
        <f>Rendement_quotidien('ETF France'!AD17,SBF_120[[#This Row],[Dernier]])</f>
        <v>7.9554129622734157E-3</v>
      </c>
      <c r="G16">
        <f>Rendement_quotidien('ETF France'!B43,'ETF France'!B42)</f>
        <v>1.457752304152632E-3</v>
      </c>
      <c r="H16">
        <f>Rendement_quotidien('ETF France'!I43,'ETF France'!I42)</f>
        <v>1.4044113622680796E-2</v>
      </c>
      <c r="I16">
        <f>Rendement_quotidien('ETF France'!P43,'ETF France'!P42)</f>
        <v>1.2261786737166739E-2</v>
      </c>
      <c r="J16">
        <f>Rendement_quotidien('ETF France'!W43,'ETF France'!W42)</f>
        <v>-7.4906747705536236E-3</v>
      </c>
      <c r="K16">
        <f>Rendement_quotidien('ETF France'!AD43,'ETF France'!AD42)</f>
        <v>4.2520202969365374E-3</v>
      </c>
      <c r="L16">
        <f>Rendement_quotidien('ETF France'!AK43,'ETF France'!AK42)</f>
        <v>5.2239678764960428E-3</v>
      </c>
      <c r="M16">
        <f>Rendement_quotidien('ETF France'!AR43,'ETF France'!AR42)</f>
        <v>1.3365178162167474E-2</v>
      </c>
      <c r="N16">
        <f>Rendement_quotidien('ETF France'!AY43,'ETF France'!AY42)</f>
        <v>-1.86960882647938E-3</v>
      </c>
      <c r="O16">
        <f>Rendement_quotidien('ETF France'!BF43,'ETF France'!BF42)</f>
        <v>1.2499422925996029E-2</v>
      </c>
      <c r="P16">
        <f>Rendement_quotidien('ETF Amérique'!B17,S_P_500[[#This Row],[Dernier]])</f>
        <v>8.4858635280862169E-3</v>
      </c>
      <c r="Q16">
        <f>Rendement_quotidien('ETF Amérique'!I17,DOW_JONES_INDUSTRIAL_AVERAGE[[#This Row],[Dernier]])</f>
        <v>1.3564904820566428E-2</v>
      </c>
      <c r="R16">
        <f>Rendement_quotidien('ETF Amérique'!P17,NASDAQ_COMPOSITE[[#This Row],[Dernier]])</f>
        <v>7.1739728393323604E-3</v>
      </c>
      <c r="S16">
        <f>Rendement_quotidien('ETF Amérique'!W17,NASDAQ_100_INDEX[[#This Row],[Dernier]])</f>
        <v>6.00815035428761E-3</v>
      </c>
      <c r="T16">
        <f>Rendement_quotidien('ETF Amérique'!AD17,NASDAQ_BRAZIL_MID_LARGE_CAP_INDEX[[#This Row],[Dernier]])</f>
        <v>9.902291024630307E-3</v>
      </c>
      <c r="U16">
        <f>Rendement_quotidien('ETF Amérique'!AK17,BUENOS_AIRES_MERVAL[[#This Row],[Dernier]])</f>
        <v>-1.0982493782569698E-2</v>
      </c>
      <c r="V16">
        <f>Rendement_quotidien('ETF Amérique'!B42,'ETF Amérique'!B41)</f>
        <v>1.8717823162562184E-2</v>
      </c>
      <c r="W16">
        <f>Rendement_quotidien('ETF Amérique'!I42,'ETF Amérique'!I41)</f>
        <v>1.7655086046424455E-2</v>
      </c>
      <c r="X16">
        <f>Rendement_quotidien('ETF Amérique'!P42,'ETF Amérique'!P41)</f>
        <v>1.7497070904623026E-2</v>
      </c>
      <c r="Y16">
        <f>Rendement_quotidien('ETF Amérique'!W42,'ETF Amérique'!W41)</f>
        <v>1.8437042893098866E-3</v>
      </c>
      <c r="Z16">
        <f>Rendement_quotidien('ETF Europe'!B17,STOXX_Europe_600[[#This Row],[Dernier]])</f>
        <v>5.5043545963171523E-3</v>
      </c>
      <c r="AA16">
        <f>Rendement_quotidien('ETF Europe'!I17,DAX[[#This Row],[Dernier]])</f>
        <v>2.9915859001944625E-3</v>
      </c>
      <c r="AB16">
        <f>Rendement_quotidien('ETF Europe'!P17,MDAX[[#This Row],[Dernier]])</f>
        <v>-8.1926758141634583E-5</v>
      </c>
      <c r="AC16">
        <f>Rendement_quotidien('ETF Europe'!W17,NASDAQ_Austria_Large_Mid_Cap_Index[[#This Row],[Dernier]])</f>
        <v>2.3569023569023398E-3</v>
      </c>
      <c r="AD16">
        <f>Rendement_quotidien('ETF Europe'!AD17,BEL_20[[#This Row],[Dernier]])</f>
        <v>-2.3410278745645209E-3</v>
      </c>
      <c r="AE16">
        <f>Rendement_quotidien('ETF Europe'!AK17,NASDAQ_Denmark_Large_Mid_Cap_Index[[#This Row],[Dernier]])</f>
        <v>1.4248921132049621E-2</v>
      </c>
      <c r="AF16">
        <f>Rendement_quotidien('ETF Europe'!AR17,IBEX_35[[#This Row],[Dernier]])</f>
        <v>5.5280026659871254E-3</v>
      </c>
      <c r="AG16">
        <f>Rendement_quotidien('ETF Europe'!AY17,OMX_Helsinki_25_Index[[#This Row],[Dernier]])</f>
        <v>5.0044505983577205E-4</v>
      </c>
      <c r="AH16">
        <f>Rendement_quotidien('ETF Europe'!BF17,Athex_Composite[[#This Row],[Dernier]])</f>
        <v>-2.5063871665220714E-3</v>
      </c>
      <c r="AI16">
        <f>Rendement_quotidien('ETF Europe'!BM17,NASDAQ_Ireland_Large_Mid_Cap_Index[[#This Row],[Dernier]])</f>
        <v>5.6461102040444525E-3</v>
      </c>
      <c r="AJ16">
        <f>Rendement_quotidien('ETF Europe'!BT17,FTSE_MIB[[#This Row],[Dernier]])</f>
        <v>1.1448228779453038E-2</v>
      </c>
      <c r="AK16">
        <f>Rendement_quotidien('ETF Europe'!CA17,FTSE_250[[#This Row],[Dernier]])</f>
        <v>9.7986626836954168E-4</v>
      </c>
      <c r="AL16">
        <f>Rendement_quotidien('ETF Asie-Pacifique'!B17,NASDAQ_Australia_Large_Mid_Cap_Index[[#This Row],[Dernier]])</f>
        <v>9.7773766546316787E-4</v>
      </c>
      <c r="AM16">
        <f>Rendement_quotidien('ETF Asie-Pacifique'!I17,CSI_300_INDEX[[#This Row],[Dernier]])</f>
        <v>2.4458204334366208E-3</v>
      </c>
      <c r="AN16">
        <f>Rendement_quotidien('ETF Asie-Pacifique'!P17,NASDAQ_Korea_Large_Mid_Cap_Index[[#This Row],[Dernier]])</f>
        <v>3.1304586087612866E-3</v>
      </c>
      <c r="AO16">
        <f>Rendement_quotidien('ETF Asie-Pacifique'!W17,HONG_KONG_HANG_SENG_INDIC[[#This Row],[Dernier]])</f>
        <v>1.1570815661235473E-2</v>
      </c>
      <c r="AP16">
        <f>Rendement_quotidien('ETF Asie-Pacifique'!AD17,NASDAQ_Indonesia_Large_Mid_Cap_Index[[#This Row],[Dernier]])</f>
        <v>6.4220279756970313E-3</v>
      </c>
      <c r="AQ16">
        <f>Rendement_quotidien('ETF Asie-Pacifique'!AK17,Nikkei_225[[#This Row],[Dernier]])</f>
        <v>0</v>
      </c>
      <c r="AR16">
        <f>Rendement_quotidien('ETF Asie-Pacifique'!B43,'ETF Asie-Pacifique'!B42)</f>
        <v>1.6974653755642301E-3</v>
      </c>
      <c r="AS16">
        <f>Rendement_quotidien('ETF Asie-Pacifique'!I43,'ETF Asie-Pacifique'!I42)</f>
        <v>1.6894245506479505E-3</v>
      </c>
      <c r="AT16">
        <f>Rendement_quotidien('ETF Asie-Pacifique'!P43,'ETF Asie-Pacifique'!P42)</f>
        <v>1.6900667022227527E-3</v>
      </c>
      <c r="AU16">
        <f>Rendement_quotidien('ETF Afrique'!B17,NASDAQ_South_Africa_Large_Mid_Cap_Index[[#This Row],[Dernier]])</f>
        <v>1.4318967859424786E-3</v>
      </c>
      <c r="AV16">
        <f>Rendement_quotidien('ETF Afrique'!I17,NASDAQ_Morocco_Large_Mid_Cap_Index[[#This Row],[Dernier]])</f>
        <v>-8.6101158287160955E-3</v>
      </c>
      <c r="AW16">
        <f>Rendement_quotidien('ETF Afrique'!P17,NASDAQ_Turkey_Large_Mid_Cap_Index[[#This Row],[Dernier]])</f>
        <v>6.7400901105902702E-2</v>
      </c>
      <c r="BA16">
        <f t="shared" si="0"/>
        <v>8.0141006942119029E-3</v>
      </c>
    </row>
    <row r="17" spans="1:53" x14ac:dyDescent="0.3">
      <c r="B17">
        <f>Rendement_quotidien('ETF France'!B18,CAC_40[[#This Row],[Dernier]])</f>
        <v>1.5394760103697685E-3</v>
      </c>
      <c r="C17">
        <f>Rendement_quotidien('ETF France'!I18,CAC_40_GROSS_TR[[#This Row],[Dernier]])</f>
        <v>1.5397804055411906E-3</v>
      </c>
      <c r="D17">
        <f>Rendement_quotidien('ETF France'!P18,CAC_40_ESG[[#This Row],[Dernier]])</f>
        <v>1.1581526250785104E-3</v>
      </c>
      <c r="E17">
        <f>Rendement_quotidien('ETF France'!W18,CAC_40_Large_60[[#This Row],[Dernier]])</f>
        <v>-3.229021327486328E-4</v>
      </c>
      <c r="F17">
        <f>Rendement_quotidien('ETF France'!AD18,SBF_120[[#This Row],[Dernier]])</f>
        <v>1.7611421194000103E-3</v>
      </c>
      <c r="G17">
        <f>Rendement_quotidien('ETF France'!B44,'ETF France'!B43)</f>
        <v>-7.6501604717037529E-3</v>
      </c>
      <c r="H17">
        <f>Rendement_quotidien('ETF France'!I44,'ETF France'!I43)</f>
        <v>1.141726290150708E-2</v>
      </c>
      <c r="I17">
        <f>Rendement_quotidien('ETF France'!P44,'ETF France'!P43)</f>
        <v>-6.9870786900936808E-3</v>
      </c>
      <c r="J17">
        <f>Rendement_quotidien('ETF France'!W44,'ETF France'!W43)</f>
        <v>1.751224329800368E-3</v>
      </c>
      <c r="K17">
        <f>Rendement_quotidien('ETF France'!AD44,'ETF France'!AD43)</f>
        <v>5.2567693303169219E-3</v>
      </c>
      <c r="L17">
        <f>Rendement_quotidien('ETF France'!AK44,'ETF France'!AK43)</f>
        <v>7.1854876708025758E-3</v>
      </c>
      <c r="M17">
        <f>Rendement_quotidien('ETF France'!AR44,'ETF France'!AR43)</f>
        <v>7.7636857247051555E-3</v>
      </c>
      <c r="N17">
        <f>Rendement_quotidien('ETF France'!AY44,'ETF France'!AY43)</f>
        <v>-1.0865596774449619E-2</v>
      </c>
      <c r="O17">
        <f>Rendement_quotidien('ETF France'!BF44,'ETF France'!BF43)</f>
        <v>4.7661568077186226E-3</v>
      </c>
      <c r="P17">
        <f>Rendement_quotidien('ETF Amérique'!B18,S_P_500[[#This Row],[Dernier]])</f>
        <v>2.9834428900241674E-3</v>
      </c>
      <c r="Q17">
        <f>Rendement_quotidien('ETF Amérique'!I18,DOW_JONES_INDUSTRIAL_AVERAGE[[#This Row],[Dernier]])</f>
        <v>-4.8219982175101029E-3</v>
      </c>
      <c r="R17">
        <f>Rendement_quotidien('ETF Amérique'!P18,NASDAQ_COMPOSITE[[#This Row],[Dernier]])</f>
        <v>3.0028122227710558E-4</v>
      </c>
      <c r="S17">
        <f>Rendement_quotidien('ETF Amérique'!W18,NASDAQ_100_INDEX[[#This Row],[Dernier]])</f>
        <v>3.9723487613156004E-4</v>
      </c>
      <c r="T17">
        <f>Rendement_quotidien('ETF Amérique'!AD18,NASDAQ_BRAZIL_MID_LARGE_CAP_INDEX[[#This Row],[Dernier]])</f>
        <v>7.849180169985313E-3</v>
      </c>
      <c r="U17">
        <f>Rendement_quotidien('ETF Amérique'!AK18,BUENOS_AIRES_MERVAL[[#This Row],[Dernier]])</f>
        <v>5.5992931873578795E-2</v>
      </c>
      <c r="V17">
        <f>Rendement_quotidien('ETF Amérique'!B43,'ETF Amérique'!B42)</f>
        <v>-1.3159436334647012E-3</v>
      </c>
      <c r="W17">
        <f>Rendement_quotidien('ETF Amérique'!I43,'ETF Amérique'!I42)</f>
        <v>-1.0466020790608844E-2</v>
      </c>
      <c r="X17">
        <f>Rendement_quotidien('ETF Amérique'!P43,'ETF Amérique'!P42)</f>
        <v>5.8004640371230112E-3</v>
      </c>
      <c r="Y17">
        <f>Rendement_quotidien('ETF Amérique'!W43,'ETF Amérique'!W42)</f>
        <v>1.3276575160236987E-2</v>
      </c>
      <c r="Z17">
        <f>Rendement_quotidien('ETF Europe'!B18,STOXX_Europe_600[[#This Row],[Dernier]])</f>
        <v>-1.8103151758721192E-4</v>
      </c>
      <c r="AA17">
        <f>Rendement_quotidien('ETF Europe'!I18,DAX[[#This Row],[Dernier]])</f>
        <v>-3.604788677169039E-3</v>
      </c>
      <c r="AB17">
        <f>Rendement_quotidien('ETF Europe'!P18,MDAX[[#This Row],[Dernier]])</f>
        <v>-5.8579072515054578E-3</v>
      </c>
      <c r="AC17">
        <f>Rendement_quotidien('ETF Europe'!W18,NASDAQ_Austria_Large_Mid_Cap_Index[[#This Row],[Dernier]])</f>
        <v>-4.2069835927644128E-4</v>
      </c>
      <c r="AD17">
        <f>Rendement_quotidien('ETF Europe'!AD18,BEL_20[[#This Row],[Dernier]])</f>
        <v>-4.6706085129707559E-3</v>
      </c>
      <c r="AE17">
        <f>Rendement_quotidien('ETF Europe'!AK18,NASDAQ_Denmark_Large_Mid_Cap_Index[[#This Row],[Dernier]])</f>
        <v>5.3614931140638679E-3</v>
      </c>
      <c r="AF17">
        <f>Rendement_quotidien('ETF Europe'!AR18,IBEX_35[[#This Row],[Dernier]])</f>
        <v>-2.6783381238570448E-4</v>
      </c>
      <c r="AG17">
        <f>Rendement_quotidien('ETF Europe'!AY18,OMX_Helsinki_25_Index[[#This Row],[Dernier]])</f>
        <v>-1.1873926950653497E-3</v>
      </c>
      <c r="AH17">
        <f>Rendement_quotidien('ETF Europe'!BF18,Athex_Composite[[#This Row],[Dernier]])</f>
        <v>1.099348135078178E-2</v>
      </c>
      <c r="AI17">
        <f>Rendement_quotidien('ETF Europe'!BM18,NASDAQ_Ireland_Large_Mid_Cap_Index[[#This Row],[Dernier]])</f>
        <v>-3.1923675053546813E-5</v>
      </c>
      <c r="AJ17">
        <f>Rendement_quotidien('ETF Europe'!BT18,FTSE_MIB[[#This Row],[Dernier]])</f>
        <v>3.1577270398437151E-3</v>
      </c>
      <c r="AK17">
        <f>Rendement_quotidien('ETF Europe'!CA18,FTSE_250[[#This Row],[Dernier]])</f>
        <v>-3.1506770383174206E-3</v>
      </c>
      <c r="AL17">
        <f>Rendement_quotidien('ETF Asie-Pacifique'!B18,NASDAQ_Australia_Large_Mid_Cap_Index[[#This Row],[Dernier]])</f>
        <v>5.9602370644362542E-3</v>
      </c>
      <c r="AM17">
        <f>Rendement_quotidien('ETF Asie-Pacifique'!I18,CSI_300_INDEX[[#This Row],[Dernier]])</f>
        <v>-5.723357145841111E-3</v>
      </c>
      <c r="AN17">
        <f>Rendement_quotidien('ETF Asie-Pacifique'!P18,NASDAQ_Korea_Large_Mid_Cap_Index[[#This Row],[Dernier]])</f>
        <v>2.5456410112320096E-2</v>
      </c>
      <c r="AO17">
        <f>Rendement_quotidien('ETF Asie-Pacifique'!W18,HONG_KONG_HANG_SENG_INDIC[[#This Row],[Dernier]])</f>
        <v>-4.3488118056843215E-3</v>
      </c>
      <c r="AP17">
        <f>Rendement_quotidien('ETF Asie-Pacifique'!AD18,NASDAQ_Indonesia_Large_Mid_Cap_Index[[#This Row],[Dernier]])</f>
        <v>1.8239128111977775E-2</v>
      </c>
      <c r="AQ17">
        <f>Rendement_quotidien('ETF Asie-Pacifique'!AK18,Nikkei_225[[#This Row],[Dernier]])</f>
        <v>8.9158825849344221E-3</v>
      </c>
      <c r="AR17">
        <f>Rendement_quotidien('ETF Asie-Pacifique'!B44,'ETF Asie-Pacifique'!B43)</f>
        <v>9.5157730754250637E-3</v>
      </c>
      <c r="AS17">
        <f>Rendement_quotidien('ETF Asie-Pacifique'!I44,'ETF Asie-Pacifique'!I43)</f>
        <v>-2.6230305557002989E-3</v>
      </c>
      <c r="AT17">
        <f>Rendement_quotidien('ETF Asie-Pacifique'!P44,'ETF Asie-Pacifique'!P43)</f>
        <v>3.2800328003280222E-3</v>
      </c>
      <c r="AU17">
        <f>Rendement_quotidien('ETF Afrique'!B18,NASDAQ_South_Africa_Large_Mid_Cap_Index[[#This Row],[Dernier]])</f>
        <v>8.426820689399742E-3</v>
      </c>
      <c r="AV17">
        <f>Rendement_quotidien('ETF Afrique'!I18,NASDAQ_Morocco_Large_Mid_Cap_Index[[#This Row],[Dernier]])</f>
        <v>-6.5011465549325437E-3</v>
      </c>
      <c r="AW17">
        <f>Rendement_quotidien('ETF Afrique'!P18,NASDAQ_Turkey_Large_Mid_Cap_Index[[#This Row],[Dernier]])</f>
        <v>1.4128156047762282E-3</v>
      </c>
      <c r="BA17">
        <f t="shared" si="0"/>
        <v>1.5394760103697685E-3</v>
      </c>
    </row>
    <row r="18" spans="1:53" x14ac:dyDescent="0.3">
      <c r="B18">
        <f>Rendement_quotidien('ETF France'!B19,CAC_40[[#This Row],[Dernier]])</f>
        <v>1.8810990272585058E-3</v>
      </c>
      <c r="C18">
        <f>Rendement_quotidien('ETF France'!I19,CAC_40_GROSS_TR[[#This Row],[Dernier]])</f>
        <v>1.8803498609861681E-3</v>
      </c>
      <c r="D18">
        <f>Rendement_quotidien('ETF France'!P19,CAC_40_ESG[[#This Row],[Dernier]])</f>
        <v>5.3076405714422422E-4</v>
      </c>
      <c r="E18">
        <f>Rendement_quotidien('ETF France'!W19,CAC_40_Large_60[[#This Row],[Dernier]])</f>
        <v>9.038507178111204E-3</v>
      </c>
      <c r="F18">
        <f>Rendement_quotidien('ETF France'!AD19,SBF_120[[#This Row],[Dernier]])</f>
        <v>1.8326237746247784E-3</v>
      </c>
      <c r="G18">
        <f>Rendement_quotidien('ETF France'!B45,'ETF France'!B44)</f>
        <v>4.9141262055307474E-4</v>
      </c>
      <c r="H18">
        <f>Rendement_quotidien('ETF France'!I45,'ETF France'!I44)</f>
        <v>-1.3543955664275995E-3</v>
      </c>
      <c r="I18">
        <f>Rendement_quotidien('ETF France'!P45,'ETF France'!P44)</f>
        <v>-1.0756176264704687E-3</v>
      </c>
      <c r="J18">
        <f>Rendement_quotidien('ETF France'!W45,'ETF France'!W44)</f>
        <v>1.5015915009714328E-2</v>
      </c>
      <c r="K18">
        <f>Rendement_quotidien('ETF France'!AD45,'ETF France'!AD44)</f>
        <v>5.4038909914573456E-3</v>
      </c>
      <c r="L18">
        <f>Rendement_quotidien('ETF France'!AK45,'ETF France'!AK44)</f>
        <v>2.5850643641660213E-3</v>
      </c>
      <c r="M18">
        <f>Rendement_quotidien('ETF France'!AR45,'ETF France'!AR44)</f>
        <v>6.3367531683765693E-3</v>
      </c>
      <c r="N18">
        <f>Rendement_quotidien('ETF France'!AY45,'ETF France'!AY44)</f>
        <v>-1.0316887157053321E-4</v>
      </c>
      <c r="O18">
        <f>Rendement_quotidien('ETF France'!BF45,'ETF France'!BF44)</f>
        <v>1.1020834066101555E-2</v>
      </c>
      <c r="P18">
        <f>Rendement_quotidien('ETF Amérique'!B19,S_P_500[[#This Row],[Dernier]])</f>
        <v>2.6881596267984633E-3</v>
      </c>
      <c r="Q18">
        <f>Rendement_quotidien('ETF Amérique'!I19,DOW_JONES_INDUSTRIAL_AVERAGE[[#This Row],[Dernier]])</f>
        <v>4.3148460011490607E-3</v>
      </c>
      <c r="R18">
        <f>Rendement_quotidien('ETF Amérique'!P19,NASDAQ_COMPOSITE[[#This Row],[Dernier]])</f>
        <v>3.7061843137435198E-3</v>
      </c>
      <c r="S18">
        <f>Rendement_quotidien('ETF Amérique'!W19,NASDAQ_100_INDEX[[#This Row],[Dernier]])</f>
        <v>3.2614687972123912E-3</v>
      </c>
      <c r="T18">
        <f>Rendement_quotidien('ETF Amérique'!AD19,NASDAQ_BRAZIL_MID_LARGE_CAP_INDEX[[#This Row],[Dernier]])</f>
        <v>3.5761749426120575E-3</v>
      </c>
      <c r="U18">
        <f>Rendement_quotidien('ETF Amérique'!AK19,BUENOS_AIRES_MERVAL[[#This Row],[Dernier]])</f>
        <v>-2.5835181428667444E-3</v>
      </c>
      <c r="V18">
        <f>Rendement_quotidien('ETF Amérique'!B44,'ETF Amérique'!B43)</f>
        <v>4.2236901785989078E-3</v>
      </c>
      <c r="W18">
        <f>Rendement_quotidien('ETF Amérique'!I44,'ETF Amérique'!I43)</f>
        <v>6.0301984206301154E-3</v>
      </c>
      <c r="X18">
        <f>Rendement_quotidien('ETF Amérique'!P44,'ETF Amérique'!P43)</f>
        <v>-1.3729977116704659E-2</v>
      </c>
      <c r="Y18">
        <f>Rendement_quotidien('ETF Amérique'!W44,'ETF Amérique'!W43)</f>
        <v>4.2848190125484341E-3</v>
      </c>
      <c r="Z18">
        <f>Rendement_quotidien('ETF Europe'!B19,STOXX_Europe_600[[#This Row],[Dernier]])</f>
        <v>6.3401202811390475E-4</v>
      </c>
      <c r="AA18">
        <f>Rendement_quotidien('ETF Europe'!I19,DAX[[#This Row],[Dernier]])</f>
        <v>-3.7249345049151362E-3</v>
      </c>
      <c r="AB18">
        <f>Rendement_quotidien('ETF Europe'!P19,MDAX[[#This Row],[Dernier]])</f>
        <v>-4.2082188326329987E-3</v>
      </c>
      <c r="AC18">
        <f>Rendement_quotidien('ETF Europe'!W19,NASDAQ_Austria_Large_Mid_Cap_Index[[#This Row],[Dernier]])</f>
        <v>-3.5863996273869671E-3</v>
      </c>
      <c r="AD18">
        <f>Rendement_quotidien('ETF Europe'!AD19,BEL_20[[#This Row],[Dernier]])</f>
        <v>2.5784882202371929E-3</v>
      </c>
      <c r="AE18">
        <f>Rendement_quotidien('ETF Europe'!AK19,NASDAQ_Denmark_Large_Mid_Cap_Index[[#This Row],[Dernier]])</f>
        <v>-8.1263754307027633E-3</v>
      </c>
      <c r="AF18">
        <f>Rendement_quotidien('ETF Europe'!AR19,IBEX_35[[#This Row],[Dernier]])</f>
        <v>6.350500282682749E-3</v>
      </c>
      <c r="AG18">
        <f>Rendement_quotidien('ETF Europe'!AY19,OMX_Helsinki_25_Index[[#This Row],[Dernier]])</f>
        <v>7.1674602874546439E-3</v>
      </c>
      <c r="AH18">
        <f>Rendement_quotidien('ETF Europe'!BF19,Athex_Composite[[#This Row],[Dernier]])</f>
        <v>4.3268307810446242E-3</v>
      </c>
      <c r="AI18">
        <f>Rendement_quotidien('ETF Europe'!BM19,NASDAQ_Ireland_Large_Mid_Cap_Index[[#This Row],[Dernier]])</f>
        <v>-1.1615830326883959E-3</v>
      </c>
      <c r="AJ18">
        <f>Rendement_quotidien('ETF Europe'!BT19,FTSE_MIB[[#This Row],[Dernier]])</f>
        <v>8.860729999757495E-3</v>
      </c>
      <c r="AK18">
        <f>Rendement_quotidien('ETF Europe'!CA19,FTSE_250[[#This Row],[Dernier]])</f>
        <v>7.4138227276738505E-3</v>
      </c>
      <c r="AL18">
        <f>Rendement_quotidien('ETF Asie-Pacifique'!B19,NASDAQ_Australia_Large_Mid_Cap_Index[[#This Row],[Dernier]])</f>
        <v>-1.4270724029381283E-3</v>
      </c>
      <c r="AM18">
        <f>Rendement_quotidien('ETF Asie-Pacifique'!I19,CSI_300_INDEX[[#This Row],[Dernier]])</f>
        <v>2.3095992225601544E-2</v>
      </c>
      <c r="AN18">
        <f>Rendement_quotidien('ETF Asie-Pacifique'!P19,NASDAQ_Korea_Large_Mid_Cap_Index[[#This Row],[Dernier]])</f>
        <v>3.6802289920260293E-3</v>
      </c>
      <c r="AO18">
        <f>Rendement_quotidien('ETF Asie-Pacifique'!W19,HONG_KONG_HANG_SENG_INDIC[[#This Row],[Dernier]])</f>
        <v>1.0105971401947533E-2</v>
      </c>
      <c r="AP18">
        <f>Rendement_quotidien('ETF Asie-Pacifique'!AD19,NASDAQ_Indonesia_Large_Mid_Cap_Index[[#This Row],[Dernier]])</f>
        <v>1.5836146356818008E-2</v>
      </c>
      <c r="AQ18">
        <f>Rendement_quotidien('ETF Asie-Pacifique'!AK19,Nikkei_225[[#This Row],[Dernier]])</f>
        <v>1.2200237831983355E-2</v>
      </c>
      <c r="AR18">
        <f>Rendement_quotidien('ETF Asie-Pacifique'!B45,'ETF Asie-Pacifique'!B44)</f>
        <v>1.677688459456967E-2</v>
      </c>
      <c r="AS18">
        <f>Rendement_quotidien('ETF Asie-Pacifique'!I45,'ETF Asie-Pacifique'!I44)</f>
        <v>5.8621563299929309E-3</v>
      </c>
      <c r="AT18">
        <f>Rendement_quotidien('ETF Asie-Pacifique'!P45,'ETF Asie-Pacifique'!P44)</f>
        <v>-5.5562886769778966E-4</v>
      </c>
      <c r="AU18">
        <f>Rendement_quotidien('ETF Afrique'!B19,NASDAQ_South_Africa_Large_Mid_Cap_Index[[#This Row],[Dernier]])</f>
        <v>7.5278283446239417E-3</v>
      </c>
      <c r="AV18">
        <f>Rendement_quotidien('ETF Afrique'!I19,NASDAQ_Morocco_Large_Mid_Cap_Index[[#This Row],[Dernier]])</f>
        <v>-2.0308521791224201E-3</v>
      </c>
      <c r="AW18">
        <f>Rendement_quotidien('ETF Afrique'!P19,NASDAQ_Turkey_Large_Mid_Cap_Index[[#This Row],[Dernier]])</f>
        <v>-1.5700699802619775E-2</v>
      </c>
      <c r="BA18">
        <f t="shared" si="0"/>
        <v>1.8810990272585058E-3</v>
      </c>
    </row>
    <row r="19" spans="1:53" x14ac:dyDescent="0.3">
      <c r="B19">
        <f>Rendement_quotidien('ETF France'!B20,CAC_40[[#This Row],[Dernier]])</f>
        <v>7.8256314838992657E-3</v>
      </c>
      <c r="C19">
        <f>Rendement_quotidien('ETF France'!I20,CAC_40_GROSS_TR[[#This Row],[Dernier]])</f>
        <v>7.8264781172968645E-3</v>
      </c>
      <c r="D19">
        <f>Rendement_quotidien('ETF France'!P20,CAC_40_ESG[[#This Row],[Dernier]])</f>
        <v>8.272430542222077E-3</v>
      </c>
      <c r="E19">
        <f>Rendement_quotidien('ETF France'!W20,CAC_40_Large_60[[#This Row],[Dernier]])</f>
        <v>-2.931810342753072E-3</v>
      </c>
      <c r="F19">
        <f>Rendement_quotidien('ETF France'!AD20,SBF_120[[#This Row],[Dernier]])</f>
        <v>7.5214468684993213E-3</v>
      </c>
      <c r="G19">
        <f>Rendement_quotidien('ETF France'!B46,'ETF France'!B45)</f>
        <v>1.2266685838043883E-3</v>
      </c>
      <c r="H19">
        <f>Rendement_quotidien('ETF France'!I46,'ETF France'!I45)</f>
        <v>1.7007041758612451E-2</v>
      </c>
      <c r="I19">
        <f>Rendement_quotidien('ETF France'!P46,'ETF France'!P45)</f>
        <v>8.9055017742103431E-3</v>
      </c>
      <c r="J19">
        <f>Rendement_quotidien('ETF France'!W46,'ETF France'!W45)</f>
        <v>1.811800515586661E-3</v>
      </c>
      <c r="K19">
        <f>Rendement_quotidien('ETF France'!AD46,'ETF France'!AD45)</f>
        <v>-1.2344799753114368E-4</v>
      </c>
      <c r="L19">
        <f>Rendement_quotidien('ETF France'!AK46,'ETF France'!AK45)</f>
        <v>7.2829649994712907E-3</v>
      </c>
      <c r="M19">
        <f>Rendement_quotidien('ETF France'!AR46,'ETF France'!AR45)</f>
        <v>6.302831350020569E-3</v>
      </c>
      <c r="N19">
        <f>Rendement_quotidien('ETF France'!AY46,'ETF France'!AY45)</f>
        <v>1.1584406409556401E-2</v>
      </c>
      <c r="O19">
        <f>Rendement_quotidien('ETF France'!BF46,'ETF France'!BF45)</f>
        <v>-6.9969962977623583E-3</v>
      </c>
      <c r="P19">
        <f>Rendement_quotidien('ETF Amérique'!B20,S_P_500[[#This Row],[Dernier]])</f>
        <v>2.1059939828742785E-3</v>
      </c>
      <c r="Q19">
        <f>Rendement_quotidien('ETF Amérique'!I20,DOW_JONES_INDUSTRIAL_AVERAGE[[#This Row],[Dernier]])</f>
        <v>2.5129479926150407E-3</v>
      </c>
      <c r="R19">
        <f>Rendement_quotidien('ETF Amérique'!P20,NASDAQ_COMPOSITE[[#This Row],[Dernier]])</f>
        <v>4.5303333258066474E-3</v>
      </c>
      <c r="S19">
        <f>Rendement_quotidien('ETF Amérique'!W20,NASDAQ_100_INDEX[[#This Row],[Dernier]])</f>
        <v>4.6447639228764806E-3</v>
      </c>
      <c r="T19">
        <f>Rendement_quotidien('ETF Amérique'!AD20,NASDAQ_BRAZIL_MID_LARGE_CAP_INDEX[[#This Row],[Dernier]])</f>
        <v>-7.720526530318652E-3</v>
      </c>
      <c r="U19">
        <f>Rendement_quotidien('ETF Amérique'!AK20,BUENOS_AIRES_MERVAL[[#This Row],[Dernier]])</f>
        <v>-0.13250769462729375</v>
      </c>
      <c r="V19">
        <f>Rendement_quotidien('ETF Amérique'!B45,'ETF Amérique'!B44)</f>
        <v>7.2289156626506278E-3</v>
      </c>
      <c r="W19">
        <f>Rendement_quotidien('ETF Amérique'!I45,'ETF Amérique'!I44)</f>
        <v>-4.9775165240012952E-4</v>
      </c>
      <c r="X19">
        <f>Rendement_quotidien('ETF Amérique'!P45,'ETF Amérique'!P44)</f>
        <v>2.2118077902769538E-3</v>
      </c>
      <c r="Y19">
        <f>Rendement_quotidien('ETF Amérique'!W45,'ETF Amérique'!W44)</f>
        <v>6.274949965633483E-3</v>
      </c>
      <c r="Z19">
        <f>Rendement_quotidien('ETF Europe'!B20,STOXX_Europe_600[[#This Row],[Dernier]])</f>
        <v>5.1528559203219172E-3</v>
      </c>
      <c r="AA19">
        <f>Rendement_quotidien('ETF Europe'!I20,DAX[[#This Row],[Dernier]])</f>
        <v>8.9058006575418319E-3</v>
      </c>
      <c r="AB19">
        <f>Rendement_quotidien('ETF Europe'!P20,MDAX[[#This Row],[Dernier]])</f>
        <v>1.4751109390316772E-2</v>
      </c>
      <c r="AC19">
        <f>Rendement_quotidien('ETF Europe'!W20,NASDAQ_Austria_Large_Mid_Cap_Index[[#This Row],[Dernier]])</f>
        <v>-2.6200386502154903E-3</v>
      </c>
      <c r="AD19">
        <f>Rendement_quotidien('ETF Europe'!AD20,BEL_20[[#This Row],[Dernier]])</f>
        <v>-4.2880683094898581E-3</v>
      </c>
      <c r="AE19">
        <f>Rendement_quotidien('ETF Europe'!AK20,NASDAQ_Denmark_Large_Mid_Cap_Index[[#This Row],[Dernier]])</f>
        <v>1.758594720225834E-2</v>
      </c>
      <c r="AF19">
        <f>Rendement_quotidien('ETF Europe'!AR20,IBEX_35[[#This Row],[Dernier]])</f>
        <v>1.2453159215404403E-2</v>
      </c>
      <c r="AG19">
        <f>Rendement_quotidien('ETF Europe'!AY20,OMX_Helsinki_25_Index[[#This Row],[Dernier]])</f>
        <v>2.3935422230821246E-3</v>
      </c>
      <c r="AH19">
        <f>Rendement_quotidien('ETF Europe'!BF20,Athex_Composite[[#This Row],[Dernier]])</f>
        <v>8.3686992777901367E-3</v>
      </c>
      <c r="AI19">
        <f>Rendement_quotidien('ETF Europe'!BM20,NASDAQ_Ireland_Large_Mid_Cap_Index[[#This Row],[Dernier]])</f>
        <v>3.6162149064860125E-3</v>
      </c>
      <c r="AJ19">
        <f>Rendement_quotidien('ETF Europe'!BT20,FTSE_MIB[[#This Row],[Dernier]])</f>
        <v>1.2264266374532602E-3</v>
      </c>
      <c r="AK19">
        <f>Rendement_quotidien('ETF Europe'!CA20,FTSE_250[[#This Row],[Dernier]])</f>
        <v>-2.8990526797831977E-3</v>
      </c>
      <c r="AL19">
        <f>Rendement_quotidien('ETF Asie-Pacifique'!B20,NASDAQ_Australia_Large_Mid_Cap_Index[[#This Row],[Dernier]])</f>
        <v>1.1256462278966707E-2</v>
      </c>
      <c r="AM19">
        <f>Rendement_quotidien('ETF Asie-Pacifique'!I20,CSI_300_INDEX[[#This Row],[Dernier]])</f>
        <v>2.0512774273824018E-3</v>
      </c>
      <c r="AN19">
        <f>Rendement_quotidien('ETF Asie-Pacifique'!P20,NASDAQ_Korea_Large_Mid_Cap_Index[[#This Row],[Dernier]])</f>
        <v>2.1107647562757934E-2</v>
      </c>
      <c r="AO19">
        <f>Rendement_quotidien('ETF Asie-Pacifique'!W20,HONG_KONG_HANG_SENG_INDIC[[#This Row],[Dernier]])</f>
        <v>1.1867873453562144E-2</v>
      </c>
      <c r="AP19">
        <f>Rendement_quotidien('ETF Asie-Pacifique'!AD20,NASDAQ_Indonesia_Large_Mid_Cap_Index[[#This Row],[Dernier]])</f>
        <v>1.957681326221199E-2</v>
      </c>
      <c r="AQ19">
        <f>Rendement_quotidien('ETF Asie-Pacifique'!AK20,Nikkei_225[[#This Row],[Dernier]])</f>
        <v>8.7065389241287039E-3</v>
      </c>
      <c r="AR19">
        <f>Rendement_quotidien('ETF Asie-Pacifique'!B46,'ETF Asie-Pacifique'!B45)</f>
        <v>1.7245237754225241E-2</v>
      </c>
      <c r="AS19">
        <f>Rendement_quotidien('ETF Asie-Pacifique'!I46,'ETF Asie-Pacifique'!I45)</f>
        <v>1.071081677704204E-2</v>
      </c>
      <c r="AT19">
        <f>Rendement_quotidien('ETF Asie-Pacifique'!P46,'ETF Asie-Pacifique'!P45)</f>
        <v>-1.183890848695318E-2</v>
      </c>
      <c r="AU19">
        <f>Rendement_quotidien('ETF Afrique'!B20,NASDAQ_South_Africa_Large_Mid_Cap_Index[[#This Row],[Dernier]])</f>
        <v>1.9435474225570424E-3</v>
      </c>
      <c r="AV19">
        <f>Rendement_quotidien('ETF Afrique'!I20,NASDAQ_Morocco_Large_Mid_Cap_Index[[#This Row],[Dernier]])</f>
        <v>2.1535316940626451E-2</v>
      </c>
      <c r="AW19">
        <f>Rendement_quotidien('ETF Afrique'!P20,NASDAQ_Turkey_Large_Mid_Cap_Index[[#This Row],[Dernier]])</f>
        <v>1.2000060529939622E-2</v>
      </c>
      <c r="BA19">
        <f t="shared" si="0"/>
        <v>7.8256314838992657E-3</v>
      </c>
    </row>
    <row r="20" spans="1:53" x14ac:dyDescent="0.3">
      <c r="B20">
        <f>Rendement_quotidien('ETF France'!B21,CAC_40[[#This Row],[Dernier]])</f>
        <v>-3.1355047201426078E-3</v>
      </c>
      <c r="C20">
        <f>Rendement_quotidien('ETF France'!I21,CAC_40_GROSS_TR[[#This Row],[Dernier]])</f>
        <v>-3.1353324143797183E-3</v>
      </c>
      <c r="D20">
        <f>Rendement_quotidien('ETF France'!P21,CAC_40_ESG[[#This Row],[Dernier]])</f>
        <v>-1.171065302192114E-3</v>
      </c>
      <c r="E20">
        <f>Rendement_quotidien('ETF France'!W21,CAC_40_Large_60[[#This Row],[Dernier]])</f>
        <v>-9.8210137128832871E-3</v>
      </c>
      <c r="F20">
        <f>Rendement_quotidien('ETF France'!AD21,SBF_120[[#This Row],[Dernier]])</f>
        <v>-2.9055565555012419E-3</v>
      </c>
      <c r="G20">
        <f>Rendement_quotidien('ETF France'!B47,'ETF France'!B46)</f>
        <v>-5.8378689084091437E-4</v>
      </c>
      <c r="H20">
        <f>Rendement_quotidien('ETF France'!I47,'ETF France'!I46)</f>
        <v>-4.4943065587212064E-3</v>
      </c>
      <c r="I20">
        <f>Rendement_quotidien('ETF France'!P47,'ETF France'!P46)</f>
        <v>3.6531065190717851E-4</v>
      </c>
      <c r="J20">
        <f>Rendement_quotidien('ETF France'!W47,'ETF France'!W46)</f>
        <v>-1.7925410769481044E-2</v>
      </c>
      <c r="K20">
        <f>Rendement_quotidien('ETF France'!AD47,'ETF France'!AD46)</f>
        <v>4.6412455519409361E-3</v>
      </c>
      <c r="L20">
        <f>Rendement_quotidien('ETF France'!AK47,'ETF France'!AK46)</f>
        <v>7.931262392597488E-5</v>
      </c>
      <c r="M20">
        <f>Rendement_quotidien('ETF France'!AR47,'ETF France'!AR46)</f>
        <v>-1.021062977734811E-2</v>
      </c>
      <c r="N20">
        <f>Rendement_quotidien('ETF France'!AY47,'ETF France'!AY46)</f>
        <v>1.5034346759670502E-2</v>
      </c>
      <c r="O20">
        <f>Rendement_quotidien('ETF France'!BF47,'ETF France'!BF46)</f>
        <v>-5.6032786126096919E-3</v>
      </c>
      <c r="P20">
        <f>Rendement_quotidien('ETF Amérique'!B21,S_P_500[[#This Row],[Dernier]])</f>
        <v>-3.1651410010335042E-3</v>
      </c>
      <c r="Q20">
        <f>Rendement_quotidien('ETF Amérique'!I21,DOW_JONES_INDUSTRIAL_AVERAGE[[#This Row],[Dernier]])</f>
        <v>-4.83173535864506E-3</v>
      </c>
      <c r="R20">
        <f>Rendement_quotidien('ETF Amérique'!P21,NASDAQ_COMPOSITE[[#This Row],[Dernier]])</f>
        <v>-3.3628635750737514E-4</v>
      </c>
      <c r="S20">
        <f>Rendement_quotidien('ETF Amérique'!W21,NASDAQ_100_INDEX[[#This Row],[Dernier]])</f>
        <v>8.221551127004259E-4</v>
      </c>
      <c r="T20">
        <f>Rendement_quotidien('ETF Amérique'!AD21,NASDAQ_BRAZIL_MID_LARGE_CAP_INDEX[[#This Row],[Dernier]])</f>
        <v>1.9170383041114302E-2</v>
      </c>
      <c r="U20">
        <f>Rendement_quotidien('ETF Amérique'!AK21,BUENOS_AIRES_MERVAL[[#This Row],[Dernier]])</f>
        <v>3.6700484012670048E-3</v>
      </c>
      <c r="V20">
        <f>Rendement_quotidien('ETF Amérique'!B46,'ETF Amérique'!B45)</f>
        <v>-1.5578425554434091E-2</v>
      </c>
      <c r="W20">
        <f>Rendement_quotidien('ETF Amérique'!I46,'ETF Amérique'!I45)</f>
        <v>3.9876935629175152E-3</v>
      </c>
      <c r="X20">
        <f>Rendement_quotidien('ETF Amérique'!P46,'ETF Amérique'!P45)</f>
        <v>3.8086601677630717E-4</v>
      </c>
      <c r="Y20">
        <f>Rendement_quotidien('ETF Amérique'!W46,'ETF Amérique'!W45)</f>
        <v>2.0633961348960018E-4</v>
      </c>
      <c r="Z20">
        <f>Rendement_quotidien('ETF Europe'!B21,STOXX_Europe_600[[#This Row],[Dernier]])</f>
        <v>-1.5997382246541476E-3</v>
      </c>
      <c r="AA20">
        <f>Rendement_quotidien('ETF Europe'!I21,DAX[[#This Row],[Dernier]])</f>
        <v>-7.2927048131011295E-3</v>
      </c>
      <c r="AB20">
        <f>Rendement_quotidien('ETF Europe'!P21,MDAX[[#This Row],[Dernier]])</f>
        <v>7.3689835407909146E-3</v>
      </c>
      <c r="AC20">
        <f>Rendement_quotidien('ETF Europe'!W21,NASDAQ_Austria_Large_Mid_Cap_Index[[#This Row],[Dernier]])</f>
        <v>5.1925734991967809E-3</v>
      </c>
      <c r="AD20">
        <f>Rendement_quotidien('ETF Europe'!AD21,BEL_20[[#This Row],[Dernier]])</f>
        <v>2.6430578531361172E-3</v>
      </c>
      <c r="AE20">
        <f>Rendement_quotidien('ETF Europe'!AK21,NASDAQ_Denmark_Large_Mid_Cap_Index[[#This Row],[Dernier]])</f>
        <v>-1.3374733661714733E-2</v>
      </c>
      <c r="AF20">
        <f>Rendement_quotidien('ETF Europe'!AR21,IBEX_35[[#This Row],[Dernier]])</f>
        <v>8.9935246622431856E-4</v>
      </c>
      <c r="AG20">
        <f>Rendement_quotidien('ETF Europe'!AY21,OMX_Helsinki_25_Index[[#This Row],[Dernier]])</f>
        <v>-3.7484771811453776E-4</v>
      </c>
      <c r="AH20">
        <f>Rendement_quotidien('ETF Europe'!BF21,Athex_Composite[[#This Row],[Dernier]])</f>
        <v>-1.3829407566024088E-3</v>
      </c>
      <c r="AI20">
        <f>Rendement_quotidien('ETF Europe'!BM21,NASDAQ_Ireland_Large_Mid_Cap_Index[[#This Row],[Dernier]])</f>
        <v>2.9988582328746229E-3</v>
      </c>
      <c r="AJ20">
        <f>Rendement_quotidien('ETF Europe'!BT21,FTSE_MIB[[#This Row],[Dernier]])</f>
        <v>6.8193872593722855E-3</v>
      </c>
      <c r="AK20">
        <f>Rendement_quotidien('ETF Europe'!CA21,FTSE_250[[#This Row],[Dernier]])</f>
        <v>-4.0462174507539545E-3</v>
      </c>
      <c r="AL20">
        <f>Rendement_quotidien('ETF Asie-Pacifique'!B21,NASDAQ_Australia_Large_Mid_Cap_Index[[#This Row],[Dernier]])</f>
        <v>-5.6470945740622397E-3</v>
      </c>
      <c r="AM20">
        <f>Rendement_quotidien('ETF Asie-Pacifique'!I21,CSI_300_INDEX[[#This Row],[Dernier]])</f>
        <v>-7.00828414551971E-3</v>
      </c>
      <c r="AN20">
        <f>Rendement_quotidien('ETF Asie-Pacifique'!P21,NASDAQ_Korea_Large_Mid_Cap_Index[[#This Row],[Dernier]])</f>
        <v>1.7872321716446253E-2</v>
      </c>
      <c r="AO20">
        <f>Rendement_quotidien('ETF Asie-Pacifique'!W21,HONG_KONG_HANG_SENG_INDIC[[#This Row],[Dernier]])</f>
        <v>8.495167593963026E-3</v>
      </c>
      <c r="AP20">
        <f>Rendement_quotidien('ETF Asie-Pacifique'!AD21,NASDAQ_Indonesia_Large_Mid_Cap_Index[[#This Row],[Dernier]])</f>
        <v>-2.7152146763705268E-2</v>
      </c>
      <c r="AQ20">
        <f>Rendement_quotidien('ETF Asie-Pacifique'!AK21,Nikkei_225[[#This Row],[Dernier]])</f>
        <v>-4.2278618663218635E-3</v>
      </c>
      <c r="AR20">
        <f>Rendement_quotidien('ETF Asie-Pacifique'!B47,'ETF Asie-Pacifique'!B46)</f>
        <v>8.8456415234911562E-3</v>
      </c>
      <c r="AS20">
        <f>Rendement_quotidien('ETF Asie-Pacifique'!I47,'ETF Asie-Pacifique'!I46)</f>
        <v>-4.2730533867903746E-3</v>
      </c>
      <c r="AT20">
        <f>Rendement_quotidien('ETF Asie-Pacifique'!P47,'ETF Asie-Pacifique'!P46)</f>
        <v>-6.5725778959569783E-3</v>
      </c>
      <c r="AU20">
        <f>Rendement_quotidien('ETF Afrique'!B21,NASDAQ_South_Africa_Large_Mid_Cap_Index[[#This Row],[Dernier]])</f>
        <v>3.3751856352099365E-3</v>
      </c>
      <c r="AV20">
        <f>Rendement_quotidien('ETF Afrique'!I21,NASDAQ_Morocco_Large_Mid_Cap_Index[[#This Row],[Dernier]])</f>
        <v>-2.5564573357266026E-2</v>
      </c>
      <c r="AW20">
        <f>Rendement_quotidien('ETF Afrique'!P21,NASDAQ_Turkey_Large_Mid_Cap_Index[[#This Row],[Dernier]])</f>
        <v>6.3349932233846525E-3</v>
      </c>
      <c r="BA20">
        <f t="shared" si="0"/>
        <v>-3.1355047201426078E-3</v>
      </c>
    </row>
    <row r="21" spans="1:53" x14ac:dyDescent="0.3">
      <c r="B21">
        <f>Rendement_quotidien('ETF France'!B22,CAC_40[[#This Row],[Dernier]])</f>
        <v>-2.693106347259154E-3</v>
      </c>
      <c r="C21">
        <f>Rendement_quotidien('ETF France'!I22,CAC_40_GROSS_TR[[#This Row],[Dernier]])</f>
        <v>-2.6933819182493007E-3</v>
      </c>
      <c r="D21">
        <f>Rendement_quotidien('ETF France'!P22,CAC_40_ESG[[#This Row],[Dernier]])</f>
        <v>-3.6143353729188592E-3</v>
      </c>
      <c r="E21">
        <f>Rendement_quotidien('ETF France'!W22,CAC_40_Large_60[[#This Row],[Dernier]])</f>
        <v>9.0685410188183681E-3</v>
      </c>
      <c r="F21">
        <f>Rendement_quotidien('ETF France'!AD22,SBF_120[[#This Row],[Dernier]])</f>
        <v>-1.943538163322318E-3</v>
      </c>
      <c r="G21">
        <f>Rendement_quotidien('ETF France'!B48,'ETF France'!B47)</f>
        <v>-1.4842571414667261E-2</v>
      </c>
      <c r="H21">
        <f>Rendement_quotidien('ETF France'!I48,'ETF France'!I47)</f>
        <v>5.4444775833834853E-3</v>
      </c>
      <c r="I21">
        <f>Rendement_quotidien('ETF France'!P48,'ETF France'!P47)</f>
        <v>3.9061013372082842E-3</v>
      </c>
      <c r="J21">
        <f>Rendement_quotidien('ETF France'!W48,'ETF France'!W47)</f>
        <v>-6.8076286082979168E-4</v>
      </c>
      <c r="K21">
        <f>Rendement_quotidien('ETF France'!AD48,'ETF France'!AD47)</f>
        <v>-2.7038817829097485E-2</v>
      </c>
      <c r="L21">
        <f>Rendement_quotidien('ETF France'!AK48,'ETF France'!AK47)</f>
        <v>5.7299352557199645E-3</v>
      </c>
      <c r="M21">
        <f>Rendement_quotidien('ETF France'!AR48,'ETF France'!AR47)</f>
        <v>1.5055944459560848E-2</v>
      </c>
      <c r="N21">
        <f>Rendement_quotidien('ETF France'!AY48,'ETF France'!AY47)</f>
        <v>5.8687081465210542E-3</v>
      </c>
      <c r="O21">
        <f>Rendement_quotidien('ETF France'!BF48,'ETF France'!BF47)</f>
        <v>1.3219786278166825E-2</v>
      </c>
      <c r="P21">
        <f>Rendement_quotidien('ETF Amérique'!B22,S_P_500[[#This Row],[Dernier]])</f>
        <v>8.3464376436433556E-3</v>
      </c>
      <c r="Q21">
        <f>Rendement_quotidien('ETF Amérique'!I22,DOW_JONES_INDUSTRIAL_AVERAGE[[#This Row],[Dernier]])</f>
        <v>7.7325047276161404E-3</v>
      </c>
      <c r="R21">
        <f>Rendement_quotidien('ETF Amérique'!P22,NASDAQ_COMPOSITE[[#This Row],[Dernier]])</f>
        <v>9.7666125679315499E-3</v>
      </c>
      <c r="S21">
        <f>Rendement_quotidien('ETF Amérique'!W22,NASDAQ_100_INDEX[[#This Row],[Dernier]])</f>
        <v>9.3175951661424224E-3</v>
      </c>
      <c r="T21">
        <f>Rendement_quotidien('ETF Amérique'!AD22,NASDAQ_BRAZIL_MID_LARGE_CAP_INDEX[[#This Row],[Dernier]])</f>
        <v>3.8266714091226865E-3</v>
      </c>
      <c r="U21">
        <f>Rendement_quotidien('ETF Amérique'!AK22,BUENOS_AIRES_MERVAL[[#This Row],[Dernier]])</f>
        <v>2.9128083666851729E-2</v>
      </c>
      <c r="V21">
        <f>Rendement_quotidien('ETF Amérique'!B47,'ETF Amérique'!B46)</f>
        <v>1.1795115675956749E-2</v>
      </c>
      <c r="W21">
        <f>Rendement_quotidien('ETF Amérique'!I47,'ETF Amérique'!I46)</f>
        <v>4.082482531685333E-3</v>
      </c>
      <c r="X21">
        <f>Rendement_quotidien('ETF Amérique'!P47,'ETF Amérique'!P46)</f>
        <v>3.4943716955891909E-3</v>
      </c>
      <c r="Y21">
        <f>Rendement_quotidien('ETF Amérique'!W47,'ETF Amérique'!W46)</f>
        <v>6.3881822073723277E-3</v>
      </c>
      <c r="Z21">
        <f>Rendement_quotidien('ETF Europe'!B22,STOXX_Europe_600[[#This Row],[Dernier]])</f>
        <v>6.0536230293719599E-3</v>
      </c>
      <c r="AA21">
        <f>Rendement_quotidien('ETF Europe'!I22,DAX[[#This Row],[Dernier]])</f>
        <v>7.4393510434503565E-3</v>
      </c>
      <c r="AB21">
        <f>Rendement_quotidien('ETF Europe'!P22,MDAX[[#This Row],[Dernier]])</f>
        <v>2.0557445818079716E-3</v>
      </c>
      <c r="AC21">
        <f>Rendement_quotidien('ETF Europe'!W22,NASDAQ_Austria_Large_Mid_Cap_Index[[#This Row],[Dernier]])</f>
        <v>1.450566109242498E-2</v>
      </c>
      <c r="AD21">
        <f>Rendement_quotidien('ETF Europe'!AD22,BEL_20[[#This Row],[Dernier]])</f>
        <v>5.2151265931613885E-3</v>
      </c>
      <c r="AE21">
        <f>Rendement_quotidien('ETF Europe'!AK22,NASDAQ_Denmark_Large_Mid_Cap_Index[[#This Row],[Dernier]])</f>
        <v>-7.9909790291716586E-3</v>
      </c>
      <c r="AF21">
        <f>Rendement_quotidien('ETF Europe'!AR22,IBEX_35[[#This Row],[Dernier]])</f>
        <v>1.1577599568704041E-2</v>
      </c>
      <c r="AG21">
        <f>Rendement_quotidien('ETF Europe'!AY22,OMX_Helsinki_25_Index[[#This Row],[Dernier]])</f>
        <v>6.6960925409623165E-3</v>
      </c>
      <c r="AH21">
        <f>Rendement_quotidien('ETF Europe'!BF22,Athex_Composite[[#This Row],[Dernier]])</f>
        <v>-2.7730407058648575E-3</v>
      </c>
      <c r="AI21">
        <f>Rendement_quotidien('ETF Europe'!BM22,NASDAQ_Ireland_Large_Mid_Cap_Index[[#This Row],[Dernier]])</f>
        <v>9.9755012064150547E-3</v>
      </c>
      <c r="AJ21">
        <f>Rendement_quotidien('ETF Europe'!BT22,FTSE_MIB[[#This Row],[Dernier]])</f>
        <v>2.7850540559573949E-3</v>
      </c>
      <c r="AK21">
        <f>Rendement_quotidien('ETF Europe'!CA22,FTSE_250[[#This Row],[Dernier]])</f>
        <v>5.0478458476589626E-3</v>
      </c>
      <c r="AL21">
        <f>Rendement_quotidien('ETF Asie-Pacifique'!B22,NASDAQ_Australia_Large_Mid_Cap_Index[[#This Row],[Dernier]])</f>
        <v>1.2931580949160906E-3</v>
      </c>
      <c r="AM21">
        <f>Rendement_quotidien('ETF Asie-Pacifique'!I22,CSI_300_INDEX[[#This Row],[Dernier]])</f>
        <v>1.6254439143379847E-3</v>
      </c>
      <c r="AN21">
        <f>Rendement_quotidien('ETF Asie-Pacifique'!P22,NASDAQ_Korea_Large_Mid_Cap_Index[[#This Row],[Dernier]])</f>
        <v>3.8766817957790376E-3</v>
      </c>
      <c r="AO21">
        <f>Rendement_quotidien('ETF Asie-Pacifique'!W22,HONG_KONG_HANG_SENG_INDIC[[#This Row],[Dernier]])</f>
        <v>1.4345226432058458E-2</v>
      </c>
      <c r="AP21">
        <f>Rendement_quotidien('ETF Asie-Pacifique'!AD22,NASDAQ_Indonesia_Large_Mid_Cap_Index[[#This Row],[Dernier]])</f>
        <v>-1.8201805382322474E-2</v>
      </c>
      <c r="AQ21">
        <f>Rendement_quotidien('ETF Asie-Pacifique'!AK22,Nikkei_225[[#This Row],[Dernier]])</f>
        <v>1.4529943338660414E-2</v>
      </c>
      <c r="AR21">
        <f>Rendement_quotidien('ETF Asie-Pacifique'!B48,'ETF Asie-Pacifique'!B47)</f>
        <v>1.4498396701786573E-2</v>
      </c>
      <c r="AS21">
        <f>Rendement_quotidien('ETF Asie-Pacifique'!I48,'ETF Asie-Pacifique'!I47)</f>
        <v>6.6201720536692302E-3</v>
      </c>
      <c r="AT21">
        <f>Rendement_quotidien('ETF Asie-Pacifique'!P48,'ETF Asie-Pacifique'!P47)</f>
        <v>1.0123966942148791E-2</v>
      </c>
      <c r="AU21">
        <f>Rendement_quotidien('ETF Afrique'!B22,NASDAQ_South_Africa_Large_Mid_Cap_Index[[#This Row],[Dernier]])</f>
        <v>1.635920109772834E-2</v>
      </c>
      <c r="AV21">
        <f>Rendement_quotidien('ETF Afrique'!I22,NASDAQ_Morocco_Large_Mid_Cap_Index[[#This Row],[Dernier]])</f>
        <v>5.2392113608162195E-3</v>
      </c>
      <c r="AW21">
        <f>Rendement_quotidien('ETF Afrique'!P22,NASDAQ_Turkey_Large_Mid_Cap_Index[[#This Row],[Dernier]])</f>
        <v>-2.424998885570365E-2</v>
      </c>
      <c r="BA21">
        <f t="shared" si="0"/>
        <v>-2.693106347259154E-3</v>
      </c>
    </row>
    <row r="22" spans="1:53" x14ac:dyDescent="0.3">
      <c r="B22">
        <f>Rendement_quotidien('ETF France'!B23,CAC_40[[#This Row],[Dernier]])</f>
        <v>8.5521115720024864E-3</v>
      </c>
      <c r="C22">
        <f>Rendement_quotidien('ETF France'!I23,CAC_40_GROSS_TR[[#This Row],[Dernier]])</f>
        <v>8.5518890658077135E-3</v>
      </c>
      <c r="D22">
        <f>Rendement_quotidien('ETF France'!P23,CAC_40_ESG[[#This Row],[Dernier]])</f>
        <v>1.0247669117345166E-2</v>
      </c>
      <c r="E22">
        <f>Rendement_quotidien('ETF France'!W23,CAC_40_Large_60[[#This Row],[Dernier]])</f>
        <v>6.4960582560084153E-4</v>
      </c>
      <c r="F22">
        <f>Rendement_quotidien('ETF France'!AD23,SBF_120[[#This Row],[Dernier]])</f>
        <v>7.93238845940945E-3</v>
      </c>
      <c r="G22">
        <f>Rendement_quotidien('ETF France'!B49,'ETF France'!B48)</f>
        <v>6.9875551575819296E-3</v>
      </c>
      <c r="H22">
        <f>Rendement_quotidien('ETF France'!I49,'ETF France'!I48)</f>
        <v>1.5584994513533275E-2</v>
      </c>
      <c r="I22">
        <f>Rendement_quotidien('ETF France'!P49,'ETF France'!P48)</f>
        <v>5.541987600976836E-3</v>
      </c>
      <c r="J22">
        <f>Rendement_quotidien('ETF France'!W49,'ETF France'!W48)</f>
        <v>-1.3432372016559887E-2</v>
      </c>
      <c r="K22">
        <f>Rendement_quotidien('ETF France'!AD49,'ETF France'!AD48)</f>
        <v>1.1829123405134589E-2</v>
      </c>
      <c r="L22">
        <f>Rendement_quotidien('ETF France'!AK49,'ETF France'!AK48)</f>
        <v>1.0926538182404645E-2</v>
      </c>
      <c r="M22">
        <f>Rendement_quotidien('ETF France'!AR49,'ETF France'!AR48)</f>
        <v>3.6079275104471844E-3</v>
      </c>
      <c r="N22">
        <f>Rendement_quotidien('ETF France'!AY49,'ETF France'!AY48)</f>
        <v>4.5533141210374415E-3</v>
      </c>
      <c r="O22">
        <f>Rendement_quotidien('ETF France'!BF49,'ETF France'!BF48)</f>
        <v>-1.9449748107934026E-2</v>
      </c>
      <c r="P22">
        <f>Rendement_quotidien('ETF Amérique'!B23,S_P_500[[#This Row],[Dernier]])</f>
        <v>5.1001162801572828E-3</v>
      </c>
      <c r="Q22">
        <f>Rendement_quotidien('ETF Amérique'!I23,DOW_JONES_INDUSTRIAL_AVERAGE[[#This Row],[Dernier]])</f>
        <v>-5.4265504910927683E-4</v>
      </c>
      <c r="R22">
        <f>Rendement_quotidien('ETF Amérique'!P23,NASDAQ_COMPOSITE[[#This Row],[Dernier]])</f>
        <v>1.0249238356117966E-2</v>
      </c>
      <c r="S22">
        <f>Rendement_quotidien('ETF Amérique'!W23,NASDAQ_100_INDEX[[#This Row],[Dernier]])</f>
        <v>7.9087912717041749E-3</v>
      </c>
      <c r="T22">
        <f>Rendement_quotidien('ETF Amérique'!AD23,NASDAQ_BRAZIL_MID_LARGE_CAP_INDEX[[#This Row],[Dernier]])</f>
        <v>-1.4715801091421914E-4</v>
      </c>
      <c r="U22">
        <f>Rendement_quotidien('ETF Amérique'!AK23,BUENOS_AIRES_MERVAL[[#This Row],[Dernier]])</f>
        <v>-2.1127882559386437E-2</v>
      </c>
      <c r="V22">
        <f>Rendement_quotidien('ETF Amérique'!B48,'ETF Amérique'!B47)</f>
        <v>-3.1700666583676352E-3</v>
      </c>
      <c r="W22">
        <f>Rendement_quotidien('ETF Amérique'!I48,'ETF Amérique'!I47)</f>
        <v>-3.9439818576834235E-3</v>
      </c>
      <c r="X22">
        <f>Rendement_quotidien('ETF Amérique'!P48,'ETF Amérique'!P47)</f>
        <v>-3.287877482347499E-3</v>
      </c>
      <c r="Y22">
        <f>Rendement_quotidien('ETF Amérique'!W48,'ETF Amérique'!W47)</f>
        <v>1.6064518064458213E-2</v>
      </c>
      <c r="Z22">
        <f>Rendement_quotidien('ETF Europe'!B23,STOXX_Europe_600[[#This Row],[Dernier]])</f>
        <v>6.6461697074580699E-3</v>
      </c>
      <c r="AA22">
        <f>Rendement_quotidien('ETF Europe'!I23,DAX[[#This Row],[Dernier]])</f>
        <v>4.5756584507475953E-3</v>
      </c>
      <c r="AB22">
        <f>Rendement_quotidien('ETF Europe'!P23,MDAX[[#This Row],[Dernier]])</f>
        <v>4.2790589583254612E-3</v>
      </c>
      <c r="AC22">
        <f>Rendement_quotidien('ETF Europe'!W23,NASDAQ_Austria_Large_Mid_Cap_Index[[#This Row],[Dernier]])</f>
        <v>-4.9870844881874576E-3</v>
      </c>
      <c r="AD22">
        <f>Rendement_quotidien('ETF Europe'!AD23,BEL_20[[#This Row],[Dernier]])</f>
        <v>4.9522476882486325E-3</v>
      </c>
      <c r="AE22">
        <f>Rendement_quotidien('ETF Europe'!AK23,NASDAQ_Denmark_Large_Mid_Cap_Index[[#This Row],[Dernier]])</f>
        <v>-3.2502286837546158E-3</v>
      </c>
      <c r="AF22">
        <f>Rendement_quotidien('ETF Europe'!AR23,IBEX_35[[#This Row],[Dernier]])</f>
        <v>-5.4022896056194775E-3</v>
      </c>
      <c r="AG22">
        <f>Rendement_quotidien('ETF Europe'!AY23,OMX_Helsinki_25_Index[[#This Row],[Dernier]])</f>
        <v>8.5816317854410518E-3</v>
      </c>
      <c r="AH22">
        <f>Rendement_quotidien('ETF Europe'!BF23,Athex_Composite[[#This Row],[Dernier]])</f>
        <v>-4.6543436440657296E-3</v>
      </c>
      <c r="AI22">
        <f>Rendement_quotidien('ETF Europe'!BM23,NASDAQ_Ireland_Large_Mid_Cap_Index[[#This Row],[Dernier]])</f>
        <v>1.4298799821499897E-2</v>
      </c>
      <c r="AJ22">
        <f>Rendement_quotidien('ETF Europe'!BT23,FTSE_MIB[[#This Row],[Dernier]])</f>
        <v>-9.095085438789681E-3</v>
      </c>
      <c r="AK22">
        <f>Rendement_quotidien('ETF Europe'!CA23,FTSE_250[[#This Row],[Dernier]])</f>
        <v>4.6966939670346928E-3</v>
      </c>
      <c r="AL22">
        <f>Rendement_quotidien('ETF Asie-Pacifique'!B23,NASDAQ_Australia_Large_Mid_Cap_Index[[#This Row],[Dernier]])</f>
        <v>1.0695095803114545E-2</v>
      </c>
      <c r="AM22">
        <f>Rendement_quotidien('ETF Asie-Pacifique'!I23,CSI_300_INDEX[[#This Row],[Dernier]])</f>
        <v>2.1788184302702428E-2</v>
      </c>
      <c r="AN22">
        <f>Rendement_quotidien('ETF Asie-Pacifique'!P23,NASDAQ_Korea_Large_Mid_Cap_Index[[#This Row],[Dernier]])</f>
        <v>1.4660164134903044E-3</v>
      </c>
      <c r="AO22">
        <f>Rendement_quotidien('ETF Asie-Pacifique'!W23,HONG_KONG_HANG_SENG_INDIC[[#This Row],[Dernier]])</f>
        <v>-1.1242361432529137E-2</v>
      </c>
      <c r="AP22">
        <f>Rendement_quotidien('ETF Asie-Pacifique'!AD23,NASDAQ_Indonesia_Large_Mid_Cap_Index[[#This Row],[Dernier]])</f>
        <v>0</v>
      </c>
      <c r="AQ22">
        <f>Rendement_quotidien('ETF Asie-Pacifique'!AK23,Nikkei_225[[#This Row],[Dernier]])</f>
        <v>1.0297727092853174E-2</v>
      </c>
      <c r="AR22">
        <f>Rendement_quotidien('ETF Asie-Pacifique'!B49,'ETF Asie-Pacifique'!B48)</f>
        <v>2.0021961077494526E-2</v>
      </c>
      <c r="AS22">
        <f>Rendement_quotidien('ETF Asie-Pacifique'!I49,'ETF Asie-Pacifique'!I48)</f>
        <v>1.9728885760184948E-2</v>
      </c>
      <c r="AT22">
        <f>Rendement_quotidien('ETF Asie-Pacifique'!P49,'ETF Asie-Pacifique'!P48)</f>
        <v>2.6874115983026876E-2</v>
      </c>
      <c r="AU22">
        <f>Rendement_quotidien('ETF Afrique'!B23,NASDAQ_South_Africa_Large_Mid_Cap_Index[[#This Row],[Dernier]])</f>
        <v>2.6592164780642046E-2</v>
      </c>
      <c r="AV22">
        <f>Rendement_quotidien('ETF Afrique'!I23,NASDAQ_Morocco_Large_Mid_Cap_Index[[#This Row],[Dernier]])</f>
        <v>6.3159037714451338E-3</v>
      </c>
      <c r="AW22">
        <f>Rendement_quotidien('ETF Afrique'!P23,NASDAQ_Turkey_Large_Mid_Cap_Index[[#This Row],[Dernier]])</f>
        <v>-1.1486317768540415E-2</v>
      </c>
      <c r="BA22">
        <f t="shared" si="0"/>
        <v>8.5521115720024864E-3</v>
      </c>
    </row>
    <row r="23" spans="1:53" x14ac:dyDescent="0.3">
      <c r="B23">
        <f>Rendement_quotidien('ETF France'!B24,CAC_40[[#This Row],[Dernier]])</f>
        <v>-6.9603912868614849E-3</v>
      </c>
      <c r="C23">
        <f>Rendement_quotidien('ETF France'!I24,CAC_40_GROSS_TR[[#This Row],[Dernier]])</f>
        <v>-6.9600498871562281E-3</v>
      </c>
      <c r="D23">
        <f>Rendement_quotidien('ETF France'!P24,CAC_40_ESG[[#This Row],[Dernier]])</f>
        <v>-6.6665578693126774E-3</v>
      </c>
      <c r="E23">
        <f>Rendement_quotidien('ETF France'!W24,CAC_40_Large_60[[#This Row],[Dernier]])</f>
        <v>8.7003652454587885E-3</v>
      </c>
      <c r="F23">
        <f>Rendement_quotidien('ETF France'!AD24,SBF_120[[#This Row],[Dernier]])</f>
        <v>-8.080393414581959E-3</v>
      </c>
      <c r="G23">
        <f>Rendement_quotidien('ETF France'!B50,'ETF France'!B49)</f>
        <v>2.2704744554880008E-3</v>
      </c>
      <c r="H23">
        <f>Rendement_quotidien('ETF France'!I50,'ETF France'!I49)</f>
        <v>-1.6015835882670516E-2</v>
      </c>
      <c r="I23">
        <f>Rendement_quotidien('ETF France'!P50,'ETF France'!P49)</f>
        <v>-1.3707936878296105E-2</v>
      </c>
      <c r="J23">
        <f>Rendement_quotidien('ETF France'!W50,'ETF France'!W49)</f>
        <v>2.2001205545509892E-3</v>
      </c>
      <c r="K23">
        <f>Rendement_quotidien('ETF France'!AD50,'ETF France'!AD49)</f>
        <v>-9.4704281694072273E-3</v>
      </c>
      <c r="L23">
        <f>Rendement_quotidien('ETF France'!AK50,'ETF France'!AK49)</f>
        <v>-1.4137506128019292E-2</v>
      </c>
      <c r="M23">
        <f>Rendement_quotidien('ETF France'!AR50,'ETF France'!AR49)</f>
        <v>-1.4957613302901785E-2</v>
      </c>
      <c r="N23">
        <f>Rendement_quotidien('ETF France'!AY50,'ETF France'!AY49)</f>
        <v>-2.1566621283040741E-2</v>
      </c>
      <c r="O23">
        <f>Rendement_quotidien('ETF France'!BF50,'ETF France'!BF49)</f>
        <v>-9.3660270726038004E-3</v>
      </c>
      <c r="P23">
        <f>Rendement_quotidien('ETF Amérique'!B24,S_P_500[[#This Row],[Dernier]])</f>
        <v>-6.9223220118076138E-3</v>
      </c>
      <c r="Q23">
        <f>Rendement_quotidien('ETF Amérique'!I24,DOW_JONES_INDUSTRIAL_AVERAGE[[#This Row],[Dernier]])</f>
        <v>-5.4686717804503984E-3</v>
      </c>
      <c r="R23">
        <f>Rendement_quotidien('ETF Amérique'!P24,NASDAQ_COMPOSITE[[#This Row],[Dernier]])</f>
        <v>-8.1992771101182804E-3</v>
      </c>
      <c r="S23">
        <f>Rendement_quotidien('ETF Amérique'!W24,NASDAQ_100_INDEX[[#This Row],[Dernier]])</f>
        <v>-7.8713087358671194E-3</v>
      </c>
      <c r="T23">
        <f>Rendement_quotidien('ETF Amérique'!AD24,NASDAQ_BRAZIL_MID_LARGE_CAP_INDEX[[#This Row],[Dernier]])</f>
        <v>-1.0988344592545876E-2</v>
      </c>
      <c r="U23">
        <f>Rendement_quotidien('ETF Amérique'!AK24,BUENOS_AIRES_MERVAL[[#This Row],[Dernier]])</f>
        <v>1.8552016555221373E-2</v>
      </c>
      <c r="V23">
        <f>Rendement_quotidien('ETF Amérique'!B49,'ETF Amérique'!B48)</f>
        <v>-8.7491696233428767E-3</v>
      </c>
      <c r="W23">
        <f>Rendement_quotidien('ETF Amérique'!I49,'ETF Amérique'!I48)</f>
        <v>1.4573139796589614E-3</v>
      </c>
      <c r="X23">
        <f>Rendement_quotidien('ETF Amérique'!P49,'ETF Amérique'!P48)</f>
        <v>-4.7346946144540348E-3</v>
      </c>
      <c r="Y23">
        <f>Rendement_quotidien('ETF Amérique'!W49,'ETF Amérique'!W48)</f>
        <v>-8.8585564656164534E-3</v>
      </c>
      <c r="Z23">
        <f>Rendement_quotidien('ETF Europe'!B24,STOXX_Europe_600[[#This Row],[Dernier]])</f>
        <v>-1.4979235805088588E-2</v>
      </c>
      <c r="AA23">
        <f>Rendement_quotidien('ETF Europe'!I24,DAX[[#This Row],[Dernier]])</f>
        <v>-2.2881077058059276E-2</v>
      </c>
      <c r="AB23">
        <f>Rendement_quotidien('ETF Europe'!P24,MDAX[[#This Row],[Dernier]])</f>
        <v>-2.7635458547469061E-2</v>
      </c>
      <c r="AC23">
        <f>Rendement_quotidien('ETF Europe'!W24,NASDAQ_Austria_Large_Mid_Cap_Index[[#This Row],[Dernier]])</f>
        <v>7.9630544680528628E-3</v>
      </c>
      <c r="AD23">
        <f>Rendement_quotidien('ETF Europe'!AD24,BEL_20[[#This Row],[Dernier]])</f>
        <v>1.5449556775009939E-3</v>
      </c>
      <c r="AE23">
        <f>Rendement_quotidien('ETF Europe'!AK24,NASDAQ_Denmark_Large_Mid_Cap_Index[[#This Row],[Dernier]])</f>
        <v>-4.9625028443613869E-3</v>
      </c>
      <c r="AF23">
        <f>Rendement_quotidien('ETF Europe'!AR24,IBEX_35[[#This Row],[Dernier]])</f>
        <v>8.9741595601512646E-3</v>
      </c>
      <c r="AG23">
        <f>Rendement_quotidien('ETF Europe'!AY24,OMX_Helsinki_25_Index[[#This Row],[Dernier]])</f>
        <v>5.9158101808955343E-3</v>
      </c>
      <c r="AH23">
        <f>Rendement_quotidien('ETF Europe'!BF24,Athex_Composite[[#This Row],[Dernier]])</f>
        <v>1.6730883735116556E-4</v>
      </c>
      <c r="AI23">
        <f>Rendement_quotidien('ETF Europe'!BM24,NASDAQ_Ireland_Large_Mid_Cap_Index[[#This Row],[Dernier]])</f>
        <v>-9.0905705694524237E-3</v>
      </c>
      <c r="AJ23">
        <f>Rendement_quotidien('ETF Europe'!BT24,FTSE_MIB[[#This Row],[Dernier]])</f>
        <v>4.9073033022165461E-3</v>
      </c>
      <c r="AK23">
        <f>Rendement_quotidien('ETF Europe'!CA24,FTSE_250[[#This Row],[Dernier]])</f>
        <v>7.5826711027552852E-3</v>
      </c>
      <c r="AL23">
        <f>Rendement_quotidien('ETF Asie-Pacifique'!B24,NASDAQ_Australia_Large_Mid_Cap_Index[[#This Row],[Dernier]])</f>
        <v>6.1107673267327828E-3</v>
      </c>
      <c r="AM23">
        <f>Rendement_quotidien('ETF Asie-Pacifique'!I24,CSI_300_INDEX[[#This Row],[Dernier]])</f>
        <v>-2.1216055320494254E-2</v>
      </c>
      <c r="AN23">
        <f>Rendement_quotidien('ETF Asie-Pacifique'!P24,NASDAQ_Korea_Large_Mid_Cap_Index[[#This Row],[Dernier]])</f>
        <v>3.2297402165478869E-3</v>
      </c>
      <c r="AO23">
        <f>Rendement_quotidien('ETF Asie-Pacifique'!W24,HONG_KONG_HANG_SENG_INDIC[[#This Row],[Dernier]])</f>
        <v>-6.0055183936649856E-3</v>
      </c>
      <c r="AP23">
        <f>Rendement_quotidien('ETF Asie-Pacifique'!AD24,NASDAQ_Indonesia_Large_Mid_Cap_Index[[#This Row],[Dernier]])</f>
        <v>1.4820146931171004E-3</v>
      </c>
      <c r="AQ23">
        <f>Rendement_quotidien('ETF Asie-Pacifique'!AK24,Nikkei_225[[#This Row],[Dernier]])</f>
        <v>1.5293203992761788E-2</v>
      </c>
      <c r="AR23">
        <f>Rendement_quotidien('ETF Asie-Pacifique'!B50,'ETF Asie-Pacifique'!B49)</f>
        <v>8.1161796016807116E-3</v>
      </c>
      <c r="AS23">
        <f>Rendement_quotidien('ETF Asie-Pacifique'!I50,'ETF Asie-Pacifique'!I49)</f>
        <v>6.5040059589776015E-3</v>
      </c>
      <c r="AT23">
        <f>Rendement_quotidien('ETF Asie-Pacifique'!P50,'ETF Asie-Pacifique'!P49)</f>
        <v>7.8475256416652948E-3</v>
      </c>
      <c r="AU23">
        <f>Rendement_quotidien('ETF Afrique'!B24,NASDAQ_South_Africa_Large_Mid_Cap_Index[[#This Row],[Dernier]])</f>
        <v>-2.1622283815444933E-2</v>
      </c>
      <c r="AV23">
        <f>Rendement_quotidien('ETF Afrique'!I24,NASDAQ_Morocco_Large_Mid_Cap_Index[[#This Row],[Dernier]])</f>
        <v>-2.7552186729230149E-3</v>
      </c>
      <c r="AW23">
        <f>Rendement_quotidien('ETF Afrique'!P24,NASDAQ_Turkey_Large_Mid_Cap_Index[[#This Row],[Dernier]])</f>
        <v>6.504930441596073E-3</v>
      </c>
      <c r="BA23">
        <f t="shared" si="0"/>
        <v>-6.9603912868614849E-3</v>
      </c>
    </row>
    <row r="24" spans="1:53" x14ac:dyDescent="0.3">
      <c r="B24">
        <f>Rendement_quotidien('ETF France'!B25,CAC_40[[#This Row],[Dernier]])</f>
        <v>5.1921753916847309E-4</v>
      </c>
      <c r="C24">
        <f>Rendement_quotidien('ETF France'!I25,CAC_40_GROSS_TR[[#This Row],[Dernier]])</f>
        <v>5.184456329138926E-4</v>
      </c>
      <c r="D24">
        <f>Rendement_quotidien('ETF France'!P25,CAC_40_ESG[[#This Row],[Dernier]])</f>
        <v>2.4893590104599085E-4</v>
      </c>
      <c r="E24">
        <f>Rendement_quotidien('ETF France'!W25,CAC_40_Large_60[[#This Row],[Dernier]])</f>
        <v>1.1581526250785104E-3</v>
      </c>
      <c r="F24">
        <f>Rendement_quotidien('ETF France'!AD25,SBF_120[[#This Row],[Dernier]])</f>
        <v>7.1846085158150811E-5</v>
      </c>
      <c r="G24">
        <f>Rendement_quotidien('ETF France'!B51,'ETF France'!B50)</f>
        <v>-3.8850626346818573E-3</v>
      </c>
      <c r="H24">
        <f>Rendement_quotidien('ETF France'!I51,'ETF France'!I50)</f>
        <v>2.5031006877889585E-3</v>
      </c>
      <c r="I24">
        <f>Rendement_quotidien('ETF France'!P51,'ETF France'!P50)</f>
        <v>2.0588063726901198E-5</v>
      </c>
      <c r="J24">
        <f>Rendement_quotidien('ETF France'!W51,'ETF France'!W50)</f>
        <v>-1.4145122942185253E-3</v>
      </c>
      <c r="K24">
        <f>Rendement_quotidien('ETF France'!AD51,'ETF France'!AD50)</f>
        <v>-1.2960829493087389E-3</v>
      </c>
      <c r="L24">
        <f>Rendement_quotidien('ETF France'!AK51,'ETF France'!AK50)</f>
        <v>-6.5289789256143954E-3</v>
      </c>
      <c r="M24">
        <f>Rendement_quotidien('ETF France'!AR51,'ETF France'!AR50)</f>
        <v>6.851773304185439E-4</v>
      </c>
      <c r="N24">
        <f>Rendement_quotidien('ETF France'!AY51,'ETF France'!AY50)</f>
        <v>-4.6748456418891247E-3</v>
      </c>
      <c r="O24">
        <f>Rendement_quotidien('ETF France'!BF51,'ETF France'!BF50)</f>
        <v>-1.9900158064112623E-3</v>
      </c>
      <c r="P24" t="e">
        <f>Rendement_quotidien('ETF Amérique'!B25,S_P_500[[#This Row],[Dernier]])</f>
        <v>#VALUE!</v>
      </c>
      <c r="Q24" t="e">
        <f>Rendement_quotidien('ETF Amérique'!I25,DOW_JONES_INDUSTRIAL_AVERAGE[[#This Row],[Dernier]])</f>
        <v>#VALUE!</v>
      </c>
      <c r="R24" t="e">
        <f>Rendement_quotidien('ETF Amérique'!P25,NASDAQ_COMPOSITE[[#This Row],[Dernier]])</f>
        <v>#VALUE!</v>
      </c>
      <c r="S24" t="e">
        <f>Rendement_quotidien('ETF Amérique'!W25,NASDAQ_100_INDEX[[#This Row],[Dernier]])</f>
        <v>#VALUE!</v>
      </c>
      <c r="T24" t="e">
        <f>Rendement_quotidien('ETF Amérique'!AD25,NASDAQ_BRAZIL_MID_LARGE_CAP_INDEX[[#This Row],[Dernier]])</f>
        <v>#VALUE!</v>
      </c>
      <c r="U24">
        <f>Rendement_quotidien('ETF Amérique'!AK25,BUENOS_AIRES_MERVAL[[#This Row],[Dernier]])</f>
        <v>-2.272304844513201E-2</v>
      </c>
      <c r="V24" t="e">
        <f>Rendement_quotidien('ETF Amérique'!B50,'ETF Amérique'!B49)</f>
        <v>#VALUE!</v>
      </c>
      <c r="W24" t="e">
        <f>Rendement_quotidien('ETF Amérique'!I50,'ETF Amérique'!I49)</f>
        <v>#VALUE!</v>
      </c>
      <c r="X24" t="e">
        <f>Rendement_quotidien('ETF Amérique'!P50,'ETF Amérique'!P49)</f>
        <v>#VALUE!</v>
      </c>
      <c r="Y24" t="e">
        <f>Rendement_quotidien('ETF Amérique'!W50,'ETF Amérique'!W49)</f>
        <v>#VALUE!</v>
      </c>
      <c r="Z24">
        <f>Rendement_quotidien('ETF Europe'!B25,STOXX_Europe_600[[#This Row],[Dernier]])</f>
        <v>2.3448576725924311E-3</v>
      </c>
      <c r="AA24">
        <f>Rendement_quotidien('ETF Europe'!I25,DAX[[#This Row],[Dernier]])</f>
        <v>5.653033757129681E-3</v>
      </c>
      <c r="AB24">
        <f>Rendement_quotidien('ETF Europe'!P25,MDAX[[#This Row],[Dernier]])</f>
        <v>5.2540867503771387E-3</v>
      </c>
      <c r="AC24">
        <f>Rendement_quotidien('ETF Europe'!W25,NASDAQ_Austria_Large_Mid_Cap_Index[[#This Row],[Dernier]])</f>
        <v>2.0758346188270928E-3</v>
      </c>
      <c r="AD24">
        <f>Rendement_quotidien('ETF Europe'!AD25,BEL_20[[#This Row],[Dernier]])</f>
        <v>2.7003919377640542E-3</v>
      </c>
      <c r="AE24">
        <f>Rendement_quotidien('ETF Europe'!AK25,NASDAQ_Denmark_Large_Mid_Cap_Index[[#This Row],[Dernier]])</f>
        <v>7.6249109695294571E-3</v>
      </c>
      <c r="AF24">
        <f>Rendement_quotidien('ETF Europe'!AR25,IBEX_35[[#This Row],[Dernier]])</f>
        <v>4.7291283047841909E-3</v>
      </c>
      <c r="AG24">
        <f>Rendement_quotidien('ETF Europe'!AY25,OMX_Helsinki_25_Index[[#This Row],[Dernier]])</f>
        <v>6.7058095148282313E-3</v>
      </c>
      <c r="AH24">
        <f>Rendement_quotidien('ETF Europe'!BF25,Athex_Composite[[#This Row],[Dernier]])</f>
        <v>1.5140918945380883E-2</v>
      </c>
      <c r="AI24">
        <f>Rendement_quotidien('ETF Europe'!BM25,NASDAQ_Ireland_Large_Mid_Cap_Index[[#This Row],[Dernier]])</f>
        <v>1.5763295256827362E-2</v>
      </c>
      <c r="AJ24">
        <f>Rendement_quotidien('ETF Europe'!BT25,FTSE_MIB[[#This Row],[Dernier]])</f>
        <v>1.3679202100865121E-3</v>
      </c>
      <c r="AK24">
        <f>Rendement_quotidien('ETF Europe'!CA25,FTSE_250[[#This Row],[Dernier]])</f>
        <v>7.0963842839990333E-3</v>
      </c>
      <c r="AL24">
        <f>Rendement_quotidien('ETF Asie-Pacifique'!B25,NASDAQ_Australia_Large_Mid_Cap_Index[[#This Row],[Dernier]])</f>
        <v>-1.6067381524202552E-2</v>
      </c>
      <c r="AM24">
        <f>Rendement_quotidien('ETF Asie-Pacifique'!I25,CSI_300_INDEX[[#This Row],[Dernier]])</f>
        <v>-6.8189156988720263E-3</v>
      </c>
      <c r="AN24">
        <f>Rendement_quotidien('ETF Asie-Pacifique'!P25,NASDAQ_Korea_Large_Mid_Cap_Index[[#This Row],[Dernier]])</f>
        <v>5.0659991234781104E-3</v>
      </c>
      <c r="AO24" t="e">
        <f>Rendement_quotidien('ETF Asie-Pacifique'!W25,HONG_KONG_HANG_SENG_INDIC[[#This Row],[Dernier]])</f>
        <v>#VALUE!</v>
      </c>
      <c r="AP24">
        <f>Rendement_quotidien('ETF Asie-Pacifique'!AD25,NASDAQ_Indonesia_Large_Mid_Cap_Index[[#This Row],[Dernier]])</f>
        <v>4.3270713063077431E-3</v>
      </c>
      <c r="AQ24">
        <f>Rendement_quotidien('ETF Asie-Pacifique'!AK25,Nikkei_225[[#This Row],[Dernier]])</f>
        <v>-8.7826919518067172E-3</v>
      </c>
      <c r="AR24">
        <f>Rendement_quotidien('ETF Asie-Pacifique'!B51,'ETF Asie-Pacifique'!B50)</f>
        <v>-1.096228656619057E-2</v>
      </c>
      <c r="AS24">
        <f>Rendement_quotidien('ETF Asie-Pacifique'!I51,'ETF Asie-Pacifique'!I50)</f>
        <v>-2.3731398875507702E-2</v>
      </c>
      <c r="AT24">
        <f>Rendement_quotidien('ETF Asie-Pacifique'!P51,'ETF Asie-Pacifique'!P50)</f>
        <v>6.633097014393562E-4</v>
      </c>
      <c r="AU24">
        <f>Rendement_quotidien('ETF Afrique'!B25,NASDAQ_South_Africa_Large_Mid_Cap_Index[[#This Row],[Dernier]])</f>
        <v>4.190341455163382E-3</v>
      </c>
      <c r="AV24">
        <f>Rendement_quotidien('ETF Afrique'!I25,NASDAQ_Morocco_Large_Mid_Cap_Index[[#This Row],[Dernier]])</f>
        <v>-1.3277180671789515E-3</v>
      </c>
      <c r="AW24">
        <f>Rendement_quotidien('ETF Afrique'!P25,NASDAQ_Turkey_Large_Mid_Cap_Index[[#This Row],[Dernier]])</f>
        <v>-1.6459947944687595E-2</v>
      </c>
      <c r="BA24">
        <f>SUMIFS(B24,B23,BA23)</f>
        <v>5.1921753916847309E-4</v>
      </c>
    </row>
    <row r="26" spans="1:53" s="8" customFormat="1" x14ac:dyDescent="0.3">
      <c r="A26" s="8" t="s">
        <v>370</v>
      </c>
      <c r="B26" s="8">
        <f>Rendement_annualise(B2:B23)</f>
        <v>0.46029864821617239</v>
      </c>
      <c r="C26" s="8">
        <f t="shared" ref="C26:AW26" si="1">Rendement_annualise(C2:C23)</f>
        <v>0.50408369058042579</v>
      </c>
      <c r="D26" s="8">
        <f t="shared" si="1"/>
        <v>0.56087763504404253</v>
      </c>
      <c r="E26" s="8">
        <f t="shared" si="1"/>
        <v>0.3519539034940562</v>
      </c>
      <c r="F26" s="8">
        <f t="shared" si="1"/>
        <v>0.4427270155110905</v>
      </c>
      <c r="G26" s="8">
        <f t="shared" si="1"/>
        <v>8.4682402753208486E-2</v>
      </c>
      <c r="H26" s="8">
        <f t="shared" si="1"/>
        <v>1.2147462771587558</v>
      </c>
      <c r="I26" s="8">
        <f t="shared" si="1"/>
        <v>0.25738765934275243</v>
      </c>
      <c r="J26" s="8">
        <f t="shared" si="1"/>
        <v>-0.25697727499908596</v>
      </c>
      <c r="K26" s="8">
        <f t="shared" si="1"/>
        <v>0.527435996060035</v>
      </c>
      <c r="L26" s="8">
        <f t="shared" si="1"/>
        <v>0.71371910186755572</v>
      </c>
      <c r="M26" s="8">
        <f t="shared" si="1"/>
        <v>0.40188976729397763</v>
      </c>
      <c r="N26" s="8">
        <f t="shared" si="1"/>
        <v>0.76484485868679974</v>
      </c>
      <c r="O26" s="8">
        <f t="shared" si="1"/>
        <v>-2.1708488834051187E-2</v>
      </c>
      <c r="P26" s="8">
        <f t="shared" si="1"/>
        <v>0.54730111857955155</v>
      </c>
      <c r="Q26" s="8">
        <f t="shared" si="1"/>
        <v>0.25008366914874403</v>
      </c>
      <c r="R26" s="8">
        <f t="shared" si="1"/>
        <v>0.96133536375745887</v>
      </c>
      <c r="S26" s="8">
        <f t="shared" si="1"/>
        <v>0.93179174925340513</v>
      </c>
      <c r="T26" s="8">
        <f t="shared" si="1"/>
        <v>0.60758963654256104</v>
      </c>
      <c r="U26" s="8">
        <f t="shared" si="1"/>
        <v>-0.66176961789001576</v>
      </c>
      <c r="V26" s="8">
        <f t="shared" si="1"/>
        <v>-0.10893451657345543</v>
      </c>
      <c r="W26" s="8">
        <f t="shared" si="1"/>
        <v>0.73693754419359436</v>
      </c>
      <c r="X26" s="8">
        <f t="shared" si="1"/>
        <v>-0.20846465402529202</v>
      </c>
      <c r="Y26" s="8">
        <f t="shared" si="1"/>
        <v>1.4989252416097756</v>
      </c>
      <c r="Z26" s="8">
        <f t="shared" si="1"/>
        <v>0.31096425609296818</v>
      </c>
      <c r="AA26" s="8">
        <f t="shared" si="1"/>
        <v>3.6963800016542203E-2</v>
      </c>
      <c r="AB26" s="8">
        <f t="shared" si="1"/>
        <v>5.1134993785368899E-3</v>
      </c>
      <c r="AC26" s="8">
        <f t="shared" si="1"/>
        <v>0.7443843850725167</v>
      </c>
      <c r="AD26" s="8">
        <f t="shared" si="1"/>
        <v>0.57777882353697496</v>
      </c>
      <c r="AE26" s="8">
        <f t="shared" si="1"/>
        <v>0.3078027549693938</v>
      </c>
      <c r="AF26" s="8">
        <f t="shared" si="1"/>
        <v>0.84665081128883024</v>
      </c>
      <c r="AG26" s="8">
        <f t="shared" si="1"/>
        <v>0.37270351369999899</v>
      </c>
      <c r="AH26" s="8">
        <f t="shared" si="1"/>
        <v>0.28189932746799551</v>
      </c>
      <c r="AI26" s="8">
        <f t="shared" si="1"/>
        <v>0.88272663403124452</v>
      </c>
      <c r="AJ26" s="8">
        <f t="shared" si="1"/>
        <v>0.48729994011210964</v>
      </c>
      <c r="AK26" s="8">
        <f t="shared" si="1"/>
        <v>0.59327912998318788</v>
      </c>
      <c r="AL26" s="8">
        <f t="shared" si="1"/>
        <v>0.36828130698836281</v>
      </c>
      <c r="AM26" s="8">
        <f t="shared" si="1"/>
        <v>0.57671855875118205</v>
      </c>
      <c r="AN26" s="8">
        <f t="shared" si="1"/>
        <v>4.1727190604840105</v>
      </c>
      <c r="AO26" s="8">
        <f t="shared" si="1"/>
        <v>1.0460318929006989</v>
      </c>
      <c r="AP26" s="8">
        <f t="shared" si="1"/>
        <v>-4.3142328721676559E-2</v>
      </c>
      <c r="AQ26" s="8">
        <f t="shared" si="1"/>
        <v>1.7214840776526419</v>
      </c>
      <c r="AR26" s="8">
        <f t="shared" si="1"/>
        <v>5.1011190150328476</v>
      </c>
      <c r="AS26" s="8">
        <f t="shared" si="1"/>
        <v>0.16385435756699995</v>
      </c>
      <c r="AT26" s="8">
        <f t="shared" si="1"/>
        <v>0.20763964500364884</v>
      </c>
      <c r="AU26" s="8">
        <f t="shared" si="1"/>
        <v>2.1674137699938556</v>
      </c>
      <c r="AV26" s="8">
        <f t="shared" si="1"/>
        <v>-0.55455449822720526</v>
      </c>
      <c r="AW26" s="8">
        <f t="shared" si="1"/>
        <v>0.10663712326329411</v>
      </c>
    </row>
    <row r="27" spans="1:53" x14ac:dyDescent="0.3">
      <c r="A27" t="s">
        <v>371</v>
      </c>
      <c r="B27">
        <f>volatilite(B2:B23)</f>
        <v>9.5479611554498481E-2</v>
      </c>
      <c r="C27">
        <f t="shared" ref="C27:AW27" si="2">volatilite(C2:C23)</f>
        <v>9.8178840707196416E-2</v>
      </c>
      <c r="D27">
        <f t="shared" si="2"/>
        <v>9.9330711953341769E-2</v>
      </c>
      <c r="E27">
        <f t="shared" si="2"/>
        <v>0.12475009262163521</v>
      </c>
      <c r="F27">
        <f t="shared" si="2"/>
        <v>9.3086546441551232E-2</v>
      </c>
      <c r="G27">
        <f t="shared" si="2"/>
        <v>0.16731164373973209</v>
      </c>
      <c r="H27">
        <f t="shared" si="2"/>
        <v>0.14740507607113659</v>
      </c>
      <c r="I27">
        <f t="shared" si="2"/>
        <v>0.11357688490163677</v>
      </c>
      <c r="J27">
        <f t="shared" si="2"/>
        <v>0.18047031732202892</v>
      </c>
      <c r="K27">
        <f t="shared" si="2"/>
        <v>0.19442123270349096</v>
      </c>
      <c r="L27">
        <f t="shared" si="2"/>
        <v>0.12708962849468719</v>
      </c>
      <c r="M27">
        <f t="shared" si="2"/>
        <v>0.14104835511608893</v>
      </c>
      <c r="N27">
        <f t="shared" si="2"/>
        <v>0.1882737805799761</v>
      </c>
      <c r="O27">
        <f t="shared" si="2"/>
        <v>0.14372053081641264</v>
      </c>
      <c r="P27">
        <f t="shared" si="2"/>
        <v>6.963905752183551E-2</v>
      </c>
      <c r="Q27">
        <f t="shared" si="2"/>
        <v>7.8067534436609007E-2</v>
      </c>
      <c r="R27">
        <f t="shared" si="2"/>
        <v>9.1402076384452649E-2</v>
      </c>
      <c r="S27">
        <f t="shared" si="2"/>
        <v>8.0709407956059229E-2</v>
      </c>
      <c r="T27">
        <f t="shared" si="2"/>
        <v>0.15281753241811361</v>
      </c>
      <c r="U27">
        <f t="shared" si="2"/>
        <v>0.63362702781941493</v>
      </c>
      <c r="V27">
        <f t="shared" si="2"/>
        <v>0.1337744742731509</v>
      </c>
      <c r="W27">
        <f t="shared" si="2"/>
        <v>0.17569105658319284</v>
      </c>
      <c r="X27">
        <f t="shared" si="2"/>
        <v>0.131073994051919</v>
      </c>
      <c r="Y27">
        <f t="shared" si="2"/>
        <v>0.12222842646836571</v>
      </c>
      <c r="Z27">
        <f t="shared" si="2"/>
        <v>9.9847489942269357E-2</v>
      </c>
      <c r="AA27">
        <f t="shared" si="2"/>
        <v>0.13619779153656766</v>
      </c>
      <c r="AB27">
        <f t="shared" si="2"/>
        <v>0.14314102605773679</v>
      </c>
      <c r="AC27">
        <f t="shared" si="2"/>
        <v>0.12812977003160689</v>
      </c>
      <c r="AD27">
        <f t="shared" si="2"/>
        <v>0.12198452837198109</v>
      </c>
      <c r="AE27">
        <f t="shared" si="2"/>
        <v>0.25025512925986382</v>
      </c>
      <c r="AF27">
        <f t="shared" si="2"/>
        <v>0.12321003962425083</v>
      </c>
      <c r="AG27">
        <f t="shared" si="2"/>
        <v>7.3550201767450654E-2</v>
      </c>
      <c r="AH27">
        <f t="shared" si="2"/>
        <v>0.10912307152240895</v>
      </c>
      <c r="AI27">
        <f t="shared" si="2"/>
        <v>0.14308442990502304</v>
      </c>
      <c r="AJ27">
        <f t="shared" si="2"/>
        <v>0.10694856979267746</v>
      </c>
      <c r="AK27">
        <f t="shared" si="2"/>
        <v>7.7432856273615486E-2</v>
      </c>
      <c r="AL27">
        <f t="shared" si="2"/>
        <v>0.12759144351728971</v>
      </c>
      <c r="AM27">
        <f t="shared" si="2"/>
        <v>0.16112817660677334</v>
      </c>
      <c r="AN27">
        <f t="shared" si="2"/>
        <v>0.25588649274967779</v>
      </c>
      <c r="AO27">
        <f t="shared" si="2"/>
        <v>0.1681028902793657</v>
      </c>
      <c r="AP27">
        <f t="shared" si="2"/>
        <v>0.19526919370911047</v>
      </c>
      <c r="AQ27">
        <f t="shared" si="2"/>
        <v>0.13113416783763385</v>
      </c>
      <c r="AR27">
        <f t="shared" si="2"/>
        <v>0.17409497832402671</v>
      </c>
      <c r="AS27">
        <f t="shared" si="2"/>
        <v>0.17783185726593059</v>
      </c>
      <c r="AT27">
        <f t="shared" si="2"/>
        <v>0.17144329043527015</v>
      </c>
      <c r="AU27">
        <f t="shared" si="2"/>
        <v>0.18071150751584322</v>
      </c>
      <c r="AV27">
        <f t="shared" si="2"/>
        <v>0.21998936333107694</v>
      </c>
      <c r="AW27">
        <f t="shared" si="2"/>
        <v>0.33259365694254833</v>
      </c>
    </row>
    <row r="28" spans="1:53" s="8" customFormat="1" x14ac:dyDescent="0.3">
      <c r="A28" s="8" t="s">
        <v>372</v>
      </c>
      <c r="B28" s="8">
        <f>Drawdown(CAC_40[Dernier])</f>
        <v>-3.9249650117046023E-2</v>
      </c>
      <c r="C28" s="8">
        <f>Drawdown(CAC_40_GROSS_TR[Dernier])</f>
        <v>-4.1724039689595267E-2</v>
      </c>
      <c r="D28" s="8">
        <f>Drawdown(CAC_40_Large_60[Dernier])</f>
        <v>-4.6179813905701556E-2</v>
      </c>
      <c r="E28" s="8">
        <f>Drawdown(SBF_120[Dernier])</f>
        <v>-3.9318462315803444E-2</v>
      </c>
      <c r="F28" s="8">
        <f>Drawdown(Biens_de_consommation[Dernier])</f>
        <v>-2.6753918064338765E-2</v>
      </c>
      <c r="G28" s="8">
        <f>Drawdown(Biens_de_consommation[Dernier])</f>
        <v>-2.6753918064338765E-2</v>
      </c>
      <c r="H28" s="8">
        <f>Drawdown(Industries[Dernier])</f>
        <v>-8.2004023997083023E-2</v>
      </c>
      <c r="I28" s="8">
        <f>Drawdown(Matériaux_de_base[Dernier])</f>
        <v>-3.3233217746356639E-2</v>
      </c>
      <c r="J28" s="8">
        <f>Drawdown(Pétrole_et_Gaz[Dernier])</f>
        <v>-4.6083723873366171E-2</v>
      </c>
      <c r="K28" s="8">
        <f>Drawdown(Santé[Dernier])</f>
        <v>-6.0255329830915735E-2</v>
      </c>
      <c r="L28" s="8">
        <f>Drawdown(Service_aux_collectivités[Dernier])</f>
        <v>-5.9425840949599906E-2</v>
      </c>
      <c r="M28" s="8">
        <f>Drawdown(Services_financiers[Dernier])</f>
        <v>-5.0169773949130636E-2</v>
      </c>
      <c r="N28" s="8">
        <f>Drawdown(Technologie[Dernier])</f>
        <v>-7.0907825182261228E-2</v>
      </c>
      <c r="O28" s="8">
        <f>Drawdown(Télécommunications[Dernier])</f>
        <v>-3.3347695936139329E-2</v>
      </c>
      <c r="P28" s="8">
        <f>Drawdown(S_P_500[Dernier])</f>
        <v>-4.4054714507092599E-2</v>
      </c>
      <c r="Q28" s="8">
        <f>Drawdown(DOW_JONES_INDUSTRIAL_AVERAGE[Dernier])</f>
        <v>-2.5190402466780403E-2</v>
      </c>
      <c r="R28" s="8">
        <f>Drawdown(NASDAQ_COMPOSITE[Dernier])</f>
        <v>-6.6231573330618507E-2</v>
      </c>
      <c r="S28" s="8">
        <f>Drawdown(NASDAQ_100_INDEX[Dernier])</f>
        <v>-6.3294176089054979E-2</v>
      </c>
      <c r="T28" s="8">
        <f>Drawdown(NASDAQ_BRAZIL_MID_LARGE_CAP_INDEX[Dernier])</f>
        <v>-7.0266263755060149E-2</v>
      </c>
      <c r="U28" s="8">
        <f>Drawdown(BUENOS_AIRES_MERVAL[Dernier])</f>
        <v>-8.6452202814037718E-2</v>
      </c>
      <c r="V28" s="8">
        <f>Drawdown(NASDAQ_US_Financial_Svcs_Large_Mid_Cap_NTR_Index[Dernier])</f>
        <v>-2.8239299692071437E-2</v>
      </c>
      <c r="W28" s="8">
        <f>Drawdown(NASDAQ_US_Health_Care_Large_Mid_Cap_NTR_Index[Dernier])</f>
        <v>-6.5487971861879185E-2</v>
      </c>
      <c r="X28" s="8">
        <f>Drawdown(NASDAQ_US_Basic_Matls_Large_Mid_Cap_NTR_Index[Dernier])</f>
        <v>-2.2864030037322514E-2</v>
      </c>
      <c r="Y28" s="8">
        <f>Drawdown(NASDAQ_US_Tech_Large_Mid_Cap_Index[Dernier])</f>
        <v>-8.8326646409892531E-2</v>
      </c>
      <c r="Z28" s="8">
        <f>Drawdown(STOXX_Europe_600[Dernier])</f>
        <v>-3.7990152669051751E-2</v>
      </c>
      <c r="AA28" s="8">
        <f>Drawdown(DAX[Dernier])</f>
        <v>-3.2528504637627922E-2</v>
      </c>
      <c r="AB28" s="8">
        <f>Drawdown(MDAX[Dernier])</f>
        <v>-2.8423033135755608E-2</v>
      </c>
      <c r="AC28" s="8">
        <f>Drawdown(NASDAQ_Austria_Large_Mid_Cap_Index[Dernier])</f>
        <v>-4.9387186125242087E-2</v>
      </c>
      <c r="AD28" s="8">
        <f>Drawdown(BEL_20[Dernier])</f>
        <v>-5.8433037280724062E-2</v>
      </c>
      <c r="AE28" s="8">
        <f>Drawdown(NASDAQ_Denmark_Large_Mid_Cap_Index[Dernier])</f>
        <v>-6.9907362307546031E-2</v>
      </c>
      <c r="AF28" s="8">
        <f>Drawdown(IBEX_35[Dernier])</f>
        <v>-5.6601475612648479E-2</v>
      </c>
      <c r="AG28" s="8">
        <f>Drawdown(OMX_Helsinki_25_Index[Dernier])</f>
        <v>-3.6283638676995709E-2</v>
      </c>
      <c r="AH28" s="8">
        <f>Drawdown(Athex_Composite[Dernier])</f>
        <v>-3.6042586591291101E-2</v>
      </c>
      <c r="AI28" s="8">
        <f>Drawdown(NASDAQ_Ireland_Large_Mid_Cap_Index[Dernier])</f>
        <v>-6.8424367619660018E-2</v>
      </c>
      <c r="AJ28" s="8">
        <f>Drawdown(FTSE_MIB[Dernier])</f>
        <v>-3.815007174377251E-2</v>
      </c>
      <c r="AK28" s="8">
        <f>Drawdown(FTSE_250[Dernier])</f>
        <v>-4.6614456865195442E-2</v>
      </c>
      <c r="AL28" s="8">
        <f>Drawdown(NASDAQ_Australia_Large_Mid_Cap_Index[Dernier])</f>
        <v>-3.2713427053629993E-2</v>
      </c>
      <c r="AM28" s="8">
        <f>Drawdown(CSI_300_INDEX[Dernier])</f>
        <v>-5.9361862136880418E-2</v>
      </c>
      <c r="AN28" s="8">
        <f>Drawdown(NASDAQ_Korea_Large_Mid_Cap_Index[Dernier])</f>
        <v>-0.13802111679547183</v>
      </c>
      <c r="AO28" s="8">
        <f>Drawdown(HONG_KONG_HANG_SENG_INDIC[Dernier])</f>
        <v>-8.16725986472739E-2</v>
      </c>
      <c r="AP28" s="8">
        <f>Drawdown(NASDAQ_Indonesia_Large_Mid_Cap_Index[Dernier])</f>
        <v>-6.1632241918232133E-2</v>
      </c>
      <c r="AQ28" s="8">
        <f>Drawdown(Nikkei_225[Dernier])</f>
        <v>-8.3693507685248927E-2</v>
      </c>
      <c r="AR28" s="8">
        <f>Drawdown(NASDAQ_Japan_Tech_Index[Dernier])</f>
        <v>-0.14604987932421556</v>
      </c>
      <c r="AS28" s="8">
        <f>Drawdown(NASDAQ_Japan_Financial_Svcs_Index[Dernier])</f>
        <v>-5.6869195709537121E-2</v>
      </c>
      <c r="AT28" s="8">
        <f>Drawdown(NASDAQ_Japan_Health_Care_Index[Dernier])</f>
        <v>-4.6042529920282745E-2</v>
      </c>
      <c r="AU28" s="8">
        <f>Drawdown(NASDAQ_South_Africa_Large_Mid_Cap_Index[Dernier])</f>
        <v>-0.11530366390650529</v>
      </c>
      <c r="AV28" s="8">
        <f>Drawdown(NASDAQ_Morocco_Large_Mid_Cap_Index[Dernier])</f>
        <v>-2.3421713503637837E-2</v>
      </c>
      <c r="AW28" s="8">
        <f>Drawdown(NASDAQ_Turkey_Large_Mid_Cap_Index[Dernier])</f>
        <v>-0.10003289203190527</v>
      </c>
    </row>
    <row r="29" spans="1:53" x14ac:dyDescent="0.3">
      <c r="A29" t="s">
        <v>373</v>
      </c>
      <c r="B29">
        <f>beta(B2:B23,$BA$2:$BA$23)</f>
        <v>1</v>
      </c>
      <c r="C29">
        <f t="shared" ref="C29:AW29" si="3">beta(C2:C23,$BA$2:$BA$23)</f>
        <v>1.0265677474677062</v>
      </c>
      <c r="D29">
        <f t="shared" si="3"/>
        <v>1.0256689509398385</v>
      </c>
      <c r="E29">
        <f t="shared" si="3"/>
        <v>-0.24800182642939761</v>
      </c>
      <c r="F29">
        <f t="shared" si="3"/>
        <v>0.97267496409422183</v>
      </c>
      <c r="G29">
        <f t="shared" si="3"/>
        <v>1.0412138833474196</v>
      </c>
      <c r="H29">
        <f t="shared" si="3"/>
        <v>1.2734725260296709</v>
      </c>
      <c r="I29">
        <f t="shared" si="3"/>
        <v>0.92388989631770602</v>
      </c>
      <c r="J29">
        <f t="shared" si="3"/>
        <v>0.22309485783397087</v>
      </c>
      <c r="K29">
        <f t="shared" si="3"/>
        <v>1.1031549522206769</v>
      </c>
      <c r="L29">
        <f t="shared" si="3"/>
        <v>0.83155442612405683</v>
      </c>
      <c r="M29">
        <f t="shared" si="3"/>
        <v>1.0662137480529907</v>
      </c>
      <c r="N29">
        <f t="shared" si="3"/>
        <v>0.37430644552906989</v>
      </c>
      <c r="O29">
        <f t="shared" si="3"/>
        <v>0.12223305174598453</v>
      </c>
      <c r="P29">
        <f t="shared" si="3"/>
        <v>0.4061111020747763</v>
      </c>
      <c r="Q29">
        <f t="shared" si="3"/>
        <v>0.34405909177208649</v>
      </c>
      <c r="R29">
        <f t="shared" si="3"/>
        <v>0.49724459395785381</v>
      </c>
      <c r="S29">
        <f t="shared" si="3"/>
        <v>0.46211401579204625</v>
      </c>
      <c r="T29">
        <f t="shared" si="3"/>
        <v>0.23031474927628409</v>
      </c>
      <c r="U29">
        <f t="shared" si="3"/>
        <v>-2.5545227362483569</v>
      </c>
      <c r="V29">
        <f t="shared" si="3"/>
        <v>0.32069118510951461</v>
      </c>
      <c r="W29">
        <f t="shared" si="3"/>
        <v>0.5750880455066576</v>
      </c>
      <c r="X29">
        <f t="shared" si="3"/>
        <v>0.45332560108035436</v>
      </c>
      <c r="Y29">
        <f t="shared" si="3"/>
        <v>0.60895409498009601</v>
      </c>
      <c r="Z29">
        <f t="shared" si="3"/>
        <v>0.88009187809596434</v>
      </c>
      <c r="AA29">
        <f t="shared" si="3"/>
        <v>1.0663389522048172</v>
      </c>
      <c r="AB29">
        <f t="shared" si="3"/>
        <v>0.88854196199347391</v>
      </c>
      <c r="AC29">
        <f t="shared" si="3"/>
        <v>-0.36889075441305536</v>
      </c>
      <c r="AD29">
        <f t="shared" si="3"/>
        <v>-0.13388305732143083</v>
      </c>
      <c r="AE29">
        <f t="shared" si="3"/>
        <v>0.18134030367730999</v>
      </c>
      <c r="AF29">
        <f t="shared" si="3"/>
        <v>-0.32335472664050946</v>
      </c>
      <c r="AG29">
        <f t="shared" si="3"/>
        <v>2.4662370552600777E-2</v>
      </c>
      <c r="AH29">
        <f t="shared" si="3"/>
        <v>-4.0748463420317502E-2</v>
      </c>
      <c r="AI29">
        <f t="shared" si="3"/>
        <v>0.52624064675754512</v>
      </c>
      <c r="AJ29">
        <f t="shared" si="3"/>
        <v>-0.3048006856405816</v>
      </c>
      <c r="AK29">
        <f t="shared" si="3"/>
        <v>-7.2572769424121639E-3</v>
      </c>
      <c r="AL29">
        <f t="shared" si="3"/>
        <v>0.42317397080094749</v>
      </c>
      <c r="AM29">
        <f t="shared" si="3"/>
        <v>0.79381694276731951</v>
      </c>
      <c r="AN29">
        <f t="shared" si="3"/>
        <v>-4.2472198479357022E-2</v>
      </c>
      <c r="AO29">
        <f t="shared" si="3"/>
        <v>0.25071426274874353</v>
      </c>
      <c r="AP29">
        <f t="shared" si="3"/>
        <v>0.30680914828044265</v>
      </c>
      <c r="AQ29">
        <f t="shared" si="3"/>
        <v>0.17193535087618306</v>
      </c>
      <c r="AR29">
        <f t="shared" si="3"/>
        <v>0.5935035185502181</v>
      </c>
      <c r="AS29">
        <f t="shared" si="3"/>
        <v>0.6223010587311143</v>
      </c>
      <c r="AT29">
        <f t="shared" si="3"/>
        <v>0.39330494659848164</v>
      </c>
      <c r="AU29">
        <f t="shared" si="3"/>
        <v>0.34345523676065032</v>
      </c>
      <c r="AV29">
        <f t="shared" si="3"/>
        <v>0.78336300638798473</v>
      </c>
      <c r="AW29">
        <f t="shared" si="3"/>
        <v>0.76682898605537042</v>
      </c>
    </row>
    <row r="30" spans="1:53" x14ac:dyDescent="0.3">
      <c r="A30" t="s">
        <v>374</v>
      </c>
      <c r="B30">
        <f>Ratio_de_sharpe(B27,B2:B23)</f>
        <v>3.8047038585929047</v>
      </c>
      <c r="C30">
        <f t="shared" ref="C30:AW30" si="4">Ratio_de_sharpe(C27,C2:C23)</f>
        <v>4.0040011541485487</v>
      </c>
      <c r="D30">
        <f t="shared" si="4"/>
        <v>4.3324473527271357</v>
      </c>
      <c r="E30">
        <f t="shared" si="4"/>
        <v>2.317985915753956</v>
      </c>
      <c r="F30">
        <f t="shared" si="4"/>
        <v>3.769977412446087</v>
      </c>
      <c r="G30">
        <f t="shared" si="4"/>
        <v>0.44615557422392549</v>
      </c>
      <c r="H30">
        <f t="shared" si="4"/>
        <v>5.3374267341184254</v>
      </c>
      <c r="I30">
        <f t="shared" si="4"/>
        <v>1.8956739912724989</v>
      </c>
      <c r="J30">
        <f t="shared" si="4"/>
        <v>-1.6694075502147767</v>
      </c>
      <c r="K30">
        <f t="shared" si="4"/>
        <v>2.1701378870286008</v>
      </c>
      <c r="L30">
        <f t="shared" si="4"/>
        <v>4.1464144910945357</v>
      </c>
      <c r="M30">
        <f t="shared" si="4"/>
        <v>2.3223127137235848</v>
      </c>
      <c r="N30">
        <f t="shared" si="4"/>
        <v>3.003983008463635</v>
      </c>
      <c r="O30">
        <f t="shared" si="4"/>
        <v>-0.22320928906507667</v>
      </c>
      <c r="P30">
        <f t="shared" si="4"/>
        <v>6.0196686014633087</v>
      </c>
      <c r="Q30">
        <f t="shared" si="4"/>
        <v>2.6414300092942136</v>
      </c>
      <c r="R30">
        <f t="shared" si="4"/>
        <v>7.2045677300968034</v>
      </c>
      <c r="S30">
        <f t="shared" si="4"/>
        <v>7.9596195768397742</v>
      </c>
      <c r="T30">
        <f t="shared" si="4"/>
        <v>3.0513791871929463</v>
      </c>
      <c r="U30">
        <f t="shared" si="4"/>
        <v>-1.4243139236372158</v>
      </c>
      <c r="V30">
        <f t="shared" si="4"/>
        <v>-0.94767299167417685</v>
      </c>
      <c r="W30">
        <f t="shared" si="4"/>
        <v>3.1153045093924505</v>
      </c>
      <c r="X30">
        <f t="shared" si="4"/>
        <v>-1.8726437632628252</v>
      </c>
      <c r="Y30">
        <f t="shared" si="4"/>
        <v>7.4012259986564297</v>
      </c>
      <c r="Z30">
        <f t="shared" si="4"/>
        <v>2.5606890547072521</v>
      </c>
      <c r="AA30">
        <f t="shared" si="4"/>
        <v>0.18505621176872933</v>
      </c>
      <c r="AB30">
        <f t="shared" si="4"/>
        <v>-3.5252265699224017E-2</v>
      </c>
      <c r="AC30">
        <f t="shared" si="4"/>
        <v>4.2521370095352218</v>
      </c>
      <c r="AD30">
        <f t="shared" si="4"/>
        <v>3.6356097679872361</v>
      </c>
      <c r="AE30">
        <f t="shared" si="4"/>
        <v>1.1114398186601671</v>
      </c>
      <c r="AF30">
        <f t="shared" si="4"/>
        <v>4.8808999902500769</v>
      </c>
      <c r="AG30">
        <f t="shared" si="4"/>
        <v>4.0728888679316357</v>
      </c>
      <c r="AH30">
        <f t="shared" si="4"/>
        <v>2.1457786069451368</v>
      </c>
      <c r="AI30">
        <f t="shared" si="4"/>
        <v>4.3555581544695032</v>
      </c>
      <c r="AJ30">
        <f t="shared" si="4"/>
        <v>3.5787695626123925</v>
      </c>
      <c r="AK30">
        <f t="shared" si="4"/>
        <v>5.799668616451922</v>
      </c>
      <c r="AL30">
        <f t="shared" si="4"/>
        <v>2.3633361772377111</v>
      </c>
      <c r="AM30">
        <f t="shared" si="4"/>
        <v>2.7811071024322889</v>
      </c>
      <c r="AN30">
        <f t="shared" si="4"/>
        <v>6.4872002747140298</v>
      </c>
      <c r="AO30">
        <f t="shared" si="4"/>
        <v>4.2258198636986499</v>
      </c>
      <c r="AP30">
        <f t="shared" si="4"/>
        <v>-0.23467800776129033</v>
      </c>
      <c r="AQ30">
        <f t="shared" si="4"/>
        <v>7.559767841540733</v>
      </c>
      <c r="AR30">
        <f t="shared" si="4"/>
        <v>10.393208327948992</v>
      </c>
      <c r="AS30">
        <f t="shared" si="4"/>
        <v>0.82616871877026921</v>
      </c>
      <c r="AT30">
        <f t="shared" si="4"/>
        <v>1.0656945837808265</v>
      </c>
      <c r="AU30">
        <f t="shared" si="4"/>
        <v>6.3700280914333485</v>
      </c>
      <c r="AV30">
        <f t="shared" si="4"/>
        <v>-3.6551154613940016</v>
      </c>
      <c r="AW30">
        <f t="shared" si="4"/>
        <v>0.40043615639720026</v>
      </c>
    </row>
    <row r="31" spans="1:53" x14ac:dyDescent="0.3">
      <c r="A31" t="s">
        <v>375</v>
      </c>
      <c r="B31" cm="1">
        <f t="array" ref="B31">volatilite_quotidienne(B2:B23)</f>
        <v>6.0146501773869565E-3</v>
      </c>
      <c r="C31" cm="1">
        <f t="array" ref="C31">volatilite_quotidienne(C2:C23)</f>
        <v>6.1846856314253925E-3</v>
      </c>
      <c r="D31" cm="1">
        <f t="array" ref="D31">volatilite_quotidienne(D2:D23)</f>
        <v>6.2572466995126945E-3</v>
      </c>
      <c r="E31" cm="1">
        <f t="array" ref="E31">volatilite_quotidienne(E2:E23)</f>
        <v>7.858517169264773E-3</v>
      </c>
      <c r="F31" cm="1">
        <f t="array" ref="F31">volatilite_quotidienne(F2:F23)</f>
        <v>5.8639012450049776E-3</v>
      </c>
      <c r="G31" cm="1">
        <f t="array" ref="G31">volatilite_quotidienne(G2:G23)</f>
        <v>1.0539642875732568E-2</v>
      </c>
      <c r="H31" cm="1">
        <f t="array" ref="H31">volatilite_quotidienne(H2:H23)</f>
        <v>9.2856469826853652E-3</v>
      </c>
      <c r="I31" cm="1">
        <f t="array" ref="I31">volatilite_quotidienne(I2:I23)</f>
        <v>7.1546712413127992E-3</v>
      </c>
      <c r="J31" cm="1">
        <f t="array" ref="J31">volatilite_quotidienne(J2:J23)</f>
        <v>1.1368561396738112E-2</v>
      </c>
      <c r="K31" cm="1">
        <f t="array" ref="K31">volatilite_quotidienne(K2:K23)</f>
        <v>1.2247386460096548E-2</v>
      </c>
      <c r="L31" cm="1">
        <f t="array" ref="L31">volatilite_quotidienne(L2:L23)</f>
        <v>8.0058940764888183E-3</v>
      </c>
      <c r="M31" cm="1">
        <f t="array" ref="M31">volatilite_quotidienne(M2:M23)</f>
        <v>8.8852112017118144E-3</v>
      </c>
      <c r="N31" cm="1">
        <f t="array" ref="N31">volatilite_quotidienne(N2:N23)</f>
        <v>1.1860133376394256E-2</v>
      </c>
      <c r="O31" cm="1">
        <f t="array" ref="O31">volatilite_quotidienne(O2:O23)</f>
        <v>9.0535424484386347E-3</v>
      </c>
      <c r="P31" cm="1">
        <f t="array" ref="P31">volatilite_quotidienne(P2:P23)</f>
        <v>4.386848279516636E-3</v>
      </c>
      <c r="Q31" cm="1">
        <f t="array" ref="Q31">volatilite_quotidienne(Q2:Q23)</f>
        <v>4.9177924187437704E-3</v>
      </c>
      <c r="R31" cm="1">
        <f t="array" ref="R31">volatilite_quotidienne(R2:R23)</f>
        <v>5.7577896054331291E-3</v>
      </c>
      <c r="S31" cm="1">
        <f t="array" ref="S31">volatilite_quotidienne(S2:S23)</f>
        <v>5.0842148074997763E-3</v>
      </c>
      <c r="T31" cm="1">
        <f t="array" ref="T31">volatilite_quotidienne(T2:T23)</f>
        <v>9.6265996844971339E-3</v>
      </c>
      <c r="U31" cm="1">
        <f t="array" ref="U31">volatilite_quotidienne(U2:U23)</f>
        <v>3.9914750942361354E-2</v>
      </c>
      <c r="V31" cm="1">
        <f t="array" ref="V31">volatilite_quotidienne(V2:V23)</f>
        <v>8.426999778456316E-3</v>
      </c>
      <c r="W31" cm="1">
        <f t="array" ref="W31">volatilite_quotidienne(W2:W23)</f>
        <v>1.1067496268983467E-2</v>
      </c>
      <c r="X31" cm="1">
        <f t="array" ref="X31">volatilite_quotidienne(X2:X23)</f>
        <v>8.256885514508025E-3</v>
      </c>
      <c r="Y31" cm="1">
        <f t="array" ref="Y31">volatilite_quotidienne(Y2:Y23)</f>
        <v>7.6996671328104869E-3</v>
      </c>
      <c r="Z31" cm="1">
        <f t="array" ref="Z31">volatilite_quotidienne(Z2:Z23)</f>
        <v>6.2898006528873257E-3</v>
      </c>
      <c r="AA31" cm="1">
        <f t="array" ref="AA31">volatilite_quotidienne(AA2:AA23)</f>
        <v>8.579654417189898E-3</v>
      </c>
      <c r="AB31" cm="1">
        <f t="array" ref="AB31">volatilite_quotidienne(AB2:AB23)</f>
        <v>9.0170370799854248E-3</v>
      </c>
      <c r="AC31" cm="1">
        <f t="array" ref="AC31">volatilite_quotidienne(AC2:AC23)</f>
        <v>8.0714168344649621E-3</v>
      </c>
      <c r="AD31" cm="1">
        <f t="array" ref="AD31">volatilite_quotidienne(AD2:AD23)</f>
        <v>7.6843029968991601E-3</v>
      </c>
      <c r="AE31" cm="1">
        <f t="array" ref="AE31">volatilite_quotidienne(AE2:AE23)</f>
        <v>1.5764591341426742E-2</v>
      </c>
      <c r="AF31" cm="1">
        <f t="array" ref="AF31">volatilite_quotidienne(AF2:AF23)</f>
        <v>7.7615029493376614E-3</v>
      </c>
      <c r="AG31" cm="1">
        <f t="array" ref="AG31">volatilite_quotidienne(AG2:AG23)</f>
        <v>4.6332272084594695E-3</v>
      </c>
      <c r="AH31" cm="1">
        <f t="array" ref="AH31">volatilite_quotidienne(AH2:AH23)</f>
        <v>6.8741073701859183E-3</v>
      </c>
      <c r="AI31" cm="1">
        <f t="array" ref="AI31">volatilite_quotidienne(AI2:AI23)</f>
        <v>9.0134718574796241E-3</v>
      </c>
      <c r="AJ31" cm="1">
        <f t="array" ref="AJ31">volatilite_quotidienne(AJ2:AJ23)</f>
        <v>6.7371266367966488E-3</v>
      </c>
      <c r="AK31" cm="1">
        <f t="array" ref="AK31">volatilite_quotidienne(AK2:AK23)</f>
        <v>4.8778114525093851E-3</v>
      </c>
      <c r="AL31" cm="1">
        <f t="array" ref="AL31">volatilite_quotidienne(AL2:AL23)</f>
        <v>8.0375054515831636E-3</v>
      </c>
      <c r="AM31" cm="1">
        <f t="array" ref="AM31">volatilite_quotidienne(AM2:AM23)</f>
        <v>1.0150121059686129E-2</v>
      </c>
      <c r="AN31" cm="1">
        <f t="array" ref="AN31">volatilite_quotidienne(AN2:AN23)</f>
        <v>1.6119333897051901E-2</v>
      </c>
      <c r="AO31" cm="1">
        <f t="array" ref="AO31">volatilite_quotidienne(AO2:AO23)</f>
        <v>1.0589486722628067E-2</v>
      </c>
      <c r="AP31" cm="1">
        <f t="array" ref="AP31">volatilite_quotidienne(AP2:AP23)</f>
        <v>1.2300802982533441E-2</v>
      </c>
      <c r="AQ31" cm="1">
        <f t="array" ref="AQ31">volatilite_quotidienne(AQ2:AQ23)</f>
        <v>8.2606761067091378E-3</v>
      </c>
      <c r="AR31" cm="1">
        <f t="array" ref="AR31">volatilite_quotidienne(AR2:AR23)</f>
        <v>1.0966952789298932E-2</v>
      </c>
      <c r="AS31" cm="1">
        <f t="array" ref="AS31">volatilite_quotidienne(AS2:AS23)</f>
        <v>1.1202354035961594E-2</v>
      </c>
      <c r="AT31" cm="1">
        <f t="array" ref="AT31">volatilite_quotidienne(AT2:AT23)</f>
        <v>1.0799912153389128E-2</v>
      </c>
      <c r="AU31" cm="1">
        <f t="array" ref="AU31">volatilite_quotidienne(AU2:AU23)</f>
        <v>1.1383754950821447E-2</v>
      </c>
      <c r="AV31" cm="1">
        <f t="array" ref="AV31">volatilite_quotidienne(AV2:AV23)</f>
        <v>1.3858027296510984E-2</v>
      </c>
      <c r="AW31" cm="1">
        <f t="array" ref="AW31">volatilite_quotidienne(AW2:AW23)</f>
        <v>2.0951431045416996E-2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864C-A824-43AD-A630-78AE506C2802}">
  <sheetPr codeName="Feuil8"/>
  <dimension ref="A1:G26"/>
  <sheetViews>
    <sheetView workbookViewId="0">
      <selection activeCell="B5" sqref="B5"/>
    </sheetView>
  </sheetViews>
  <sheetFormatPr baseColWidth="10" defaultColWidth="11.44140625" defaultRowHeight="14.4" x14ac:dyDescent="0.3"/>
  <cols>
    <col min="1" max="1" width="31.5546875" bestFit="1" customWidth="1"/>
    <col min="6" max="6" width="28" bestFit="1" customWidth="1"/>
  </cols>
  <sheetData>
    <row r="1" spans="1:7" x14ac:dyDescent="0.3">
      <c r="A1" t="s">
        <v>376</v>
      </c>
      <c r="B1">
        <f>volatilite_quotidien_portefeuille('Mapping Données'!F2:F49,indicateur!B2:AW23)</f>
        <v>6.0059013013902133E-3</v>
      </c>
      <c r="F1" t="s">
        <v>377</v>
      </c>
    </row>
    <row r="2" spans="1:7" x14ac:dyDescent="0.3">
      <c r="A2" t="s">
        <v>378</v>
      </c>
      <c r="B2">
        <f>volatilite_annee_portefeuille('Mapping Données'!F2:F49,indicateur!B2:AW23)</f>
        <v>9.5340727453666133E-2</v>
      </c>
      <c r="F2" t="s">
        <v>379</v>
      </c>
    </row>
    <row r="3" spans="1:7" x14ac:dyDescent="0.3">
      <c r="A3" t="s">
        <v>380</v>
      </c>
      <c r="B3">
        <f>rendement_portefeuille('Mapping Données'!F2:F49,indicateur!B26:AW26)</f>
        <v>0.51328499598735278</v>
      </c>
      <c r="F3" t="s">
        <v>381</v>
      </c>
    </row>
    <row r="4" spans="1:7" x14ac:dyDescent="0.3">
      <c r="A4" t="s">
        <v>382</v>
      </c>
      <c r="B4">
        <f>Drawdown(G4:G26)</f>
        <v>-4.1582062913578528E-2</v>
      </c>
      <c r="F4" s="2">
        <v>45931</v>
      </c>
      <c r="G4">
        <f>somme_draw('Mapping Données'!$F$2:$F$49,'prix des actifs accessible faci'!A2:AV2)</f>
        <v>14023.434444444443</v>
      </c>
    </row>
    <row r="5" spans="1:7" x14ac:dyDescent="0.3">
      <c r="A5" t="s">
        <v>383</v>
      </c>
      <c r="B5">
        <f>beta_globale('Mapping Données'!F2:F49,indicateur!B29:AW29)</f>
        <v>1.0101307859596058</v>
      </c>
      <c r="F5" t="s">
        <v>8</v>
      </c>
      <c r="G5">
        <f>somme_draw('Mapping Données'!$F$2:$F$49,'prix des actifs accessible faci'!A3:AV3)</f>
        <v>13886.601111111111</v>
      </c>
    </row>
    <row r="6" spans="1:7" x14ac:dyDescent="0.3">
      <c r="A6" t="s">
        <v>384</v>
      </c>
      <c r="B6">
        <f>ratio_shrpe_port(B3,B2)</f>
        <v>5.1739168471006298</v>
      </c>
      <c r="F6" t="s">
        <v>9</v>
      </c>
      <c r="G6">
        <f>somme_draw('Mapping Données'!$F$2:$F$49,'prix des actifs accessible faci'!A4:AV4)</f>
        <v>13858.3</v>
      </c>
    </row>
    <row r="7" spans="1:7" x14ac:dyDescent="0.3">
      <c r="F7" t="str">
        <f>'ETF Amérique'!O5</f>
        <v>26/09/2025</v>
      </c>
      <c r="G7">
        <f>somme_draw('Mapping Données'!$F$2:$F$49,'prix des actifs accessible faci'!A5:AV5)</f>
        <v>13838.694444444442</v>
      </c>
    </row>
    <row r="8" spans="1:7" x14ac:dyDescent="0.3">
      <c r="F8" t="str">
        <f>'ETF Amérique'!O6</f>
        <v>25/09/2025</v>
      </c>
      <c r="G8">
        <f>somme_draw('Mapping Données'!$F$2:$F$49,'prix des actifs accessible faci'!A6:AV6)</f>
        <v>13689.524444444445</v>
      </c>
    </row>
    <row r="9" spans="1:7" x14ac:dyDescent="0.3">
      <c r="F9" t="str">
        <f>'ETF Amérique'!O7</f>
        <v>24/09/2025</v>
      </c>
      <c r="G9">
        <f>somme_draw('Mapping Données'!$F$2:$F$49,'prix des actifs accessible faci'!A7:AV7)</f>
        <v>13745.907777777777</v>
      </c>
    </row>
    <row r="10" spans="1:7" x14ac:dyDescent="0.3">
      <c r="F10" t="str">
        <f>'ETF Amérique'!O8</f>
        <v>23/09/2025</v>
      </c>
      <c r="G10">
        <f>somme_draw('Mapping Données'!$F$2:$F$49,'prix des actifs accessible faci'!A8:AV8)</f>
        <v>13825.475555555555</v>
      </c>
    </row>
    <row r="11" spans="1:7" x14ac:dyDescent="0.3">
      <c r="F11" t="str">
        <f>'ETF Amérique'!O9</f>
        <v>22/09/2025</v>
      </c>
      <c r="G11">
        <f>somme_draw('Mapping Données'!$F$2:$F$49,'prix des actifs accessible faci'!A9:AV9)</f>
        <v>13752.095555555556</v>
      </c>
    </row>
    <row r="12" spans="1:7" x14ac:dyDescent="0.3">
      <c r="F12" t="str">
        <f>'ETF Amérique'!O10</f>
        <v>19/09/2025</v>
      </c>
      <c r="G12">
        <f>somme_draw('Mapping Données'!$F$2:$F$49,'prix des actifs accessible faci'!A10:AV10)</f>
        <v>13793.534444444445</v>
      </c>
    </row>
    <row r="13" spans="1:7" x14ac:dyDescent="0.3">
      <c r="F13" t="str">
        <f>'ETF Amérique'!O11</f>
        <v>18/09/2025</v>
      </c>
      <c r="G13">
        <f>somme_draw('Mapping Données'!$F$2:$F$49,'prix des actifs accessible faci'!A11:AV11)</f>
        <v>13795.488888888887</v>
      </c>
    </row>
    <row r="14" spans="1:7" x14ac:dyDescent="0.3">
      <c r="F14" t="str">
        <f>'ETF Amérique'!O12</f>
        <v>17/09/2025</v>
      </c>
      <c r="G14">
        <f>somme_draw('Mapping Données'!$F$2:$F$49,'prix des actifs accessible faci'!A12:AV12)</f>
        <v>13676.41</v>
      </c>
    </row>
    <row r="15" spans="1:7" x14ac:dyDescent="0.3">
      <c r="F15" t="str">
        <f>'ETF Amérique'!O13</f>
        <v>16/09/2025</v>
      </c>
      <c r="G15">
        <f>somme_draw('Mapping Données'!$F$2:$F$49,'prix des actifs accessible faci'!A13:AV13)</f>
        <v>13730.397777777776</v>
      </c>
    </row>
    <row r="16" spans="1:7" x14ac:dyDescent="0.3">
      <c r="F16" t="str">
        <f>'ETF Amérique'!O14</f>
        <v>15/09/2025</v>
      </c>
      <c r="G16">
        <f>somme_draw('Mapping Données'!$F$2:$F$49,'prix des actifs accessible faci'!A14:AV14)</f>
        <v>13868.496666666664</v>
      </c>
    </row>
    <row r="17" spans="6:7" x14ac:dyDescent="0.3">
      <c r="F17">
        <f>'ETF Amérique'!O15</f>
        <v>46000</v>
      </c>
      <c r="G17">
        <f>somme_draw('Mapping Données'!$F$2:$F$49,'prix des actifs accessible faci'!A15:AV15)</f>
        <v>13742.671111111111</v>
      </c>
    </row>
    <row r="18" spans="6:7" x14ac:dyDescent="0.3">
      <c r="F18">
        <f>'ETF Amérique'!O16</f>
        <v>45970</v>
      </c>
      <c r="G18">
        <f>somme_draw('Mapping Données'!$F$2:$F$49,'prix des actifs accessible faci'!A16:AV16)</f>
        <v>13739.304444444444</v>
      </c>
    </row>
    <row r="19" spans="6:7" x14ac:dyDescent="0.3">
      <c r="F19">
        <f>'ETF Amérique'!O17</f>
        <v>45939</v>
      </c>
      <c r="G19">
        <f>somme_draw('Mapping Données'!$F$2:$F$49,'prix des actifs accessible faci'!A17:AV17)</f>
        <v>13629.503333333334</v>
      </c>
    </row>
    <row r="20" spans="6:7" x14ac:dyDescent="0.3">
      <c r="F20">
        <f>'ETF Amérique'!O18</f>
        <v>45909</v>
      </c>
      <c r="G20">
        <f>somme_draw('Mapping Données'!$F$2:$F$49,'prix des actifs accessible faci'!A18:AV18)</f>
        <v>13608.863333333331</v>
      </c>
    </row>
    <row r="21" spans="6:7" x14ac:dyDescent="0.3">
      <c r="F21">
        <f>'ETF Amérique'!O19</f>
        <v>45878</v>
      </c>
      <c r="G21">
        <f>somme_draw('Mapping Données'!$F$2:$F$49,'prix des actifs accessible faci'!A19:AV19)</f>
        <v>13584.428888888886</v>
      </c>
    </row>
    <row r="22" spans="6:7" x14ac:dyDescent="0.3">
      <c r="F22">
        <f>'ETF Amérique'!O20</f>
        <v>45786</v>
      </c>
      <c r="G22">
        <f>somme_draw('Mapping Données'!$F$2:$F$49,'prix des actifs accessible faci'!A20:AV20)</f>
        <v>13478.576666666666</v>
      </c>
    </row>
    <row r="23" spans="6:7" x14ac:dyDescent="0.3">
      <c r="F23">
        <f>'ETF Amérique'!O21</f>
        <v>45756</v>
      </c>
      <c r="G23">
        <f>somme_draw('Mapping Données'!$F$2:$F$49,'prix des actifs accessible faci'!A21:AV21)</f>
        <v>13519.359999999999</v>
      </c>
    </row>
    <row r="24" spans="6:7" x14ac:dyDescent="0.3">
      <c r="F24">
        <f>'ETF Amérique'!O22</f>
        <v>45725</v>
      </c>
      <c r="G24">
        <f>somme_draw('Mapping Données'!$F$2:$F$49,'prix des actifs accessible faci'!A22:AV22)</f>
        <v>13556.627777777776</v>
      </c>
    </row>
    <row r="25" spans="6:7" x14ac:dyDescent="0.3">
      <c r="F25">
        <f>'ETF Amérique'!O23</f>
        <v>45697</v>
      </c>
      <c r="G25">
        <f>somme_draw('Mapping Données'!$F$2:$F$49,'prix des actifs accessible faci'!A23:AV23)</f>
        <v>13440.31111111111</v>
      </c>
    </row>
    <row r="26" spans="6:7" x14ac:dyDescent="0.3">
      <c r="F26" t="str">
        <f>'ETF Amérique'!O24</f>
        <v>29/08/2025</v>
      </c>
      <c r="G26">
        <f>somme_draw('Mapping Données'!$F$2:$F$49,'prix des actifs accessible faci'!A24:AV24)</f>
        <v>13534.271111111109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9BAAF-042F-414C-9C47-A5B59BBED30A}">
  <sheetPr codeName="Feuil11"/>
  <dimension ref="A1:D23"/>
  <sheetViews>
    <sheetView workbookViewId="0">
      <selection activeCell="C2" sqref="C2"/>
    </sheetView>
  </sheetViews>
  <sheetFormatPr baseColWidth="10" defaultColWidth="11.44140625" defaultRowHeight="14.4" x14ac:dyDescent="0.3"/>
  <sheetData>
    <row r="1" spans="1:4" x14ac:dyDescent="0.3">
      <c r="A1">
        <v>3.7937099442058531E-2</v>
      </c>
      <c r="C1" t="s">
        <v>286</v>
      </c>
      <c r="D1">
        <v>0.22222222222222221</v>
      </c>
    </row>
    <row r="2" spans="1:4" x14ac:dyDescent="0.3">
      <c r="A2">
        <v>9.7923774545182855E-3</v>
      </c>
      <c r="C2" t="s">
        <v>287</v>
      </c>
      <c r="D2">
        <v>0.44444444444444442</v>
      </c>
    </row>
    <row r="3" spans="1:4" x14ac:dyDescent="0.3">
      <c r="A3">
        <v>7.2094199567873992E-3</v>
      </c>
      <c r="C3" t="s">
        <v>288</v>
      </c>
      <c r="D3">
        <v>0.33333333333333331</v>
      </c>
    </row>
    <row r="4" spans="1:4" x14ac:dyDescent="0.3">
      <c r="A4">
        <v>3.9363169468219245E-2</v>
      </c>
    </row>
    <row r="5" spans="1:4" x14ac:dyDescent="0.3">
      <c r="A5">
        <v>-1.6531436265356723E-2</v>
      </c>
    </row>
    <row r="6" spans="1:4" x14ac:dyDescent="0.3">
      <c r="A6">
        <v>-2.4196112436042388E-2</v>
      </c>
    </row>
    <row r="7" spans="1:4" x14ac:dyDescent="0.3">
      <c r="A7">
        <v>2.1132318580446903E-2</v>
      </c>
    </row>
    <row r="8" spans="1:4" x14ac:dyDescent="0.3">
      <c r="A8">
        <v>-1.2534973330931537E-2</v>
      </c>
    </row>
    <row r="9" spans="1:4" x14ac:dyDescent="0.3">
      <c r="A9">
        <v>-7.1262015579059241E-4</v>
      </c>
    </row>
    <row r="10" spans="1:4" x14ac:dyDescent="0.3">
      <c r="A10">
        <v>3.5094094741665166E-2</v>
      </c>
    </row>
    <row r="11" spans="1:4" x14ac:dyDescent="0.3">
      <c r="A11">
        <v>-1.4919930278271265E-2</v>
      </c>
    </row>
    <row r="12" spans="1:4" x14ac:dyDescent="0.3">
      <c r="A12">
        <v>-3.9721795232855302E-2</v>
      </c>
    </row>
    <row r="13" spans="1:4" x14ac:dyDescent="0.3">
      <c r="A13">
        <v>3.655276652650552E-2</v>
      </c>
    </row>
    <row r="14" spans="1:4" x14ac:dyDescent="0.3">
      <c r="A14">
        <v>1.3081561122665767E-3</v>
      </c>
    </row>
    <row r="15" spans="1:4" x14ac:dyDescent="0.3">
      <c r="A15">
        <v>3.2743330292211867E-2</v>
      </c>
    </row>
    <row r="16" spans="1:4" x14ac:dyDescent="0.3">
      <c r="A16">
        <v>5.7768850513592387E-3</v>
      </c>
    </row>
    <row r="17" spans="1:1" x14ac:dyDescent="0.3">
      <c r="A17">
        <v>6.1733119726474035E-3</v>
      </c>
    </row>
    <row r="18" spans="1:1" x14ac:dyDescent="0.3">
      <c r="A18">
        <v>3.1750171627317476E-2</v>
      </c>
    </row>
    <row r="19" spans="1:1" x14ac:dyDescent="0.3">
      <c r="A19">
        <v>-1.0577407156857049E-2</v>
      </c>
    </row>
    <row r="20" spans="1:1" x14ac:dyDescent="0.3">
      <c r="A20">
        <v>-1.1693929985686469E-2</v>
      </c>
    </row>
    <row r="21" spans="1:1" x14ac:dyDescent="0.3">
      <c r="A21">
        <v>3.5903781327157852E-2</v>
      </c>
    </row>
    <row r="22" spans="1:1" x14ac:dyDescent="0.3">
      <c r="A22">
        <v>-2.7547390330191875E-2</v>
      </c>
    </row>
    <row r="23" spans="1:1" x14ac:dyDescent="0.3">
      <c r="A23">
        <v>1.8058166122968296E-3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957249933221468281F1A7A4227AAE" ma:contentTypeVersion="10" ma:contentTypeDescription="Crée un document." ma:contentTypeScope="" ma:versionID="0ac3a23d013508359e0b2a34d0a7c16b">
  <xsd:schema xmlns:xsd="http://www.w3.org/2001/XMLSchema" xmlns:xs="http://www.w3.org/2001/XMLSchema" xmlns:p="http://schemas.microsoft.com/office/2006/metadata/properties" xmlns:ns2="79fab3d8-66bf-46a4-8184-bdffcac5f707" xmlns:ns3="1ed65f85-0e98-4d89-a57e-91e1623967ac" targetNamespace="http://schemas.microsoft.com/office/2006/metadata/properties" ma:root="true" ma:fieldsID="54ddd2273256e1e3c173168e4e16d263" ns2:_="" ns3:_="">
    <xsd:import namespace="79fab3d8-66bf-46a4-8184-bdffcac5f707"/>
    <xsd:import namespace="1ed65f85-0e98-4d89-a57e-91e1623967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fab3d8-66bf-46a4-8184-bdffcac5f7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b819c43c-553b-4eee-b3d0-595c921e12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65f85-0e98-4d89-a57e-91e1623967a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2fd5ae2-a6a6-4557-a5b6-a350206bec11}" ma:internalName="TaxCatchAll" ma:showField="CatchAllData" ma:web="1ed65f85-0e98-4d89-a57e-91e1623967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ed65f85-0e98-4d89-a57e-91e1623967ac" xsi:nil="true"/>
    <lcf76f155ced4ddcb4097134ff3c332f xmlns="79fab3d8-66bf-46a4-8184-bdffcac5f707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82DB08-62A4-441B-8852-AB60C337B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fab3d8-66bf-46a4-8184-bdffcac5f707"/>
    <ds:schemaRef ds:uri="1ed65f85-0e98-4d89-a57e-91e162396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985236-CD9F-4609-831B-1BC59AD418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01369BF-33D1-42E7-A061-DAC841249F33}">
  <ds:schemaRefs>
    <ds:schemaRef ds:uri="http://schemas.microsoft.com/office/2006/metadata/properties"/>
    <ds:schemaRef ds:uri="http://schemas.microsoft.com/office/infopath/2007/PartnerControls"/>
    <ds:schemaRef ds:uri="1ed65f85-0e98-4d89-a57e-91e1623967ac"/>
    <ds:schemaRef ds:uri="79fab3d8-66bf-46a4-8184-bdffcac5f707"/>
  </ds:schemaRefs>
</ds:datastoreItem>
</file>

<file path=customXml/itemProps4.xml><?xml version="1.0" encoding="utf-8"?>
<ds:datastoreItem xmlns:ds="http://schemas.openxmlformats.org/officeDocument/2006/customXml" ds:itemID="{B061F2D4-C424-4A80-AE68-9A89BE9A7D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Tableau de bord</vt:lpstr>
      <vt:lpstr>Portefeuille</vt:lpstr>
      <vt:lpstr>Test</vt:lpstr>
      <vt:lpstr>Feuil1</vt:lpstr>
      <vt:lpstr>ETF France</vt:lpstr>
      <vt:lpstr>ETF Europe</vt:lpstr>
      <vt:lpstr>ETF Asie-Pacifique</vt:lpstr>
      <vt:lpstr>ETF Afrique</vt:lpstr>
      <vt:lpstr>ETF Amérique</vt:lpstr>
      <vt:lpstr>prix des actifs accessible faci</vt:lpstr>
      <vt:lpstr>Mapping Données</vt:lpstr>
      <vt:lpstr>indicateur</vt:lpstr>
      <vt:lpstr>Représentation du porte-feuille</vt:lpstr>
      <vt:lpstr>Données Graphique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Kem</dc:creator>
  <cp:keywords/>
  <dc:description/>
  <cp:lastModifiedBy>Clement Bourgin</cp:lastModifiedBy>
  <cp:revision/>
  <dcterms:created xsi:type="dcterms:W3CDTF">2025-09-29T07:22:14Z</dcterms:created>
  <dcterms:modified xsi:type="dcterms:W3CDTF">2026-02-19T10:49:26Z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0x01010097957249933221468281F1A7A4227AAE</vt:lpwstr>
  </property>
</Properties>
</file>