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m\Desktop\Projet 2 Ces'Esport\GitHub\"/>
    </mc:Choice>
  </mc:AlternateContent>
  <xr:revisionPtr revIDLastSave="0" documentId="13_ncr:1_{2CFD5E64-3335-4E1E-886C-1963B3AFB1BC}" xr6:coauthVersionLast="40" xr6:coauthVersionMax="40" xr10:uidLastSave="{00000000-0000-0000-0000-000000000000}"/>
  <bookViews>
    <workbookView xWindow="0" yWindow="0" windowWidth="23040" windowHeight="8988" xr2:uid="{3AE5C7DB-05D4-4B3A-A6CE-1EA6E20EBDC9}"/>
  </bookViews>
  <sheets>
    <sheet name="Dépense" sheetId="1" r:id="rId1"/>
    <sheet name="Consommation électrique" sheetId="4" r:id="rId2"/>
    <sheet name="Gai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2" i="1" l="1"/>
  <c r="F12" i="3"/>
  <c r="G14" i="4"/>
  <c r="L20" i="1"/>
  <c r="G11" i="1" l="1"/>
  <c r="P10" i="1"/>
  <c r="P11" i="1"/>
  <c r="F10" i="3"/>
  <c r="F8" i="3"/>
  <c r="P8" i="1"/>
  <c r="P9" i="1"/>
  <c r="P5" i="1"/>
  <c r="P14" i="1"/>
  <c r="P15" i="1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22" i="1"/>
  <c r="G5" i="1"/>
  <c r="G10" i="1"/>
  <c r="G12" i="1"/>
  <c r="G13" i="1"/>
  <c r="G14" i="1"/>
  <c r="G9" i="1"/>
  <c r="G6" i="1"/>
  <c r="G10" i="4"/>
  <c r="G7" i="4"/>
  <c r="G37" i="1" l="1"/>
  <c r="P17" i="1"/>
  <c r="G6" i="4"/>
  <c r="G8" i="4"/>
  <c r="G9" i="4"/>
  <c r="G11" i="4"/>
  <c r="G12" i="4"/>
  <c r="G5" i="4"/>
  <c r="F6" i="3"/>
  <c r="F7" i="3"/>
  <c r="F9" i="3"/>
  <c r="F5" i="3"/>
</calcChain>
</file>

<file path=xl/sharedStrings.xml><?xml version="1.0" encoding="utf-8"?>
<sst xmlns="http://schemas.openxmlformats.org/spreadsheetml/2006/main" count="101" uniqueCount="72">
  <si>
    <t>Quantité</t>
  </si>
  <si>
    <t>Sécurité</t>
  </si>
  <si>
    <t>Animateur</t>
  </si>
  <si>
    <t>Main d'œuvre</t>
  </si>
  <si>
    <t>Technicien réseau</t>
  </si>
  <si>
    <t>Technicien de surface</t>
  </si>
  <si>
    <t>Coût Total</t>
  </si>
  <si>
    <t>Gain</t>
  </si>
  <si>
    <t>Billet Joueur</t>
  </si>
  <si>
    <t>Billet Visiteur</t>
  </si>
  <si>
    <t>Prix Unitaire</t>
  </si>
  <si>
    <t>Stand</t>
  </si>
  <si>
    <t>Heure</t>
  </si>
  <si>
    <t>Cash Prize</t>
  </si>
  <si>
    <t>Armoire électrique</t>
  </si>
  <si>
    <t>Consommation électrique</t>
  </si>
  <si>
    <t>Switch 2960</t>
  </si>
  <si>
    <t>Routeur</t>
  </si>
  <si>
    <t>RJ45 CAT 6 F/UTP (5M)</t>
  </si>
  <si>
    <t>RJ45 CAT 6 F/UTP (15M)</t>
  </si>
  <si>
    <t>RJ45 CAT 6 F/UTP (10M)</t>
  </si>
  <si>
    <t>RJ45 CAT 6 F/UTP (20M)</t>
  </si>
  <si>
    <t>RJ45 CAT 6 F/UTP (25M)</t>
  </si>
  <si>
    <t>RJ45 CAT 6 F/UTP (40M)</t>
  </si>
  <si>
    <t>RJ45 CAT 6 F/UTP (50M)</t>
  </si>
  <si>
    <t>RJ45 CAT 6 S/FTP Croisé (1M)</t>
  </si>
  <si>
    <t>RJ45 CAT 6 S/FTP Croisé (3M)</t>
  </si>
  <si>
    <t>RJ45 CAT 6 S/FTP Croisé (15M)</t>
  </si>
  <si>
    <t>RJ45 CAT 6 S/FTP Croisé (40M)</t>
  </si>
  <si>
    <t>RJ45 CAT 6 F/UTP (305M) + PACK</t>
  </si>
  <si>
    <t>Connexion Internet + Routeur</t>
  </si>
  <si>
    <t>Armoire commutateurs</t>
  </si>
  <si>
    <t>Routeur Wifi</t>
  </si>
  <si>
    <t>Serveur CSGO</t>
  </si>
  <si>
    <t>Angles goulouttes</t>
  </si>
  <si>
    <t>Jour</t>
  </si>
  <si>
    <t>Total</t>
  </si>
  <si>
    <t>Rechange</t>
  </si>
  <si>
    <t>Quantité nécéssaire</t>
  </si>
  <si>
    <t>Electricité et sécurité</t>
  </si>
  <si>
    <t>Réseau</t>
  </si>
  <si>
    <t>RJ45 CAT6 S/FTP Croisé (305M) + PACK</t>
  </si>
  <si>
    <t>Secours</t>
  </si>
  <si>
    <t>Goulottes tables</t>
  </si>
  <si>
    <t>Goulottes murs</t>
  </si>
  <si>
    <t xml:space="preserve">Dépense matériel </t>
  </si>
  <si>
    <t xml:space="preserve">Dépense annexe </t>
  </si>
  <si>
    <t>Stand 9m²</t>
  </si>
  <si>
    <t>Stand 14m²</t>
  </si>
  <si>
    <t>Pub écran</t>
  </si>
  <si>
    <t>Affiche de pub</t>
  </si>
  <si>
    <t>Dépense humaine</t>
  </si>
  <si>
    <t>Ingénieur son</t>
  </si>
  <si>
    <t>Ingénieur lumière</t>
  </si>
  <si>
    <t>Salaire / Heure</t>
  </si>
  <si>
    <t>Prises</t>
  </si>
  <si>
    <t>Switch SG300-10</t>
  </si>
  <si>
    <t xml:space="preserve">Jour 21 &amp; 22 Mars </t>
  </si>
  <si>
    <t>Jour 23 &amp; 24 Mars</t>
  </si>
  <si>
    <t>Jour 21 au 24 Mars</t>
  </si>
  <si>
    <t>Dépense totale :</t>
  </si>
  <si>
    <t>Puissance (W)</t>
  </si>
  <si>
    <t>Tension (V)</t>
  </si>
  <si>
    <t>Conso Total (A)</t>
  </si>
  <si>
    <t>Consommation totale :</t>
  </si>
  <si>
    <t>PC Joueur</t>
  </si>
  <si>
    <t>Ecran PC Joueur + Régie</t>
  </si>
  <si>
    <t>Ecran géant</t>
  </si>
  <si>
    <t>Gain total :</t>
  </si>
  <si>
    <t>Gain totale :</t>
  </si>
  <si>
    <t>Bénéfice :</t>
  </si>
  <si>
    <t>Parc des exposition de Reims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</si>
</sst>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&quot;€&quot;"/>
    <numFmt numFmtId="165" formatCode="#,##0.00\ &quot;€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i/>
      <u/>
      <sz val="14"/>
      <color theme="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2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6" xfId="0" applyFont="1" applyBorder="1"/>
    <xf numFmtId="0" fontId="1" fillId="0" borderId="7" xfId="0" applyFont="1" applyBorder="1"/>
    <xf numFmtId="3" fontId="1" fillId="0" borderId="7" xfId="0" applyNumberFormat="1" applyFont="1" applyBorder="1"/>
    <xf numFmtId="0" fontId="1" fillId="0" borderId="8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9" xfId="0" applyFont="1" applyBorder="1"/>
    <xf numFmtId="0" fontId="1" fillId="0" borderId="0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2" fillId="0" borderId="1" xfId="0" applyFont="1" applyBorder="1"/>
    <xf numFmtId="0" fontId="2" fillId="0" borderId="1" xfId="0" applyFont="1" applyBorder="1" applyAlignment="1">
      <alignment vertical="top"/>
    </xf>
    <xf numFmtId="0" fontId="1" fillId="0" borderId="0" xfId="0" applyFont="1"/>
    <xf numFmtId="3" fontId="1" fillId="0" borderId="0" xfId="0" applyNumberFormat="1" applyFont="1"/>
    <xf numFmtId="0" fontId="3" fillId="0" borderId="2" xfId="0" applyFont="1" applyBorder="1"/>
    <xf numFmtId="0" fontId="2" fillId="0" borderId="2" xfId="0" applyFont="1" applyBorder="1"/>
    <xf numFmtId="164" fontId="1" fillId="0" borderId="10" xfId="0" applyNumberFormat="1" applyFont="1" applyBorder="1"/>
    <xf numFmtId="165" fontId="1" fillId="0" borderId="5" xfId="0" applyNumberFormat="1" applyFont="1" applyBorder="1"/>
    <xf numFmtId="165" fontId="1" fillId="0" borderId="8" xfId="0" applyNumberFormat="1" applyFont="1" applyBorder="1"/>
    <xf numFmtId="164" fontId="1" fillId="0" borderId="0" xfId="0" applyNumberFormat="1" applyFont="1" applyBorder="1" applyAlignment="1">
      <alignment horizontal="right"/>
    </xf>
    <xf numFmtId="164" fontId="1" fillId="0" borderId="7" xfId="0" applyNumberFormat="1" applyFont="1" applyBorder="1" applyAlignment="1">
      <alignment horizontal="right"/>
    </xf>
    <xf numFmtId="165" fontId="1" fillId="0" borderId="0" xfId="0" applyNumberFormat="1" applyFont="1" applyBorder="1"/>
    <xf numFmtId="165" fontId="1" fillId="0" borderId="7" xfId="0" applyNumberFormat="1" applyFont="1" applyBorder="1"/>
    <xf numFmtId="164" fontId="1" fillId="0" borderId="7" xfId="0" applyNumberFormat="1" applyFont="1" applyBorder="1"/>
    <xf numFmtId="164" fontId="1" fillId="0" borderId="8" xfId="0" applyNumberFormat="1" applyFont="1" applyBorder="1"/>
    <xf numFmtId="165" fontId="1" fillId="0" borderId="10" xfId="0" applyNumberFormat="1" applyFont="1" applyBorder="1"/>
    <xf numFmtId="0" fontId="4" fillId="0" borderId="4" xfId="1" applyBorder="1"/>
    <xf numFmtId="0" fontId="4" fillId="0" borderId="6" xfId="1" applyBorder="1"/>
    <xf numFmtId="49" fontId="1" fillId="0" borderId="10" xfId="0" applyNumberFormat="1" applyFont="1" applyBorder="1"/>
    <xf numFmtId="49" fontId="1" fillId="0" borderId="5" xfId="0" applyNumberFormat="1" applyFont="1" applyBorder="1"/>
    <xf numFmtId="49" fontId="1" fillId="0" borderId="8" xfId="0" applyNumberFormat="1" applyFont="1" applyBorder="1"/>
    <xf numFmtId="0" fontId="2" fillId="0" borderId="2" xfId="0" applyFont="1" applyBorder="1" applyAlignment="1">
      <alignment horizontal="right"/>
    </xf>
    <xf numFmtId="165" fontId="1" fillId="0" borderId="3" xfId="0" applyNumberFormat="1" applyFont="1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aison-du-cable.com/Prix/CABLE-MONOBRIN-F-UTP-CAT6-16220.html" TargetMode="External"/><Relationship Id="rId13" Type="http://schemas.openxmlformats.org/officeDocument/2006/relationships/hyperlink" Target="http://www.abix.fr/dexlan-cable-multibrin-s-ftp-cat6-noir-305m-611933.html" TargetMode="External"/><Relationship Id="rId18" Type="http://schemas.openxmlformats.org/officeDocument/2006/relationships/hyperlink" Target="https://www.leroymerlin.fr/v3/p/produits/moulure-a-peindre-h-200-e1500786291?fbclid=IwAR2mrGyD-KwmOeN1NHwKulVzjLjHrvZPJh_zWLVOHvf9LXgj488vEO-Hi_s" TargetMode="External"/><Relationship Id="rId3" Type="http://schemas.openxmlformats.org/officeDocument/2006/relationships/hyperlink" Target="https://www.maison-du-cable.com/Prix/Cordon-patch-RJ45-ftp-CAT6-9180.html" TargetMode="External"/><Relationship Id="rId21" Type="http://schemas.openxmlformats.org/officeDocument/2006/relationships/hyperlink" Target="https://www.compufirst.com/cisco-891f-routeur-rnis-ordinateur-de-bureau-montable-sur-rack/fiche_prod.do?prodId=1191684&amp;fbclid=IwAR1Qs_s62m8fE6WKvV4aMJuLK14wujT9I9V6Erfl_BrfnJFJTN-y3nfo6tM" TargetMode="External"/><Relationship Id="rId7" Type="http://schemas.openxmlformats.org/officeDocument/2006/relationships/hyperlink" Target="https://www.maison-du-cable.com/Prix/Cordon-patch-RJ45-ftp-CAT6-9184.html" TargetMode="External"/><Relationship Id="rId12" Type="http://schemas.openxmlformats.org/officeDocument/2006/relationships/hyperlink" Target="http://www.abix.fr/cordon-rj45-categorie-6-s-ftp-gris-40-m-856910.html" TargetMode="External"/><Relationship Id="rId17" Type="http://schemas.openxmlformats.org/officeDocument/2006/relationships/hyperlink" Target="https://www.ldlc.com/fiche/PB00240115.html" TargetMode="External"/><Relationship Id="rId2" Type="http://schemas.openxmlformats.org/officeDocument/2006/relationships/hyperlink" Target="https://www.maison-du-cable.com/Prix/Patchkabel--Kat6--F-UTP-13843.html" TargetMode="External"/><Relationship Id="rId16" Type="http://schemas.openxmlformats.org/officeDocument/2006/relationships/hyperlink" Target="https://www.amazon.fr/Digitus-DN-19-09-U-S-1/dp/B00CBNZ2NY/ref=asc_df_B00CBNZ2NY/?tag=googshopfr-21&amp;linkCode=df0&amp;hvadid=48655869446&amp;hvpos=1o1&amp;hvnetw=g&amp;hvrand=6177115438247539658&amp;hvpone=&amp;hvptwo=&amp;hvqmt=&amp;hvdev=c&amp;hvdvcmdl=&amp;hvlocint=&amp;hvlocphy=9055242&amp;hvtargid=pla-76500929606&amp;psc=1&amp;fbclid=IwAR2mrGyD-KwmOeN1NHwKulVzjLjHrvZPJh_zWLVOHvf9LXgj488vEO-Hi_s" TargetMode="External"/><Relationship Id="rId20" Type="http://schemas.openxmlformats.org/officeDocument/2006/relationships/hyperlink" Target="https://www.leroymerlin.fr/v3/p/produits/moulure-blanc-h-1-3-x-p-5-2-cm-e28232?fbclid=IwAR2KCODSrneuUuq2MMKiO-qIYGTin3fNog0KjB7SG1z3g83K6JUgUpmCty8" TargetMode="External"/><Relationship Id="rId1" Type="http://schemas.openxmlformats.org/officeDocument/2006/relationships/hyperlink" Target="https://www.maison-du-cable.com/Prix/Cordon-patch-RJ45-ftp-CAT6-8798.html" TargetMode="External"/><Relationship Id="rId6" Type="http://schemas.openxmlformats.org/officeDocument/2006/relationships/hyperlink" Target="https://www.maison-du-cable.com/Prix/Cordon-patch-RJ45-CAT6-f-utp-16128.html" TargetMode="External"/><Relationship Id="rId11" Type="http://schemas.openxmlformats.org/officeDocument/2006/relationships/hyperlink" Target="https://www.maison-du-cable.com/Prix/Cordon-RJ45-patch-SFTP-CAT-6-6828.html" TargetMode="External"/><Relationship Id="rId5" Type="http://schemas.openxmlformats.org/officeDocument/2006/relationships/hyperlink" Target="https://www.maison-du-cable.com/Prix/Cordon-patch-RJ45-ftp-CAT6-9140.html" TargetMode="External"/><Relationship Id="rId15" Type="http://schemas.openxmlformats.org/officeDocument/2006/relationships/hyperlink" Target="https://www.senetic.fr/product/SG300-10SFP-K9-UK?fbclid=IwAR27IN3g7_AmeVtwBkzEXijlR_-2kKeXewZrHn_P3jfGM-j6A-osdBG1Wio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maison-du-cable.com/Prix/CORDON-RJ45-patch-SSTP-CAT-6-6789.html" TargetMode="External"/><Relationship Id="rId19" Type="http://schemas.openxmlformats.org/officeDocument/2006/relationships/hyperlink" Target="https://www.leroymerlin.fr/v3/p/produits/angle-interieur-variable-blanc-pour-moulure-h-5-4-x-p-1-5-cm-e1400239456?fbclid=IwAR0JYmYzIuhfWyqL7Gl3BQOGn4zcv70ZEsqQ8CwNTfiM6b-DQLbrp8RL-pE" TargetMode="External"/><Relationship Id="rId4" Type="http://schemas.openxmlformats.org/officeDocument/2006/relationships/hyperlink" Target="https://www.maison-du-cable.com/Prix/Patchkabel--Kat6--F-UTP-13927.html" TargetMode="External"/><Relationship Id="rId9" Type="http://schemas.openxmlformats.org/officeDocument/2006/relationships/hyperlink" Target="https://www.maison-du-cable.com/Prix/CORDON-RJ45-patch-SSTP-CAT-6-6787.html" TargetMode="External"/><Relationship Id="rId14" Type="http://schemas.openxmlformats.org/officeDocument/2006/relationships/hyperlink" Target="https://www.inmac-wstore.com/cisco-catalyst-2960-24tc-s-commutateur-24-ports-gere-montable-sur-rack/p2765343.htm?fbclid=IwAR1dDmeTxwmasJfdR7H47DM1o9yyt089nNuaLieHio9s2N3JfBr_dtrAsFQ" TargetMode="External"/><Relationship Id="rId22" Type="http://schemas.openxmlformats.org/officeDocument/2006/relationships/hyperlink" Target="https://www.cdiscount.com/bricolage/electricite/prise-pour-goulotte-avec-eclips-2x2p-t-4m-legrand/f-16614-leg3245060773229.html?fbclid=IwAR0i1rAVTaZ2xWrHeXgKFQLx8wTEWUfn5ff70rbUMnvtALnpODH0evYNR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57887-D540-4127-9A4B-77B6683BD962}">
  <dimension ref="B1:Q38"/>
  <sheetViews>
    <sheetView tabSelected="1" workbookViewId="0">
      <selection activeCell="I7" sqref="I7"/>
    </sheetView>
  </sheetViews>
  <sheetFormatPr baseColWidth="10" defaultRowHeight="13.8" x14ac:dyDescent="0.25"/>
  <cols>
    <col min="1" max="1" width="7.77734375" style="18" customWidth="1"/>
    <col min="2" max="2" width="1.77734375" style="18" customWidth="1"/>
    <col min="3" max="3" width="32.77734375" style="18" customWidth="1"/>
    <col min="4" max="4" width="19.109375" style="18" customWidth="1"/>
    <col min="5" max="5" width="10.88671875" style="18" customWidth="1"/>
    <col min="6" max="6" width="15.21875" style="18" customWidth="1"/>
    <col min="7" max="7" width="12.33203125" style="18" customWidth="1"/>
    <col min="8" max="8" width="2.109375" style="18" customWidth="1"/>
    <col min="9" max="9" width="11.5546875" style="18" customWidth="1"/>
    <col min="10" max="10" width="2.109375" style="18" customWidth="1"/>
    <col min="11" max="11" width="21.6640625" style="18" customWidth="1"/>
    <col min="12" max="12" width="12.6640625" style="18" bestFit="1" customWidth="1"/>
    <col min="13" max="13" width="14.109375" style="18" customWidth="1"/>
    <col min="14" max="14" width="11.5546875" style="18"/>
    <col min="15" max="15" width="15.21875" style="18" customWidth="1"/>
    <col min="16" max="16" width="11.5546875" style="18"/>
    <col min="17" max="17" width="2.21875" style="18" customWidth="1"/>
    <col min="18" max="16384" width="11.5546875" style="18"/>
  </cols>
  <sheetData>
    <row r="1" spans="2:17" ht="14.4" thickBot="1" x14ac:dyDescent="0.3"/>
    <row r="2" spans="2:17" ht="17.399999999999999" customHeight="1" x14ac:dyDescent="0.3">
      <c r="B2" s="3"/>
      <c r="C2" s="1"/>
      <c r="D2" s="20" t="s">
        <v>45</v>
      </c>
      <c r="E2" s="1"/>
      <c r="F2" s="1"/>
      <c r="G2" s="1"/>
      <c r="H2" s="4"/>
      <c r="J2" s="3"/>
      <c r="K2" s="1"/>
      <c r="L2" s="1"/>
      <c r="M2" s="20" t="s">
        <v>51</v>
      </c>
      <c r="N2" s="1"/>
      <c r="O2" s="1"/>
      <c r="P2" s="1"/>
      <c r="Q2" s="4"/>
    </row>
    <row r="3" spans="2:17" ht="15" customHeight="1" thickBot="1" x14ac:dyDescent="0.3">
      <c r="B3" s="9"/>
      <c r="C3" s="2"/>
      <c r="D3" s="2"/>
      <c r="E3" s="2"/>
      <c r="F3" s="2"/>
      <c r="G3" s="2"/>
      <c r="H3" s="10"/>
      <c r="J3" s="9"/>
      <c r="K3" s="2"/>
      <c r="L3" s="2"/>
      <c r="M3" s="2"/>
      <c r="N3" s="2"/>
      <c r="O3" s="2"/>
      <c r="P3" s="2"/>
      <c r="Q3" s="10"/>
    </row>
    <row r="4" spans="2:17" ht="14.4" customHeight="1" x14ac:dyDescent="0.25">
      <c r="B4" s="9"/>
      <c r="C4" s="16" t="s">
        <v>46</v>
      </c>
      <c r="D4" s="1" t="s">
        <v>0</v>
      </c>
      <c r="E4" s="1" t="s">
        <v>37</v>
      </c>
      <c r="F4" s="1" t="s">
        <v>10</v>
      </c>
      <c r="G4" s="4" t="s">
        <v>36</v>
      </c>
      <c r="H4" s="10"/>
      <c r="J4" s="9"/>
      <c r="K4" s="16" t="s">
        <v>57</v>
      </c>
      <c r="L4" s="1" t="s">
        <v>0</v>
      </c>
      <c r="M4" s="1" t="s">
        <v>54</v>
      </c>
      <c r="N4" s="1" t="s">
        <v>12</v>
      </c>
      <c r="O4" s="1" t="s">
        <v>35</v>
      </c>
      <c r="P4" s="4" t="s">
        <v>6</v>
      </c>
      <c r="Q4" s="10"/>
    </row>
    <row r="5" spans="2:17" ht="15" customHeight="1" thickBot="1" x14ac:dyDescent="0.3">
      <c r="B5" s="9"/>
      <c r="C5" s="9" t="s">
        <v>71</v>
      </c>
      <c r="D5" s="14">
        <v>1</v>
      </c>
      <c r="E5" s="14">
        <v>0</v>
      </c>
      <c r="F5" s="25">
        <v>20952</v>
      </c>
      <c r="G5" s="23">
        <f>(D5+E5)*F5</f>
        <v>20952</v>
      </c>
      <c r="H5" s="10"/>
      <c r="J5" s="9"/>
      <c r="K5" s="5" t="s">
        <v>3</v>
      </c>
      <c r="L5" s="6">
        <v>10</v>
      </c>
      <c r="M5" s="28">
        <v>10</v>
      </c>
      <c r="N5" s="6">
        <v>10</v>
      </c>
      <c r="O5" s="6">
        <v>2</v>
      </c>
      <c r="P5" s="24">
        <f>L5*M5*N5</f>
        <v>1000</v>
      </c>
      <c r="Q5" s="10"/>
    </row>
    <row r="6" spans="2:17" ht="15" customHeight="1" thickBot="1" x14ac:dyDescent="0.3">
      <c r="B6" s="9"/>
      <c r="C6" s="5" t="s">
        <v>13</v>
      </c>
      <c r="D6" s="6">
        <v>1</v>
      </c>
      <c r="E6" s="7">
        <v>0</v>
      </c>
      <c r="F6" s="29">
        <v>15000</v>
      </c>
      <c r="G6" s="30">
        <f>(D6+E6)*F6</f>
        <v>15000</v>
      </c>
      <c r="H6" s="10"/>
      <c r="J6" s="9"/>
      <c r="K6" s="2"/>
      <c r="L6" s="2"/>
      <c r="M6" s="2"/>
      <c r="N6" s="2"/>
      <c r="O6" s="2"/>
      <c r="P6" s="2"/>
      <c r="Q6" s="10"/>
    </row>
    <row r="7" spans="2:17" ht="14.4" customHeight="1" thickBot="1" x14ac:dyDescent="0.3">
      <c r="B7" s="9"/>
      <c r="C7" s="2"/>
      <c r="D7" s="2"/>
      <c r="E7" s="2"/>
      <c r="F7" s="2"/>
      <c r="G7" s="2"/>
      <c r="H7" s="10"/>
      <c r="J7" s="9"/>
      <c r="K7" s="16" t="s">
        <v>58</v>
      </c>
      <c r="L7" s="1" t="s">
        <v>0</v>
      </c>
      <c r="M7" s="1" t="s">
        <v>54</v>
      </c>
      <c r="N7" s="1" t="s">
        <v>12</v>
      </c>
      <c r="O7" s="1" t="s">
        <v>35</v>
      </c>
      <c r="P7" s="4" t="s">
        <v>6</v>
      </c>
      <c r="Q7" s="10"/>
    </row>
    <row r="8" spans="2:17" ht="14.4" customHeight="1" x14ac:dyDescent="0.25">
      <c r="B8" s="9"/>
      <c r="C8" s="16" t="s">
        <v>39</v>
      </c>
      <c r="D8" s="1" t="s">
        <v>38</v>
      </c>
      <c r="E8" s="1" t="s">
        <v>42</v>
      </c>
      <c r="F8" s="1" t="s">
        <v>10</v>
      </c>
      <c r="G8" s="4" t="s">
        <v>36</v>
      </c>
      <c r="H8" s="10"/>
      <c r="J8" s="9"/>
      <c r="K8" s="9" t="s">
        <v>1</v>
      </c>
      <c r="L8" s="2">
        <v>4</v>
      </c>
      <c r="M8" s="27">
        <v>10</v>
      </c>
      <c r="N8" s="2">
        <v>8</v>
      </c>
      <c r="O8" s="2">
        <v>2</v>
      </c>
      <c r="P8" s="23">
        <f>L8*M8*N8</f>
        <v>320</v>
      </c>
      <c r="Q8" s="10"/>
    </row>
    <row r="9" spans="2:17" ht="14.4" customHeight="1" x14ac:dyDescent="0.25">
      <c r="B9" s="9"/>
      <c r="C9" s="9" t="s">
        <v>14</v>
      </c>
      <c r="D9" s="2">
        <v>3</v>
      </c>
      <c r="E9" s="2">
        <v>0</v>
      </c>
      <c r="F9" s="27">
        <v>3216</v>
      </c>
      <c r="G9" s="23">
        <f>(D9+E9)*F9</f>
        <v>9648</v>
      </c>
      <c r="H9" s="10"/>
      <c r="J9" s="9"/>
      <c r="K9" s="9" t="s">
        <v>2</v>
      </c>
      <c r="L9" s="2">
        <v>1</v>
      </c>
      <c r="M9" s="27">
        <v>15</v>
      </c>
      <c r="N9" s="2">
        <v>8</v>
      </c>
      <c r="O9" s="2">
        <v>2</v>
      </c>
      <c r="P9" s="23">
        <f>L9*M9*N9</f>
        <v>120</v>
      </c>
      <c r="Q9" s="10"/>
    </row>
    <row r="10" spans="2:17" ht="14.4" customHeight="1" x14ac:dyDescent="0.3">
      <c r="B10" s="9"/>
      <c r="C10" s="32" t="s">
        <v>31</v>
      </c>
      <c r="D10" s="2">
        <v>5</v>
      </c>
      <c r="E10" s="2">
        <v>0</v>
      </c>
      <c r="F10" s="27">
        <v>69.89</v>
      </c>
      <c r="G10" s="23">
        <f t="shared" ref="G10" si="0">(D10+E10)*F10</f>
        <v>349.45</v>
      </c>
      <c r="H10" s="10"/>
      <c r="J10" s="9"/>
      <c r="K10" s="9" t="s">
        <v>52</v>
      </c>
      <c r="L10" s="2">
        <v>1</v>
      </c>
      <c r="M10" s="27">
        <v>10</v>
      </c>
      <c r="N10" s="2">
        <v>8</v>
      </c>
      <c r="O10" s="2">
        <v>2</v>
      </c>
      <c r="P10" s="23">
        <f t="shared" ref="P10:P11" si="1">L10*M10*N10</f>
        <v>80</v>
      </c>
      <c r="Q10" s="10"/>
    </row>
    <row r="11" spans="2:17" ht="15" customHeight="1" thickBot="1" x14ac:dyDescent="0.35">
      <c r="B11" s="9"/>
      <c r="C11" s="32" t="s">
        <v>55</v>
      </c>
      <c r="D11" s="2">
        <v>510</v>
      </c>
      <c r="E11" s="2">
        <v>40</v>
      </c>
      <c r="F11" s="27">
        <v>15</v>
      </c>
      <c r="G11" s="23">
        <f>(D11+E11)*F11</f>
        <v>8250</v>
      </c>
      <c r="H11" s="10"/>
      <c r="J11" s="9"/>
      <c r="K11" s="5" t="s">
        <v>53</v>
      </c>
      <c r="L11" s="6">
        <v>1</v>
      </c>
      <c r="M11" s="28">
        <v>10</v>
      </c>
      <c r="N11" s="6">
        <v>8</v>
      </c>
      <c r="O11" s="6">
        <v>2</v>
      </c>
      <c r="P11" s="24">
        <f t="shared" si="1"/>
        <v>80</v>
      </c>
      <c r="Q11" s="10"/>
    </row>
    <row r="12" spans="2:17" ht="15" customHeight="1" thickBot="1" x14ac:dyDescent="0.35">
      <c r="B12" s="9"/>
      <c r="C12" s="32" t="s">
        <v>43</v>
      </c>
      <c r="D12" s="2">
        <v>155</v>
      </c>
      <c r="E12" s="2">
        <v>0</v>
      </c>
      <c r="F12" s="27">
        <v>3.2</v>
      </c>
      <c r="G12" s="23">
        <f>(D12+E12)*F12</f>
        <v>496</v>
      </c>
      <c r="H12" s="10"/>
      <c r="J12" s="9"/>
      <c r="K12" s="2"/>
      <c r="L12" s="2"/>
      <c r="M12" s="2"/>
      <c r="N12" s="2"/>
      <c r="O12" s="2"/>
      <c r="P12" s="2"/>
      <c r="Q12" s="10"/>
    </row>
    <row r="13" spans="2:17" ht="15" customHeight="1" x14ac:dyDescent="0.3">
      <c r="B13" s="9"/>
      <c r="C13" s="32" t="s">
        <v>44</v>
      </c>
      <c r="D13" s="2">
        <v>75</v>
      </c>
      <c r="E13" s="2">
        <v>0</v>
      </c>
      <c r="F13" s="27">
        <v>7.1</v>
      </c>
      <c r="G13" s="23">
        <f>(D13+E13)*F13</f>
        <v>532.5</v>
      </c>
      <c r="H13" s="10"/>
      <c r="J13" s="9"/>
      <c r="K13" s="16" t="s">
        <v>59</v>
      </c>
      <c r="L13" s="1" t="s">
        <v>0</v>
      </c>
      <c r="M13" s="1" t="s">
        <v>54</v>
      </c>
      <c r="N13" s="1" t="s">
        <v>12</v>
      </c>
      <c r="O13" s="1" t="s">
        <v>35</v>
      </c>
      <c r="P13" s="4" t="s">
        <v>6</v>
      </c>
      <c r="Q13" s="10"/>
    </row>
    <row r="14" spans="2:17" ht="13.8" customHeight="1" thickBot="1" x14ac:dyDescent="0.35">
      <c r="B14" s="9"/>
      <c r="C14" s="33" t="s">
        <v>34</v>
      </c>
      <c r="D14" s="6">
        <v>2</v>
      </c>
      <c r="E14" s="6">
        <v>0</v>
      </c>
      <c r="F14" s="28">
        <v>2.9</v>
      </c>
      <c r="G14" s="24">
        <f>(D14+E14)*F14</f>
        <v>5.8</v>
      </c>
      <c r="H14" s="10"/>
      <c r="J14" s="9"/>
      <c r="K14" s="9" t="s">
        <v>4</v>
      </c>
      <c r="L14" s="2">
        <v>2</v>
      </c>
      <c r="M14" s="27">
        <v>10</v>
      </c>
      <c r="N14" s="2">
        <v>8</v>
      </c>
      <c r="O14" s="2">
        <v>4</v>
      </c>
      <c r="P14" s="23">
        <f>L14*M14*N14</f>
        <v>160</v>
      </c>
      <c r="Q14" s="10"/>
    </row>
    <row r="15" spans="2:17" ht="15" customHeight="1" thickBot="1" x14ac:dyDescent="0.3">
      <c r="B15" s="9"/>
      <c r="C15" s="2"/>
      <c r="D15" s="2"/>
      <c r="E15" s="2"/>
      <c r="F15" s="2"/>
      <c r="G15" s="2"/>
      <c r="H15" s="10"/>
      <c r="J15" s="9"/>
      <c r="K15" s="5" t="s">
        <v>5</v>
      </c>
      <c r="L15" s="6">
        <v>2</v>
      </c>
      <c r="M15" s="28">
        <v>10</v>
      </c>
      <c r="N15" s="6">
        <v>8</v>
      </c>
      <c r="O15" s="6">
        <v>2</v>
      </c>
      <c r="P15" s="24">
        <f>L15*M15*N15</f>
        <v>160</v>
      </c>
      <c r="Q15" s="10"/>
    </row>
    <row r="16" spans="2:17" ht="15" customHeight="1" thickBot="1" x14ac:dyDescent="0.3">
      <c r="B16" s="9"/>
      <c r="C16" s="17" t="s">
        <v>40</v>
      </c>
      <c r="D16" s="11" t="s">
        <v>38</v>
      </c>
      <c r="E16" s="11" t="s">
        <v>37</v>
      </c>
      <c r="F16" s="11" t="s">
        <v>10</v>
      </c>
      <c r="G16" s="12" t="s">
        <v>36</v>
      </c>
      <c r="H16" s="10"/>
      <c r="J16" s="9"/>
      <c r="K16" s="2"/>
      <c r="L16" s="2"/>
      <c r="M16" s="2"/>
      <c r="N16" s="2"/>
      <c r="O16" s="2"/>
      <c r="P16" s="2"/>
      <c r="Q16" s="10"/>
    </row>
    <row r="17" spans="2:17" ht="15" customHeight="1" thickBot="1" x14ac:dyDescent="0.3">
      <c r="B17" s="9"/>
      <c r="C17" s="9" t="s">
        <v>30</v>
      </c>
      <c r="D17" s="14">
        <v>1</v>
      </c>
      <c r="E17" s="14">
        <v>0</v>
      </c>
      <c r="F17" s="25">
        <v>3850</v>
      </c>
      <c r="G17" s="23">
        <f t="shared" ref="G17:G21" si="2">(D17+E17)*F17</f>
        <v>3850</v>
      </c>
      <c r="H17" s="10"/>
      <c r="J17" s="9"/>
      <c r="K17" s="2"/>
      <c r="L17" s="2"/>
      <c r="M17" s="2"/>
      <c r="N17" s="2"/>
      <c r="O17" s="13" t="s">
        <v>60</v>
      </c>
      <c r="P17" s="31">
        <f>P5+SUM(P8:P11)+SUM(P14:P15)</f>
        <v>1920</v>
      </c>
      <c r="Q17" s="10"/>
    </row>
    <row r="18" spans="2:17" ht="15" customHeight="1" thickBot="1" x14ac:dyDescent="0.35">
      <c r="B18" s="9"/>
      <c r="C18" s="32" t="s">
        <v>16</v>
      </c>
      <c r="D18" s="14">
        <v>21</v>
      </c>
      <c r="E18" s="14">
        <v>5</v>
      </c>
      <c r="F18" s="25">
        <v>655</v>
      </c>
      <c r="G18" s="23">
        <f t="shared" si="2"/>
        <v>17030</v>
      </c>
      <c r="H18" s="10"/>
      <c r="J18" s="5"/>
      <c r="K18" s="6"/>
      <c r="L18" s="6"/>
      <c r="M18" s="6"/>
      <c r="N18" s="6"/>
      <c r="O18" s="6"/>
      <c r="P18" s="6"/>
      <c r="Q18" s="8"/>
    </row>
    <row r="19" spans="2:17" ht="14.4" customHeight="1" thickBot="1" x14ac:dyDescent="0.35">
      <c r="B19" s="9"/>
      <c r="C19" s="32" t="s">
        <v>56</v>
      </c>
      <c r="D19" s="14">
        <v>15</v>
      </c>
      <c r="E19" s="14">
        <v>4</v>
      </c>
      <c r="F19" s="25">
        <v>441.66</v>
      </c>
      <c r="G19" s="23">
        <f t="shared" si="2"/>
        <v>8391.5400000000009</v>
      </c>
      <c r="H19" s="10"/>
    </row>
    <row r="20" spans="2:17" ht="14.4" customHeight="1" x14ac:dyDescent="0.25">
      <c r="B20" s="9"/>
      <c r="C20" s="9" t="s">
        <v>32</v>
      </c>
      <c r="D20" s="14">
        <v>3</v>
      </c>
      <c r="E20" s="14">
        <v>1</v>
      </c>
      <c r="F20" s="25">
        <v>38.9</v>
      </c>
      <c r="G20" s="23">
        <f t="shared" si="2"/>
        <v>155.6</v>
      </c>
      <c r="H20" s="10"/>
      <c r="K20" s="3" t="s">
        <v>60</v>
      </c>
      <c r="L20" s="38">
        <f>G37+P17</f>
        <v>100409.35999999999</v>
      </c>
    </row>
    <row r="21" spans="2:17" ht="14.4" customHeight="1" x14ac:dyDescent="0.3">
      <c r="B21" s="9"/>
      <c r="C21" s="32" t="s">
        <v>17</v>
      </c>
      <c r="D21" s="14">
        <v>0</v>
      </c>
      <c r="E21" s="14">
        <v>1</v>
      </c>
      <c r="F21" s="25">
        <v>1476</v>
      </c>
      <c r="G21" s="23">
        <f t="shared" si="2"/>
        <v>1476</v>
      </c>
      <c r="H21" s="10"/>
      <c r="K21" s="9" t="s">
        <v>69</v>
      </c>
      <c r="L21" s="23">
        <v>106420</v>
      </c>
    </row>
    <row r="22" spans="2:17" ht="14.4" customHeight="1" thickBot="1" x14ac:dyDescent="0.35">
      <c r="B22" s="9"/>
      <c r="C22" s="32" t="s">
        <v>33</v>
      </c>
      <c r="D22" s="14">
        <v>1</v>
      </c>
      <c r="E22" s="14">
        <v>1</v>
      </c>
      <c r="F22" s="25">
        <v>909</v>
      </c>
      <c r="G22" s="23">
        <f t="shared" ref="G22:G35" si="3">(D22+E22)*F22</f>
        <v>1818</v>
      </c>
      <c r="H22" s="10"/>
      <c r="K22" s="5" t="s">
        <v>70</v>
      </c>
      <c r="L22" s="24">
        <f>L21-L20</f>
        <v>6010.640000000014</v>
      </c>
    </row>
    <row r="23" spans="2:17" ht="14.4" customHeight="1" x14ac:dyDescent="0.3">
      <c r="B23" s="9"/>
      <c r="C23" s="32" t="s">
        <v>18</v>
      </c>
      <c r="D23" s="14">
        <v>1</v>
      </c>
      <c r="E23" s="14">
        <v>5</v>
      </c>
      <c r="F23" s="25">
        <v>4.5199999999999996</v>
      </c>
      <c r="G23" s="23">
        <f t="shared" si="3"/>
        <v>27.119999999999997</v>
      </c>
      <c r="H23" s="10"/>
    </row>
    <row r="24" spans="2:17" ht="14.4" customHeight="1" x14ac:dyDescent="0.3">
      <c r="B24" s="9"/>
      <c r="C24" s="32" t="s">
        <v>20</v>
      </c>
      <c r="D24" s="14">
        <v>100</v>
      </c>
      <c r="E24" s="14">
        <v>5</v>
      </c>
      <c r="F24" s="25">
        <v>7.03</v>
      </c>
      <c r="G24" s="23">
        <f t="shared" si="3"/>
        <v>738.15</v>
      </c>
      <c r="H24" s="10"/>
    </row>
    <row r="25" spans="2:17" ht="14.4" customHeight="1" x14ac:dyDescent="0.3">
      <c r="B25" s="9"/>
      <c r="C25" s="32" t="s">
        <v>19</v>
      </c>
      <c r="D25" s="14">
        <v>176</v>
      </c>
      <c r="E25" s="14">
        <v>5</v>
      </c>
      <c r="F25" s="25">
        <v>7.8</v>
      </c>
      <c r="G25" s="23">
        <f t="shared" si="3"/>
        <v>1411.8</v>
      </c>
      <c r="H25" s="10"/>
    </row>
    <row r="26" spans="2:17" ht="14.4" customHeight="1" x14ac:dyDescent="0.3">
      <c r="B26" s="9"/>
      <c r="C26" s="32" t="s">
        <v>21</v>
      </c>
      <c r="D26" s="14">
        <v>176</v>
      </c>
      <c r="E26" s="14">
        <v>5</v>
      </c>
      <c r="F26" s="25">
        <v>12.07</v>
      </c>
      <c r="G26" s="23">
        <f t="shared" si="3"/>
        <v>2184.67</v>
      </c>
      <c r="H26" s="10"/>
    </row>
    <row r="27" spans="2:17" ht="14.4" customHeight="1" x14ac:dyDescent="0.3">
      <c r="B27" s="9"/>
      <c r="C27" s="32" t="s">
        <v>22</v>
      </c>
      <c r="D27" s="14">
        <v>52</v>
      </c>
      <c r="E27" s="14">
        <v>5</v>
      </c>
      <c r="F27" s="25">
        <v>15.82</v>
      </c>
      <c r="G27" s="23">
        <f t="shared" si="3"/>
        <v>901.74</v>
      </c>
      <c r="H27" s="10"/>
    </row>
    <row r="28" spans="2:17" ht="14.4" customHeight="1" x14ac:dyDescent="0.3">
      <c r="B28" s="9"/>
      <c r="C28" s="32" t="s">
        <v>23</v>
      </c>
      <c r="D28" s="14">
        <v>5</v>
      </c>
      <c r="E28" s="14">
        <v>5</v>
      </c>
      <c r="F28" s="25">
        <v>56.9</v>
      </c>
      <c r="G28" s="23">
        <f t="shared" si="3"/>
        <v>569</v>
      </c>
      <c r="H28" s="10"/>
    </row>
    <row r="29" spans="2:17" ht="14.4" customHeight="1" x14ac:dyDescent="0.3">
      <c r="B29" s="9"/>
      <c r="C29" s="32" t="s">
        <v>24</v>
      </c>
      <c r="D29" s="14">
        <v>1</v>
      </c>
      <c r="E29" s="14">
        <v>5</v>
      </c>
      <c r="F29" s="25">
        <v>29.54</v>
      </c>
      <c r="G29" s="23">
        <f t="shared" si="3"/>
        <v>177.24</v>
      </c>
      <c r="H29" s="10"/>
      <c r="K29" s="19"/>
    </row>
    <row r="30" spans="2:17" ht="14.4" customHeight="1" x14ac:dyDescent="0.3">
      <c r="B30" s="9"/>
      <c r="C30" s="32" t="s">
        <v>29</v>
      </c>
      <c r="D30" s="14">
        <v>1</v>
      </c>
      <c r="E30" s="14">
        <v>5</v>
      </c>
      <c r="F30" s="25">
        <v>307.67</v>
      </c>
      <c r="G30" s="23">
        <f t="shared" si="3"/>
        <v>1846.02</v>
      </c>
      <c r="H30" s="10"/>
    </row>
    <row r="31" spans="2:17" ht="14.4" customHeight="1" x14ac:dyDescent="0.3">
      <c r="B31" s="9"/>
      <c r="C31" s="32" t="s">
        <v>25</v>
      </c>
      <c r="D31" s="14">
        <v>22</v>
      </c>
      <c r="E31" s="14">
        <v>5</v>
      </c>
      <c r="F31" s="25">
        <v>3.45</v>
      </c>
      <c r="G31" s="23">
        <f t="shared" si="3"/>
        <v>93.15</v>
      </c>
      <c r="H31" s="10"/>
    </row>
    <row r="32" spans="2:17" ht="14.4" customHeight="1" x14ac:dyDescent="0.3">
      <c r="B32" s="9"/>
      <c r="C32" s="32" t="s">
        <v>26</v>
      </c>
      <c r="D32" s="14">
        <v>1</v>
      </c>
      <c r="E32" s="14">
        <v>5</v>
      </c>
      <c r="F32" s="25">
        <v>6.36</v>
      </c>
      <c r="G32" s="23">
        <f t="shared" si="3"/>
        <v>38.160000000000004</v>
      </c>
      <c r="H32" s="10"/>
    </row>
    <row r="33" spans="2:8" ht="14.4" customHeight="1" x14ac:dyDescent="0.3">
      <c r="B33" s="9"/>
      <c r="C33" s="32" t="s">
        <v>27</v>
      </c>
      <c r="D33" s="14">
        <v>1</v>
      </c>
      <c r="E33" s="14">
        <v>5</v>
      </c>
      <c r="F33" s="25">
        <v>25.9</v>
      </c>
      <c r="G33" s="23">
        <f t="shared" si="3"/>
        <v>155.39999999999998</v>
      </c>
      <c r="H33" s="10"/>
    </row>
    <row r="34" spans="2:8" ht="14.4" customHeight="1" x14ac:dyDescent="0.3">
      <c r="B34" s="9"/>
      <c r="C34" s="32" t="s">
        <v>28</v>
      </c>
      <c r="D34" s="14">
        <v>1</v>
      </c>
      <c r="E34" s="14">
        <v>5</v>
      </c>
      <c r="F34" s="25">
        <v>91.67</v>
      </c>
      <c r="G34" s="23">
        <f t="shared" si="3"/>
        <v>550.02</v>
      </c>
      <c r="H34" s="10"/>
    </row>
    <row r="35" spans="2:8" ht="15" customHeight="1" thickBot="1" x14ac:dyDescent="0.35">
      <c r="B35" s="9"/>
      <c r="C35" s="33" t="s">
        <v>41</v>
      </c>
      <c r="D35" s="15">
        <v>1</v>
      </c>
      <c r="E35" s="15">
        <v>5</v>
      </c>
      <c r="F35" s="26">
        <v>307</v>
      </c>
      <c r="G35" s="24">
        <f t="shared" si="3"/>
        <v>1842</v>
      </c>
      <c r="H35" s="10"/>
    </row>
    <row r="36" spans="2:8" ht="15" customHeight="1" thickBot="1" x14ac:dyDescent="0.3">
      <c r="B36" s="9"/>
      <c r="C36" s="2"/>
      <c r="D36" s="2"/>
      <c r="E36" s="2"/>
      <c r="F36" s="2"/>
      <c r="G36" s="2"/>
      <c r="H36" s="10"/>
    </row>
    <row r="37" spans="2:8" ht="15" customHeight="1" thickBot="1" x14ac:dyDescent="0.3">
      <c r="B37" s="9"/>
      <c r="C37" s="2"/>
      <c r="D37" s="2"/>
      <c r="E37" s="2"/>
      <c r="F37" s="13" t="s">
        <v>60</v>
      </c>
      <c r="G37" s="22">
        <f>SUM(G5:G6)+SUM(G9:G14)+SUM(G17:G35)</f>
        <v>98489.359999999986</v>
      </c>
      <c r="H37" s="10"/>
    </row>
    <row r="38" spans="2:8" ht="15" customHeight="1" thickBot="1" x14ac:dyDescent="0.3">
      <c r="B38" s="5"/>
      <c r="C38" s="6"/>
      <c r="D38" s="6"/>
      <c r="E38" s="6"/>
      <c r="F38" s="6"/>
      <c r="G38" s="6"/>
      <c r="H38" s="8"/>
    </row>
  </sheetData>
  <hyperlinks>
    <hyperlink ref="C23" r:id="rId1" xr:uid="{F5EC77A4-221D-4F2F-A4CE-51C1F4CD9EFB}"/>
    <hyperlink ref="C24" r:id="rId2" xr:uid="{C17C908C-06C8-40D9-9894-15A563B959C7}"/>
    <hyperlink ref="C25" r:id="rId3" xr:uid="{1BDC7C62-172D-4718-833B-984F95A2F048}"/>
    <hyperlink ref="C26" r:id="rId4" xr:uid="{0AB49CA0-654E-44B3-B740-F10663558DD5}"/>
    <hyperlink ref="C27" r:id="rId5" xr:uid="{18A838F8-27B0-4F2F-BA14-CA6EB1E9586D}"/>
    <hyperlink ref="C28" r:id="rId6" xr:uid="{6644BAB8-0E03-4E52-8539-153A7378F01C}"/>
    <hyperlink ref="C29" r:id="rId7" xr:uid="{92F80230-95F9-4F7D-957D-B7272EE2FF6A}"/>
    <hyperlink ref="C30" r:id="rId8" xr:uid="{F8C0E862-DE51-4A55-8A79-FE0C4EACB416}"/>
    <hyperlink ref="C31" r:id="rId9" xr:uid="{4DCF1AEF-C9AF-4800-86A4-0DF0E99DF3A4}"/>
    <hyperlink ref="C32" r:id="rId10" xr:uid="{049D3BB9-196A-46CA-888D-3AF919171ED9}"/>
    <hyperlink ref="C33" r:id="rId11" xr:uid="{475295D6-B8FC-4EFF-BD94-4A65D9F68ACD}"/>
    <hyperlink ref="C34" r:id="rId12" xr:uid="{A6BACB9E-A808-4645-A133-03D2F230F68F}"/>
    <hyperlink ref="C35" r:id="rId13" xr:uid="{6C91F838-7FC4-4208-9F8F-4B067378EF79}"/>
    <hyperlink ref="C18" r:id="rId14" xr:uid="{8635171C-DCC9-40FE-A4AF-6742D4CC92E0}"/>
    <hyperlink ref="C19" r:id="rId15" xr:uid="{F4259554-C8F4-4464-8023-68A2017CF401}"/>
    <hyperlink ref="C10" r:id="rId16" xr:uid="{41210ADC-ECAE-4B5A-8EFA-471863731A92}"/>
    <hyperlink ref="C22" r:id="rId17" xr:uid="{DD474EAC-46A5-4150-BCB6-45F0EEE7C6BD}"/>
    <hyperlink ref="C12" r:id="rId18" xr:uid="{8D2568F2-E3F4-42FC-BFB5-3B5402BA13A5}"/>
    <hyperlink ref="C14" r:id="rId19" xr:uid="{EC5FE3A8-DC95-4D5B-A0AB-5FF9CE69B1E6}"/>
    <hyperlink ref="C13" r:id="rId20" xr:uid="{E6B5720A-BE51-4C37-B993-E11A5D5EA42A}"/>
    <hyperlink ref="C21" r:id="rId21" xr:uid="{253DD5B8-B8E8-4CF2-A30C-301947DE6199}"/>
    <hyperlink ref="C11" r:id="rId22" xr:uid="{A168F95F-37EF-458E-B6D0-28646F4C7D3E}"/>
  </hyperlinks>
  <pageMargins left="0.7" right="0.7" top="0.75" bottom="0.75" header="0.3" footer="0.3"/>
  <pageSetup paperSize="9" orientation="portrait" horizontalDpi="360" verticalDpi="360"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A258E-7014-4102-B29B-8FDEB4D0535C}">
  <dimension ref="A1:I18"/>
  <sheetViews>
    <sheetView workbookViewId="0">
      <selection activeCell="E23" sqref="E23"/>
    </sheetView>
  </sheetViews>
  <sheetFormatPr baseColWidth="10" defaultRowHeight="14.4" x14ac:dyDescent="0.3"/>
  <cols>
    <col min="1" max="1" width="11.6640625" customWidth="1"/>
    <col min="2" max="2" width="2.88671875" customWidth="1"/>
    <col min="3" max="3" width="26.109375" customWidth="1"/>
    <col min="4" max="4" width="11.77734375" customWidth="1"/>
    <col min="5" max="5" width="12.77734375" customWidth="1"/>
    <col min="6" max="6" width="20.21875" customWidth="1"/>
    <col min="7" max="7" width="14.5546875" customWidth="1"/>
    <col min="8" max="8" width="3" customWidth="1"/>
  </cols>
  <sheetData>
    <row r="1" spans="1:9" ht="15" thickBot="1" x14ac:dyDescent="0.35"/>
    <row r="2" spans="1:9" x14ac:dyDescent="0.3">
      <c r="A2" s="18"/>
      <c r="B2" s="3"/>
      <c r="C2" s="1"/>
      <c r="D2" s="21" t="s">
        <v>15</v>
      </c>
      <c r="E2" s="1"/>
      <c r="F2" s="1"/>
      <c r="G2" s="1"/>
      <c r="H2" s="4"/>
      <c r="I2" s="18"/>
    </row>
    <row r="3" spans="1:9" ht="15" thickBot="1" x14ac:dyDescent="0.35">
      <c r="A3" s="18"/>
      <c r="B3" s="9"/>
      <c r="C3" s="2"/>
      <c r="D3" s="2"/>
      <c r="E3" s="2"/>
      <c r="F3" s="2"/>
      <c r="G3" s="2"/>
      <c r="H3" s="10"/>
      <c r="I3" s="18"/>
    </row>
    <row r="4" spans="1:9" x14ac:dyDescent="0.3">
      <c r="A4" s="18"/>
      <c r="B4" s="9"/>
      <c r="C4" s="16" t="s">
        <v>15</v>
      </c>
      <c r="D4" s="1" t="s">
        <v>0</v>
      </c>
      <c r="E4" s="1" t="s">
        <v>61</v>
      </c>
      <c r="F4" s="1" t="s">
        <v>62</v>
      </c>
      <c r="G4" s="4" t="s">
        <v>63</v>
      </c>
      <c r="H4" s="10"/>
      <c r="I4" s="18"/>
    </row>
    <row r="5" spans="1:9" x14ac:dyDescent="0.3">
      <c r="A5" s="18"/>
      <c r="B5" s="9"/>
      <c r="C5" s="9" t="s">
        <v>16</v>
      </c>
      <c r="D5" s="2">
        <v>21</v>
      </c>
      <c r="E5" s="2">
        <v>30</v>
      </c>
      <c r="F5" s="2">
        <v>220</v>
      </c>
      <c r="G5" s="35">
        <f>D5*E5/F5</f>
        <v>2.8636363636363638</v>
      </c>
      <c r="H5" s="10"/>
      <c r="I5" s="18"/>
    </row>
    <row r="6" spans="1:9" x14ac:dyDescent="0.3">
      <c r="A6" s="18"/>
      <c r="B6" s="9"/>
      <c r="C6" s="9" t="s">
        <v>56</v>
      </c>
      <c r="D6" s="2">
        <v>15</v>
      </c>
      <c r="E6" s="2">
        <v>18.100000000000001</v>
      </c>
      <c r="F6" s="2">
        <v>220</v>
      </c>
      <c r="G6" s="35">
        <f t="shared" ref="G6:G7" si="0">D6*E6/F6</f>
        <v>1.2340909090909091</v>
      </c>
      <c r="H6" s="10"/>
      <c r="I6" s="18"/>
    </row>
    <row r="7" spans="1:9" x14ac:dyDescent="0.3">
      <c r="A7" s="18"/>
      <c r="B7" s="9"/>
      <c r="C7" s="9" t="s">
        <v>32</v>
      </c>
      <c r="D7" s="2">
        <v>3</v>
      </c>
      <c r="E7" s="2">
        <v>20</v>
      </c>
      <c r="F7" s="2">
        <v>220</v>
      </c>
      <c r="G7" s="35">
        <f t="shared" si="0"/>
        <v>0.27272727272727271</v>
      </c>
      <c r="H7" s="10"/>
      <c r="I7" s="18"/>
    </row>
    <row r="8" spans="1:9" x14ac:dyDescent="0.3">
      <c r="A8" s="18"/>
      <c r="B8" s="9"/>
      <c r="C8" s="9" t="s">
        <v>17</v>
      </c>
      <c r="D8" s="2">
        <v>1</v>
      </c>
      <c r="E8" s="2">
        <v>60</v>
      </c>
      <c r="F8" s="2">
        <v>220</v>
      </c>
      <c r="G8" s="35">
        <f>D8*E8/F8</f>
        <v>0.27272727272727271</v>
      </c>
      <c r="H8" s="10"/>
      <c r="I8" s="18"/>
    </row>
    <row r="9" spans="1:9" x14ac:dyDescent="0.3">
      <c r="A9" s="18"/>
      <c r="B9" s="9"/>
      <c r="C9" s="9" t="s">
        <v>65</v>
      </c>
      <c r="D9" s="2">
        <v>515</v>
      </c>
      <c r="E9" s="2">
        <v>600</v>
      </c>
      <c r="F9" s="2">
        <v>220</v>
      </c>
      <c r="G9" s="35">
        <f>D9*E9/F9</f>
        <v>1404.5454545454545</v>
      </c>
      <c r="H9" s="10"/>
      <c r="I9" s="18"/>
    </row>
    <row r="10" spans="1:9" x14ac:dyDescent="0.3">
      <c r="A10" s="18"/>
      <c r="B10" s="9"/>
      <c r="C10" s="9" t="s">
        <v>66</v>
      </c>
      <c r="D10" s="2">
        <v>515</v>
      </c>
      <c r="E10" s="2">
        <v>20</v>
      </c>
      <c r="F10" s="2">
        <v>221</v>
      </c>
      <c r="G10" s="35">
        <f>D10*E10/F10</f>
        <v>46.606334841628957</v>
      </c>
      <c r="H10" s="10"/>
      <c r="I10" s="18"/>
    </row>
    <row r="11" spans="1:9" x14ac:dyDescent="0.3">
      <c r="A11" s="18"/>
      <c r="B11" s="9"/>
      <c r="C11" s="9" t="s">
        <v>67</v>
      </c>
      <c r="D11" s="2">
        <v>1</v>
      </c>
      <c r="E11" s="2">
        <v>2000</v>
      </c>
      <c r="F11" s="2">
        <v>220</v>
      </c>
      <c r="G11" s="35">
        <f>D11*E11/F11</f>
        <v>9.0909090909090917</v>
      </c>
      <c r="H11" s="10"/>
      <c r="I11" s="18"/>
    </row>
    <row r="12" spans="1:9" ht="15" thickBot="1" x14ac:dyDescent="0.35">
      <c r="A12" s="18"/>
      <c r="B12" s="9"/>
      <c r="C12" s="5" t="s">
        <v>11</v>
      </c>
      <c r="D12" s="6">
        <v>37</v>
      </c>
      <c r="E12" s="6">
        <v>2000</v>
      </c>
      <c r="F12" s="6">
        <v>220</v>
      </c>
      <c r="G12" s="36">
        <f>D12*E12/F12</f>
        <v>336.36363636363637</v>
      </c>
      <c r="H12" s="10"/>
      <c r="I12" s="18"/>
    </row>
    <row r="13" spans="1:9" ht="15" thickBot="1" x14ac:dyDescent="0.35">
      <c r="A13" s="18"/>
      <c r="B13" s="9"/>
      <c r="C13" s="2"/>
      <c r="D13" s="2"/>
      <c r="E13" s="2"/>
      <c r="F13" s="2"/>
      <c r="G13" s="2"/>
      <c r="H13" s="10"/>
      <c r="I13" s="18"/>
    </row>
    <row r="14" spans="1:9" ht="15" thickBot="1" x14ac:dyDescent="0.35">
      <c r="A14" s="18"/>
      <c r="B14" s="9"/>
      <c r="C14" s="2"/>
      <c r="D14" s="2"/>
      <c r="E14" s="2"/>
      <c r="F14" s="13" t="s">
        <v>64</v>
      </c>
      <c r="G14" s="34">
        <f>SUM(G5:G12)</f>
        <v>1801.2495166598105</v>
      </c>
      <c r="H14" s="10"/>
      <c r="I14" s="18"/>
    </row>
    <row r="15" spans="1:9" ht="15" thickBot="1" x14ac:dyDescent="0.35">
      <c r="A15" s="18"/>
      <c r="B15" s="5"/>
      <c r="C15" s="6"/>
      <c r="D15" s="6"/>
      <c r="E15" s="6"/>
      <c r="F15" s="6"/>
      <c r="G15" s="6"/>
      <c r="H15" s="8"/>
      <c r="I15" s="18"/>
    </row>
    <row r="16" spans="1:9" x14ac:dyDescent="0.3">
      <c r="A16" s="18"/>
      <c r="B16" s="18"/>
      <c r="C16" s="18"/>
      <c r="D16" s="18"/>
      <c r="E16" s="18"/>
      <c r="F16" s="18"/>
      <c r="G16" s="18"/>
      <c r="H16" s="18"/>
      <c r="I16" s="18"/>
    </row>
    <row r="17" spans="1:9" x14ac:dyDescent="0.3">
      <c r="A17" s="18"/>
      <c r="B17" s="18"/>
      <c r="C17" s="18"/>
      <c r="D17" s="18"/>
      <c r="E17" s="18"/>
      <c r="F17" s="18"/>
      <c r="G17" s="18"/>
      <c r="H17" s="18"/>
      <c r="I17" s="18"/>
    </row>
    <row r="18" spans="1:9" x14ac:dyDescent="0.3">
      <c r="A18" s="18"/>
      <c r="B18" s="18"/>
      <c r="C18" s="18"/>
      <c r="D18" s="18"/>
      <c r="E18" s="18"/>
      <c r="F18" s="18"/>
      <c r="G18" s="18"/>
      <c r="H18" s="18"/>
      <c r="I18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E537D-734B-4878-845F-0485C81122EA}">
  <dimension ref="B1:G13"/>
  <sheetViews>
    <sheetView workbookViewId="0">
      <selection activeCell="H16" sqref="H16"/>
    </sheetView>
  </sheetViews>
  <sheetFormatPr baseColWidth="10" defaultRowHeight="13.8" x14ac:dyDescent="0.25"/>
  <cols>
    <col min="1" max="1" width="13.77734375" style="18" customWidth="1"/>
    <col min="2" max="2" width="2.44140625" style="18" customWidth="1"/>
    <col min="3" max="3" width="13.6640625" style="18" customWidth="1"/>
    <col min="4" max="5" width="11.5546875" style="18"/>
    <col min="6" max="6" width="12.6640625" style="18" bestFit="1" customWidth="1"/>
    <col min="7" max="7" width="2.33203125" style="18" customWidth="1"/>
    <col min="8" max="16384" width="11.5546875" style="18"/>
  </cols>
  <sheetData>
    <row r="1" spans="2:7" ht="14.4" thickBot="1" x14ac:dyDescent="0.3"/>
    <row r="2" spans="2:7" x14ac:dyDescent="0.25">
      <c r="B2" s="3"/>
      <c r="C2" s="1"/>
      <c r="D2" s="37" t="s">
        <v>7</v>
      </c>
      <c r="E2" s="1"/>
      <c r="F2" s="1"/>
      <c r="G2" s="4"/>
    </row>
    <row r="3" spans="2:7" ht="14.4" thickBot="1" x14ac:dyDescent="0.3">
      <c r="B3" s="9"/>
      <c r="C3" s="2"/>
      <c r="D3" s="2"/>
      <c r="E3" s="2"/>
      <c r="F3" s="2"/>
      <c r="G3" s="10"/>
    </row>
    <row r="4" spans="2:7" x14ac:dyDescent="0.25">
      <c r="B4" s="9"/>
      <c r="C4" s="16" t="s">
        <v>7</v>
      </c>
      <c r="D4" s="1" t="s">
        <v>0</v>
      </c>
      <c r="E4" s="1" t="s">
        <v>10</v>
      </c>
      <c r="F4" s="4" t="s">
        <v>36</v>
      </c>
      <c r="G4" s="10"/>
    </row>
    <row r="5" spans="2:7" x14ac:dyDescent="0.25">
      <c r="B5" s="9"/>
      <c r="C5" s="9" t="s">
        <v>8</v>
      </c>
      <c r="D5" s="2">
        <v>504</v>
      </c>
      <c r="E5" s="27">
        <v>5</v>
      </c>
      <c r="F5" s="23">
        <f>D5*E5</f>
        <v>2520</v>
      </c>
      <c r="G5" s="10"/>
    </row>
    <row r="6" spans="2:7" x14ac:dyDescent="0.25">
      <c r="B6" s="9"/>
      <c r="C6" s="9" t="s">
        <v>9</v>
      </c>
      <c r="D6" s="2">
        <v>2500</v>
      </c>
      <c r="E6" s="27">
        <v>3</v>
      </c>
      <c r="F6" s="23">
        <f t="shared" ref="F6:F8" si="0">D6*E6</f>
        <v>7500</v>
      </c>
      <c r="G6" s="10"/>
    </row>
    <row r="7" spans="2:7" x14ac:dyDescent="0.25">
      <c r="B7" s="9"/>
      <c r="C7" s="9" t="s">
        <v>47</v>
      </c>
      <c r="D7" s="2">
        <v>19</v>
      </c>
      <c r="E7" s="27">
        <v>1800</v>
      </c>
      <c r="F7" s="23">
        <f t="shared" si="0"/>
        <v>34200</v>
      </c>
      <c r="G7" s="10"/>
    </row>
    <row r="8" spans="2:7" x14ac:dyDescent="0.25">
      <c r="B8" s="9"/>
      <c r="C8" s="9" t="s">
        <v>48</v>
      </c>
      <c r="D8" s="2">
        <v>18</v>
      </c>
      <c r="E8" s="27">
        <v>2400</v>
      </c>
      <c r="F8" s="23">
        <f t="shared" si="0"/>
        <v>43200</v>
      </c>
      <c r="G8" s="10"/>
    </row>
    <row r="9" spans="2:7" x14ac:dyDescent="0.25">
      <c r="B9" s="9"/>
      <c r="C9" s="9" t="s">
        <v>49</v>
      </c>
      <c r="D9" s="2">
        <v>10</v>
      </c>
      <c r="E9" s="27">
        <v>1500</v>
      </c>
      <c r="F9" s="23">
        <f>D9*E9</f>
        <v>15000</v>
      </c>
      <c r="G9" s="10"/>
    </row>
    <row r="10" spans="2:7" ht="14.4" thickBot="1" x14ac:dyDescent="0.3">
      <c r="B10" s="9"/>
      <c r="C10" s="5" t="s">
        <v>50</v>
      </c>
      <c r="D10" s="6">
        <v>10</v>
      </c>
      <c r="E10" s="28">
        <v>400</v>
      </c>
      <c r="F10" s="24">
        <f>D10*E10</f>
        <v>4000</v>
      </c>
      <c r="G10" s="10"/>
    </row>
    <row r="11" spans="2:7" ht="14.4" thickBot="1" x14ac:dyDescent="0.3">
      <c r="B11" s="9"/>
      <c r="C11" s="2"/>
      <c r="D11" s="2"/>
      <c r="E11" s="2"/>
      <c r="F11" s="2"/>
      <c r="G11" s="10"/>
    </row>
    <row r="12" spans="2:7" ht="14.4" thickBot="1" x14ac:dyDescent="0.3">
      <c r="B12" s="9"/>
      <c r="C12" s="2"/>
      <c r="D12" s="2"/>
      <c r="E12" s="13" t="s">
        <v>68</v>
      </c>
      <c r="F12" s="31">
        <f>SUM(F5:F10)</f>
        <v>106420</v>
      </c>
      <c r="G12" s="10"/>
    </row>
    <row r="13" spans="2:7" ht="14.4" thickBot="1" x14ac:dyDescent="0.3">
      <c r="B13" s="5"/>
      <c r="C13" s="6"/>
      <c r="D13" s="6"/>
      <c r="E13" s="6"/>
      <c r="F13" s="6"/>
      <c r="G1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Dépense</vt:lpstr>
      <vt:lpstr>Consommation électrique</vt:lpstr>
      <vt:lpstr>Gain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</dc:creator>
  <cp:lastModifiedBy>Clem</cp:lastModifiedBy>
  <cp:lastPrinted>2018-12-20T13:12:02Z</cp:lastPrinted>
  <dcterms:created xsi:type="dcterms:W3CDTF">2018-12-19T21:28:29Z</dcterms:created>
  <dcterms:modified xsi:type="dcterms:W3CDTF">2018-12-20T15:30:27Z</dcterms:modified>
</cp:coreProperties>
</file>