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16ED001-461E-40DE-8483-5D497AAD2BCF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Documentation" sheetId="11" r:id="rId1"/>
    <sheet name="Totals" sheetId="7" r:id="rId2"/>
    <sheet name="Projections" sheetId="8" r:id="rId3"/>
    <sheet name="One person" sheetId="1" r:id="rId4"/>
    <sheet name="Data Table" sheetId="6" r:id="rId5"/>
    <sheet name="Assumptions" sheetId="10" r:id="rId6"/>
    <sheet name="AMMset" sheetId="2" r:id="rId7"/>
    <sheet name="Ret" sheetId="3" r:id="rId8"/>
    <sheet name="Withd" sheetId="4" r:id="rId9"/>
    <sheet name="Mort" sheetId="5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7" l="1"/>
  <c r="L21" i="7"/>
  <c r="M21" i="7" s="1"/>
  <c r="M19" i="7"/>
  <c r="M18" i="7"/>
  <c r="M17" i="7"/>
  <c r="M16" i="7"/>
  <c r="M15" i="7"/>
  <c r="M14" i="7"/>
  <c r="M13" i="7"/>
  <c r="M12" i="7"/>
  <c r="M11" i="7"/>
  <c r="M10" i="7"/>
  <c r="M9" i="7"/>
  <c r="M8" i="7"/>
  <c r="M6" i="7"/>
  <c r="M5" i="7"/>
  <c r="M4" i="7"/>
  <c r="R21" i="7"/>
  <c r="O39" i="7"/>
  <c r="X21" i="7"/>
  <c r="AD21" i="7"/>
  <c r="M3" i="7" l="1"/>
  <c r="F21" i="7"/>
  <c r="D71" i="8" l="1"/>
  <c r="L71" i="8" s="1"/>
  <c r="D39" i="8"/>
  <c r="L39" i="8" s="1"/>
  <c r="D7" i="8"/>
  <c r="L7" i="8" s="1"/>
  <c r="B3" i="8"/>
  <c r="P21" i="7"/>
  <c r="AB21" i="7"/>
  <c r="V21" i="7"/>
  <c r="J21" i="7"/>
  <c r="D21" i="7"/>
  <c r="I3" i="7"/>
  <c r="O3" i="7"/>
  <c r="S3" i="7" s="1"/>
  <c r="U3" i="7"/>
  <c r="Y3" i="7" s="1"/>
  <c r="AA3" i="7"/>
  <c r="AE3" i="7" s="1"/>
  <c r="I4" i="7"/>
  <c r="K4" i="7" s="1"/>
  <c r="O4" i="7"/>
  <c r="U4" i="7"/>
  <c r="AA4" i="7"/>
  <c r="I5" i="7"/>
  <c r="K5" i="7" s="1"/>
  <c r="O5" i="7"/>
  <c r="U5" i="7"/>
  <c r="AA5" i="7"/>
  <c r="I6" i="7"/>
  <c r="K6" i="7" s="1"/>
  <c r="O6" i="7"/>
  <c r="U6" i="7"/>
  <c r="AA6" i="7"/>
  <c r="I7" i="7"/>
  <c r="O7" i="7"/>
  <c r="S7" i="7" s="1"/>
  <c r="U7" i="7"/>
  <c r="AA7" i="7"/>
  <c r="I8" i="7"/>
  <c r="K8" i="7" s="1"/>
  <c r="O8" i="7"/>
  <c r="U8" i="7"/>
  <c r="AA8" i="7"/>
  <c r="I9" i="7"/>
  <c r="K9" i="7" s="1"/>
  <c r="O9" i="7"/>
  <c r="U9" i="7"/>
  <c r="AA9" i="7"/>
  <c r="I10" i="7"/>
  <c r="K10" i="7" s="1"/>
  <c r="O10" i="7"/>
  <c r="U10" i="7"/>
  <c r="AA10" i="7"/>
  <c r="I11" i="7"/>
  <c r="K11" i="7" s="1"/>
  <c r="O11" i="7"/>
  <c r="U11" i="7"/>
  <c r="AA11" i="7"/>
  <c r="I12" i="7"/>
  <c r="K12" i="7" s="1"/>
  <c r="O12" i="7"/>
  <c r="U12" i="7"/>
  <c r="AA12" i="7"/>
  <c r="I13" i="7"/>
  <c r="K13" i="7" s="1"/>
  <c r="O13" i="7"/>
  <c r="U13" i="7"/>
  <c r="AA13" i="7"/>
  <c r="I14" i="7"/>
  <c r="K14" i="7" s="1"/>
  <c r="O14" i="7"/>
  <c r="U14" i="7"/>
  <c r="AA14" i="7"/>
  <c r="I15" i="7"/>
  <c r="K15" i="7" s="1"/>
  <c r="O15" i="7"/>
  <c r="U15" i="7"/>
  <c r="AA15" i="7"/>
  <c r="I16" i="7"/>
  <c r="K16" i="7" s="1"/>
  <c r="O16" i="7"/>
  <c r="U16" i="7"/>
  <c r="AA16" i="7"/>
  <c r="I17" i="7"/>
  <c r="K17" i="7" s="1"/>
  <c r="O17" i="7"/>
  <c r="U17" i="7"/>
  <c r="AA17" i="7"/>
  <c r="I18" i="7"/>
  <c r="K18" i="7" s="1"/>
  <c r="O18" i="7"/>
  <c r="U18" i="7"/>
  <c r="AA18" i="7"/>
  <c r="I19" i="7"/>
  <c r="K19" i="7" s="1"/>
  <c r="O19" i="7"/>
  <c r="U19" i="7"/>
  <c r="AA19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G3" i="7" s="1"/>
  <c r="V8" i="6"/>
  <c r="V7" i="6"/>
  <c r="V6" i="6"/>
  <c r="V5" i="6"/>
  <c r="T4" i="1"/>
  <c r="T5" i="1" s="1"/>
  <c r="T6" i="1" s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T51" i="1" s="1"/>
  <c r="T52" i="1" s="1"/>
  <c r="T53" i="1" s="1"/>
  <c r="T54" i="1" s="1"/>
  <c r="T55" i="1" s="1"/>
  <c r="T56" i="1" s="1"/>
  <c r="T57" i="1" s="1"/>
  <c r="T58" i="1" s="1"/>
  <c r="T59" i="1" s="1"/>
  <c r="T60" i="1" s="1"/>
  <c r="T61" i="1" s="1"/>
  <c r="T62" i="1" s="1"/>
  <c r="T63" i="1" s="1"/>
  <c r="T64" i="1" s="1"/>
  <c r="T65" i="1" s="1"/>
  <c r="T66" i="1" s="1"/>
  <c r="T67" i="1" s="1"/>
  <c r="T68" i="1" s="1"/>
  <c r="T69" i="1" s="1"/>
  <c r="T70" i="1" s="1"/>
  <c r="T71" i="1" s="1"/>
  <c r="T72" i="1" s="1"/>
  <c r="T73" i="1" s="1"/>
  <c r="T74" i="1" s="1"/>
  <c r="T75" i="1" s="1"/>
  <c r="T76" i="1" s="1"/>
  <c r="T77" i="1" s="1"/>
  <c r="T78" i="1" s="1"/>
  <c r="T79" i="1" s="1"/>
  <c r="T80" i="1" s="1"/>
  <c r="T81" i="1" s="1"/>
  <c r="T82" i="1" s="1"/>
  <c r="T83" i="1" s="1"/>
  <c r="T84" i="1" s="1"/>
  <c r="T85" i="1" s="1"/>
  <c r="T86" i="1" s="1"/>
  <c r="T87" i="1" s="1"/>
  <c r="T88" i="1" s="1"/>
  <c r="T89" i="1" s="1"/>
  <c r="T90" i="1" s="1"/>
  <c r="T91" i="1" s="1"/>
  <c r="T92" i="1" s="1"/>
  <c r="T93" i="1" s="1"/>
  <c r="T94" i="1" s="1"/>
  <c r="T95" i="1" s="1"/>
  <c r="T96" i="1" s="1"/>
  <c r="T97" i="1" s="1"/>
  <c r="T98" i="1" s="1"/>
  <c r="T99" i="1" s="1"/>
  <c r="T100" i="1" s="1"/>
  <c r="T101" i="1" s="1"/>
  <c r="T102" i="1" s="1"/>
  <c r="Y4" i="1"/>
  <c r="Y5" i="1" s="1"/>
  <c r="Y6" i="1" s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Y21" i="1" s="1"/>
  <c r="Y22" i="1" s="1"/>
  <c r="Y23" i="1" s="1"/>
  <c r="Y24" i="1" s="1"/>
  <c r="Y25" i="1" s="1"/>
  <c r="Y26" i="1" s="1"/>
  <c r="Y27" i="1" s="1"/>
  <c r="Y28" i="1" s="1"/>
  <c r="Y29" i="1" s="1"/>
  <c r="Y30" i="1" s="1"/>
  <c r="Y31" i="1" s="1"/>
  <c r="Y32" i="1" s="1"/>
  <c r="Y33" i="1" s="1"/>
  <c r="Y34" i="1" s="1"/>
  <c r="Y35" i="1" s="1"/>
  <c r="Y36" i="1" s="1"/>
  <c r="Y37" i="1" s="1"/>
  <c r="Y38" i="1" s="1"/>
  <c r="Y39" i="1" s="1"/>
  <c r="Y40" i="1" s="1"/>
  <c r="Y41" i="1" s="1"/>
  <c r="Y42" i="1" s="1"/>
  <c r="Y43" i="1" s="1"/>
  <c r="Y44" i="1" s="1"/>
  <c r="Y45" i="1" s="1"/>
  <c r="Y46" i="1" s="1"/>
  <c r="Y47" i="1" s="1"/>
  <c r="Y48" i="1" s="1"/>
  <c r="Y49" i="1" s="1"/>
  <c r="Y50" i="1" s="1"/>
  <c r="Y51" i="1" s="1"/>
  <c r="Y52" i="1" s="1"/>
  <c r="Y53" i="1" s="1"/>
  <c r="Y54" i="1" s="1"/>
  <c r="Y55" i="1" s="1"/>
  <c r="Y56" i="1" s="1"/>
  <c r="Y57" i="1" s="1"/>
  <c r="Y58" i="1" s="1"/>
  <c r="Y59" i="1" s="1"/>
  <c r="Y60" i="1" s="1"/>
  <c r="Y61" i="1" s="1"/>
  <c r="Y62" i="1" s="1"/>
  <c r="Y63" i="1" s="1"/>
  <c r="Y64" i="1" s="1"/>
  <c r="Y65" i="1" s="1"/>
  <c r="Y66" i="1" s="1"/>
  <c r="Y67" i="1" s="1"/>
  <c r="Y68" i="1" s="1"/>
  <c r="Y69" i="1" s="1"/>
  <c r="Y70" i="1" s="1"/>
  <c r="Y71" i="1" s="1"/>
  <c r="Y72" i="1" s="1"/>
  <c r="Y73" i="1" s="1"/>
  <c r="Y74" i="1" s="1"/>
  <c r="Y75" i="1" s="1"/>
  <c r="Y76" i="1" s="1"/>
  <c r="Y77" i="1" s="1"/>
  <c r="Y78" i="1" s="1"/>
  <c r="Y79" i="1" s="1"/>
  <c r="Y80" i="1" s="1"/>
  <c r="Y81" i="1" s="1"/>
  <c r="Y82" i="1" s="1"/>
  <c r="Y83" i="1" s="1"/>
  <c r="Y84" i="1" s="1"/>
  <c r="Y85" i="1" s="1"/>
  <c r="Y86" i="1" s="1"/>
  <c r="Y87" i="1" s="1"/>
  <c r="Y88" i="1" s="1"/>
  <c r="Y89" i="1" s="1"/>
  <c r="Y90" i="1" s="1"/>
  <c r="Y91" i="1" s="1"/>
  <c r="Y92" i="1" s="1"/>
  <c r="Y93" i="1" s="1"/>
  <c r="Y94" i="1" s="1"/>
  <c r="Y95" i="1" s="1"/>
  <c r="Y96" i="1" s="1"/>
  <c r="Y97" i="1" s="1"/>
  <c r="Y98" i="1" s="1"/>
  <c r="Y99" i="1" s="1"/>
  <c r="Y100" i="1" s="1"/>
  <c r="Y101" i="1" s="1"/>
  <c r="Y102" i="1" s="1"/>
  <c r="V308" i="6"/>
  <c r="D102" i="8" s="1"/>
  <c r="L102" i="8" s="1"/>
  <c r="V307" i="6"/>
  <c r="D101" i="8" s="1"/>
  <c r="L101" i="8" s="1"/>
  <c r="V306" i="6"/>
  <c r="D100" i="8" s="1"/>
  <c r="L100" i="8" s="1"/>
  <c r="V305" i="6"/>
  <c r="D99" i="8" s="1"/>
  <c r="L99" i="8" s="1"/>
  <c r="V304" i="6"/>
  <c r="D98" i="8" s="1"/>
  <c r="L98" i="8" s="1"/>
  <c r="V303" i="6"/>
  <c r="D97" i="8" s="1"/>
  <c r="L97" i="8" s="1"/>
  <c r="V302" i="6"/>
  <c r="D96" i="8" s="1"/>
  <c r="L96" i="8" s="1"/>
  <c r="V301" i="6"/>
  <c r="D95" i="8" s="1"/>
  <c r="L95" i="8" s="1"/>
  <c r="V300" i="6"/>
  <c r="D94" i="8" s="1"/>
  <c r="L94" i="8" s="1"/>
  <c r="V299" i="6"/>
  <c r="D93" i="8" s="1"/>
  <c r="L93" i="8" s="1"/>
  <c r="V298" i="6"/>
  <c r="D92" i="8" s="1"/>
  <c r="L92" i="8" s="1"/>
  <c r="V297" i="6"/>
  <c r="D91" i="8" s="1"/>
  <c r="L91" i="8" s="1"/>
  <c r="V296" i="6"/>
  <c r="D90" i="8" s="1"/>
  <c r="L90" i="8" s="1"/>
  <c r="V295" i="6"/>
  <c r="D89" i="8" s="1"/>
  <c r="L89" i="8" s="1"/>
  <c r="V294" i="6"/>
  <c r="D88" i="8" s="1"/>
  <c r="L88" i="8" s="1"/>
  <c r="V293" i="6"/>
  <c r="D87" i="8" s="1"/>
  <c r="L87" i="8" s="1"/>
  <c r="V292" i="6"/>
  <c r="D86" i="8" s="1"/>
  <c r="L86" i="8" s="1"/>
  <c r="V291" i="6"/>
  <c r="D85" i="8" s="1"/>
  <c r="L85" i="8" s="1"/>
  <c r="V290" i="6"/>
  <c r="D84" i="8" s="1"/>
  <c r="L84" i="8" s="1"/>
  <c r="V289" i="6"/>
  <c r="D83" i="8" s="1"/>
  <c r="L83" i="8" s="1"/>
  <c r="V288" i="6"/>
  <c r="D82" i="8" s="1"/>
  <c r="L82" i="8" s="1"/>
  <c r="V287" i="6"/>
  <c r="D81" i="8" s="1"/>
  <c r="L81" i="8" s="1"/>
  <c r="V286" i="6"/>
  <c r="D80" i="8" s="1"/>
  <c r="L80" i="8" s="1"/>
  <c r="V285" i="6"/>
  <c r="D79" i="8" s="1"/>
  <c r="L79" i="8" s="1"/>
  <c r="V284" i="6"/>
  <c r="D78" i="8" s="1"/>
  <c r="L78" i="8" s="1"/>
  <c r="V283" i="6"/>
  <c r="D77" i="8" s="1"/>
  <c r="L77" i="8" s="1"/>
  <c r="V282" i="6"/>
  <c r="D76" i="8" s="1"/>
  <c r="L76" i="8" s="1"/>
  <c r="V281" i="6"/>
  <c r="D75" i="8" s="1"/>
  <c r="L75" i="8" s="1"/>
  <c r="V280" i="6"/>
  <c r="D74" i="8" s="1"/>
  <c r="L74" i="8" s="1"/>
  <c r="V279" i="6"/>
  <c r="D73" i="8" s="1"/>
  <c r="L73" i="8" s="1"/>
  <c r="V278" i="6"/>
  <c r="D72" i="8" s="1"/>
  <c r="L72" i="8" s="1"/>
  <c r="V277" i="6"/>
  <c r="V276" i="6"/>
  <c r="D70" i="8" s="1"/>
  <c r="L70" i="8" s="1"/>
  <c r="V275" i="6"/>
  <c r="D69" i="8" s="1"/>
  <c r="L69" i="8" s="1"/>
  <c r="V274" i="6"/>
  <c r="D68" i="8" s="1"/>
  <c r="L68" i="8" s="1"/>
  <c r="V273" i="6"/>
  <c r="D67" i="8" s="1"/>
  <c r="L67" i="8" s="1"/>
  <c r="V272" i="6"/>
  <c r="D66" i="8" s="1"/>
  <c r="L66" i="8" s="1"/>
  <c r="V271" i="6"/>
  <c r="D65" i="8" s="1"/>
  <c r="L65" i="8" s="1"/>
  <c r="V270" i="6"/>
  <c r="D64" i="8" s="1"/>
  <c r="L64" i="8" s="1"/>
  <c r="V269" i="6"/>
  <c r="D63" i="8" s="1"/>
  <c r="L63" i="8" s="1"/>
  <c r="V268" i="6"/>
  <c r="D62" i="8" s="1"/>
  <c r="L62" i="8" s="1"/>
  <c r="V267" i="6"/>
  <c r="D61" i="8" s="1"/>
  <c r="L61" i="8" s="1"/>
  <c r="V266" i="6"/>
  <c r="D60" i="8" s="1"/>
  <c r="L60" i="8" s="1"/>
  <c r="V265" i="6"/>
  <c r="D59" i="8" s="1"/>
  <c r="L59" i="8" s="1"/>
  <c r="V264" i="6"/>
  <c r="D58" i="8" s="1"/>
  <c r="L58" i="8" s="1"/>
  <c r="V263" i="6"/>
  <c r="D57" i="8" s="1"/>
  <c r="L57" i="8" s="1"/>
  <c r="V262" i="6"/>
  <c r="D56" i="8" s="1"/>
  <c r="L56" i="8" s="1"/>
  <c r="V261" i="6"/>
  <c r="D55" i="8" s="1"/>
  <c r="L55" i="8" s="1"/>
  <c r="V260" i="6"/>
  <c r="D54" i="8" s="1"/>
  <c r="L54" i="8" s="1"/>
  <c r="V259" i="6"/>
  <c r="D53" i="8" s="1"/>
  <c r="L53" i="8" s="1"/>
  <c r="V258" i="6"/>
  <c r="D52" i="8" s="1"/>
  <c r="L52" i="8" s="1"/>
  <c r="V257" i="6"/>
  <c r="D51" i="8" s="1"/>
  <c r="L51" i="8" s="1"/>
  <c r="V256" i="6"/>
  <c r="D50" i="8" s="1"/>
  <c r="L50" i="8" s="1"/>
  <c r="V255" i="6"/>
  <c r="D49" i="8" s="1"/>
  <c r="L49" i="8" s="1"/>
  <c r="V254" i="6"/>
  <c r="D48" i="8" s="1"/>
  <c r="L48" i="8" s="1"/>
  <c r="V253" i="6"/>
  <c r="D47" i="8" s="1"/>
  <c r="L47" i="8" s="1"/>
  <c r="V252" i="6"/>
  <c r="D46" i="8" s="1"/>
  <c r="L46" i="8" s="1"/>
  <c r="V251" i="6"/>
  <c r="D45" i="8" s="1"/>
  <c r="L45" i="8" s="1"/>
  <c r="V250" i="6"/>
  <c r="D44" i="8" s="1"/>
  <c r="L44" i="8" s="1"/>
  <c r="V249" i="6"/>
  <c r="D43" i="8" s="1"/>
  <c r="L43" i="8" s="1"/>
  <c r="V248" i="6"/>
  <c r="D42" i="8" s="1"/>
  <c r="L42" i="8" s="1"/>
  <c r="V247" i="6"/>
  <c r="D41" i="8" s="1"/>
  <c r="L41" i="8" s="1"/>
  <c r="V246" i="6"/>
  <c r="D40" i="8" s="1"/>
  <c r="L40" i="8" s="1"/>
  <c r="V245" i="6"/>
  <c r="V244" i="6"/>
  <c r="D38" i="8" s="1"/>
  <c r="L38" i="8" s="1"/>
  <c r="V243" i="6"/>
  <c r="D37" i="8" s="1"/>
  <c r="L37" i="8" s="1"/>
  <c r="V242" i="6"/>
  <c r="D36" i="8" s="1"/>
  <c r="L36" i="8" s="1"/>
  <c r="V241" i="6"/>
  <c r="D35" i="8" s="1"/>
  <c r="L35" i="8" s="1"/>
  <c r="V240" i="6"/>
  <c r="D34" i="8" s="1"/>
  <c r="L34" i="8" s="1"/>
  <c r="V239" i="6"/>
  <c r="D33" i="8" s="1"/>
  <c r="L33" i="8" s="1"/>
  <c r="V238" i="6"/>
  <c r="D32" i="8" s="1"/>
  <c r="L32" i="8" s="1"/>
  <c r="V237" i="6"/>
  <c r="D31" i="8" s="1"/>
  <c r="L31" i="8" s="1"/>
  <c r="V236" i="6"/>
  <c r="D30" i="8" s="1"/>
  <c r="L30" i="8" s="1"/>
  <c r="V235" i="6"/>
  <c r="D29" i="8" s="1"/>
  <c r="L29" i="8" s="1"/>
  <c r="V234" i="6"/>
  <c r="D28" i="8" s="1"/>
  <c r="L28" i="8" s="1"/>
  <c r="V233" i="6"/>
  <c r="D27" i="8" s="1"/>
  <c r="L27" i="8" s="1"/>
  <c r="V232" i="6"/>
  <c r="D26" i="8" s="1"/>
  <c r="L26" i="8" s="1"/>
  <c r="V231" i="6"/>
  <c r="D25" i="8" s="1"/>
  <c r="L25" i="8" s="1"/>
  <c r="V230" i="6"/>
  <c r="D24" i="8" s="1"/>
  <c r="L24" i="8" s="1"/>
  <c r="V229" i="6"/>
  <c r="D23" i="8" s="1"/>
  <c r="L23" i="8" s="1"/>
  <c r="V228" i="6"/>
  <c r="D22" i="8" s="1"/>
  <c r="L22" i="8" s="1"/>
  <c r="V227" i="6"/>
  <c r="D21" i="8" s="1"/>
  <c r="L21" i="8" s="1"/>
  <c r="V226" i="6"/>
  <c r="D20" i="8" s="1"/>
  <c r="L20" i="8" s="1"/>
  <c r="V225" i="6"/>
  <c r="D19" i="8" s="1"/>
  <c r="L19" i="8" s="1"/>
  <c r="V224" i="6"/>
  <c r="D18" i="8" s="1"/>
  <c r="L18" i="8" s="1"/>
  <c r="V223" i="6"/>
  <c r="D17" i="8" s="1"/>
  <c r="L17" i="8" s="1"/>
  <c r="V222" i="6"/>
  <c r="D16" i="8" s="1"/>
  <c r="L16" i="8" s="1"/>
  <c r="V221" i="6"/>
  <c r="D15" i="8" s="1"/>
  <c r="L15" i="8" s="1"/>
  <c r="V220" i="6"/>
  <c r="D14" i="8" s="1"/>
  <c r="L14" i="8" s="1"/>
  <c r="V219" i="6"/>
  <c r="D13" i="8" s="1"/>
  <c r="L13" i="8" s="1"/>
  <c r="V218" i="6"/>
  <c r="D12" i="8" s="1"/>
  <c r="L12" i="8" s="1"/>
  <c r="V217" i="6"/>
  <c r="D11" i="8" s="1"/>
  <c r="L11" i="8" s="1"/>
  <c r="V216" i="6"/>
  <c r="D10" i="8" s="1"/>
  <c r="L10" i="8" s="1"/>
  <c r="V215" i="6"/>
  <c r="D9" i="8" s="1"/>
  <c r="L9" i="8" s="1"/>
  <c r="V214" i="6"/>
  <c r="D8" i="8" s="1"/>
  <c r="L8" i="8" s="1"/>
  <c r="V213" i="6"/>
  <c r="V212" i="6"/>
  <c r="D6" i="8" s="1"/>
  <c r="L6" i="8" s="1"/>
  <c r="V211" i="6"/>
  <c r="D5" i="8" s="1"/>
  <c r="L5" i="8" s="1"/>
  <c r="V210" i="6"/>
  <c r="D4" i="8" s="1"/>
  <c r="L4" i="8" s="1"/>
  <c r="V209" i="6"/>
  <c r="D3" i="8" s="1"/>
  <c r="L3" i="8" s="1"/>
  <c r="V208" i="6"/>
  <c r="C102" i="8" s="1"/>
  <c r="K102" i="8" s="1"/>
  <c r="V207" i="6"/>
  <c r="C101" i="8" s="1"/>
  <c r="K101" i="8" s="1"/>
  <c r="V206" i="6"/>
  <c r="C100" i="8" s="1"/>
  <c r="K100" i="8" s="1"/>
  <c r="V205" i="6"/>
  <c r="C99" i="8" s="1"/>
  <c r="K99" i="8" s="1"/>
  <c r="V204" i="6"/>
  <c r="C98" i="8" s="1"/>
  <c r="K98" i="8" s="1"/>
  <c r="V203" i="6"/>
  <c r="C97" i="8" s="1"/>
  <c r="K97" i="8" s="1"/>
  <c r="V202" i="6"/>
  <c r="C96" i="8" s="1"/>
  <c r="K96" i="8" s="1"/>
  <c r="V201" i="6"/>
  <c r="C95" i="8" s="1"/>
  <c r="K95" i="8" s="1"/>
  <c r="V200" i="6"/>
  <c r="C94" i="8" s="1"/>
  <c r="K94" i="8" s="1"/>
  <c r="V199" i="6"/>
  <c r="C93" i="8" s="1"/>
  <c r="K93" i="8" s="1"/>
  <c r="V198" i="6"/>
  <c r="C92" i="8" s="1"/>
  <c r="K92" i="8" s="1"/>
  <c r="V197" i="6"/>
  <c r="C91" i="8" s="1"/>
  <c r="K91" i="8" s="1"/>
  <c r="V196" i="6"/>
  <c r="C90" i="8" s="1"/>
  <c r="K90" i="8" s="1"/>
  <c r="V195" i="6"/>
  <c r="C89" i="8" s="1"/>
  <c r="K89" i="8" s="1"/>
  <c r="V194" i="6"/>
  <c r="C88" i="8" s="1"/>
  <c r="K88" i="8" s="1"/>
  <c r="V193" i="6"/>
  <c r="C87" i="8" s="1"/>
  <c r="K87" i="8" s="1"/>
  <c r="V192" i="6"/>
  <c r="C86" i="8" s="1"/>
  <c r="K86" i="8" s="1"/>
  <c r="V191" i="6"/>
  <c r="C85" i="8" s="1"/>
  <c r="K85" i="8" s="1"/>
  <c r="V190" i="6"/>
  <c r="C84" i="8" s="1"/>
  <c r="K84" i="8" s="1"/>
  <c r="V189" i="6"/>
  <c r="C83" i="8" s="1"/>
  <c r="K83" i="8" s="1"/>
  <c r="V188" i="6"/>
  <c r="C82" i="8" s="1"/>
  <c r="K82" i="8" s="1"/>
  <c r="V187" i="6"/>
  <c r="C81" i="8" s="1"/>
  <c r="K81" i="8" s="1"/>
  <c r="V186" i="6"/>
  <c r="C80" i="8" s="1"/>
  <c r="K80" i="8" s="1"/>
  <c r="V185" i="6"/>
  <c r="C79" i="8" s="1"/>
  <c r="K79" i="8" s="1"/>
  <c r="V184" i="6"/>
  <c r="C78" i="8" s="1"/>
  <c r="K78" i="8" s="1"/>
  <c r="V183" i="6"/>
  <c r="C77" i="8" s="1"/>
  <c r="K77" i="8" s="1"/>
  <c r="V182" i="6"/>
  <c r="C76" i="8" s="1"/>
  <c r="K76" i="8" s="1"/>
  <c r="V181" i="6"/>
  <c r="C75" i="8" s="1"/>
  <c r="K75" i="8" s="1"/>
  <c r="V180" i="6"/>
  <c r="C74" i="8" s="1"/>
  <c r="K74" i="8" s="1"/>
  <c r="V179" i="6"/>
  <c r="C73" i="8" s="1"/>
  <c r="K73" i="8" s="1"/>
  <c r="V178" i="6"/>
  <c r="C72" i="8" s="1"/>
  <c r="K72" i="8" s="1"/>
  <c r="V177" i="6"/>
  <c r="C71" i="8" s="1"/>
  <c r="K71" i="8" s="1"/>
  <c r="V176" i="6"/>
  <c r="C70" i="8" s="1"/>
  <c r="K70" i="8" s="1"/>
  <c r="V175" i="6"/>
  <c r="C69" i="8" s="1"/>
  <c r="K69" i="8" s="1"/>
  <c r="V174" i="6"/>
  <c r="C68" i="8" s="1"/>
  <c r="K68" i="8" s="1"/>
  <c r="V173" i="6"/>
  <c r="C67" i="8" s="1"/>
  <c r="K67" i="8" s="1"/>
  <c r="V172" i="6"/>
  <c r="C66" i="8" s="1"/>
  <c r="K66" i="8" s="1"/>
  <c r="V171" i="6"/>
  <c r="C65" i="8" s="1"/>
  <c r="K65" i="8" s="1"/>
  <c r="V170" i="6"/>
  <c r="C64" i="8" s="1"/>
  <c r="K64" i="8" s="1"/>
  <c r="V169" i="6"/>
  <c r="C63" i="8" s="1"/>
  <c r="K63" i="8" s="1"/>
  <c r="V168" i="6"/>
  <c r="C62" i="8" s="1"/>
  <c r="K62" i="8" s="1"/>
  <c r="V167" i="6"/>
  <c r="C61" i="8" s="1"/>
  <c r="K61" i="8" s="1"/>
  <c r="V166" i="6"/>
  <c r="C60" i="8" s="1"/>
  <c r="K60" i="8" s="1"/>
  <c r="V165" i="6"/>
  <c r="C59" i="8" s="1"/>
  <c r="K59" i="8" s="1"/>
  <c r="V164" i="6"/>
  <c r="C58" i="8" s="1"/>
  <c r="K58" i="8" s="1"/>
  <c r="V163" i="6"/>
  <c r="C57" i="8" s="1"/>
  <c r="K57" i="8" s="1"/>
  <c r="V162" i="6"/>
  <c r="C56" i="8" s="1"/>
  <c r="K56" i="8" s="1"/>
  <c r="V161" i="6"/>
  <c r="C55" i="8" s="1"/>
  <c r="K55" i="8" s="1"/>
  <c r="V160" i="6"/>
  <c r="C54" i="8" s="1"/>
  <c r="K54" i="8" s="1"/>
  <c r="V159" i="6"/>
  <c r="C53" i="8" s="1"/>
  <c r="K53" i="8" s="1"/>
  <c r="V158" i="6"/>
  <c r="C52" i="8" s="1"/>
  <c r="K52" i="8" s="1"/>
  <c r="V157" i="6"/>
  <c r="C51" i="8" s="1"/>
  <c r="K51" i="8" s="1"/>
  <c r="V156" i="6"/>
  <c r="C50" i="8" s="1"/>
  <c r="K50" i="8" s="1"/>
  <c r="V155" i="6"/>
  <c r="C49" i="8" s="1"/>
  <c r="K49" i="8" s="1"/>
  <c r="V154" i="6"/>
  <c r="C48" i="8" s="1"/>
  <c r="K48" i="8" s="1"/>
  <c r="V153" i="6"/>
  <c r="C47" i="8" s="1"/>
  <c r="K47" i="8" s="1"/>
  <c r="V152" i="6"/>
  <c r="C46" i="8" s="1"/>
  <c r="K46" i="8" s="1"/>
  <c r="V151" i="6"/>
  <c r="C45" i="8" s="1"/>
  <c r="K45" i="8" s="1"/>
  <c r="V150" i="6"/>
  <c r="C44" i="8" s="1"/>
  <c r="K44" i="8" s="1"/>
  <c r="V149" i="6"/>
  <c r="C43" i="8" s="1"/>
  <c r="K43" i="8" s="1"/>
  <c r="V148" i="6"/>
  <c r="C42" i="8" s="1"/>
  <c r="K42" i="8" s="1"/>
  <c r="V147" i="6"/>
  <c r="C41" i="8" s="1"/>
  <c r="K41" i="8" s="1"/>
  <c r="V146" i="6"/>
  <c r="C40" i="8" s="1"/>
  <c r="K40" i="8" s="1"/>
  <c r="V145" i="6"/>
  <c r="C39" i="8" s="1"/>
  <c r="K39" i="8" s="1"/>
  <c r="V144" i="6"/>
  <c r="C38" i="8" s="1"/>
  <c r="K38" i="8" s="1"/>
  <c r="V143" i="6"/>
  <c r="C37" i="8" s="1"/>
  <c r="K37" i="8" s="1"/>
  <c r="V142" i="6"/>
  <c r="C36" i="8" s="1"/>
  <c r="K36" i="8" s="1"/>
  <c r="V141" i="6"/>
  <c r="C35" i="8" s="1"/>
  <c r="K35" i="8" s="1"/>
  <c r="V140" i="6"/>
  <c r="C34" i="8" s="1"/>
  <c r="K34" i="8" s="1"/>
  <c r="V139" i="6"/>
  <c r="C33" i="8" s="1"/>
  <c r="K33" i="8" s="1"/>
  <c r="V138" i="6"/>
  <c r="C32" i="8" s="1"/>
  <c r="K32" i="8" s="1"/>
  <c r="V137" i="6"/>
  <c r="C31" i="8" s="1"/>
  <c r="K31" i="8" s="1"/>
  <c r="V136" i="6"/>
  <c r="C30" i="8" s="1"/>
  <c r="K30" i="8" s="1"/>
  <c r="V135" i="6"/>
  <c r="C29" i="8" s="1"/>
  <c r="K29" i="8" s="1"/>
  <c r="V134" i="6"/>
  <c r="C28" i="8" s="1"/>
  <c r="K28" i="8" s="1"/>
  <c r="V133" i="6"/>
  <c r="C27" i="8" s="1"/>
  <c r="K27" i="8" s="1"/>
  <c r="V132" i="6"/>
  <c r="C26" i="8" s="1"/>
  <c r="K26" i="8" s="1"/>
  <c r="V131" i="6"/>
  <c r="C25" i="8" s="1"/>
  <c r="K25" i="8" s="1"/>
  <c r="V130" i="6"/>
  <c r="C24" i="8" s="1"/>
  <c r="K24" i="8" s="1"/>
  <c r="V129" i="6"/>
  <c r="C23" i="8" s="1"/>
  <c r="K23" i="8" s="1"/>
  <c r="V128" i="6"/>
  <c r="C22" i="8" s="1"/>
  <c r="K22" i="8" s="1"/>
  <c r="V127" i="6"/>
  <c r="C21" i="8" s="1"/>
  <c r="K21" i="8" s="1"/>
  <c r="V126" i="6"/>
  <c r="C20" i="8" s="1"/>
  <c r="K20" i="8" s="1"/>
  <c r="V125" i="6"/>
  <c r="C19" i="8" s="1"/>
  <c r="K19" i="8" s="1"/>
  <c r="V124" i="6"/>
  <c r="C18" i="8" s="1"/>
  <c r="K18" i="8" s="1"/>
  <c r="V123" i="6"/>
  <c r="C17" i="8" s="1"/>
  <c r="K17" i="8" s="1"/>
  <c r="V122" i="6"/>
  <c r="C16" i="8" s="1"/>
  <c r="K16" i="8" s="1"/>
  <c r="V121" i="6"/>
  <c r="C15" i="8" s="1"/>
  <c r="K15" i="8" s="1"/>
  <c r="V120" i="6"/>
  <c r="C14" i="8" s="1"/>
  <c r="K14" i="8" s="1"/>
  <c r="V119" i="6"/>
  <c r="C13" i="8" s="1"/>
  <c r="K13" i="8" s="1"/>
  <c r="V118" i="6"/>
  <c r="C12" i="8" s="1"/>
  <c r="K12" i="8" s="1"/>
  <c r="V117" i="6"/>
  <c r="C11" i="8" s="1"/>
  <c r="K11" i="8" s="1"/>
  <c r="V116" i="6"/>
  <c r="C10" i="8" s="1"/>
  <c r="K10" i="8" s="1"/>
  <c r="V115" i="6"/>
  <c r="C9" i="8" s="1"/>
  <c r="K9" i="8" s="1"/>
  <c r="V114" i="6"/>
  <c r="C8" i="8" s="1"/>
  <c r="K8" i="8" s="1"/>
  <c r="V113" i="6"/>
  <c r="C7" i="8" s="1"/>
  <c r="K7" i="8" s="1"/>
  <c r="V112" i="6"/>
  <c r="C6" i="8" s="1"/>
  <c r="K6" i="8" s="1"/>
  <c r="V111" i="6"/>
  <c r="C5" i="8" s="1"/>
  <c r="K5" i="8" s="1"/>
  <c r="V110" i="6"/>
  <c r="C4" i="8" s="1"/>
  <c r="K4" i="8" s="1"/>
  <c r="V109" i="6"/>
  <c r="C3" i="8" s="1"/>
  <c r="K3" i="8" s="1"/>
  <c r="V108" i="6"/>
  <c r="E102" i="8" s="1"/>
  <c r="M102" i="8" s="1"/>
  <c r="V107" i="6"/>
  <c r="E101" i="8" s="1"/>
  <c r="M101" i="8" s="1"/>
  <c r="V106" i="6"/>
  <c r="E100" i="8" s="1"/>
  <c r="M100" i="8" s="1"/>
  <c r="V105" i="6"/>
  <c r="E99" i="8" s="1"/>
  <c r="M99" i="8" s="1"/>
  <c r="V104" i="6"/>
  <c r="E98" i="8" s="1"/>
  <c r="M98" i="8" s="1"/>
  <c r="V103" i="6"/>
  <c r="E97" i="8" s="1"/>
  <c r="M97" i="8" s="1"/>
  <c r="V102" i="6"/>
  <c r="E96" i="8" s="1"/>
  <c r="M96" i="8" s="1"/>
  <c r="V101" i="6"/>
  <c r="E95" i="8" s="1"/>
  <c r="M95" i="8" s="1"/>
  <c r="V100" i="6"/>
  <c r="E94" i="8" s="1"/>
  <c r="M94" i="8" s="1"/>
  <c r="V99" i="6"/>
  <c r="E93" i="8" s="1"/>
  <c r="M93" i="8" s="1"/>
  <c r="V98" i="6"/>
  <c r="E92" i="8" s="1"/>
  <c r="M92" i="8" s="1"/>
  <c r="V97" i="6"/>
  <c r="E91" i="8" s="1"/>
  <c r="M91" i="8" s="1"/>
  <c r="V96" i="6"/>
  <c r="E90" i="8" s="1"/>
  <c r="M90" i="8" s="1"/>
  <c r="V95" i="6"/>
  <c r="E89" i="8" s="1"/>
  <c r="M89" i="8" s="1"/>
  <c r="V94" i="6"/>
  <c r="E88" i="8" s="1"/>
  <c r="M88" i="8" s="1"/>
  <c r="V93" i="6"/>
  <c r="E87" i="8" s="1"/>
  <c r="M87" i="8" s="1"/>
  <c r="V92" i="6"/>
  <c r="E86" i="8" s="1"/>
  <c r="M86" i="8" s="1"/>
  <c r="V91" i="6"/>
  <c r="E85" i="8" s="1"/>
  <c r="M85" i="8" s="1"/>
  <c r="V90" i="6"/>
  <c r="E84" i="8" s="1"/>
  <c r="M84" i="8" s="1"/>
  <c r="V89" i="6"/>
  <c r="E83" i="8" s="1"/>
  <c r="M83" i="8" s="1"/>
  <c r="V88" i="6"/>
  <c r="E82" i="8" s="1"/>
  <c r="M82" i="8" s="1"/>
  <c r="V87" i="6"/>
  <c r="E81" i="8" s="1"/>
  <c r="M81" i="8" s="1"/>
  <c r="V86" i="6"/>
  <c r="E80" i="8" s="1"/>
  <c r="M80" i="8" s="1"/>
  <c r="V85" i="6"/>
  <c r="E79" i="8" s="1"/>
  <c r="M79" i="8" s="1"/>
  <c r="V84" i="6"/>
  <c r="E78" i="8" s="1"/>
  <c r="M78" i="8" s="1"/>
  <c r="V83" i="6"/>
  <c r="E77" i="8" s="1"/>
  <c r="M77" i="8" s="1"/>
  <c r="V82" i="6"/>
  <c r="E76" i="8" s="1"/>
  <c r="M76" i="8" s="1"/>
  <c r="V81" i="6"/>
  <c r="E75" i="8" s="1"/>
  <c r="M75" i="8" s="1"/>
  <c r="V80" i="6"/>
  <c r="E74" i="8" s="1"/>
  <c r="M74" i="8" s="1"/>
  <c r="V79" i="6"/>
  <c r="E73" i="8" s="1"/>
  <c r="M73" i="8" s="1"/>
  <c r="V78" i="6"/>
  <c r="E72" i="8" s="1"/>
  <c r="M72" i="8" s="1"/>
  <c r="V77" i="6"/>
  <c r="E71" i="8" s="1"/>
  <c r="M71" i="8" s="1"/>
  <c r="V76" i="6"/>
  <c r="E70" i="8" s="1"/>
  <c r="M70" i="8" s="1"/>
  <c r="V75" i="6"/>
  <c r="E69" i="8" s="1"/>
  <c r="M69" i="8" s="1"/>
  <c r="V74" i="6"/>
  <c r="E68" i="8" s="1"/>
  <c r="M68" i="8" s="1"/>
  <c r="V73" i="6"/>
  <c r="E67" i="8" s="1"/>
  <c r="M67" i="8" s="1"/>
  <c r="V72" i="6"/>
  <c r="E66" i="8" s="1"/>
  <c r="M66" i="8" s="1"/>
  <c r="V71" i="6"/>
  <c r="E65" i="8" s="1"/>
  <c r="M65" i="8" s="1"/>
  <c r="V70" i="6"/>
  <c r="E64" i="8" s="1"/>
  <c r="M64" i="8" s="1"/>
  <c r="V69" i="6"/>
  <c r="E63" i="8" s="1"/>
  <c r="M63" i="8" s="1"/>
  <c r="V68" i="6"/>
  <c r="E62" i="8" s="1"/>
  <c r="M62" i="8" s="1"/>
  <c r="V67" i="6"/>
  <c r="E61" i="8" s="1"/>
  <c r="M61" i="8" s="1"/>
  <c r="V66" i="6"/>
  <c r="E60" i="8" s="1"/>
  <c r="M60" i="8" s="1"/>
  <c r="V65" i="6"/>
  <c r="E59" i="8" s="1"/>
  <c r="M59" i="8" s="1"/>
  <c r="V64" i="6"/>
  <c r="E58" i="8" s="1"/>
  <c r="M58" i="8" s="1"/>
  <c r="V63" i="6"/>
  <c r="E57" i="8" s="1"/>
  <c r="M57" i="8" s="1"/>
  <c r="V62" i="6"/>
  <c r="E56" i="8" s="1"/>
  <c r="M56" i="8" s="1"/>
  <c r="V61" i="6"/>
  <c r="E55" i="8" s="1"/>
  <c r="M55" i="8" s="1"/>
  <c r="V60" i="6"/>
  <c r="E54" i="8" s="1"/>
  <c r="M54" i="8" s="1"/>
  <c r="V59" i="6"/>
  <c r="E53" i="8" s="1"/>
  <c r="M53" i="8" s="1"/>
  <c r="V58" i="6"/>
  <c r="E52" i="8" s="1"/>
  <c r="M52" i="8" s="1"/>
  <c r="V57" i="6"/>
  <c r="E51" i="8" s="1"/>
  <c r="M51" i="8" s="1"/>
  <c r="V56" i="6"/>
  <c r="E50" i="8" s="1"/>
  <c r="M50" i="8" s="1"/>
  <c r="V55" i="6"/>
  <c r="E49" i="8" s="1"/>
  <c r="M49" i="8" s="1"/>
  <c r="V54" i="6"/>
  <c r="E48" i="8" s="1"/>
  <c r="M48" i="8" s="1"/>
  <c r="V53" i="6"/>
  <c r="E47" i="8" s="1"/>
  <c r="M47" i="8" s="1"/>
  <c r="V52" i="6"/>
  <c r="E46" i="8" s="1"/>
  <c r="M46" i="8" s="1"/>
  <c r="V51" i="6"/>
  <c r="E45" i="8" s="1"/>
  <c r="M45" i="8" s="1"/>
  <c r="V50" i="6"/>
  <c r="E44" i="8" s="1"/>
  <c r="M44" i="8" s="1"/>
  <c r="V49" i="6"/>
  <c r="E43" i="8" s="1"/>
  <c r="M43" i="8" s="1"/>
  <c r="V48" i="6"/>
  <c r="E42" i="8" s="1"/>
  <c r="M42" i="8" s="1"/>
  <c r="V47" i="6"/>
  <c r="E41" i="8" s="1"/>
  <c r="M41" i="8" s="1"/>
  <c r="V46" i="6"/>
  <c r="E40" i="8" s="1"/>
  <c r="M40" i="8" s="1"/>
  <c r="V45" i="6"/>
  <c r="E39" i="8" s="1"/>
  <c r="M39" i="8" s="1"/>
  <c r="V44" i="6"/>
  <c r="E38" i="8" s="1"/>
  <c r="M38" i="8" s="1"/>
  <c r="V43" i="6"/>
  <c r="E37" i="8" s="1"/>
  <c r="M37" i="8" s="1"/>
  <c r="V42" i="6"/>
  <c r="E36" i="8" s="1"/>
  <c r="M36" i="8" s="1"/>
  <c r="V41" i="6"/>
  <c r="E35" i="8" s="1"/>
  <c r="M35" i="8" s="1"/>
  <c r="V40" i="6"/>
  <c r="E34" i="8" s="1"/>
  <c r="M34" i="8" s="1"/>
  <c r="V39" i="6"/>
  <c r="E33" i="8" s="1"/>
  <c r="M33" i="8" s="1"/>
  <c r="V38" i="6"/>
  <c r="E32" i="8" s="1"/>
  <c r="M32" i="8" s="1"/>
  <c r="V37" i="6"/>
  <c r="E31" i="8" s="1"/>
  <c r="M31" i="8" s="1"/>
  <c r="V36" i="6"/>
  <c r="E30" i="8" s="1"/>
  <c r="M30" i="8" s="1"/>
  <c r="V35" i="6"/>
  <c r="E29" i="8" s="1"/>
  <c r="M29" i="8" s="1"/>
  <c r="V34" i="6"/>
  <c r="E28" i="8" s="1"/>
  <c r="M28" i="8" s="1"/>
  <c r="V33" i="6"/>
  <c r="E27" i="8" s="1"/>
  <c r="M27" i="8" s="1"/>
  <c r="V32" i="6"/>
  <c r="E26" i="8" s="1"/>
  <c r="M26" i="8" s="1"/>
  <c r="V31" i="6"/>
  <c r="E25" i="8" s="1"/>
  <c r="M25" i="8" s="1"/>
  <c r="V30" i="6"/>
  <c r="E24" i="8" s="1"/>
  <c r="M24" i="8" s="1"/>
  <c r="V29" i="6"/>
  <c r="E23" i="8" s="1"/>
  <c r="M23" i="8" s="1"/>
  <c r="V28" i="6"/>
  <c r="E22" i="8" s="1"/>
  <c r="M22" i="8" s="1"/>
  <c r="V27" i="6"/>
  <c r="E21" i="8" s="1"/>
  <c r="M21" i="8" s="1"/>
  <c r="V26" i="6"/>
  <c r="E20" i="8" s="1"/>
  <c r="M20" i="8" s="1"/>
  <c r="V25" i="6"/>
  <c r="E19" i="8" s="1"/>
  <c r="M19" i="8" s="1"/>
  <c r="V24" i="6"/>
  <c r="E18" i="8" s="1"/>
  <c r="M18" i="8" s="1"/>
  <c r="V23" i="6"/>
  <c r="E17" i="8" s="1"/>
  <c r="M17" i="8" s="1"/>
  <c r="V22" i="6"/>
  <c r="E16" i="8" s="1"/>
  <c r="M16" i="8" s="1"/>
  <c r="V21" i="6"/>
  <c r="E15" i="8" s="1"/>
  <c r="M15" i="8" s="1"/>
  <c r="V20" i="6"/>
  <c r="E14" i="8" s="1"/>
  <c r="M14" i="8" s="1"/>
  <c r="V19" i="6"/>
  <c r="E13" i="8" s="1"/>
  <c r="M13" i="8" s="1"/>
  <c r="V18" i="6"/>
  <c r="E12" i="8" s="1"/>
  <c r="M12" i="8" s="1"/>
  <c r="V17" i="6"/>
  <c r="E11" i="8" s="1"/>
  <c r="M11" i="8" s="1"/>
  <c r="V16" i="6"/>
  <c r="E10" i="8" s="1"/>
  <c r="M10" i="8" s="1"/>
  <c r="V15" i="6"/>
  <c r="E9" i="8" s="1"/>
  <c r="M9" i="8" s="1"/>
  <c r="V14" i="6"/>
  <c r="E8" i="8" s="1"/>
  <c r="M8" i="8" s="1"/>
  <c r="V13" i="6"/>
  <c r="E7" i="8" s="1"/>
  <c r="M7" i="8" s="1"/>
  <c r="V12" i="6"/>
  <c r="E6" i="8" s="1"/>
  <c r="M6" i="8" s="1"/>
  <c r="V11" i="6"/>
  <c r="E5" i="8" s="1"/>
  <c r="M5" i="8" s="1"/>
  <c r="V10" i="6"/>
  <c r="E4" i="8" s="1"/>
  <c r="M4" i="8" s="1"/>
  <c r="V9" i="6"/>
  <c r="E3" i="8" s="1"/>
  <c r="V4" i="6"/>
  <c r="C4" i="1"/>
  <c r="C6" i="1" s="1"/>
  <c r="N3" i="1" s="1"/>
  <c r="B9" i="6"/>
  <c r="B109" i="6" s="1"/>
  <c r="B209" i="6" s="1"/>
  <c r="J4" i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E3" i="1"/>
  <c r="E4" i="1" s="1"/>
  <c r="B10" i="6" s="1"/>
  <c r="B110" i="6" s="1"/>
  <c r="B210" i="6" s="1"/>
  <c r="Q19" i="7" l="1"/>
  <c r="S19" i="7"/>
  <c r="Q18" i="7"/>
  <c r="S18" i="7"/>
  <c r="Q17" i="7"/>
  <c r="S17" i="7"/>
  <c r="Q16" i="7"/>
  <c r="S16" i="7"/>
  <c r="Q15" i="7"/>
  <c r="S15" i="7"/>
  <c r="Q14" i="7"/>
  <c r="S14" i="7"/>
  <c r="Q13" i="7"/>
  <c r="S13" i="7"/>
  <c r="Q12" i="7"/>
  <c r="S12" i="7"/>
  <c r="Q11" i="7"/>
  <c r="S11" i="7"/>
  <c r="Q10" i="7"/>
  <c r="S10" i="7"/>
  <c r="Q9" i="7"/>
  <c r="S9" i="7"/>
  <c r="Q8" i="7"/>
  <c r="S8" i="7"/>
  <c r="Q6" i="7"/>
  <c r="S6" i="7"/>
  <c r="Q5" i="7"/>
  <c r="S5" i="7"/>
  <c r="Q4" i="7"/>
  <c r="S4" i="7"/>
  <c r="W19" i="7"/>
  <c r="Y19" i="7"/>
  <c r="W18" i="7"/>
  <c r="Y18" i="7"/>
  <c r="W17" i="7"/>
  <c r="Y17" i="7"/>
  <c r="W16" i="7"/>
  <c r="Y16" i="7"/>
  <c r="W14" i="7"/>
  <c r="Y14" i="7"/>
  <c r="W13" i="7"/>
  <c r="Y13" i="7"/>
  <c r="W12" i="7"/>
  <c r="Y12" i="7"/>
  <c r="W11" i="7"/>
  <c r="Y11" i="7"/>
  <c r="W10" i="7"/>
  <c r="Y10" i="7"/>
  <c r="W9" i="7"/>
  <c r="Y9" i="7"/>
  <c r="W8" i="7"/>
  <c r="Y8" i="7"/>
  <c r="W7" i="7"/>
  <c r="Y7" i="7"/>
  <c r="W6" i="7"/>
  <c r="Y6" i="7"/>
  <c r="W5" i="7"/>
  <c r="Y5" i="7"/>
  <c r="W4" i="7"/>
  <c r="Y4" i="7"/>
  <c r="W15" i="7"/>
  <c r="Y15" i="7"/>
  <c r="AC19" i="7"/>
  <c r="AE19" i="7"/>
  <c r="AC18" i="7"/>
  <c r="AE18" i="7"/>
  <c r="AC17" i="7"/>
  <c r="AE17" i="7"/>
  <c r="AC16" i="7"/>
  <c r="AE16" i="7"/>
  <c r="AC15" i="7"/>
  <c r="AE15" i="7"/>
  <c r="AC14" i="7"/>
  <c r="AE14" i="7"/>
  <c r="AC13" i="7"/>
  <c r="AE13" i="7"/>
  <c r="AC12" i="7"/>
  <c r="AE12" i="7"/>
  <c r="AC11" i="7"/>
  <c r="AE11" i="7"/>
  <c r="AC10" i="7"/>
  <c r="AE10" i="7"/>
  <c r="AC9" i="7"/>
  <c r="AE9" i="7"/>
  <c r="AC8" i="7"/>
  <c r="AE8" i="7"/>
  <c r="AC7" i="7"/>
  <c r="AE7" i="7"/>
  <c r="AC6" i="7"/>
  <c r="AE6" i="7"/>
  <c r="AC5" i="7"/>
  <c r="AE5" i="7"/>
  <c r="AC4" i="7"/>
  <c r="AE4" i="7"/>
  <c r="E9" i="7"/>
  <c r="G9" i="7"/>
  <c r="E13" i="7"/>
  <c r="G13" i="7"/>
  <c r="E6" i="7"/>
  <c r="G6" i="7"/>
  <c r="E14" i="7"/>
  <c r="G14" i="7"/>
  <c r="E18" i="7"/>
  <c r="G18" i="7"/>
  <c r="E7" i="7"/>
  <c r="G7" i="7"/>
  <c r="E11" i="7"/>
  <c r="G11" i="7"/>
  <c r="E15" i="7"/>
  <c r="G15" i="7"/>
  <c r="E19" i="7"/>
  <c r="G19" i="7"/>
  <c r="E5" i="7"/>
  <c r="G5" i="7"/>
  <c r="E17" i="7"/>
  <c r="G17" i="7"/>
  <c r="E10" i="7"/>
  <c r="G10" i="7"/>
  <c r="E4" i="7"/>
  <c r="G4" i="7"/>
  <c r="E8" i="7"/>
  <c r="G8" i="7"/>
  <c r="E12" i="7"/>
  <c r="G12" i="7"/>
  <c r="E16" i="7"/>
  <c r="G16" i="7"/>
  <c r="B4" i="8"/>
  <c r="M3" i="8"/>
  <c r="D23" i="7"/>
  <c r="H3" i="1"/>
  <c r="K7" i="7"/>
  <c r="Q7" i="7"/>
  <c r="U21" i="7"/>
  <c r="O21" i="7"/>
  <c r="C21" i="7"/>
  <c r="G21" i="7" s="1"/>
  <c r="I21" i="7"/>
  <c r="K21" i="7" s="1"/>
  <c r="AA21" i="7"/>
  <c r="K3" i="7"/>
  <c r="Q3" i="7"/>
  <c r="W3" i="7"/>
  <c r="AC3" i="7"/>
  <c r="E3" i="7"/>
  <c r="C5" i="1"/>
  <c r="E5" i="1"/>
  <c r="B5" i="8" s="1"/>
  <c r="C7" i="1"/>
  <c r="C8" i="1"/>
  <c r="V3" i="1" s="1"/>
  <c r="N4" i="1"/>
  <c r="Q21" i="7" l="1"/>
  <c r="S21" i="7"/>
  <c r="W21" i="7"/>
  <c r="Y21" i="7"/>
  <c r="AC21" i="7"/>
  <c r="AE21" i="7"/>
  <c r="E21" i="7"/>
  <c r="E23" i="7"/>
  <c r="Z3" i="1"/>
  <c r="P3" i="1"/>
  <c r="F3" i="1" s="1"/>
  <c r="C109" i="6" s="1"/>
  <c r="E6" i="1"/>
  <c r="B6" i="8" s="1"/>
  <c r="B11" i="6"/>
  <c r="B111" i="6" s="1"/>
  <c r="B211" i="6" s="1"/>
  <c r="O3" i="1"/>
  <c r="G3" i="1"/>
  <c r="N5" i="1"/>
  <c r="H4" i="1"/>
  <c r="V4" i="1"/>
  <c r="Q3" i="1" l="1"/>
  <c r="R3" i="1" s="1"/>
  <c r="B12" i="6"/>
  <c r="B112" i="6" s="1"/>
  <c r="B212" i="6" s="1"/>
  <c r="E7" i="1"/>
  <c r="B7" i="8" s="1"/>
  <c r="O4" i="1"/>
  <c r="X3" i="1"/>
  <c r="S3" i="1"/>
  <c r="C209" i="6"/>
  <c r="I3" i="1"/>
  <c r="N6" i="1"/>
  <c r="H5" i="1"/>
  <c r="V5" i="1"/>
  <c r="G4" i="1" l="1"/>
  <c r="C210" i="6" s="1"/>
  <c r="E8" i="1"/>
  <c r="B8" i="8" s="1"/>
  <c r="B13" i="6"/>
  <c r="B113" i="6" s="1"/>
  <c r="B213" i="6" s="1"/>
  <c r="AA3" i="1"/>
  <c r="X4" i="1"/>
  <c r="AC3" i="1"/>
  <c r="P4" i="1"/>
  <c r="Q4" i="1" s="1"/>
  <c r="O5" i="1"/>
  <c r="K3" i="1"/>
  <c r="C9" i="6"/>
  <c r="N7" i="1"/>
  <c r="H6" i="1"/>
  <c r="V6" i="1"/>
  <c r="G5" i="1" l="1"/>
  <c r="I5" i="1" s="1"/>
  <c r="K5" i="1" s="1"/>
  <c r="S4" i="1"/>
  <c r="I4" i="1"/>
  <c r="K4" i="1" s="1"/>
  <c r="E9" i="1"/>
  <c r="B9" i="8" s="1"/>
  <c r="B14" i="6"/>
  <c r="B114" i="6" s="1"/>
  <c r="B214" i="6" s="1"/>
  <c r="C211" i="6"/>
  <c r="O6" i="1"/>
  <c r="AA4" i="1"/>
  <c r="X5" i="1"/>
  <c r="F4" i="1"/>
  <c r="C110" i="6" s="1"/>
  <c r="R4" i="1"/>
  <c r="AB3" i="1"/>
  <c r="Z4" i="1" s="1"/>
  <c r="N8" i="1"/>
  <c r="H7" i="1"/>
  <c r="V7" i="1"/>
  <c r="P5" i="1" l="1"/>
  <c r="Q5" i="1" s="1"/>
  <c r="G6" i="1" s="1"/>
  <c r="C212" i="6" s="1"/>
  <c r="C11" i="6"/>
  <c r="C10" i="6"/>
  <c r="E10" i="1"/>
  <c r="B10" i="8" s="1"/>
  <c r="B15" i="6"/>
  <c r="B115" i="6" s="1"/>
  <c r="B215" i="6" s="1"/>
  <c r="AB4" i="1"/>
  <c r="AC4" i="1"/>
  <c r="O7" i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O96" i="1" s="1"/>
  <c r="O97" i="1" s="1"/>
  <c r="O98" i="1" s="1"/>
  <c r="O99" i="1" s="1"/>
  <c r="O100" i="1" s="1"/>
  <c r="O101" i="1" s="1"/>
  <c r="O102" i="1" s="1"/>
  <c r="AA5" i="1"/>
  <c r="X6" i="1"/>
  <c r="N9" i="1"/>
  <c r="H8" i="1"/>
  <c r="V8" i="1"/>
  <c r="I6" i="1" l="1"/>
  <c r="K6" i="1" s="1"/>
  <c r="S5" i="1"/>
  <c r="F5" i="1"/>
  <c r="C111" i="6" s="1"/>
  <c r="R5" i="1"/>
  <c r="P6" i="1" s="1"/>
  <c r="Q6" i="1" s="1"/>
  <c r="G7" i="1" s="1"/>
  <c r="C213" i="6" s="1"/>
  <c r="C12" i="6"/>
  <c r="Z5" i="1"/>
  <c r="AC5" i="1" s="1"/>
  <c r="S8" i="1"/>
  <c r="E11" i="1"/>
  <c r="B11" i="8" s="1"/>
  <c r="B16" i="6"/>
  <c r="B116" i="6" s="1"/>
  <c r="B216" i="6" s="1"/>
  <c r="AB5" i="1"/>
  <c r="AA6" i="1"/>
  <c r="X7" i="1"/>
  <c r="S7" i="1"/>
  <c r="N10" i="1"/>
  <c r="S9" i="1"/>
  <c r="H9" i="1"/>
  <c r="V9" i="1"/>
  <c r="Z6" i="1" l="1"/>
  <c r="AB6" i="1" s="1"/>
  <c r="I7" i="1"/>
  <c r="E12" i="1"/>
  <c r="B12" i="8" s="1"/>
  <c r="B17" i="6"/>
  <c r="B117" i="6" s="1"/>
  <c r="B217" i="6" s="1"/>
  <c r="AC6" i="1"/>
  <c r="X8" i="1"/>
  <c r="AA7" i="1"/>
  <c r="R6" i="1"/>
  <c r="S6" i="1"/>
  <c r="F6" i="1"/>
  <c r="C112" i="6" s="1"/>
  <c r="N11" i="1"/>
  <c r="H10" i="1"/>
  <c r="S10" i="1"/>
  <c r="V10" i="1"/>
  <c r="Z7" i="1" l="1"/>
  <c r="AB7" i="1" s="1"/>
  <c r="K7" i="1"/>
  <c r="C13" i="6"/>
  <c r="E13" i="1"/>
  <c r="B13" i="8" s="1"/>
  <c r="B18" i="6"/>
  <c r="B118" i="6" s="1"/>
  <c r="B218" i="6" s="1"/>
  <c r="X9" i="1"/>
  <c r="AA8" i="1"/>
  <c r="P7" i="1"/>
  <c r="N12" i="1"/>
  <c r="H11" i="1"/>
  <c r="V11" i="1"/>
  <c r="S11" i="1"/>
  <c r="AC7" i="1" l="1"/>
  <c r="Z8" i="1" s="1"/>
  <c r="E14" i="1"/>
  <c r="B14" i="8" s="1"/>
  <c r="B19" i="6"/>
  <c r="B119" i="6" s="1"/>
  <c r="B219" i="6" s="1"/>
  <c r="AA9" i="1"/>
  <c r="X10" i="1"/>
  <c r="F7" i="1"/>
  <c r="C113" i="6" s="1"/>
  <c r="Q7" i="1"/>
  <c r="G8" i="1" s="1"/>
  <c r="N13" i="1"/>
  <c r="H12" i="1"/>
  <c r="V12" i="1"/>
  <c r="S12" i="1"/>
  <c r="AC8" i="1" l="1"/>
  <c r="AB8" i="1"/>
  <c r="R7" i="1"/>
  <c r="P8" i="1" s="1"/>
  <c r="F8" i="1" s="1"/>
  <c r="C114" i="6" s="1"/>
  <c r="E15" i="1"/>
  <c r="B15" i="8" s="1"/>
  <c r="B20" i="6"/>
  <c r="B120" i="6" s="1"/>
  <c r="B220" i="6" s="1"/>
  <c r="C214" i="6"/>
  <c r="I8" i="1"/>
  <c r="X11" i="1"/>
  <c r="AA10" i="1"/>
  <c r="N14" i="1"/>
  <c r="H13" i="1"/>
  <c r="S13" i="1"/>
  <c r="V13" i="1"/>
  <c r="Z9" i="1" l="1"/>
  <c r="Q8" i="1"/>
  <c r="G9" i="1" s="1"/>
  <c r="I9" i="1" s="1"/>
  <c r="E16" i="1"/>
  <c r="B16" i="8" s="1"/>
  <c r="B21" i="6"/>
  <c r="B121" i="6" s="1"/>
  <c r="B221" i="6" s="1"/>
  <c r="AA11" i="1"/>
  <c r="X12" i="1"/>
  <c r="AB9" i="1"/>
  <c r="AC9" i="1"/>
  <c r="K8" i="1"/>
  <c r="C14" i="6"/>
  <c r="N15" i="1"/>
  <c r="H14" i="1"/>
  <c r="S14" i="1"/>
  <c r="V14" i="1"/>
  <c r="C215" i="6" l="1"/>
  <c r="R8" i="1"/>
  <c r="P9" i="1" s="1"/>
  <c r="Q9" i="1" s="1"/>
  <c r="Z10" i="1"/>
  <c r="AB10" i="1" s="1"/>
  <c r="E17" i="1"/>
  <c r="B17" i="8" s="1"/>
  <c r="B22" i="6"/>
  <c r="B122" i="6" s="1"/>
  <c r="B222" i="6" s="1"/>
  <c r="AA12" i="1"/>
  <c r="X13" i="1"/>
  <c r="K9" i="1"/>
  <c r="C15" i="6"/>
  <c r="N16" i="1"/>
  <c r="H15" i="1"/>
  <c r="S15" i="1"/>
  <c r="V15" i="1"/>
  <c r="AC10" i="1" l="1"/>
  <c r="Z11" i="1" s="1"/>
  <c r="AB11" i="1" s="1"/>
  <c r="F9" i="1"/>
  <c r="C115" i="6" s="1"/>
  <c r="E18" i="1"/>
  <c r="B18" i="8" s="1"/>
  <c r="B23" i="6"/>
  <c r="B123" i="6" s="1"/>
  <c r="B223" i="6" s="1"/>
  <c r="G10" i="1"/>
  <c r="R9" i="1"/>
  <c r="P10" i="1" s="1"/>
  <c r="AA13" i="1"/>
  <c r="X14" i="1"/>
  <c r="N17" i="1"/>
  <c r="H16" i="1"/>
  <c r="V16" i="1"/>
  <c r="S16" i="1"/>
  <c r="AC11" i="1" l="1"/>
  <c r="Z12" i="1" s="1"/>
  <c r="AB12" i="1" s="1"/>
  <c r="E19" i="1"/>
  <c r="B19" i="8" s="1"/>
  <c r="B24" i="6"/>
  <c r="B124" i="6" s="1"/>
  <c r="B224" i="6" s="1"/>
  <c r="C216" i="6"/>
  <c r="I10" i="1"/>
  <c r="X15" i="1"/>
  <c r="AA14" i="1"/>
  <c r="Q10" i="1"/>
  <c r="F10" i="1"/>
  <c r="C116" i="6" s="1"/>
  <c r="N18" i="1"/>
  <c r="S17" i="1"/>
  <c r="H17" i="1"/>
  <c r="V17" i="1"/>
  <c r="AC12" i="1" l="1"/>
  <c r="Z13" i="1" s="1"/>
  <c r="E20" i="1"/>
  <c r="B20" i="8" s="1"/>
  <c r="B25" i="6"/>
  <c r="B125" i="6" s="1"/>
  <c r="B225" i="6" s="1"/>
  <c r="X16" i="1"/>
  <c r="AA15" i="1"/>
  <c r="G11" i="1"/>
  <c r="R10" i="1"/>
  <c r="P11" i="1" s="1"/>
  <c r="C16" i="6"/>
  <c r="K10" i="1"/>
  <c r="N19" i="1"/>
  <c r="H18" i="1"/>
  <c r="S18" i="1"/>
  <c r="V18" i="1"/>
  <c r="AC13" i="1" l="1"/>
  <c r="AB13" i="1"/>
  <c r="E21" i="1"/>
  <c r="B21" i="8" s="1"/>
  <c r="B26" i="6"/>
  <c r="B126" i="6" s="1"/>
  <c r="B226" i="6" s="1"/>
  <c r="F11" i="1"/>
  <c r="C117" i="6" s="1"/>
  <c r="Q11" i="1"/>
  <c r="G12" i="1" s="1"/>
  <c r="AA16" i="1"/>
  <c r="X17" i="1"/>
  <c r="C217" i="6"/>
  <c r="I11" i="1"/>
  <c r="N20" i="1"/>
  <c r="H19" i="1"/>
  <c r="V19" i="1"/>
  <c r="S19" i="1"/>
  <c r="Z14" i="1" l="1"/>
  <c r="AB14" i="1" s="1"/>
  <c r="E22" i="1"/>
  <c r="B22" i="8" s="1"/>
  <c r="B27" i="6"/>
  <c r="B127" i="6" s="1"/>
  <c r="B227" i="6" s="1"/>
  <c r="K11" i="1"/>
  <c r="C17" i="6"/>
  <c r="R11" i="1"/>
  <c r="P12" i="1" s="1"/>
  <c r="X18" i="1"/>
  <c r="C218" i="6"/>
  <c r="I12" i="1"/>
  <c r="N21" i="1"/>
  <c r="H20" i="1"/>
  <c r="V20" i="1"/>
  <c r="S20" i="1"/>
  <c r="AC14" i="1" l="1"/>
  <c r="Z15" i="1" s="1"/>
  <c r="AB15" i="1" s="1"/>
  <c r="E23" i="1"/>
  <c r="B23" i="8" s="1"/>
  <c r="B28" i="6"/>
  <c r="B128" i="6" s="1"/>
  <c r="B228" i="6" s="1"/>
  <c r="X19" i="1"/>
  <c r="C18" i="6"/>
  <c r="K12" i="1"/>
  <c r="Q12" i="1"/>
  <c r="F12" i="1"/>
  <c r="C118" i="6" s="1"/>
  <c r="N22" i="1"/>
  <c r="H21" i="1"/>
  <c r="S21" i="1"/>
  <c r="V21" i="1"/>
  <c r="AC15" i="1" l="1"/>
  <c r="Z16" i="1" s="1"/>
  <c r="E24" i="1"/>
  <c r="B24" i="8" s="1"/>
  <c r="B29" i="6"/>
  <c r="B129" i="6" s="1"/>
  <c r="B229" i="6" s="1"/>
  <c r="G13" i="1"/>
  <c r="R12" i="1"/>
  <c r="P13" i="1" s="1"/>
  <c r="X20" i="1"/>
  <c r="N23" i="1"/>
  <c r="H22" i="1"/>
  <c r="S22" i="1"/>
  <c r="V22" i="1"/>
  <c r="AB16" i="1" l="1"/>
  <c r="AC16" i="1"/>
  <c r="Z17" i="1" s="1"/>
  <c r="E25" i="1"/>
  <c r="B25" i="8" s="1"/>
  <c r="B30" i="6"/>
  <c r="B130" i="6" s="1"/>
  <c r="B230" i="6" s="1"/>
  <c r="Q13" i="1"/>
  <c r="F13" i="1"/>
  <c r="C119" i="6" s="1"/>
  <c r="X21" i="1"/>
  <c r="AC20" i="1"/>
  <c r="C219" i="6"/>
  <c r="I13" i="1"/>
  <c r="N24" i="1"/>
  <c r="H23" i="1"/>
  <c r="S23" i="1"/>
  <c r="V23" i="1"/>
  <c r="AC17" i="1" l="1"/>
  <c r="AA17" i="1"/>
  <c r="AB17" i="1" s="1"/>
  <c r="Z18" i="1" s="1"/>
  <c r="E26" i="1"/>
  <c r="B26" i="8" s="1"/>
  <c r="B31" i="6"/>
  <c r="B131" i="6" s="1"/>
  <c r="B231" i="6" s="1"/>
  <c r="K13" i="1"/>
  <c r="C19" i="6"/>
  <c r="G14" i="1"/>
  <c r="R13" i="1"/>
  <c r="P14" i="1" s="1"/>
  <c r="X22" i="1"/>
  <c r="AC21" i="1"/>
  <c r="N25" i="1"/>
  <c r="H24" i="1"/>
  <c r="V24" i="1"/>
  <c r="S24" i="1"/>
  <c r="AC18" i="1" l="1"/>
  <c r="AA18" i="1"/>
  <c r="AB18" i="1" s="1"/>
  <c r="Z19" i="1" s="1"/>
  <c r="E27" i="1"/>
  <c r="B27" i="8" s="1"/>
  <c r="B32" i="6"/>
  <c r="B132" i="6" s="1"/>
  <c r="B232" i="6" s="1"/>
  <c r="Q14" i="1"/>
  <c r="F14" i="1"/>
  <c r="C120" i="6" s="1"/>
  <c r="AC22" i="1"/>
  <c r="X23" i="1"/>
  <c r="C220" i="6"/>
  <c r="I14" i="1"/>
  <c r="N26" i="1"/>
  <c r="S25" i="1"/>
  <c r="H25" i="1"/>
  <c r="V25" i="1"/>
  <c r="AC19" i="1" l="1"/>
  <c r="AA19" i="1"/>
  <c r="AB19" i="1" s="1"/>
  <c r="Z20" i="1" s="1"/>
  <c r="E28" i="1"/>
  <c r="B28" i="8" s="1"/>
  <c r="B33" i="6"/>
  <c r="B133" i="6" s="1"/>
  <c r="B233" i="6" s="1"/>
  <c r="C20" i="6"/>
  <c r="K14" i="1"/>
  <c r="X24" i="1"/>
  <c r="AC23" i="1"/>
  <c r="G15" i="1"/>
  <c r="R14" i="1"/>
  <c r="P15" i="1" s="1"/>
  <c r="N27" i="1"/>
  <c r="H26" i="1"/>
  <c r="S26" i="1"/>
  <c r="V26" i="1"/>
  <c r="AA20" i="1" l="1"/>
  <c r="AB20" i="1" s="1"/>
  <c r="Z21" i="1" s="1"/>
  <c r="E29" i="1"/>
  <c r="B29" i="8" s="1"/>
  <c r="B34" i="6"/>
  <c r="B134" i="6" s="1"/>
  <c r="B234" i="6" s="1"/>
  <c r="Q15" i="1"/>
  <c r="F15" i="1"/>
  <c r="C121" i="6" s="1"/>
  <c r="C221" i="6"/>
  <c r="I15" i="1"/>
  <c r="X25" i="1"/>
  <c r="AC24" i="1"/>
  <c r="N28" i="1"/>
  <c r="H27" i="1"/>
  <c r="V27" i="1"/>
  <c r="S27" i="1"/>
  <c r="E30" i="1" l="1"/>
  <c r="B30" i="8" s="1"/>
  <c r="B35" i="6"/>
  <c r="B135" i="6" s="1"/>
  <c r="B235" i="6" s="1"/>
  <c r="AA21" i="1"/>
  <c r="AB21" i="1" s="1"/>
  <c r="AC25" i="1"/>
  <c r="X26" i="1"/>
  <c r="K15" i="1"/>
  <c r="C21" i="6"/>
  <c r="G16" i="1"/>
  <c r="R15" i="1"/>
  <c r="P16" i="1" s="1"/>
  <c r="N29" i="1"/>
  <c r="H28" i="1"/>
  <c r="V28" i="1"/>
  <c r="S28" i="1"/>
  <c r="E31" i="1" l="1"/>
  <c r="B31" i="8" s="1"/>
  <c r="B36" i="6"/>
  <c r="B136" i="6" s="1"/>
  <c r="B236" i="6" s="1"/>
  <c r="X27" i="1"/>
  <c r="AC26" i="1"/>
  <c r="C222" i="6"/>
  <c r="I16" i="1"/>
  <c r="Z22" i="1"/>
  <c r="Q16" i="1"/>
  <c r="G17" i="1" s="1"/>
  <c r="F16" i="1"/>
  <c r="C122" i="6" s="1"/>
  <c r="N30" i="1"/>
  <c r="H29" i="1"/>
  <c r="S29" i="1"/>
  <c r="V29" i="1"/>
  <c r="E32" i="1" l="1"/>
  <c r="B32" i="8" s="1"/>
  <c r="B37" i="6"/>
  <c r="B137" i="6" s="1"/>
  <c r="B237" i="6" s="1"/>
  <c r="C223" i="6"/>
  <c r="I17" i="1"/>
  <c r="AA22" i="1"/>
  <c r="AB22" i="1" s="1"/>
  <c r="AC27" i="1"/>
  <c r="X28" i="1"/>
  <c r="K16" i="1"/>
  <c r="C22" i="6"/>
  <c r="R16" i="1"/>
  <c r="P17" i="1" s="1"/>
  <c r="N31" i="1"/>
  <c r="H30" i="1"/>
  <c r="S30" i="1"/>
  <c r="V30" i="1"/>
  <c r="Z23" i="1" l="1"/>
  <c r="AA23" i="1" s="1"/>
  <c r="AB23" i="1" s="1"/>
  <c r="Z24" i="1" s="1"/>
  <c r="AA24" i="1" s="1"/>
  <c r="AB24" i="1" s="1"/>
  <c r="E33" i="1"/>
  <c r="B33" i="8" s="1"/>
  <c r="B38" i="6"/>
  <c r="B138" i="6" s="1"/>
  <c r="B238" i="6" s="1"/>
  <c r="X29" i="1"/>
  <c r="AC28" i="1"/>
  <c r="C23" i="6"/>
  <c r="K17" i="1"/>
  <c r="Q17" i="1"/>
  <c r="F17" i="1"/>
  <c r="C123" i="6" s="1"/>
  <c r="N32" i="1"/>
  <c r="H31" i="1"/>
  <c r="S31" i="1"/>
  <c r="V31" i="1"/>
  <c r="E34" i="1" l="1"/>
  <c r="B34" i="8" s="1"/>
  <c r="B39" i="6"/>
  <c r="B139" i="6" s="1"/>
  <c r="B239" i="6" s="1"/>
  <c r="G18" i="1"/>
  <c r="R17" i="1"/>
  <c r="P18" i="1" s="1"/>
  <c r="AC29" i="1"/>
  <c r="X30" i="1"/>
  <c r="Z25" i="1"/>
  <c r="N33" i="1"/>
  <c r="H32" i="1"/>
  <c r="V32" i="1"/>
  <c r="S32" i="1"/>
  <c r="E35" i="1" l="1"/>
  <c r="B35" i="8" s="1"/>
  <c r="B40" i="6"/>
  <c r="B140" i="6" s="1"/>
  <c r="B240" i="6" s="1"/>
  <c r="Q18" i="1"/>
  <c r="G19" i="1" s="1"/>
  <c r="F18" i="1"/>
  <c r="C124" i="6" s="1"/>
  <c r="AC30" i="1"/>
  <c r="X31" i="1"/>
  <c r="C224" i="6"/>
  <c r="I18" i="1"/>
  <c r="AA25" i="1"/>
  <c r="AB25" i="1" s="1"/>
  <c r="Z26" i="1" s="1"/>
  <c r="N34" i="1"/>
  <c r="S33" i="1"/>
  <c r="H33" i="1"/>
  <c r="V33" i="1"/>
  <c r="R18" i="1" l="1"/>
  <c r="P19" i="1" s="1"/>
  <c r="E36" i="1"/>
  <c r="B36" i="8" s="1"/>
  <c r="B41" i="6"/>
  <c r="B141" i="6" s="1"/>
  <c r="B241" i="6" s="1"/>
  <c r="K18" i="1"/>
  <c r="C24" i="6"/>
  <c r="X32" i="1"/>
  <c r="AC31" i="1"/>
  <c r="C225" i="6"/>
  <c r="I19" i="1"/>
  <c r="AA26" i="1"/>
  <c r="N35" i="1"/>
  <c r="H34" i="1"/>
  <c r="S34" i="1"/>
  <c r="V34" i="1"/>
  <c r="E37" i="1" l="1"/>
  <c r="B37" i="8" s="1"/>
  <c r="B42" i="6"/>
  <c r="B142" i="6" s="1"/>
  <c r="B242" i="6" s="1"/>
  <c r="Q19" i="1"/>
  <c r="F19" i="1"/>
  <c r="C125" i="6" s="1"/>
  <c r="X33" i="1"/>
  <c r="AC32" i="1"/>
  <c r="C25" i="6"/>
  <c r="K19" i="1"/>
  <c r="AB26" i="1"/>
  <c r="Z27" i="1" s="1"/>
  <c r="N36" i="1"/>
  <c r="H35" i="1"/>
  <c r="V35" i="1"/>
  <c r="S35" i="1"/>
  <c r="G20" i="1" l="1"/>
  <c r="R19" i="1"/>
  <c r="P20" i="1" s="1"/>
  <c r="E38" i="1"/>
  <c r="B38" i="8" s="1"/>
  <c r="B43" i="6"/>
  <c r="B143" i="6" s="1"/>
  <c r="B243" i="6" s="1"/>
  <c r="AC33" i="1"/>
  <c r="X34" i="1"/>
  <c r="AA27" i="1"/>
  <c r="N37" i="1"/>
  <c r="H36" i="1"/>
  <c r="V36" i="1"/>
  <c r="S36" i="1"/>
  <c r="E39" i="1" l="1"/>
  <c r="B39" i="8" s="1"/>
  <c r="B44" i="6"/>
  <c r="B144" i="6" s="1"/>
  <c r="B244" i="6" s="1"/>
  <c r="F20" i="1"/>
  <c r="C126" i="6" s="1"/>
  <c r="Q20" i="1"/>
  <c r="G21" i="1" s="1"/>
  <c r="C226" i="6"/>
  <c r="I20" i="1"/>
  <c r="AC34" i="1"/>
  <c r="X35" i="1"/>
  <c r="AB27" i="1"/>
  <c r="Z28" i="1" s="1"/>
  <c r="N38" i="1"/>
  <c r="H37" i="1"/>
  <c r="S37" i="1"/>
  <c r="V37" i="1"/>
  <c r="K20" i="1" l="1"/>
  <c r="C26" i="6"/>
  <c r="E40" i="1"/>
  <c r="B40" i="8" s="1"/>
  <c r="B45" i="6"/>
  <c r="B145" i="6" s="1"/>
  <c r="B245" i="6" s="1"/>
  <c r="C227" i="6"/>
  <c r="I21" i="1"/>
  <c r="R20" i="1"/>
  <c r="P21" i="1" s="1"/>
  <c r="X36" i="1"/>
  <c r="AC35" i="1"/>
  <c r="AA28" i="1"/>
  <c r="AB28" i="1" s="1"/>
  <c r="N39" i="1"/>
  <c r="H38" i="1"/>
  <c r="S38" i="1"/>
  <c r="V38" i="1"/>
  <c r="F21" i="1" l="1"/>
  <c r="C127" i="6" s="1"/>
  <c r="Q21" i="1"/>
  <c r="E41" i="1"/>
  <c r="B41" i="8" s="1"/>
  <c r="B46" i="6"/>
  <c r="B146" i="6" s="1"/>
  <c r="B246" i="6" s="1"/>
  <c r="K21" i="1"/>
  <c r="C27" i="6"/>
  <c r="X37" i="1"/>
  <c r="AC36" i="1"/>
  <c r="Z29" i="1"/>
  <c r="N40" i="1"/>
  <c r="H39" i="1"/>
  <c r="S39" i="1"/>
  <c r="V39" i="1"/>
  <c r="E42" i="1" l="1"/>
  <c r="B42" i="8" s="1"/>
  <c r="B47" i="6"/>
  <c r="B147" i="6" s="1"/>
  <c r="B247" i="6" s="1"/>
  <c r="G22" i="1"/>
  <c r="R21" i="1"/>
  <c r="P22" i="1" s="1"/>
  <c r="X38" i="1"/>
  <c r="AC37" i="1"/>
  <c r="AA29" i="1"/>
  <c r="N41" i="1"/>
  <c r="H40" i="1"/>
  <c r="V40" i="1"/>
  <c r="S40" i="1"/>
  <c r="F22" i="1" l="1"/>
  <c r="C128" i="6" s="1"/>
  <c r="Q22" i="1"/>
  <c r="G23" i="1" s="1"/>
  <c r="C228" i="6"/>
  <c r="I22" i="1"/>
  <c r="E43" i="1"/>
  <c r="B43" i="8" s="1"/>
  <c r="B48" i="6"/>
  <c r="B148" i="6" s="1"/>
  <c r="B248" i="6" s="1"/>
  <c r="AC38" i="1"/>
  <c r="X39" i="1"/>
  <c r="AB29" i="1"/>
  <c r="Z30" i="1" s="1"/>
  <c r="N42" i="1"/>
  <c r="S41" i="1"/>
  <c r="H41" i="1"/>
  <c r="V41" i="1"/>
  <c r="K22" i="1" l="1"/>
  <c r="C28" i="6"/>
  <c r="C229" i="6"/>
  <c r="I23" i="1"/>
  <c r="E44" i="1"/>
  <c r="B44" i="8" s="1"/>
  <c r="B49" i="6"/>
  <c r="B149" i="6" s="1"/>
  <c r="B249" i="6" s="1"/>
  <c r="R22" i="1"/>
  <c r="P23" i="1" s="1"/>
  <c r="X40" i="1"/>
  <c r="AC39" i="1"/>
  <c r="AA30" i="1"/>
  <c r="AB30" i="1" s="1"/>
  <c r="N43" i="1"/>
  <c r="H42" i="1"/>
  <c r="S42" i="1"/>
  <c r="V42" i="1"/>
  <c r="K23" i="1" l="1"/>
  <c r="C29" i="6"/>
  <c r="Q23" i="1"/>
  <c r="G24" i="1" s="1"/>
  <c r="F23" i="1"/>
  <c r="C129" i="6" s="1"/>
  <c r="E45" i="1"/>
  <c r="B45" i="8" s="1"/>
  <c r="B50" i="6"/>
  <c r="B150" i="6" s="1"/>
  <c r="B250" i="6" s="1"/>
  <c r="X41" i="1"/>
  <c r="AC40" i="1"/>
  <c r="Z31" i="1"/>
  <c r="N44" i="1"/>
  <c r="H43" i="1"/>
  <c r="V43" i="1"/>
  <c r="S43" i="1"/>
  <c r="C230" i="6" l="1"/>
  <c r="I24" i="1"/>
  <c r="E46" i="1"/>
  <c r="B46" i="8" s="1"/>
  <c r="B51" i="6"/>
  <c r="B151" i="6" s="1"/>
  <c r="B251" i="6" s="1"/>
  <c r="R23" i="1"/>
  <c r="P24" i="1" s="1"/>
  <c r="X42" i="1"/>
  <c r="AC41" i="1"/>
  <c r="AA31" i="1"/>
  <c r="N45" i="1"/>
  <c r="H44" i="1"/>
  <c r="V44" i="1"/>
  <c r="S44" i="1"/>
  <c r="E47" i="1" l="1"/>
  <c r="B47" i="8" s="1"/>
  <c r="B52" i="6"/>
  <c r="B152" i="6" s="1"/>
  <c r="B252" i="6" s="1"/>
  <c r="K24" i="1"/>
  <c r="C30" i="6"/>
  <c r="Q24" i="1"/>
  <c r="G25" i="1" s="1"/>
  <c r="F24" i="1"/>
  <c r="C130" i="6" s="1"/>
  <c r="AC42" i="1"/>
  <c r="X43" i="1"/>
  <c r="AB31" i="1"/>
  <c r="Z32" i="1" s="1"/>
  <c r="N46" i="1"/>
  <c r="H45" i="1"/>
  <c r="S45" i="1"/>
  <c r="V45" i="1"/>
  <c r="C231" i="6" l="1"/>
  <c r="I25" i="1"/>
  <c r="E48" i="1"/>
  <c r="B48" i="8" s="1"/>
  <c r="B53" i="6"/>
  <c r="B153" i="6" s="1"/>
  <c r="B253" i="6" s="1"/>
  <c r="R24" i="1"/>
  <c r="P25" i="1" s="1"/>
  <c r="X44" i="1"/>
  <c r="AC43" i="1"/>
  <c r="AA32" i="1"/>
  <c r="N47" i="1"/>
  <c r="H46" i="1"/>
  <c r="S46" i="1"/>
  <c r="V46" i="1"/>
  <c r="E49" i="1" l="1"/>
  <c r="B49" i="8" s="1"/>
  <c r="B54" i="6"/>
  <c r="B154" i="6" s="1"/>
  <c r="B254" i="6" s="1"/>
  <c r="K25" i="1"/>
  <c r="C31" i="6"/>
  <c r="Q25" i="1"/>
  <c r="G26" i="1" s="1"/>
  <c r="F25" i="1"/>
  <c r="C131" i="6" s="1"/>
  <c r="AC44" i="1"/>
  <c r="X45" i="1"/>
  <c r="AB32" i="1"/>
  <c r="Z33" i="1" s="1"/>
  <c r="N48" i="1"/>
  <c r="H47" i="1"/>
  <c r="S47" i="1"/>
  <c r="V47" i="1"/>
  <c r="C232" i="6" l="1"/>
  <c r="I26" i="1"/>
  <c r="E50" i="1"/>
  <c r="B50" i="8" s="1"/>
  <c r="B55" i="6"/>
  <c r="B155" i="6" s="1"/>
  <c r="B255" i="6" s="1"/>
  <c r="R25" i="1"/>
  <c r="P26" i="1" s="1"/>
  <c r="X46" i="1"/>
  <c r="AC45" i="1"/>
  <c r="AA33" i="1"/>
  <c r="N49" i="1"/>
  <c r="H48" i="1"/>
  <c r="V48" i="1"/>
  <c r="S48" i="1"/>
  <c r="E51" i="1" l="1"/>
  <c r="B51" i="8" s="1"/>
  <c r="B56" i="6"/>
  <c r="B156" i="6" s="1"/>
  <c r="B256" i="6" s="1"/>
  <c r="K26" i="1"/>
  <c r="C32" i="6"/>
  <c r="Q26" i="1"/>
  <c r="F26" i="1"/>
  <c r="C132" i="6" s="1"/>
  <c r="AC46" i="1"/>
  <c r="X47" i="1"/>
  <c r="AB33" i="1"/>
  <c r="Z34" i="1" s="1"/>
  <c r="N50" i="1"/>
  <c r="S49" i="1"/>
  <c r="V49" i="1"/>
  <c r="H49" i="1"/>
  <c r="G27" i="1" l="1"/>
  <c r="R26" i="1"/>
  <c r="P27" i="1" s="1"/>
  <c r="E52" i="1"/>
  <c r="B52" i="8" s="1"/>
  <c r="B57" i="6"/>
  <c r="B157" i="6" s="1"/>
  <c r="B257" i="6" s="1"/>
  <c r="AC47" i="1"/>
  <c r="X48" i="1"/>
  <c r="AA34" i="1"/>
  <c r="AB34" i="1" s="1"/>
  <c r="N51" i="1"/>
  <c r="H50" i="1"/>
  <c r="S50" i="1"/>
  <c r="V50" i="1"/>
  <c r="E53" i="1" l="1"/>
  <c r="B53" i="8" s="1"/>
  <c r="B58" i="6"/>
  <c r="B158" i="6" s="1"/>
  <c r="B258" i="6" s="1"/>
  <c r="Q27" i="1"/>
  <c r="R27" i="1" s="1"/>
  <c r="P28" i="1" s="1"/>
  <c r="F27" i="1"/>
  <c r="C133" i="6" s="1"/>
  <c r="C233" i="6"/>
  <c r="I27" i="1"/>
  <c r="X49" i="1"/>
  <c r="AC48" i="1"/>
  <c r="Z35" i="1"/>
  <c r="N52" i="1"/>
  <c r="H51" i="1"/>
  <c r="V51" i="1"/>
  <c r="S51" i="1"/>
  <c r="Q28" i="1" l="1"/>
  <c r="R28" i="1" s="1"/>
  <c r="P29" i="1" s="1"/>
  <c r="F28" i="1"/>
  <c r="C134" i="6" s="1"/>
  <c r="G28" i="1"/>
  <c r="K27" i="1"/>
  <c r="C33" i="6"/>
  <c r="E54" i="1"/>
  <c r="B54" i="8" s="1"/>
  <c r="B59" i="6"/>
  <c r="B159" i="6" s="1"/>
  <c r="B259" i="6" s="1"/>
  <c r="AC49" i="1"/>
  <c r="X50" i="1"/>
  <c r="AA35" i="1"/>
  <c r="N53" i="1"/>
  <c r="H52" i="1"/>
  <c r="V52" i="1"/>
  <c r="S52" i="1"/>
  <c r="Q29" i="1" l="1"/>
  <c r="F29" i="1"/>
  <c r="C135" i="6" s="1"/>
  <c r="C234" i="6"/>
  <c r="I28" i="1"/>
  <c r="G29" i="1"/>
  <c r="E55" i="1"/>
  <c r="B55" i="8" s="1"/>
  <c r="B60" i="6"/>
  <c r="B160" i="6" s="1"/>
  <c r="B260" i="6" s="1"/>
  <c r="X51" i="1"/>
  <c r="AC50" i="1"/>
  <c r="AB35" i="1"/>
  <c r="Z36" i="1" s="1"/>
  <c r="N54" i="1"/>
  <c r="H53" i="1"/>
  <c r="S53" i="1"/>
  <c r="V53" i="1"/>
  <c r="G30" i="1" l="1"/>
  <c r="I30" i="1" s="1"/>
  <c r="E56" i="1"/>
  <c r="B56" i="8" s="1"/>
  <c r="B61" i="6"/>
  <c r="B161" i="6" s="1"/>
  <c r="B261" i="6" s="1"/>
  <c r="R29" i="1"/>
  <c r="P30" i="1" s="1"/>
  <c r="C235" i="6"/>
  <c r="I29" i="1"/>
  <c r="C34" i="6"/>
  <c r="K28" i="1"/>
  <c r="AC51" i="1"/>
  <c r="X52" i="1"/>
  <c r="AA36" i="1"/>
  <c r="N55" i="1"/>
  <c r="H54" i="1"/>
  <c r="S54" i="1"/>
  <c r="V54" i="1"/>
  <c r="C236" i="6" l="1"/>
  <c r="Q30" i="1"/>
  <c r="G31" i="1" s="1"/>
  <c r="C237" i="6" s="1"/>
  <c r="F30" i="1"/>
  <c r="C136" i="6" s="1"/>
  <c r="K30" i="1"/>
  <c r="C36" i="6"/>
  <c r="C35" i="6"/>
  <c r="K29" i="1"/>
  <c r="E57" i="1"/>
  <c r="B57" i="8" s="1"/>
  <c r="B62" i="6"/>
  <c r="B162" i="6" s="1"/>
  <c r="B262" i="6" s="1"/>
  <c r="B16" i="1"/>
  <c r="X53" i="1"/>
  <c r="AC52" i="1"/>
  <c r="AB36" i="1"/>
  <c r="Z37" i="1" s="1"/>
  <c r="I31" i="1"/>
  <c r="K31" i="1" s="1"/>
  <c r="N56" i="1"/>
  <c r="H55" i="1"/>
  <c r="S55" i="1"/>
  <c r="V55" i="1"/>
  <c r="E58" i="1" l="1"/>
  <c r="B58" i="8" s="1"/>
  <c r="B63" i="6"/>
  <c r="B163" i="6" s="1"/>
  <c r="B263" i="6" s="1"/>
  <c r="R30" i="1"/>
  <c r="P31" i="1" s="1"/>
  <c r="C37" i="6"/>
  <c r="X54" i="1"/>
  <c r="AC53" i="1"/>
  <c r="AA37" i="1"/>
  <c r="N57" i="1"/>
  <c r="H56" i="1"/>
  <c r="V56" i="1"/>
  <c r="S56" i="1"/>
  <c r="Q31" i="1" l="1"/>
  <c r="G32" i="1" s="1"/>
  <c r="C238" i="6" s="1"/>
  <c r="F31" i="1"/>
  <c r="C137" i="6" s="1"/>
  <c r="E59" i="1"/>
  <c r="B59" i="8" s="1"/>
  <c r="B64" i="6"/>
  <c r="B164" i="6" s="1"/>
  <c r="B264" i="6" s="1"/>
  <c r="X55" i="1"/>
  <c r="AC54" i="1"/>
  <c r="AB37" i="1"/>
  <c r="Z38" i="1" s="1"/>
  <c r="N58" i="1"/>
  <c r="S57" i="1"/>
  <c r="V57" i="1"/>
  <c r="H57" i="1"/>
  <c r="E60" i="1" l="1"/>
  <c r="B60" i="8" s="1"/>
  <c r="B65" i="6"/>
  <c r="B165" i="6" s="1"/>
  <c r="B265" i="6" s="1"/>
  <c r="I32" i="1"/>
  <c r="C38" i="6" s="1"/>
  <c r="R31" i="1"/>
  <c r="P32" i="1" s="1"/>
  <c r="AC55" i="1"/>
  <c r="X56" i="1"/>
  <c r="AA38" i="1"/>
  <c r="AB38" i="1" s="1"/>
  <c r="N59" i="1"/>
  <c r="H58" i="1"/>
  <c r="S58" i="1"/>
  <c r="V58" i="1"/>
  <c r="K32" i="1" l="1"/>
  <c r="Q32" i="1"/>
  <c r="F32" i="1"/>
  <c r="C138" i="6" s="1"/>
  <c r="E61" i="1"/>
  <c r="B61" i="8" s="1"/>
  <c r="B66" i="6"/>
  <c r="B166" i="6" s="1"/>
  <c r="B266" i="6" s="1"/>
  <c r="AC56" i="1"/>
  <c r="X57" i="1"/>
  <c r="Z39" i="1"/>
  <c r="N60" i="1"/>
  <c r="H59" i="1"/>
  <c r="V59" i="1"/>
  <c r="S59" i="1"/>
  <c r="E62" i="1" l="1"/>
  <c r="B62" i="8" s="1"/>
  <c r="B67" i="6"/>
  <c r="B167" i="6" s="1"/>
  <c r="B267" i="6" s="1"/>
  <c r="R32" i="1"/>
  <c r="P33" i="1" s="1"/>
  <c r="G33" i="1"/>
  <c r="X58" i="1"/>
  <c r="AC57" i="1"/>
  <c r="AA39" i="1"/>
  <c r="N61" i="1"/>
  <c r="H60" i="1"/>
  <c r="V60" i="1"/>
  <c r="S60" i="1"/>
  <c r="C239" i="6" l="1"/>
  <c r="I33" i="1"/>
  <c r="Q33" i="1"/>
  <c r="R33" i="1" s="1"/>
  <c r="P34" i="1" s="1"/>
  <c r="F33" i="1"/>
  <c r="C139" i="6" s="1"/>
  <c r="E63" i="1"/>
  <c r="B63" i="8" s="1"/>
  <c r="B68" i="6"/>
  <c r="B168" i="6" s="1"/>
  <c r="B268" i="6" s="1"/>
  <c r="X59" i="1"/>
  <c r="AC58" i="1"/>
  <c r="AB39" i="1"/>
  <c r="Z40" i="1" s="1"/>
  <c r="N62" i="1"/>
  <c r="H61" i="1"/>
  <c r="S61" i="1"/>
  <c r="V61" i="1"/>
  <c r="F34" i="1" l="1"/>
  <c r="C140" i="6" s="1"/>
  <c r="Q34" i="1"/>
  <c r="R34" i="1" s="1"/>
  <c r="P35" i="1" s="1"/>
  <c r="C39" i="6"/>
  <c r="K33" i="1"/>
  <c r="E64" i="1"/>
  <c r="B64" i="8" s="1"/>
  <c r="B69" i="6"/>
  <c r="B169" i="6" s="1"/>
  <c r="B269" i="6" s="1"/>
  <c r="G34" i="1"/>
  <c r="AC59" i="1"/>
  <c r="X60" i="1"/>
  <c r="AA40" i="1"/>
  <c r="N63" i="1"/>
  <c r="H62" i="1"/>
  <c r="S62" i="1"/>
  <c r="V62" i="1"/>
  <c r="C240" i="6" l="1"/>
  <c r="I34" i="1"/>
  <c r="G35" i="1"/>
  <c r="Q35" i="1"/>
  <c r="R35" i="1" s="1"/>
  <c r="P36" i="1" s="1"/>
  <c r="F35" i="1"/>
  <c r="C141" i="6" s="1"/>
  <c r="E65" i="1"/>
  <c r="B65" i="8" s="1"/>
  <c r="B70" i="6"/>
  <c r="B170" i="6" s="1"/>
  <c r="B270" i="6" s="1"/>
  <c r="X61" i="1"/>
  <c r="AC60" i="1"/>
  <c r="AB40" i="1"/>
  <c r="Z41" i="1" s="1"/>
  <c r="N64" i="1"/>
  <c r="H63" i="1"/>
  <c r="S63" i="1"/>
  <c r="V63" i="1"/>
  <c r="Q36" i="1" l="1"/>
  <c r="R36" i="1" s="1"/>
  <c r="P37" i="1" s="1"/>
  <c r="F36" i="1"/>
  <c r="C142" i="6" s="1"/>
  <c r="G36" i="1"/>
  <c r="C241" i="6"/>
  <c r="I35" i="1"/>
  <c r="E66" i="1"/>
  <c r="B66" i="8" s="1"/>
  <c r="B71" i="6"/>
  <c r="B171" i="6" s="1"/>
  <c r="B271" i="6" s="1"/>
  <c r="C40" i="6"/>
  <c r="K34" i="1"/>
  <c r="X62" i="1"/>
  <c r="AC61" i="1"/>
  <c r="AA41" i="1"/>
  <c r="N65" i="1"/>
  <c r="H64" i="1"/>
  <c r="V64" i="1"/>
  <c r="S64" i="1"/>
  <c r="C242" i="6" l="1"/>
  <c r="G37" i="1"/>
  <c r="I36" i="1"/>
  <c r="E67" i="1"/>
  <c r="B67" i="8" s="1"/>
  <c r="B72" i="6"/>
  <c r="B172" i="6" s="1"/>
  <c r="B272" i="6" s="1"/>
  <c r="C41" i="6"/>
  <c r="K35" i="1"/>
  <c r="Q37" i="1"/>
  <c r="R37" i="1" s="1"/>
  <c r="P38" i="1" s="1"/>
  <c r="F37" i="1"/>
  <c r="C143" i="6" s="1"/>
  <c r="X63" i="1"/>
  <c r="AC62" i="1"/>
  <c r="AB41" i="1"/>
  <c r="Z42" i="1" s="1"/>
  <c r="N66" i="1"/>
  <c r="S65" i="1"/>
  <c r="H65" i="1"/>
  <c r="V65" i="1"/>
  <c r="Q38" i="1" l="1"/>
  <c r="R38" i="1" s="1"/>
  <c r="P39" i="1" s="1"/>
  <c r="F38" i="1"/>
  <c r="C144" i="6" s="1"/>
  <c r="E68" i="1"/>
  <c r="B68" i="8" s="1"/>
  <c r="B73" i="6"/>
  <c r="B173" i="6" s="1"/>
  <c r="B273" i="6" s="1"/>
  <c r="K36" i="1"/>
  <c r="C42" i="6"/>
  <c r="C243" i="6"/>
  <c r="G38" i="1"/>
  <c r="I37" i="1"/>
  <c r="AC63" i="1"/>
  <c r="X64" i="1"/>
  <c r="AA42" i="1"/>
  <c r="AB42" i="1" s="1"/>
  <c r="N67" i="1"/>
  <c r="H66" i="1"/>
  <c r="S66" i="1"/>
  <c r="V66" i="1"/>
  <c r="C244" i="6" l="1"/>
  <c r="G39" i="1"/>
  <c r="I38" i="1"/>
  <c r="E69" i="1"/>
  <c r="B69" i="8" s="1"/>
  <c r="B74" i="6"/>
  <c r="B174" i="6" s="1"/>
  <c r="B274" i="6" s="1"/>
  <c r="K37" i="1"/>
  <c r="C43" i="6"/>
  <c r="Q39" i="1"/>
  <c r="R39" i="1" s="1"/>
  <c r="P40" i="1" s="1"/>
  <c r="F39" i="1"/>
  <c r="C145" i="6" s="1"/>
  <c r="X65" i="1"/>
  <c r="AC64" i="1"/>
  <c r="Z43" i="1"/>
  <c r="N68" i="1"/>
  <c r="H67" i="1"/>
  <c r="V67" i="1"/>
  <c r="S67" i="1"/>
  <c r="F40" i="1" l="1"/>
  <c r="C146" i="6" s="1"/>
  <c r="Q40" i="1"/>
  <c r="R40" i="1" s="1"/>
  <c r="P41" i="1" s="1"/>
  <c r="E70" i="1"/>
  <c r="B70" i="8" s="1"/>
  <c r="B75" i="6"/>
  <c r="B175" i="6" s="1"/>
  <c r="B275" i="6" s="1"/>
  <c r="K38" i="1"/>
  <c r="C44" i="6"/>
  <c r="I39" i="1"/>
  <c r="G40" i="1"/>
  <c r="C245" i="6"/>
  <c r="AC65" i="1"/>
  <c r="X66" i="1"/>
  <c r="AA43" i="1"/>
  <c r="AB43" i="1" s="1"/>
  <c r="Z44" i="1" s="1"/>
  <c r="N69" i="1"/>
  <c r="H68" i="1"/>
  <c r="V68" i="1"/>
  <c r="S68" i="1"/>
  <c r="I40" i="1" l="1"/>
  <c r="C246" i="6"/>
  <c r="G41" i="1"/>
  <c r="K39" i="1"/>
  <c r="C45" i="6"/>
  <c r="E71" i="1"/>
  <c r="B71" i="8" s="1"/>
  <c r="B76" i="6"/>
  <c r="B176" i="6" s="1"/>
  <c r="B276" i="6" s="1"/>
  <c r="Q41" i="1"/>
  <c r="R41" i="1" s="1"/>
  <c r="P42" i="1" s="1"/>
  <c r="F41" i="1"/>
  <c r="C147" i="6" s="1"/>
  <c r="X67" i="1"/>
  <c r="AC66" i="1"/>
  <c r="AA44" i="1"/>
  <c r="N70" i="1"/>
  <c r="H69" i="1"/>
  <c r="S69" i="1"/>
  <c r="V69" i="1"/>
  <c r="F42" i="1" l="1"/>
  <c r="C148" i="6" s="1"/>
  <c r="Q42" i="1"/>
  <c r="R42" i="1" s="1"/>
  <c r="P43" i="1" s="1"/>
  <c r="C247" i="6"/>
  <c r="G42" i="1"/>
  <c r="I41" i="1"/>
  <c r="E72" i="1"/>
  <c r="B72" i="8" s="1"/>
  <c r="B77" i="6"/>
  <c r="B177" i="6" s="1"/>
  <c r="B277" i="6" s="1"/>
  <c r="K40" i="1"/>
  <c r="C46" i="6"/>
  <c r="AC67" i="1"/>
  <c r="X68" i="1"/>
  <c r="AB44" i="1"/>
  <c r="Z45" i="1" s="1"/>
  <c r="N71" i="1"/>
  <c r="H70" i="1"/>
  <c r="S70" i="1"/>
  <c r="V70" i="1"/>
  <c r="C248" i="6" l="1"/>
  <c r="G43" i="1"/>
  <c r="I42" i="1"/>
  <c r="F43" i="1"/>
  <c r="C149" i="6" s="1"/>
  <c r="Q43" i="1"/>
  <c r="R43" i="1" s="1"/>
  <c r="P44" i="1" s="1"/>
  <c r="E73" i="1"/>
  <c r="B73" i="8" s="1"/>
  <c r="B78" i="6"/>
  <c r="B178" i="6" s="1"/>
  <c r="B278" i="6" s="1"/>
  <c r="K41" i="1"/>
  <c r="C47" i="6"/>
  <c r="X69" i="1"/>
  <c r="AC68" i="1"/>
  <c r="AA45" i="1"/>
  <c r="N72" i="1"/>
  <c r="H71" i="1"/>
  <c r="S71" i="1"/>
  <c r="V71" i="1"/>
  <c r="K42" i="1" l="1"/>
  <c r="C48" i="6"/>
  <c r="E74" i="1"/>
  <c r="B74" i="8" s="1"/>
  <c r="B79" i="6"/>
  <c r="B179" i="6" s="1"/>
  <c r="B279" i="6" s="1"/>
  <c r="C249" i="6"/>
  <c r="G44" i="1"/>
  <c r="I43" i="1"/>
  <c r="Q44" i="1"/>
  <c r="R44" i="1" s="1"/>
  <c r="P45" i="1" s="1"/>
  <c r="F44" i="1"/>
  <c r="C150" i="6" s="1"/>
  <c r="X70" i="1"/>
  <c r="AC69" i="1"/>
  <c r="AB45" i="1"/>
  <c r="Z46" i="1" s="1"/>
  <c r="N73" i="1"/>
  <c r="H72" i="1"/>
  <c r="S72" i="1"/>
  <c r="V72" i="1"/>
  <c r="F45" i="1" l="1"/>
  <c r="C151" i="6" s="1"/>
  <c r="Q45" i="1"/>
  <c r="R45" i="1" s="1"/>
  <c r="P46" i="1" s="1"/>
  <c r="K43" i="1"/>
  <c r="C49" i="6"/>
  <c r="E75" i="1"/>
  <c r="B75" i="8" s="1"/>
  <c r="B80" i="6"/>
  <c r="B180" i="6" s="1"/>
  <c r="B280" i="6" s="1"/>
  <c r="G45" i="1"/>
  <c r="C250" i="6"/>
  <c r="I44" i="1"/>
  <c r="X71" i="1"/>
  <c r="AC70" i="1"/>
  <c r="AA46" i="1"/>
  <c r="N74" i="1"/>
  <c r="S73" i="1"/>
  <c r="H73" i="1"/>
  <c r="V73" i="1"/>
  <c r="C251" i="6" l="1"/>
  <c r="G46" i="1"/>
  <c r="I45" i="1"/>
  <c r="F46" i="1"/>
  <c r="C152" i="6" s="1"/>
  <c r="Q46" i="1"/>
  <c r="R46" i="1" s="1"/>
  <c r="P47" i="1" s="1"/>
  <c r="C50" i="6"/>
  <c r="K44" i="1"/>
  <c r="E76" i="1"/>
  <c r="B76" i="8" s="1"/>
  <c r="B81" i="6"/>
  <c r="B181" i="6" s="1"/>
  <c r="B281" i="6" s="1"/>
  <c r="AC71" i="1"/>
  <c r="X72" i="1"/>
  <c r="AB46" i="1"/>
  <c r="Z47" i="1" s="1"/>
  <c r="N75" i="1"/>
  <c r="H74" i="1"/>
  <c r="S74" i="1"/>
  <c r="V74" i="1"/>
  <c r="E77" i="1" l="1"/>
  <c r="B77" i="8" s="1"/>
  <c r="B82" i="6"/>
  <c r="B182" i="6" s="1"/>
  <c r="B282" i="6" s="1"/>
  <c r="K45" i="1"/>
  <c r="C51" i="6"/>
  <c r="I46" i="1"/>
  <c r="C252" i="6"/>
  <c r="G47" i="1"/>
  <c r="F47" i="1"/>
  <c r="C153" i="6" s="1"/>
  <c r="Q47" i="1"/>
  <c r="R47" i="1" s="1"/>
  <c r="P48" i="1" s="1"/>
  <c r="X73" i="1"/>
  <c r="AC72" i="1"/>
  <c r="AA47" i="1"/>
  <c r="AB47" i="1" s="1"/>
  <c r="N76" i="1"/>
  <c r="S75" i="1"/>
  <c r="H75" i="1"/>
  <c r="V75" i="1"/>
  <c r="C253" i="6" l="1"/>
  <c r="G48" i="1"/>
  <c r="I47" i="1"/>
  <c r="F48" i="1"/>
  <c r="C154" i="6" s="1"/>
  <c r="Q48" i="1"/>
  <c r="R48" i="1" s="1"/>
  <c r="P49" i="1" s="1"/>
  <c r="K46" i="1"/>
  <c r="C52" i="6"/>
  <c r="E78" i="1"/>
  <c r="B78" i="8" s="1"/>
  <c r="B83" i="6"/>
  <c r="B183" i="6" s="1"/>
  <c r="B283" i="6" s="1"/>
  <c r="AC73" i="1"/>
  <c r="X74" i="1"/>
  <c r="Z48" i="1"/>
  <c r="N77" i="1"/>
  <c r="H76" i="1"/>
  <c r="V76" i="1"/>
  <c r="S76" i="1"/>
  <c r="E79" i="1" l="1"/>
  <c r="B79" i="8" s="1"/>
  <c r="B84" i="6"/>
  <c r="B184" i="6" s="1"/>
  <c r="B284" i="6" s="1"/>
  <c r="K47" i="1"/>
  <c r="C53" i="6"/>
  <c r="I48" i="1"/>
  <c r="C254" i="6"/>
  <c r="G49" i="1"/>
  <c r="F49" i="1"/>
  <c r="C155" i="6" s="1"/>
  <c r="Q49" i="1"/>
  <c r="R49" i="1" s="1"/>
  <c r="P50" i="1" s="1"/>
  <c r="X75" i="1"/>
  <c r="AC74" i="1"/>
  <c r="AA48" i="1"/>
  <c r="AB48" i="1" s="1"/>
  <c r="N78" i="1"/>
  <c r="H77" i="1"/>
  <c r="S77" i="1"/>
  <c r="V77" i="1"/>
  <c r="I49" i="1" l="1"/>
  <c r="G50" i="1"/>
  <c r="C255" i="6"/>
  <c r="F50" i="1"/>
  <c r="C156" i="6" s="1"/>
  <c r="Q50" i="1"/>
  <c r="R50" i="1" s="1"/>
  <c r="P51" i="1" s="1"/>
  <c r="K48" i="1"/>
  <c r="C54" i="6"/>
  <c r="E80" i="1"/>
  <c r="B80" i="8" s="1"/>
  <c r="B85" i="6"/>
  <c r="B185" i="6" s="1"/>
  <c r="B285" i="6" s="1"/>
  <c r="X76" i="1"/>
  <c r="AC75" i="1"/>
  <c r="Z49" i="1"/>
  <c r="N79" i="1"/>
  <c r="H78" i="1"/>
  <c r="S78" i="1"/>
  <c r="V78" i="1"/>
  <c r="E81" i="1" l="1"/>
  <c r="B81" i="8" s="1"/>
  <c r="B86" i="6"/>
  <c r="B186" i="6" s="1"/>
  <c r="B286" i="6" s="1"/>
  <c r="G51" i="1"/>
  <c r="C256" i="6"/>
  <c r="I50" i="1"/>
  <c r="Q51" i="1"/>
  <c r="R51" i="1" s="1"/>
  <c r="P52" i="1" s="1"/>
  <c r="F51" i="1"/>
  <c r="C157" i="6" s="1"/>
  <c r="K49" i="1"/>
  <c r="C55" i="6"/>
  <c r="X77" i="1"/>
  <c r="AC76" i="1"/>
  <c r="AA49" i="1"/>
  <c r="AB49" i="1" s="1"/>
  <c r="N80" i="1"/>
  <c r="H79" i="1"/>
  <c r="S79" i="1"/>
  <c r="V79" i="1"/>
  <c r="I51" i="1" l="1"/>
  <c r="G52" i="1"/>
  <c r="C257" i="6"/>
  <c r="F52" i="1"/>
  <c r="C158" i="6" s="1"/>
  <c r="Q52" i="1"/>
  <c r="R52" i="1" s="1"/>
  <c r="P53" i="1" s="1"/>
  <c r="K50" i="1"/>
  <c r="C56" i="6"/>
  <c r="E82" i="1"/>
  <c r="B82" i="8" s="1"/>
  <c r="B87" i="6"/>
  <c r="B187" i="6" s="1"/>
  <c r="B287" i="6" s="1"/>
  <c r="AC77" i="1"/>
  <c r="X78" i="1"/>
  <c r="Z50" i="1"/>
  <c r="N81" i="1"/>
  <c r="H80" i="1"/>
  <c r="V80" i="1"/>
  <c r="S80" i="1"/>
  <c r="E83" i="1" l="1"/>
  <c r="B83" i="8" s="1"/>
  <c r="B88" i="6"/>
  <c r="B188" i="6" s="1"/>
  <c r="B288" i="6" s="1"/>
  <c r="C258" i="6"/>
  <c r="G53" i="1"/>
  <c r="I52" i="1"/>
  <c r="F53" i="1"/>
  <c r="C159" i="6" s="1"/>
  <c r="Q53" i="1"/>
  <c r="R53" i="1" s="1"/>
  <c r="P54" i="1" s="1"/>
  <c r="C57" i="6"/>
  <c r="K51" i="1"/>
  <c r="X79" i="1"/>
  <c r="AC78" i="1"/>
  <c r="AA50" i="1"/>
  <c r="N82" i="1"/>
  <c r="S81" i="1"/>
  <c r="H81" i="1"/>
  <c r="V81" i="1"/>
  <c r="F54" i="1" l="1"/>
  <c r="C160" i="6" s="1"/>
  <c r="Q54" i="1"/>
  <c r="C259" i="6"/>
  <c r="G54" i="1"/>
  <c r="I53" i="1"/>
  <c r="K52" i="1"/>
  <c r="C58" i="6"/>
  <c r="E84" i="1"/>
  <c r="B84" i="8" s="1"/>
  <c r="B89" i="6"/>
  <c r="B189" i="6" s="1"/>
  <c r="B289" i="6" s="1"/>
  <c r="AC79" i="1"/>
  <c r="X80" i="1"/>
  <c r="AB50" i="1"/>
  <c r="Z51" i="1" s="1"/>
  <c r="N83" i="1"/>
  <c r="H82" i="1"/>
  <c r="S82" i="1"/>
  <c r="V82" i="1"/>
  <c r="G55" i="1" l="1"/>
  <c r="I55" i="1" s="1"/>
  <c r="R54" i="1"/>
  <c r="P55" i="1" s="1"/>
  <c r="K53" i="1"/>
  <c r="C59" i="6"/>
  <c r="E85" i="1"/>
  <c r="B85" i="8" s="1"/>
  <c r="B90" i="6"/>
  <c r="B190" i="6" s="1"/>
  <c r="B290" i="6" s="1"/>
  <c r="I54" i="1"/>
  <c r="C260" i="6"/>
  <c r="X81" i="1"/>
  <c r="AC80" i="1"/>
  <c r="AA51" i="1"/>
  <c r="AB51" i="1" s="1"/>
  <c r="N84" i="1"/>
  <c r="S83" i="1"/>
  <c r="H83" i="1"/>
  <c r="V83" i="1"/>
  <c r="C261" i="6" l="1"/>
  <c r="K54" i="1"/>
  <c r="C60" i="6"/>
  <c r="E86" i="1"/>
  <c r="B86" i="8" s="1"/>
  <c r="B91" i="6"/>
  <c r="B191" i="6" s="1"/>
  <c r="B291" i="6" s="1"/>
  <c r="K55" i="1"/>
  <c r="C61" i="6"/>
  <c r="Q55" i="1"/>
  <c r="G56" i="1" s="1"/>
  <c r="F55" i="1"/>
  <c r="C161" i="6" s="1"/>
  <c r="X82" i="1"/>
  <c r="AC81" i="1"/>
  <c r="Z52" i="1"/>
  <c r="N85" i="1"/>
  <c r="H84" i="1"/>
  <c r="V84" i="1"/>
  <c r="S84" i="1"/>
  <c r="I56" i="1" l="1"/>
  <c r="C262" i="6"/>
  <c r="E87" i="1"/>
  <c r="B87" i="8" s="1"/>
  <c r="B92" i="6"/>
  <c r="B192" i="6" s="1"/>
  <c r="B292" i="6" s="1"/>
  <c r="R55" i="1"/>
  <c r="P56" i="1" s="1"/>
  <c r="X83" i="1"/>
  <c r="AC82" i="1"/>
  <c r="AA52" i="1"/>
  <c r="AB52" i="1" s="1"/>
  <c r="N86" i="1"/>
  <c r="H85" i="1"/>
  <c r="S85" i="1"/>
  <c r="V85" i="1"/>
  <c r="E88" i="1" l="1"/>
  <c r="B88" i="8" s="1"/>
  <c r="B93" i="6"/>
  <c r="B193" i="6" s="1"/>
  <c r="B293" i="6" s="1"/>
  <c r="F56" i="1"/>
  <c r="C162" i="6" s="1"/>
  <c r="Q56" i="1"/>
  <c r="G57" i="1" s="1"/>
  <c r="K56" i="1"/>
  <c r="C62" i="6"/>
  <c r="AC83" i="1"/>
  <c r="X84" i="1"/>
  <c r="Z53" i="1"/>
  <c r="N87" i="1"/>
  <c r="H86" i="1"/>
  <c r="S86" i="1"/>
  <c r="V86" i="1"/>
  <c r="C263" i="6" l="1"/>
  <c r="I57" i="1"/>
  <c r="R56" i="1"/>
  <c r="P57" i="1" s="1"/>
  <c r="E89" i="1"/>
  <c r="B89" i="8" s="1"/>
  <c r="B94" i="6"/>
  <c r="B194" i="6" s="1"/>
  <c r="B294" i="6" s="1"/>
  <c r="X85" i="1"/>
  <c r="AC84" i="1"/>
  <c r="AA53" i="1"/>
  <c r="AB53" i="1" s="1"/>
  <c r="Z54" i="1" s="1"/>
  <c r="N88" i="1"/>
  <c r="H87" i="1"/>
  <c r="S87" i="1"/>
  <c r="V87" i="1"/>
  <c r="Q57" i="1" l="1"/>
  <c r="F57" i="1"/>
  <c r="C163" i="6" s="1"/>
  <c r="K57" i="1"/>
  <c r="C63" i="6"/>
  <c r="E90" i="1"/>
  <c r="B90" i="8" s="1"/>
  <c r="B95" i="6"/>
  <c r="B195" i="6" s="1"/>
  <c r="B295" i="6" s="1"/>
  <c r="AC85" i="1"/>
  <c r="X86" i="1"/>
  <c r="AA54" i="1"/>
  <c r="N89" i="1"/>
  <c r="H88" i="1"/>
  <c r="S88" i="1"/>
  <c r="V88" i="1"/>
  <c r="E91" i="1" l="1"/>
  <c r="B91" i="8" s="1"/>
  <c r="B96" i="6"/>
  <c r="B196" i="6" s="1"/>
  <c r="B296" i="6" s="1"/>
  <c r="R57" i="1"/>
  <c r="P58" i="1" s="1"/>
  <c r="G58" i="1"/>
  <c r="AC86" i="1"/>
  <c r="X87" i="1"/>
  <c r="AB54" i="1"/>
  <c r="Z55" i="1" s="1"/>
  <c r="N90" i="1"/>
  <c r="S89" i="1"/>
  <c r="H89" i="1"/>
  <c r="V89" i="1"/>
  <c r="Q58" i="1" l="1"/>
  <c r="G59" i="1" s="1"/>
  <c r="F58" i="1"/>
  <c r="C164" i="6" s="1"/>
  <c r="E92" i="1"/>
  <c r="B92" i="8" s="1"/>
  <c r="B97" i="6"/>
  <c r="B197" i="6" s="1"/>
  <c r="B297" i="6" s="1"/>
  <c r="C264" i="6"/>
  <c r="I58" i="1"/>
  <c r="AC87" i="1"/>
  <c r="X88" i="1"/>
  <c r="AA55" i="1"/>
  <c r="AB55" i="1" s="1"/>
  <c r="Z56" i="1" s="1"/>
  <c r="N91" i="1"/>
  <c r="H90" i="1"/>
  <c r="S90" i="1"/>
  <c r="V90" i="1"/>
  <c r="E93" i="1" l="1"/>
  <c r="B93" i="8" s="1"/>
  <c r="B98" i="6"/>
  <c r="B198" i="6" s="1"/>
  <c r="B298" i="6" s="1"/>
  <c r="K58" i="1"/>
  <c r="C64" i="6"/>
  <c r="R58" i="1"/>
  <c r="P59" i="1" s="1"/>
  <c r="C265" i="6"/>
  <c r="I59" i="1"/>
  <c r="X89" i="1"/>
  <c r="AC88" i="1"/>
  <c r="AA56" i="1"/>
  <c r="N92" i="1"/>
  <c r="S91" i="1"/>
  <c r="H91" i="1"/>
  <c r="V91" i="1"/>
  <c r="K59" i="1" l="1"/>
  <c r="C65" i="6"/>
  <c r="Q59" i="1"/>
  <c r="G60" i="1" s="1"/>
  <c r="F59" i="1"/>
  <c r="C165" i="6" s="1"/>
  <c r="E94" i="1"/>
  <c r="B94" i="8" s="1"/>
  <c r="B99" i="6"/>
  <c r="B199" i="6" s="1"/>
  <c r="B299" i="6" s="1"/>
  <c r="AC89" i="1"/>
  <c r="X90" i="1"/>
  <c r="AB56" i="1"/>
  <c r="Z57" i="1" s="1"/>
  <c r="N93" i="1"/>
  <c r="H92" i="1"/>
  <c r="V92" i="1"/>
  <c r="S92" i="1"/>
  <c r="C266" i="6" l="1"/>
  <c r="I60" i="1"/>
  <c r="E95" i="1"/>
  <c r="B95" i="8" s="1"/>
  <c r="B100" i="6"/>
  <c r="B200" i="6" s="1"/>
  <c r="B300" i="6" s="1"/>
  <c r="R59" i="1"/>
  <c r="P60" i="1" s="1"/>
  <c r="X91" i="1"/>
  <c r="AC90" i="1"/>
  <c r="AA57" i="1"/>
  <c r="N94" i="1"/>
  <c r="H93" i="1"/>
  <c r="S93" i="1"/>
  <c r="V93" i="1"/>
  <c r="E96" i="1" l="1"/>
  <c r="B96" i="8" s="1"/>
  <c r="B101" i="6"/>
  <c r="B201" i="6" s="1"/>
  <c r="B301" i="6" s="1"/>
  <c r="K60" i="1"/>
  <c r="C66" i="6"/>
  <c r="F60" i="1"/>
  <c r="C166" i="6" s="1"/>
  <c r="Q60" i="1"/>
  <c r="G61" i="1" s="1"/>
  <c r="X92" i="1"/>
  <c r="AC91" i="1"/>
  <c r="AB57" i="1"/>
  <c r="Z58" i="1" s="1"/>
  <c r="N95" i="1"/>
  <c r="H94" i="1"/>
  <c r="S94" i="1"/>
  <c r="V94" i="1"/>
  <c r="R60" i="1" l="1"/>
  <c r="P61" i="1" s="1"/>
  <c r="C267" i="6"/>
  <c r="I61" i="1"/>
  <c r="E97" i="1"/>
  <c r="B97" i="8" s="1"/>
  <c r="B102" i="6"/>
  <c r="B202" i="6" s="1"/>
  <c r="B302" i="6" s="1"/>
  <c r="X93" i="1"/>
  <c r="AC92" i="1"/>
  <c r="AA58" i="1"/>
  <c r="N96" i="1"/>
  <c r="H95" i="1"/>
  <c r="S95" i="1"/>
  <c r="V95" i="1"/>
  <c r="E98" i="1" l="1"/>
  <c r="B98" i="8" s="1"/>
  <c r="B103" i="6"/>
  <c r="B203" i="6" s="1"/>
  <c r="B303" i="6" s="1"/>
  <c r="K61" i="1"/>
  <c r="C67" i="6"/>
  <c r="Q61" i="1"/>
  <c r="G62" i="1" s="1"/>
  <c r="F61" i="1"/>
  <c r="C167" i="6" s="1"/>
  <c r="AC93" i="1"/>
  <c r="X94" i="1"/>
  <c r="AB58" i="1"/>
  <c r="Z59" i="1" s="1"/>
  <c r="N97" i="1"/>
  <c r="H96" i="1"/>
  <c r="V96" i="1"/>
  <c r="S96" i="1"/>
  <c r="R61" i="1" l="1"/>
  <c r="P62" i="1" s="1"/>
  <c r="I62" i="1"/>
  <c r="C268" i="6"/>
  <c r="E99" i="1"/>
  <c r="B99" i="8" s="1"/>
  <c r="B104" i="6"/>
  <c r="B204" i="6" s="1"/>
  <c r="B304" i="6" s="1"/>
  <c r="X95" i="1"/>
  <c r="AC94" i="1"/>
  <c r="AA59" i="1"/>
  <c r="AB59" i="1" s="1"/>
  <c r="N98" i="1"/>
  <c r="S97" i="1"/>
  <c r="V97" i="1"/>
  <c r="H97" i="1"/>
  <c r="K62" i="1" l="1"/>
  <c r="C68" i="6"/>
  <c r="E100" i="1"/>
  <c r="B100" i="8" s="1"/>
  <c r="B105" i="6"/>
  <c r="B205" i="6" s="1"/>
  <c r="B305" i="6" s="1"/>
  <c r="F62" i="1"/>
  <c r="C168" i="6" s="1"/>
  <c r="Q62" i="1"/>
  <c r="AC95" i="1"/>
  <c r="X96" i="1"/>
  <c r="Z60" i="1"/>
  <c r="N99" i="1"/>
  <c r="H98" i="1"/>
  <c r="S98" i="1"/>
  <c r="V98" i="1"/>
  <c r="E101" i="1" l="1"/>
  <c r="B101" i="8" s="1"/>
  <c r="B106" i="6"/>
  <c r="B206" i="6" s="1"/>
  <c r="B306" i="6" s="1"/>
  <c r="R62" i="1"/>
  <c r="P63" i="1" s="1"/>
  <c r="G63" i="1"/>
  <c r="X97" i="1"/>
  <c r="AC96" i="1"/>
  <c r="AA60" i="1"/>
  <c r="N100" i="1"/>
  <c r="S99" i="1"/>
  <c r="V99" i="1"/>
  <c r="H99" i="1"/>
  <c r="C269" i="6" l="1"/>
  <c r="I63" i="1"/>
  <c r="F63" i="1"/>
  <c r="C169" i="6" s="1"/>
  <c r="Q63" i="1"/>
  <c r="G64" i="1" s="1"/>
  <c r="E102" i="1"/>
  <c r="B107" i="6"/>
  <c r="B207" i="6" s="1"/>
  <c r="B307" i="6" s="1"/>
  <c r="X98" i="1"/>
  <c r="AC97" i="1"/>
  <c r="AB60" i="1"/>
  <c r="Z61" i="1" s="1"/>
  <c r="N101" i="1"/>
  <c r="H100" i="1"/>
  <c r="S100" i="1"/>
  <c r="V100" i="1"/>
  <c r="B108" i="6" l="1"/>
  <c r="B208" i="6" s="1"/>
  <c r="B308" i="6" s="1"/>
  <c r="B102" i="8"/>
  <c r="C270" i="6"/>
  <c r="I64" i="1"/>
  <c r="K63" i="1"/>
  <c r="C69" i="6"/>
  <c r="R63" i="1"/>
  <c r="P64" i="1" s="1"/>
  <c r="X99" i="1"/>
  <c r="AC98" i="1"/>
  <c r="AA61" i="1"/>
  <c r="N102" i="1"/>
  <c r="H101" i="1"/>
  <c r="S101" i="1"/>
  <c r="V101" i="1"/>
  <c r="K64" i="1" l="1"/>
  <c r="C70" i="6"/>
  <c r="Q64" i="1"/>
  <c r="G65" i="1" s="1"/>
  <c r="F64" i="1"/>
  <c r="C170" i="6" s="1"/>
  <c r="X100" i="1"/>
  <c r="AC99" i="1"/>
  <c r="AB61" i="1"/>
  <c r="Z62" i="1" s="1"/>
  <c r="H102" i="1"/>
  <c r="S102" i="1"/>
  <c r="V102" i="1"/>
  <c r="C271" i="6" l="1"/>
  <c r="I65" i="1"/>
  <c r="R64" i="1"/>
  <c r="P65" i="1" s="1"/>
  <c r="X101" i="1"/>
  <c r="AC100" i="1"/>
  <c r="AA62" i="1"/>
  <c r="F65" i="1" l="1"/>
  <c r="C171" i="6" s="1"/>
  <c r="Q65" i="1"/>
  <c r="G66" i="1" s="1"/>
  <c r="K65" i="1"/>
  <c r="C71" i="6"/>
  <c r="AC101" i="1"/>
  <c r="X102" i="1"/>
  <c r="AC102" i="1" s="1"/>
  <c r="AB62" i="1"/>
  <c r="Z63" i="1" s="1"/>
  <c r="R65" i="1" l="1"/>
  <c r="P66" i="1" s="1"/>
  <c r="I66" i="1"/>
  <c r="C272" i="6"/>
  <c r="AA63" i="1"/>
  <c r="AB63" i="1" s="1"/>
  <c r="K66" i="1" l="1"/>
  <c r="C72" i="6"/>
  <c r="F66" i="1"/>
  <c r="C172" i="6" s="1"/>
  <c r="Q66" i="1"/>
  <c r="G67" i="1" s="1"/>
  <c r="Z64" i="1"/>
  <c r="C273" i="6" l="1"/>
  <c r="I67" i="1"/>
  <c r="R66" i="1"/>
  <c r="P67" i="1" s="1"/>
  <c r="AA64" i="1"/>
  <c r="Q67" i="1" l="1"/>
  <c r="G68" i="1" s="1"/>
  <c r="F67" i="1"/>
  <c r="C173" i="6" s="1"/>
  <c r="K67" i="1"/>
  <c r="C73" i="6"/>
  <c r="AB64" i="1"/>
  <c r="Z65" i="1" s="1"/>
  <c r="R67" i="1" l="1"/>
  <c r="P68" i="1" s="1"/>
  <c r="C274" i="6"/>
  <c r="I68" i="1"/>
  <c r="AA65" i="1"/>
  <c r="K68" i="1" l="1"/>
  <c r="C74" i="6"/>
  <c r="Q68" i="1"/>
  <c r="G69" i="1" s="1"/>
  <c r="F68" i="1"/>
  <c r="C174" i="6" s="1"/>
  <c r="AB65" i="1"/>
  <c r="Z66" i="1" s="1"/>
  <c r="I69" i="1" l="1"/>
  <c r="C275" i="6"/>
  <c r="R68" i="1"/>
  <c r="P69" i="1" s="1"/>
  <c r="AA66" i="1"/>
  <c r="Q69" i="1" l="1"/>
  <c r="G70" i="1" s="1"/>
  <c r="F69" i="1"/>
  <c r="C175" i="6" s="1"/>
  <c r="K69" i="1"/>
  <c r="C75" i="6"/>
  <c r="AB66" i="1"/>
  <c r="Z67" i="1" s="1"/>
  <c r="R69" i="1" l="1"/>
  <c r="P70" i="1" s="1"/>
  <c r="I70" i="1"/>
  <c r="C276" i="6"/>
  <c r="AA67" i="1"/>
  <c r="AB67" i="1" s="1"/>
  <c r="K70" i="1" l="1"/>
  <c r="C76" i="6"/>
  <c r="F70" i="1"/>
  <c r="C176" i="6" s="1"/>
  <c r="Q70" i="1"/>
  <c r="G71" i="1" s="1"/>
  <c r="Z68" i="1"/>
  <c r="C277" i="6" l="1"/>
  <c r="I71" i="1"/>
  <c r="R70" i="1"/>
  <c r="P71" i="1" s="1"/>
  <c r="AA68" i="1"/>
  <c r="F71" i="1" l="1"/>
  <c r="C177" i="6" s="1"/>
  <c r="Q71" i="1"/>
  <c r="G72" i="1" s="1"/>
  <c r="K71" i="1"/>
  <c r="C77" i="6"/>
  <c r="AB68" i="1"/>
  <c r="Z69" i="1" s="1"/>
  <c r="R71" i="1" l="1"/>
  <c r="P72" i="1" s="1"/>
  <c r="I72" i="1"/>
  <c r="C278" i="6"/>
  <c r="AA69" i="1"/>
  <c r="C78" i="6" l="1"/>
  <c r="K72" i="1"/>
  <c r="F72" i="1"/>
  <c r="C178" i="6" s="1"/>
  <c r="Q72" i="1"/>
  <c r="G73" i="1" s="1"/>
  <c r="AB69" i="1"/>
  <c r="Z70" i="1" s="1"/>
  <c r="C279" i="6" l="1"/>
  <c r="I73" i="1"/>
  <c r="R72" i="1"/>
  <c r="P73" i="1" s="1"/>
  <c r="AA70" i="1"/>
  <c r="Q73" i="1" l="1"/>
  <c r="F73" i="1"/>
  <c r="C179" i="6" s="1"/>
  <c r="C79" i="6"/>
  <c r="K73" i="1"/>
  <c r="AB70" i="1"/>
  <c r="Z71" i="1" s="1"/>
  <c r="R73" i="1" l="1"/>
  <c r="P74" i="1" s="1"/>
  <c r="G74" i="1"/>
  <c r="AA71" i="1"/>
  <c r="AB71" i="1" s="1"/>
  <c r="F74" i="1" l="1"/>
  <c r="C180" i="6" s="1"/>
  <c r="Q74" i="1"/>
  <c r="G75" i="1" s="1"/>
  <c r="C280" i="6"/>
  <c r="I74" i="1"/>
  <c r="Z72" i="1"/>
  <c r="R74" i="1" l="1"/>
  <c r="P75" i="1" s="1"/>
  <c r="C281" i="6"/>
  <c r="I75" i="1"/>
  <c r="K74" i="1"/>
  <c r="C80" i="6"/>
  <c r="AA72" i="1"/>
  <c r="K75" i="1" l="1"/>
  <c r="C81" i="6"/>
  <c r="F75" i="1"/>
  <c r="C181" i="6" s="1"/>
  <c r="Q75" i="1"/>
  <c r="AB72" i="1"/>
  <c r="Z73" i="1" s="1"/>
  <c r="R75" i="1" l="1"/>
  <c r="P76" i="1" s="1"/>
  <c r="G76" i="1"/>
  <c r="AA73" i="1"/>
  <c r="C282" i="6" l="1"/>
  <c r="I76" i="1"/>
  <c r="Q76" i="1"/>
  <c r="R76" i="1" s="1"/>
  <c r="P77" i="1" s="1"/>
  <c r="F76" i="1"/>
  <c r="C182" i="6" s="1"/>
  <c r="AB73" i="1"/>
  <c r="Z74" i="1" s="1"/>
  <c r="Q77" i="1" l="1"/>
  <c r="R77" i="1" s="1"/>
  <c r="P78" i="1" s="1"/>
  <c r="F77" i="1"/>
  <c r="C183" i="6" s="1"/>
  <c r="K76" i="1"/>
  <c r="C82" i="6"/>
  <c r="G77" i="1"/>
  <c r="AA74" i="1"/>
  <c r="G78" i="1" l="1"/>
  <c r="C283" i="6"/>
  <c r="I77" i="1"/>
  <c r="Q78" i="1"/>
  <c r="R78" i="1" s="1"/>
  <c r="P79" i="1" s="1"/>
  <c r="F78" i="1"/>
  <c r="C184" i="6" s="1"/>
  <c r="AB74" i="1"/>
  <c r="Z75" i="1" s="1"/>
  <c r="F79" i="1" l="1"/>
  <c r="C185" i="6" s="1"/>
  <c r="Q79" i="1"/>
  <c r="R79" i="1" s="1"/>
  <c r="P80" i="1" s="1"/>
  <c r="C83" i="6"/>
  <c r="K77" i="1"/>
  <c r="C284" i="6"/>
  <c r="I78" i="1"/>
  <c r="G79" i="1"/>
  <c r="AA75" i="1"/>
  <c r="AB75" i="1" s="1"/>
  <c r="I79" i="1" l="1"/>
  <c r="C285" i="6"/>
  <c r="G80" i="1"/>
  <c r="F80" i="1"/>
  <c r="C186" i="6" s="1"/>
  <c r="Q80" i="1"/>
  <c r="R80" i="1" s="1"/>
  <c r="P81" i="1" s="1"/>
  <c r="K78" i="1"/>
  <c r="C84" i="6"/>
  <c r="Z76" i="1"/>
  <c r="C286" i="6" l="1"/>
  <c r="I80" i="1"/>
  <c r="G81" i="1"/>
  <c r="F81" i="1"/>
  <c r="C187" i="6" s="1"/>
  <c r="Q81" i="1"/>
  <c r="R81" i="1" s="1"/>
  <c r="C85" i="6"/>
  <c r="K79" i="1"/>
  <c r="AA76" i="1"/>
  <c r="G82" i="1" l="1"/>
  <c r="C287" i="6"/>
  <c r="I81" i="1"/>
  <c r="P82" i="1"/>
  <c r="K80" i="1"/>
  <c r="C86" i="6"/>
  <c r="AB76" i="1"/>
  <c r="Z77" i="1" s="1"/>
  <c r="F82" i="1" l="1"/>
  <c r="C188" i="6" s="1"/>
  <c r="Q82" i="1"/>
  <c r="R82" i="1" s="1"/>
  <c r="P83" i="1" s="1"/>
  <c r="C87" i="6"/>
  <c r="K81" i="1"/>
  <c r="C288" i="6"/>
  <c r="I82" i="1"/>
  <c r="AA77" i="1"/>
  <c r="G83" i="1" l="1"/>
  <c r="Q83" i="1"/>
  <c r="R83" i="1" s="1"/>
  <c r="P84" i="1" s="1"/>
  <c r="F83" i="1"/>
  <c r="C189" i="6" s="1"/>
  <c r="K82" i="1"/>
  <c r="C88" i="6"/>
  <c r="AB77" i="1"/>
  <c r="Z78" i="1" s="1"/>
  <c r="Q84" i="1" l="1"/>
  <c r="R84" i="1" s="1"/>
  <c r="P85" i="1" s="1"/>
  <c r="F84" i="1"/>
  <c r="C190" i="6" s="1"/>
  <c r="G84" i="1"/>
  <c r="C289" i="6"/>
  <c r="I83" i="1"/>
  <c r="AA78" i="1"/>
  <c r="C89" i="6" l="1"/>
  <c r="K83" i="1"/>
  <c r="G85" i="1"/>
  <c r="I84" i="1"/>
  <c r="C290" i="6"/>
  <c r="F85" i="1"/>
  <c r="C191" i="6" s="1"/>
  <c r="Q85" i="1"/>
  <c r="R85" i="1" s="1"/>
  <c r="P86" i="1" s="1"/>
  <c r="AB78" i="1"/>
  <c r="Z79" i="1" s="1"/>
  <c r="K84" i="1" l="1"/>
  <c r="C90" i="6"/>
  <c r="F86" i="1"/>
  <c r="C192" i="6" s="1"/>
  <c r="Q86" i="1"/>
  <c r="R86" i="1" s="1"/>
  <c r="P87" i="1" s="1"/>
  <c r="G86" i="1"/>
  <c r="I85" i="1"/>
  <c r="C291" i="6"/>
  <c r="AA79" i="1"/>
  <c r="AB79" i="1" s="1"/>
  <c r="F87" i="1" l="1"/>
  <c r="C193" i="6" s="1"/>
  <c r="Q87" i="1"/>
  <c r="R87" i="1" s="1"/>
  <c r="P88" i="1" s="1"/>
  <c r="K85" i="1"/>
  <c r="C91" i="6"/>
  <c r="C292" i="6"/>
  <c r="I86" i="1"/>
  <c r="G87" i="1"/>
  <c r="Z80" i="1"/>
  <c r="C293" i="6" l="1"/>
  <c r="G88" i="1"/>
  <c r="I87" i="1"/>
  <c r="Q88" i="1"/>
  <c r="R88" i="1" s="1"/>
  <c r="P89" i="1" s="1"/>
  <c r="F88" i="1"/>
  <c r="C194" i="6" s="1"/>
  <c r="K86" i="1"/>
  <c r="C92" i="6"/>
  <c r="AA80" i="1"/>
  <c r="F89" i="1" l="1"/>
  <c r="C195" i="6" s="1"/>
  <c r="Q89" i="1"/>
  <c r="R89" i="1" s="1"/>
  <c r="P90" i="1" s="1"/>
  <c r="K87" i="1"/>
  <c r="C93" i="6"/>
  <c r="I88" i="1"/>
  <c r="C294" i="6"/>
  <c r="G89" i="1"/>
  <c r="AB80" i="1"/>
  <c r="Z81" i="1" s="1"/>
  <c r="G90" i="1" l="1"/>
  <c r="I89" i="1"/>
  <c r="C295" i="6"/>
  <c r="F90" i="1"/>
  <c r="C196" i="6" s="1"/>
  <c r="Q90" i="1"/>
  <c r="R90" i="1" s="1"/>
  <c r="P91" i="1" s="1"/>
  <c r="K88" i="1"/>
  <c r="C94" i="6"/>
  <c r="AA81" i="1"/>
  <c r="C95" i="6" l="1"/>
  <c r="K89" i="1"/>
  <c r="F91" i="1"/>
  <c r="C197" i="6" s="1"/>
  <c r="Q91" i="1"/>
  <c r="R91" i="1" s="1"/>
  <c r="P92" i="1" s="1"/>
  <c r="C296" i="6"/>
  <c r="G91" i="1"/>
  <c r="I90" i="1"/>
  <c r="AB81" i="1"/>
  <c r="Z82" i="1" s="1"/>
  <c r="F92" i="1" l="1"/>
  <c r="C198" i="6" s="1"/>
  <c r="Q92" i="1"/>
  <c r="R92" i="1" s="1"/>
  <c r="P93" i="1" s="1"/>
  <c r="K90" i="1"/>
  <c r="C96" i="6"/>
  <c r="C297" i="6"/>
  <c r="I91" i="1"/>
  <c r="G92" i="1"/>
  <c r="AA82" i="1"/>
  <c r="G93" i="1" l="1"/>
  <c r="I92" i="1"/>
  <c r="C298" i="6"/>
  <c r="F93" i="1"/>
  <c r="C199" i="6" s="1"/>
  <c r="Q93" i="1"/>
  <c r="R93" i="1" s="1"/>
  <c r="K91" i="1"/>
  <c r="C97" i="6"/>
  <c r="AB82" i="1"/>
  <c r="Z83" i="1" s="1"/>
  <c r="P94" i="1" l="1"/>
  <c r="C98" i="6"/>
  <c r="K92" i="1"/>
  <c r="C299" i="6"/>
  <c r="G94" i="1"/>
  <c r="I93" i="1"/>
  <c r="AA83" i="1"/>
  <c r="AB83" i="1" s="1"/>
  <c r="C99" i="6" l="1"/>
  <c r="K93" i="1"/>
  <c r="C300" i="6"/>
  <c r="I94" i="1"/>
  <c r="F94" i="1"/>
  <c r="C200" i="6" s="1"/>
  <c r="Q94" i="1"/>
  <c r="R94" i="1" s="1"/>
  <c r="P95" i="1" s="1"/>
  <c r="Z84" i="1"/>
  <c r="F95" i="1" l="1"/>
  <c r="C201" i="6" s="1"/>
  <c r="Q95" i="1"/>
  <c r="R95" i="1" s="1"/>
  <c r="P96" i="1" s="1"/>
  <c r="G95" i="1"/>
  <c r="K94" i="1"/>
  <c r="C100" i="6"/>
  <c r="AA84" i="1"/>
  <c r="C301" i="6" l="1"/>
  <c r="G96" i="1"/>
  <c r="I95" i="1"/>
  <c r="Q96" i="1"/>
  <c r="R96" i="1" s="1"/>
  <c r="P97" i="1" s="1"/>
  <c r="F96" i="1"/>
  <c r="C202" i="6" s="1"/>
  <c r="AB84" i="1"/>
  <c r="Z85" i="1" s="1"/>
  <c r="C101" i="6" l="1"/>
  <c r="K95" i="1"/>
  <c r="F97" i="1"/>
  <c r="C203" i="6" s="1"/>
  <c r="Q97" i="1"/>
  <c r="R97" i="1" s="1"/>
  <c r="P98" i="1" s="1"/>
  <c r="G97" i="1"/>
  <c r="C302" i="6"/>
  <c r="I96" i="1"/>
  <c r="AA85" i="1"/>
  <c r="K96" i="1" l="1"/>
  <c r="C102" i="6"/>
  <c r="Q98" i="1"/>
  <c r="R98" i="1" s="1"/>
  <c r="P99" i="1" s="1"/>
  <c r="F98" i="1"/>
  <c r="C204" i="6" s="1"/>
  <c r="G98" i="1"/>
  <c r="C303" i="6"/>
  <c r="I97" i="1"/>
  <c r="AB85" i="1"/>
  <c r="Z86" i="1" s="1"/>
  <c r="Q99" i="1" l="1"/>
  <c r="R99" i="1" s="1"/>
  <c r="P100" i="1" s="1"/>
  <c r="F99" i="1"/>
  <c r="C205" i="6" s="1"/>
  <c r="K97" i="1"/>
  <c r="C103" i="6"/>
  <c r="C304" i="6"/>
  <c r="I98" i="1"/>
  <c r="G99" i="1"/>
  <c r="AA86" i="1"/>
  <c r="C305" i="6" l="1"/>
  <c r="I99" i="1"/>
  <c r="G100" i="1"/>
  <c r="K98" i="1"/>
  <c r="C104" i="6"/>
  <c r="F100" i="1"/>
  <c r="C206" i="6" s="1"/>
  <c r="Q100" i="1"/>
  <c r="R100" i="1" s="1"/>
  <c r="P101" i="1" s="1"/>
  <c r="AB86" i="1"/>
  <c r="Z87" i="1" s="1"/>
  <c r="F101" i="1" l="1"/>
  <c r="C207" i="6" s="1"/>
  <c r="Q101" i="1"/>
  <c r="C306" i="6"/>
  <c r="G101" i="1"/>
  <c r="I100" i="1"/>
  <c r="K99" i="1"/>
  <c r="C105" i="6"/>
  <c r="AA87" i="1"/>
  <c r="AB87" i="1" s="1"/>
  <c r="G102" i="1" l="1"/>
  <c r="I102" i="1" s="1"/>
  <c r="K100" i="1"/>
  <c r="C106" i="6"/>
  <c r="R101" i="1"/>
  <c r="P102" i="1" s="1"/>
  <c r="C308" i="6"/>
  <c r="I101" i="1"/>
  <c r="C307" i="6"/>
  <c r="Z88" i="1"/>
  <c r="B17" i="1" l="1"/>
  <c r="Q102" i="1"/>
  <c r="R102" i="1" s="1"/>
  <c r="F102" i="1"/>
  <c r="C208" i="6" s="1"/>
  <c r="C108" i="6"/>
  <c r="K102" i="1"/>
  <c r="C9" i="1" s="1"/>
  <c r="C107" i="6"/>
  <c r="K101" i="1"/>
  <c r="AA88" i="1"/>
  <c r="B13" i="1" l="1"/>
  <c r="C4" i="6"/>
  <c r="AB88" i="1"/>
  <c r="Z89" i="1" s="1"/>
  <c r="C8" i="6" l="1"/>
  <c r="C13" i="1"/>
  <c r="C6" i="6" s="1"/>
  <c r="AA89" i="1"/>
  <c r="AB89" i="1" l="1"/>
  <c r="Z90" i="1" s="1"/>
  <c r="AA90" i="1" l="1"/>
  <c r="AB90" i="1" l="1"/>
  <c r="Z91" i="1" s="1"/>
  <c r="AA91" i="1" l="1"/>
  <c r="AB91" i="1" s="1"/>
  <c r="Z92" i="1" l="1"/>
  <c r="AA92" i="1" l="1"/>
  <c r="AB92" i="1" l="1"/>
  <c r="Z93" i="1" s="1"/>
  <c r="AA93" i="1" l="1"/>
  <c r="AB93" i="1" l="1"/>
  <c r="Z94" i="1" s="1"/>
  <c r="AA94" i="1" l="1"/>
  <c r="AB94" i="1" l="1"/>
  <c r="Z95" i="1" s="1"/>
  <c r="AA95" i="1" l="1"/>
  <c r="AB95" i="1" s="1"/>
  <c r="Z96" i="1" l="1"/>
  <c r="AA96" i="1" l="1"/>
  <c r="AB96" i="1" l="1"/>
  <c r="Z97" i="1" s="1"/>
  <c r="AA97" i="1" l="1"/>
  <c r="AB97" i="1" l="1"/>
  <c r="Z98" i="1" s="1"/>
  <c r="AA98" i="1" l="1"/>
  <c r="AB98" i="1" l="1"/>
  <c r="Z99" i="1" s="1"/>
  <c r="AA99" i="1" l="1"/>
  <c r="AB99" i="1" s="1"/>
  <c r="Z100" i="1" l="1"/>
  <c r="AA100" i="1" l="1"/>
  <c r="AB100" i="1" l="1"/>
  <c r="Z101" i="1" s="1"/>
  <c r="AA101" i="1" l="1"/>
  <c r="AB101" i="1" l="1"/>
  <c r="Z102" i="1" s="1"/>
  <c r="B18" i="1" s="1"/>
  <c r="B12" i="1" s="1"/>
  <c r="C7" i="6" l="1"/>
  <c r="C12" i="1"/>
  <c r="C5" i="6" s="1"/>
  <c r="AA102" i="1"/>
  <c r="AB102" i="1" s="1"/>
</calcChain>
</file>

<file path=xl/sharedStrings.xml><?xml version="1.0" encoding="utf-8"?>
<sst xmlns="http://schemas.openxmlformats.org/spreadsheetml/2006/main" count="165" uniqueCount="89">
  <si>
    <t>cen.yr</t>
  </si>
  <si>
    <t>ElAge</t>
  </si>
  <si>
    <t>ElSvc</t>
  </si>
  <si>
    <t>EE#</t>
  </si>
  <si>
    <t>Member</t>
  </si>
  <si>
    <t>Status</t>
  </si>
  <si>
    <t>Age</t>
  </si>
  <si>
    <t>Service</t>
  </si>
  <si>
    <t>Sex</t>
  </si>
  <si>
    <t>Active</t>
  </si>
  <si>
    <t>M</t>
  </si>
  <si>
    <t>F</t>
  </si>
  <si>
    <t>Retired</t>
  </si>
  <si>
    <t>PreM</t>
  </si>
  <si>
    <t>PreF</t>
  </si>
  <si>
    <t>PostM</t>
  </si>
  <si>
    <t>PostF</t>
  </si>
  <si>
    <t>Year</t>
  </si>
  <si>
    <t>pre.65</t>
  </si>
  <si>
    <t>post.65</t>
  </si>
  <si>
    <t>trend</t>
  </si>
  <si>
    <t>disc</t>
  </si>
  <si>
    <t>Retirees</t>
  </si>
  <si>
    <t>Actives</t>
  </si>
  <si>
    <t>Prem</t>
  </si>
  <si>
    <t>CountA</t>
  </si>
  <si>
    <t>CountR</t>
  </si>
  <si>
    <t>DiscBack</t>
  </si>
  <si>
    <t>Pmt</t>
  </si>
  <si>
    <t>PresVal</t>
  </si>
  <si>
    <t>PVB</t>
  </si>
  <si>
    <t>Lx</t>
  </si>
  <si>
    <t>Payouts</t>
  </si>
  <si>
    <t>TOTAL</t>
  </si>
  <si>
    <t>Check</t>
  </si>
  <si>
    <t>Total</t>
  </si>
  <si>
    <t>PresValOne</t>
  </si>
  <si>
    <t>PresValOne in R</t>
  </si>
  <si>
    <t>sal.scale</t>
  </si>
  <si>
    <t>EAN</t>
  </si>
  <si>
    <t>PUC</t>
  </si>
  <si>
    <t>AAL</t>
  </si>
  <si>
    <t>NC</t>
  </si>
  <si>
    <t>From Entry Age</t>
  </si>
  <si>
    <t>PVEAB</t>
  </si>
  <si>
    <t>EAN factors</t>
  </si>
  <si>
    <t>PVFSAA</t>
  </si>
  <si>
    <t>PVFSEA</t>
  </si>
  <si>
    <t>sal.factor</t>
  </si>
  <si>
    <t>Rt</t>
  </si>
  <si>
    <t>Mt</t>
  </si>
  <si>
    <t>Wd</t>
  </si>
  <si>
    <t>Svc</t>
  </si>
  <si>
    <t>EANAL</t>
  </si>
  <si>
    <t>EANAL in R</t>
  </si>
  <si>
    <t>EANC</t>
  </si>
  <si>
    <t>EANC in R</t>
  </si>
  <si>
    <t>PUCAL</t>
  </si>
  <si>
    <t>PUCAL in R</t>
  </si>
  <si>
    <t>PUCNC</t>
  </si>
  <si>
    <t>PUCNC in R</t>
  </si>
  <si>
    <t>Differences are due to rounding.</t>
  </si>
  <si>
    <t>Calculation for one person</t>
  </si>
  <si>
    <t>(for data table)</t>
  </si>
  <si>
    <t>Results from R program</t>
  </si>
  <si>
    <t>This is a data table. It repeats the calculation in "One person" for every employee and retiree in the census.</t>
  </si>
  <si>
    <t>PV of payouts</t>
  </si>
  <si>
    <t>Payments are beginning of year</t>
  </si>
  <si>
    <t>No spouse coverage</t>
  </si>
  <si>
    <t>This spreadsheet is designed to repeat the calculations done in OPEB_Valuation.R</t>
  </si>
  <si>
    <t>This is to check the accuracy of the one against the other, and to demonstrate my knowledge of Excel, R, and OPEB actuarial calculations</t>
  </si>
  <si>
    <t>AMMSet - the census used for this valuation</t>
  </si>
  <si>
    <t>Ret - retirement table used (CalPERS 2% @ 60)</t>
  </si>
  <si>
    <t>Withd - withdrawal table used (CalPERS)</t>
  </si>
  <si>
    <t>Mort - mortality tables used (CalPERS)</t>
  </si>
  <si>
    <t>Assumptions - documents actuarial assumptions used</t>
  </si>
  <si>
    <t>One person - Shows the calculation that would be done for a single person. Inputs are from the census and assumptions; outputs are highlighted in yellow</t>
  </si>
  <si>
    <t>Calculation sheets:</t>
  </si>
  <si>
    <t>Input sheets:</t>
  </si>
  <si>
    <t>Data Table - Repeats the calculation in "One person" for everyone in the census, then adds these up to get totals.</t>
  </si>
  <si>
    <t>Projections - Projects counts of actives and retirees, and payouts. Checks this against R results.</t>
  </si>
  <si>
    <t>Totals - Adds up individual valuation results for totals. Checks this against R results.</t>
  </si>
  <si>
    <t>PVB in Python</t>
  </si>
  <si>
    <t>PUCNC in Python</t>
  </si>
  <si>
    <t>PUCAL in Python</t>
  </si>
  <si>
    <t>EANC in Python</t>
  </si>
  <si>
    <t>(These are imported into OPEB_Valuation.R and OPEB_Valuation.py as CSV files)</t>
  </si>
  <si>
    <t>In short, the Excel valuation, the R valuation, and the Python valuation give almost exactly the same results. Differences are so small that they are most likely due to rounding.</t>
  </si>
  <si>
    <t>EANAL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</si>
</sst>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$&quot;#,##0.00_);\(&quot;$&quot;#,##0.00\)"/>
    <numFmt numFmtId="8" formatCode="&quot;$&quot;#,##0.00_);[Red]\(&quot;$&quot;#,##0.00\)"/>
    <numFmt numFmtId="164" formatCode="0.0000"/>
    <numFmt numFmtId="165" formatCode="&quot;$&quot;#,##0.00"/>
    <numFmt numFmtId="166" formatCode="0.00_);\(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0" fontId="0" fillId="0" borderId="0" xfId="0" applyNumberFormat="1"/>
    <xf numFmtId="0" fontId="2" fillId="0" borderId="0" xfId="0" applyFont="1" applyAlignment="1">
      <alignment vertical="center"/>
    </xf>
    <xf numFmtId="7" fontId="0" fillId="0" borderId="0" xfId="0" applyNumberFormat="1"/>
    <xf numFmtId="0" fontId="1" fillId="0" borderId="0" xfId="0" applyFont="1"/>
    <xf numFmtId="7" fontId="1" fillId="0" borderId="0" xfId="0" applyNumberFormat="1" applyFont="1"/>
    <xf numFmtId="7" fontId="0" fillId="0" borderId="0" xfId="0" applyNumberFormat="1" applyFill="1"/>
    <xf numFmtId="0" fontId="1" fillId="2" borderId="0" xfId="0" applyFont="1" applyFill="1"/>
    <xf numFmtId="7" fontId="1" fillId="2" borderId="0" xfId="0" applyNumberFormat="1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D571B-2AA5-4ABF-8A3C-E95E1BF0CC43}">
  <dimension ref="B2:B19"/>
  <sheetViews>
    <sheetView workbookViewId="0">
      <selection activeCell="B20" sqref="B20"/>
    </sheetView>
  </sheetViews>
  <sheetFormatPr defaultRowHeight="15" x14ac:dyDescent="0.25"/>
  <cols>
    <col min="1" max="1" width="3.7109375" customWidth="1"/>
  </cols>
  <sheetData>
    <row r="2" spans="2:2" x14ac:dyDescent="0.25">
      <c r="B2" t="s">
        <v>69</v>
      </c>
    </row>
    <row r="3" spans="2:2" x14ac:dyDescent="0.25">
      <c r="B3" t="s">
        <v>70</v>
      </c>
    </row>
    <row r="5" spans="2:2" x14ac:dyDescent="0.25">
      <c r="B5" t="s">
        <v>78</v>
      </c>
    </row>
    <row r="6" spans="2:2" x14ac:dyDescent="0.25">
      <c r="B6" t="s">
        <v>86</v>
      </c>
    </row>
    <row r="7" spans="2:2" x14ac:dyDescent="0.25">
      <c r="B7" t="s">
        <v>71</v>
      </c>
    </row>
    <row r="8" spans="2:2" x14ac:dyDescent="0.25">
      <c r="B8" t="s">
        <v>72</v>
      </c>
    </row>
    <row r="9" spans="2:2" x14ac:dyDescent="0.25">
      <c r="B9" t="s">
        <v>73</v>
      </c>
    </row>
    <row r="10" spans="2:2" x14ac:dyDescent="0.25">
      <c r="B10" t="s">
        <v>74</v>
      </c>
    </row>
    <row r="12" spans="2:2" x14ac:dyDescent="0.25">
      <c r="B12" t="s">
        <v>77</v>
      </c>
    </row>
    <row r="13" spans="2:2" x14ac:dyDescent="0.25">
      <c r="B13" t="s">
        <v>75</v>
      </c>
    </row>
    <row r="14" spans="2:2" x14ac:dyDescent="0.25">
      <c r="B14" t="s">
        <v>76</v>
      </c>
    </row>
    <row r="15" spans="2:2" x14ac:dyDescent="0.25">
      <c r="B15" t="s">
        <v>79</v>
      </c>
    </row>
    <row r="16" spans="2:2" x14ac:dyDescent="0.25">
      <c r="B16" t="s">
        <v>80</v>
      </c>
    </row>
    <row r="17" spans="2:2" x14ac:dyDescent="0.25">
      <c r="B17" t="s">
        <v>81</v>
      </c>
    </row>
    <row r="19" spans="2:2" x14ac:dyDescent="0.25">
      <c r="B19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F5E0A-D9E7-43DA-8DC8-28C6C2D253A7}">
  <dimension ref="B2:AE39"/>
  <sheetViews>
    <sheetView tabSelected="1" workbookViewId="0"/>
  </sheetViews>
  <sheetFormatPr defaultRowHeight="15" x14ac:dyDescent="0.25"/>
  <cols>
    <col min="1" max="1" width="3" customWidth="1"/>
    <col min="3" max="3" width="13.5703125" bestFit="1" customWidth="1"/>
    <col min="4" max="4" width="16.42578125" bestFit="1" customWidth="1"/>
    <col min="6" max="6" width="13.5703125" bestFit="1" customWidth="1"/>
    <col min="7" max="7" width="8" bestFit="1" customWidth="1"/>
    <col min="9" max="10" width="11.85546875" bestFit="1" customWidth="1"/>
    <col min="11" max="11" width="10.5703125" bestFit="1" customWidth="1"/>
    <col min="12" max="12" width="15.85546875" bestFit="1" customWidth="1"/>
    <col min="13" max="14" width="10.5703125" customWidth="1"/>
    <col min="15" max="16" width="10.85546875" bestFit="1" customWidth="1"/>
    <col min="17" max="17" width="9.85546875" bestFit="1" customWidth="1"/>
    <col min="18" max="18" width="15.85546875" bestFit="1" customWidth="1"/>
    <col min="19" max="19" width="8" bestFit="1" customWidth="1"/>
    <col min="20" max="20" width="9.85546875" customWidth="1"/>
    <col min="21" max="22" width="13.5703125" bestFit="1" customWidth="1"/>
    <col min="23" max="23" width="7" bestFit="1" customWidth="1"/>
    <col min="24" max="24" width="15.85546875" bestFit="1" customWidth="1"/>
    <col min="25" max="25" width="8" bestFit="1" customWidth="1"/>
    <col min="26" max="26" width="7" customWidth="1"/>
    <col min="27" max="28" width="10.85546875" bestFit="1" customWidth="1"/>
    <col min="29" max="29" width="7" bestFit="1" customWidth="1"/>
    <col min="30" max="30" width="16.28515625" bestFit="1" customWidth="1"/>
    <col min="31" max="31" width="8" bestFit="1" customWidth="1"/>
  </cols>
  <sheetData>
    <row r="2" spans="2:31" x14ac:dyDescent="0.25">
      <c r="B2" s="4" t="s">
        <v>4</v>
      </c>
      <c r="C2" s="4" t="s">
        <v>36</v>
      </c>
      <c r="D2" s="4" t="s">
        <v>37</v>
      </c>
      <c r="E2" s="4" t="s">
        <v>34</v>
      </c>
      <c r="F2" s="4" t="s">
        <v>82</v>
      </c>
      <c r="G2" s="4" t="s">
        <v>34</v>
      </c>
      <c r="H2" s="4"/>
      <c r="I2" s="4" t="s">
        <v>53</v>
      </c>
      <c r="J2" s="4" t="s">
        <v>54</v>
      </c>
      <c r="K2" s="4" t="s">
        <v>34</v>
      </c>
      <c r="L2" s="4" t="s">
        <v>88</v>
      </c>
      <c r="M2" s="4" t="s">
        <v>34</v>
      </c>
      <c r="N2" s="4"/>
      <c r="O2" s="4" t="s">
        <v>55</v>
      </c>
      <c r="P2" s="4" t="s">
        <v>56</v>
      </c>
      <c r="Q2" s="4" t="s">
        <v>34</v>
      </c>
      <c r="R2" s="4" t="s">
        <v>85</v>
      </c>
      <c r="S2" s="4" t="s">
        <v>34</v>
      </c>
      <c r="T2" s="4"/>
      <c r="U2" s="4" t="s">
        <v>57</v>
      </c>
      <c r="V2" s="4" t="s">
        <v>58</v>
      </c>
      <c r="W2" s="4" t="s">
        <v>34</v>
      </c>
      <c r="X2" s="4" t="s">
        <v>84</v>
      </c>
      <c r="Y2" s="4" t="s">
        <v>34</v>
      </c>
      <c r="Z2" s="4"/>
      <c r="AA2" s="4" t="s">
        <v>59</v>
      </c>
      <c r="AB2" s="4" t="s">
        <v>60</v>
      </c>
      <c r="AC2" s="4" t="s">
        <v>34</v>
      </c>
      <c r="AD2" s="4" t="s">
        <v>83</v>
      </c>
      <c r="AE2" s="4" t="s">
        <v>34</v>
      </c>
    </row>
    <row r="3" spans="2:31" x14ac:dyDescent="0.25">
      <c r="B3">
        <v>1</v>
      </c>
      <c r="C3" s="3">
        <f>HLOOKUP(B3,'Data Table'!$D$3:$T$8,2)</f>
        <v>156035.76</v>
      </c>
      <c r="D3" s="3">
        <v>156035.78</v>
      </c>
      <c r="E3" s="3">
        <f>D3-C3</f>
        <v>1.9999999989522621E-2</v>
      </c>
      <c r="F3" s="3">
        <v>156031.57</v>
      </c>
      <c r="G3" s="3">
        <f>F3-C3</f>
        <v>-4.1900000000023283</v>
      </c>
      <c r="H3" s="3"/>
      <c r="I3" s="3">
        <f>HLOOKUP(B3,'Data Table'!$D$3:$T$8,3)</f>
        <v>50629.58</v>
      </c>
      <c r="J3" s="3">
        <v>50629.599999999999</v>
      </c>
      <c r="K3" s="3">
        <f>J3-I3</f>
        <v>1.9999999996798579E-2</v>
      </c>
      <c r="L3" s="3">
        <v>50628.39</v>
      </c>
      <c r="M3" s="3">
        <f>L3-I3</f>
        <v>-1.1900000000023283</v>
      </c>
      <c r="N3" s="3"/>
      <c r="O3" s="3">
        <f>HLOOKUP(B3,'Data Table'!$D$3:$T$8,5)</f>
        <v>7735.43</v>
      </c>
      <c r="P3" s="3">
        <v>7735.43</v>
      </c>
      <c r="Q3" s="3">
        <f>P3-O3</f>
        <v>0</v>
      </c>
      <c r="R3" s="3">
        <v>7735.23</v>
      </c>
      <c r="S3" s="3">
        <f>R3-O3</f>
        <v>-0.2000000000007276</v>
      </c>
      <c r="T3" s="3"/>
      <c r="U3" s="3">
        <f>HLOOKUP(B3,'Data Table'!$D$3:$T$8,4)</f>
        <v>111454.1</v>
      </c>
      <c r="V3" s="3">
        <v>111454.1</v>
      </c>
      <c r="W3" s="3">
        <f>V3-U3</f>
        <v>0</v>
      </c>
      <c r="X3" s="3">
        <v>111451.1</v>
      </c>
      <c r="Y3" s="3">
        <f>X3-U3</f>
        <v>-3</v>
      </c>
      <c r="Z3" s="3"/>
      <c r="AA3" s="3">
        <f>HLOOKUP(B3,'Data Table'!$D$3:$T$8,6)</f>
        <v>11145.41</v>
      </c>
      <c r="AB3" s="3">
        <v>11145.41</v>
      </c>
      <c r="AC3" s="3">
        <f>AB3-AA3</f>
        <v>0</v>
      </c>
      <c r="AD3" s="3">
        <v>11145.11</v>
      </c>
      <c r="AE3" s="3">
        <f>AD3-AA3</f>
        <v>-0.2999999999992724</v>
      </c>
    </row>
    <row r="4" spans="2:31" x14ac:dyDescent="0.25">
      <c r="B4">
        <v>2</v>
      </c>
      <c r="C4" s="3">
        <f>HLOOKUP(B4,'Data Table'!$D$3:$T$8,2)</f>
        <v>88192.149999999951</v>
      </c>
      <c r="D4" s="3">
        <v>88192.14</v>
      </c>
      <c r="E4" s="3">
        <f t="shared" ref="E4:E21" si="0">D4-C4</f>
        <v>-9.9999999511055648E-3</v>
      </c>
      <c r="F4" s="3">
        <v>88191.21</v>
      </c>
      <c r="G4" s="3">
        <f t="shared" ref="G4:G19" si="1">F4-C4</f>
        <v>-0.93999999994412065</v>
      </c>
      <c r="H4" s="3"/>
      <c r="I4" s="3">
        <f>HLOOKUP(B4,'Data Table'!$D$3:$T$8,3)</f>
        <v>11990.88</v>
      </c>
      <c r="J4" s="3">
        <v>11990.87</v>
      </c>
      <c r="K4" s="3">
        <f t="shared" ref="K4:K19" si="2">J4-I4</f>
        <v>-9.9999999983992893E-3</v>
      </c>
      <c r="L4" s="3">
        <v>11990.67</v>
      </c>
      <c r="M4" s="3">
        <f t="shared" ref="M4:M19" si="3">L4-I4</f>
        <v>-0.20999999999912689</v>
      </c>
      <c r="N4" s="3"/>
      <c r="O4" s="3">
        <f>HLOOKUP(B4,'Data Table'!$D$3:$T$8,5)</f>
        <v>5395.79</v>
      </c>
      <c r="P4" s="3">
        <v>5395.79</v>
      </c>
      <c r="Q4" s="3">
        <f t="shared" ref="Q4:Q19" si="4">P4-O4</f>
        <v>0</v>
      </c>
      <c r="R4" s="3">
        <v>5395.74</v>
      </c>
      <c r="S4" s="3">
        <f t="shared" ref="S4:S19" si="5">R4-O4</f>
        <v>-5.0000000000181899E-2</v>
      </c>
      <c r="T4" s="3"/>
      <c r="U4" s="3">
        <f>HLOOKUP(B4,'Data Table'!$D$3:$T$8,4)</f>
        <v>10583.07</v>
      </c>
      <c r="V4" s="3">
        <v>10583.07</v>
      </c>
      <c r="W4" s="3">
        <f>V4-U4</f>
        <v>0</v>
      </c>
      <c r="X4" s="3">
        <v>10582.95</v>
      </c>
      <c r="Y4" s="3">
        <f t="shared" ref="Y4:Y19" si="6">X4-U4</f>
        <v>-0.11999999999898137</v>
      </c>
      <c r="Z4" s="3"/>
      <c r="AA4" s="3">
        <f>HLOOKUP(B4,'Data Table'!$D$3:$T$8,6)</f>
        <v>3527.69</v>
      </c>
      <c r="AB4" s="3">
        <v>3527.69</v>
      </c>
      <c r="AC4" s="3">
        <f t="shared" ref="AC4:AC19" si="7">AB4-AA4</f>
        <v>0</v>
      </c>
      <c r="AD4" s="3">
        <v>3527.65</v>
      </c>
      <c r="AE4" s="3">
        <f t="shared" ref="AE4:AE19" si="8">AD4-AA4</f>
        <v>-3.999999999996362E-2</v>
      </c>
    </row>
    <row r="5" spans="2:31" x14ac:dyDescent="0.25">
      <c r="B5">
        <v>3</v>
      </c>
      <c r="C5" s="3">
        <f>HLOOKUP(B5,'Data Table'!$D$3:$T$8,2)</f>
        <v>142357.37000000005</v>
      </c>
      <c r="D5" s="3">
        <v>142357.35999999999</v>
      </c>
      <c r="E5" s="3">
        <f t="shared" si="0"/>
        <v>-1.0000000067520887E-2</v>
      </c>
      <c r="F5" s="3">
        <v>142354.9</v>
      </c>
      <c r="G5" s="3">
        <f t="shared" si="1"/>
        <v>-2.4700000000593718</v>
      </c>
      <c r="H5" s="3"/>
      <c r="I5" s="3">
        <f>HLOOKUP(B5,'Data Table'!$D$3:$T$8,3)</f>
        <v>30610.43</v>
      </c>
      <c r="J5" s="3">
        <v>30610.42</v>
      </c>
      <c r="K5" s="3">
        <f t="shared" si="2"/>
        <v>-1.0000000002037268E-2</v>
      </c>
      <c r="L5" s="3">
        <v>30610.01</v>
      </c>
      <c r="M5" s="3">
        <f t="shared" si="3"/>
        <v>-0.42000000000189175</v>
      </c>
      <c r="N5" s="3"/>
      <c r="O5" s="3">
        <f>HLOOKUP(B5,'Data Table'!$D$3:$T$8,5)</f>
        <v>7531.67</v>
      </c>
      <c r="P5" s="3">
        <v>7531.67</v>
      </c>
      <c r="Q5" s="3">
        <f t="shared" si="4"/>
        <v>0</v>
      </c>
      <c r="R5" s="3">
        <v>7531.54</v>
      </c>
      <c r="S5" s="3">
        <f t="shared" si="5"/>
        <v>-0.13000000000010914</v>
      </c>
      <c r="T5" s="3"/>
      <c r="U5" s="3">
        <f>HLOOKUP(B5,'Data Table'!$D$3:$T$8,4)</f>
        <v>53384.04</v>
      </c>
      <c r="V5" s="3">
        <v>53383.98</v>
      </c>
      <c r="W5" s="3">
        <f>V5-U5</f>
        <v>-5.9999999997671694E-2</v>
      </c>
      <c r="X5" s="3">
        <v>53383.08</v>
      </c>
      <c r="Y5" s="3">
        <f t="shared" si="6"/>
        <v>-0.95999999999912689</v>
      </c>
      <c r="Z5" s="3"/>
      <c r="AA5" s="3">
        <f>HLOOKUP(B5,'Data Table'!$D$3:$T$8,6)</f>
        <v>8897.34</v>
      </c>
      <c r="AB5" s="3">
        <v>8897.33</v>
      </c>
      <c r="AC5" s="3">
        <f t="shared" si="7"/>
        <v>-1.0000000000218279E-2</v>
      </c>
      <c r="AD5" s="3">
        <v>8897.18</v>
      </c>
      <c r="AE5" s="3">
        <f t="shared" si="8"/>
        <v>-0.15999999999985448</v>
      </c>
    </row>
    <row r="6" spans="2:31" x14ac:dyDescent="0.25">
      <c r="B6">
        <v>4</v>
      </c>
      <c r="C6" s="3">
        <f>HLOOKUP(B6,'Data Table'!$D$3:$T$8,2)</f>
        <v>80081.939999999988</v>
      </c>
      <c r="D6" s="3">
        <v>80081.94</v>
      </c>
      <c r="E6" s="3">
        <f t="shared" si="0"/>
        <v>0</v>
      </c>
      <c r="F6" s="3">
        <v>80080.36</v>
      </c>
      <c r="G6" s="3">
        <f t="shared" si="1"/>
        <v>-1.5799999999871943</v>
      </c>
      <c r="H6" s="3"/>
      <c r="I6" s="3">
        <f>HLOOKUP(B6,'Data Table'!$D$3:$T$8,3)</f>
        <v>4205.13</v>
      </c>
      <c r="J6" s="3">
        <v>4205.13</v>
      </c>
      <c r="K6" s="3">
        <f t="shared" si="2"/>
        <v>0</v>
      </c>
      <c r="L6" s="3">
        <v>4204.99</v>
      </c>
      <c r="M6" s="3">
        <f t="shared" si="3"/>
        <v>-0.14000000000032742</v>
      </c>
      <c r="N6" s="3"/>
      <c r="O6" s="3">
        <f>HLOOKUP(B6,'Data Table'!$D$3:$T$8,5)</f>
        <v>6078.3</v>
      </c>
      <c r="P6" s="3">
        <v>6078.3</v>
      </c>
      <c r="Q6" s="3">
        <f t="shared" si="4"/>
        <v>0</v>
      </c>
      <c r="R6" s="3">
        <v>6078.19</v>
      </c>
      <c r="S6" s="3">
        <f t="shared" si="5"/>
        <v>-0.11000000000058208</v>
      </c>
      <c r="T6" s="3"/>
      <c r="U6" s="3">
        <f>HLOOKUP(B6,'Data Table'!$D$3:$T$8,4)</f>
        <v>4710.7</v>
      </c>
      <c r="V6" s="3">
        <v>4710.7</v>
      </c>
      <c r="W6" s="3">
        <f>V6-U6</f>
        <v>0</v>
      </c>
      <c r="X6" s="3">
        <v>4710.6099999999997</v>
      </c>
      <c r="Y6" s="3">
        <f t="shared" si="6"/>
        <v>-9.0000000000145519E-2</v>
      </c>
      <c r="Z6" s="3"/>
      <c r="AA6" s="3">
        <f>HLOOKUP(B6,'Data Table'!$D$3:$T$8,6)</f>
        <v>4710.7</v>
      </c>
      <c r="AB6" s="3">
        <v>4710.7</v>
      </c>
      <c r="AC6" s="3">
        <f t="shared" si="7"/>
        <v>0</v>
      </c>
      <c r="AD6" s="3">
        <v>4710.6099999999997</v>
      </c>
      <c r="AE6" s="3">
        <f t="shared" si="8"/>
        <v>-9.0000000000145519E-2</v>
      </c>
    </row>
    <row r="7" spans="2:31" x14ac:dyDescent="0.25">
      <c r="B7">
        <v>5</v>
      </c>
      <c r="C7" s="3">
        <f>HLOOKUP(B7,'Data Table'!$D$3:$T$8,2)</f>
        <v>138904.9</v>
      </c>
      <c r="D7" s="3">
        <v>138904.91</v>
      </c>
      <c r="E7" s="3">
        <f t="shared" si="0"/>
        <v>1.0000000009313226E-2</v>
      </c>
      <c r="F7" s="3">
        <v>138901.1</v>
      </c>
      <c r="G7" s="3">
        <f t="shared" si="1"/>
        <v>-3.7999999999883585</v>
      </c>
      <c r="H7" s="3"/>
      <c r="I7" s="6">
        <f>HLOOKUP(B7,'Data Table'!$D$3:$T$8,3)</f>
        <v>103003.2</v>
      </c>
      <c r="J7" s="6">
        <v>103003.2</v>
      </c>
      <c r="K7" s="6">
        <f t="shared" si="2"/>
        <v>0</v>
      </c>
      <c r="L7" s="6">
        <v>103000.64</v>
      </c>
      <c r="M7" s="3">
        <f t="shared" si="3"/>
        <v>-2.5599999999976717</v>
      </c>
      <c r="N7" s="6"/>
      <c r="O7" s="6">
        <f>HLOOKUP(B7,'Data Table'!$D$3:$T$8,5)</f>
        <v>6391.93</v>
      </c>
      <c r="P7" s="6">
        <v>6391.93</v>
      </c>
      <c r="Q7" s="6">
        <f t="shared" si="4"/>
        <v>0</v>
      </c>
      <c r="R7" s="6">
        <v>6391.76</v>
      </c>
      <c r="S7" s="3">
        <f t="shared" si="5"/>
        <v>-0.17000000000007276</v>
      </c>
      <c r="T7" s="6"/>
      <c r="U7" s="3">
        <f>HLOOKUP(B7,'Data Table'!$D$3:$T$8,4)</f>
        <v>138904.9</v>
      </c>
      <c r="V7" s="3">
        <v>138904.91</v>
      </c>
      <c r="W7" s="3">
        <f>V7-U7</f>
        <v>1.0000000009313226E-2</v>
      </c>
      <c r="X7" s="3">
        <v>138901.1</v>
      </c>
      <c r="Y7" s="3">
        <f t="shared" si="6"/>
        <v>-3.7999999999883585</v>
      </c>
      <c r="Z7" s="3"/>
      <c r="AA7" s="3">
        <f>HLOOKUP(B7,'Data Table'!$D$3:$T$8,6)</f>
        <v>0</v>
      </c>
      <c r="AB7" s="3">
        <v>0</v>
      </c>
      <c r="AC7" s="3">
        <f t="shared" si="7"/>
        <v>0</v>
      </c>
      <c r="AD7" s="3">
        <v>0</v>
      </c>
      <c r="AE7" s="3">
        <f t="shared" si="8"/>
        <v>0</v>
      </c>
    </row>
    <row r="8" spans="2:31" x14ac:dyDescent="0.25">
      <c r="B8">
        <v>6</v>
      </c>
      <c r="C8" s="3">
        <f>HLOOKUP(B8,'Data Table'!$D$3:$T$8,2)</f>
        <v>159432.15999999997</v>
      </c>
      <c r="D8" s="3">
        <v>159432.15</v>
      </c>
      <c r="E8" s="3">
        <f t="shared" si="0"/>
        <v>-9.9999999802093953E-3</v>
      </c>
      <c r="F8" s="3">
        <v>159425.17000000001</v>
      </c>
      <c r="G8" s="3">
        <f t="shared" si="1"/>
        <v>-6.9899999999615829</v>
      </c>
      <c r="H8" s="3"/>
      <c r="I8" s="6">
        <f>HLOOKUP(B8,'Data Table'!$D$3:$T$8,3)</f>
        <v>66245.73</v>
      </c>
      <c r="J8" s="6">
        <v>66245.710000000006</v>
      </c>
      <c r="K8" s="6">
        <f t="shared" si="2"/>
        <v>-1.9999999989522621E-2</v>
      </c>
      <c r="L8" s="6">
        <v>66243.16</v>
      </c>
      <c r="M8" s="3">
        <f t="shared" si="3"/>
        <v>-2.569999999992433</v>
      </c>
      <c r="N8" s="6"/>
      <c r="O8" s="6">
        <f>HLOOKUP(B8,'Data Table'!$D$3:$T$8,5)</f>
        <v>8815.7199999999993</v>
      </c>
      <c r="P8" s="6">
        <v>8815.7199999999993</v>
      </c>
      <c r="Q8" s="6">
        <f t="shared" si="4"/>
        <v>0</v>
      </c>
      <c r="R8" s="6">
        <v>8815.36</v>
      </c>
      <c r="S8" s="3">
        <f t="shared" si="5"/>
        <v>-0.35999999999876309</v>
      </c>
      <c r="T8" s="6"/>
      <c r="U8" s="3">
        <f>HLOOKUP(B8,'Data Table'!$D$3:$T$8,4)</f>
        <v>159432.15999999997</v>
      </c>
      <c r="V8" s="3">
        <v>159432.14000000001</v>
      </c>
      <c r="W8" s="3">
        <f>V8-U8</f>
        <v>-1.9999999960418791E-2</v>
      </c>
      <c r="X8" s="3">
        <v>159425.17000000001</v>
      </c>
      <c r="Y8" s="3">
        <f t="shared" si="6"/>
        <v>-6.9899999999615829</v>
      </c>
      <c r="Z8" s="3"/>
      <c r="AA8" s="3">
        <f>HLOOKUP(B8,'Data Table'!$D$3:$T$8,6)</f>
        <v>0</v>
      </c>
      <c r="AB8" s="3">
        <v>0</v>
      </c>
      <c r="AC8" s="3">
        <f t="shared" si="7"/>
        <v>0</v>
      </c>
      <c r="AD8" s="3">
        <v>0</v>
      </c>
      <c r="AE8" s="3">
        <f t="shared" si="8"/>
        <v>0</v>
      </c>
    </row>
    <row r="9" spans="2:31" x14ac:dyDescent="0.25">
      <c r="B9">
        <v>7</v>
      </c>
      <c r="C9" s="3">
        <f>HLOOKUP(B9,'Data Table'!$D$3:$T$8,2)</f>
        <v>134620.76999999996</v>
      </c>
      <c r="D9" s="3">
        <v>134620.76999999999</v>
      </c>
      <c r="E9" s="3">
        <f t="shared" si="0"/>
        <v>0</v>
      </c>
      <c r="F9" s="3">
        <v>134618.32999999999</v>
      </c>
      <c r="G9" s="3">
        <f t="shared" si="1"/>
        <v>-2.4399999999732245</v>
      </c>
      <c r="H9" s="3"/>
      <c r="I9" s="3">
        <f>HLOOKUP(B9,'Data Table'!$D$3:$T$8,3)</f>
        <v>35419.19</v>
      </c>
      <c r="J9" s="3">
        <v>35419.19</v>
      </c>
      <c r="K9" s="3">
        <f t="shared" si="2"/>
        <v>0</v>
      </c>
      <c r="L9" s="3">
        <v>35418.68</v>
      </c>
      <c r="M9" s="3">
        <f t="shared" si="3"/>
        <v>-0.51000000000203727</v>
      </c>
      <c r="N9" s="3"/>
      <c r="O9" s="3">
        <f>HLOOKUP(B9,'Data Table'!$D$3:$T$8,5)</f>
        <v>6586.94</v>
      </c>
      <c r="P9" s="3">
        <v>6586.94</v>
      </c>
      <c r="Q9" s="3">
        <f t="shared" si="4"/>
        <v>0</v>
      </c>
      <c r="R9" s="3">
        <v>6586.82</v>
      </c>
      <c r="S9" s="3">
        <f t="shared" si="5"/>
        <v>-0.11999999999989086</v>
      </c>
      <c r="T9" s="3"/>
      <c r="U9" s="3">
        <f>HLOOKUP(B9,'Data Table'!$D$3:$T$8,4)</f>
        <v>59831.44</v>
      </c>
      <c r="V9" s="3">
        <v>59831.44</v>
      </c>
      <c r="W9" s="3">
        <f>V9-U9</f>
        <v>0</v>
      </c>
      <c r="X9" s="3">
        <v>59830.400000000001</v>
      </c>
      <c r="Y9" s="3">
        <f t="shared" si="6"/>
        <v>-1.0400000000008731</v>
      </c>
      <c r="Z9" s="3"/>
      <c r="AA9" s="3">
        <f>HLOOKUP(B9,'Data Table'!$D$3:$T$8,6)</f>
        <v>7478.93</v>
      </c>
      <c r="AB9" s="3">
        <v>7478.93</v>
      </c>
      <c r="AC9" s="3">
        <f t="shared" si="7"/>
        <v>0</v>
      </c>
      <c r="AD9" s="3">
        <v>7478.8</v>
      </c>
      <c r="AE9" s="3">
        <f t="shared" si="8"/>
        <v>-0.13000000000010914</v>
      </c>
    </row>
    <row r="10" spans="2:31" x14ac:dyDescent="0.25">
      <c r="B10">
        <v>8</v>
      </c>
      <c r="C10" s="3">
        <f>HLOOKUP(B10,'Data Table'!$D$3:$T$8,2)</f>
        <v>85947.120000000024</v>
      </c>
      <c r="D10" s="3">
        <v>85947.12</v>
      </c>
      <c r="E10" s="3">
        <f t="shared" si="0"/>
        <v>0</v>
      </c>
      <c r="F10" s="3">
        <v>85945.69</v>
      </c>
      <c r="G10" s="3">
        <f t="shared" si="1"/>
        <v>-1.4300000000221189</v>
      </c>
      <c r="H10" s="3"/>
      <c r="I10" s="3">
        <f>HLOOKUP(B10,'Data Table'!$D$3:$T$8,3)</f>
        <v>8233.7800000000007</v>
      </c>
      <c r="J10" s="3">
        <v>8233.7800000000007</v>
      </c>
      <c r="K10" s="3">
        <f t="shared" si="2"/>
        <v>0</v>
      </c>
      <c r="L10" s="3">
        <v>8233.61</v>
      </c>
      <c r="M10" s="3">
        <f t="shared" si="3"/>
        <v>-0.17000000000007276</v>
      </c>
      <c r="N10" s="3"/>
      <c r="O10" s="3">
        <f>HLOOKUP(B10,'Data Table'!$D$3:$T$8,5)</f>
        <v>5798.99</v>
      </c>
      <c r="P10" s="3">
        <v>5798.99</v>
      </c>
      <c r="Q10" s="3">
        <f t="shared" si="4"/>
        <v>0</v>
      </c>
      <c r="R10" s="3">
        <v>5798.9</v>
      </c>
      <c r="S10" s="3">
        <f t="shared" si="5"/>
        <v>-9.0000000000145519E-2</v>
      </c>
      <c r="T10" s="3"/>
      <c r="U10" s="3">
        <f>HLOOKUP(B10,'Data Table'!$D$3:$T$8,4)</f>
        <v>9047.06</v>
      </c>
      <c r="V10" s="3">
        <v>9047.06</v>
      </c>
      <c r="W10" s="3">
        <f>V10-U10</f>
        <v>0</v>
      </c>
      <c r="X10" s="3">
        <v>9046.92</v>
      </c>
      <c r="Y10" s="3">
        <f t="shared" si="6"/>
        <v>-0.13999999999941792</v>
      </c>
      <c r="Z10" s="3"/>
      <c r="AA10" s="3">
        <f>HLOOKUP(B10,'Data Table'!$D$3:$T$8,6)</f>
        <v>4523.53</v>
      </c>
      <c r="AB10" s="3">
        <v>4523.53</v>
      </c>
      <c r="AC10" s="3">
        <f t="shared" si="7"/>
        <v>0</v>
      </c>
      <c r="AD10" s="3">
        <v>4523.46</v>
      </c>
      <c r="AE10" s="3">
        <f t="shared" si="8"/>
        <v>-6.9999999999708962E-2</v>
      </c>
    </row>
    <row r="11" spans="2:31" x14ac:dyDescent="0.25">
      <c r="B11">
        <v>9</v>
      </c>
      <c r="C11" s="3">
        <f>HLOOKUP(B11,'Data Table'!$D$3:$T$8,2)</f>
        <v>153397.94000000003</v>
      </c>
      <c r="D11" s="3">
        <v>153397.92000000001</v>
      </c>
      <c r="E11" s="3">
        <f t="shared" si="0"/>
        <v>-2.0000000018626451E-2</v>
      </c>
      <c r="F11" s="3">
        <v>153395.44</v>
      </c>
      <c r="G11" s="3">
        <f t="shared" si="1"/>
        <v>-2.5000000000291038</v>
      </c>
      <c r="H11" s="3"/>
      <c r="I11" s="3">
        <f>HLOOKUP(B11,'Data Table'!$D$3:$T$8,3)</f>
        <v>54188.82</v>
      </c>
      <c r="J11" s="3">
        <v>54188.800000000003</v>
      </c>
      <c r="K11" s="3">
        <f t="shared" si="2"/>
        <v>-1.9999999996798579E-2</v>
      </c>
      <c r="L11" s="3">
        <v>54188.08</v>
      </c>
      <c r="M11" s="3">
        <f t="shared" si="3"/>
        <v>-0.73999999999796273</v>
      </c>
      <c r="N11" s="3"/>
      <c r="O11" s="3">
        <f>HLOOKUP(B11,'Data Table'!$D$3:$T$8,5)</f>
        <v>5927.72</v>
      </c>
      <c r="P11" s="3">
        <v>5927.72</v>
      </c>
      <c r="Q11" s="3">
        <f t="shared" si="4"/>
        <v>0</v>
      </c>
      <c r="R11" s="3">
        <v>5927.62</v>
      </c>
      <c r="S11" s="3">
        <f t="shared" si="5"/>
        <v>-0.1000000000003638</v>
      </c>
      <c r="T11" s="3"/>
      <c r="U11" s="3">
        <f>HLOOKUP(B11,'Data Table'!$D$3:$T$8,4)</f>
        <v>73858.33</v>
      </c>
      <c r="V11" s="3">
        <v>73858.2</v>
      </c>
      <c r="W11" s="3">
        <f>V11-U11</f>
        <v>-0.13000000000465661</v>
      </c>
      <c r="X11" s="3">
        <v>73857.03</v>
      </c>
      <c r="Y11" s="3">
        <f t="shared" si="6"/>
        <v>-1.3000000000029104</v>
      </c>
      <c r="Z11" s="3"/>
      <c r="AA11" s="3">
        <f>HLOOKUP(B11,'Data Table'!$D$3:$T$8,6)</f>
        <v>5681.41</v>
      </c>
      <c r="AB11" s="3">
        <v>5681.4</v>
      </c>
      <c r="AC11" s="3">
        <f t="shared" si="7"/>
        <v>-1.0000000000218279E-2</v>
      </c>
      <c r="AD11" s="3">
        <v>5681.31</v>
      </c>
      <c r="AE11" s="3">
        <f t="shared" si="8"/>
        <v>-9.9999999999454303E-2</v>
      </c>
    </row>
    <row r="12" spans="2:31" x14ac:dyDescent="0.25">
      <c r="B12">
        <v>10</v>
      </c>
      <c r="C12" s="3">
        <f>HLOOKUP(B12,'Data Table'!$D$3:$T$8,2)</f>
        <v>100565.55</v>
      </c>
      <c r="D12" s="3">
        <v>100565.54</v>
      </c>
      <c r="E12" s="3">
        <f t="shared" si="0"/>
        <v>-1.0000000009313226E-2</v>
      </c>
      <c r="F12" s="3">
        <v>100564.46</v>
      </c>
      <c r="G12" s="3">
        <f t="shared" si="1"/>
        <v>-1.0899999999965075</v>
      </c>
      <c r="H12" s="3"/>
      <c r="I12" s="3">
        <f>HLOOKUP(B12,'Data Table'!$D$3:$T$8,3)</f>
        <v>16594.46</v>
      </c>
      <c r="J12" s="3">
        <v>16594.45</v>
      </c>
      <c r="K12" s="3">
        <f t="shared" si="2"/>
        <v>-9.9999999983992893E-3</v>
      </c>
      <c r="L12" s="3">
        <v>16594.3</v>
      </c>
      <c r="M12" s="3">
        <f t="shared" si="3"/>
        <v>-0.15999999999985448</v>
      </c>
      <c r="N12" s="3"/>
      <c r="O12" s="3">
        <f>HLOOKUP(B12,'Data Table'!$D$3:$T$8,5)</f>
        <v>5659.66</v>
      </c>
      <c r="P12" s="3">
        <v>5659.66</v>
      </c>
      <c r="Q12" s="3">
        <f t="shared" si="4"/>
        <v>0</v>
      </c>
      <c r="R12" s="3">
        <v>5659.6</v>
      </c>
      <c r="S12" s="3">
        <f t="shared" si="5"/>
        <v>-5.9999999999490683E-2</v>
      </c>
      <c r="T12" s="3"/>
      <c r="U12" s="3">
        <f>HLOOKUP(B12,'Data Table'!$D$3:$T$8,4)</f>
        <v>16760.919999999998</v>
      </c>
      <c r="V12" s="3">
        <v>16760.919999999998</v>
      </c>
      <c r="W12" s="3">
        <f>V12-U12</f>
        <v>0</v>
      </c>
      <c r="X12" s="3">
        <v>16760.759999999998</v>
      </c>
      <c r="Y12" s="3">
        <f t="shared" si="6"/>
        <v>-0.15999999999985448</v>
      </c>
      <c r="Z12" s="3"/>
      <c r="AA12" s="3">
        <f>HLOOKUP(B12,'Data Table'!$D$3:$T$8,6)</f>
        <v>4190.2299999999996</v>
      </c>
      <c r="AB12" s="3">
        <v>4190.2299999999996</v>
      </c>
      <c r="AC12" s="3">
        <f t="shared" si="7"/>
        <v>0</v>
      </c>
      <c r="AD12" s="3">
        <v>4190.1899999999996</v>
      </c>
      <c r="AE12" s="3">
        <f t="shared" si="8"/>
        <v>-3.999999999996362E-2</v>
      </c>
    </row>
    <row r="13" spans="2:31" x14ac:dyDescent="0.25">
      <c r="B13">
        <v>11</v>
      </c>
      <c r="C13" s="3">
        <f>HLOOKUP(B13,'Data Table'!$D$3:$T$8,2)</f>
        <v>72660.85000000002</v>
      </c>
      <c r="D13" s="3">
        <v>72660.86</v>
      </c>
      <c r="E13" s="3">
        <f t="shared" si="0"/>
        <v>9.9999999802093953E-3</v>
      </c>
      <c r="F13" s="3">
        <v>72659.66</v>
      </c>
      <c r="G13" s="3">
        <f t="shared" si="1"/>
        <v>-1.1900000000168802</v>
      </c>
      <c r="H13" s="3"/>
      <c r="I13" s="3">
        <f>HLOOKUP(B13,'Data Table'!$D$3:$T$8,3)</f>
        <v>7425.95</v>
      </c>
      <c r="J13" s="3">
        <v>7425.96</v>
      </c>
      <c r="K13" s="3">
        <f t="shared" si="2"/>
        <v>1.0000000000218279E-2</v>
      </c>
      <c r="L13" s="3">
        <v>7425.83</v>
      </c>
      <c r="M13" s="3">
        <f t="shared" si="3"/>
        <v>-0.11999999999989086</v>
      </c>
      <c r="N13" s="3"/>
      <c r="O13" s="3">
        <f>HLOOKUP(B13,'Data Table'!$D$3:$T$8,5)</f>
        <v>4985.4399999999996</v>
      </c>
      <c r="P13" s="3">
        <v>4985.4399999999996</v>
      </c>
      <c r="Q13" s="3">
        <f t="shared" si="4"/>
        <v>0</v>
      </c>
      <c r="R13" s="3">
        <v>4985.3599999999997</v>
      </c>
      <c r="S13" s="3">
        <f t="shared" si="5"/>
        <v>-7.999999999992724E-2</v>
      </c>
      <c r="T13" s="3"/>
      <c r="U13" s="3">
        <f>HLOOKUP(B13,'Data Table'!$D$3:$T$8,4)</f>
        <v>5382.28</v>
      </c>
      <c r="V13" s="3">
        <v>5382.28</v>
      </c>
      <c r="W13" s="3">
        <f>V13-U13</f>
        <v>0</v>
      </c>
      <c r="X13" s="3">
        <v>5382.2</v>
      </c>
      <c r="Y13" s="3">
        <f t="shared" si="6"/>
        <v>-7.999999999992724E-2</v>
      </c>
      <c r="Z13" s="3"/>
      <c r="AA13" s="3">
        <f>HLOOKUP(B13,'Data Table'!$D$3:$T$8,6)</f>
        <v>2691.14</v>
      </c>
      <c r="AB13" s="3">
        <v>2691.14</v>
      </c>
      <c r="AC13" s="3">
        <f t="shared" si="7"/>
        <v>0</v>
      </c>
      <c r="AD13" s="3">
        <v>2691.1</v>
      </c>
      <c r="AE13" s="3">
        <f t="shared" si="8"/>
        <v>-3.999999999996362E-2</v>
      </c>
    </row>
    <row r="14" spans="2:31" x14ac:dyDescent="0.25">
      <c r="B14">
        <v>12</v>
      </c>
      <c r="C14" s="3">
        <f>HLOOKUP(B14,'Data Table'!$D$3:$T$8,2)</f>
        <v>52192.739999999983</v>
      </c>
      <c r="D14" s="3">
        <v>52192.74</v>
      </c>
      <c r="E14" s="3">
        <f t="shared" si="0"/>
        <v>0</v>
      </c>
      <c r="F14" s="3">
        <v>52190.73</v>
      </c>
      <c r="G14" s="3">
        <f t="shared" si="1"/>
        <v>-2.0099999999802094</v>
      </c>
      <c r="H14" s="3"/>
      <c r="I14" s="3">
        <f>HLOOKUP(B14,'Data Table'!$D$3:$T$8,3)</f>
        <v>3071.51</v>
      </c>
      <c r="J14" s="3">
        <v>3071.51</v>
      </c>
      <c r="K14" s="3">
        <f t="shared" si="2"/>
        <v>0</v>
      </c>
      <c r="L14" s="3">
        <v>3071.43</v>
      </c>
      <c r="M14" s="3">
        <f t="shared" si="3"/>
        <v>-8.0000000000381988E-2</v>
      </c>
      <c r="N14" s="3"/>
      <c r="O14" s="3">
        <f>HLOOKUP(B14,'Data Table'!$D$3:$T$8,5)</f>
        <v>4156.53</v>
      </c>
      <c r="P14" s="3">
        <v>4156.53</v>
      </c>
      <c r="Q14" s="3">
        <f t="shared" si="4"/>
        <v>0</v>
      </c>
      <c r="R14" s="3">
        <v>4156.37</v>
      </c>
      <c r="S14" s="3">
        <f t="shared" si="5"/>
        <v>-0.15999999999985448</v>
      </c>
      <c r="T14" s="3"/>
      <c r="U14" s="3">
        <f>HLOOKUP(B14,'Data Table'!$D$3:$T$8,4)</f>
        <v>1799.75</v>
      </c>
      <c r="V14" s="3">
        <v>1799.75</v>
      </c>
      <c r="W14" s="3">
        <f>V14-U14</f>
        <v>0</v>
      </c>
      <c r="X14" s="3">
        <v>1799.68</v>
      </c>
      <c r="Y14" s="3">
        <f t="shared" si="6"/>
        <v>-6.9999999999936335E-2</v>
      </c>
      <c r="Z14" s="3"/>
      <c r="AA14" s="3">
        <f>HLOOKUP(B14,'Data Table'!$D$3:$T$8,6)</f>
        <v>1799.75</v>
      </c>
      <c r="AB14" s="3">
        <v>1799.75</v>
      </c>
      <c r="AC14" s="3">
        <f t="shared" si="7"/>
        <v>0</v>
      </c>
      <c r="AD14" s="3">
        <v>1799.68</v>
      </c>
      <c r="AE14" s="3">
        <f t="shared" si="8"/>
        <v>-6.9999999999936335E-2</v>
      </c>
    </row>
    <row r="15" spans="2:31" x14ac:dyDescent="0.25">
      <c r="B15">
        <v>13</v>
      </c>
      <c r="C15" s="3">
        <f>HLOOKUP(B15,'Data Table'!$D$3:$T$8,2)</f>
        <v>183157.72</v>
      </c>
      <c r="D15" s="3">
        <v>183157.67</v>
      </c>
      <c r="E15" s="3">
        <f t="shared" si="0"/>
        <v>-4.9999999988358468E-2</v>
      </c>
      <c r="F15" s="3">
        <v>183157.7</v>
      </c>
      <c r="G15" s="3">
        <f t="shared" si="1"/>
        <v>-1.9999999989522621E-2</v>
      </c>
      <c r="H15" s="3"/>
      <c r="I15" s="3">
        <f>HLOOKUP(B15,'Data Table'!$D$3:$T$8,3)</f>
        <v>183157.72</v>
      </c>
      <c r="J15" s="3">
        <v>183157.67</v>
      </c>
      <c r="K15" s="3">
        <f t="shared" si="2"/>
        <v>-4.9999999988358468E-2</v>
      </c>
      <c r="L15" s="3">
        <v>183157.7</v>
      </c>
      <c r="M15" s="3">
        <f t="shared" si="3"/>
        <v>-1.9999999989522621E-2</v>
      </c>
      <c r="N15" s="3"/>
      <c r="O15" s="3">
        <f>HLOOKUP(B15,'Data Table'!$D$3:$T$8,5)</f>
        <v>0</v>
      </c>
      <c r="P15" s="3">
        <v>0</v>
      </c>
      <c r="Q15" s="3">
        <f t="shared" si="4"/>
        <v>0</v>
      </c>
      <c r="R15" s="3">
        <v>0</v>
      </c>
      <c r="S15" s="3">
        <f t="shared" si="5"/>
        <v>0</v>
      </c>
      <c r="T15" s="3"/>
      <c r="U15" s="3">
        <f>HLOOKUP(B15,'Data Table'!$D$3:$T$8,4)</f>
        <v>183157.72</v>
      </c>
      <c r="V15" s="3">
        <v>183157.67</v>
      </c>
      <c r="W15" s="3">
        <f>V15-U15</f>
        <v>-4.9999999988358468E-2</v>
      </c>
      <c r="X15" s="3">
        <v>183157.7</v>
      </c>
      <c r="Y15" s="3">
        <f t="shared" si="6"/>
        <v>-1.9999999989522621E-2</v>
      </c>
      <c r="Z15" s="3"/>
      <c r="AA15" s="3">
        <f>HLOOKUP(B15,'Data Table'!$D$3:$T$8,6)</f>
        <v>0</v>
      </c>
      <c r="AB15" s="3">
        <v>0</v>
      </c>
      <c r="AC15" s="3">
        <f t="shared" si="7"/>
        <v>0</v>
      </c>
      <c r="AD15" s="3">
        <v>0</v>
      </c>
      <c r="AE15" s="3">
        <f t="shared" si="8"/>
        <v>0</v>
      </c>
    </row>
    <row r="16" spans="2:31" x14ac:dyDescent="0.25">
      <c r="B16">
        <v>14</v>
      </c>
      <c r="C16" s="3">
        <f>HLOOKUP(B16,'Data Table'!$D$3:$T$8,2)</f>
        <v>96463.710000000021</v>
      </c>
      <c r="D16" s="3">
        <v>96463.71</v>
      </c>
      <c r="E16" s="3">
        <f t="shared" si="0"/>
        <v>0</v>
      </c>
      <c r="F16" s="3">
        <v>96463.71</v>
      </c>
      <c r="G16" s="3">
        <f t="shared" si="1"/>
        <v>0</v>
      </c>
      <c r="H16" s="3"/>
      <c r="I16" s="3">
        <f>HLOOKUP(B16,'Data Table'!$D$3:$T$8,3)</f>
        <v>96463.71</v>
      </c>
      <c r="J16" s="3">
        <v>96463.71</v>
      </c>
      <c r="K16" s="3">
        <f t="shared" si="2"/>
        <v>0</v>
      </c>
      <c r="L16" s="3">
        <v>96463.71</v>
      </c>
      <c r="M16" s="3">
        <f t="shared" si="3"/>
        <v>0</v>
      </c>
      <c r="N16" s="3"/>
      <c r="O16" s="3">
        <f>HLOOKUP(B16,'Data Table'!$D$3:$T$8,5)</f>
        <v>0</v>
      </c>
      <c r="P16" s="3">
        <v>0</v>
      </c>
      <c r="Q16" s="3">
        <f t="shared" si="4"/>
        <v>0</v>
      </c>
      <c r="R16" s="3">
        <v>0</v>
      </c>
      <c r="S16" s="3">
        <f t="shared" si="5"/>
        <v>0</v>
      </c>
      <c r="T16" s="3"/>
      <c r="U16" s="3">
        <f>HLOOKUP(B16,'Data Table'!$D$3:$T$8,4)</f>
        <v>96463.710000000021</v>
      </c>
      <c r="V16" s="3">
        <v>96463.71</v>
      </c>
      <c r="W16" s="3">
        <f>V16-U16</f>
        <v>0</v>
      </c>
      <c r="X16" s="3">
        <v>96463.71</v>
      </c>
      <c r="Y16" s="3">
        <f t="shared" si="6"/>
        <v>0</v>
      </c>
      <c r="Z16" s="3"/>
      <c r="AA16" s="3">
        <f>HLOOKUP(B16,'Data Table'!$D$3:$T$8,6)</f>
        <v>0</v>
      </c>
      <c r="AB16" s="3">
        <v>0</v>
      </c>
      <c r="AC16" s="3">
        <f t="shared" si="7"/>
        <v>0</v>
      </c>
      <c r="AD16" s="3">
        <v>0</v>
      </c>
      <c r="AE16" s="3">
        <f t="shared" si="8"/>
        <v>0</v>
      </c>
    </row>
    <row r="17" spans="2:31" x14ac:dyDescent="0.25">
      <c r="B17">
        <v>15</v>
      </c>
      <c r="C17" s="3">
        <f>HLOOKUP(B17,'Data Table'!$D$3:$T$8,2)</f>
        <v>66196.789999999994</v>
      </c>
      <c r="D17" s="3">
        <v>66196.800000000003</v>
      </c>
      <c r="E17" s="3">
        <f t="shared" si="0"/>
        <v>1.0000000009313226E-2</v>
      </c>
      <c r="F17" s="3">
        <v>66196.78</v>
      </c>
      <c r="G17" s="3">
        <f t="shared" si="1"/>
        <v>-9.9999999947613105E-3</v>
      </c>
      <c r="H17" s="3"/>
      <c r="I17" s="3">
        <f>HLOOKUP(B17,'Data Table'!$D$3:$T$8,3)</f>
        <v>66196.789999999994</v>
      </c>
      <c r="J17" s="3">
        <v>66196.800000000003</v>
      </c>
      <c r="K17" s="3">
        <f t="shared" si="2"/>
        <v>1.0000000009313226E-2</v>
      </c>
      <c r="L17" s="3">
        <v>66196.78</v>
      </c>
      <c r="M17" s="3">
        <f t="shared" si="3"/>
        <v>-9.9999999947613105E-3</v>
      </c>
      <c r="N17" s="3"/>
      <c r="O17" s="3">
        <f>HLOOKUP(B17,'Data Table'!$D$3:$T$8,5)</f>
        <v>0</v>
      </c>
      <c r="P17" s="3">
        <v>0</v>
      </c>
      <c r="Q17" s="3">
        <f t="shared" si="4"/>
        <v>0</v>
      </c>
      <c r="R17" s="3">
        <v>0</v>
      </c>
      <c r="S17" s="3">
        <f t="shared" si="5"/>
        <v>0</v>
      </c>
      <c r="T17" s="3"/>
      <c r="U17" s="3">
        <f>HLOOKUP(B17,'Data Table'!$D$3:$T$8,4)</f>
        <v>66196.789999999994</v>
      </c>
      <c r="V17" s="3">
        <v>66196.800000000003</v>
      </c>
      <c r="W17" s="3">
        <f>V17-U17</f>
        <v>1.0000000009313226E-2</v>
      </c>
      <c r="X17" s="3">
        <v>66196.78</v>
      </c>
      <c r="Y17" s="3">
        <f t="shared" si="6"/>
        <v>-9.9999999947613105E-3</v>
      </c>
      <c r="Z17" s="3"/>
      <c r="AA17" s="3">
        <f>HLOOKUP(B17,'Data Table'!$D$3:$T$8,6)</f>
        <v>0</v>
      </c>
      <c r="AB17" s="3">
        <v>0</v>
      </c>
      <c r="AC17" s="3">
        <f t="shared" si="7"/>
        <v>0</v>
      </c>
      <c r="AD17" s="3">
        <v>0</v>
      </c>
      <c r="AE17" s="3">
        <f t="shared" si="8"/>
        <v>0</v>
      </c>
    </row>
    <row r="18" spans="2:31" x14ac:dyDescent="0.25">
      <c r="B18">
        <v>16</v>
      </c>
      <c r="C18" s="3">
        <f>HLOOKUP(B18,'Data Table'!$D$3:$T$8,2)</f>
        <v>93067.629999999976</v>
      </c>
      <c r="D18" s="3">
        <v>93067.63</v>
      </c>
      <c r="E18" s="3">
        <f t="shared" si="0"/>
        <v>0</v>
      </c>
      <c r="F18" s="3">
        <v>93067.65</v>
      </c>
      <c r="G18" s="3">
        <f t="shared" si="1"/>
        <v>2.0000000018626451E-2</v>
      </c>
      <c r="H18" s="3"/>
      <c r="I18" s="3">
        <f>HLOOKUP(B18,'Data Table'!$D$3:$T$8,3)</f>
        <v>93067.63</v>
      </c>
      <c r="J18" s="3">
        <v>93067.63</v>
      </c>
      <c r="K18" s="3">
        <f t="shared" si="2"/>
        <v>0</v>
      </c>
      <c r="L18" s="3">
        <v>93067.65</v>
      </c>
      <c r="M18" s="3">
        <f t="shared" si="3"/>
        <v>1.9999999989522621E-2</v>
      </c>
      <c r="N18" s="3"/>
      <c r="O18" s="3">
        <f>HLOOKUP(B18,'Data Table'!$D$3:$T$8,5)</f>
        <v>0</v>
      </c>
      <c r="P18" s="3">
        <v>0</v>
      </c>
      <c r="Q18" s="3">
        <f t="shared" si="4"/>
        <v>0</v>
      </c>
      <c r="R18" s="3">
        <v>0</v>
      </c>
      <c r="S18" s="3">
        <f t="shared" si="5"/>
        <v>0</v>
      </c>
      <c r="T18" s="3"/>
      <c r="U18" s="3">
        <f>HLOOKUP(B18,'Data Table'!$D$3:$T$8,4)</f>
        <v>93067.629999999976</v>
      </c>
      <c r="V18" s="3">
        <v>93067.63</v>
      </c>
      <c r="W18" s="3">
        <f>V18-U18</f>
        <v>0</v>
      </c>
      <c r="X18" s="3">
        <v>93067.65</v>
      </c>
      <c r="Y18" s="3">
        <f t="shared" si="6"/>
        <v>2.0000000018626451E-2</v>
      </c>
      <c r="Z18" s="3"/>
      <c r="AA18" s="3">
        <f>HLOOKUP(B18,'Data Table'!$D$3:$T$8,6)</f>
        <v>0</v>
      </c>
      <c r="AB18" s="3">
        <v>0</v>
      </c>
      <c r="AC18" s="3">
        <f t="shared" si="7"/>
        <v>0</v>
      </c>
      <c r="AD18" s="3">
        <v>0</v>
      </c>
      <c r="AE18" s="3">
        <f t="shared" si="8"/>
        <v>0</v>
      </c>
    </row>
    <row r="19" spans="2:31" x14ac:dyDescent="0.25">
      <c r="B19">
        <v>17</v>
      </c>
      <c r="C19" s="3">
        <f>HLOOKUP(B19,'Data Table'!$D$3:$T$8,2)</f>
        <v>122399.64</v>
      </c>
      <c r="D19" s="3">
        <v>122399.67</v>
      </c>
      <c r="E19" s="3">
        <f t="shared" si="0"/>
        <v>2.9999999998835847E-2</v>
      </c>
      <c r="F19" s="3">
        <v>122399.65</v>
      </c>
      <c r="G19" s="3">
        <f t="shared" si="1"/>
        <v>9.9999999947613105E-3</v>
      </c>
      <c r="H19" s="3"/>
      <c r="I19" s="3">
        <f>HLOOKUP(B19,'Data Table'!$D$3:$T$8,3)</f>
        <v>122399.64</v>
      </c>
      <c r="J19" s="3">
        <v>122399.67</v>
      </c>
      <c r="K19" s="3">
        <f t="shared" si="2"/>
        <v>2.9999999998835847E-2</v>
      </c>
      <c r="L19" s="3">
        <v>122399.65</v>
      </c>
      <c r="M19" s="3">
        <f t="shared" si="3"/>
        <v>9.9999999947613105E-3</v>
      </c>
      <c r="N19" s="3"/>
      <c r="O19" s="3">
        <f>HLOOKUP(B19,'Data Table'!$D$3:$T$8,5)</f>
        <v>0</v>
      </c>
      <c r="P19" s="3">
        <v>0</v>
      </c>
      <c r="Q19" s="3">
        <f t="shared" si="4"/>
        <v>0</v>
      </c>
      <c r="R19" s="3">
        <v>0</v>
      </c>
      <c r="S19" s="3">
        <f t="shared" si="5"/>
        <v>0</v>
      </c>
      <c r="T19" s="3"/>
      <c r="U19" s="3">
        <f>HLOOKUP(B19,'Data Table'!$D$3:$T$8,4)</f>
        <v>122399.64</v>
      </c>
      <c r="V19" s="3">
        <v>122399.67</v>
      </c>
      <c r="W19" s="3">
        <f>V19-U19</f>
        <v>2.9999999998835847E-2</v>
      </c>
      <c r="X19" s="3">
        <v>122399.65</v>
      </c>
      <c r="Y19" s="3">
        <f t="shared" si="6"/>
        <v>9.9999999947613105E-3</v>
      </c>
      <c r="Z19" s="3"/>
      <c r="AA19" s="3">
        <f>HLOOKUP(B19,'Data Table'!$D$3:$T$8,6)</f>
        <v>0</v>
      </c>
      <c r="AB19" s="3">
        <v>0</v>
      </c>
      <c r="AC19" s="3">
        <f t="shared" si="7"/>
        <v>0</v>
      </c>
      <c r="AD19" s="3">
        <v>0</v>
      </c>
      <c r="AE19" s="3">
        <f t="shared" si="8"/>
        <v>0</v>
      </c>
    </row>
    <row r="20" spans="2:31" x14ac:dyDescent="0.25">
      <c r="C20" s="3"/>
      <c r="D20" s="3"/>
    </row>
    <row r="21" spans="2:31" x14ac:dyDescent="0.25">
      <c r="B21" s="4" t="s">
        <v>35</v>
      </c>
      <c r="C21" s="5">
        <f>SUM(C3:C19)</f>
        <v>1925674.74</v>
      </c>
      <c r="D21" s="5">
        <f>SUM(D3:D19)</f>
        <v>1925674.71</v>
      </c>
      <c r="E21" s="5">
        <f t="shared" si="0"/>
        <v>-3.0000000027939677E-2</v>
      </c>
      <c r="F21" s="5">
        <f>SUM(F3:F19)</f>
        <v>1925644.1099999996</v>
      </c>
      <c r="G21" s="5">
        <f>F21-C21</f>
        <v>-30.630000000353903</v>
      </c>
      <c r="H21" s="5"/>
      <c r="I21" s="5">
        <f t="shared" ref="I21:J21" si="9">SUM(I3:I19)</f>
        <v>952904.15000000014</v>
      </c>
      <c r="J21" s="5">
        <f t="shared" si="9"/>
        <v>952904.10000000009</v>
      </c>
      <c r="K21" s="5">
        <f t="shared" ref="K21" si="10">J21-I21</f>
        <v>-5.0000000046566129E-2</v>
      </c>
      <c r="L21" s="5">
        <f t="shared" ref="L21" si="11">SUM(L3:L19)</f>
        <v>952895.28</v>
      </c>
      <c r="M21" s="5">
        <f>L21-I21</f>
        <v>-8.8700000001117587</v>
      </c>
      <c r="N21" s="5"/>
      <c r="O21" s="5">
        <f t="shared" ref="O21:P21" si="12">SUM(O3:O19)</f>
        <v>75064.12</v>
      </c>
      <c r="P21" s="5">
        <f t="shared" si="12"/>
        <v>75064.12</v>
      </c>
      <c r="Q21" s="5">
        <f t="shared" ref="Q21" si="13">P21-O21</f>
        <v>0</v>
      </c>
      <c r="R21" s="5">
        <f t="shared" ref="R21" si="14">SUM(R3:R19)</f>
        <v>75062.490000000005</v>
      </c>
      <c r="S21" s="5">
        <f>R21-O21</f>
        <v>-1.6299999999901047</v>
      </c>
      <c r="T21" s="5"/>
      <c r="U21" s="5">
        <f t="shared" ref="U21:V21" si="15">SUM(U3:U19)</f>
        <v>1206434.24</v>
      </c>
      <c r="V21" s="5">
        <f t="shared" si="15"/>
        <v>1206434.0300000003</v>
      </c>
      <c r="W21" s="5">
        <f>V21-U21</f>
        <v>-0.20999999972991645</v>
      </c>
      <c r="X21" s="5">
        <f t="shared" ref="X21" si="16">SUM(X3:X19)</f>
        <v>1206416.49</v>
      </c>
      <c r="Y21" s="5">
        <f>X21-U21</f>
        <v>-17.75</v>
      </c>
      <c r="Z21" s="5"/>
      <c r="AA21" s="5">
        <f t="shared" ref="AA21:AD21" si="17">SUM(AA3:AA19)</f>
        <v>54646.130000000005</v>
      </c>
      <c r="AB21" s="5">
        <f t="shared" si="17"/>
        <v>54646.11</v>
      </c>
      <c r="AC21" s="5">
        <f t="shared" ref="AC21" si="18">AB21-AA21</f>
        <v>-2.0000000004074536E-2</v>
      </c>
      <c r="AD21" s="5">
        <f t="shared" si="17"/>
        <v>54645.090000000004</v>
      </c>
      <c r="AE21" s="5">
        <f>AD21-AA21</f>
        <v>-1.0400000000008731</v>
      </c>
    </row>
    <row r="22" spans="2:31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2:31" x14ac:dyDescent="0.25">
      <c r="B23" t="s">
        <v>66</v>
      </c>
      <c r="D23" s="12">
        <f>NPV(Assumptions!C9,Projections!E3:E102)*(1+Assumptions!C9)</f>
        <v>1925674.6072459572</v>
      </c>
      <c r="E23" s="12">
        <f>C21-D23</f>
        <v>0.13275404274463654</v>
      </c>
    </row>
    <row r="25" spans="2:31" x14ac:dyDescent="0.25">
      <c r="B25" t="s">
        <v>61</v>
      </c>
    </row>
    <row r="39" spans="15:15" x14ac:dyDescent="0.25">
      <c r="O39" t="str">
        <f>MID(O$23,B17*9-9,7)</f>
        <v/>
      </c>
    </row>
  </sheetData>
  <pageMargins left="0.7" right="0.7" top="0.75" bottom="0.75" header="0.3" footer="0.3"/>
  <pageSetup orientation="portrait" r:id="rId1"/>
  <ignoredErrors>
    <ignoredError sqref="U21:W21 E21 I21:K21 O21:Q2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39FE1-BEC5-41B4-BB92-3DE5DB1CD7BE}">
  <dimension ref="B1:O102"/>
  <sheetViews>
    <sheetView workbookViewId="0"/>
  </sheetViews>
  <sheetFormatPr defaultRowHeight="15" x14ac:dyDescent="0.25"/>
  <cols>
    <col min="1" max="1" width="3.140625" customWidth="1"/>
    <col min="2" max="2" width="5" bestFit="1" customWidth="1"/>
    <col min="3" max="3" width="7.42578125" bestFit="1" customWidth="1"/>
    <col min="4" max="4" width="8.42578125" bestFit="1" customWidth="1"/>
    <col min="5" max="5" width="11.140625" bestFit="1" customWidth="1"/>
    <col min="7" max="7" width="12.5703125" bestFit="1" customWidth="1"/>
    <col min="8" max="8" width="12" bestFit="1" customWidth="1"/>
    <col min="9" max="9" width="11.140625" bestFit="1" customWidth="1"/>
    <col min="13" max="13" width="9.140625" style="11"/>
  </cols>
  <sheetData>
    <row r="1" spans="2:15" x14ac:dyDescent="0.25">
      <c r="G1" t="s">
        <v>64</v>
      </c>
      <c r="K1" t="s">
        <v>34</v>
      </c>
    </row>
    <row r="2" spans="2:15" x14ac:dyDescent="0.25">
      <c r="B2" s="4" t="s">
        <v>17</v>
      </c>
      <c r="C2" s="4" t="s">
        <v>23</v>
      </c>
      <c r="D2" s="4" t="s">
        <v>22</v>
      </c>
      <c r="E2" s="4" t="s">
        <v>32</v>
      </c>
      <c r="G2" t="s">
        <v>23</v>
      </c>
      <c r="H2" t="s">
        <v>22</v>
      </c>
      <c r="I2" t="s">
        <v>32</v>
      </c>
      <c r="K2" t="s">
        <v>23</v>
      </c>
      <c r="L2" t="s">
        <v>22</v>
      </c>
      <c r="M2" s="11" t="s">
        <v>32</v>
      </c>
    </row>
    <row r="3" spans="2:15" x14ac:dyDescent="0.25">
      <c r="B3">
        <f>'One person'!E3</f>
        <v>2019</v>
      </c>
      <c r="C3" s="9">
        <f>'Data Table'!V109</f>
        <v>12</v>
      </c>
      <c r="D3" s="9">
        <f>'Data Table'!V209</f>
        <v>5</v>
      </c>
      <c r="E3" s="10">
        <f>'Data Table'!V9</f>
        <v>32971</v>
      </c>
      <c r="G3">
        <v>12</v>
      </c>
      <c r="H3">
        <v>5</v>
      </c>
      <c r="I3" s="10">
        <v>32971</v>
      </c>
      <c r="K3" s="9">
        <f t="shared" ref="K3:K34" si="0">G3-C3</f>
        <v>0</v>
      </c>
      <c r="L3" s="9">
        <f t="shared" ref="L3:L34" si="1">H3-D3</f>
        <v>0</v>
      </c>
      <c r="M3" s="11">
        <f t="shared" ref="M3:M34" si="2">I3-E3</f>
        <v>0</v>
      </c>
      <c r="O3" t="s">
        <v>61</v>
      </c>
    </row>
    <row r="4" spans="2:15" x14ac:dyDescent="0.25">
      <c r="B4">
        <f>'One person'!E4</f>
        <v>2020</v>
      </c>
      <c r="C4" s="9">
        <f>'Data Table'!V110</f>
        <v>10.975290000000001</v>
      </c>
      <c r="D4" s="9">
        <f>'Data Table'!V210</f>
        <v>5.01518</v>
      </c>
      <c r="E4" s="10">
        <f>'Data Table'!V10</f>
        <v>28950.340000000004</v>
      </c>
      <c r="G4">
        <v>10.975289999999999</v>
      </c>
      <c r="H4">
        <v>5.01518</v>
      </c>
      <c r="I4" s="10">
        <v>28950.37</v>
      </c>
      <c r="K4" s="9">
        <f t="shared" si="0"/>
        <v>0</v>
      </c>
      <c r="L4" s="9">
        <f t="shared" si="1"/>
        <v>0</v>
      </c>
      <c r="M4" s="11">
        <f t="shared" si="2"/>
        <v>2.9999999995197868E-2</v>
      </c>
    </row>
    <row r="5" spans="2:15" x14ac:dyDescent="0.25">
      <c r="B5">
        <f>'One person'!E5</f>
        <v>2021</v>
      </c>
      <c r="C5" s="9">
        <f>'Data Table'!V111</f>
        <v>10.153394474899999</v>
      </c>
      <c r="D5" s="9">
        <f>'Data Table'!V211</f>
        <v>5.0341942613999997</v>
      </c>
      <c r="E5" s="10">
        <f>'Data Table'!V11</f>
        <v>31130.25</v>
      </c>
      <c r="G5">
        <v>10.153394475000001</v>
      </c>
      <c r="H5">
        <v>5.0341940000000003</v>
      </c>
      <c r="I5" s="10">
        <v>31130.28</v>
      </c>
      <c r="K5" s="9">
        <f t="shared" si="0"/>
        <v>1.000017846308765E-10</v>
      </c>
      <c r="L5" s="9">
        <f t="shared" si="1"/>
        <v>-2.6139999942387249E-7</v>
      </c>
      <c r="M5" s="11">
        <f t="shared" si="2"/>
        <v>2.9999999998835847E-2</v>
      </c>
    </row>
    <row r="6" spans="2:15" x14ac:dyDescent="0.25">
      <c r="B6">
        <f>'One person'!E6</f>
        <v>2022</v>
      </c>
      <c r="C6" s="9">
        <f>'Data Table'!V112</f>
        <v>9.435459098000651</v>
      </c>
      <c r="D6" s="9">
        <f>'Data Table'!V212</f>
        <v>5.095610083263205</v>
      </c>
      <c r="E6" s="10">
        <f>'Data Table'!V12</f>
        <v>34006.219999999994</v>
      </c>
      <c r="G6">
        <v>9.4354590980000008</v>
      </c>
      <c r="H6">
        <v>5.0956099999999998</v>
      </c>
      <c r="I6" s="10">
        <v>34006.22</v>
      </c>
      <c r="K6" s="9">
        <f t="shared" si="0"/>
        <v>-6.5014660322049167E-13</v>
      </c>
      <c r="L6" s="9">
        <f t="shared" si="1"/>
        <v>-8.326320521945263E-8</v>
      </c>
      <c r="M6" s="11">
        <f t="shared" si="2"/>
        <v>0</v>
      </c>
    </row>
    <row r="7" spans="2:15" x14ac:dyDescent="0.25">
      <c r="B7">
        <f>'One person'!E7</f>
        <v>2023</v>
      </c>
      <c r="C7" s="9">
        <f>'Data Table'!V113</f>
        <v>8.7965171480377222</v>
      </c>
      <c r="D7" s="9">
        <f>'Data Table'!V213</f>
        <v>5.1759232995614672</v>
      </c>
      <c r="E7" s="10">
        <f>'Data Table'!V13</f>
        <v>37386.299999999996</v>
      </c>
      <c r="G7">
        <v>8.7965171479999995</v>
      </c>
      <c r="H7">
        <v>5.1759230000000001</v>
      </c>
      <c r="I7" s="10">
        <v>37386.300000000003</v>
      </c>
      <c r="K7" s="9">
        <f t="shared" si="0"/>
        <v>-3.7722713841503719E-11</v>
      </c>
      <c r="L7" s="9">
        <f t="shared" si="1"/>
        <v>-2.9956146718745913E-7</v>
      </c>
      <c r="M7" s="11">
        <f t="shared" si="2"/>
        <v>0</v>
      </c>
    </row>
    <row r="8" spans="2:15" x14ac:dyDescent="0.25">
      <c r="B8">
        <f>'One person'!E8</f>
        <v>2024</v>
      </c>
      <c r="C8" s="9">
        <f>'Data Table'!V114</f>
        <v>8.1871886584258586</v>
      </c>
      <c r="D8" s="9">
        <f>'Data Table'!V214</f>
        <v>5.3089693415910775</v>
      </c>
      <c r="E8" s="10">
        <f>'Data Table'!V14</f>
        <v>34139.47</v>
      </c>
      <c r="G8">
        <v>8.1871886580000002</v>
      </c>
      <c r="H8">
        <v>5.3089690000000003</v>
      </c>
      <c r="I8" s="10">
        <v>34139.47</v>
      </c>
      <c r="K8" s="9">
        <f t="shared" si="0"/>
        <v>-4.2585845960729785E-10</v>
      </c>
      <c r="L8" s="9">
        <f t="shared" si="1"/>
        <v>-3.41591077201997E-7</v>
      </c>
      <c r="M8" s="11">
        <f t="shared" si="2"/>
        <v>0</v>
      </c>
    </row>
    <row r="9" spans="2:15" x14ac:dyDescent="0.25">
      <c r="B9">
        <f>'One person'!E9</f>
        <v>2025</v>
      </c>
      <c r="C9" s="9">
        <f>'Data Table'!V115</f>
        <v>7.6570895691808056</v>
      </c>
      <c r="D9" s="9">
        <f>'Data Table'!V215</f>
        <v>5.4022674844932439</v>
      </c>
      <c r="E9" s="10">
        <f>'Data Table'!V15</f>
        <v>38034.28</v>
      </c>
      <c r="G9">
        <v>7.657089569</v>
      </c>
      <c r="H9">
        <v>5.4022670000000002</v>
      </c>
      <c r="I9" s="10">
        <v>38034.239999999998</v>
      </c>
      <c r="K9" s="9">
        <f t="shared" si="0"/>
        <v>-1.8080559271993479E-10</v>
      </c>
      <c r="L9" s="9">
        <f t="shared" si="1"/>
        <v>-4.844932437464422E-7</v>
      </c>
      <c r="M9" s="11">
        <f t="shared" si="2"/>
        <v>-4.0000000000873115E-2</v>
      </c>
    </row>
    <row r="10" spans="2:15" x14ac:dyDescent="0.25">
      <c r="B10">
        <f>'One person'!E10</f>
        <v>2026</v>
      </c>
      <c r="C10" s="9">
        <f>'Data Table'!V116</f>
        <v>7.2053250187825553</v>
      </c>
      <c r="D10" s="9">
        <f>'Data Table'!V216</f>
        <v>5.4486309062887486</v>
      </c>
      <c r="E10" s="10">
        <f>'Data Table'!V16</f>
        <v>35220.57</v>
      </c>
      <c r="G10">
        <v>7.205325019</v>
      </c>
      <c r="H10">
        <v>5.4486309999999998</v>
      </c>
      <c r="I10" s="10">
        <v>35220.57</v>
      </c>
      <c r="K10" s="9">
        <f t="shared" si="0"/>
        <v>2.1744472888940436E-10</v>
      </c>
      <c r="L10" s="9">
        <f t="shared" si="1"/>
        <v>9.3711251203387747E-8</v>
      </c>
      <c r="M10" s="11">
        <f t="shared" si="2"/>
        <v>0</v>
      </c>
    </row>
    <row r="11" spans="2:15" x14ac:dyDescent="0.25">
      <c r="B11">
        <f>'One person'!E11</f>
        <v>2027</v>
      </c>
      <c r="C11" s="9">
        <f>'Data Table'!V117</f>
        <v>6.7878796804567614</v>
      </c>
      <c r="D11" s="9">
        <f>'Data Table'!V217</f>
        <v>5.4884799533341857</v>
      </c>
      <c r="E11" s="10">
        <f>'Data Table'!V17</f>
        <v>37953.379999999997</v>
      </c>
      <c r="G11">
        <v>6.7878796799999996</v>
      </c>
      <c r="H11">
        <v>5.48848</v>
      </c>
      <c r="I11" s="10">
        <v>37953.379999999997</v>
      </c>
      <c r="K11" s="9">
        <f t="shared" si="0"/>
        <v>-4.56761739542344E-10</v>
      </c>
      <c r="L11" s="9">
        <f t="shared" si="1"/>
        <v>4.6665814323887389E-8</v>
      </c>
      <c r="M11" s="11">
        <f t="shared" si="2"/>
        <v>0</v>
      </c>
    </row>
    <row r="12" spans="2:15" x14ac:dyDescent="0.25">
      <c r="B12">
        <f>'One person'!E12</f>
        <v>2028</v>
      </c>
      <c r="C12" s="9">
        <f>'Data Table'!V118</f>
        <v>6.4095176061005779</v>
      </c>
      <c r="D12" s="9">
        <f>'Data Table'!V218</f>
        <v>5.5098217915366421</v>
      </c>
      <c r="E12" s="10">
        <f>'Data Table'!V18</f>
        <v>41115.33</v>
      </c>
      <c r="G12">
        <v>6.4095176059999996</v>
      </c>
      <c r="H12">
        <v>5.5098219999999998</v>
      </c>
      <c r="I12" s="10">
        <v>41115.339999999997</v>
      </c>
      <c r="K12" s="9">
        <f t="shared" si="0"/>
        <v>-1.0057821242526188E-10</v>
      </c>
      <c r="L12" s="9">
        <f t="shared" si="1"/>
        <v>2.0846335768709423E-7</v>
      </c>
      <c r="M12" s="11">
        <f t="shared" si="2"/>
        <v>9.9999999947613105E-3</v>
      </c>
    </row>
    <row r="13" spans="2:15" x14ac:dyDescent="0.25">
      <c r="B13">
        <f>'One person'!E13</f>
        <v>2029</v>
      </c>
      <c r="C13" s="9">
        <f>'Data Table'!V119</f>
        <v>6.0403047777000891</v>
      </c>
      <c r="D13" s="9">
        <f>'Data Table'!V219</f>
        <v>5.5398667058567863</v>
      </c>
      <c r="E13" s="10">
        <f>'Data Table'!V19</f>
        <v>44804.37</v>
      </c>
      <c r="G13">
        <v>6.0403047780000003</v>
      </c>
      <c r="H13">
        <v>5.5398670000000001</v>
      </c>
      <c r="I13" s="10">
        <v>44804.36</v>
      </c>
      <c r="K13" s="9">
        <f t="shared" si="0"/>
        <v>2.9991120698014129E-10</v>
      </c>
      <c r="L13" s="9">
        <f t="shared" si="1"/>
        <v>2.9414321378595787E-7</v>
      </c>
      <c r="M13" s="11">
        <f t="shared" si="2"/>
        <v>-1.0000000002037268E-2</v>
      </c>
    </row>
    <row r="14" spans="2:15" x14ac:dyDescent="0.25">
      <c r="B14">
        <f>'One person'!E14</f>
        <v>2030</v>
      </c>
      <c r="C14" s="9">
        <f>'Data Table'!V120</f>
        <v>5.6862617033841731</v>
      </c>
      <c r="D14" s="9">
        <f>'Data Table'!V220</f>
        <v>5.5996517523714884</v>
      </c>
      <c r="E14" s="10">
        <f>'Data Table'!V20</f>
        <v>49642.12</v>
      </c>
      <c r="G14">
        <v>5.6862617029999996</v>
      </c>
      <c r="H14">
        <v>5.5996519999999999</v>
      </c>
      <c r="I14" s="10">
        <v>49642.11</v>
      </c>
      <c r="K14" s="9">
        <f t="shared" si="0"/>
        <v>-3.8417358183551187E-10</v>
      </c>
      <c r="L14" s="9">
        <f t="shared" si="1"/>
        <v>2.47628511473863E-7</v>
      </c>
      <c r="M14" s="11">
        <f t="shared" si="2"/>
        <v>-1.0000000002037268E-2</v>
      </c>
    </row>
    <row r="15" spans="2:15" x14ac:dyDescent="0.25">
      <c r="B15">
        <f>'One person'!E15</f>
        <v>2031</v>
      </c>
      <c r="C15" s="9">
        <f>'Data Table'!V121</f>
        <v>5.3743866860732279</v>
      </c>
      <c r="D15" s="9">
        <f>'Data Table'!V221</f>
        <v>5.6242915451620847</v>
      </c>
      <c r="E15" s="10">
        <f>'Data Table'!V21</f>
        <v>54351.799999999988</v>
      </c>
      <c r="G15">
        <v>5.3743866860000002</v>
      </c>
      <c r="H15">
        <v>5.6242919999999996</v>
      </c>
      <c r="I15" s="10">
        <v>54351.83</v>
      </c>
      <c r="K15" s="9">
        <f t="shared" si="0"/>
        <v>-7.3227646169016225E-11</v>
      </c>
      <c r="L15" s="9">
        <f t="shared" si="1"/>
        <v>4.5483791488720726E-7</v>
      </c>
      <c r="M15" s="11">
        <f t="shared" si="2"/>
        <v>3.0000000013387762E-2</v>
      </c>
    </row>
    <row r="16" spans="2:15" x14ac:dyDescent="0.25">
      <c r="B16">
        <f>'One person'!E16</f>
        <v>2032</v>
      </c>
      <c r="C16" s="9">
        <f>'Data Table'!V122</f>
        <v>5.1057274114771438</v>
      </c>
      <c r="D16" s="9">
        <f>'Data Table'!V222</f>
        <v>5.6093897198592479</v>
      </c>
      <c r="E16" s="10">
        <f>'Data Table'!V22</f>
        <v>50294.650000000009</v>
      </c>
      <c r="G16">
        <v>5.1057274110000002</v>
      </c>
      <c r="H16">
        <v>5.6093900000000003</v>
      </c>
      <c r="I16" s="10">
        <v>50294.63</v>
      </c>
      <c r="K16" s="9">
        <f t="shared" si="0"/>
        <v>-4.7714365791762248E-10</v>
      </c>
      <c r="L16" s="9">
        <f t="shared" si="1"/>
        <v>2.8014075237337011E-7</v>
      </c>
      <c r="M16" s="11">
        <f t="shared" si="2"/>
        <v>-2.0000000011350494E-2</v>
      </c>
    </row>
    <row r="17" spans="2:13" x14ac:dyDescent="0.25">
      <c r="B17">
        <f>'One person'!E17</f>
        <v>2033</v>
      </c>
      <c r="C17" s="9">
        <f>'Data Table'!V123</f>
        <v>4.8492996848537491</v>
      </c>
      <c r="D17" s="9">
        <f>'Data Table'!V223</f>
        <v>5.5822026440031776</v>
      </c>
      <c r="E17" s="10">
        <f>'Data Table'!V23</f>
        <v>53605.409999999996</v>
      </c>
      <c r="G17">
        <v>4.8492996850000001</v>
      </c>
      <c r="H17">
        <v>5.5822029999999998</v>
      </c>
      <c r="I17" s="10">
        <v>53605.45</v>
      </c>
      <c r="K17" s="9">
        <f t="shared" si="0"/>
        <v>1.4625101130150142E-10</v>
      </c>
      <c r="L17" s="9">
        <f t="shared" si="1"/>
        <v>3.5599682224329854E-7</v>
      </c>
      <c r="M17" s="11">
        <f t="shared" si="2"/>
        <v>4.0000000000873115E-2</v>
      </c>
    </row>
    <row r="18" spans="2:13" x14ac:dyDescent="0.25">
      <c r="B18">
        <f>'One person'!E18</f>
        <v>2034</v>
      </c>
      <c r="C18" s="9">
        <f>'Data Table'!V124</f>
        <v>4.6024909166928705</v>
      </c>
      <c r="D18" s="9">
        <f>'Data Table'!V224</f>
        <v>5.5517846652740026</v>
      </c>
      <c r="E18" s="10">
        <f>'Data Table'!V24</f>
        <v>57744.289999999994</v>
      </c>
      <c r="G18">
        <v>4.6024909169999999</v>
      </c>
      <c r="H18">
        <v>5.5517849999999997</v>
      </c>
      <c r="I18" s="10">
        <v>57744.28</v>
      </c>
      <c r="K18" s="9">
        <f t="shared" si="0"/>
        <v>3.071294329970442E-10</v>
      </c>
      <c r="L18" s="9">
        <f t="shared" si="1"/>
        <v>3.3472599714201579E-7</v>
      </c>
      <c r="M18" s="11">
        <f t="shared" si="2"/>
        <v>-9.9999999947613105E-3</v>
      </c>
    </row>
    <row r="19" spans="2:13" x14ac:dyDescent="0.25">
      <c r="B19">
        <f>'One person'!E19</f>
        <v>2035</v>
      </c>
      <c r="C19" s="9">
        <f>'Data Table'!V125</f>
        <v>4.3423598878127487</v>
      </c>
      <c r="D19" s="9">
        <f>'Data Table'!V225</f>
        <v>5.5317475080866707</v>
      </c>
      <c r="E19" s="10">
        <f>'Data Table'!V25</f>
        <v>62648.310000000012</v>
      </c>
      <c r="G19">
        <v>4.3423598879999998</v>
      </c>
      <c r="H19">
        <v>5.5317480000000003</v>
      </c>
      <c r="I19" s="10">
        <v>62648.33</v>
      </c>
      <c r="K19" s="9">
        <f t="shared" si="0"/>
        <v>1.872511035116986E-10</v>
      </c>
      <c r="L19" s="9">
        <f t="shared" si="1"/>
        <v>4.9191332962550405E-7</v>
      </c>
      <c r="M19" s="11">
        <f t="shared" si="2"/>
        <v>1.9999999989522621E-2</v>
      </c>
    </row>
    <row r="20" spans="2:13" x14ac:dyDescent="0.25">
      <c r="B20">
        <f>'One person'!E20</f>
        <v>2036</v>
      </c>
      <c r="C20" s="9">
        <f>'Data Table'!V126</f>
        <v>4.0838850275532455</v>
      </c>
      <c r="D20" s="9">
        <f>'Data Table'!V226</f>
        <v>5.5161384044775135</v>
      </c>
      <c r="E20" s="10">
        <f>'Data Table'!V26</f>
        <v>68469.13</v>
      </c>
      <c r="G20">
        <v>4.0838850280000001</v>
      </c>
      <c r="H20">
        <v>5.5161379999999998</v>
      </c>
      <c r="I20" s="10">
        <v>68469.100000000006</v>
      </c>
      <c r="K20" s="9">
        <f t="shared" si="0"/>
        <v>4.4675463328758269E-10</v>
      </c>
      <c r="L20" s="9">
        <f t="shared" si="1"/>
        <v>-4.0447751370464857E-7</v>
      </c>
      <c r="M20" s="11">
        <f t="shared" si="2"/>
        <v>-2.9999999998835847E-2</v>
      </c>
    </row>
    <row r="21" spans="2:13" x14ac:dyDescent="0.25">
      <c r="B21">
        <f>'One person'!E21</f>
        <v>2037</v>
      </c>
      <c r="C21" s="9">
        <f>'Data Table'!V127</f>
        <v>3.8471479212438457</v>
      </c>
      <c r="D21" s="9">
        <f>'Data Table'!V227</f>
        <v>5.4838922351679393</v>
      </c>
      <c r="E21" s="10">
        <f>'Data Table'!V27</f>
        <v>74411.010000000009</v>
      </c>
      <c r="G21">
        <v>3.8471479209999999</v>
      </c>
      <c r="H21">
        <v>5.483892</v>
      </c>
      <c r="I21" s="10">
        <v>74410.98</v>
      </c>
      <c r="K21" s="9">
        <f t="shared" si="0"/>
        <v>-2.4384583241499058E-10</v>
      </c>
      <c r="L21" s="9">
        <f t="shared" si="1"/>
        <v>-2.3516793934419411E-7</v>
      </c>
      <c r="M21" s="11">
        <f t="shared" si="2"/>
        <v>-3.0000000013387762E-2</v>
      </c>
    </row>
    <row r="22" spans="2:13" x14ac:dyDescent="0.25">
      <c r="B22">
        <f>'One person'!E22</f>
        <v>2038</v>
      </c>
      <c r="C22" s="9">
        <f>'Data Table'!V128</f>
        <v>3.6420352060445143</v>
      </c>
      <c r="D22" s="9">
        <f>'Data Table'!V228</f>
        <v>5.4168703184697122</v>
      </c>
      <c r="E22" s="10">
        <f>'Data Table'!V28</f>
        <v>69585.819999999992</v>
      </c>
      <c r="G22">
        <v>3.6420352060000001</v>
      </c>
      <c r="H22">
        <v>5.4168700000000003</v>
      </c>
      <c r="I22" s="10">
        <v>69585.820000000007</v>
      </c>
      <c r="K22" s="9">
        <f t="shared" si="0"/>
        <v>-4.4514170127740726E-11</v>
      </c>
      <c r="L22" s="9">
        <f t="shared" si="1"/>
        <v>-3.1846971193516538E-7</v>
      </c>
      <c r="M22" s="11">
        <f t="shared" si="2"/>
        <v>0</v>
      </c>
    </row>
    <row r="23" spans="2:13" x14ac:dyDescent="0.25">
      <c r="B23">
        <f>'One person'!E23</f>
        <v>2039</v>
      </c>
      <c r="C23" s="9">
        <f>'Data Table'!V129</f>
        <v>3.425336628878827</v>
      </c>
      <c r="D23" s="9">
        <f>'Data Table'!V229</f>
        <v>5.3578525315437195</v>
      </c>
      <c r="E23" s="10">
        <f>'Data Table'!V29</f>
        <v>74544.09</v>
      </c>
      <c r="G23">
        <v>3.4253366289999998</v>
      </c>
      <c r="H23">
        <v>5.3578530000000004</v>
      </c>
      <c r="I23" s="10">
        <v>74544.09</v>
      </c>
      <c r="K23" s="9">
        <f t="shared" si="0"/>
        <v>1.2117284953205854E-10</v>
      </c>
      <c r="L23" s="9">
        <f t="shared" si="1"/>
        <v>4.6845628087766045E-7</v>
      </c>
      <c r="M23" s="11">
        <f t="shared" si="2"/>
        <v>0</v>
      </c>
    </row>
    <row r="24" spans="2:13" x14ac:dyDescent="0.25">
      <c r="B24">
        <f>'One person'!E24</f>
        <v>2040</v>
      </c>
      <c r="C24" s="9">
        <f>'Data Table'!V130</f>
        <v>3.2071712874096696</v>
      </c>
      <c r="D24" s="9">
        <f>'Data Table'!V230</f>
        <v>5.3038925973926423</v>
      </c>
      <c r="E24" s="10">
        <f>'Data Table'!V30</f>
        <v>80711.5</v>
      </c>
      <c r="G24">
        <v>3.207171287</v>
      </c>
      <c r="H24">
        <v>5.3038930000000004</v>
      </c>
      <c r="I24" s="10">
        <v>80711.509999999995</v>
      </c>
      <c r="K24" s="9">
        <f t="shared" si="0"/>
        <v>-4.0966963155142366E-10</v>
      </c>
      <c r="L24" s="9">
        <f t="shared" si="1"/>
        <v>4.0260735811870063E-7</v>
      </c>
      <c r="M24" s="11">
        <f t="shared" si="2"/>
        <v>9.9999999947613105E-3</v>
      </c>
    </row>
    <row r="25" spans="2:13" x14ac:dyDescent="0.25">
      <c r="B25">
        <f>'One person'!E25</f>
        <v>2041</v>
      </c>
      <c r="C25" s="9">
        <f>'Data Table'!V131</f>
        <v>2.9676930972669493</v>
      </c>
      <c r="D25" s="9">
        <f>'Data Table'!V231</f>
        <v>5.2694016896938543</v>
      </c>
      <c r="E25" s="10">
        <f>'Data Table'!V31</f>
        <v>88156.610000000015</v>
      </c>
      <c r="G25">
        <v>2.9676930970000002</v>
      </c>
      <c r="H25">
        <v>5.2694020000000004</v>
      </c>
      <c r="I25" s="10">
        <v>88156.6</v>
      </c>
      <c r="K25" s="9">
        <f t="shared" si="0"/>
        <v>-2.6694912946823024E-10</v>
      </c>
      <c r="L25" s="9">
        <f t="shared" si="1"/>
        <v>3.1030614611182727E-7</v>
      </c>
      <c r="M25" s="11">
        <f t="shared" si="2"/>
        <v>-1.0000000009313226E-2</v>
      </c>
    </row>
    <row r="26" spans="2:13" x14ac:dyDescent="0.25">
      <c r="B26">
        <f>'One person'!E26</f>
        <v>2042</v>
      </c>
      <c r="C26" s="9">
        <f>'Data Table'!V132</f>
        <v>2.6841610409690264</v>
      </c>
      <c r="D26" s="9">
        <f>'Data Table'!V232</f>
        <v>5.2831426896028812</v>
      </c>
      <c r="E26" s="10">
        <f>'Data Table'!V32</f>
        <v>98222.56</v>
      </c>
      <c r="G26">
        <v>2.6841610409999999</v>
      </c>
      <c r="H26">
        <v>5.2831429999999999</v>
      </c>
      <c r="I26" s="10">
        <v>98222.57</v>
      </c>
      <c r="K26" s="9">
        <f t="shared" si="0"/>
        <v>3.0973446030202467E-11</v>
      </c>
      <c r="L26" s="9">
        <f t="shared" si="1"/>
        <v>3.1039711867464348E-7</v>
      </c>
      <c r="M26" s="11">
        <f t="shared" si="2"/>
        <v>1.0000000009313226E-2</v>
      </c>
    </row>
    <row r="27" spans="2:13" x14ac:dyDescent="0.25">
      <c r="B27">
        <f>'One person'!E27</f>
        <v>2043</v>
      </c>
      <c r="C27" s="9">
        <f>'Data Table'!V133</f>
        <v>2.4341023501456442</v>
      </c>
      <c r="D27" s="9">
        <f>'Data Table'!V233</f>
        <v>5.2630519456057776</v>
      </c>
      <c r="E27" s="10">
        <f>'Data Table'!V33</f>
        <v>107795.79999999999</v>
      </c>
      <c r="G27">
        <v>2.4341023499999999</v>
      </c>
      <c r="H27">
        <v>5.2630520000000001</v>
      </c>
      <c r="I27" s="10">
        <v>107795.79</v>
      </c>
      <c r="K27" s="9">
        <f t="shared" si="0"/>
        <v>-1.4564438544084624E-10</v>
      </c>
      <c r="L27" s="9">
        <f t="shared" si="1"/>
        <v>5.4394222459563935E-8</v>
      </c>
      <c r="M27" s="11">
        <f t="shared" si="2"/>
        <v>-9.9999999947613105E-3</v>
      </c>
    </row>
    <row r="28" spans="2:13" x14ac:dyDescent="0.25">
      <c r="B28">
        <f>'One person'!E28</f>
        <v>2044</v>
      </c>
      <c r="C28" s="9">
        <f>'Data Table'!V134</f>
        <v>2.2135953101961148</v>
      </c>
      <c r="D28" s="9">
        <f>'Data Table'!V234</f>
        <v>5.2139081707949995</v>
      </c>
      <c r="E28" s="10">
        <f>'Data Table'!V34</f>
        <v>94521.939999999988</v>
      </c>
      <c r="G28">
        <v>2.2135953100000001</v>
      </c>
      <c r="H28">
        <v>5.213908</v>
      </c>
      <c r="I28" s="10">
        <v>94521.95</v>
      </c>
      <c r="K28" s="9">
        <f t="shared" si="0"/>
        <v>-1.96114680051096E-10</v>
      </c>
      <c r="L28" s="9">
        <f t="shared" si="1"/>
        <v>-1.7079499947669774E-7</v>
      </c>
      <c r="M28" s="11">
        <f t="shared" si="2"/>
        <v>1.0000000009313226E-2</v>
      </c>
    </row>
    <row r="29" spans="2:13" x14ac:dyDescent="0.25">
      <c r="B29">
        <f>'One person'!E29</f>
        <v>2045</v>
      </c>
      <c r="C29" s="9">
        <f>'Data Table'!V135</f>
        <v>1.9853464872770499</v>
      </c>
      <c r="D29" s="9">
        <f>'Data Table'!V235</f>
        <v>5.1783225549486316</v>
      </c>
      <c r="E29" s="10">
        <f>'Data Table'!V35</f>
        <v>102066.67000000001</v>
      </c>
      <c r="G29">
        <v>1.9853464869999999</v>
      </c>
      <c r="H29">
        <v>5.1783229999999998</v>
      </c>
      <c r="I29" s="10">
        <v>102066.67</v>
      </c>
      <c r="K29" s="9">
        <f t="shared" si="0"/>
        <v>-2.7704993854626991E-10</v>
      </c>
      <c r="L29" s="9">
        <f t="shared" si="1"/>
        <v>4.4505136820305324E-7</v>
      </c>
      <c r="M29" s="11">
        <f t="shared" si="2"/>
        <v>0</v>
      </c>
    </row>
    <row r="30" spans="2:13" x14ac:dyDescent="0.25">
      <c r="B30">
        <f>'One person'!E30</f>
        <v>2046</v>
      </c>
      <c r="C30" s="9">
        <f>'Data Table'!V136</f>
        <v>1.769298887922899</v>
      </c>
      <c r="D30" s="9">
        <f>'Data Table'!V236</f>
        <v>5.1336122956643813</v>
      </c>
      <c r="E30" s="10">
        <f>'Data Table'!V36</f>
        <v>110916.99</v>
      </c>
      <c r="G30">
        <v>1.769298888</v>
      </c>
      <c r="H30">
        <v>5.1336120000000003</v>
      </c>
      <c r="I30" s="10">
        <v>110916.99</v>
      </c>
      <c r="K30" s="9">
        <f t="shared" si="0"/>
        <v>7.7100992257328471E-11</v>
      </c>
      <c r="L30" s="9">
        <f t="shared" si="1"/>
        <v>-2.9566438097816672E-7</v>
      </c>
      <c r="M30" s="11">
        <f t="shared" si="2"/>
        <v>0</v>
      </c>
    </row>
    <row r="31" spans="2:13" x14ac:dyDescent="0.25">
      <c r="B31">
        <f>'One person'!E31</f>
        <v>2047</v>
      </c>
      <c r="C31" s="9">
        <f>'Data Table'!V137</f>
        <v>1.5589397331133334</v>
      </c>
      <c r="D31" s="9">
        <f>'Data Table'!V237</f>
        <v>5.0887926228395592</v>
      </c>
      <c r="E31" s="10">
        <f>'Data Table'!V37</f>
        <v>120446.92000000001</v>
      </c>
      <c r="G31">
        <v>1.5589397330000001</v>
      </c>
      <c r="H31">
        <v>5.0887929999999999</v>
      </c>
      <c r="I31" s="10">
        <v>120446.94</v>
      </c>
      <c r="K31" s="9">
        <f t="shared" si="0"/>
        <v>-1.1333334271057538E-10</v>
      </c>
      <c r="L31" s="9">
        <f t="shared" si="1"/>
        <v>3.7716044065660981E-7</v>
      </c>
      <c r="M31" s="11">
        <f t="shared" si="2"/>
        <v>1.9999999989522621E-2</v>
      </c>
    </row>
    <row r="32" spans="2:13" x14ac:dyDescent="0.25">
      <c r="B32">
        <f>'One person'!E32</f>
        <v>2048</v>
      </c>
      <c r="C32" s="9">
        <f>'Data Table'!V138</f>
        <v>1.3739505444331734</v>
      </c>
      <c r="D32" s="9">
        <f>'Data Table'!V238</f>
        <v>5.0260066552990184</v>
      </c>
      <c r="E32" s="10">
        <f>'Data Table'!V38</f>
        <v>115825.09</v>
      </c>
      <c r="G32">
        <v>1.3739505439999999</v>
      </c>
      <c r="H32">
        <v>5.0260069999999999</v>
      </c>
      <c r="I32" s="10">
        <v>115825.09</v>
      </c>
      <c r="K32" s="9">
        <f t="shared" si="0"/>
        <v>-4.3317349707194808E-10</v>
      </c>
      <c r="L32" s="9">
        <f t="shared" si="1"/>
        <v>3.4470098153605022E-7</v>
      </c>
      <c r="M32" s="11">
        <f t="shared" si="2"/>
        <v>0</v>
      </c>
    </row>
    <row r="33" spans="2:13" x14ac:dyDescent="0.25">
      <c r="B33">
        <f>'One person'!E33</f>
        <v>2049</v>
      </c>
      <c r="C33" s="9">
        <f>'Data Table'!V139</f>
        <v>1.1793034951227539</v>
      </c>
      <c r="D33" s="9">
        <f>'Data Table'!V239</f>
        <v>4.9776198631613751</v>
      </c>
      <c r="E33" s="10">
        <f>'Data Table'!V39</f>
        <v>125154.61000000002</v>
      </c>
      <c r="G33">
        <v>1.1793034950000001</v>
      </c>
      <c r="H33">
        <v>4.9776199999999999</v>
      </c>
      <c r="I33" s="10">
        <v>125154.58</v>
      </c>
      <c r="K33" s="9">
        <f t="shared" si="0"/>
        <v>-1.2275380711912476E-10</v>
      </c>
      <c r="L33" s="9">
        <f t="shared" si="1"/>
        <v>1.3683862487567922E-7</v>
      </c>
      <c r="M33" s="11">
        <f t="shared" si="2"/>
        <v>-3.0000000013387762E-2</v>
      </c>
    </row>
    <row r="34" spans="2:13" x14ac:dyDescent="0.25">
      <c r="B34">
        <f>'One person'!E34</f>
        <v>2050</v>
      </c>
      <c r="C34" s="9">
        <f>'Data Table'!V140</f>
        <v>1.0199735218856472</v>
      </c>
      <c r="D34" s="9">
        <f>'Data Table'!V240</f>
        <v>4.898593427692723</v>
      </c>
      <c r="E34" s="10">
        <f>'Data Table'!V40</f>
        <v>125669.94</v>
      </c>
      <c r="G34">
        <v>1.0199735219999999</v>
      </c>
      <c r="H34">
        <v>4.898593</v>
      </c>
      <c r="I34" s="10">
        <v>125669.92</v>
      </c>
      <c r="K34" s="9">
        <f t="shared" si="0"/>
        <v>1.143527494917862E-10</v>
      </c>
      <c r="L34" s="9">
        <f t="shared" si="1"/>
        <v>-4.2769272301512729E-7</v>
      </c>
      <c r="M34" s="11">
        <f t="shared" si="2"/>
        <v>-2.0000000004074536E-2</v>
      </c>
    </row>
    <row r="35" spans="2:13" x14ac:dyDescent="0.25">
      <c r="B35">
        <f>'One person'!E35</f>
        <v>2051</v>
      </c>
      <c r="C35" s="9">
        <f>'Data Table'!V141</f>
        <v>0.87865289895676424</v>
      </c>
      <c r="D35" s="9">
        <f>'Data Table'!V241</f>
        <v>4.8064252133209973</v>
      </c>
      <c r="E35" s="10">
        <f>'Data Table'!V41</f>
        <v>123797.48000000001</v>
      </c>
      <c r="G35">
        <v>0.87865289899999999</v>
      </c>
      <c r="H35">
        <v>4.8064249999999999</v>
      </c>
      <c r="I35" s="10">
        <v>123797.48</v>
      </c>
      <c r="K35" s="9">
        <f t="shared" ref="K35:K66" si="3">G35-C35</f>
        <v>4.3235748314884859E-11</v>
      </c>
      <c r="L35" s="9">
        <f t="shared" ref="L35:L66" si="4">H35-D35</f>
        <v>-2.1332099731097287E-7</v>
      </c>
      <c r="M35" s="11">
        <f t="shared" ref="M35:M66" si="5">I35-E35</f>
        <v>0</v>
      </c>
    </row>
    <row r="36" spans="2:13" x14ac:dyDescent="0.25">
      <c r="B36">
        <f>'One person'!E36</f>
        <v>2052</v>
      </c>
      <c r="C36" s="9">
        <f>'Data Table'!V142</f>
        <v>0.73088797372128989</v>
      </c>
      <c r="D36" s="9">
        <f>'Data Table'!V242</f>
        <v>4.7259871989391025</v>
      </c>
      <c r="E36" s="10">
        <f>'Data Table'!V42</f>
        <v>132027</v>
      </c>
      <c r="G36">
        <v>0.73088797400000005</v>
      </c>
      <c r="H36">
        <v>4.7259869999999999</v>
      </c>
      <c r="I36" s="10">
        <v>132027</v>
      </c>
      <c r="K36" s="9">
        <f t="shared" si="3"/>
        <v>2.7871016605729437E-10</v>
      </c>
      <c r="L36" s="9">
        <f t="shared" si="4"/>
        <v>-1.9893910252477554E-7</v>
      </c>
      <c r="M36" s="11">
        <f t="shared" si="5"/>
        <v>0</v>
      </c>
    </row>
    <row r="37" spans="2:13" x14ac:dyDescent="0.25">
      <c r="B37">
        <f>'One person'!E37</f>
        <v>2053</v>
      </c>
      <c r="C37" s="9">
        <f>'Data Table'!V143</f>
        <v>0.60884286261555864</v>
      </c>
      <c r="D37" s="9">
        <f>'Data Table'!V243</f>
        <v>4.6251060938541979</v>
      </c>
      <c r="E37" s="10">
        <f>'Data Table'!V43</f>
        <v>139967.28999999998</v>
      </c>
      <c r="G37">
        <v>0.60884286300000001</v>
      </c>
      <c r="H37">
        <v>4.6251059999999997</v>
      </c>
      <c r="I37" s="10">
        <v>139967.29</v>
      </c>
      <c r="K37" s="9">
        <f t="shared" si="3"/>
        <v>3.8444136762905146E-10</v>
      </c>
      <c r="L37" s="9">
        <f t="shared" si="4"/>
        <v>-9.3854198190967963E-8</v>
      </c>
      <c r="M37" s="11">
        <f t="shared" si="5"/>
        <v>0</v>
      </c>
    </row>
    <row r="38" spans="2:13" x14ac:dyDescent="0.25">
      <c r="B38">
        <f>'One person'!E38</f>
        <v>2054</v>
      </c>
      <c r="C38" s="9">
        <f>'Data Table'!V144</f>
        <v>0.4971136545705731</v>
      </c>
      <c r="D38" s="9">
        <f>'Data Table'!V244</f>
        <v>4.5205442662594466</v>
      </c>
      <c r="E38" s="10">
        <f>'Data Table'!V44</f>
        <v>136361.67999999996</v>
      </c>
      <c r="G38">
        <v>0.49711365499999999</v>
      </c>
      <c r="H38">
        <v>4.5205440000000001</v>
      </c>
      <c r="I38" s="10">
        <v>136361.64000000001</v>
      </c>
      <c r="K38" s="9">
        <f t="shared" si="3"/>
        <v>4.2942688294189679E-10</v>
      </c>
      <c r="L38" s="9">
        <f t="shared" si="4"/>
        <v>-2.6625944649083522E-7</v>
      </c>
      <c r="M38" s="11">
        <f t="shared" si="5"/>
        <v>-3.9999999949941412E-2</v>
      </c>
    </row>
    <row r="39" spans="2:13" x14ac:dyDescent="0.25">
      <c r="B39">
        <f>'One person'!E39</f>
        <v>2055</v>
      </c>
      <c r="C39" s="9">
        <f>'Data Table'!V145</f>
        <v>0.39331859483816273</v>
      </c>
      <c r="D39" s="9">
        <f>'Data Table'!V245</f>
        <v>4.4135786448536223</v>
      </c>
      <c r="E39" s="10">
        <f>'Data Table'!V45</f>
        <v>143318.78000000003</v>
      </c>
      <c r="G39">
        <v>0.39331859499999999</v>
      </c>
      <c r="H39">
        <v>4.4135790000000004</v>
      </c>
      <c r="I39" s="10">
        <v>143318.78</v>
      </c>
      <c r="K39" s="9">
        <f t="shared" si="3"/>
        <v>1.618372658107603E-10</v>
      </c>
      <c r="L39" s="9">
        <f t="shared" si="4"/>
        <v>3.5514637808375937E-7</v>
      </c>
      <c r="M39" s="11">
        <f t="shared" si="5"/>
        <v>0</v>
      </c>
    </row>
    <row r="40" spans="2:13" x14ac:dyDescent="0.25">
      <c r="B40">
        <f>'One person'!E40</f>
        <v>2056</v>
      </c>
      <c r="C40" s="9">
        <f>'Data Table'!V146</f>
        <v>0.32027070173077443</v>
      </c>
      <c r="D40" s="9">
        <f>'Data Table'!V246</f>
        <v>4.2818883413761721</v>
      </c>
      <c r="E40" s="10">
        <f>'Data Table'!V46</f>
        <v>138276.34</v>
      </c>
      <c r="G40">
        <v>0.32027070200000002</v>
      </c>
      <c r="H40">
        <v>4.2818880000000004</v>
      </c>
      <c r="I40" s="10">
        <v>138276.34</v>
      </c>
      <c r="K40" s="9">
        <f t="shared" si="3"/>
        <v>2.6922558626907289E-10</v>
      </c>
      <c r="L40" s="9">
        <f t="shared" si="4"/>
        <v>-3.4137617177520951E-7</v>
      </c>
      <c r="M40" s="11">
        <f t="shared" si="5"/>
        <v>0</v>
      </c>
    </row>
    <row r="41" spans="2:13" x14ac:dyDescent="0.25">
      <c r="B41">
        <f>'One person'!E41</f>
        <v>2057</v>
      </c>
      <c r="C41" s="9">
        <f>'Data Table'!V147</f>
        <v>0.23970226685836438</v>
      </c>
      <c r="D41" s="9">
        <f>'Data Table'!V247</f>
        <v>4.163575260357975</v>
      </c>
      <c r="E41" s="10">
        <f>'Data Table'!V47</f>
        <v>144099.33000000002</v>
      </c>
      <c r="G41">
        <v>0.239702267</v>
      </c>
      <c r="H41">
        <v>4.1635749999999998</v>
      </c>
      <c r="I41" s="10">
        <v>144099.35</v>
      </c>
      <c r="K41" s="9">
        <f t="shared" si="3"/>
        <v>1.4163561989910534E-10</v>
      </c>
      <c r="L41" s="9">
        <f t="shared" si="4"/>
        <v>-2.60357975179204E-7</v>
      </c>
      <c r="M41" s="11">
        <f t="shared" si="5"/>
        <v>1.9999999989522621E-2</v>
      </c>
    </row>
    <row r="42" spans="2:13" x14ac:dyDescent="0.25">
      <c r="B42">
        <f>'One person'!E42</f>
        <v>2058</v>
      </c>
      <c r="C42" s="9">
        <f>'Data Table'!V148</f>
        <v>0.18305955585513611</v>
      </c>
      <c r="D42" s="9">
        <f>'Data Table'!V248</f>
        <v>4.0282091481335467</v>
      </c>
      <c r="E42" s="10">
        <f>'Data Table'!V48</f>
        <v>149373.08999999997</v>
      </c>
      <c r="G42">
        <v>0.18305955600000001</v>
      </c>
      <c r="H42">
        <v>4.0282090000000004</v>
      </c>
      <c r="I42" s="10">
        <v>149373.09</v>
      </c>
      <c r="K42" s="9">
        <f t="shared" si="3"/>
        <v>1.4486389865453475E-10</v>
      </c>
      <c r="L42" s="9">
        <f t="shared" si="4"/>
        <v>-1.4813354631826314E-7</v>
      </c>
      <c r="M42" s="11">
        <f t="shared" si="5"/>
        <v>0</v>
      </c>
    </row>
    <row r="43" spans="2:13" x14ac:dyDescent="0.25">
      <c r="B43">
        <f>'One person'!E43</f>
        <v>2059</v>
      </c>
      <c r="C43" s="9">
        <f>'Data Table'!V149</f>
        <v>0.13719633235571427</v>
      </c>
      <c r="D43" s="9">
        <f>'Data Table'!V249</f>
        <v>3.8882270703296764</v>
      </c>
      <c r="E43" s="10">
        <f>'Data Table'!V49</f>
        <v>143915.85</v>
      </c>
      <c r="G43">
        <v>0.137196332</v>
      </c>
      <c r="H43">
        <v>3.8882270000000001</v>
      </c>
      <c r="I43" s="10">
        <v>143915.85999999999</v>
      </c>
      <c r="K43" s="9">
        <f t="shared" si="3"/>
        <v>-3.5571426360014868E-10</v>
      </c>
      <c r="L43" s="9">
        <f t="shared" si="4"/>
        <v>-7.0329676304936584E-8</v>
      </c>
      <c r="M43" s="11">
        <f t="shared" si="5"/>
        <v>9.9999999802093953E-3</v>
      </c>
    </row>
    <row r="44" spans="2:13" x14ac:dyDescent="0.25">
      <c r="B44">
        <f>'One person'!E44</f>
        <v>2060</v>
      </c>
      <c r="C44" s="9">
        <f>'Data Table'!V150</f>
        <v>9.1274118774952062E-2</v>
      </c>
      <c r="D44" s="9">
        <f>'Data Table'!V250</f>
        <v>3.754513745318115</v>
      </c>
      <c r="E44" s="10">
        <f>'Data Table'!V50</f>
        <v>148101.16</v>
      </c>
      <c r="G44">
        <v>9.1274119000000001E-2</v>
      </c>
      <c r="H44">
        <v>3.7545139999999999</v>
      </c>
      <c r="I44" s="10">
        <v>148101.16</v>
      </c>
      <c r="K44" s="9">
        <f t="shared" si="3"/>
        <v>2.2504793861788386E-10</v>
      </c>
      <c r="L44" s="9">
        <f t="shared" si="4"/>
        <v>2.5468188491473143E-7</v>
      </c>
      <c r="M44" s="11">
        <f t="shared" si="5"/>
        <v>0</v>
      </c>
    </row>
    <row r="45" spans="2:13" x14ac:dyDescent="0.25">
      <c r="B45">
        <f>'One person'!E45</f>
        <v>2061</v>
      </c>
      <c r="C45" s="9">
        <f>'Data Table'!V151</f>
        <v>6.0921932384874186E-2</v>
      </c>
      <c r="D45" s="9">
        <f>'Data Table'!V251</f>
        <v>3.6100413853725701</v>
      </c>
      <c r="E45" s="10">
        <f>'Data Table'!V51</f>
        <v>151456.80999999997</v>
      </c>
      <c r="G45">
        <v>6.0921931999999998E-2</v>
      </c>
      <c r="H45">
        <v>3.6100409999999998</v>
      </c>
      <c r="I45" s="10">
        <v>151456.81</v>
      </c>
      <c r="K45" s="9">
        <f t="shared" si="3"/>
        <v>-3.8487418807520157E-10</v>
      </c>
      <c r="L45" s="9">
        <f t="shared" si="4"/>
        <v>-3.8537257029958027E-7</v>
      </c>
      <c r="M45" s="11">
        <f t="shared" si="5"/>
        <v>0</v>
      </c>
    </row>
    <row r="46" spans="2:13" x14ac:dyDescent="0.25">
      <c r="B46">
        <f>'One person'!E46</f>
        <v>2062</v>
      </c>
      <c r="C46" s="9">
        <f>'Data Table'!V152</f>
        <v>3.9836037726520973E-2</v>
      </c>
      <c r="D46" s="9">
        <f>'Data Table'!V252</f>
        <v>3.46116463262006</v>
      </c>
      <c r="E46" s="10">
        <f>'Data Table'!V52</f>
        <v>145216.83000000002</v>
      </c>
      <c r="G46">
        <v>3.9836037999999997E-2</v>
      </c>
      <c r="H46">
        <v>3.4611649999999998</v>
      </c>
      <c r="I46" s="10">
        <v>145216.82999999999</v>
      </c>
      <c r="K46" s="9">
        <f t="shared" si="3"/>
        <v>2.7347902414875946E-10</v>
      </c>
      <c r="L46" s="9">
        <f t="shared" si="4"/>
        <v>3.6737993980295869E-7</v>
      </c>
      <c r="M46" s="11">
        <f t="shared" si="5"/>
        <v>0</v>
      </c>
    </row>
    <row r="47" spans="2:13" x14ac:dyDescent="0.25">
      <c r="B47">
        <f>'One person'!E47</f>
        <v>2063</v>
      </c>
      <c r="C47" s="9">
        <f>'Data Table'!V153</f>
        <v>2.5668996819065447E-2</v>
      </c>
      <c r="D47" s="9">
        <f>'Data Table'!V253</f>
        <v>3.308594669396657</v>
      </c>
      <c r="E47" s="10">
        <f>'Data Table'!V53</f>
        <v>146450.48000000001</v>
      </c>
      <c r="G47">
        <v>2.5668996999999999E-2</v>
      </c>
      <c r="H47">
        <v>3.308595</v>
      </c>
      <c r="I47" s="10">
        <v>146450.48000000001</v>
      </c>
      <c r="K47" s="9">
        <f t="shared" si="3"/>
        <v>1.8093455206313891E-10</v>
      </c>
      <c r="L47" s="9">
        <f t="shared" si="4"/>
        <v>3.3060334292400739E-7</v>
      </c>
      <c r="M47" s="11">
        <f t="shared" si="5"/>
        <v>0</v>
      </c>
    </row>
    <row r="48" spans="2:13" x14ac:dyDescent="0.25">
      <c r="B48">
        <f>'One person'!E48</f>
        <v>2064</v>
      </c>
      <c r="C48" s="9">
        <f>'Data Table'!V154</f>
        <v>1.7958630750025587E-2</v>
      </c>
      <c r="D48" s="9">
        <f>'Data Table'!V254</f>
        <v>3.1526989934742344</v>
      </c>
      <c r="E48" s="10">
        <f>'Data Table'!V54</f>
        <v>147225.20000000001</v>
      </c>
      <c r="G48">
        <v>1.7958630999999999E-2</v>
      </c>
      <c r="H48">
        <v>3.1526990000000001</v>
      </c>
      <c r="I48" s="10">
        <v>147225.21</v>
      </c>
      <c r="K48" s="9">
        <f t="shared" si="3"/>
        <v>2.4997441269714038E-10</v>
      </c>
      <c r="L48" s="9">
        <f t="shared" si="4"/>
        <v>6.5257657055894924E-9</v>
      </c>
      <c r="M48" s="11">
        <f t="shared" si="5"/>
        <v>9.9999999802093953E-3</v>
      </c>
    </row>
    <row r="49" spans="2:13" x14ac:dyDescent="0.25">
      <c r="B49">
        <f>'One person'!E49</f>
        <v>2065</v>
      </c>
      <c r="C49" s="9">
        <f>'Data Table'!V155</f>
        <v>1.0802874371560873E-2</v>
      </c>
      <c r="D49" s="9">
        <f>'Data Table'!V255</f>
        <v>2.998819208396958</v>
      </c>
      <c r="E49" s="10">
        <f>'Data Table'!V55</f>
        <v>147741.46000000002</v>
      </c>
      <c r="G49">
        <v>1.0802874000000001E-2</v>
      </c>
      <c r="H49">
        <v>2.9988190000000001</v>
      </c>
      <c r="I49" s="10">
        <v>147741.46</v>
      </c>
      <c r="K49" s="9">
        <f t="shared" si="3"/>
        <v>-3.7156087234757607E-10</v>
      </c>
      <c r="L49" s="9">
        <f t="shared" si="4"/>
        <v>-2.0839695791252666E-7</v>
      </c>
      <c r="M49" s="11">
        <f t="shared" si="5"/>
        <v>0</v>
      </c>
    </row>
    <row r="50" spans="2:13" x14ac:dyDescent="0.25">
      <c r="B50">
        <f>'One person'!E50</f>
        <v>2066</v>
      </c>
      <c r="C50" s="9">
        <f>'Data Table'!V156</f>
        <v>7.854256091109596E-3</v>
      </c>
      <c r="D50" s="9">
        <f>'Data Table'!V256</f>
        <v>2.843243156420959</v>
      </c>
      <c r="E50" s="10">
        <f>'Data Table'!V56</f>
        <v>147781</v>
      </c>
      <c r="G50">
        <v>7.8542560000000004E-3</v>
      </c>
      <c r="H50">
        <v>2.8432430000000002</v>
      </c>
      <c r="I50" s="10">
        <v>147781.01999999999</v>
      </c>
      <c r="K50" s="9">
        <f t="shared" si="3"/>
        <v>-9.1109595562466339E-11</v>
      </c>
      <c r="L50" s="9">
        <f t="shared" si="4"/>
        <v>-1.5642095885226581E-7</v>
      </c>
      <c r="M50" s="11">
        <f t="shared" si="5"/>
        <v>1.9999999989522621E-2</v>
      </c>
    </row>
    <row r="51" spans="2:13" x14ac:dyDescent="0.25">
      <c r="B51">
        <f>'One person'!E51</f>
        <v>2067</v>
      </c>
      <c r="C51" s="9">
        <f>'Data Table'!V157</f>
        <v>4.6963240736853686E-3</v>
      </c>
      <c r="D51" s="9">
        <f>'Data Table'!V257</f>
        <v>2.6888474147554557</v>
      </c>
      <c r="E51" s="10">
        <f>'Data Table'!V57</f>
        <v>147442.66999999998</v>
      </c>
      <c r="G51">
        <v>4.696324E-3</v>
      </c>
      <c r="H51">
        <v>2.688847</v>
      </c>
      <c r="I51" s="10">
        <v>147442.68</v>
      </c>
      <c r="K51" s="9">
        <f t="shared" si="3"/>
        <v>-7.3685368570663989E-11</v>
      </c>
      <c r="L51" s="9">
        <f t="shared" si="4"/>
        <v>-4.1475545575764272E-7</v>
      </c>
      <c r="M51" s="11">
        <f t="shared" si="5"/>
        <v>1.0000000009313226E-2</v>
      </c>
    </row>
    <row r="52" spans="2:13" x14ac:dyDescent="0.25">
      <c r="B52">
        <f>'One person'!E52</f>
        <v>2068</v>
      </c>
      <c r="C52" s="9">
        <f>'Data Table'!V158</f>
        <v>2.146201104226822E-3</v>
      </c>
      <c r="D52" s="9">
        <f>'Data Table'!V258</f>
        <v>2.5346779218224738</v>
      </c>
      <c r="E52" s="10">
        <f>'Data Table'!V58</f>
        <v>146633.19</v>
      </c>
      <c r="G52">
        <v>2.1462009999999999E-3</v>
      </c>
      <c r="H52">
        <v>2.534678</v>
      </c>
      <c r="I52" s="10">
        <v>146633.20000000001</v>
      </c>
      <c r="K52" s="9">
        <f t="shared" si="3"/>
        <v>-1.0422682205149525E-10</v>
      </c>
      <c r="L52" s="9">
        <f t="shared" si="4"/>
        <v>7.8177526230405192E-8</v>
      </c>
      <c r="M52" s="11">
        <f t="shared" si="5"/>
        <v>1.0000000009313226E-2</v>
      </c>
    </row>
    <row r="53" spans="2:13" x14ac:dyDescent="0.25">
      <c r="B53">
        <f>'One person'!E53</f>
        <v>2069</v>
      </c>
      <c r="C53" s="9">
        <f>'Data Table'!V159</f>
        <v>0</v>
      </c>
      <c r="D53" s="9">
        <f>'Data Table'!V259</f>
        <v>2.3801680335010311</v>
      </c>
      <c r="E53" s="10">
        <f>'Data Table'!V59</f>
        <v>145267.87999999998</v>
      </c>
      <c r="G53">
        <v>0</v>
      </c>
      <c r="H53">
        <v>2.3801679999999998</v>
      </c>
      <c r="I53" s="10">
        <v>145267.88</v>
      </c>
      <c r="K53" s="9">
        <f t="shared" si="3"/>
        <v>0</v>
      </c>
      <c r="L53" s="9">
        <f t="shared" si="4"/>
        <v>-3.3501031282412441E-8</v>
      </c>
      <c r="M53" s="11">
        <f t="shared" si="5"/>
        <v>0</v>
      </c>
    </row>
    <row r="54" spans="2:13" x14ac:dyDescent="0.25">
      <c r="B54">
        <f>'One person'!E54</f>
        <v>2070</v>
      </c>
      <c r="C54" s="9">
        <f>'Data Table'!V160</f>
        <v>0</v>
      </c>
      <c r="D54" s="9">
        <f>'Data Table'!V260</f>
        <v>2.2235444757253915</v>
      </c>
      <c r="E54" s="10">
        <f>'Data Table'!V60</f>
        <v>143172.71000000002</v>
      </c>
      <c r="G54">
        <v>0</v>
      </c>
      <c r="H54">
        <v>2.223544</v>
      </c>
      <c r="I54" s="10">
        <v>143172.70000000001</v>
      </c>
      <c r="K54" s="9">
        <f t="shared" si="3"/>
        <v>0</v>
      </c>
      <c r="L54" s="9">
        <f t="shared" si="4"/>
        <v>-4.757253915244064E-7</v>
      </c>
      <c r="M54" s="11">
        <f t="shared" si="5"/>
        <v>-1.0000000009313226E-2</v>
      </c>
    </row>
    <row r="55" spans="2:13" x14ac:dyDescent="0.25">
      <c r="B55">
        <f>'One person'!E55</f>
        <v>2071</v>
      </c>
      <c r="C55" s="9">
        <f>'Data Table'!V161</f>
        <v>0</v>
      </c>
      <c r="D55" s="9">
        <f>'Data Table'!V261</f>
        <v>2.0676108787650485</v>
      </c>
      <c r="E55" s="10">
        <f>'Data Table'!V61</f>
        <v>140454.5</v>
      </c>
      <c r="G55">
        <v>0</v>
      </c>
      <c r="H55">
        <v>2.0676109999999999</v>
      </c>
      <c r="I55" s="10">
        <v>140454.5</v>
      </c>
      <c r="K55" s="9">
        <f t="shared" si="3"/>
        <v>0</v>
      </c>
      <c r="L55" s="9">
        <f t="shared" si="4"/>
        <v>1.2123495141125318E-7</v>
      </c>
      <c r="M55" s="11">
        <f t="shared" si="5"/>
        <v>0</v>
      </c>
    </row>
    <row r="56" spans="2:13" x14ac:dyDescent="0.25">
      <c r="B56">
        <f>'One person'!E56</f>
        <v>2072</v>
      </c>
      <c r="C56" s="9">
        <f>'Data Table'!V162</f>
        <v>0</v>
      </c>
      <c r="D56" s="9">
        <f>'Data Table'!V262</f>
        <v>1.9136961877283885</v>
      </c>
      <c r="E56" s="10">
        <f>'Data Table'!V62</f>
        <v>137148.91</v>
      </c>
      <c r="G56">
        <v>0</v>
      </c>
      <c r="H56">
        <v>1.9136960000000001</v>
      </c>
      <c r="I56" s="10">
        <v>137148.92000000001</v>
      </c>
      <c r="K56" s="9">
        <f t="shared" si="3"/>
        <v>0</v>
      </c>
      <c r="L56" s="9">
        <f t="shared" si="4"/>
        <v>-1.8772838838998496E-7</v>
      </c>
      <c r="M56" s="11">
        <f t="shared" si="5"/>
        <v>1.0000000009313226E-2</v>
      </c>
    </row>
    <row r="57" spans="2:13" x14ac:dyDescent="0.25">
      <c r="B57">
        <f>'One person'!E57</f>
        <v>2073</v>
      </c>
      <c r="C57" s="9">
        <f>'Data Table'!V163</f>
        <v>0</v>
      </c>
      <c r="D57" s="9">
        <f>'Data Table'!V263</f>
        <v>1.762037581780149</v>
      </c>
      <c r="E57" s="10">
        <f>'Data Table'!V63</f>
        <v>133225.37</v>
      </c>
      <c r="G57">
        <v>0</v>
      </c>
      <c r="H57">
        <v>1.762038</v>
      </c>
      <c r="I57" s="10">
        <v>133225.35999999999</v>
      </c>
      <c r="K57" s="9">
        <f t="shared" si="3"/>
        <v>0</v>
      </c>
      <c r="L57" s="9">
        <f t="shared" si="4"/>
        <v>4.1821985097278969E-7</v>
      </c>
      <c r="M57" s="11">
        <f t="shared" si="5"/>
        <v>-1.0000000009313226E-2</v>
      </c>
    </row>
    <row r="58" spans="2:13" x14ac:dyDescent="0.25">
      <c r="B58">
        <f>'One person'!E58</f>
        <v>2074</v>
      </c>
      <c r="C58" s="9">
        <f>'Data Table'!V164</f>
        <v>0</v>
      </c>
      <c r="D58" s="9">
        <f>'Data Table'!V264</f>
        <v>1.6128668886506723</v>
      </c>
      <c r="E58" s="10">
        <f>'Data Table'!V64</f>
        <v>128653.84000000001</v>
      </c>
      <c r="G58">
        <v>0</v>
      </c>
      <c r="H58">
        <v>1.6128670000000001</v>
      </c>
      <c r="I58" s="10">
        <v>128653.84</v>
      </c>
      <c r="K58" s="9">
        <f t="shared" si="3"/>
        <v>0</v>
      </c>
      <c r="L58" s="9">
        <f t="shared" si="4"/>
        <v>1.113493277582478E-7</v>
      </c>
      <c r="M58" s="11">
        <f t="shared" si="5"/>
        <v>0</v>
      </c>
    </row>
    <row r="59" spans="2:13" x14ac:dyDescent="0.25">
      <c r="B59">
        <f>'One person'!E59</f>
        <v>2075</v>
      </c>
      <c r="C59" s="9">
        <f>'Data Table'!V165</f>
        <v>0</v>
      </c>
      <c r="D59" s="9">
        <f>'Data Table'!V265</f>
        <v>1.4665303520422901</v>
      </c>
      <c r="E59" s="10">
        <f>'Data Table'!V65</f>
        <v>123414.93999999999</v>
      </c>
      <c r="G59">
        <v>0</v>
      </c>
      <c r="H59">
        <v>1.4665299999999999</v>
      </c>
      <c r="I59" s="10">
        <v>123414.94</v>
      </c>
      <c r="K59" s="9">
        <f t="shared" si="3"/>
        <v>0</v>
      </c>
      <c r="L59" s="9">
        <f t="shared" si="4"/>
        <v>-3.5204229020813216E-7</v>
      </c>
      <c r="M59" s="11">
        <f t="shared" si="5"/>
        <v>0</v>
      </c>
    </row>
    <row r="60" spans="2:13" x14ac:dyDescent="0.25">
      <c r="B60">
        <f>'One person'!E60</f>
        <v>2076</v>
      </c>
      <c r="C60" s="9">
        <f>'Data Table'!V166</f>
        <v>0</v>
      </c>
      <c r="D60" s="9">
        <f>'Data Table'!V266</f>
        <v>1.3243856454650027</v>
      </c>
      <c r="E60" s="10">
        <f>'Data Table'!V66</f>
        <v>117582.75000000001</v>
      </c>
      <c r="G60">
        <v>0</v>
      </c>
      <c r="H60">
        <v>1.3243860000000001</v>
      </c>
      <c r="I60" s="10">
        <v>117582.76</v>
      </c>
      <c r="K60" s="9">
        <f t="shared" si="3"/>
        <v>0</v>
      </c>
      <c r="L60" s="9">
        <f t="shared" si="4"/>
        <v>3.5453499735993432E-7</v>
      </c>
      <c r="M60" s="11">
        <f t="shared" si="5"/>
        <v>9.9999999802093953E-3</v>
      </c>
    </row>
    <row r="61" spans="2:13" x14ac:dyDescent="0.25">
      <c r="B61">
        <f>'One person'!E61</f>
        <v>2077</v>
      </c>
      <c r="C61" s="9">
        <f>'Data Table'!V167</f>
        <v>0</v>
      </c>
      <c r="D61" s="9">
        <f>'Data Table'!V267</f>
        <v>1.1876222220120281</v>
      </c>
      <c r="E61" s="10">
        <f>'Data Table'!V67</f>
        <v>111239.73</v>
      </c>
      <c r="G61">
        <v>0</v>
      </c>
      <c r="H61">
        <v>1.187622</v>
      </c>
      <c r="I61" s="10">
        <v>111239.74</v>
      </c>
      <c r="K61" s="9">
        <f t="shared" si="3"/>
        <v>0</v>
      </c>
      <c r="L61" s="9">
        <f t="shared" si="4"/>
        <v>-2.2201202809490894E-7</v>
      </c>
      <c r="M61" s="11">
        <f t="shared" si="5"/>
        <v>1.0000000009313226E-2</v>
      </c>
    </row>
    <row r="62" spans="2:13" x14ac:dyDescent="0.25">
      <c r="B62">
        <f>'One person'!E62</f>
        <v>2078</v>
      </c>
      <c r="C62" s="9">
        <f>'Data Table'!V168</f>
        <v>0</v>
      </c>
      <c r="D62" s="9">
        <f>'Data Table'!V268</f>
        <v>1.0582273725488998</v>
      </c>
      <c r="E62" s="10">
        <f>'Data Table'!V68</f>
        <v>104571.43</v>
      </c>
      <c r="G62">
        <v>0</v>
      </c>
      <c r="H62">
        <v>1.058227</v>
      </c>
      <c r="I62" s="10">
        <v>104571.43</v>
      </c>
      <c r="K62" s="9">
        <f t="shared" si="3"/>
        <v>0</v>
      </c>
      <c r="L62" s="9">
        <f t="shared" si="4"/>
        <v>-3.7254889972970773E-7</v>
      </c>
      <c r="M62" s="11">
        <f t="shared" si="5"/>
        <v>0</v>
      </c>
    </row>
    <row r="63" spans="2:13" x14ac:dyDescent="0.25">
      <c r="B63">
        <f>'One person'!E63</f>
        <v>2079</v>
      </c>
      <c r="C63" s="9">
        <f>'Data Table'!V169</f>
        <v>0</v>
      </c>
      <c r="D63" s="9">
        <f>'Data Table'!V269</f>
        <v>0.93640613094225522</v>
      </c>
      <c r="E63" s="10">
        <f>'Data Table'!V69</f>
        <v>97622.689999999988</v>
      </c>
      <c r="G63">
        <v>0</v>
      </c>
      <c r="H63">
        <v>0.93640609999999991</v>
      </c>
      <c r="I63" s="10">
        <v>97622.69</v>
      </c>
      <c r="K63" s="9">
        <f t="shared" si="3"/>
        <v>0</v>
      </c>
      <c r="L63" s="9">
        <f t="shared" si="4"/>
        <v>-3.0942255313526346E-8</v>
      </c>
      <c r="M63" s="11">
        <f t="shared" si="5"/>
        <v>0</v>
      </c>
    </row>
    <row r="64" spans="2:13" x14ac:dyDescent="0.25">
      <c r="B64">
        <f>'One person'!E64</f>
        <v>2080</v>
      </c>
      <c r="C64" s="9">
        <f>'Data Table'!V170</f>
        <v>0</v>
      </c>
      <c r="D64" s="9">
        <f>'Data Table'!V270</f>
        <v>0.82249525662364009</v>
      </c>
      <c r="E64" s="10">
        <f>'Data Table'!V70</f>
        <v>90463.3</v>
      </c>
      <c r="G64">
        <v>0</v>
      </c>
      <c r="H64">
        <v>0.82249529999999993</v>
      </c>
      <c r="I64" s="10">
        <v>90463.29</v>
      </c>
      <c r="K64" s="9">
        <f t="shared" si="3"/>
        <v>0</v>
      </c>
      <c r="L64" s="9">
        <f t="shared" si="4"/>
        <v>4.3376359837310474E-8</v>
      </c>
      <c r="M64" s="11">
        <f t="shared" si="5"/>
        <v>-1.0000000009313226E-2</v>
      </c>
    </row>
    <row r="65" spans="2:13" x14ac:dyDescent="0.25">
      <c r="B65">
        <f>'One person'!E65</f>
        <v>2081</v>
      </c>
      <c r="C65" s="9">
        <f>'Data Table'!V171</f>
        <v>0</v>
      </c>
      <c r="D65" s="9">
        <f>'Data Table'!V271</f>
        <v>0.71676091300173084</v>
      </c>
      <c r="E65" s="10">
        <f>'Data Table'!V71</f>
        <v>83169.820000000007</v>
      </c>
      <c r="G65">
        <v>0</v>
      </c>
      <c r="H65">
        <v>0.71676089999999992</v>
      </c>
      <c r="I65" s="10">
        <v>83169.83</v>
      </c>
      <c r="K65" s="9">
        <f t="shared" si="3"/>
        <v>0</v>
      </c>
      <c r="L65" s="9">
        <f t="shared" si="4"/>
        <v>-1.3001730914119491E-8</v>
      </c>
      <c r="M65" s="11">
        <f t="shared" si="5"/>
        <v>9.9999999947613105E-3</v>
      </c>
    </row>
    <row r="66" spans="2:13" x14ac:dyDescent="0.25">
      <c r="B66">
        <f>'One person'!E66</f>
        <v>2082</v>
      </c>
      <c r="C66" s="9">
        <f>'Data Table'!V172</f>
        <v>0</v>
      </c>
      <c r="D66" s="9">
        <f>'Data Table'!V272</f>
        <v>0.62006208409216246</v>
      </c>
      <c r="E66" s="10">
        <f>'Data Table'!V72</f>
        <v>75906.509999999995</v>
      </c>
      <c r="G66">
        <v>0</v>
      </c>
      <c r="H66">
        <v>0.62006209999999995</v>
      </c>
      <c r="I66" s="10">
        <v>75906.509999999995</v>
      </c>
      <c r="K66" s="9">
        <f t="shared" si="3"/>
        <v>0</v>
      </c>
      <c r="L66" s="9">
        <f t="shared" si="4"/>
        <v>1.5907837491724308E-8</v>
      </c>
      <c r="M66" s="11">
        <f t="shared" si="5"/>
        <v>0</v>
      </c>
    </row>
    <row r="67" spans="2:13" x14ac:dyDescent="0.25">
      <c r="B67">
        <f>'One person'!E67</f>
        <v>2083</v>
      </c>
      <c r="C67" s="9">
        <f>'Data Table'!V173</f>
        <v>0</v>
      </c>
      <c r="D67" s="9">
        <f>'Data Table'!V273</f>
        <v>0.53184248627498443</v>
      </c>
      <c r="E67" s="10">
        <f>'Data Table'!V73</f>
        <v>68687.759999999995</v>
      </c>
      <c r="G67">
        <v>0</v>
      </c>
      <c r="H67">
        <v>0.5318425</v>
      </c>
      <c r="I67" s="10">
        <v>68687.759999999995</v>
      </c>
      <c r="K67" s="9">
        <f t="shared" ref="K67:K102" si="6">G67-C67</f>
        <v>0</v>
      </c>
      <c r="L67" s="9">
        <f t="shared" ref="L67:L102" si="7">H67-D67</f>
        <v>1.3725015568510912E-8</v>
      </c>
      <c r="M67" s="11">
        <f t="shared" ref="M67:M102" si="8">I67-E67</f>
        <v>0</v>
      </c>
    </row>
    <row r="68" spans="2:13" x14ac:dyDescent="0.25">
      <c r="B68">
        <f>'One person'!E68</f>
        <v>2084</v>
      </c>
      <c r="C68" s="9">
        <f>'Data Table'!V174</f>
        <v>0</v>
      </c>
      <c r="D68" s="9">
        <f>'Data Table'!V274</f>
        <v>0.4521549479723227</v>
      </c>
      <c r="E68" s="10">
        <f>'Data Table'!V74</f>
        <v>61607.86</v>
      </c>
      <c r="G68">
        <v>0</v>
      </c>
      <c r="H68">
        <v>0.45215490000000003</v>
      </c>
      <c r="I68" s="10">
        <v>61607.86</v>
      </c>
      <c r="K68" s="9">
        <f t="shared" si="6"/>
        <v>0</v>
      </c>
      <c r="L68" s="9">
        <f t="shared" si="7"/>
        <v>-4.7972322669842526E-8</v>
      </c>
      <c r="M68" s="11">
        <f t="shared" si="8"/>
        <v>0</v>
      </c>
    </row>
    <row r="69" spans="2:13" x14ac:dyDescent="0.25">
      <c r="B69">
        <f>'One person'!E69</f>
        <v>2085</v>
      </c>
      <c r="C69" s="9">
        <f>'Data Table'!V175</f>
        <v>0</v>
      </c>
      <c r="D69" s="9">
        <f>'Data Table'!V275</f>
        <v>0.3805264721897853</v>
      </c>
      <c r="E69" s="10">
        <f>'Data Table'!V75</f>
        <v>54699.850000000006</v>
      </c>
      <c r="G69">
        <v>0</v>
      </c>
      <c r="H69">
        <v>0.38052649999999999</v>
      </c>
      <c r="I69" s="10">
        <v>54699.85</v>
      </c>
      <c r="K69" s="9">
        <f t="shared" si="6"/>
        <v>0</v>
      </c>
      <c r="L69" s="9">
        <f t="shared" si="7"/>
        <v>2.7810214686674328E-8</v>
      </c>
      <c r="M69" s="11">
        <f t="shared" si="8"/>
        <v>0</v>
      </c>
    </row>
    <row r="70" spans="2:13" x14ac:dyDescent="0.25">
      <c r="B70">
        <f>'One person'!E70</f>
        <v>2086</v>
      </c>
      <c r="C70" s="9">
        <f>'Data Table'!V176</f>
        <v>0</v>
      </c>
      <c r="D70" s="9">
        <f>'Data Table'!V276</f>
        <v>0.31666450839479759</v>
      </c>
      <c r="E70" s="10">
        <f>'Data Table'!V76</f>
        <v>48023.43</v>
      </c>
      <c r="G70">
        <v>0</v>
      </c>
      <c r="H70">
        <v>0.31666450000000002</v>
      </c>
      <c r="I70" s="10">
        <v>48023.43</v>
      </c>
      <c r="K70" s="9">
        <f t="shared" si="6"/>
        <v>0</v>
      </c>
      <c r="L70" s="9">
        <f t="shared" si="7"/>
        <v>-8.3947975793030594E-9</v>
      </c>
      <c r="M70" s="11">
        <f t="shared" si="8"/>
        <v>0</v>
      </c>
    </row>
    <row r="71" spans="2:13" x14ac:dyDescent="0.25">
      <c r="B71">
        <f>'One person'!E71</f>
        <v>2087</v>
      </c>
      <c r="C71" s="9">
        <f>'Data Table'!V177</f>
        <v>0</v>
      </c>
      <c r="D71" s="9">
        <f>'Data Table'!V277</f>
        <v>0.25987060431412889</v>
      </c>
      <c r="E71" s="10">
        <f>'Data Table'!V77</f>
        <v>41577.97</v>
      </c>
      <c r="G71">
        <v>0</v>
      </c>
      <c r="H71">
        <v>0.25987060000000001</v>
      </c>
      <c r="I71" s="10">
        <v>41577.97</v>
      </c>
      <c r="K71" s="9">
        <f t="shared" si="6"/>
        <v>0</v>
      </c>
      <c r="L71" s="9">
        <f t="shared" si="7"/>
        <v>-4.3141288874615213E-9</v>
      </c>
      <c r="M71" s="11">
        <f t="shared" si="8"/>
        <v>0</v>
      </c>
    </row>
    <row r="72" spans="2:13" x14ac:dyDescent="0.25">
      <c r="B72">
        <f>'One person'!E72</f>
        <v>2088</v>
      </c>
      <c r="C72" s="9">
        <f>'Data Table'!V178</f>
        <v>0</v>
      </c>
      <c r="D72" s="9">
        <f>'Data Table'!V278</f>
        <v>0.21012107544468306</v>
      </c>
      <c r="E72" s="10">
        <f>'Data Table'!V78</f>
        <v>35467.31</v>
      </c>
      <c r="G72">
        <v>0</v>
      </c>
      <c r="H72">
        <v>0.21012110000000001</v>
      </c>
      <c r="I72" s="10">
        <v>35467.31</v>
      </c>
      <c r="K72" s="9">
        <f t="shared" si="6"/>
        <v>0</v>
      </c>
      <c r="L72" s="9">
        <f t="shared" si="7"/>
        <v>2.4555316946450745E-8</v>
      </c>
      <c r="M72" s="11">
        <f t="shared" si="8"/>
        <v>0</v>
      </c>
    </row>
    <row r="73" spans="2:13" x14ac:dyDescent="0.25">
      <c r="B73">
        <f>'One person'!E73</f>
        <v>2089</v>
      </c>
      <c r="C73" s="9">
        <f>'Data Table'!V179</f>
        <v>0</v>
      </c>
      <c r="D73" s="9">
        <f>'Data Table'!V279</f>
        <v>0.16702706716211874</v>
      </c>
      <c r="E73" s="10">
        <f>'Data Table'!V79</f>
        <v>29743.909999999996</v>
      </c>
      <c r="G73">
        <v>0</v>
      </c>
      <c r="H73">
        <v>0.16702710000000001</v>
      </c>
      <c r="I73" s="10">
        <v>29743.91</v>
      </c>
      <c r="K73" s="9">
        <f t="shared" si="6"/>
        <v>0</v>
      </c>
      <c r="L73" s="9">
        <f t="shared" si="7"/>
        <v>3.2837881275282754E-8</v>
      </c>
      <c r="M73" s="11">
        <f t="shared" si="8"/>
        <v>0</v>
      </c>
    </row>
    <row r="74" spans="2:13" x14ac:dyDescent="0.25">
      <c r="B74">
        <f>'One person'!E74</f>
        <v>2090</v>
      </c>
      <c r="C74" s="9">
        <f>'Data Table'!V180</f>
        <v>0</v>
      </c>
      <c r="D74" s="9">
        <f>'Data Table'!V280</f>
        <v>0.1303232622872442</v>
      </c>
      <c r="E74" s="10">
        <f>'Data Table'!V80</f>
        <v>24484.18</v>
      </c>
      <c r="G74">
        <v>0</v>
      </c>
      <c r="H74">
        <v>0.1303233</v>
      </c>
      <c r="I74" s="10">
        <v>24484.18</v>
      </c>
      <c r="K74" s="9">
        <f t="shared" si="6"/>
        <v>0</v>
      </c>
      <c r="L74" s="9">
        <f t="shared" si="7"/>
        <v>3.7712755807106646E-8</v>
      </c>
      <c r="M74" s="11">
        <f t="shared" si="8"/>
        <v>0</v>
      </c>
    </row>
    <row r="75" spans="2:13" x14ac:dyDescent="0.25">
      <c r="B75">
        <f>'One person'!E75</f>
        <v>2091</v>
      </c>
      <c r="C75" s="9">
        <f>'Data Table'!V181</f>
        <v>0</v>
      </c>
      <c r="D75" s="9">
        <f>'Data Table'!V281</f>
        <v>9.9502104244425849E-2</v>
      </c>
      <c r="E75" s="10">
        <f>'Data Table'!V81</f>
        <v>19721.89</v>
      </c>
      <c r="G75">
        <v>0</v>
      </c>
      <c r="H75">
        <v>9.9502099999999996E-2</v>
      </c>
      <c r="I75" s="10">
        <v>19721.89</v>
      </c>
      <c r="K75" s="9">
        <f t="shared" si="6"/>
        <v>0</v>
      </c>
      <c r="L75" s="9">
        <f t="shared" si="7"/>
        <v>-4.2444258524509948E-9</v>
      </c>
      <c r="M75" s="11">
        <f t="shared" si="8"/>
        <v>0</v>
      </c>
    </row>
    <row r="76" spans="2:13" x14ac:dyDescent="0.25">
      <c r="B76">
        <f>'One person'!E76</f>
        <v>2092</v>
      </c>
      <c r="C76" s="9">
        <f>'Data Table'!V182</f>
        <v>0</v>
      </c>
      <c r="D76" s="9">
        <f>'Data Table'!V282</f>
        <v>7.4111643281637482E-2</v>
      </c>
      <c r="E76" s="10">
        <f>'Data Table'!V82</f>
        <v>15497.25</v>
      </c>
      <c r="G76">
        <v>0</v>
      </c>
      <c r="H76">
        <v>7.4111640000000006E-2</v>
      </c>
      <c r="I76" s="10">
        <v>15497.25</v>
      </c>
      <c r="K76" s="9">
        <f t="shared" si="6"/>
        <v>0</v>
      </c>
      <c r="L76" s="9">
        <f t="shared" si="7"/>
        <v>-3.2816374756494682E-9</v>
      </c>
      <c r="M76" s="11">
        <f t="shared" si="8"/>
        <v>0</v>
      </c>
    </row>
    <row r="77" spans="2:13" x14ac:dyDescent="0.25">
      <c r="B77">
        <f>'One person'!E77</f>
        <v>2093</v>
      </c>
      <c r="C77" s="9">
        <f>'Data Table'!V183</f>
        <v>0</v>
      </c>
      <c r="D77" s="9">
        <f>'Data Table'!V283</f>
        <v>5.3742073817304489E-2</v>
      </c>
      <c r="E77" s="10">
        <f>'Data Table'!V83</f>
        <v>11855.93</v>
      </c>
      <c r="G77">
        <v>0</v>
      </c>
      <c r="H77">
        <v>5.3742070000000003E-2</v>
      </c>
      <c r="I77" s="10">
        <v>11855.93</v>
      </c>
      <c r="K77" s="9">
        <f t="shared" si="6"/>
        <v>0</v>
      </c>
      <c r="L77" s="9">
        <f t="shared" si="7"/>
        <v>-3.8173044863976102E-9</v>
      </c>
      <c r="M77" s="11">
        <f t="shared" si="8"/>
        <v>0</v>
      </c>
    </row>
    <row r="78" spans="2:13" x14ac:dyDescent="0.25">
      <c r="B78">
        <f>'One person'!E78</f>
        <v>2094</v>
      </c>
      <c r="C78" s="9">
        <f>'Data Table'!V184</f>
        <v>0</v>
      </c>
      <c r="D78" s="9">
        <f>'Data Table'!V284</f>
        <v>3.785635979104697E-2</v>
      </c>
      <c r="E78" s="10">
        <f>'Data Table'!V84</f>
        <v>8810.74</v>
      </c>
      <c r="G78">
        <v>0</v>
      </c>
      <c r="H78">
        <v>3.7856359999999999E-2</v>
      </c>
      <c r="I78" s="10">
        <v>8810.74</v>
      </c>
      <c r="K78" s="9">
        <f t="shared" si="6"/>
        <v>0</v>
      </c>
      <c r="L78" s="9">
        <f t="shared" si="7"/>
        <v>2.0895302849099906E-10</v>
      </c>
      <c r="M78" s="11">
        <f t="shared" si="8"/>
        <v>0</v>
      </c>
    </row>
    <row r="79" spans="2:13" x14ac:dyDescent="0.25">
      <c r="B79">
        <f>'One person'!E79</f>
        <v>2095</v>
      </c>
      <c r="C79" s="9">
        <f>'Data Table'!V185</f>
        <v>0</v>
      </c>
      <c r="D79" s="9">
        <f>'Data Table'!V285</f>
        <v>2.5708952106400246E-2</v>
      </c>
      <c r="E79" s="10">
        <f>'Data Table'!V85</f>
        <v>6312.63</v>
      </c>
      <c r="G79">
        <v>0</v>
      </c>
      <c r="H79">
        <v>2.5708950000000001E-2</v>
      </c>
      <c r="I79" s="10">
        <v>6312.63</v>
      </c>
      <c r="K79" s="9">
        <f t="shared" si="6"/>
        <v>0</v>
      </c>
      <c r="L79" s="9">
        <f t="shared" si="7"/>
        <v>-2.1064002451998132E-9</v>
      </c>
      <c r="M79" s="11">
        <f t="shared" si="8"/>
        <v>0</v>
      </c>
    </row>
    <row r="80" spans="2:13" x14ac:dyDescent="0.25">
      <c r="B80">
        <f>'One person'!E80</f>
        <v>2096</v>
      </c>
      <c r="C80" s="9">
        <f>'Data Table'!V186</f>
        <v>0</v>
      </c>
      <c r="D80" s="9">
        <f>'Data Table'!V286</f>
        <v>1.6858567449000387E-2</v>
      </c>
      <c r="E80" s="10">
        <f>'Data Table'!V86</f>
        <v>4367.17</v>
      </c>
      <c r="G80">
        <v>0</v>
      </c>
      <c r="H80">
        <v>1.685857E-2</v>
      </c>
      <c r="I80" s="10">
        <v>4367.17</v>
      </c>
      <c r="K80" s="9">
        <f t="shared" si="6"/>
        <v>0</v>
      </c>
      <c r="L80" s="9">
        <f t="shared" si="7"/>
        <v>2.5509996129380319E-9</v>
      </c>
      <c r="M80" s="11">
        <f t="shared" si="8"/>
        <v>0</v>
      </c>
    </row>
    <row r="81" spans="2:13" x14ac:dyDescent="0.25">
      <c r="B81">
        <f>'One person'!E81</f>
        <v>2097</v>
      </c>
      <c r="C81" s="9">
        <f>'Data Table'!V187</f>
        <v>0</v>
      </c>
      <c r="D81" s="9">
        <f>'Data Table'!V287</f>
        <v>1.0655921412721883E-2</v>
      </c>
      <c r="E81" s="10">
        <f>'Data Table'!V87</f>
        <v>2912.2</v>
      </c>
      <c r="G81">
        <v>0</v>
      </c>
      <c r="H81">
        <v>1.0655920000000001E-2</v>
      </c>
      <c r="I81" s="10">
        <v>2912.21</v>
      </c>
      <c r="K81" s="9">
        <f t="shared" si="6"/>
        <v>0</v>
      </c>
      <c r="L81" s="9">
        <f t="shared" si="7"/>
        <v>-1.4127218821852194E-9</v>
      </c>
      <c r="M81" s="11">
        <f t="shared" si="8"/>
        <v>1.0000000000218279E-2</v>
      </c>
    </row>
    <row r="82" spans="2:13" x14ac:dyDescent="0.25">
      <c r="B82">
        <f>'One person'!E82</f>
        <v>2098</v>
      </c>
      <c r="C82" s="9">
        <f>'Data Table'!V188</f>
        <v>0</v>
      </c>
      <c r="D82" s="9">
        <f>'Data Table'!V288</f>
        <v>6.4685366073998791E-3</v>
      </c>
      <c r="E82" s="10">
        <f>'Data Table'!V88</f>
        <v>1865.04</v>
      </c>
      <c r="G82">
        <v>0</v>
      </c>
      <c r="H82">
        <v>6.4685370000000008E-3</v>
      </c>
      <c r="I82" s="10">
        <v>1865.04</v>
      </c>
      <c r="K82" s="9">
        <f t="shared" si="6"/>
        <v>0</v>
      </c>
      <c r="L82" s="9">
        <f t="shared" si="7"/>
        <v>3.9260012168335079E-10</v>
      </c>
      <c r="M82" s="11">
        <f t="shared" si="8"/>
        <v>0</v>
      </c>
    </row>
    <row r="83" spans="2:13" x14ac:dyDescent="0.25">
      <c r="B83">
        <f>'One person'!E83</f>
        <v>2099</v>
      </c>
      <c r="C83" s="9">
        <f>'Data Table'!V189</f>
        <v>0</v>
      </c>
      <c r="D83" s="9">
        <f>'Data Table'!V289</f>
        <v>3.6972453905794239E-3</v>
      </c>
      <c r="E83" s="10">
        <f>'Data Table'!V89</f>
        <v>1124.6500000000001</v>
      </c>
      <c r="G83">
        <v>0</v>
      </c>
      <c r="H83">
        <v>3.697245E-3</v>
      </c>
      <c r="I83" s="10">
        <v>1124.6500000000001</v>
      </c>
      <c r="K83" s="9">
        <f t="shared" si="6"/>
        <v>0</v>
      </c>
      <c r="L83" s="9">
        <f t="shared" si="7"/>
        <v>-3.9057942383818878E-10</v>
      </c>
      <c r="M83" s="11">
        <f t="shared" si="8"/>
        <v>0</v>
      </c>
    </row>
    <row r="84" spans="2:13" x14ac:dyDescent="0.25">
      <c r="B84">
        <f>'One person'!E84</f>
        <v>2100</v>
      </c>
      <c r="C84" s="9">
        <f>'Data Table'!V190</f>
        <v>0</v>
      </c>
      <c r="D84" s="9">
        <f>'Data Table'!V290</f>
        <v>1.9873186166113593E-3</v>
      </c>
      <c r="E84" s="10">
        <f>'Data Table'!V90</f>
        <v>637.76</v>
      </c>
      <c r="G84">
        <v>0</v>
      </c>
      <c r="H84">
        <v>1.987319E-3</v>
      </c>
      <c r="I84" s="10">
        <v>637.76</v>
      </c>
      <c r="K84" s="9">
        <f t="shared" si="6"/>
        <v>0</v>
      </c>
      <c r="L84" s="9">
        <f t="shared" si="7"/>
        <v>3.8338864071299494E-10</v>
      </c>
      <c r="M84" s="11">
        <f t="shared" si="8"/>
        <v>0</v>
      </c>
    </row>
    <row r="85" spans="2:13" x14ac:dyDescent="0.25">
      <c r="B85">
        <f>'One person'!E85</f>
        <v>2101</v>
      </c>
      <c r="C85" s="9">
        <f>'Data Table'!V191</f>
        <v>0</v>
      </c>
      <c r="D85" s="9">
        <f>'Data Table'!V291</f>
        <v>9.8094849895089312E-4</v>
      </c>
      <c r="E85" s="10">
        <f>'Data Table'!V91</f>
        <v>332.12</v>
      </c>
      <c r="G85">
        <v>0</v>
      </c>
      <c r="H85">
        <v>9.809485000000001E-4</v>
      </c>
      <c r="I85" s="10">
        <v>332.12</v>
      </c>
      <c r="K85" s="9">
        <f t="shared" si="6"/>
        <v>0</v>
      </c>
      <c r="L85" s="9">
        <f t="shared" si="7"/>
        <v>1.0491069818430176E-12</v>
      </c>
      <c r="M85" s="11">
        <f t="shared" si="8"/>
        <v>0</v>
      </c>
    </row>
    <row r="86" spans="2:13" x14ac:dyDescent="0.25">
      <c r="B86">
        <f>'One person'!E86</f>
        <v>2102</v>
      </c>
      <c r="C86" s="9">
        <f>'Data Table'!V192</f>
        <v>0</v>
      </c>
      <c r="D86" s="9">
        <f>'Data Table'!V292</f>
        <v>4.3262249249360034E-4</v>
      </c>
      <c r="E86" s="10">
        <f>'Data Table'!V92</f>
        <v>154.51999999999998</v>
      </c>
      <c r="G86">
        <v>0</v>
      </c>
      <c r="H86">
        <v>4.3262249999999997E-4</v>
      </c>
      <c r="I86" s="10">
        <v>154.52000000000001</v>
      </c>
      <c r="K86" s="9">
        <f t="shared" si="6"/>
        <v>0</v>
      </c>
      <c r="L86" s="9">
        <f t="shared" si="7"/>
        <v>7.5063996359849006E-12</v>
      </c>
      <c r="M86" s="11">
        <f t="shared" si="8"/>
        <v>0</v>
      </c>
    </row>
    <row r="87" spans="2:13" x14ac:dyDescent="0.25">
      <c r="B87">
        <f>'One person'!E87</f>
        <v>2103</v>
      </c>
      <c r="C87" s="9">
        <f>'Data Table'!V193</f>
        <v>0</v>
      </c>
      <c r="D87" s="9">
        <f>'Data Table'!V293</f>
        <v>1.674854416593783E-4</v>
      </c>
      <c r="E87" s="10">
        <f>'Data Table'!V93</f>
        <v>63.11</v>
      </c>
      <c r="G87">
        <v>0</v>
      </c>
      <c r="H87">
        <v>1.6748540000000001E-4</v>
      </c>
      <c r="I87" s="10">
        <v>63.11</v>
      </c>
      <c r="K87" s="9">
        <f t="shared" si="6"/>
        <v>0</v>
      </c>
      <c r="L87" s="9">
        <f t="shared" si="7"/>
        <v>-4.1659378285366019E-11</v>
      </c>
      <c r="M87" s="11">
        <f t="shared" si="8"/>
        <v>0</v>
      </c>
    </row>
    <row r="88" spans="2:13" x14ac:dyDescent="0.25">
      <c r="B88">
        <f>'One person'!E88</f>
        <v>2104</v>
      </c>
      <c r="C88" s="9">
        <f>'Data Table'!V194</f>
        <v>0</v>
      </c>
      <c r="D88" s="9">
        <f>'Data Table'!V294</f>
        <v>5.634973933170973E-5</v>
      </c>
      <c r="E88" s="10">
        <f>'Data Table'!V94</f>
        <v>22.4</v>
      </c>
      <c r="G88">
        <v>0</v>
      </c>
      <c r="H88">
        <v>5.6349739999999996E-5</v>
      </c>
      <c r="I88" s="10">
        <v>22.4</v>
      </c>
      <c r="K88" s="9">
        <f t="shared" si="6"/>
        <v>0</v>
      </c>
      <c r="L88" s="9">
        <f t="shared" si="7"/>
        <v>6.6829026579111328E-13</v>
      </c>
      <c r="M88" s="11">
        <f t="shared" si="8"/>
        <v>0</v>
      </c>
    </row>
    <row r="89" spans="2:13" x14ac:dyDescent="0.25">
      <c r="B89">
        <f>'One person'!E89</f>
        <v>2105</v>
      </c>
      <c r="C89" s="9">
        <f>'Data Table'!V195</f>
        <v>0</v>
      </c>
      <c r="D89" s="9">
        <f>'Data Table'!V295</f>
        <v>1.5691615534055396E-5</v>
      </c>
      <c r="E89" s="10">
        <f>'Data Table'!V95</f>
        <v>6.58</v>
      </c>
      <c r="G89">
        <v>0</v>
      </c>
      <c r="H89">
        <v>1.5691619999999999E-5</v>
      </c>
      <c r="I89" s="10">
        <v>6.58</v>
      </c>
      <c r="K89" s="9">
        <f t="shared" si="6"/>
        <v>0</v>
      </c>
      <c r="L89" s="9">
        <f t="shared" si="7"/>
        <v>4.4659446022461864E-12</v>
      </c>
      <c r="M89" s="11">
        <f t="shared" si="8"/>
        <v>0</v>
      </c>
    </row>
    <row r="90" spans="2:13" x14ac:dyDescent="0.25">
      <c r="B90">
        <f>'One person'!E90</f>
        <v>2106</v>
      </c>
      <c r="C90" s="9">
        <f>'Data Table'!V196</f>
        <v>0</v>
      </c>
      <c r="D90" s="9">
        <f>'Data Table'!V296</f>
        <v>3.4102588040162595E-6</v>
      </c>
      <c r="E90" s="10">
        <f>'Data Table'!V96</f>
        <v>1.51</v>
      </c>
      <c r="G90">
        <v>0</v>
      </c>
      <c r="H90">
        <v>3.4102590000000001E-6</v>
      </c>
      <c r="I90" s="10">
        <v>1.51</v>
      </c>
      <c r="K90" s="9">
        <f t="shared" si="6"/>
        <v>0</v>
      </c>
      <c r="L90" s="9">
        <f t="shared" si="7"/>
        <v>1.959837406430168E-13</v>
      </c>
      <c r="M90" s="11">
        <f t="shared" si="8"/>
        <v>0</v>
      </c>
    </row>
    <row r="91" spans="2:13" x14ac:dyDescent="0.25">
      <c r="B91">
        <f>'One person'!E91</f>
        <v>2107</v>
      </c>
      <c r="C91" s="9">
        <f>'Data Table'!V197</f>
        <v>0</v>
      </c>
      <c r="D91" s="9">
        <f>'Data Table'!V297</f>
        <v>4.6966084248911909E-7</v>
      </c>
      <c r="E91" s="10">
        <f>'Data Table'!V97</f>
        <v>0.22</v>
      </c>
      <c r="G91">
        <v>0</v>
      </c>
      <c r="H91">
        <v>4.6966080000000003E-7</v>
      </c>
      <c r="I91" s="10">
        <v>0.22</v>
      </c>
      <c r="K91" s="9">
        <f t="shared" si="6"/>
        <v>0</v>
      </c>
      <c r="L91" s="9">
        <f t="shared" si="7"/>
        <v>-4.2489119063048936E-14</v>
      </c>
      <c r="M91" s="11">
        <f t="shared" si="8"/>
        <v>0</v>
      </c>
    </row>
    <row r="92" spans="2:13" x14ac:dyDescent="0.25">
      <c r="B92">
        <f>'One person'!E92</f>
        <v>2108</v>
      </c>
      <c r="C92" s="9">
        <f>'Data Table'!V198</f>
        <v>0</v>
      </c>
      <c r="D92" s="9">
        <f>'Data Table'!V298</f>
        <v>0</v>
      </c>
      <c r="E92" s="10">
        <f>'Data Table'!V98</f>
        <v>0</v>
      </c>
      <c r="G92">
        <v>0</v>
      </c>
      <c r="H92">
        <v>0</v>
      </c>
      <c r="I92" s="10">
        <v>0</v>
      </c>
      <c r="K92" s="9">
        <f t="shared" si="6"/>
        <v>0</v>
      </c>
      <c r="L92" s="9">
        <f t="shared" si="7"/>
        <v>0</v>
      </c>
      <c r="M92" s="11">
        <f t="shared" si="8"/>
        <v>0</v>
      </c>
    </row>
    <row r="93" spans="2:13" x14ac:dyDescent="0.25">
      <c r="B93">
        <f>'One person'!E93</f>
        <v>2109</v>
      </c>
      <c r="C93" s="9">
        <f>'Data Table'!V199</f>
        <v>0</v>
      </c>
      <c r="D93" s="9">
        <f>'Data Table'!V299</f>
        <v>0</v>
      </c>
      <c r="E93" s="10">
        <f>'Data Table'!V99</f>
        <v>0</v>
      </c>
      <c r="G93">
        <v>0</v>
      </c>
      <c r="H93">
        <v>0</v>
      </c>
      <c r="I93" s="10">
        <v>0</v>
      </c>
      <c r="K93" s="9">
        <f t="shared" si="6"/>
        <v>0</v>
      </c>
      <c r="L93" s="9">
        <f t="shared" si="7"/>
        <v>0</v>
      </c>
      <c r="M93" s="11">
        <f t="shared" si="8"/>
        <v>0</v>
      </c>
    </row>
    <row r="94" spans="2:13" x14ac:dyDescent="0.25">
      <c r="B94">
        <f>'One person'!E94</f>
        <v>2110</v>
      </c>
      <c r="C94" s="9">
        <f>'Data Table'!V200</f>
        <v>0</v>
      </c>
      <c r="D94" s="9">
        <f>'Data Table'!V300</f>
        <v>0</v>
      </c>
      <c r="E94" s="10">
        <f>'Data Table'!V100</f>
        <v>0</v>
      </c>
      <c r="G94">
        <v>0</v>
      </c>
      <c r="H94">
        <v>0</v>
      </c>
      <c r="I94" s="10">
        <v>0</v>
      </c>
      <c r="K94" s="9">
        <f t="shared" si="6"/>
        <v>0</v>
      </c>
      <c r="L94" s="9">
        <f t="shared" si="7"/>
        <v>0</v>
      </c>
      <c r="M94" s="11">
        <f t="shared" si="8"/>
        <v>0</v>
      </c>
    </row>
    <row r="95" spans="2:13" x14ac:dyDescent="0.25">
      <c r="B95">
        <f>'One person'!E95</f>
        <v>2111</v>
      </c>
      <c r="C95" s="9">
        <f>'Data Table'!V201</f>
        <v>0</v>
      </c>
      <c r="D95" s="9">
        <f>'Data Table'!V301</f>
        <v>0</v>
      </c>
      <c r="E95" s="10">
        <f>'Data Table'!V101</f>
        <v>0</v>
      </c>
      <c r="G95">
        <v>0</v>
      </c>
      <c r="H95">
        <v>0</v>
      </c>
      <c r="I95" s="10">
        <v>0</v>
      </c>
      <c r="K95" s="9">
        <f t="shared" si="6"/>
        <v>0</v>
      </c>
      <c r="L95" s="9">
        <f t="shared" si="7"/>
        <v>0</v>
      </c>
      <c r="M95" s="11">
        <f t="shared" si="8"/>
        <v>0</v>
      </c>
    </row>
    <row r="96" spans="2:13" x14ac:dyDescent="0.25">
      <c r="B96">
        <f>'One person'!E96</f>
        <v>2112</v>
      </c>
      <c r="C96" s="9">
        <f>'Data Table'!V202</f>
        <v>0</v>
      </c>
      <c r="D96" s="9">
        <f>'Data Table'!V302</f>
        <v>0</v>
      </c>
      <c r="E96" s="10">
        <f>'Data Table'!V102</f>
        <v>0</v>
      </c>
      <c r="G96">
        <v>0</v>
      </c>
      <c r="H96">
        <v>0</v>
      </c>
      <c r="I96" s="10">
        <v>0</v>
      </c>
      <c r="K96" s="9">
        <f t="shared" si="6"/>
        <v>0</v>
      </c>
      <c r="L96" s="9">
        <f t="shared" si="7"/>
        <v>0</v>
      </c>
      <c r="M96" s="11">
        <f t="shared" si="8"/>
        <v>0</v>
      </c>
    </row>
    <row r="97" spans="2:13" x14ac:dyDescent="0.25">
      <c r="B97">
        <f>'One person'!E97</f>
        <v>2113</v>
      </c>
      <c r="C97" s="9">
        <f>'Data Table'!V203</f>
        <v>0</v>
      </c>
      <c r="D97" s="9">
        <f>'Data Table'!V303</f>
        <v>0</v>
      </c>
      <c r="E97" s="10">
        <f>'Data Table'!V103</f>
        <v>0</v>
      </c>
      <c r="G97">
        <v>0</v>
      </c>
      <c r="H97">
        <v>0</v>
      </c>
      <c r="I97" s="10">
        <v>0</v>
      </c>
      <c r="K97" s="9">
        <f t="shared" si="6"/>
        <v>0</v>
      </c>
      <c r="L97" s="9">
        <f t="shared" si="7"/>
        <v>0</v>
      </c>
      <c r="M97" s="11">
        <f t="shared" si="8"/>
        <v>0</v>
      </c>
    </row>
    <row r="98" spans="2:13" x14ac:dyDescent="0.25">
      <c r="B98">
        <f>'One person'!E98</f>
        <v>2114</v>
      </c>
      <c r="C98" s="9">
        <f>'Data Table'!V204</f>
        <v>0</v>
      </c>
      <c r="D98" s="9">
        <f>'Data Table'!V304</f>
        <v>0</v>
      </c>
      <c r="E98" s="10">
        <f>'Data Table'!V104</f>
        <v>0</v>
      </c>
      <c r="G98">
        <v>0</v>
      </c>
      <c r="H98">
        <v>0</v>
      </c>
      <c r="I98" s="10">
        <v>0</v>
      </c>
      <c r="K98" s="9">
        <f t="shared" si="6"/>
        <v>0</v>
      </c>
      <c r="L98" s="9">
        <f t="shared" si="7"/>
        <v>0</v>
      </c>
      <c r="M98" s="11">
        <f t="shared" si="8"/>
        <v>0</v>
      </c>
    </row>
    <row r="99" spans="2:13" x14ac:dyDescent="0.25">
      <c r="B99">
        <f>'One person'!E99</f>
        <v>2115</v>
      </c>
      <c r="C99" s="9">
        <f>'Data Table'!V205</f>
        <v>0</v>
      </c>
      <c r="D99" s="9">
        <f>'Data Table'!V305</f>
        <v>0</v>
      </c>
      <c r="E99" s="10">
        <f>'Data Table'!V105</f>
        <v>0</v>
      </c>
      <c r="G99">
        <v>0</v>
      </c>
      <c r="H99">
        <v>0</v>
      </c>
      <c r="I99" s="10">
        <v>0</v>
      </c>
      <c r="K99" s="9">
        <f t="shared" si="6"/>
        <v>0</v>
      </c>
      <c r="L99" s="9">
        <f t="shared" si="7"/>
        <v>0</v>
      </c>
      <c r="M99" s="11">
        <f t="shared" si="8"/>
        <v>0</v>
      </c>
    </row>
    <row r="100" spans="2:13" x14ac:dyDescent="0.25">
      <c r="B100">
        <f>'One person'!E100</f>
        <v>2116</v>
      </c>
      <c r="C100" s="9">
        <f>'Data Table'!V206</f>
        <v>0</v>
      </c>
      <c r="D100" s="9">
        <f>'Data Table'!V306</f>
        <v>0</v>
      </c>
      <c r="E100" s="10">
        <f>'Data Table'!V106</f>
        <v>0</v>
      </c>
      <c r="G100">
        <v>0</v>
      </c>
      <c r="H100">
        <v>0</v>
      </c>
      <c r="I100" s="10">
        <v>0</v>
      </c>
      <c r="K100" s="9">
        <f t="shared" si="6"/>
        <v>0</v>
      </c>
      <c r="L100" s="9">
        <f t="shared" si="7"/>
        <v>0</v>
      </c>
      <c r="M100" s="11">
        <f t="shared" si="8"/>
        <v>0</v>
      </c>
    </row>
    <row r="101" spans="2:13" x14ac:dyDescent="0.25">
      <c r="B101">
        <f>'One person'!E101</f>
        <v>2117</v>
      </c>
      <c r="C101" s="9">
        <f>'Data Table'!V207</f>
        <v>0</v>
      </c>
      <c r="D101" s="9">
        <f>'Data Table'!V307</f>
        <v>0</v>
      </c>
      <c r="E101" s="10">
        <f>'Data Table'!V107</f>
        <v>0</v>
      </c>
      <c r="G101">
        <v>0</v>
      </c>
      <c r="H101">
        <v>0</v>
      </c>
      <c r="I101" s="10">
        <v>0</v>
      </c>
      <c r="K101" s="9">
        <f t="shared" si="6"/>
        <v>0</v>
      </c>
      <c r="L101" s="9">
        <f t="shared" si="7"/>
        <v>0</v>
      </c>
      <c r="M101" s="11">
        <f t="shared" si="8"/>
        <v>0</v>
      </c>
    </row>
    <row r="102" spans="2:13" x14ac:dyDescent="0.25">
      <c r="B102">
        <f>'One person'!E102</f>
        <v>2118</v>
      </c>
      <c r="C102" s="9">
        <f>'Data Table'!V208</f>
        <v>0</v>
      </c>
      <c r="D102" s="9">
        <f>'Data Table'!V308</f>
        <v>0</v>
      </c>
      <c r="E102" s="10">
        <f>'Data Table'!V108</f>
        <v>0</v>
      </c>
      <c r="G102">
        <v>0</v>
      </c>
      <c r="H102">
        <v>0</v>
      </c>
      <c r="I102" s="10">
        <v>0</v>
      </c>
      <c r="K102" s="9">
        <f t="shared" si="6"/>
        <v>0</v>
      </c>
      <c r="L102" s="9">
        <f t="shared" si="7"/>
        <v>0</v>
      </c>
      <c r="M102" s="11">
        <f t="shared" si="8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2"/>
  <sheetViews>
    <sheetView workbookViewId="0"/>
  </sheetViews>
  <sheetFormatPr defaultRowHeight="15" x14ac:dyDescent="0.25"/>
  <cols>
    <col min="2" max="2" width="12" bestFit="1" customWidth="1"/>
    <col min="3" max="3" width="11.85546875" bestFit="1" customWidth="1"/>
    <col min="5" max="5" width="5" bestFit="1" customWidth="1"/>
    <col min="8" max="8" width="11.85546875" style="3" bestFit="1" customWidth="1"/>
    <col min="9" max="9" width="10.85546875" style="3" bestFit="1" customWidth="1"/>
    <col min="11" max="11" width="9.85546875" style="3" bestFit="1" customWidth="1"/>
  </cols>
  <sheetData>
    <row r="1" spans="1:29" x14ac:dyDescent="0.25">
      <c r="A1" s="4" t="s">
        <v>62</v>
      </c>
      <c r="N1" s="4"/>
      <c r="O1" s="4"/>
      <c r="P1" s="4" t="s">
        <v>9</v>
      </c>
      <c r="Q1" s="4"/>
      <c r="R1" s="4"/>
      <c r="S1" s="4"/>
      <c r="T1" s="4"/>
      <c r="U1" s="4"/>
      <c r="V1" s="4" t="s">
        <v>12</v>
      </c>
      <c r="W1" s="4"/>
      <c r="X1" s="4" t="s">
        <v>43</v>
      </c>
      <c r="Y1" s="4"/>
      <c r="Z1" s="4"/>
      <c r="AA1" s="4"/>
      <c r="AB1" s="4"/>
      <c r="AC1" s="4"/>
    </row>
    <row r="2" spans="1:29" x14ac:dyDescent="0.25">
      <c r="A2" s="4" t="s">
        <v>63</v>
      </c>
      <c r="E2" s="4" t="s">
        <v>17</v>
      </c>
      <c r="F2" s="4" t="s">
        <v>25</v>
      </c>
      <c r="G2" s="4" t="s">
        <v>26</v>
      </c>
      <c r="H2" s="5" t="s">
        <v>24</v>
      </c>
      <c r="I2" s="5" t="s">
        <v>28</v>
      </c>
      <c r="J2" s="4" t="s">
        <v>27</v>
      </c>
      <c r="K2" s="5" t="s">
        <v>29</v>
      </c>
      <c r="N2" s="4" t="s">
        <v>6</v>
      </c>
      <c r="O2" s="4" t="s">
        <v>52</v>
      </c>
      <c r="P2" s="4" t="s">
        <v>31</v>
      </c>
      <c r="Q2" s="4" t="s">
        <v>49</v>
      </c>
      <c r="R2" s="4" t="s">
        <v>50</v>
      </c>
      <c r="S2" s="4" t="s">
        <v>51</v>
      </c>
      <c r="T2" s="4" t="s">
        <v>48</v>
      </c>
      <c r="U2" s="4"/>
      <c r="V2" s="4" t="s">
        <v>50</v>
      </c>
      <c r="W2" s="4"/>
      <c r="X2" s="4" t="s">
        <v>6</v>
      </c>
      <c r="Y2" s="4" t="s">
        <v>52</v>
      </c>
      <c r="Z2" s="4" t="s">
        <v>31</v>
      </c>
      <c r="AA2" s="4" t="s">
        <v>49</v>
      </c>
      <c r="AB2" s="4" t="s">
        <v>50</v>
      </c>
      <c r="AC2" s="4" t="s">
        <v>51</v>
      </c>
    </row>
    <row r="3" spans="1:29" x14ac:dyDescent="0.25">
      <c r="E3">
        <f>Assumptions!C3</f>
        <v>2019</v>
      </c>
      <c r="F3">
        <f>P3</f>
        <v>1</v>
      </c>
      <c r="G3">
        <f>1-F3</f>
        <v>0</v>
      </c>
      <c r="H3" s="3">
        <f>IF(N3&lt;65,Assumptions!$C$6,Assumptions!$C$7)*(1+Assumptions!$C$8)^(E3-$E$3)</f>
        <v>10190</v>
      </c>
      <c r="I3" s="3">
        <f>ROUND(H3*G3,2)</f>
        <v>0</v>
      </c>
      <c r="J3">
        <v>1</v>
      </c>
      <c r="K3" s="3">
        <f>ROUND(I3*J3,2)</f>
        <v>0</v>
      </c>
      <c r="N3">
        <f>C6</f>
        <v>46</v>
      </c>
      <c r="O3">
        <f>C7</f>
        <v>10</v>
      </c>
      <c r="P3">
        <f>IF(C5="Active",1,0)</f>
        <v>1</v>
      </c>
      <c r="Q3">
        <f>IF(AND(N3&gt;=Assumptions!$C$4,O3&gt;=Assumptions!$C$5),IF(O3&lt;50,P3*VLOOKUP(N3,Ret!$A$2:$AZ$27,O3+2),P3),0)</f>
        <v>0</v>
      </c>
      <c r="R3">
        <f>IF(P3=Q3,0,P3*VLOOKUP(N3,Mort!$A$2:$E$115,IF($C$8="M",2,3)))</f>
        <v>1.16E-3</v>
      </c>
      <c r="S3">
        <f>IF(OR(N3&lt;50,O3&lt;5),P3*VLOOKUP(N3,Withd!$A$2:$AZ$57,O3+2),0)</f>
        <v>4.1000000000000002E-2</v>
      </c>
      <c r="T3">
        <v>1</v>
      </c>
      <c r="V3">
        <f>VLOOKUP(N3,Mort!$A$2:$E$115,IF($C$8="M",4,5))</f>
        <v>2.65E-3</v>
      </c>
      <c r="X3">
        <f>N3-O3</f>
        <v>36</v>
      </c>
      <c r="Y3">
        <v>0</v>
      </c>
      <c r="Z3">
        <f>IF(C5="Active",1,0)</f>
        <v>1</v>
      </c>
      <c r="AA3">
        <f>IF(AND(X3&gt;=Assumptions!$C$4,Y3&gt;=Assumptions!$C$5),IF(Y3&lt;50,Z3*VLOOKUP(X3,Ret!$A$2:$AZ$27,Y3+2),Z3),0)</f>
        <v>0</v>
      </c>
      <c r="AB3">
        <f>IF(Z3=AA3,0,Z3*VLOOKUP(X3,Mort!$A$2:$E$115,IF($C$8="M",2,3)))</f>
        <v>6.0999999999999997E-4</v>
      </c>
      <c r="AC3">
        <f>IF(OR(X3&lt;50,Y3&lt;5),Z3*VLOOKUP(X3,Withd!$A$2:$AZ$57,Y3+2),0)</f>
        <v>0.15240000000000001</v>
      </c>
    </row>
    <row r="4" spans="1:29" x14ac:dyDescent="0.25">
      <c r="B4" s="4" t="s">
        <v>3</v>
      </c>
      <c r="C4">
        <f>'Data Table'!D2</f>
        <v>1</v>
      </c>
      <c r="E4">
        <f>E3+1</f>
        <v>2020</v>
      </c>
      <c r="F4">
        <f>P4</f>
        <v>0.95783999999999991</v>
      </c>
      <c r="G4">
        <f>G3*(1-V3)+Q3</f>
        <v>0</v>
      </c>
      <c r="H4" s="3">
        <f>IF(N4&lt;65,Assumptions!$C$6,Assumptions!$C$7)*(1+Assumptions!$C$8)^(E4-$E$3)</f>
        <v>10750.449999999999</v>
      </c>
      <c r="I4" s="3">
        <f t="shared" ref="I4:I67" si="0">ROUND(H4*G4,2)</f>
        <v>0</v>
      </c>
      <c r="J4">
        <f>J3/(1+Assumptions!$C$9)</f>
        <v>0.96339113680154143</v>
      </c>
      <c r="K4" s="3">
        <f t="shared" ref="K4:K67" si="1">ROUND(I4*J4,2)</f>
        <v>0</v>
      </c>
      <c r="N4">
        <f>N3+1</f>
        <v>47</v>
      </c>
      <c r="O4">
        <f>O3+1</f>
        <v>11</v>
      </c>
      <c r="P4">
        <f>P3-Q3-R3-S3</f>
        <v>0.95783999999999991</v>
      </c>
      <c r="Q4">
        <f>IF(AND(N4&gt;=Assumptions!$C$4,O4&gt;=Assumptions!$C$5),IF(O4&lt;50,P4*VLOOKUP(N4,Ret!$A$2:$AZ$27,O4+2),P4),0)</f>
        <v>0</v>
      </c>
      <c r="R4">
        <f>IF(P4=Q4,0,P4*VLOOKUP(N4,Mort!$A$2:$E$115,IF($C$8="M",2,3)))</f>
        <v>1.2068783999999999E-3</v>
      </c>
      <c r="S4">
        <f>IF(OR(N4&lt;50,O4&lt;5),P4*VLOOKUP(N4,Withd!$A$2:$AZ$57,O4+2),0)</f>
        <v>3.6589487999999996E-2</v>
      </c>
      <c r="T4">
        <f>T3*(1+Assumptions!$C$10)</f>
        <v>1.0325</v>
      </c>
      <c r="V4">
        <f>VLOOKUP(N4,Mort!$A$2:$E$115,IF($C$8="M",4,5))</f>
        <v>3.0999999999999999E-3</v>
      </c>
      <c r="X4">
        <f>X3+1</f>
        <v>37</v>
      </c>
      <c r="Y4">
        <f>Y3+1</f>
        <v>1</v>
      </c>
      <c r="Z4">
        <f>Z3-AA3-AB3-AC3</f>
        <v>0.84699000000000002</v>
      </c>
      <c r="AA4">
        <f>IF(AND(X4&gt;=Assumptions!$C$4,Y4&gt;=Assumptions!$C$5),IF(Y4&lt;50,Z4*VLOOKUP(X4,Ret!$A$2:$AZ$27,Y4+2),Z4),0)</f>
        <v>0</v>
      </c>
      <c r="AB4">
        <f>IF(Z4=AA4,0,Z4*VLOOKUP(X4,Mort!$A$2:$E$115,IF($C$8="M",2,3)))</f>
        <v>5.5054349999999997E-4</v>
      </c>
      <c r="AC4">
        <f>IF(OR(X4&lt;50,Y4&lt;5),Z4*VLOOKUP(X4,Withd!$A$2:$AZ$57,Y4+2),0)</f>
        <v>0.11239557300000001</v>
      </c>
    </row>
    <row r="5" spans="1:29" x14ac:dyDescent="0.25">
      <c r="B5" s="4" t="s">
        <v>5</v>
      </c>
      <c r="C5" t="str">
        <f>VLOOKUP($C$4,AMMset!$A$2:$E$18,2,FALSE)</f>
        <v>Active</v>
      </c>
      <c r="E5">
        <f t="shared" ref="E5:E68" si="2">E4+1</f>
        <v>2021</v>
      </c>
      <c r="F5">
        <f t="shared" ref="F5:F68" si="3">P5</f>
        <v>0.92004363359999997</v>
      </c>
      <c r="G5">
        <f t="shared" ref="G5:G68" si="4">G4*(1-V4)+Q4</f>
        <v>0</v>
      </c>
      <c r="H5" s="3">
        <f>IF(N5&lt;65,Assumptions!$C$6,Assumptions!$C$7)*(1+Assumptions!$C$8)^(E5-$E$3)</f>
        <v>11341.724749999999</v>
      </c>
      <c r="I5" s="3">
        <f t="shared" si="0"/>
        <v>0</v>
      </c>
      <c r="J5">
        <f>J4/(1+Assumptions!$C$9)</f>
        <v>0.9281224824677663</v>
      </c>
      <c r="K5" s="3">
        <f t="shared" si="1"/>
        <v>0</v>
      </c>
      <c r="N5">
        <f t="shared" ref="N5:O68" si="5">N4+1</f>
        <v>48</v>
      </c>
      <c r="O5">
        <f t="shared" si="5"/>
        <v>12</v>
      </c>
      <c r="P5">
        <f t="shared" ref="P5:P68" si="6">P4-Q4-R4-S4</f>
        <v>0.92004363359999997</v>
      </c>
      <c r="Q5">
        <f>IF(AND(N5&gt;=Assumptions!$C$4,O5&gt;=Assumptions!$C$5),IF(O5&lt;50,P5*VLOOKUP(N5,Ret!$A$2:$AZ$27,O5+2),P5),0)</f>
        <v>0</v>
      </c>
      <c r="R5">
        <f>IF(P5=Q5,0,P5*VLOOKUP(N5,Mort!$A$2:$E$115,IF($C$8="M",2,3)))</f>
        <v>1.2512593416960001E-3</v>
      </c>
      <c r="S5">
        <f>IF(OR(N5&lt;50,O5&lt;5),P5*VLOOKUP(N5,Withd!$A$2:$AZ$57,O5+2),0)</f>
        <v>3.2661548992799994E-2</v>
      </c>
      <c r="T5">
        <f>T4*(1+Assumptions!$C$10)</f>
        <v>1.0660562499999999</v>
      </c>
      <c r="V5">
        <f>VLOOKUP(N5,Mort!$A$2:$E$115,IF($C$8="M",4,5))</f>
        <v>3.63E-3</v>
      </c>
      <c r="X5">
        <f t="shared" ref="X5:X68" si="7">X4+1</f>
        <v>38</v>
      </c>
      <c r="Y5">
        <f t="shared" ref="Y5:Y68" si="8">Y4+1</f>
        <v>2</v>
      </c>
      <c r="Z5">
        <f t="shared" ref="Z5:Z68" si="9">Z4-AA4-AB4-AC4</f>
        <v>0.73404388350000005</v>
      </c>
      <c r="AA5">
        <f>IF(AND(X5&gt;=Assumptions!$C$4,Y5&gt;=Assumptions!$C$5),IF(Y5&lt;50,Z5*VLOOKUP(X5,Ret!$A$2:$AZ$27,Y5+2),Z5),0)</f>
        <v>0</v>
      </c>
      <c r="AB5">
        <f>IF(Z5=AA5,0,Z5*VLOOKUP(X5,Mort!$A$2:$E$115,IF($C$8="M",2,3)))</f>
        <v>5.0649027961500006E-4</v>
      </c>
      <c r="AC5">
        <f>IF(OR(X5&lt;50,Y5&lt;5),Z5*VLOOKUP(X5,Withd!$A$2:$AZ$57,Y5+2),0)</f>
        <v>8.2946958835500004E-2</v>
      </c>
    </row>
    <row r="6" spans="1:29" x14ac:dyDescent="0.25">
      <c r="B6" s="4" t="s">
        <v>6</v>
      </c>
      <c r="C6">
        <f>VLOOKUP($C$4,AMMset!$A$2:$E$18,3,FALSE)</f>
        <v>46</v>
      </c>
      <c r="E6">
        <f t="shared" si="2"/>
        <v>2022</v>
      </c>
      <c r="F6">
        <f t="shared" si="3"/>
        <v>0.88613082526550402</v>
      </c>
      <c r="G6">
        <f t="shared" si="4"/>
        <v>0</v>
      </c>
      <c r="H6" s="3">
        <f>IF(N6&lt;65,Assumptions!$C$6,Assumptions!$C$7)*(1+Assumptions!$C$8)^(E6-$E$3)</f>
        <v>11965.519611249998</v>
      </c>
      <c r="I6" s="3">
        <f t="shared" si="0"/>
        <v>0</v>
      </c>
      <c r="J6">
        <f>J5/(1+Assumptions!$C$9)</f>
        <v>0.89414497347569</v>
      </c>
      <c r="K6" s="3">
        <f t="shared" si="1"/>
        <v>0</v>
      </c>
      <c r="N6">
        <f t="shared" si="5"/>
        <v>49</v>
      </c>
      <c r="O6">
        <f t="shared" si="5"/>
        <v>13</v>
      </c>
      <c r="P6">
        <f t="shared" si="6"/>
        <v>0.88613082526550402</v>
      </c>
      <c r="Q6">
        <f>IF(AND(N6&gt;=Assumptions!$C$4,O6&gt;=Assumptions!$C$5),IF(O6&lt;50,P6*VLOOKUP(N6,Ret!$A$2:$AZ$27,O6+2),P6),0)</f>
        <v>0</v>
      </c>
      <c r="R6">
        <f>IF(P6=Q6,0,P6*VLOOKUP(N6,Mort!$A$2:$E$115,IF($C$8="M",2,3)))</f>
        <v>1.2848896966349808E-3</v>
      </c>
      <c r="S6">
        <f>IF(OR(N6&lt;50,O6&lt;5),P6*VLOOKUP(N6,Withd!$A$2:$AZ$57,O6+2),0)</f>
        <v>2.7026990170597873E-2</v>
      </c>
      <c r="T6">
        <f>T5*(1+Assumptions!$C$10)</f>
        <v>1.1007030781249998</v>
      </c>
      <c r="V6">
        <f>VLOOKUP(N6,Mort!$A$2:$E$115,IF($C$8="M",4,5))</f>
        <v>4.2700000000000004E-3</v>
      </c>
      <c r="X6">
        <f t="shared" si="7"/>
        <v>39</v>
      </c>
      <c r="Y6">
        <f t="shared" si="8"/>
        <v>3</v>
      </c>
      <c r="Z6">
        <f t="shared" si="9"/>
        <v>0.65059043438488506</v>
      </c>
      <c r="AA6">
        <f>IF(AND(X6&gt;=Assumptions!$C$4,Y6&gt;=Assumptions!$C$5),IF(Y6&lt;50,Z6*VLOOKUP(X6,Ret!$A$2:$AZ$27,Y6+2),Z6),0)</f>
        <v>0</v>
      </c>
      <c r="AB6">
        <f>IF(Z6=AA6,0,Z6*VLOOKUP(X6,Mort!$A$2:$E$115,IF($C$8="M",2,3)))</f>
        <v>4.7493101710096609E-4</v>
      </c>
      <c r="AC6">
        <f>IF(OR(X6&lt;50,Y6&lt;5),Z6*VLOOKUP(X6,Withd!$A$2:$AZ$57,Y6+2),0)</f>
        <v>6.0700087528109771E-2</v>
      </c>
    </row>
    <row r="7" spans="1:29" x14ac:dyDescent="0.25">
      <c r="B7" s="4" t="s">
        <v>7</v>
      </c>
      <c r="C7">
        <f>VLOOKUP($C$4,AMMset!$A$2:$E$18,4,FALSE)</f>
        <v>10</v>
      </c>
      <c r="E7">
        <f t="shared" si="2"/>
        <v>2023</v>
      </c>
      <c r="F7">
        <f t="shared" si="3"/>
        <v>0.85781894539827119</v>
      </c>
      <c r="G7">
        <f t="shared" si="4"/>
        <v>0</v>
      </c>
      <c r="H7" s="3">
        <f>IF(N7&lt;65,Assumptions!$C$6,Assumptions!$C$7)*(1+Assumptions!$C$8)^(E7-$E$3)</f>
        <v>12623.623189868747</v>
      </c>
      <c r="I7" s="3">
        <f t="shared" si="0"/>
        <v>0</v>
      </c>
      <c r="J7">
        <f>J6/(1+Assumptions!$C$9)</f>
        <v>0.86141134246212903</v>
      </c>
      <c r="K7" s="3">
        <f t="shared" si="1"/>
        <v>0</v>
      </c>
      <c r="N7">
        <f t="shared" si="5"/>
        <v>50</v>
      </c>
      <c r="O7">
        <f t="shared" si="5"/>
        <v>14</v>
      </c>
      <c r="P7">
        <f t="shared" si="6"/>
        <v>0.85781894539827119</v>
      </c>
      <c r="Q7">
        <f>IF(AND(N7&gt;=Assumptions!$C$4,O7&gt;=Assumptions!$C$5),IF(O7&lt;50,P7*VLOOKUP(N7,Ret!$A$2:$AZ$27,O7+2),P7),0)</f>
        <v>1.2867284180974067E-2</v>
      </c>
      <c r="R7">
        <f>IF(P7=Q7,0,P7*VLOOKUP(N7,Mort!$A$2:$E$115,IF($C$8="M",2,3)))</f>
        <v>1.3296193653673204E-3</v>
      </c>
      <c r="S7">
        <f>IF(OR(N7&lt;50,O7&lt;5),P7*VLOOKUP(N7,Withd!$A$2:$AZ$57,O7+2),0)</f>
        <v>0</v>
      </c>
      <c r="T7">
        <f>T6*(1+Assumptions!$C$10)</f>
        <v>1.1364759281640622</v>
      </c>
      <c r="V7">
        <f>VLOOKUP(N7,Mort!$A$2:$E$115,IF($C$8="M",4,5))</f>
        <v>5.0099999999999997E-3</v>
      </c>
      <c r="X7">
        <f t="shared" si="7"/>
        <v>40</v>
      </c>
      <c r="Y7">
        <f t="shared" si="8"/>
        <v>4</v>
      </c>
      <c r="Z7">
        <f t="shared" si="9"/>
        <v>0.58941541583967438</v>
      </c>
      <c r="AA7">
        <f>IF(AND(X7&gt;=Assumptions!$C$4,Y7&gt;=Assumptions!$C$5),IF(Y7&lt;50,Z7*VLOOKUP(X7,Ret!$A$2:$AZ$27,Y7+2),Z7),0)</f>
        <v>0</v>
      </c>
      <c r="AB7">
        <f>IF(Z7=AA7,0,Z7*VLOOKUP(X7,Mort!$A$2:$E$115,IF($C$8="M",2,3)))</f>
        <v>4.4206156187975577E-4</v>
      </c>
      <c r="AC7">
        <f>IF(OR(X7&lt;50,Y7&lt;5),Z7*VLOOKUP(X7,Withd!$A$2:$AZ$57,Y7+2),0)</f>
        <v>4.3322033064216066E-2</v>
      </c>
    </row>
    <row r="8" spans="1:29" x14ac:dyDescent="0.25">
      <c r="B8" s="4" t="s">
        <v>8</v>
      </c>
      <c r="C8" t="str">
        <f>VLOOKUP($C$4,AMMset!$A$2:$E$18,5,FALSE)</f>
        <v>M</v>
      </c>
      <c r="E8">
        <f t="shared" si="2"/>
        <v>2024</v>
      </c>
      <c r="F8">
        <f t="shared" si="3"/>
        <v>0.84362204185192979</v>
      </c>
      <c r="G8">
        <f t="shared" si="4"/>
        <v>1.2867284180974067E-2</v>
      </c>
      <c r="H8" s="3">
        <f>IF(N8&lt;65,Assumptions!$C$6,Assumptions!$C$7)*(1+Assumptions!$C$8)^(E8-$E$3)</f>
        <v>13317.922465311529</v>
      </c>
      <c r="I8" s="3">
        <f t="shared" si="0"/>
        <v>171.37</v>
      </c>
      <c r="J8">
        <f>J7/(1+Assumptions!$C$9)</f>
        <v>0.8298760524683324</v>
      </c>
      <c r="K8" s="3">
        <f t="shared" si="1"/>
        <v>142.22</v>
      </c>
      <c r="N8">
        <f t="shared" si="5"/>
        <v>51</v>
      </c>
      <c r="O8">
        <f t="shared" si="5"/>
        <v>15</v>
      </c>
      <c r="P8">
        <f t="shared" si="6"/>
        <v>0.84362204185192979</v>
      </c>
      <c r="Q8">
        <f>IF(AND(N8&gt;=Assumptions!$C$4,O8&gt;=Assumptions!$C$5),IF(O8&lt;50,P8*VLOOKUP(N8,Ret!$A$2:$AZ$27,O8+2),P8),0)</f>
        <v>1.1810708585927017E-2</v>
      </c>
      <c r="R8">
        <f>IF(P8=Q8,0,P8*VLOOKUP(N8,Mort!$A$2:$E$115,IF($C$8="M",2,3)))</f>
        <v>1.4341574711482805E-3</v>
      </c>
      <c r="S8">
        <f>IF(OR(N8&lt;50,O8&lt;5),P8*VLOOKUP(N8,Withd!$A$2:$AZ$57,O8+2),0)</f>
        <v>0</v>
      </c>
      <c r="T8">
        <f>T7*(1+Assumptions!$C$10)</f>
        <v>1.1734113958293941</v>
      </c>
      <c r="V8">
        <f>VLOOKUP(N8,Mort!$A$2:$E$115,IF($C$8="M",4,5))</f>
        <v>5.1700000000000001E-3</v>
      </c>
      <c r="X8">
        <f t="shared" si="7"/>
        <v>41</v>
      </c>
      <c r="Y8">
        <f t="shared" si="8"/>
        <v>5</v>
      </c>
      <c r="Z8">
        <f t="shared" si="9"/>
        <v>0.54565132121357851</v>
      </c>
      <c r="AA8">
        <f>IF(AND(X8&gt;=Assumptions!$C$4,Y8&gt;=Assumptions!$C$5),IF(Y8&lt;50,Z8*VLOOKUP(X8,Ret!$A$2:$AZ$27,Y8+2),Z8),0)</f>
        <v>0</v>
      </c>
      <c r="AB8">
        <f>IF(Z8=AA8,0,Z8*VLOOKUP(X8,Mort!$A$2:$E$115,IF($C$8="M",2,3)))</f>
        <v>4.4743408339513436E-4</v>
      </c>
      <c r="AC8">
        <f>IF(OR(X8&lt;50,Y8&lt;5),Z8*VLOOKUP(X8,Withd!$A$2:$AZ$57,Y8+2),0)</f>
        <v>3.3612121386756434E-2</v>
      </c>
    </row>
    <row r="9" spans="1:29" x14ac:dyDescent="0.25">
      <c r="A9" s="4"/>
      <c r="B9" s="8" t="s">
        <v>30</v>
      </c>
      <c r="C9" s="8">
        <f>SUM(K3:K102)</f>
        <v>156035.76</v>
      </c>
      <c r="E9">
        <f t="shared" si="2"/>
        <v>2025</v>
      </c>
      <c r="F9">
        <f t="shared" si="3"/>
        <v>0.83037717579485448</v>
      </c>
      <c r="G9">
        <f t="shared" si="4"/>
        <v>2.4611468907685445E-2</v>
      </c>
      <c r="H9" s="3">
        <f>IF(N9&lt;65,Assumptions!$C$6,Assumptions!$C$7)*(1+Assumptions!$C$8)^(E9-$E$3)</f>
        <v>14050.408200903663</v>
      </c>
      <c r="I9" s="3">
        <f t="shared" si="0"/>
        <v>345.8</v>
      </c>
      <c r="J9">
        <f>J8/(1+Assumptions!$C$9)</f>
        <v>0.79949523359184238</v>
      </c>
      <c r="K9" s="3">
        <f t="shared" si="1"/>
        <v>276.47000000000003</v>
      </c>
      <c r="N9">
        <f t="shared" si="5"/>
        <v>52</v>
      </c>
      <c r="O9">
        <f t="shared" si="5"/>
        <v>16</v>
      </c>
      <c r="P9">
        <f t="shared" si="6"/>
        <v>0.83037717579485448</v>
      </c>
      <c r="Q9">
        <f>IF(AND(N9&gt;=Assumptions!$C$4,O9&gt;=Assumptions!$C$5),IF(O9&lt;50,P9*VLOOKUP(N9,Ret!$A$2:$AZ$27,O9+2),P9),0)</f>
        <v>1.4946789164307379E-2</v>
      </c>
      <c r="R9">
        <f>IF(P9=Q9,0,P9*VLOOKUP(N9,Mort!$A$2:$E$115,IF($C$8="M",2,3)))</f>
        <v>1.5361977752204809E-3</v>
      </c>
      <c r="S9">
        <f>IF(OR(N9&lt;50,O9&lt;5),P9*VLOOKUP(N9,Withd!$A$2:$AZ$57,O9+2),0)</f>
        <v>0</v>
      </c>
      <c r="T9">
        <f>T8*(1+Assumptions!$C$10)</f>
        <v>1.2115472661938493</v>
      </c>
      <c r="V9">
        <f>VLOOKUP(N9,Mort!$A$2:$E$115,IF($C$8="M",4,5))</f>
        <v>5.3400000000000001E-3</v>
      </c>
      <c r="X9">
        <f t="shared" si="7"/>
        <v>42</v>
      </c>
      <c r="Y9">
        <f t="shared" si="8"/>
        <v>6</v>
      </c>
      <c r="Z9">
        <f t="shared" si="9"/>
        <v>0.51159176574342702</v>
      </c>
      <c r="AA9">
        <f>IF(AND(X9&gt;=Assumptions!$C$4,Y9&gt;=Assumptions!$C$5),IF(Y9&lt;50,Z9*VLOOKUP(X9,Ret!$A$2:$AZ$27,Y9+2),Z9),0)</f>
        <v>0</v>
      </c>
      <c r="AB9">
        <f>IF(Z9=AA9,0,Z9*VLOOKUP(X9,Mort!$A$2:$E$115,IF($C$8="M",2,3)))</f>
        <v>4.5531667151165004E-4</v>
      </c>
      <c r="AC9">
        <f>IF(OR(X9&lt;50,Y9&lt;5),Z9*VLOOKUP(X9,Withd!$A$2:$AZ$57,Y9+2),0)</f>
        <v>2.9467685706821397E-2</v>
      </c>
    </row>
    <row r="10" spans="1:29" x14ac:dyDescent="0.25">
      <c r="A10" s="4"/>
      <c r="B10" s="5"/>
      <c r="C10" s="5"/>
      <c r="E10">
        <f t="shared" si="2"/>
        <v>2026</v>
      </c>
      <c r="F10">
        <f t="shared" si="3"/>
        <v>0.81389418885532661</v>
      </c>
      <c r="G10">
        <f t="shared" si="4"/>
        <v>3.9426832828025782E-2</v>
      </c>
      <c r="H10" s="3">
        <f>IF(N10&lt;65,Assumptions!$C$6,Assumptions!$C$7)*(1+Assumptions!$C$8)^(E10-$E$3)</f>
        <v>14823.180651953362</v>
      </c>
      <c r="I10" s="3">
        <f t="shared" si="0"/>
        <v>584.42999999999995</v>
      </c>
      <c r="J10">
        <f>J9/(1+Assumptions!$C$9)</f>
        <v>0.77022662195745895</v>
      </c>
      <c r="K10" s="3">
        <f t="shared" si="1"/>
        <v>450.14</v>
      </c>
      <c r="N10">
        <f t="shared" si="5"/>
        <v>53</v>
      </c>
      <c r="O10">
        <f t="shared" si="5"/>
        <v>17</v>
      </c>
      <c r="P10">
        <f t="shared" si="6"/>
        <v>0.81389418885532661</v>
      </c>
      <c r="Q10">
        <f>IF(AND(N10&gt;=Assumptions!$C$4,O10&gt;=Assumptions!$C$5),IF(O10&lt;50,P10*VLOOKUP(N10,Ret!$A$2:$AZ$27,O10+2),P10),0)</f>
        <v>1.3022307021685225E-2</v>
      </c>
      <c r="R10">
        <f>IF(P10=Q10,0,P10*VLOOKUP(N10,Mort!$A$2:$E$115,IF($C$8="M",2,3)))</f>
        <v>1.6196494358220999E-3</v>
      </c>
      <c r="S10">
        <f>IF(OR(N10&lt;50,O10&lt;5),P10*VLOOKUP(N10,Withd!$A$2:$AZ$57,O10+2),0)</f>
        <v>0</v>
      </c>
      <c r="T10">
        <f>T9*(1+Assumptions!$C$10)</f>
        <v>1.2509225523451495</v>
      </c>
      <c r="V10">
        <f>VLOOKUP(N10,Mort!$A$2:$E$115,IF($C$8="M",4,5))</f>
        <v>5.5399999999999998E-3</v>
      </c>
      <c r="X10">
        <f t="shared" si="7"/>
        <v>43</v>
      </c>
      <c r="Y10">
        <f t="shared" si="8"/>
        <v>7</v>
      </c>
      <c r="Z10">
        <f t="shared" si="9"/>
        <v>0.48166876336509395</v>
      </c>
      <c r="AA10">
        <f>IF(AND(X10&gt;=Assumptions!$C$4,Y10&gt;=Assumptions!$C$5),IF(Y10&lt;50,Z10*VLOOKUP(X10,Ret!$A$2:$AZ$27,Y10+2),Z10),0)</f>
        <v>0</v>
      </c>
      <c r="AB10">
        <f>IF(Z10=AA10,0,Z10*VLOOKUP(X10,Mort!$A$2:$E$115,IF($C$8="M",2,3)))</f>
        <v>4.5276863756318832E-4</v>
      </c>
      <c r="AC10">
        <f>IF(OR(X10&lt;50,Y10&lt;5),Z10*VLOOKUP(X10,Withd!$A$2:$AZ$57,Y10+2),0)</f>
        <v>2.5769278840032526E-2</v>
      </c>
    </row>
    <row r="11" spans="1:29" x14ac:dyDescent="0.25">
      <c r="A11" s="7"/>
      <c r="B11" s="8" t="s">
        <v>42</v>
      </c>
      <c r="C11" s="8" t="s">
        <v>41</v>
      </c>
      <c r="E11">
        <f t="shared" si="2"/>
        <v>2027</v>
      </c>
      <c r="F11">
        <f t="shared" si="3"/>
        <v>0.79925223239781928</v>
      </c>
      <c r="G11">
        <f t="shared" si="4"/>
        <v>5.2230715195843748E-2</v>
      </c>
      <c r="H11" s="3">
        <f>IF(N11&lt;65,Assumptions!$C$6,Assumptions!$C$7)*(1+Assumptions!$C$8)^(E11-$E$3)</f>
        <v>15638.455587810797</v>
      </c>
      <c r="I11" s="3">
        <f t="shared" si="0"/>
        <v>816.81</v>
      </c>
      <c r="J11">
        <f>J10/(1+Assumptions!$C$9)</f>
        <v>0.74202950092240749</v>
      </c>
      <c r="K11" s="3">
        <f t="shared" si="1"/>
        <v>606.1</v>
      </c>
      <c r="N11">
        <f t="shared" si="5"/>
        <v>54</v>
      </c>
      <c r="O11">
        <f t="shared" si="5"/>
        <v>18</v>
      </c>
      <c r="P11">
        <f t="shared" si="6"/>
        <v>0.79925223239781928</v>
      </c>
      <c r="Q11">
        <f>IF(AND(N11&gt;=Assumptions!$C$4,O11&gt;=Assumptions!$C$5),IF(O11&lt;50,P11*VLOOKUP(N11,Ret!$A$2:$AZ$27,O11+2),P11),0)</f>
        <v>1.9182053577547663E-2</v>
      </c>
      <c r="R11">
        <f>IF(P11=Q11,0,P11*VLOOKUP(N11,Mort!$A$2:$E$115,IF($C$8="M",2,3)))</f>
        <v>1.702407255007355E-3</v>
      </c>
      <c r="S11">
        <f>IF(OR(N11&lt;50,O11&lt;5),P11*VLOOKUP(N11,Withd!$A$2:$AZ$57,O11+2),0)</f>
        <v>0</v>
      </c>
      <c r="T11">
        <f>T10*(1+Assumptions!$C$10)</f>
        <v>1.2915775352963668</v>
      </c>
      <c r="V11">
        <f>VLOOKUP(N11,Mort!$A$2:$E$115,IF($C$8="M",4,5))</f>
        <v>5.7800000000000004E-3</v>
      </c>
      <c r="X11">
        <f t="shared" si="7"/>
        <v>44</v>
      </c>
      <c r="Y11">
        <f t="shared" si="8"/>
        <v>8</v>
      </c>
      <c r="Z11">
        <f t="shared" si="9"/>
        <v>0.45544671588749824</v>
      </c>
      <c r="AA11">
        <f>IF(AND(X11&gt;=Assumptions!$C$4,Y11&gt;=Assumptions!$C$5),IF(Y11&lt;50,Z11*VLOOKUP(X11,Ret!$A$2:$AZ$27,Y11+2),Z11),0)</f>
        <v>0</v>
      </c>
      <c r="AB11">
        <f>IF(Z11=AA11,0,Z11*VLOOKUP(X11,Mort!$A$2:$E$115,IF($C$8="M",2,3)))</f>
        <v>4.6000118304637323E-4</v>
      </c>
      <c r="AC11">
        <f>IF(OR(X11&lt;50,Y11&lt;5),Z11*VLOOKUP(X11,Withd!$A$2:$AZ$57,Y11+2),0)</f>
        <v>2.2544612436431164E-2</v>
      </c>
    </row>
    <row r="12" spans="1:29" x14ac:dyDescent="0.25">
      <c r="A12" s="7" t="s">
        <v>39</v>
      </c>
      <c r="B12" s="8">
        <f>IF(C5="Active",ROUND(C9*B16/B18,2),0)</f>
        <v>7735.43</v>
      </c>
      <c r="C12" s="8">
        <f>ROUND(C9-B12*B17,2)</f>
        <v>50629.58</v>
      </c>
      <c r="E12">
        <f t="shared" si="2"/>
        <v>2028</v>
      </c>
      <c r="F12">
        <f t="shared" si="3"/>
        <v>0.77836777156526427</v>
      </c>
      <c r="G12">
        <f t="shared" si="4"/>
        <v>7.1110875239559432E-2</v>
      </c>
      <c r="H12" s="3">
        <f>IF(N12&lt;65,Assumptions!$C$6,Assumptions!$C$7)*(1+Assumptions!$C$8)^(E12-$E$3)</f>
        <v>16498.570645140393</v>
      </c>
      <c r="I12" s="3">
        <f t="shared" si="0"/>
        <v>1173.23</v>
      </c>
      <c r="J12">
        <f>J11/(1+Assumptions!$C$9)</f>
        <v>0.71486464443391862</v>
      </c>
      <c r="K12" s="3">
        <f t="shared" si="1"/>
        <v>838.7</v>
      </c>
      <c r="N12">
        <f t="shared" si="5"/>
        <v>55</v>
      </c>
      <c r="O12">
        <f t="shared" si="5"/>
        <v>19</v>
      </c>
      <c r="P12">
        <f t="shared" si="6"/>
        <v>0.77836777156526427</v>
      </c>
      <c r="Q12">
        <f>IF(AND(N12&gt;=Assumptions!$C$4,O12&gt;=Assumptions!$C$5),IF(O12&lt;50,P12*VLOOKUP(N12,Ret!$A$2:$AZ$27,O12+2),P12),0)</f>
        <v>3.0356343091045308E-2</v>
      </c>
      <c r="R12">
        <f>IF(P12=Q12,0,P12*VLOOKUP(N12,Mort!$A$2:$E$115,IF($C$8="M",2,3)))</f>
        <v>1.7746785191688024E-3</v>
      </c>
      <c r="S12">
        <f>IF(OR(N12&lt;50,O12&lt;5),P12*VLOOKUP(N12,Withd!$A$2:$AZ$57,O12+2),0)</f>
        <v>0</v>
      </c>
      <c r="T12">
        <f>T11*(1+Assumptions!$C$10)</f>
        <v>1.3335538051934988</v>
      </c>
      <c r="V12">
        <f>VLOOKUP(N12,Mort!$A$2:$E$115,IF($C$8="M",4,5))</f>
        <v>5.9899999999999997E-3</v>
      </c>
      <c r="X12">
        <f t="shared" si="7"/>
        <v>45</v>
      </c>
      <c r="Y12">
        <f t="shared" si="8"/>
        <v>9</v>
      </c>
      <c r="Z12">
        <f t="shared" si="9"/>
        <v>0.43244210226802066</v>
      </c>
      <c r="AA12">
        <f>IF(AND(X12&gt;=Assumptions!$C$4,Y12&gt;=Assumptions!$C$5),IF(Y12&lt;50,Z12*VLOOKUP(X12,Ret!$A$2:$AZ$27,Y12+2),Z12),0)</f>
        <v>0</v>
      </c>
      <c r="AB12">
        <f>IF(Z12=AA12,0,Z12*VLOOKUP(X12,Mort!$A$2:$E$115,IF($C$8="M",2,3)))</f>
        <v>4.5838862840410187E-4</v>
      </c>
      <c r="AC12">
        <f>IF(OR(X12&lt;50,Y12&lt;5),Z12*VLOOKUP(X12,Withd!$A$2:$AZ$57,Y12+2),0)</f>
        <v>1.9546383022514532E-2</v>
      </c>
    </row>
    <row r="13" spans="1:29" x14ac:dyDescent="0.25">
      <c r="A13" s="7" t="s">
        <v>40</v>
      </c>
      <c r="B13" s="8">
        <f>IF(AND(C5="Active",S3&gt;0),ROUND(C9/(C7+MAX(Assumptions!C4-C6,Assumptions!C5-C7,0)),2),0)</f>
        <v>11145.41</v>
      </c>
      <c r="C13" s="8">
        <f>IF(B13=0,C9,B13*C7)</f>
        <v>111454.1</v>
      </c>
      <c r="E13">
        <f t="shared" si="2"/>
        <v>2029</v>
      </c>
      <c r="F13">
        <f t="shared" si="3"/>
        <v>0.74623674995505018</v>
      </c>
      <c r="G13">
        <f t="shared" si="4"/>
        <v>0.10104126418791977</v>
      </c>
      <c r="H13" s="3">
        <f>IF(N13&lt;65,Assumptions!$C$6,Assumptions!$C$7)*(1+Assumptions!$C$8)^(E13-$E$3)</f>
        <v>17405.992030623111</v>
      </c>
      <c r="I13" s="3">
        <f t="shared" si="0"/>
        <v>1758.72</v>
      </c>
      <c r="J13">
        <f>J12/(1+Assumptions!$C$9)</f>
        <v>0.68869426246042253</v>
      </c>
      <c r="K13" s="3">
        <f t="shared" si="1"/>
        <v>1211.22</v>
      </c>
      <c r="N13">
        <f t="shared" si="5"/>
        <v>56</v>
      </c>
      <c r="O13">
        <f t="shared" si="5"/>
        <v>20</v>
      </c>
      <c r="P13">
        <f t="shared" si="6"/>
        <v>0.74623674995505018</v>
      </c>
      <c r="Q13">
        <f>IF(AND(N13&gt;=Assumptions!$C$4,O13&gt;=Assumptions!$C$5),IF(O13&lt;50,P13*VLOOKUP(N13,Ret!$A$2:$AZ$27,O13+2),P13),0)</f>
        <v>2.4625812748516659E-2</v>
      </c>
      <c r="R13">
        <f>IF(P13=Q13,0,P13*VLOOKUP(N13,Mort!$A$2:$E$115,IF($C$8="M",2,3)))</f>
        <v>1.8581295073880749E-3</v>
      </c>
      <c r="S13">
        <f>IF(OR(N13&lt;50,O13&lt;5),P13*VLOOKUP(N13,Withd!$A$2:$AZ$57,O13+2),0)</f>
        <v>0</v>
      </c>
      <c r="T13">
        <f>T12*(1+Assumptions!$C$10)</f>
        <v>1.3768943038622874</v>
      </c>
      <c r="V13">
        <f>VLOOKUP(N13,Mort!$A$2:$E$115,IF($C$8="M",4,5))</f>
        <v>6.1500000000000001E-3</v>
      </c>
      <c r="X13">
        <f t="shared" si="7"/>
        <v>46</v>
      </c>
      <c r="Y13">
        <f t="shared" si="8"/>
        <v>10</v>
      </c>
      <c r="Z13">
        <f t="shared" si="9"/>
        <v>0.41243733061710203</v>
      </c>
      <c r="AA13">
        <f>IF(AND(X13&gt;=Assumptions!$C$4,Y13&gt;=Assumptions!$C$5),IF(Y13&lt;50,Z13*VLOOKUP(X13,Ret!$A$2:$AZ$27,Y13+2),Z13),0)</f>
        <v>0</v>
      </c>
      <c r="AB13">
        <f>IF(Z13=AA13,0,Z13*VLOOKUP(X13,Mort!$A$2:$E$115,IF($C$8="M",2,3)))</f>
        <v>4.7842730351583835E-4</v>
      </c>
      <c r="AC13">
        <f>IF(OR(X13&lt;50,Y13&lt;5),Z13*VLOOKUP(X13,Withd!$A$2:$AZ$57,Y13+2),0)</f>
        <v>1.6909930555301184E-2</v>
      </c>
    </row>
    <row r="14" spans="1:29" x14ac:dyDescent="0.25">
      <c r="E14">
        <f t="shared" si="2"/>
        <v>2030</v>
      </c>
      <c r="F14">
        <f t="shared" si="3"/>
        <v>0.71975280769914551</v>
      </c>
      <c r="G14">
        <f t="shared" si="4"/>
        <v>0.12504567316168072</v>
      </c>
      <c r="H14" s="3">
        <f>IF(N14&lt;65,Assumptions!$C$6,Assumptions!$C$7)*(1+Assumptions!$C$8)^(E14-$E$3)</f>
        <v>18363.32159230738</v>
      </c>
      <c r="I14" s="3">
        <f t="shared" si="0"/>
        <v>2296.25</v>
      </c>
      <c r="J14">
        <f>J13/(1+Assumptions!$C$9)</f>
        <v>0.66348194842044561</v>
      </c>
      <c r="K14" s="3">
        <f t="shared" si="1"/>
        <v>1523.52</v>
      </c>
      <c r="N14">
        <f t="shared" si="5"/>
        <v>57</v>
      </c>
      <c r="O14">
        <f t="shared" si="5"/>
        <v>21</v>
      </c>
      <c r="P14">
        <f t="shared" si="6"/>
        <v>0.71975280769914551</v>
      </c>
      <c r="Q14">
        <f>IF(AND(N14&gt;=Assumptions!$C$4,O14&gt;=Assumptions!$C$5),IF(O14&lt;50,P14*VLOOKUP(N14,Ret!$A$2:$AZ$27,O14+2),P14),0)</f>
        <v>3.1669123538762403E-2</v>
      </c>
      <c r="R14">
        <f>IF(P14=Q14,0,P14*VLOOKUP(N14,Mort!$A$2:$E$115,IF($C$8="M",2,3)))</f>
        <v>1.9073449404027356E-3</v>
      </c>
      <c r="S14">
        <f>IF(OR(N14&lt;50,O14&lt;5),P14*VLOOKUP(N14,Withd!$A$2:$AZ$57,O14+2),0)</f>
        <v>0</v>
      </c>
      <c r="T14">
        <f>T13*(1+Assumptions!$C$10)</f>
        <v>1.4216433687378116</v>
      </c>
      <c r="V14">
        <f>VLOOKUP(N14,Mort!$A$2:$E$115,IF($C$8="M",4,5))</f>
        <v>6.2500000000000003E-3</v>
      </c>
      <c r="X14">
        <f t="shared" si="7"/>
        <v>47</v>
      </c>
      <c r="Y14">
        <f t="shared" si="8"/>
        <v>11</v>
      </c>
      <c r="Z14">
        <f t="shared" si="9"/>
        <v>0.39504897275828499</v>
      </c>
      <c r="AA14">
        <f>IF(AND(X14&gt;=Assumptions!$C$4,Y14&gt;=Assumptions!$C$5),IF(Y14&lt;50,Z14*VLOOKUP(X14,Ret!$A$2:$AZ$27,Y14+2),Z14),0)</f>
        <v>0</v>
      </c>
      <c r="AB14">
        <f>IF(Z14=AA14,0,Z14*VLOOKUP(X14,Mort!$A$2:$E$115,IF($C$8="M",2,3)))</f>
        <v>4.9776170567543908E-4</v>
      </c>
      <c r="AC14">
        <f>IF(OR(X14&lt;50,Y14&lt;5),Z14*VLOOKUP(X14,Withd!$A$2:$AZ$57,Y14+2),0)</f>
        <v>1.5090870759366486E-2</v>
      </c>
    </row>
    <row r="15" spans="1:29" x14ac:dyDescent="0.25">
      <c r="B15" t="s">
        <v>45</v>
      </c>
      <c r="E15">
        <f t="shared" si="2"/>
        <v>2031</v>
      </c>
      <c r="F15">
        <f t="shared" si="3"/>
        <v>0.68617633921998034</v>
      </c>
      <c r="G15">
        <f t="shared" si="4"/>
        <v>0.15593326124318263</v>
      </c>
      <c r="H15" s="3">
        <f>IF(N15&lt;65,Assumptions!$C$6,Assumptions!$C$7)*(1+Assumptions!$C$8)^(E15-$E$3)</f>
        <v>19373.304279884287</v>
      </c>
      <c r="I15" s="3">
        <f t="shared" si="0"/>
        <v>3020.94</v>
      </c>
      <c r="J15">
        <f>J14/(1+Assumptions!$C$9)</f>
        <v>0.63919262853607473</v>
      </c>
      <c r="K15" s="3">
        <f t="shared" si="1"/>
        <v>1930.96</v>
      </c>
      <c r="N15">
        <f t="shared" si="5"/>
        <v>58</v>
      </c>
      <c r="O15">
        <f t="shared" si="5"/>
        <v>22</v>
      </c>
      <c r="P15">
        <f t="shared" si="6"/>
        <v>0.68617633921998034</v>
      </c>
      <c r="Q15">
        <f>IF(AND(N15&gt;=Assumptions!$C$4,O15&gt;=Assumptions!$C$5),IF(O15&lt;50,P15*VLOOKUP(N15,Ret!$A$2:$AZ$27,O15+2),P15),0)</f>
        <v>3.5681169639438973E-2</v>
      </c>
      <c r="R15">
        <f>IF(P15=Q15,0,P15*VLOOKUP(N15,Mort!$A$2:$E$115,IF($C$8="M",2,3)))</f>
        <v>1.9212937498159449E-3</v>
      </c>
      <c r="S15">
        <f>IF(OR(N15&lt;50,O15&lt;5),P15*VLOOKUP(N15,Withd!$A$2:$AZ$57,O15+2),0)</f>
        <v>0</v>
      </c>
      <c r="T15">
        <f>T14*(1+Assumptions!$C$10)</f>
        <v>1.4678467782217905</v>
      </c>
      <c r="V15">
        <f>VLOOKUP(N15,Mort!$A$2:$E$115,IF($C$8="M",4,5))</f>
        <v>6.4799999999999996E-3</v>
      </c>
      <c r="X15">
        <f t="shared" si="7"/>
        <v>48</v>
      </c>
      <c r="Y15">
        <f t="shared" si="8"/>
        <v>12</v>
      </c>
      <c r="Z15">
        <f t="shared" si="9"/>
        <v>0.37946034029324305</v>
      </c>
      <c r="AA15">
        <f>IF(AND(X15&gt;=Assumptions!$C$4,Y15&gt;=Assumptions!$C$5),IF(Y15&lt;50,Z15*VLOOKUP(X15,Ret!$A$2:$AZ$27,Y15+2),Z15),0)</f>
        <v>0</v>
      </c>
      <c r="AB15">
        <f>IF(Z15=AA15,0,Z15*VLOOKUP(X15,Mort!$A$2:$E$115,IF($C$8="M",2,3)))</f>
        <v>5.1606606279881056E-4</v>
      </c>
      <c r="AC15">
        <f>IF(OR(X15&lt;50,Y15&lt;5),Z15*VLOOKUP(X15,Withd!$A$2:$AZ$57,Y15+2),0)</f>
        <v>1.3470842080410127E-2</v>
      </c>
    </row>
    <row r="16" spans="1:29" x14ac:dyDescent="0.25">
      <c r="A16" t="s">
        <v>44</v>
      </c>
      <c r="B16">
        <f>VLOOKUP(C6,$X$3:$AC$102,3)*(1+Assumptions!C9)^-C7</f>
        <v>0.28404322322049047</v>
      </c>
      <c r="C16" s="2"/>
      <c r="E16">
        <f t="shared" si="2"/>
        <v>2032</v>
      </c>
      <c r="F16">
        <f t="shared" si="3"/>
        <v>0.64857387583072534</v>
      </c>
      <c r="G16">
        <f t="shared" si="4"/>
        <v>0.19060398334976575</v>
      </c>
      <c r="H16" s="3">
        <f>IF(N16&lt;65,Assumptions!$C$6,Assumptions!$C$7)*(1+Assumptions!$C$8)^(E16-$E$3)</f>
        <v>20438.836015277921</v>
      </c>
      <c r="I16" s="3">
        <f t="shared" si="0"/>
        <v>3895.72</v>
      </c>
      <c r="J16">
        <f>J15/(1+Assumptions!$C$9)</f>
        <v>0.61579251304053439</v>
      </c>
      <c r="K16" s="3">
        <f t="shared" si="1"/>
        <v>2398.96</v>
      </c>
      <c r="N16">
        <f t="shared" si="5"/>
        <v>59</v>
      </c>
      <c r="O16">
        <f t="shared" si="5"/>
        <v>23</v>
      </c>
      <c r="P16">
        <f t="shared" si="6"/>
        <v>0.64857387583072534</v>
      </c>
      <c r="Q16">
        <f>IF(AND(N16&gt;=Assumptions!$C$4,O16&gt;=Assumptions!$C$5),IF(O16&lt;50,P16*VLOOKUP(N16,Ret!$A$2:$AZ$27,O16+2),P16),0)</f>
        <v>4.2805875804827878E-2</v>
      </c>
      <c r="R16">
        <f>IF(P16=Q16,0,P16*VLOOKUP(N16,Mort!$A$2:$E$115,IF($C$8="M",2,3)))</f>
        <v>1.9068071949423324E-3</v>
      </c>
      <c r="S16">
        <f>IF(OR(N16&lt;50,O16&lt;5),P16*VLOOKUP(N16,Withd!$A$2:$AZ$57,O16+2),0)</f>
        <v>0</v>
      </c>
      <c r="T16">
        <f>T15*(1+Assumptions!$C$10)</f>
        <v>1.5155517985139988</v>
      </c>
      <c r="V16">
        <f>VLOOKUP(N16,Mort!$A$2:$E$115,IF($C$8="M",4,5))</f>
        <v>6.7600000000000004E-3</v>
      </c>
      <c r="X16">
        <f t="shared" si="7"/>
        <v>49</v>
      </c>
      <c r="Y16">
        <f t="shared" si="8"/>
        <v>13</v>
      </c>
      <c r="Z16">
        <f t="shared" si="9"/>
        <v>0.36547343215003414</v>
      </c>
      <c r="AA16">
        <f>IF(AND(X16&gt;=Assumptions!$C$4,Y16&gt;=Assumptions!$C$5),IF(Y16&lt;50,Z16*VLOOKUP(X16,Ret!$A$2:$AZ$27,Y16+2),Z16),0)</f>
        <v>0</v>
      </c>
      <c r="AB16">
        <f>IF(Z16=AA16,0,Z16*VLOOKUP(X16,Mort!$A$2:$E$115,IF($C$8="M",2,3)))</f>
        <v>5.2993647661754941E-4</v>
      </c>
      <c r="AC16">
        <f>IF(OR(X16&lt;50,Y16&lt;5),Z16*VLOOKUP(X16,Withd!$A$2:$AZ$57,Y16+2),0)</f>
        <v>1.1146939680576042E-2</v>
      </c>
    </row>
    <row r="17" spans="1:29" x14ac:dyDescent="0.25">
      <c r="A17" t="s">
        <v>46</v>
      </c>
      <c r="B17">
        <f>SUMPRODUCT(J3:J102,P3:P102,T3:T102)</f>
        <v>13.626415660732976</v>
      </c>
      <c r="E17">
        <f t="shared" si="2"/>
        <v>2033</v>
      </c>
      <c r="F17">
        <f t="shared" si="3"/>
        <v>0.60386119283095518</v>
      </c>
      <c r="G17">
        <f t="shared" si="4"/>
        <v>0.23212137622714923</v>
      </c>
      <c r="H17" s="3">
        <f>IF(N17&lt;65,Assumptions!$C$6,Assumptions!$C$7)*(1+Assumptions!$C$8)^(E17-$E$3)</f>
        <v>21562.971996118209</v>
      </c>
      <c r="I17" s="3">
        <f t="shared" si="0"/>
        <v>5005.2299999999996</v>
      </c>
      <c r="J17">
        <f>J16/(1+Assumptions!$C$9)</f>
        <v>0.59324904917199839</v>
      </c>
      <c r="K17" s="3">
        <f t="shared" si="1"/>
        <v>2969.35</v>
      </c>
      <c r="N17">
        <f t="shared" si="5"/>
        <v>60</v>
      </c>
      <c r="O17">
        <f t="shared" si="5"/>
        <v>24</v>
      </c>
      <c r="P17">
        <f t="shared" si="6"/>
        <v>0.60386119283095518</v>
      </c>
      <c r="Q17">
        <f>IF(AND(N17&gt;=Assumptions!$C$4,O17&gt;=Assumptions!$C$5),IF(O17&lt;50,P17*VLOOKUP(N17,Ret!$A$2:$AZ$27,O17+2),P17),0)</f>
        <v>6.8840175982728888E-2</v>
      </c>
      <c r="R17">
        <f>IF(P17=Q17,0,P17*VLOOKUP(N17,Mort!$A$2:$E$115,IF($C$8="M",2,3)))</f>
        <v>1.8598924739193418E-3</v>
      </c>
      <c r="S17">
        <f>IF(OR(N17&lt;50,O17&lt;5),P17*VLOOKUP(N17,Withd!$A$2:$AZ$57,O17+2),0)</f>
        <v>0</v>
      </c>
      <c r="T17">
        <f>T16*(1+Assumptions!$C$10)</f>
        <v>1.5648072319657038</v>
      </c>
      <c r="V17">
        <f>VLOOKUP(N17,Mort!$A$2:$E$115,IF($C$8="M",4,5))</f>
        <v>7.1000000000000004E-3</v>
      </c>
      <c r="X17">
        <f t="shared" si="7"/>
        <v>50</v>
      </c>
      <c r="Y17">
        <f t="shared" si="8"/>
        <v>14</v>
      </c>
      <c r="Z17">
        <f t="shared" si="9"/>
        <v>0.35379655599284054</v>
      </c>
      <c r="AA17">
        <f>IF(AND(X17&gt;=Assumptions!$C$4,Y17&gt;=Assumptions!$C$5),IF(Y17&lt;50,Z17*VLOOKUP(X17,Ret!$A$2:$AZ$27,Y17+2),Z17),0)</f>
        <v>5.3069483398926077E-3</v>
      </c>
      <c r="AB17">
        <f>IF(Z17=AA17,0,Z17*VLOOKUP(X17,Mort!$A$2:$E$115,IF($C$8="M",2,3)))</f>
        <v>5.4838466178890283E-4</v>
      </c>
      <c r="AC17">
        <f>IF(OR(X17&lt;50,Y17&lt;5),Z17*VLOOKUP(X17,Withd!$A$2:$AZ$57,Y17+2),0)</f>
        <v>0</v>
      </c>
    </row>
    <row r="18" spans="1:29" x14ac:dyDescent="0.25">
      <c r="A18" t="s">
        <v>47</v>
      </c>
      <c r="B18">
        <f>SUMPRODUCT(J3:J102,T3:T102,Z3:Z102)/(1+Assumptions!C9)^C7/(1+Assumptions!C10)^C7</f>
        <v>5.7296010064234482</v>
      </c>
      <c r="C18" s="2"/>
      <c r="E18">
        <f t="shared" si="2"/>
        <v>2034</v>
      </c>
      <c r="F18">
        <f t="shared" si="3"/>
        <v>0.53316112437430696</v>
      </c>
      <c r="G18">
        <f t="shared" si="4"/>
        <v>0.29931349043866534</v>
      </c>
      <c r="H18" s="3">
        <f>IF(N18&lt;65,Assumptions!$C$6,Assumptions!$C$7)*(1+Assumptions!$C$8)^(E18-$E$3)</f>
        <v>22748.935455904706</v>
      </c>
      <c r="I18" s="3">
        <f t="shared" si="0"/>
        <v>6809.06</v>
      </c>
      <c r="J18">
        <f>J17/(1+Assumptions!$C$9)</f>
        <v>0.57153087588824503</v>
      </c>
      <c r="K18" s="3">
        <f t="shared" si="1"/>
        <v>3891.59</v>
      </c>
      <c r="N18">
        <f t="shared" si="5"/>
        <v>61</v>
      </c>
      <c r="O18">
        <f t="shared" si="5"/>
        <v>25</v>
      </c>
      <c r="P18">
        <f t="shared" si="6"/>
        <v>0.53316112437430696</v>
      </c>
      <c r="Q18">
        <f>IF(AND(N18&gt;=Assumptions!$C$4,O18&gt;=Assumptions!$C$5),IF(O18&lt;50,P18*VLOOKUP(N18,Ret!$A$2:$AZ$27,O18+2),P18),0)</f>
        <v>7.9441007531771732E-2</v>
      </c>
      <c r="R18">
        <f>IF(P18=Q18,0,P18*VLOOKUP(N18,Mort!$A$2:$E$115,IF($C$8="M",2,3)))</f>
        <v>1.7487684879477269E-3</v>
      </c>
      <c r="S18">
        <f>IF(OR(N18&lt;50,O18&lt;5),P18*VLOOKUP(N18,Withd!$A$2:$AZ$57,O18+2),0)</f>
        <v>0</v>
      </c>
      <c r="T18">
        <f>T17*(1+Assumptions!$C$10)</f>
        <v>1.6156634670045891</v>
      </c>
      <c r="V18">
        <f>VLOOKUP(N18,Mort!$A$2:$E$115,IF($C$8="M",4,5))</f>
        <v>7.3099999999999997E-3</v>
      </c>
      <c r="X18">
        <f t="shared" si="7"/>
        <v>51</v>
      </c>
      <c r="Y18">
        <f t="shared" si="8"/>
        <v>15</v>
      </c>
      <c r="Z18">
        <f t="shared" si="9"/>
        <v>0.34794122299115904</v>
      </c>
      <c r="AA18">
        <f>IF(AND(X18&gt;=Assumptions!$C$4,Y18&gt;=Assumptions!$C$5),IF(Y18&lt;50,Z18*VLOOKUP(X18,Ret!$A$2:$AZ$27,Y18+2),Z18),0)</f>
        <v>4.871177121876227E-3</v>
      </c>
      <c r="AB18">
        <f>IF(Z18=AA18,0,Z18*VLOOKUP(X18,Mort!$A$2:$E$115,IF($C$8="M",2,3)))</f>
        <v>5.9150007908497036E-4</v>
      </c>
      <c r="AC18">
        <f>IF(OR(X18&lt;50,Y18&lt;5),Z18*VLOOKUP(X18,Withd!$A$2:$AZ$57,Y18+2),0)</f>
        <v>0</v>
      </c>
    </row>
    <row r="19" spans="1:29" x14ac:dyDescent="0.25">
      <c r="E19">
        <f t="shared" si="2"/>
        <v>2035</v>
      </c>
      <c r="F19">
        <f t="shared" si="3"/>
        <v>0.45197134835458747</v>
      </c>
      <c r="G19">
        <f t="shared" si="4"/>
        <v>0.37656651635533045</v>
      </c>
      <c r="H19" s="3">
        <f>IF(N19&lt;65,Assumptions!$C$6,Assumptions!$C$7)*(1+Assumptions!$C$8)^(E19-$E$3)</f>
        <v>24000.126905979465</v>
      </c>
      <c r="I19" s="3">
        <f t="shared" si="0"/>
        <v>9037.64</v>
      </c>
      <c r="J19">
        <f>J18/(1+Assumptions!$C$9)</f>
        <v>0.55060778023915702</v>
      </c>
      <c r="K19" s="3">
        <f t="shared" si="1"/>
        <v>4976.1899999999996</v>
      </c>
      <c r="N19">
        <f t="shared" si="5"/>
        <v>62</v>
      </c>
      <c r="O19">
        <f t="shared" si="5"/>
        <v>26</v>
      </c>
      <c r="P19">
        <f t="shared" si="6"/>
        <v>0.45197134835458747</v>
      </c>
      <c r="Q19">
        <f>IF(AND(N19&gt;=Assumptions!$C$4,O19&gt;=Assumptions!$C$5),IF(O19&lt;50,P19*VLOOKUP(N19,Ret!$A$2:$AZ$27,O19+2),P19),0)</f>
        <v>0.11525269383041981</v>
      </c>
      <c r="R19">
        <f>IF(P19=Q19,0,P19*VLOOKUP(N19,Mort!$A$2:$E$115,IF($C$8="M",2,3)))</f>
        <v>1.5683405787904185E-3</v>
      </c>
      <c r="S19">
        <f>IF(OR(N19&lt;50,O19&lt;5),P19*VLOOKUP(N19,Withd!$A$2:$AZ$57,O19+2),0)</f>
        <v>0</v>
      </c>
      <c r="T19">
        <f>T18*(1+Assumptions!$C$10)</f>
        <v>1.6681725296822383</v>
      </c>
      <c r="V19">
        <f>VLOOKUP(N19,Mort!$A$2:$E$115,IF($C$8="M",4,5))</f>
        <v>7.5300000000000002E-3</v>
      </c>
      <c r="X19">
        <f t="shared" si="7"/>
        <v>52</v>
      </c>
      <c r="Y19">
        <f t="shared" si="8"/>
        <v>16</v>
      </c>
      <c r="Z19">
        <f t="shared" si="9"/>
        <v>0.34247854579019782</v>
      </c>
      <c r="AA19">
        <f>IF(AND(X19&gt;=Assumptions!$C$4,Y19&gt;=Assumptions!$C$5),IF(Y19&lt;50,Z19*VLOOKUP(X19,Ret!$A$2:$AZ$27,Y19+2),Z19),0)</f>
        <v>6.1646138242235603E-3</v>
      </c>
      <c r="AB19">
        <f>IF(Z19=AA19,0,Z19*VLOOKUP(X19,Mort!$A$2:$E$115,IF($C$8="M",2,3)))</f>
        <v>6.3358530971186595E-4</v>
      </c>
      <c r="AC19">
        <f>IF(OR(X19&lt;50,Y19&lt;5),Z19*VLOOKUP(X19,Withd!$A$2:$AZ$57,Y19+2),0)</f>
        <v>0</v>
      </c>
    </row>
    <row r="20" spans="1:29" x14ac:dyDescent="0.25">
      <c r="E20">
        <f t="shared" si="2"/>
        <v>2036</v>
      </c>
      <c r="F20">
        <f t="shared" si="3"/>
        <v>0.33515031394537725</v>
      </c>
      <c r="G20">
        <f t="shared" si="4"/>
        <v>0.4889836643175946</v>
      </c>
      <c r="H20" s="3">
        <f>IF(N20&lt;65,Assumptions!$C$6,Assumptions!$C$7)*(1+Assumptions!$C$8)^(E20-$E$3)</f>
        <v>25320.133885808333</v>
      </c>
      <c r="I20" s="3">
        <f t="shared" si="0"/>
        <v>12381.13</v>
      </c>
      <c r="J20">
        <f>J19/(1+Assumptions!$C$9)</f>
        <v>0.53045065533637481</v>
      </c>
      <c r="K20" s="3">
        <f t="shared" si="1"/>
        <v>6567.58</v>
      </c>
      <c r="N20">
        <f t="shared" si="5"/>
        <v>63</v>
      </c>
      <c r="O20">
        <f t="shared" si="5"/>
        <v>27</v>
      </c>
      <c r="P20">
        <f t="shared" si="6"/>
        <v>0.33515031394537725</v>
      </c>
      <c r="Q20">
        <f>IF(AND(N20&gt;=Assumptions!$C$4,O20&gt;=Assumptions!$C$5),IF(O20&lt;50,P20*VLOOKUP(N20,Ret!$A$2:$AZ$27,O20+2),P20),0)</f>
        <v>9.0825735079197237E-2</v>
      </c>
      <c r="R20">
        <f>IF(P20=Q20,0,P20*VLOOKUP(N20,Mort!$A$2:$E$115,IF($C$8="M",2,3)))</f>
        <v>1.2266501490400808E-3</v>
      </c>
      <c r="S20">
        <f>IF(OR(N20&lt;50,O20&lt;5),P20*VLOOKUP(N20,Withd!$A$2:$AZ$57,O20+2),0)</f>
        <v>0</v>
      </c>
      <c r="T20">
        <f>T19*(1+Assumptions!$C$10)</f>
        <v>1.7223881368969109</v>
      </c>
      <c r="V20">
        <f>VLOOKUP(N20,Mort!$A$2:$E$115,IF($C$8="M",4,5))</f>
        <v>7.7099999999999998E-3</v>
      </c>
      <c r="X20">
        <f t="shared" si="7"/>
        <v>53</v>
      </c>
      <c r="Y20">
        <f t="shared" si="8"/>
        <v>17</v>
      </c>
      <c r="Z20">
        <f t="shared" si="9"/>
        <v>0.3356803466562624</v>
      </c>
      <c r="AA20">
        <f>IF(AND(X20&gt;=Assumptions!$C$4,Y20&gt;=Assumptions!$C$5),IF(Y20&lt;50,Z20*VLOOKUP(X20,Ret!$A$2:$AZ$27,Y20+2),Z20),0)</f>
        <v>5.3708855465001981E-3</v>
      </c>
      <c r="AB20">
        <f>IF(Z20=AA20,0,Z20*VLOOKUP(X20,Mort!$A$2:$E$115,IF($C$8="M",2,3)))</f>
        <v>6.6800388984596213E-4</v>
      </c>
      <c r="AC20">
        <f>IF(OR(X20&lt;50,Y20&lt;5),Z20*VLOOKUP(X20,Withd!$A$2:$AZ$57,Y20+2),0)</f>
        <v>0</v>
      </c>
    </row>
    <row r="21" spans="1:29" x14ac:dyDescent="0.25">
      <c r="E21">
        <f t="shared" si="2"/>
        <v>2037</v>
      </c>
      <c r="F21">
        <f t="shared" si="3"/>
        <v>0.24309792871713995</v>
      </c>
      <c r="G21">
        <f t="shared" si="4"/>
        <v>0.57603933534490315</v>
      </c>
      <c r="H21" s="3">
        <f>IF(N21&lt;65,Assumptions!$C$6,Assumptions!$C$7)*(1+Assumptions!$C$8)^(E21-$E$3)</f>
        <v>26712.741249527793</v>
      </c>
      <c r="I21" s="3">
        <f t="shared" si="0"/>
        <v>15387.59</v>
      </c>
      <c r="J21">
        <f>J20/(1+Assumptions!$C$9)</f>
        <v>0.51103145986163279</v>
      </c>
      <c r="K21" s="3">
        <f t="shared" si="1"/>
        <v>7863.54</v>
      </c>
      <c r="N21">
        <f t="shared" si="5"/>
        <v>64</v>
      </c>
      <c r="O21">
        <f t="shared" si="5"/>
        <v>28</v>
      </c>
      <c r="P21">
        <f t="shared" si="6"/>
        <v>0.24309792871713995</v>
      </c>
      <c r="Q21">
        <f>IF(AND(N21&gt;=Assumptions!$C$4,O21&gt;=Assumptions!$C$5),IF(O21&lt;50,P21*VLOOKUP(N21,Ret!$A$2:$AZ$27,O21+2),P21),0)</f>
        <v>6.2962363537739249E-2</v>
      </c>
      <c r="R21">
        <f>IF(P21=Q21,0,P21*VLOOKUP(N21,Mort!$A$2:$E$115,IF($C$8="M",2,3)))</f>
        <v>9.3106506698664607E-4</v>
      </c>
      <c r="S21">
        <f>IF(OR(N21&lt;50,O21&lt;5),P21*VLOOKUP(N21,Withd!$A$2:$AZ$57,O21+2),0)</f>
        <v>0</v>
      </c>
      <c r="T21">
        <f>T20*(1+Assumptions!$C$10)</f>
        <v>1.7783657513460605</v>
      </c>
      <c r="V21">
        <f>VLOOKUP(N21,Mort!$A$2:$E$115,IF($C$8="M",4,5))</f>
        <v>7.9299999999999995E-3</v>
      </c>
      <c r="X21">
        <f t="shared" si="7"/>
        <v>54</v>
      </c>
      <c r="Y21">
        <f t="shared" si="8"/>
        <v>18</v>
      </c>
      <c r="Z21">
        <f t="shared" si="9"/>
        <v>0.32964145721991628</v>
      </c>
      <c r="AA21">
        <f>IF(AND(X21&gt;=Assumptions!$C$4,Y21&gt;=Assumptions!$C$5),IF(Y21&lt;50,Z21*VLOOKUP(X21,Ret!$A$2:$AZ$27,Y21+2),Z21),0)</f>
        <v>7.9113949732779916E-3</v>
      </c>
      <c r="AB21">
        <f>IF(Z21=AA21,0,Z21*VLOOKUP(X21,Mort!$A$2:$E$115,IF($C$8="M",2,3)))</f>
        <v>7.0213630387842168E-4</v>
      </c>
      <c r="AC21">
        <f>IF(OR(X21&lt;50,Y21&lt;5),Z21*VLOOKUP(X21,Withd!$A$2:$AZ$57,Y21+2),0)</f>
        <v>0</v>
      </c>
    </row>
    <row r="22" spans="1:29" x14ac:dyDescent="0.25">
      <c r="E22">
        <f t="shared" si="2"/>
        <v>2038</v>
      </c>
      <c r="F22">
        <f t="shared" si="3"/>
        <v>0.17920450011241407</v>
      </c>
      <c r="G22">
        <f t="shared" si="4"/>
        <v>0.63443370695335732</v>
      </c>
      <c r="H22" s="3">
        <f>IF(N22&lt;65,Assumptions!$C$6,Assumptions!$C$7)*(1+Assumptions!$C$8)^(E22-$E$3)</f>
        <v>11607.420083474277</v>
      </c>
      <c r="I22" s="3">
        <f t="shared" si="0"/>
        <v>7364.14</v>
      </c>
      <c r="J22">
        <f>J21/(1+Assumptions!$C$9)</f>
        <v>0.49232317905744966</v>
      </c>
      <c r="K22" s="3">
        <f t="shared" si="1"/>
        <v>3625.54</v>
      </c>
      <c r="N22">
        <f t="shared" si="5"/>
        <v>65</v>
      </c>
      <c r="O22">
        <f t="shared" si="5"/>
        <v>29</v>
      </c>
      <c r="P22">
        <f t="shared" si="6"/>
        <v>0.17920450011241407</v>
      </c>
      <c r="Q22">
        <f>IF(AND(N22&gt;=Assumptions!$C$4,O22&gt;=Assumptions!$C$5),IF(O22&lt;50,P22*VLOOKUP(N22,Ret!$A$2:$AZ$27,O22+2),P22),0)</f>
        <v>6.2721575039344918E-2</v>
      </c>
      <c r="R22">
        <f>IF(P22=Q22,0,P22*VLOOKUP(N22,Mort!$A$2:$E$115,IF($C$8="M",2,3)))</f>
        <v>7.168180004496563E-4</v>
      </c>
      <c r="S22">
        <f>IF(OR(N22&lt;50,O22&lt;5),P22*VLOOKUP(N22,Withd!$A$2:$AZ$57,O22+2),0)</f>
        <v>0</v>
      </c>
      <c r="T22">
        <f>T21*(1+Assumptions!$C$10)</f>
        <v>1.8361626382648073</v>
      </c>
      <c r="V22">
        <f>VLOOKUP(N22,Mort!$A$2:$E$115,IF($C$8="M",4,5))</f>
        <v>8.2900000000000005E-3</v>
      </c>
      <c r="X22">
        <f t="shared" si="7"/>
        <v>55</v>
      </c>
      <c r="Y22">
        <f t="shared" si="8"/>
        <v>19</v>
      </c>
      <c r="Z22">
        <f t="shared" si="9"/>
        <v>0.32102792594275986</v>
      </c>
      <c r="AA22">
        <f>IF(AND(X22&gt;=Assumptions!$C$4,Y22&gt;=Assumptions!$C$5),IF(Y22&lt;50,Z22*VLOOKUP(X22,Ret!$A$2:$AZ$27,Y22+2),Z22),0)</f>
        <v>1.2520089111767635E-2</v>
      </c>
      <c r="AB22">
        <f>IF(Z22=AA22,0,Z22*VLOOKUP(X22,Mort!$A$2:$E$115,IF($C$8="M",2,3)))</f>
        <v>7.3194367114949241E-4</v>
      </c>
      <c r="AC22">
        <f>IF(OR(X22&lt;50,Y22&lt;5),Z22*VLOOKUP(X22,Withd!$A$2:$AZ$57,Y22+2),0)</f>
        <v>0</v>
      </c>
    </row>
    <row r="23" spans="1:29" x14ac:dyDescent="0.25">
      <c r="E23">
        <f t="shared" si="2"/>
        <v>2039</v>
      </c>
      <c r="F23">
        <f t="shared" si="3"/>
        <v>0.11576610707261949</v>
      </c>
      <c r="G23">
        <f t="shared" si="4"/>
        <v>0.69189582656205895</v>
      </c>
      <c r="H23" s="3">
        <f>IF(N23&lt;65,Assumptions!$C$6,Assumptions!$C$7)*(1+Assumptions!$C$8)^(E23-$E$3)</f>
        <v>12245.828188065363</v>
      </c>
      <c r="I23" s="3">
        <f t="shared" si="0"/>
        <v>8472.84</v>
      </c>
      <c r="J23">
        <f>J22/(1+Assumptions!$C$9)</f>
        <v>0.47429978714590526</v>
      </c>
      <c r="K23" s="3">
        <f t="shared" si="1"/>
        <v>4018.67</v>
      </c>
      <c r="N23">
        <f t="shared" si="5"/>
        <v>66</v>
      </c>
      <c r="O23">
        <f t="shared" si="5"/>
        <v>30</v>
      </c>
      <c r="P23">
        <f t="shared" si="6"/>
        <v>0.11576610707261949</v>
      </c>
      <c r="Q23">
        <f>IF(AND(N23&gt;=Assumptions!$C$4,O23&gt;=Assumptions!$C$5),IF(O23&lt;50,P23*VLOOKUP(N23,Ret!$A$2:$AZ$27,O23+2),P23),0)</f>
        <v>3.1256848909607261E-2</v>
      </c>
      <c r="R23">
        <f>IF(P23=Q23,0,P23*VLOOKUP(N23,Mort!$A$2:$E$115,IF($C$8="M",2,3)))</f>
        <v>4.8969063291718045E-4</v>
      </c>
      <c r="S23">
        <f>IF(OR(N23&lt;50,O23&lt;5),P23*VLOOKUP(N23,Withd!$A$2:$AZ$57,O23+2),0)</f>
        <v>0</v>
      </c>
      <c r="T23">
        <f>T22*(1+Assumptions!$C$10)</f>
        <v>1.8958379240084136</v>
      </c>
      <c r="V23">
        <f>VLOOKUP(N23,Mort!$A$2:$E$115,IF($C$8="M",4,5))</f>
        <v>8.8599999999999998E-3</v>
      </c>
      <c r="X23">
        <f t="shared" si="7"/>
        <v>56</v>
      </c>
      <c r="Y23">
        <f t="shared" si="8"/>
        <v>20</v>
      </c>
      <c r="Z23">
        <f t="shared" si="9"/>
        <v>0.30777589315984277</v>
      </c>
      <c r="AA23">
        <f>IF(AND(X23&gt;=Assumptions!$C$4,Y23&gt;=Assumptions!$C$5),IF(Y23&lt;50,Z23*VLOOKUP(X23,Ret!$A$2:$AZ$27,Y23+2),Z23),0)</f>
        <v>1.0156604474274812E-2</v>
      </c>
      <c r="AB23">
        <f>IF(Z23=AA23,0,Z23*VLOOKUP(X23,Mort!$A$2:$E$115,IF($C$8="M",2,3)))</f>
        <v>7.6636197396800847E-4</v>
      </c>
      <c r="AC23">
        <f>IF(OR(X23&lt;50,Y23&lt;5),Z23*VLOOKUP(X23,Withd!$A$2:$AZ$57,Y23+2),0)</f>
        <v>0</v>
      </c>
    </row>
    <row r="24" spans="1:29" x14ac:dyDescent="0.25">
      <c r="E24">
        <f t="shared" si="2"/>
        <v>2040</v>
      </c>
      <c r="F24">
        <f t="shared" si="3"/>
        <v>8.4019567530095041E-2</v>
      </c>
      <c r="G24">
        <f t="shared" si="4"/>
        <v>0.71702247844832634</v>
      </c>
      <c r="H24" s="3">
        <f>IF(N24&lt;65,Assumptions!$C$6,Assumptions!$C$7)*(1+Assumptions!$C$8)^(E24-$E$3)</f>
        <v>12919.348738408957</v>
      </c>
      <c r="I24" s="3">
        <f t="shared" si="0"/>
        <v>9263.4599999999991</v>
      </c>
      <c r="J24">
        <f>J23/(1+Assumptions!$C$9)</f>
        <v>0.4569362111232228</v>
      </c>
      <c r="K24" s="3">
        <f t="shared" si="1"/>
        <v>4232.8100000000004</v>
      </c>
      <c r="N24">
        <f t="shared" si="5"/>
        <v>67</v>
      </c>
      <c r="O24">
        <f t="shared" si="5"/>
        <v>31</v>
      </c>
      <c r="P24">
        <f t="shared" si="6"/>
        <v>8.4019567530095041E-2</v>
      </c>
      <c r="Q24">
        <f>IF(AND(N24&gt;=Assumptions!$C$4,O24&gt;=Assumptions!$C$5),IF(O24&lt;50,P24*VLOOKUP(N24,Ret!$A$2:$AZ$27,O24+2),P24),0)</f>
        <v>2.9070770365412883E-2</v>
      </c>
      <c r="R24">
        <f>IF(P24=Q24,0,P24*VLOOKUP(N24,Mort!$A$2:$E$115,IF($C$8="M",2,3)))</f>
        <v>3.7304687983362201E-4</v>
      </c>
      <c r="S24">
        <f>IF(OR(N24&lt;50,O24&lt;5),P24*VLOOKUP(N24,Withd!$A$2:$AZ$57,O24+2),0)</f>
        <v>0</v>
      </c>
      <c r="T24">
        <f>T23*(1+Assumptions!$C$10)</f>
        <v>1.9574526565386869</v>
      </c>
      <c r="V24">
        <f>VLOOKUP(N24,Mort!$A$2:$E$115,IF($C$8="M",4,5))</f>
        <v>9.6100000000000005E-3</v>
      </c>
      <c r="X24">
        <f t="shared" si="7"/>
        <v>57</v>
      </c>
      <c r="Y24">
        <f t="shared" si="8"/>
        <v>21</v>
      </c>
      <c r="Z24">
        <f t="shared" si="9"/>
        <v>0.29685292671159996</v>
      </c>
      <c r="AA24">
        <f>IF(AND(X24&gt;=Assumptions!$C$4,Y24&gt;=Assumptions!$C$5),IF(Y24&lt;50,Z24*VLOOKUP(X24,Ret!$A$2:$AZ$27,Y24+2),Z24),0)</f>
        <v>1.3061528775310397E-2</v>
      </c>
      <c r="AB24">
        <f>IF(Z24=AA24,0,Z24*VLOOKUP(X24,Mort!$A$2:$E$115,IF($C$8="M",2,3)))</f>
        <v>7.8666025578573993E-4</v>
      </c>
      <c r="AC24">
        <f>IF(OR(X24&lt;50,Y24&lt;5),Z24*VLOOKUP(X24,Withd!$A$2:$AZ$57,Y24+2),0)</f>
        <v>0</v>
      </c>
    </row>
    <row r="25" spans="1:29" x14ac:dyDescent="0.25">
      <c r="E25">
        <f t="shared" si="2"/>
        <v>2041</v>
      </c>
      <c r="F25">
        <f t="shared" si="3"/>
        <v>5.4575750284848533E-2</v>
      </c>
      <c r="G25">
        <f t="shared" si="4"/>
        <v>0.73920266279585078</v>
      </c>
      <c r="H25" s="3">
        <f>IF(N25&lt;65,Assumptions!$C$6,Assumptions!$C$7)*(1+Assumptions!$C$8)^(E25-$E$3)</f>
        <v>13629.912919021448</v>
      </c>
      <c r="I25" s="3">
        <f t="shared" si="0"/>
        <v>10075.27</v>
      </c>
      <c r="J25">
        <f>J24/(1+Assumptions!$C$9)</f>
        <v>0.44020829587979071</v>
      </c>
      <c r="K25" s="3">
        <f t="shared" si="1"/>
        <v>4435.22</v>
      </c>
      <c r="N25">
        <f t="shared" si="5"/>
        <v>68</v>
      </c>
      <c r="O25">
        <f t="shared" si="5"/>
        <v>32</v>
      </c>
      <c r="P25">
        <f t="shared" si="6"/>
        <v>5.4575750284848533E-2</v>
      </c>
      <c r="Q25">
        <f>IF(AND(N25&gt;=Assumptions!$C$4,O25&gt;=Assumptions!$C$5),IF(O25&lt;50,P25*VLOOKUP(N25,Ret!$A$2:$AZ$27,O25+2),P25),0)</f>
        <v>1.4025967823206073E-2</v>
      </c>
      <c r="R25">
        <f>IF(P25=Q25,0,P25*VLOOKUP(N25,Mort!$A$2:$E$115,IF($C$8="M",2,3)))</f>
        <v>2.5377723882454565E-4</v>
      </c>
      <c r="S25">
        <f>IF(OR(N25&lt;50,O25&lt;5),P25*VLOOKUP(N25,Withd!$A$2:$AZ$57,O25+2),0)</f>
        <v>0</v>
      </c>
      <c r="T25">
        <f>T24*(1+Assumptions!$C$10)</f>
        <v>2.0210698678761942</v>
      </c>
      <c r="V25">
        <f>VLOOKUP(N25,Mort!$A$2:$E$115,IF($C$8="M",4,5))</f>
        <v>1.0460000000000001E-2</v>
      </c>
      <c r="X25">
        <f t="shared" si="7"/>
        <v>58</v>
      </c>
      <c r="Y25">
        <f t="shared" si="8"/>
        <v>22</v>
      </c>
      <c r="Z25">
        <f t="shared" si="9"/>
        <v>0.28300473768050383</v>
      </c>
      <c r="AA25">
        <f>IF(AND(X25&gt;=Assumptions!$C$4,Y25&gt;=Assumptions!$C$5),IF(Y25&lt;50,Z25*VLOOKUP(X25,Ret!$A$2:$AZ$27,Y25+2),Z25),0)</f>
        <v>1.4716246359386198E-2</v>
      </c>
      <c r="AB25">
        <f>IF(Z25=AA25,0,Z25*VLOOKUP(X25,Mort!$A$2:$E$115,IF($C$8="M",2,3)))</f>
        <v>7.9241326550541068E-4</v>
      </c>
      <c r="AC25">
        <f>IF(OR(X25&lt;50,Y25&lt;5),Z25*VLOOKUP(X25,Withd!$A$2:$AZ$57,Y25+2),0)</f>
        <v>0</v>
      </c>
    </row>
    <row r="26" spans="1:29" x14ac:dyDescent="0.25">
      <c r="E26">
        <f t="shared" si="2"/>
        <v>2042</v>
      </c>
      <c r="F26">
        <f t="shared" si="3"/>
        <v>4.0296005222817913E-2</v>
      </c>
      <c r="G26">
        <f t="shared" si="4"/>
        <v>0.74549657076621223</v>
      </c>
      <c r="H26" s="3">
        <f>IF(N26&lt;65,Assumptions!$C$6,Assumptions!$C$7)*(1+Assumptions!$C$8)^(E26-$E$3)</f>
        <v>14379.558129567627</v>
      </c>
      <c r="I26" s="3">
        <f t="shared" si="0"/>
        <v>10719.91</v>
      </c>
      <c r="J26">
        <f>J25/(1+Assumptions!$C$9)</f>
        <v>0.42409277059710088</v>
      </c>
      <c r="K26" s="3">
        <f t="shared" si="1"/>
        <v>4546.24</v>
      </c>
      <c r="N26">
        <f t="shared" si="5"/>
        <v>69</v>
      </c>
      <c r="O26">
        <f t="shared" si="5"/>
        <v>33</v>
      </c>
      <c r="P26">
        <f t="shared" si="6"/>
        <v>4.0296005222817913E-2</v>
      </c>
      <c r="Q26">
        <f>IF(AND(N26&gt;=Assumptions!$C$4,O26&gt;=Assumptions!$C$5),IF(O26&lt;50,P26*VLOOKUP(N26,Ret!$A$2:$AZ$27,O26+2),P26),0)</f>
        <v>1.1242585457166198E-2</v>
      </c>
      <c r="R26">
        <f>IF(P26=Q26,0,P26*VLOOKUP(N26,Mort!$A$2:$E$115,IF($C$8="M",2,3)))</f>
        <v>1.9906226580072048E-4</v>
      </c>
      <c r="S26">
        <f>IF(OR(N26&lt;50,O26&lt;5),P26*VLOOKUP(N26,Withd!$A$2:$AZ$57,O26+2),0)</f>
        <v>0</v>
      </c>
      <c r="T26">
        <f>T25*(1+Assumptions!$C$10)</f>
        <v>2.0867546385821707</v>
      </c>
      <c r="V26">
        <f>VLOOKUP(N26,Mort!$A$2:$E$115,IF($C$8="M",4,5))</f>
        <v>1.1650000000000001E-2</v>
      </c>
      <c r="X26">
        <f t="shared" si="7"/>
        <v>59</v>
      </c>
      <c r="Y26">
        <f t="shared" si="8"/>
        <v>23</v>
      </c>
      <c r="Z26">
        <f t="shared" si="9"/>
        <v>0.26749607805561226</v>
      </c>
      <c r="AA26">
        <f>IF(AND(X26&gt;=Assumptions!$C$4,Y26&gt;=Assumptions!$C$5),IF(Y26&lt;50,Z26*VLOOKUP(X26,Ret!$A$2:$AZ$27,Y26+2),Z26),0)</f>
        <v>1.765474115167041E-2</v>
      </c>
      <c r="AB26">
        <f>IF(Z26=AA26,0,Z26*VLOOKUP(X26,Mort!$A$2:$E$115,IF($C$8="M",2,3)))</f>
        <v>7.8643846948350002E-4</v>
      </c>
      <c r="AC26">
        <f>IF(OR(X26&lt;50,Y26&lt;5),Z26*VLOOKUP(X26,Withd!$A$2:$AZ$57,Y26+2),0)</f>
        <v>0</v>
      </c>
    </row>
    <row r="27" spans="1:29" x14ac:dyDescent="0.25">
      <c r="E27">
        <f t="shared" si="2"/>
        <v>2043</v>
      </c>
      <c r="F27">
        <f t="shared" si="3"/>
        <v>2.8854357499850991E-2</v>
      </c>
      <c r="G27">
        <f t="shared" si="4"/>
        <v>0.74805412117395198</v>
      </c>
      <c r="H27" s="3">
        <f>IF(N27&lt;65,Assumptions!$C$6,Assumptions!$C$7)*(1+Assumptions!$C$8)^(E27-$E$3)</f>
        <v>15170.433826693847</v>
      </c>
      <c r="I27" s="3">
        <f t="shared" si="0"/>
        <v>11348.31</v>
      </c>
      <c r="J27">
        <f>J26/(1+Assumptions!$C$9)</f>
        <v>0.40856721637485632</v>
      </c>
      <c r="K27" s="3">
        <f t="shared" si="1"/>
        <v>4636.55</v>
      </c>
      <c r="N27">
        <f t="shared" si="5"/>
        <v>70</v>
      </c>
      <c r="O27">
        <f t="shared" si="5"/>
        <v>34</v>
      </c>
      <c r="P27">
        <f t="shared" si="6"/>
        <v>2.8854357499850991E-2</v>
      </c>
      <c r="Q27">
        <f>IF(AND(N27&gt;=Assumptions!$C$4,O27&gt;=Assumptions!$C$5),IF(O27&lt;50,P27*VLOOKUP(N27,Ret!$A$2:$AZ$27,O27+2),P27),0)</f>
        <v>8.6563072499552963E-3</v>
      </c>
      <c r="R27">
        <f>IF(P27=Q27,0,P27*VLOOKUP(N27,Mort!$A$2:$E$115,IF($C$8="M",2,3)))</f>
        <v>1.5119683329921919E-4</v>
      </c>
      <c r="S27">
        <f>IF(OR(N27&lt;50,O27&lt;5),P27*VLOOKUP(N27,Withd!$A$2:$AZ$57,O27+2),0)</f>
        <v>0</v>
      </c>
      <c r="T27">
        <f>T26*(1+Assumptions!$C$10)</f>
        <v>2.1545741643360912</v>
      </c>
      <c r="V27">
        <f>VLOOKUP(N27,Mort!$A$2:$E$115,IF($C$8="M",4,5))</f>
        <v>1.3050000000000001E-2</v>
      </c>
      <c r="X27">
        <f t="shared" si="7"/>
        <v>60</v>
      </c>
      <c r="Y27">
        <f t="shared" si="8"/>
        <v>24</v>
      </c>
      <c r="Z27">
        <f t="shared" si="9"/>
        <v>0.24905489843445835</v>
      </c>
      <c r="AA27">
        <f>IF(AND(X27&gt;=Assumptions!$C$4,Y27&gt;=Assumptions!$C$5),IF(Y27&lt;50,Z27*VLOOKUP(X27,Ret!$A$2:$AZ$27,Y27+2),Z27),0)</f>
        <v>2.8392258421528253E-2</v>
      </c>
      <c r="AB27">
        <f>IF(Z27=AA27,0,Z27*VLOOKUP(X27,Mort!$A$2:$E$115,IF($C$8="M",2,3)))</f>
        <v>7.6708908717813167E-4</v>
      </c>
      <c r="AC27">
        <f>IF(OR(X27&lt;50,Y27&lt;5),Z27*VLOOKUP(X27,Withd!$A$2:$AZ$57,Y27+2),0)</f>
        <v>0</v>
      </c>
    </row>
    <row r="28" spans="1:29" x14ac:dyDescent="0.25">
      <c r="E28">
        <f t="shared" si="2"/>
        <v>2044</v>
      </c>
      <c r="F28">
        <f t="shared" si="3"/>
        <v>2.0046853416596476E-2</v>
      </c>
      <c r="G28">
        <f t="shared" si="4"/>
        <v>0.74694832214258711</v>
      </c>
      <c r="H28" s="3">
        <f>IF(N28&lt;65,Assumptions!$C$6,Assumptions!$C$7)*(1+Assumptions!$C$8)^(E28-$E$3)</f>
        <v>16004.807687162009</v>
      </c>
      <c r="I28" s="3">
        <f t="shared" si="0"/>
        <v>11954.76</v>
      </c>
      <c r="J28">
        <f>J27/(1+Assumptions!$C$9)</f>
        <v>0.39361003504321418</v>
      </c>
      <c r="K28" s="3">
        <f t="shared" si="1"/>
        <v>4705.51</v>
      </c>
      <c r="N28">
        <f t="shared" si="5"/>
        <v>71</v>
      </c>
      <c r="O28">
        <f t="shared" si="5"/>
        <v>35</v>
      </c>
      <c r="P28">
        <f t="shared" si="6"/>
        <v>2.0046853416596476E-2</v>
      </c>
      <c r="Q28">
        <f>IF(AND(N28&gt;=Assumptions!$C$4,O28&gt;=Assumptions!$C$5),IF(O28&lt;50,P28*VLOOKUP(N28,Ret!$A$2:$AZ$27,O28+2),P28),0)</f>
        <v>5.1319944746486979E-3</v>
      </c>
      <c r="R28">
        <f>IF(P28=Q28,0,P28*VLOOKUP(N28,Mort!$A$2:$E$115,IF($C$8="M",2,3)))</f>
        <v>1.1166097353044238E-4</v>
      </c>
      <c r="S28">
        <f>IF(OR(N28&lt;50,O28&lt;5),P28*VLOOKUP(N28,Withd!$A$2:$AZ$57,O28+2),0)</f>
        <v>0</v>
      </c>
      <c r="T28">
        <f>T27*(1+Assumptions!$C$10)</f>
        <v>2.2245978246770139</v>
      </c>
      <c r="V28">
        <f>VLOOKUP(N28,Mort!$A$2:$E$115,IF($C$8="M",4,5))</f>
        <v>1.4630000000000001E-2</v>
      </c>
      <c r="W28" s="2"/>
      <c r="X28">
        <f t="shared" si="7"/>
        <v>61</v>
      </c>
      <c r="Y28">
        <f t="shared" si="8"/>
        <v>25</v>
      </c>
      <c r="Z28">
        <f t="shared" si="9"/>
        <v>0.21989555092575197</v>
      </c>
      <c r="AA28">
        <f>IF(AND(X28&gt;=Assumptions!$C$4,Y28&gt;=Assumptions!$C$5),IF(Y28&lt;50,Z28*VLOOKUP(X28,Ret!$A$2:$AZ$27,Y28+2),Z28),0)</f>
        <v>3.276443708793704E-2</v>
      </c>
      <c r="AB28">
        <f>IF(Z28=AA28,0,Z28*VLOOKUP(X28,Mort!$A$2:$E$115,IF($C$8="M",2,3)))</f>
        <v>7.2125740703646649E-4</v>
      </c>
      <c r="AC28">
        <f>IF(OR(X28&lt;50,Y28&lt;5),Z28*VLOOKUP(X28,Withd!$A$2:$AZ$57,Y28+2),0)</f>
        <v>0</v>
      </c>
    </row>
    <row r="29" spans="1:29" x14ac:dyDescent="0.25">
      <c r="E29">
        <f t="shared" si="2"/>
        <v>2045</v>
      </c>
      <c r="F29">
        <f t="shared" si="3"/>
        <v>1.4803197968417336E-2</v>
      </c>
      <c r="G29">
        <f t="shared" si="4"/>
        <v>0.7411524626642898</v>
      </c>
      <c r="H29" s="3">
        <f>IF(N29&lt;65,Assumptions!$C$6,Assumptions!$C$7)*(1+Assumptions!$C$8)^(E29-$E$3)</f>
        <v>16885.07210995592</v>
      </c>
      <c r="I29" s="3">
        <f t="shared" si="0"/>
        <v>12514.41</v>
      </c>
      <c r="J29">
        <f>J28/(1+Assumptions!$C$9)</f>
        <v>0.37920041911677665</v>
      </c>
      <c r="K29" s="3">
        <f t="shared" si="1"/>
        <v>4745.47</v>
      </c>
      <c r="N29">
        <f t="shared" si="5"/>
        <v>72</v>
      </c>
      <c r="O29">
        <f t="shared" si="5"/>
        <v>36</v>
      </c>
      <c r="P29">
        <f t="shared" si="6"/>
        <v>1.4803197968417336E-2</v>
      </c>
      <c r="Q29">
        <f>IF(AND(N29&gt;=Assumptions!$C$4,O29&gt;=Assumptions!$C$5),IF(O29&lt;50,P29*VLOOKUP(N29,Ret!$A$2:$AZ$27,O29+2),P29),0)</f>
        <v>4.2041082230305235E-3</v>
      </c>
      <c r="R29">
        <f>IF(P29=Q29,0,P29*VLOOKUP(N29,Mort!$A$2:$E$115,IF($C$8="M",2,3)))</f>
        <v>8.7486899993346459E-5</v>
      </c>
      <c r="S29">
        <f>IF(OR(N29&lt;50,O29&lt;5),P29*VLOOKUP(N29,Withd!$A$2:$AZ$57,O29+2),0)</f>
        <v>0</v>
      </c>
      <c r="T29">
        <f>T28*(1+Assumptions!$C$10)</f>
        <v>2.2968972539790169</v>
      </c>
      <c r="V29">
        <f>VLOOKUP(N29,Mort!$A$2:$E$115,IF($C$8="M",4,5))</f>
        <v>1.6330000000000001E-2</v>
      </c>
      <c r="X29">
        <f t="shared" si="7"/>
        <v>62</v>
      </c>
      <c r="Y29">
        <f t="shared" si="8"/>
        <v>26</v>
      </c>
      <c r="Z29">
        <f t="shared" si="9"/>
        <v>0.18640985643077848</v>
      </c>
      <c r="AA29">
        <f>IF(AND(X29&gt;=Assumptions!$C$4,Y29&gt;=Assumptions!$C$5),IF(Y29&lt;50,Z29*VLOOKUP(X29,Ret!$A$2:$AZ$27,Y29+2),Z29),0)</f>
        <v>4.7534513389848515E-2</v>
      </c>
      <c r="AB29">
        <f>IF(Z29=AA29,0,Z29*VLOOKUP(X29,Mort!$A$2:$E$115,IF($C$8="M",2,3)))</f>
        <v>6.4684220181480132E-4</v>
      </c>
      <c r="AC29">
        <f>IF(OR(X29&lt;50,Y29&lt;5),Z29*VLOOKUP(X29,Withd!$A$2:$AZ$57,Y29+2),0)</f>
        <v>0</v>
      </c>
    </row>
    <row r="30" spans="1:29" x14ac:dyDescent="0.25">
      <c r="E30">
        <f t="shared" si="2"/>
        <v>2046</v>
      </c>
      <c r="F30">
        <f t="shared" si="3"/>
        <v>1.0511602845393467E-2</v>
      </c>
      <c r="G30">
        <f t="shared" si="4"/>
        <v>0.73325355117201252</v>
      </c>
      <c r="H30" s="3">
        <f>IF(N30&lt;65,Assumptions!$C$6,Assumptions!$C$7)*(1+Assumptions!$C$8)^(E30-$E$3)</f>
        <v>17813.751076003493</v>
      </c>
      <c r="I30" s="3">
        <f t="shared" si="0"/>
        <v>13062</v>
      </c>
      <c r="J30">
        <f>J29/(1+Assumptions!$C$9)</f>
        <v>0.36531832284853238</v>
      </c>
      <c r="K30" s="3">
        <f t="shared" si="1"/>
        <v>4771.79</v>
      </c>
      <c r="N30">
        <f t="shared" si="5"/>
        <v>73</v>
      </c>
      <c r="O30">
        <f t="shared" si="5"/>
        <v>37</v>
      </c>
      <c r="P30">
        <f t="shared" si="6"/>
        <v>1.0511602845393467E-2</v>
      </c>
      <c r="Q30">
        <f>IF(AND(N30&gt;=Assumptions!$C$4,O30&gt;=Assumptions!$C$5),IF(O30&lt;50,P30*VLOOKUP(N30,Ret!$A$2:$AZ$27,O30+2),P30),0)</f>
        <v>2.3125526259865628E-3</v>
      </c>
      <c r="R30">
        <f>IF(P30=Q30,0,P30*VLOOKUP(N30,Mort!$A$2:$E$115,IF($C$8="M",2,3)))</f>
        <v>6.6012865869070973E-5</v>
      </c>
      <c r="S30">
        <f>IF(OR(N30&lt;50,O30&lt;5),P30*VLOOKUP(N30,Withd!$A$2:$AZ$57,O30+2),0)</f>
        <v>0</v>
      </c>
      <c r="T30">
        <f>T29*(1+Assumptions!$C$10)</f>
        <v>2.3715464147333347</v>
      </c>
      <c r="V30">
        <f>VLOOKUP(N30,Mort!$A$2:$E$115,IF($C$8="M",4,5))</f>
        <v>1.8020000000000001E-2</v>
      </c>
      <c r="X30">
        <f t="shared" si="7"/>
        <v>63</v>
      </c>
      <c r="Y30">
        <f t="shared" si="8"/>
        <v>27</v>
      </c>
      <c r="Z30">
        <f t="shared" si="9"/>
        <v>0.13822850083911517</v>
      </c>
      <c r="AA30">
        <f>IF(AND(X30&gt;=Assumptions!$C$4,Y30&gt;=Assumptions!$C$5),IF(Y30&lt;50,Z30*VLOOKUP(X30,Ret!$A$2:$AZ$27,Y30+2),Z30),0)</f>
        <v>3.7459923727400216E-2</v>
      </c>
      <c r="AB30">
        <f>IF(Z30=AA30,0,Z30*VLOOKUP(X30,Mort!$A$2:$E$115,IF($C$8="M",2,3)))</f>
        <v>5.0591631307116158E-4</v>
      </c>
      <c r="AC30">
        <f>IF(OR(X30&lt;50,Y30&lt;5),Z30*VLOOKUP(X30,Withd!$A$2:$AZ$57,Y30+2),0)</f>
        <v>0</v>
      </c>
    </row>
    <row r="31" spans="1:29" x14ac:dyDescent="0.25">
      <c r="E31">
        <f t="shared" si="2"/>
        <v>2047</v>
      </c>
      <c r="F31">
        <f t="shared" si="3"/>
        <v>8.1330373535378336E-3</v>
      </c>
      <c r="G31">
        <f t="shared" si="4"/>
        <v>0.72235287480587929</v>
      </c>
      <c r="H31" s="3">
        <f>IF(N31&lt;65,Assumptions!$C$6,Assumptions!$C$7)*(1+Assumptions!$C$8)^(E31-$E$3)</f>
        <v>18793.507385183686</v>
      </c>
      <c r="I31" s="3">
        <f t="shared" si="0"/>
        <v>13575.54</v>
      </c>
      <c r="J31">
        <f>J30/(1+Assumptions!$C$9)</f>
        <v>0.35194443434348011</v>
      </c>
      <c r="K31" s="3">
        <f t="shared" si="1"/>
        <v>4777.84</v>
      </c>
      <c r="N31">
        <f t="shared" si="5"/>
        <v>74</v>
      </c>
      <c r="O31">
        <f t="shared" si="5"/>
        <v>38</v>
      </c>
      <c r="P31">
        <f t="shared" si="6"/>
        <v>8.1330373535378336E-3</v>
      </c>
      <c r="Q31">
        <f>IF(AND(N31&gt;=Assumptions!$C$4,O31&gt;=Assumptions!$C$5),IF(O31&lt;50,P31*VLOOKUP(N31,Ret!$A$2:$AZ$27,O31+2),P31),0)</f>
        <v>2.0251263010309206E-3</v>
      </c>
      <c r="R31">
        <f>IF(P31=Q31,0,P31*VLOOKUP(N31,Mort!$A$2:$E$115,IF($C$8="M",2,3)))</f>
        <v>5.4410019895168103E-5</v>
      </c>
      <c r="S31">
        <f>IF(OR(N31&lt;50,O31&lt;5),P31*VLOOKUP(N31,Withd!$A$2:$AZ$57,O31+2),0)</f>
        <v>0</v>
      </c>
      <c r="T31">
        <f>T30*(1+Assumptions!$C$10)</f>
        <v>2.4486216732121679</v>
      </c>
      <c r="V31">
        <f>VLOOKUP(N31,Mort!$A$2:$E$115,IF($C$8="M",4,5))</f>
        <v>1.9949999999999999E-2</v>
      </c>
      <c r="X31">
        <f t="shared" si="7"/>
        <v>64</v>
      </c>
      <c r="Y31">
        <f t="shared" si="8"/>
        <v>28</v>
      </c>
      <c r="Z31">
        <f t="shared" si="9"/>
        <v>0.10026266079864379</v>
      </c>
      <c r="AA31">
        <f>IF(AND(X31&gt;=Assumptions!$C$4,Y31&gt;=Assumptions!$C$5),IF(Y31&lt;50,Z31*VLOOKUP(X31,Ret!$A$2:$AZ$27,Y31+2),Z31),0)</f>
        <v>2.5968029146848742E-2</v>
      </c>
      <c r="AB31">
        <f>IF(Z31=AA31,0,Z31*VLOOKUP(X31,Mort!$A$2:$E$115,IF($C$8="M",2,3)))</f>
        <v>3.8400599085880574E-4</v>
      </c>
      <c r="AC31">
        <f>IF(OR(X31&lt;50,Y31&lt;5),Z31*VLOOKUP(X31,Withd!$A$2:$AZ$57,Y31+2),0)</f>
        <v>0</v>
      </c>
    </row>
    <row r="32" spans="1:29" x14ac:dyDescent="0.25">
      <c r="E32">
        <f t="shared" si="2"/>
        <v>2048</v>
      </c>
      <c r="F32">
        <f t="shared" si="3"/>
        <v>6.0535010326117442E-3</v>
      </c>
      <c r="G32">
        <f t="shared" si="4"/>
        <v>0.70996706125453291</v>
      </c>
      <c r="H32" s="3">
        <f>IF(N32&lt;65,Assumptions!$C$6,Assumptions!$C$7)*(1+Assumptions!$C$8)^(E32-$E$3)</f>
        <v>19827.150291368784</v>
      </c>
      <c r="I32" s="3">
        <f t="shared" si="0"/>
        <v>14076.62</v>
      </c>
      <c r="J32">
        <f>J31/(1+Assumptions!$C$9)</f>
        <v>0.33906014869314077</v>
      </c>
      <c r="K32" s="3">
        <f t="shared" si="1"/>
        <v>4772.82</v>
      </c>
      <c r="N32">
        <f t="shared" si="5"/>
        <v>75</v>
      </c>
      <c r="O32">
        <f t="shared" si="5"/>
        <v>39</v>
      </c>
      <c r="P32">
        <f t="shared" si="6"/>
        <v>6.0535010326117442E-3</v>
      </c>
      <c r="Q32">
        <f>IF(AND(N32&gt;=Assumptions!$C$4,O32&gt;=Assumptions!$C$5),IF(O32&lt;50,P32*VLOOKUP(N32,Ret!$A$2:$AZ$27,O32+2),P32),0)</f>
        <v>6.0535010326117442E-3</v>
      </c>
      <c r="R32">
        <f>IF(P32=Q32,0,P32*VLOOKUP(N32,Mort!$A$2:$E$115,IF($C$8="M",2,3)))</f>
        <v>0</v>
      </c>
      <c r="S32">
        <f>IF(OR(N32&lt;50,O32&lt;5),P32*VLOOKUP(N32,Withd!$A$2:$AZ$57,O32+2),0)</f>
        <v>0</v>
      </c>
      <c r="T32">
        <f>T31*(1+Assumptions!$C$10)</f>
        <v>2.5282018775915636</v>
      </c>
      <c r="V32">
        <f>VLOOKUP(N32,Mort!$A$2:$E$115,IF($C$8="M",4,5))</f>
        <v>2.205E-2</v>
      </c>
      <c r="X32">
        <f t="shared" si="7"/>
        <v>65</v>
      </c>
      <c r="Y32">
        <f t="shared" si="8"/>
        <v>29</v>
      </c>
      <c r="Z32">
        <f t="shared" si="9"/>
        <v>7.3910625660936244E-2</v>
      </c>
      <c r="AA32">
        <f>IF(AND(X32&gt;=Assumptions!$C$4,Y32&gt;=Assumptions!$C$5),IF(Y32&lt;50,Z32*VLOOKUP(X32,Ret!$A$2:$AZ$27,Y32+2),Z32),0)</f>
        <v>2.5868718981327685E-2</v>
      </c>
      <c r="AB32">
        <f>IF(Z32=AA32,0,Z32*VLOOKUP(X32,Mort!$A$2:$E$115,IF($C$8="M",2,3)))</f>
        <v>2.9564250264374497E-4</v>
      </c>
      <c r="AC32">
        <f>IF(OR(X32&lt;50,Y32&lt;5),Z32*VLOOKUP(X32,Withd!$A$2:$AZ$57,Y32+2),0)</f>
        <v>0</v>
      </c>
    </row>
    <row r="33" spans="5:29" x14ac:dyDescent="0.25">
      <c r="E33">
        <f t="shared" si="2"/>
        <v>2049</v>
      </c>
      <c r="F33">
        <f t="shared" si="3"/>
        <v>0</v>
      </c>
      <c r="G33">
        <f t="shared" si="4"/>
        <v>0.70036578858648213</v>
      </c>
      <c r="H33" s="3">
        <f>IF(N33&lt;65,Assumptions!$C$6,Assumptions!$C$7)*(1+Assumptions!$C$8)^(E33-$E$3)</f>
        <v>20917.643557394069</v>
      </c>
      <c r="I33" s="3">
        <f t="shared" si="0"/>
        <v>14650</v>
      </c>
      <c r="J33">
        <f>J32/(1+Assumptions!$C$9)</f>
        <v>0.32664754209358454</v>
      </c>
      <c r="K33" s="3">
        <f t="shared" si="1"/>
        <v>4785.3900000000003</v>
      </c>
      <c r="N33">
        <f t="shared" si="5"/>
        <v>76</v>
      </c>
      <c r="O33">
        <f t="shared" si="5"/>
        <v>40</v>
      </c>
      <c r="P33">
        <f t="shared" si="6"/>
        <v>0</v>
      </c>
      <c r="Q33">
        <f>IF(AND(N33&gt;=Assumptions!$C$4,O33&gt;=Assumptions!$C$5),IF(O33&lt;50,P33*VLOOKUP(N33,Ret!$A$2:$AZ$27,O33+2),P33),0)</f>
        <v>0</v>
      </c>
      <c r="R33">
        <f>IF(P33=Q33,0,P33*VLOOKUP(N33,Mort!$A$2:$E$115,IF($C$8="M",2,3)))</f>
        <v>0</v>
      </c>
      <c r="S33">
        <f>IF(OR(N33&lt;50,O33&lt;5),P33*VLOOKUP(N33,Withd!$A$2:$AZ$57,O33+2),0)</f>
        <v>0</v>
      </c>
      <c r="T33">
        <f>T32*(1+Assumptions!$C$10)</f>
        <v>2.6103684386132895</v>
      </c>
      <c r="V33">
        <f>VLOOKUP(N33,Mort!$A$2:$E$115,IF($C$8="M",4,5))</f>
        <v>2.4389999999999998E-2</v>
      </c>
      <c r="X33">
        <f t="shared" si="7"/>
        <v>66</v>
      </c>
      <c r="Y33">
        <f t="shared" si="8"/>
        <v>30</v>
      </c>
      <c r="Z33">
        <f t="shared" si="9"/>
        <v>4.7746264176964814E-2</v>
      </c>
      <c r="AA33">
        <f>IF(AND(X33&gt;=Assumptions!$C$4,Y33&gt;=Assumptions!$C$5),IF(Y33&lt;50,Z33*VLOOKUP(X33,Ret!$A$2:$AZ$27,Y33+2),Z33),0)</f>
        <v>1.28914913277805E-2</v>
      </c>
      <c r="AB33">
        <f>IF(Z33=AA33,0,Z33*VLOOKUP(X33,Mort!$A$2:$E$115,IF($C$8="M",2,3)))</f>
        <v>2.0196669746856119E-4</v>
      </c>
      <c r="AC33">
        <f>IF(OR(X33&lt;50,Y33&lt;5),Z33*VLOOKUP(X33,Withd!$A$2:$AZ$57,Y33+2),0)</f>
        <v>0</v>
      </c>
    </row>
    <row r="34" spans="5:29" x14ac:dyDescent="0.25">
      <c r="E34">
        <f t="shared" si="2"/>
        <v>2050</v>
      </c>
      <c r="F34">
        <f t="shared" si="3"/>
        <v>0</v>
      </c>
      <c r="G34">
        <f t="shared" si="4"/>
        <v>0.68328386700285781</v>
      </c>
      <c r="H34" s="3">
        <f>IF(N34&lt;65,Assumptions!$C$6,Assumptions!$C$7)*(1+Assumptions!$C$8)^(E34-$E$3)</f>
        <v>22068.113953050739</v>
      </c>
      <c r="I34" s="3">
        <f t="shared" si="0"/>
        <v>15078.79</v>
      </c>
      <c r="J34">
        <f>J33/(1+Assumptions!$C$9)</f>
        <v>0.31468934691096778</v>
      </c>
      <c r="K34" s="3">
        <f t="shared" si="1"/>
        <v>4745.13</v>
      </c>
      <c r="N34">
        <f t="shared" si="5"/>
        <v>77</v>
      </c>
      <c r="O34">
        <f t="shared" si="5"/>
        <v>41</v>
      </c>
      <c r="P34">
        <f t="shared" si="6"/>
        <v>0</v>
      </c>
      <c r="Q34">
        <f>IF(AND(N34&gt;=Assumptions!$C$4,O34&gt;=Assumptions!$C$5),IF(O34&lt;50,P34*VLOOKUP(N34,Ret!$A$2:$AZ$27,O34+2),P34),0)</f>
        <v>0</v>
      </c>
      <c r="R34">
        <f>IF(P34=Q34,0,P34*VLOOKUP(N34,Mort!$A$2:$E$115,IF($C$8="M",2,3)))</f>
        <v>0</v>
      </c>
      <c r="S34">
        <f>IF(OR(N34&lt;50,O34&lt;5),P34*VLOOKUP(N34,Withd!$A$2:$AZ$57,O34+2),0)</f>
        <v>0</v>
      </c>
      <c r="T34">
        <f>T33*(1+Assumptions!$C$10)</f>
        <v>2.6952054128682215</v>
      </c>
      <c r="V34">
        <f>VLOOKUP(N34,Mort!$A$2:$E$115,IF($C$8="M",4,5))</f>
        <v>2.726E-2</v>
      </c>
      <c r="X34">
        <f t="shared" si="7"/>
        <v>67</v>
      </c>
      <c r="Y34">
        <f t="shared" si="8"/>
        <v>31</v>
      </c>
      <c r="Z34">
        <f t="shared" si="9"/>
        <v>3.4652806151715752E-2</v>
      </c>
      <c r="AA34">
        <f>IF(AND(X34&gt;=Assumptions!$C$4,Y34&gt;=Assumptions!$C$5),IF(Y34&lt;50,Z34*VLOOKUP(X34,Ret!$A$2:$AZ$27,Y34+2),Z34),0)</f>
        <v>1.198987092849365E-2</v>
      </c>
      <c r="AB34">
        <f>IF(Z34=AA34,0,Z34*VLOOKUP(X34,Mort!$A$2:$E$115,IF($C$8="M",2,3)))</f>
        <v>1.5385845931361795E-4</v>
      </c>
      <c r="AC34">
        <f>IF(OR(X34&lt;50,Y34&lt;5),Z34*VLOOKUP(X34,Withd!$A$2:$AZ$57,Y34+2),0)</f>
        <v>0</v>
      </c>
    </row>
    <row r="35" spans="5:29" x14ac:dyDescent="0.25">
      <c r="E35">
        <f t="shared" si="2"/>
        <v>2051</v>
      </c>
      <c r="F35">
        <f t="shared" si="3"/>
        <v>0</v>
      </c>
      <c r="G35">
        <f t="shared" si="4"/>
        <v>0.66465754878835992</v>
      </c>
      <c r="H35" s="3">
        <f>IF(N35&lt;65,Assumptions!$C$6,Assumptions!$C$7)*(1+Assumptions!$C$8)^(E35-$E$3)</f>
        <v>23281.86022046853</v>
      </c>
      <c r="I35" s="3">
        <f t="shared" si="0"/>
        <v>15474.46</v>
      </c>
      <c r="J35">
        <f>J34/(1+Assumptions!$C$9)</f>
        <v>0.3031689276598919</v>
      </c>
      <c r="K35" s="3">
        <f t="shared" si="1"/>
        <v>4691.38</v>
      </c>
      <c r="N35">
        <f t="shared" si="5"/>
        <v>78</v>
      </c>
      <c r="O35">
        <f t="shared" si="5"/>
        <v>42</v>
      </c>
      <c r="P35">
        <f t="shared" si="6"/>
        <v>0</v>
      </c>
      <c r="Q35">
        <f>IF(AND(N35&gt;=Assumptions!$C$4,O35&gt;=Assumptions!$C$5),IF(O35&lt;50,P35*VLOOKUP(N35,Ret!$A$2:$AZ$27,O35+2),P35),0)</f>
        <v>0</v>
      </c>
      <c r="R35">
        <f>IF(P35=Q35,0,P35*VLOOKUP(N35,Mort!$A$2:$E$115,IF($C$8="M",2,3)))</f>
        <v>0</v>
      </c>
      <c r="S35">
        <f>IF(OR(N35&lt;50,O35&lt;5),P35*VLOOKUP(N35,Withd!$A$2:$AZ$57,O35+2),0)</f>
        <v>0</v>
      </c>
      <c r="T35">
        <f>T34*(1+Assumptions!$C$10)</f>
        <v>2.7827995887864385</v>
      </c>
      <c r="V35">
        <f>VLOOKUP(N35,Mort!$A$2:$E$115,IF($C$8="M",4,5))</f>
        <v>3.0640000000000001E-2</v>
      </c>
      <c r="X35">
        <f t="shared" si="7"/>
        <v>68</v>
      </c>
      <c r="Y35">
        <f t="shared" si="8"/>
        <v>32</v>
      </c>
      <c r="Z35">
        <f t="shared" si="9"/>
        <v>2.2509076763908484E-2</v>
      </c>
      <c r="AA35">
        <f>IF(AND(X35&gt;=Assumptions!$C$4,Y35&gt;=Assumptions!$C$5),IF(Y35&lt;50,Z35*VLOOKUP(X35,Ret!$A$2:$AZ$27,Y35+2),Z35),0)</f>
        <v>5.7848327283244808E-3</v>
      </c>
      <c r="AB35">
        <f>IF(Z35=AA35,0,Z35*VLOOKUP(X35,Mort!$A$2:$E$115,IF($C$8="M",2,3)))</f>
        <v>1.0466720695217444E-4</v>
      </c>
      <c r="AC35">
        <f>IF(OR(X35&lt;50,Y35&lt;5),Z35*VLOOKUP(X35,Withd!$A$2:$AZ$57,Y35+2),0)</f>
        <v>0</v>
      </c>
    </row>
    <row r="36" spans="5:29" x14ac:dyDescent="0.25">
      <c r="E36">
        <f t="shared" si="2"/>
        <v>2052</v>
      </c>
      <c r="F36">
        <f t="shared" si="3"/>
        <v>0</v>
      </c>
      <c r="G36">
        <f t="shared" si="4"/>
        <v>0.64429244149348452</v>
      </c>
      <c r="H36" s="3">
        <f>IF(N36&lt;65,Assumptions!$C$6,Assumptions!$C$7)*(1+Assumptions!$C$8)^(E36-$E$3)</f>
        <v>24562.362532594299</v>
      </c>
      <c r="I36" s="3">
        <f t="shared" si="0"/>
        <v>15825.34</v>
      </c>
      <c r="J36">
        <f>J35/(1+Assumptions!$C$9)</f>
        <v>0.29207025786116753</v>
      </c>
      <c r="K36" s="3">
        <f t="shared" si="1"/>
        <v>4622.1099999999997</v>
      </c>
      <c r="N36">
        <f t="shared" si="5"/>
        <v>79</v>
      </c>
      <c r="O36">
        <f t="shared" si="5"/>
        <v>43</v>
      </c>
      <c r="P36">
        <f t="shared" si="6"/>
        <v>0</v>
      </c>
      <c r="Q36">
        <f>IF(AND(N36&gt;=Assumptions!$C$4,O36&gt;=Assumptions!$C$5),IF(O36&lt;50,P36*VLOOKUP(N36,Ret!$A$2:$AZ$27,O36+2),P36),0)</f>
        <v>0</v>
      </c>
      <c r="R36">
        <f>IF(P36=Q36,0,P36*VLOOKUP(N36,Mort!$A$2:$E$115,IF($C$8="M",2,3)))</f>
        <v>0</v>
      </c>
      <c r="S36">
        <f>IF(OR(N36&lt;50,O36&lt;5),P36*VLOOKUP(N36,Withd!$A$2:$AZ$57,O36+2),0)</f>
        <v>0</v>
      </c>
      <c r="T36">
        <f>T35*(1+Assumptions!$C$10)</f>
        <v>2.8732405754219976</v>
      </c>
      <c r="V36">
        <f>VLOOKUP(N36,Mort!$A$2:$E$115,IF($C$8="M",4,5))</f>
        <v>3.4590000000000003E-2</v>
      </c>
      <c r="X36">
        <f t="shared" si="7"/>
        <v>69</v>
      </c>
      <c r="Y36">
        <f t="shared" si="8"/>
        <v>33</v>
      </c>
      <c r="Z36">
        <f t="shared" si="9"/>
        <v>1.661957682863183E-2</v>
      </c>
      <c r="AA36">
        <f>IF(AND(X36&gt;=Assumptions!$C$4,Y36&gt;=Assumptions!$C$5),IF(Y36&lt;50,Z36*VLOOKUP(X36,Ret!$A$2:$AZ$27,Y36+2),Z36),0)</f>
        <v>4.6368619351882809E-3</v>
      </c>
      <c r="AB36">
        <f>IF(Z36=AA36,0,Z36*VLOOKUP(X36,Mort!$A$2:$E$115,IF($C$8="M",2,3)))</f>
        <v>8.2100709533441241E-5</v>
      </c>
      <c r="AC36">
        <f>IF(OR(X36&lt;50,Y36&lt;5),Z36*VLOOKUP(X36,Withd!$A$2:$AZ$57,Y36+2),0)</f>
        <v>0</v>
      </c>
    </row>
    <row r="37" spans="5:29" x14ac:dyDescent="0.25">
      <c r="E37">
        <f t="shared" si="2"/>
        <v>2053</v>
      </c>
      <c r="F37">
        <f t="shared" si="3"/>
        <v>0</v>
      </c>
      <c r="G37">
        <f t="shared" si="4"/>
        <v>0.62200636594222491</v>
      </c>
      <c r="H37" s="3">
        <f>IF(N37&lt;65,Assumptions!$C$6,Assumptions!$C$7)*(1+Assumptions!$C$8)^(E37-$E$3)</f>
        <v>25913.292471886984</v>
      </c>
      <c r="I37" s="3">
        <f t="shared" si="0"/>
        <v>16118.23</v>
      </c>
      <c r="J37">
        <f>J36/(1+Assumptions!$C$9)</f>
        <v>0.28137789774678951</v>
      </c>
      <c r="K37" s="3">
        <f t="shared" si="1"/>
        <v>4535.3100000000004</v>
      </c>
      <c r="N37">
        <f t="shared" si="5"/>
        <v>80</v>
      </c>
      <c r="O37">
        <f t="shared" si="5"/>
        <v>44</v>
      </c>
      <c r="P37">
        <f t="shared" si="6"/>
        <v>0</v>
      </c>
      <c r="Q37">
        <f>IF(AND(N37&gt;=Assumptions!$C$4,O37&gt;=Assumptions!$C$5),IF(O37&lt;50,P37*VLOOKUP(N37,Ret!$A$2:$AZ$27,O37+2),P37),0)</f>
        <v>0</v>
      </c>
      <c r="R37">
        <f>IF(P37=Q37,0,P37*VLOOKUP(N37,Mort!$A$2:$E$115,IF($C$8="M",2,3)))</f>
        <v>0</v>
      </c>
      <c r="S37">
        <f>IF(OR(N37&lt;50,O37&lt;5),P37*VLOOKUP(N37,Withd!$A$2:$AZ$57,O37+2),0)</f>
        <v>0</v>
      </c>
      <c r="T37">
        <f>T36*(1+Assumptions!$C$10)</f>
        <v>2.9666208941232126</v>
      </c>
      <c r="V37">
        <f>VLOOKUP(N37,Mort!$A$2:$E$115,IF($C$8="M",4,5))</f>
        <v>3.8989999999999997E-2</v>
      </c>
      <c r="X37">
        <f t="shared" si="7"/>
        <v>70</v>
      </c>
      <c r="Y37">
        <f t="shared" si="8"/>
        <v>34</v>
      </c>
      <c r="Z37">
        <f t="shared" si="9"/>
        <v>1.190061418391011E-2</v>
      </c>
      <c r="AA37">
        <f>IF(AND(X37&gt;=Assumptions!$C$4,Y37&gt;=Assumptions!$C$5),IF(Y37&lt;50,Z37*VLOOKUP(X37,Ret!$A$2:$AZ$27,Y37+2),Z37),0)</f>
        <v>3.5701842551730326E-3</v>
      </c>
      <c r="AB37">
        <f>IF(Z37=AA37,0,Z37*VLOOKUP(X37,Mort!$A$2:$E$115,IF($C$8="M",2,3)))</f>
        <v>6.2359218323688979E-5</v>
      </c>
      <c r="AC37">
        <f>IF(OR(X37&lt;50,Y37&lt;5),Z37*VLOOKUP(X37,Withd!$A$2:$AZ$57,Y37+2),0)</f>
        <v>0</v>
      </c>
    </row>
    <row r="38" spans="5:29" x14ac:dyDescent="0.25">
      <c r="E38">
        <f t="shared" si="2"/>
        <v>2054</v>
      </c>
      <c r="F38">
        <f t="shared" si="3"/>
        <v>0</v>
      </c>
      <c r="G38">
        <f t="shared" si="4"/>
        <v>0.59775433773413755</v>
      </c>
      <c r="H38" s="3">
        <f>IF(N38&lt;65,Assumptions!$C$6,Assumptions!$C$7)*(1+Assumptions!$C$8)^(E38-$E$3)</f>
        <v>27338.523557840763</v>
      </c>
      <c r="I38" s="3">
        <f t="shared" si="0"/>
        <v>16341.72</v>
      </c>
      <c r="J38">
        <f>J37/(1+Assumptions!$C$9)</f>
        <v>0.27107697278110743</v>
      </c>
      <c r="K38" s="3">
        <f t="shared" si="1"/>
        <v>4429.8599999999997</v>
      </c>
      <c r="N38">
        <f t="shared" si="5"/>
        <v>81</v>
      </c>
      <c r="O38">
        <f t="shared" si="5"/>
        <v>45</v>
      </c>
      <c r="P38">
        <f t="shared" si="6"/>
        <v>0</v>
      </c>
      <c r="Q38">
        <f>IF(AND(N38&gt;=Assumptions!$C$4,O38&gt;=Assumptions!$C$5),IF(O38&lt;50,P38*VLOOKUP(N38,Ret!$A$2:$AZ$27,O38+2),P38),0)</f>
        <v>0</v>
      </c>
      <c r="R38">
        <f>IF(P38=Q38,0,P38*VLOOKUP(N38,Mort!$A$2:$E$115,IF($C$8="M",2,3)))</f>
        <v>0</v>
      </c>
      <c r="S38">
        <f>IF(OR(N38&lt;50,O38&lt;5),P38*VLOOKUP(N38,Withd!$A$2:$AZ$57,O38+2),0)</f>
        <v>0</v>
      </c>
      <c r="T38">
        <f>T37*(1+Assumptions!$C$10)</f>
        <v>3.063036073182217</v>
      </c>
      <c r="V38">
        <f>VLOOKUP(N38,Mort!$A$2:$E$115,IF($C$8="M",4,5))</f>
        <v>4.4010000000000001E-2</v>
      </c>
      <c r="X38">
        <f t="shared" si="7"/>
        <v>71</v>
      </c>
      <c r="Y38">
        <f t="shared" si="8"/>
        <v>35</v>
      </c>
      <c r="Z38">
        <f t="shared" si="9"/>
        <v>8.2680707104133885E-3</v>
      </c>
      <c r="AA38">
        <f>IF(AND(X38&gt;=Assumptions!$C$4,Y38&gt;=Assumptions!$C$5),IF(Y38&lt;50,Z38*VLOOKUP(X38,Ret!$A$2:$AZ$27,Y38+2),Z38),0)</f>
        <v>2.1166261018658273E-3</v>
      </c>
      <c r="AB38">
        <f>IF(Z38=AA38,0,Z38*VLOOKUP(X38,Mort!$A$2:$E$115,IF($C$8="M",2,3)))</f>
        <v>4.6053153857002579E-5</v>
      </c>
      <c r="AC38">
        <f>IF(OR(X38&lt;50,Y38&lt;5),Z38*VLOOKUP(X38,Withd!$A$2:$AZ$57,Y38+2),0)</f>
        <v>0</v>
      </c>
    </row>
    <row r="39" spans="5:29" x14ac:dyDescent="0.25">
      <c r="E39">
        <f t="shared" si="2"/>
        <v>2055</v>
      </c>
      <c r="F39">
        <f t="shared" si="3"/>
        <v>0</v>
      </c>
      <c r="G39">
        <f t="shared" si="4"/>
        <v>0.57144716933045814</v>
      </c>
      <c r="H39" s="3">
        <f>IF(N39&lt;65,Assumptions!$C$6,Assumptions!$C$7)*(1+Assumptions!$C$8)^(E39-$E$3)</f>
        <v>28842.142353522009</v>
      </c>
      <c r="I39" s="3">
        <f t="shared" si="0"/>
        <v>16481.759999999998</v>
      </c>
      <c r="J39">
        <f>J38/(1+Assumptions!$C$9)</f>
        <v>0.2611531529683116</v>
      </c>
      <c r="K39" s="3">
        <f t="shared" si="1"/>
        <v>4304.26</v>
      </c>
      <c r="N39">
        <f t="shared" si="5"/>
        <v>82</v>
      </c>
      <c r="O39">
        <f t="shared" si="5"/>
        <v>46</v>
      </c>
      <c r="P39">
        <f t="shared" si="6"/>
        <v>0</v>
      </c>
      <c r="Q39">
        <f>IF(AND(N39&gt;=Assumptions!$C$4,O39&gt;=Assumptions!$C$5),IF(O39&lt;50,P39*VLOOKUP(N39,Ret!$A$2:$AZ$27,O39+2),P39),0)</f>
        <v>0</v>
      </c>
      <c r="R39">
        <f>IF(P39=Q39,0,P39*VLOOKUP(N39,Mort!$A$2:$E$115,IF($C$8="M",2,3)))</f>
        <v>0</v>
      </c>
      <c r="S39">
        <f>IF(OR(N39&lt;50,O39&lt;5),P39*VLOOKUP(N39,Withd!$A$2:$AZ$57,O39+2),0)</f>
        <v>0</v>
      </c>
      <c r="T39">
        <f>T38*(1+Assumptions!$C$10)</f>
        <v>3.1625847455606388</v>
      </c>
      <c r="V39">
        <f>VLOOKUP(N39,Mort!$A$2:$E$115,IF($C$8="M",4,5))</f>
        <v>4.9669999999999999E-2</v>
      </c>
      <c r="X39">
        <f t="shared" si="7"/>
        <v>72</v>
      </c>
      <c r="Y39">
        <f t="shared" si="8"/>
        <v>36</v>
      </c>
      <c r="Z39">
        <f t="shared" si="9"/>
        <v>6.1053914546905586E-3</v>
      </c>
      <c r="AA39">
        <f>IF(AND(X39&gt;=Assumptions!$C$4,Y39&gt;=Assumptions!$C$5),IF(Y39&lt;50,Z39*VLOOKUP(X39,Ret!$A$2:$AZ$27,Y39+2),Z39),0)</f>
        <v>1.7339311731321184E-3</v>
      </c>
      <c r="AB39">
        <f>IF(Z39=AA39,0,Z39*VLOOKUP(X39,Mort!$A$2:$E$115,IF($C$8="M",2,3)))</f>
        <v>3.60828634972212E-5</v>
      </c>
      <c r="AC39">
        <f>IF(OR(X39&lt;50,Y39&lt;5),Z39*VLOOKUP(X39,Withd!$A$2:$AZ$57,Y39+2),0)</f>
        <v>0</v>
      </c>
    </row>
    <row r="40" spans="5:29" x14ac:dyDescent="0.25">
      <c r="E40">
        <f t="shared" si="2"/>
        <v>2056</v>
      </c>
      <c r="F40">
        <f t="shared" si="3"/>
        <v>0</v>
      </c>
      <c r="G40">
        <f t="shared" si="4"/>
        <v>0.54306338842981428</v>
      </c>
      <c r="H40" s="3">
        <f>IF(N40&lt;65,Assumptions!$C$6,Assumptions!$C$7)*(1+Assumptions!$C$8)^(E40-$E$3)</f>
        <v>30428.460182965719</v>
      </c>
      <c r="I40" s="3">
        <f t="shared" si="0"/>
        <v>16524.580000000002</v>
      </c>
      <c r="J40">
        <f>J39/(1+Assumptions!$C$9)</f>
        <v>0.25159263291744854</v>
      </c>
      <c r="K40" s="3">
        <f t="shared" si="1"/>
        <v>4157.46</v>
      </c>
      <c r="N40">
        <f t="shared" si="5"/>
        <v>83</v>
      </c>
      <c r="O40">
        <f t="shared" si="5"/>
        <v>47</v>
      </c>
      <c r="P40">
        <f t="shared" si="6"/>
        <v>0</v>
      </c>
      <c r="Q40">
        <f>IF(AND(N40&gt;=Assumptions!$C$4,O40&gt;=Assumptions!$C$5),IF(O40&lt;50,P40*VLOOKUP(N40,Ret!$A$2:$AZ$27,O40+2),P40),0)</f>
        <v>0</v>
      </c>
      <c r="R40">
        <f>IF(P40=Q40,0,P40*VLOOKUP(N40,Mort!$A$2:$E$115,IF($C$8="M",2,3)))</f>
        <v>0</v>
      </c>
      <c r="S40">
        <f>IF(OR(N40&lt;50,O40&lt;5),P40*VLOOKUP(N40,Withd!$A$2:$AZ$57,O40+2),0)</f>
        <v>0</v>
      </c>
      <c r="T40">
        <f>T39*(1+Assumptions!$C$10)</f>
        <v>3.2653687497913597</v>
      </c>
      <c r="V40">
        <f>VLOOKUP(N40,Mort!$A$2:$E$115,IF($C$8="M",4,5))</f>
        <v>5.586E-2</v>
      </c>
      <c r="X40">
        <f t="shared" si="7"/>
        <v>73</v>
      </c>
      <c r="Y40">
        <f t="shared" si="8"/>
        <v>37</v>
      </c>
      <c r="Z40">
        <f t="shared" si="9"/>
        <v>4.335377418061219E-3</v>
      </c>
      <c r="AA40">
        <f>IF(AND(X40&gt;=Assumptions!$C$4,Y40&gt;=Assumptions!$C$5),IF(Y40&lt;50,Z40*VLOOKUP(X40,Ret!$A$2:$AZ$27,Y40+2),Z40),0)</f>
        <v>9.5378303197346818E-4</v>
      </c>
      <c r="AB40">
        <f>IF(Z40=AA40,0,Z40*VLOOKUP(X40,Mort!$A$2:$E$115,IF($C$8="M",2,3)))</f>
        <v>2.7226170185424455E-5</v>
      </c>
      <c r="AC40">
        <f>IF(OR(X40&lt;50,Y40&lt;5),Z40*VLOOKUP(X40,Withd!$A$2:$AZ$57,Y40+2),0)</f>
        <v>0</v>
      </c>
    </row>
    <row r="41" spans="5:29" x14ac:dyDescent="0.25">
      <c r="E41">
        <f t="shared" si="2"/>
        <v>2057</v>
      </c>
      <c r="F41">
        <f t="shared" si="3"/>
        <v>0</v>
      </c>
      <c r="G41">
        <f t="shared" si="4"/>
        <v>0.51272786755212485</v>
      </c>
      <c r="H41" s="3">
        <f>IF(N41&lt;65,Assumptions!$C$6,Assumptions!$C$7)*(1+Assumptions!$C$8)^(E41-$E$3)</f>
        <v>32102.025493028828</v>
      </c>
      <c r="I41" s="3">
        <f t="shared" si="0"/>
        <v>16459.599999999999</v>
      </c>
      <c r="J41">
        <f>J40/(1+Assumptions!$C$9)</f>
        <v>0.24238211263723367</v>
      </c>
      <c r="K41" s="3">
        <f t="shared" si="1"/>
        <v>3989.51</v>
      </c>
      <c r="N41">
        <f t="shared" si="5"/>
        <v>84</v>
      </c>
      <c r="O41">
        <f t="shared" si="5"/>
        <v>48</v>
      </c>
      <c r="P41">
        <f t="shared" si="6"/>
        <v>0</v>
      </c>
      <c r="Q41">
        <f>IF(AND(N41&gt;=Assumptions!$C$4,O41&gt;=Assumptions!$C$5),IF(O41&lt;50,P41*VLOOKUP(N41,Ret!$A$2:$AZ$27,O41+2),P41),0)</f>
        <v>0</v>
      </c>
      <c r="R41">
        <f>IF(P41=Q41,0,P41*VLOOKUP(N41,Mort!$A$2:$E$115,IF($C$8="M",2,3)))</f>
        <v>0</v>
      </c>
      <c r="S41">
        <f>IF(OR(N41&lt;50,O41&lt;5),P41*VLOOKUP(N41,Withd!$A$2:$AZ$57,O41+2),0)</f>
        <v>0</v>
      </c>
      <c r="T41">
        <f>T40*(1+Assumptions!$C$10)</f>
        <v>3.3714932341595789</v>
      </c>
      <c r="V41">
        <f>VLOOKUP(N41,Mort!$A$2:$E$115,IF($C$8="M",4,5))</f>
        <v>6.2460000000000002E-2</v>
      </c>
      <c r="X41">
        <f t="shared" si="7"/>
        <v>74</v>
      </c>
      <c r="Y41">
        <f t="shared" si="8"/>
        <v>38</v>
      </c>
      <c r="Z41">
        <f t="shared" si="9"/>
        <v>3.3543682159023263E-3</v>
      </c>
      <c r="AA41">
        <f>IF(AND(X41&gt;=Assumptions!$C$4,Y41&gt;=Assumptions!$C$5),IF(Y41&lt;50,Z41*VLOOKUP(X41,Ret!$A$2:$AZ$27,Y41+2),Z41),0)</f>
        <v>8.3523768575967925E-4</v>
      </c>
      <c r="AB41">
        <f>IF(Z41=AA41,0,Z41*VLOOKUP(X41,Mort!$A$2:$E$115,IF($C$8="M",2,3)))</f>
        <v>2.2440723364386564E-5</v>
      </c>
      <c r="AC41">
        <f>IF(OR(X41&lt;50,Y41&lt;5),Z41*VLOOKUP(X41,Withd!$A$2:$AZ$57,Y41+2),0)</f>
        <v>0</v>
      </c>
    </row>
    <row r="42" spans="5:29" x14ac:dyDescent="0.25">
      <c r="E42">
        <f t="shared" si="2"/>
        <v>2058</v>
      </c>
      <c r="F42">
        <f t="shared" si="3"/>
        <v>0</v>
      </c>
      <c r="G42">
        <f t="shared" si="4"/>
        <v>0.48070288494481916</v>
      </c>
      <c r="H42" s="3">
        <f>IF(N42&lt;65,Assumptions!$C$6,Assumptions!$C$7)*(1+Assumptions!$C$8)^(E42-$E$3)</f>
        <v>33867.636895145413</v>
      </c>
      <c r="I42" s="3">
        <f t="shared" si="0"/>
        <v>16280.27</v>
      </c>
      <c r="J42">
        <f>J41/(1+Assumptions!$C$9)</f>
        <v>0.23350877903394379</v>
      </c>
      <c r="K42" s="3">
        <f t="shared" si="1"/>
        <v>3801.59</v>
      </c>
      <c r="N42">
        <f t="shared" si="5"/>
        <v>85</v>
      </c>
      <c r="O42">
        <f t="shared" si="5"/>
        <v>49</v>
      </c>
      <c r="P42">
        <f t="shared" si="6"/>
        <v>0</v>
      </c>
      <c r="Q42">
        <f>IF(AND(N42&gt;=Assumptions!$C$4,O42&gt;=Assumptions!$C$5),IF(O42&lt;50,P42*VLOOKUP(N42,Ret!$A$2:$AZ$27,O42+2),P42),0)</f>
        <v>0</v>
      </c>
      <c r="R42">
        <f>IF(P42=Q42,0,P42*VLOOKUP(N42,Mort!$A$2:$E$115,IF($C$8="M",2,3)))</f>
        <v>0</v>
      </c>
      <c r="S42">
        <f>IF(OR(N42&lt;50,O42&lt;5),P42*VLOOKUP(N42,Withd!$A$2:$AZ$57,O42+2),0)</f>
        <v>0</v>
      </c>
      <c r="T42">
        <f>T41*(1+Assumptions!$C$10)</f>
        <v>3.481066764269765</v>
      </c>
      <c r="V42">
        <f>VLOOKUP(N42,Mort!$A$2:$E$115,IF($C$8="M",4,5))</f>
        <v>6.9690000000000002E-2</v>
      </c>
      <c r="X42">
        <f t="shared" si="7"/>
        <v>75</v>
      </c>
      <c r="Y42">
        <f t="shared" si="8"/>
        <v>39</v>
      </c>
      <c r="Z42">
        <f t="shared" si="9"/>
        <v>2.4966898067782608E-3</v>
      </c>
      <c r="AA42">
        <f>IF(AND(X42&gt;=Assumptions!$C$4,Y42&gt;=Assumptions!$C$5),IF(Y42&lt;50,Z42*VLOOKUP(X42,Ret!$A$2:$AZ$27,Y42+2),Z42),0)</f>
        <v>2.4966898067782608E-3</v>
      </c>
      <c r="AB42">
        <f>IF(Z42=AA42,0,Z42*VLOOKUP(X42,Mort!$A$2:$E$115,IF($C$8="M",2,3)))</f>
        <v>0</v>
      </c>
      <c r="AC42">
        <f>IF(OR(X42&lt;50,Y42&lt;5),Z42*VLOOKUP(X42,Withd!$A$2:$AZ$57,Y42+2),0)</f>
        <v>0</v>
      </c>
    </row>
    <row r="43" spans="5:29" x14ac:dyDescent="0.25">
      <c r="E43">
        <f t="shared" si="2"/>
        <v>2059</v>
      </c>
      <c r="F43">
        <f t="shared" si="3"/>
        <v>0</v>
      </c>
      <c r="G43">
        <f t="shared" si="4"/>
        <v>0.44720270089301473</v>
      </c>
      <c r="H43" s="3">
        <f>IF(N43&lt;65,Assumptions!$C$6,Assumptions!$C$7)*(1+Assumptions!$C$8)^(E43-$E$3)</f>
        <v>35730.356924378415</v>
      </c>
      <c r="I43" s="3">
        <f t="shared" si="0"/>
        <v>15978.71</v>
      </c>
      <c r="J43">
        <f>J42/(1+Assumptions!$C$9)</f>
        <v>0.22496028808665106</v>
      </c>
      <c r="K43" s="3">
        <f t="shared" si="1"/>
        <v>3594.58</v>
      </c>
      <c r="N43">
        <f t="shared" si="5"/>
        <v>86</v>
      </c>
      <c r="O43">
        <f t="shared" si="5"/>
        <v>50</v>
      </c>
      <c r="P43">
        <f t="shared" si="6"/>
        <v>0</v>
      </c>
      <c r="Q43">
        <f>IF(AND(N43&gt;=Assumptions!$C$4,O43&gt;=Assumptions!$C$5),IF(O43&lt;50,P43*VLOOKUP(N43,Ret!$A$2:$AZ$27,O43+2),P43),0)</f>
        <v>0</v>
      </c>
      <c r="R43">
        <f>IF(P43=Q43,0,P43*VLOOKUP(N43,Mort!$A$2:$E$115,IF($C$8="M",2,3)))</f>
        <v>0</v>
      </c>
      <c r="S43">
        <f>IF(OR(N43&lt;50,O43&lt;5),P43*VLOOKUP(N43,Withd!$A$2:$AZ$57,O43+2),0)</f>
        <v>0</v>
      </c>
      <c r="T43">
        <f>T42*(1+Assumptions!$C$10)</f>
        <v>3.5942014341085322</v>
      </c>
      <c r="V43">
        <f>VLOOKUP(N43,Mort!$A$2:$E$115,IF($C$8="M",4,5))</f>
        <v>7.7679999999999999E-2</v>
      </c>
      <c r="X43">
        <f t="shared" si="7"/>
        <v>76</v>
      </c>
      <c r="Y43">
        <f t="shared" si="8"/>
        <v>40</v>
      </c>
      <c r="Z43">
        <f t="shared" si="9"/>
        <v>0</v>
      </c>
      <c r="AA43">
        <f>IF(AND(X43&gt;=Assumptions!$C$4,Y43&gt;=Assumptions!$C$5),IF(Y43&lt;50,Z43*VLOOKUP(X43,Ret!$A$2:$AZ$27,Y43+2),Z43),0)</f>
        <v>0</v>
      </c>
      <c r="AB43">
        <f>IF(Z43=AA43,0,Z43*VLOOKUP(X43,Mort!$A$2:$E$115,IF($C$8="M",2,3)))</f>
        <v>0</v>
      </c>
      <c r="AC43">
        <f>IF(OR(X43&lt;50,Y43&lt;5),Z43*VLOOKUP(X43,Withd!$A$2:$AZ$57,Y43+2),0)</f>
        <v>0</v>
      </c>
    </row>
    <row r="44" spans="5:29" x14ac:dyDescent="0.25">
      <c r="E44">
        <f t="shared" si="2"/>
        <v>2060</v>
      </c>
      <c r="F44">
        <f t="shared" si="3"/>
        <v>0</v>
      </c>
      <c r="G44">
        <f t="shared" si="4"/>
        <v>0.41246399508764536</v>
      </c>
      <c r="H44" s="3">
        <f>IF(N44&lt;65,Assumptions!$C$6,Assumptions!$C$7)*(1+Assumptions!$C$8)^(E44-$E$3)</f>
        <v>37695.526555219221</v>
      </c>
      <c r="I44" s="3">
        <f t="shared" si="0"/>
        <v>15548.05</v>
      </c>
      <c r="J44">
        <f>J43/(1+Assumptions!$C$9)</f>
        <v>0.21672474767500102</v>
      </c>
      <c r="K44" s="3">
        <f t="shared" si="1"/>
        <v>3369.65</v>
      </c>
      <c r="N44">
        <f t="shared" si="5"/>
        <v>87</v>
      </c>
      <c r="O44">
        <f t="shared" si="5"/>
        <v>51</v>
      </c>
      <c r="P44">
        <f t="shared" si="6"/>
        <v>0</v>
      </c>
      <c r="Q44">
        <f>IF(AND(N44&gt;=Assumptions!$C$4,O44&gt;=Assumptions!$C$5),IF(O44&lt;50,P44*VLOOKUP(N44,Ret!$A$2:$AZ$27,O44+2),P44),0)</f>
        <v>0</v>
      </c>
      <c r="R44">
        <f>IF(P44=Q44,0,P44*VLOOKUP(N44,Mort!$A$2:$E$115,IF($C$8="M",2,3)))</f>
        <v>0</v>
      </c>
      <c r="S44">
        <f>IF(OR(N44&lt;50,O44&lt;5),P44*VLOOKUP(N44,Withd!$A$2:$AZ$57,O44+2),0)</f>
        <v>0</v>
      </c>
      <c r="T44">
        <f>T43*(1+Assumptions!$C$10)</f>
        <v>3.7110129807170593</v>
      </c>
      <c r="V44">
        <f>VLOOKUP(N44,Mort!$A$2:$E$115,IF($C$8="M",4,5))</f>
        <v>8.8319999999999996E-2</v>
      </c>
      <c r="X44">
        <f t="shared" si="7"/>
        <v>77</v>
      </c>
      <c r="Y44">
        <f t="shared" si="8"/>
        <v>41</v>
      </c>
      <c r="Z44">
        <f t="shared" si="9"/>
        <v>0</v>
      </c>
      <c r="AA44">
        <f>IF(AND(X44&gt;=Assumptions!$C$4,Y44&gt;=Assumptions!$C$5),IF(Y44&lt;50,Z44*VLOOKUP(X44,Ret!$A$2:$AZ$27,Y44+2),Z44),0)</f>
        <v>0</v>
      </c>
      <c r="AB44">
        <f>IF(Z44=AA44,0,Z44*VLOOKUP(X44,Mort!$A$2:$E$115,IF($C$8="M",2,3)))</f>
        <v>0</v>
      </c>
      <c r="AC44">
        <f>IF(OR(X44&lt;50,Y44&lt;5),Z44*VLOOKUP(X44,Withd!$A$2:$AZ$57,Y44+2),0)</f>
        <v>0</v>
      </c>
    </row>
    <row r="45" spans="5:29" x14ac:dyDescent="0.25">
      <c r="E45">
        <f t="shared" si="2"/>
        <v>2061</v>
      </c>
      <c r="F45">
        <f t="shared" si="3"/>
        <v>0</v>
      </c>
      <c r="G45">
        <f t="shared" si="4"/>
        <v>0.37603517504150452</v>
      </c>
      <c r="H45" s="3">
        <f>IF(N45&lt;65,Assumptions!$C$6,Assumptions!$C$7)*(1+Assumptions!$C$8)^(E45-$E$3)</f>
        <v>39768.780515756276</v>
      </c>
      <c r="I45" s="3">
        <f t="shared" si="0"/>
        <v>14954.46</v>
      </c>
      <c r="J45">
        <f>J44/(1+Assumptions!$C$9)</f>
        <v>0.20879070103564645</v>
      </c>
      <c r="K45" s="3">
        <f t="shared" si="1"/>
        <v>3122.35</v>
      </c>
      <c r="N45">
        <f t="shared" si="5"/>
        <v>88</v>
      </c>
      <c r="O45">
        <f t="shared" si="5"/>
        <v>52</v>
      </c>
      <c r="P45">
        <f t="shared" si="6"/>
        <v>0</v>
      </c>
      <c r="Q45">
        <f>IF(AND(N45&gt;=Assumptions!$C$4,O45&gt;=Assumptions!$C$5),IF(O45&lt;50,P45*VLOOKUP(N45,Ret!$A$2:$AZ$27,O45+2),P45),0)</f>
        <v>0</v>
      </c>
      <c r="R45">
        <f>IF(P45=Q45,0,P45*VLOOKUP(N45,Mort!$A$2:$E$115,IF($C$8="M",2,3)))</f>
        <v>0</v>
      </c>
      <c r="S45">
        <f>IF(OR(N45&lt;50,O45&lt;5),P45*VLOOKUP(N45,Withd!$A$2:$AZ$57,O45+2),0)</f>
        <v>0</v>
      </c>
      <c r="T45">
        <f>T44*(1+Assumptions!$C$10)</f>
        <v>3.8316209025903638</v>
      </c>
      <c r="V45">
        <f>VLOOKUP(N45,Mort!$A$2:$E$115,IF($C$8="M",4,5))</f>
        <v>0.10051</v>
      </c>
      <c r="X45">
        <f t="shared" si="7"/>
        <v>78</v>
      </c>
      <c r="Y45">
        <f t="shared" si="8"/>
        <v>42</v>
      </c>
      <c r="Z45">
        <f t="shared" si="9"/>
        <v>0</v>
      </c>
      <c r="AA45">
        <f>IF(AND(X45&gt;=Assumptions!$C$4,Y45&gt;=Assumptions!$C$5),IF(Y45&lt;50,Z45*VLOOKUP(X45,Ret!$A$2:$AZ$27,Y45+2),Z45),0)</f>
        <v>0</v>
      </c>
      <c r="AB45">
        <f>IF(Z45=AA45,0,Z45*VLOOKUP(X45,Mort!$A$2:$E$115,IF($C$8="M",2,3)))</f>
        <v>0</v>
      </c>
      <c r="AC45">
        <f>IF(OR(X45&lt;50,Y45&lt;5),Z45*VLOOKUP(X45,Withd!$A$2:$AZ$57,Y45+2),0)</f>
        <v>0</v>
      </c>
    </row>
    <row r="46" spans="5:29" x14ac:dyDescent="0.25">
      <c r="E46">
        <f t="shared" si="2"/>
        <v>2062</v>
      </c>
      <c r="F46">
        <f t="shared" si="3"/>
        <v>0</v>
      </c>
      <c r="G46">
        <f t="shared" si="4"/>
        <v>0.33823987959808288</v>
      </c>
      <c r="H46" s="3">
        <f>IF(N46&lt;65,Assumptions!$C$6,Assumptions!$C$7)*(1+Assumptions!$C$8)^(E46-$E$3)</f>
        <v>41956.063444122869</v>
      </c>
      <c r="I46" s="3">
        <f t="shared" si="0"/>
        <v>14191.21</v>
      </c>
      <c r="J46">
        <f>J45/(1+Assumptions!$C$9)</f>
        <v>0.20114711082432221</v>
      </c>
      <c r="K46" s="3">
        <f t="shared" si="1"/>
        <v>2854.52</v>
      </c>
      <c r="N46">
        <f t="shared" si="5"/>
        <v>89</v>
      </c>
      <c r="O46">
        <f t="shared" si="5"/>
        <v>53</v>
      </c>
      <c r="P46">
        <f t="shared" si="6"/>
        <v>0</v>
      </c>
      <c r="Q46">
        <f>IF(AND(N46&gt;=Assumptions!$C$4,O46&gt;=Assumptions!$C$5),IF(O46&lt;50,P46*VLOOKUP(N46,Ret!$A$2:$AZ$27,O46+2),P46),0)</f>
        <v>0</v>
      </c>
      <c r="R46">
        <f>IF(P46=Q46,0,P46*VLOOKUP(N46,Mort!$A$2:$E$115,IF($C$8="M",2,3)))</f>
        <v>0</v>
      </c>
      <c r="S46">
        <f>IF(OR(N46&lt;50,O46&lt;5),P46*VLOOKUP(N46,Withd!$A$2:$AZ$57,O46+2),0)</f>
        <v>0</v>
      </c>
      <c r="T46">
        <f>T45*(1+Assumptions!$C$10)</f>
        <v>3.9561485819245505</v>
      </c>
      <c r="V46">
        <f>VLOOKUP(N46,Mort!$A$2:$E$115,IF($C$8="M",4,5))</f>
        <v>0.11428000000000001</v>
      </c>
      <c r="X46">
        <f t="shared" si="7"/>
        <v>79</v>
      </c>
      <c r="Y46">
        <f t="shared" si="8"/>
        <v>43</v>
      </c>
      <c r="Z46">
        <f t="shared" si="9"/>
        <v>0</v>
      </c>
      <c r="AA46">
        <f>IF(AND(X46&gt;=Assumptions!$C$4,Y46&gt;=Assumptions!$C$5),IF(Y46&lt;50,Z46*VLOOKUP(X46,Ret!$A$2:$AZ$27,Y46+2),Z46),0)</f>
        <v>0</v>
      </c>
      <c r="AB46">
        <f>IF(Z46=AA46,0,Z46*VLOOKUP(X46,Mort!$A$2:$E$115,IF($C$8="M",2,3)))</f>
        <v>0</v>
      </c>
      <c r="AC46">
        <f>IF(OR(X46&lt;50,Y46&lt;5),Z46*VLOOKUP(X46,Withd!$A$2:$AZ$57,Y46+2),0)</f>
        <v>0</v>
      </c>
    </row>
    <row r="47" spans="5:29" x14ac:dyDescent="0.25">
      <c r="E47">
        <f t="shared" si="2"/>
        <v>2063</v>
      </c>
      <c r="F47">
        <f t="shared" si="3"/>
        <v>0</v>
      </c>
      <c r="G47">
        <f t="shared" si="4"/>
        <v>0.29958582615761398</v>
      </c>
      <c r="H47" s="3">
        <f>IF(N47&lt;65,Assumptions!$C$6,Assumptions!$C$7)*(1+Assumptions!$C$8)^(E47-$E$3)</f>
        <v>44263.646933549629</v>
      </c>
      <c r="I47" s="3">
        <f t="shared" si="0"/>
        <v>13260.76</v>
      </c>
      <c r="J47">
        <f>J46/(1+Assumptions!$C$9)</f>
        <v>0.19378334376138942</v>
      </c>
      <c r="K47" s="3">
        <f t="shared" si="1"/>
        <v>2569.71</v>
      </c>
      <c r="N47">
        <f t="shared" si="5"/>
        <v>90</v>
      </c>
      <c r="O47">
        <f t="shared" si="5"/>
        <v>54</v>
      </c>
      <c r="P47">
        <f t="shared" si="6"/>
        <v>0</v>
      </c>
      <c r="Q47">
        <f>IF(AND(N47&gt;=Assumptions!$C$4,O47&gt;=Assumptions!$C$5),IF(O47&lt;50,P47*VLOOKUP(N47,Ret!$A$2:$AZ$27,O47+2),P47),0)</f>
        <v>0</v>
      </c>
      <c r="R47">
        <f>IF(P47=Q47,0,P47*VLOOKUP(N47,Mort!$A$2:$E$115,IF($C$8="M",2,3)))</f>
        <v>0</v>
      </c>
      <c r="S47">
        <f>IF(OR(N47&lt;50,O47&lt;5),P47*VLOOKUP(N47,Withd!$A$2:$AZ$57,O47+2),0)</f>
        <v>0</v>
      </c>
      <c r="T47">
        <f>T46*(1+Assumptions!$C$10)</f>
        <v>4.084723410837098</v>
      </c>
      <c r="V47">
        <f>VLOOKUP(N47,Mort!$A$2:$E$115,IF($C$8="M",4,5))</f>
        <v>0.12973999999999999</v>
      </c>
      <c r="X47">
        <f t="shared" si="7"/>
        <v>80</v>
      </c>
      <c r="Y47">
        <f t="shared" si="8"/>
        <v>44</v>
      </c>
      <c r="Z47">
        <f t="shared" si="9"/>
        <v>0</v>
      </c>
      <c r="AA47">
        <f>IF(AND(X47&gt;=Assumptions!$C$4,Y47&gt;=Assumptions!$C$5),IF(Y47&lt;50,Z47*VLOOKUP(X47,Ret!$A$2:$AZ$27,Y47+2),Z47),0)</f>
        <v>0</v>
      </c>
      <c r="AB47">
        <f>IF(Z47=AA47,0,Z47*VLOOKUP(X47,Mort!$A$2:$E$115,IF($C$8="M",2,3)))</f>
        <v>0</v>
      </c>
      <c r="AC47">
        <f>IF(OR(X47&lt;50,Y47&lt;5),Z47*VLOOKUP(X47,Withd!$A$2:$AZ$57,Y47+2),0)</f>
        <v>0</v>
      </c>
    </row>
    <row r="48" spans="5:29" x14ac:dyDescent="0.25">
      <c r="E48">
        <f t="shared" si="2"/>
        <v>2064</v>
      </c>
      <c r="F48">
        <f t="shared" si="3"/>
        <v>0</v>
      </c>
      <c r="G48">
        <f t="shared" si="4"/>
        <v>0.26071756107192517</v>
      </c>
      <c r="H48" s="3">
        <f>IF(N48&lt;65,Assumptions!$C$6,Assumptions!$C$7)*(1+Assumptions!$C$8)^(E48-$E$3)</f>
        <v>46698.147514894852</v>
      </c>
      <c r="I48" s="3">
        <f t="shared" si="0"/>
        <v>12175.03</v>
      </c>
      <c r="J48">
        <f>J47/(1+Assumptions!$C$9)</f>
        <v>0.18668915583948884</v>
      </c>
      <c r="K48" s="3">
        <f t="shared" si="1"/>
        <v>2272.9499999999998</v>
      </c>
      <c r="N48">
        <f t="shared" si="5"/>
        <v>91</v>
      </c>
      <c r="O48">
        <f t="shared" si="5"/>
        <v>55</v>
      </c>
      <c r="P48">
        <f t="shared" si="6"/>
        <v>0</v>
      </c>
      <c r="Q48">
        <f>IF(AND(N48&gt;=Assumptions!$C$4,O48&gt;=Assumptions!$C$5),IF(O48&lt;50,P48*VLOOKUP(N48,Ret!$A$2:$AZ$27,O48+2),P48),0)</f>
        <v>0</v>
      </c>
      <c r="R48">
        <f>IF(P48=Q48,0,P48*VLOOKUP(N48,Mort!$A$2:$E$115,IF($C$8="M",2,3)))</f>
        <v>0</v>
      </c>
      <c r="S48">
        <f>IF(OR(N48&lt;50,O48&lt;5),P48*VLOOKUP(N48,Withd!$A$2:$AZ$57,O48+2),0)</f>
        <v>0</v>
      </c>
      <c r="T48">
        <f>T47*(1+Assumptions!$C$10)</f>
        <v>4.217476921689304</v>
      </c>
      <c r="V48">
        <f>VLOOKUP(N48,Mort!$A$2:$E$115,IF($C$8="M",4,5))</f>
        <v>0.14674000000000001</v>
      </c>
      <c r="X48">
        <f t="shared" si="7"/>
        <v>81</v>
      </c>
      <c r="Y48">
        <f t="shared" si="8"/>
        <v>45</v>
      </c>
      <c r="Z48">
        <f t="shared" si="9"/>
        <v>0</v>
      </c>
      <c r="AA48">
        <f>IF(AND(X48&gt;=Assumptions!$C$4,Y48&gt;=Assumptions!$C$5),IF(Y48&lt;50,Z48*VLOOKUP(X48,Ret!$A$2:$AZ$27,Y48+2),Z48),0)</f>
        <v>0</v>
      </c>
      <c r="AB48">
        <f>IF(Z48=AA48,0,Z48*VLOOKUP(X48,Mort!$A$2:$E$115,IF($C$8="M",2,3)))</f>
        <v>0</v>
      </c>
      <c r="AC48">
        <f>IF(OR(X48&lt;50,Y48&lt;5),Z48*VLOOKUP(X48,Withd!$A$2:$AZ$57,Y48+2),0)</f>
        <v>0</v>
      </c>
    </row>
    <row r="49" spans="5:29" x14ac:dyDescent="0.25">
      <c r="E49">
        <f t="shared" si="2"/>
        <v>2065</v>
      </c>
      <c r="F49">
        <f t="shared" si="3"/>
        <v>0</v>
      </c>
      <c r="G49">
        <f t="shared" si="4"/>
        <v>0.22245986616023089</v>
      </c>
      <c r="H49" s="3">
        <f>IF(N49&lt;65,Assumptions!$C$6,Assumptions!$C$7)*(1+Assumptions!$C$8)^(E49-$E$3)</f>
        <v>49266.545628214073</v>
      </c>
      <c r="I49" s="3">
        <f t="shared" si="0"/>
        <v>10959.83</v>
      </c>
      <c r="J49">
        <f>J48/(1+Assumptions!$C$9)</f>
        <v>0.17985467807272526</v>
      </c>
      <c r="K49" s="3">
        <f t="shared" si="1"/>
        <v>1971.18</v>
      </c>
      <c r="N49">
        <f t="shared" si="5"/>
        <v>92</v>
      </c>
      <c r="O49">
        <f t="shared" si="5"/>
        <v>56</v>
      </c>
      <c r="P49">
        <f t="shared" si="6"/>
        <v>0</v>
      </c>
      <c r="Q49">
        <f>IF(AND(N49&gt;=Assumptions!$C$4,O49&gt;=Assumptions!$C$5),IF(O49&lt;50,P49*VLOOKUP(N49,Ret!$A$2:$AZ$27,O49+2),P49),0)</f>
        <v>0</v>
      </c>
      <c r="R49">
        <f>IF(P49=Q49,0,P49*VLOOKUP(N49,Mort!$A$2:$E$115,IF($C$8="M",2,3)))</f>
        <v>0</v>
      </c>
      <c r="S49">
        <f>IF(OR(N49&lt;50,O49&lt;5),P49*VLOOKUP(N49,Withd!$A$2:$AZ$57,O49+2),0)</f>
        <v>0</v>
      </c>
      <c r="T49">
        <f>T48*(1+Assumptions!$C$10)</f>
        <v>4.354544921644206</v>
      </c>
      <c r="V49">
        <f>VLOOKUP(N49,Mort!$A$2:$E$115,IF($C$8="M",4,5))</f>
        <v>0.16491</v>
      </c>
      <c r="X49">
        <f t="shared" si="7"/>
        <v>82</v>
      </c>
      <c r="Y49">
        <f t="shared" si="8"/>
        <v>46</v>
      </c>
      <c r="Z49">
        <f t="shared" si="9"/>
        <v>0</v>
      </c>
      <c r="AA49">
        <f>IF(AND(X49&gt;=Assumptions!$C$4,Y49&gt;=Assumptions!$C$5),IF(Y49&lt;50,Z49*VLOOKUP(X49,Ret!$A$2:$AZ$27,Y49+2),Z49),0)</f>
        <v>0</v>
      </c>
      <c r="AB49">
        <f>IF(Z49=AA49,0,Z49*VLOOKUP(X49,Mort!$A$2:$E$115,IF($C$8="M",2,3)))</f>
        <v>0</v>
      </c>
      <c r="AC49">
        <f>IF(OR(X49&lt;50,Y49&lt;5),Z49*VLOOKUP(X49,Withd!$A$2:$AZ$57,Y49+2),0)</f>
        <v>0</v>
      </c>
    </row>
    <row r="50" spans="5:29" x14ac:dyDescent="0.25">
      <c r="E50">
        <f t="shared" si="2"/>
        <v>2066</v>
      </c>
      <c r="F50">
        <f t="shared" si="3"/>
        <v>0</v>
      </c>
      <c r="G50">
        <f t="shared" si="4"/>
        <v>0.1857740096317472</v>
      </c>
      <c r="H50" s="3">
        <f>IF(N50&lt;65,Assumptions!$C$6,Assumptions!$C$7)*(1+Assumptions!$C$8)^(E50-$E$3)</f>
        <v>51976.205637765845</v>
      </c>
      <c r="I50" s="3">
        <f t="shared" si="0"/>
        <v>9655.83</v>
      </c>
      <c r="J50">
        <f>J49/(1+Assumptions!$C$9)</f>
        <v>0.17327040276755803</v>
      </c>
      <c r="K50" s="3">
        <f t="shared" si="1"/>
        <v>1673.07</v>
      </c>
      <c r="N50">
        <f t="shared" si="5"/>
        <v>93</v>
      </c>
      <c r="O50">
        <f t="shared" si="5"/>
        <v>57</v>
      </c>
      <c r="P50">
        <f t="shared" si="6"/>
        <v>0</v>
      </c>
      <c r="Q50">
        <f>IF(AND(N50&gt;=Assumptions!$C$4,O50&gt;=Assumptions!$C$5),IF(O50&lt;50,P50*VLOOKUP(N50,Ret!$A$2:$AZ$27,O50+2),P50),0)</f>
        <v>0</v>
      </c>
      <c r="R50">
        <f>IF(P50=Q50,0,P50*VLOOKUP(N50,Mort!$A$2:$E$115,IF($C$8="M",2,3)))</f>
        <v>0</v>
      </c>
      <c r="S50">
        <f>IF(OR(N50&lt;50,O50&lt;5),P50*VLOOKUP(N50,Withd!$A$2:$AZ$57,O50+2),0)</f>
        <v>0</v>
      </c>
      <c r="T50">
        <f>T49*(1+Assumptions!$C$10)</f>
        <v>4.4960676315976427</v>
      </c>
      <c r="V50">
        <f>VLOOKUP(N50,Mort!$A$2:$E$115,IF($C$8="M",4,5))</f>
        <v>0.18393000000000001</v>
      </c>
      <c r="X50">
        <f t="shared" si="7"/>
        <v>83</v>
      </c>
      <c r="Y50">
        <f t="shared" si="8"/>
        <v>47</v>
      </c>
      <c r="Z50">
        <f t="shared" si="9"/>
        <v>0</v>
      </c>
      <c r="AA50">
        <f>IF(AND(X50&gt;=Assumptions!$C$4,Y50&gt;=Assumptions!$C$5),IF(Y50&lt;50,Z50*VLOOKUP(X50,Ret!$A$2:$AZ$27,Y50+2),Z50),0)</f>
        <v>0</v>
      </c>
      <c r="AB50">
        <f>IF(Z50=AA50,0,Z50*VLOOKUP(X50,Mort!$A$2:$E$115,IF($C$8="M",2,3)))</f>
        <v>0</v>
      </c>
      <c r="AC50">
        <f>IF(OR(X50&lt;50,Y50&lt;5),Z50*VLOOKUP(X50,Withd!$A$2:$AZ$57,Y50+2),0)</f>
        <v>0</v>
      </c>
    </row>
    <row r="51" spans="5:29" x14ac:dyDescent="0.25">
      <c r="E51">
        <f t="shared" si="2"/>
        <v>2067</v>
      </c>
      <c r="F51">
        <f t="shared" si="3"/>
        <v>0</v>
      </c>
      <c r="G51">
        <f t="shared" si="4"/>
        <v>0.15160459604017992</v>
      </c>
      <c r="H51" s="3">
        <f>IF(N51&lt;65,Assumptions!$C$6,Assumptions!$C$7)*(1+Assumptions!$C$8)^(E51-$E$3)</f>
        <v>54834.896947842957</v>
      </c>
      <c r="I51" s="3">
        <f t="shared" si="0"/>
        <v>8313.2199999999993</v>
      </c>
      <c r="J51">
        <f>J50/(1+Assumptions!$C$9)</f>
        <v>0.16692717029629867</v>
      </c>
      <c r="K51" s="3">
        <f t="shared" si="1"/>
        <v>1387.7</v>
      </c>
      <c r="N51">
        <f t="shared" si="5"/>
        <v>94</v>
      </c>
      <c r="O51">
        <f t="shared" si="5"/>
        <v>58</v>
      </c>
      <c r="P51">
        <f t="shared" si="6"/>
        <v>0</v>
      </c>
      <c r="Q51">
        <f>IF(AND(N51&gt;=Assumptions!$C$4,O51&gt;=Assumptions!$C$5),IF(O51&lt;50,P51*VLOOKUP(N51,Ret!$A$2:$AZ$27,O51+2),P51),0)</f>
        <v>0</v>
      </c>
      <c r="R51">
        <f>IF(P51=Q51,0,P51*VLOOKUP(N51,Mort!$A$2:$E$115,IF($C$8="M",2,3)))</f>
        <v>0</v>
      </c>
      <c r="S51">
        <f>IF(OR(N51&lt;50,O51&lt;5),P51*VLOOKUP(N51,Withd!$A$2:$AZ$57,O51+2),0)</f>
        <v>0</v>
      </c>
      <c r="T51">
        <f>T50*(1+Assumptions!$C$10)</f>
        <v>4.6421898296245656</v>
      </c>
      <c r="V51">
        <f>VLOOKUP(N51,Mort!$A$2:$E$115,IF($C$8="M",4,5))</f>
        <v>0.20374</v>
      </c>
      <c r="X51">
        <f t="shared" si="7"/>
        <v>84</v>
      </c>
      <c r="Y51">
        <f t="shared" si="8"/>
        <v>48</v>
      </c>
      <c r="Z51">
        <f t="shared" si="9"/>
        <v>0</v>
      </c>
      <c r="AA51">
        <f>IF(AND(X51&gt;=Assumptions!$C$4,Y51&gt;=Assumptions!$C$5),IF(Y51&lt;50,Z51*VLOOKUP(X51,Ret!$A$2:$AZ$27,Y51+2),Z51),0)</f>
        <v>0</v>
      </c>
      <c r="AB51">
        <f>IF(Z51=AA51,0,Z51*VLOOKUP(X51,Mort!$A$2:$E$115,IF($C$8="M",2,3)))</f>
        <v>0</v>
      </c>
      <c r="AC51">
        <f>IF(OR(X51&lt;50,Y51&lt;5),Z51*VLOOKUP(X51,Withd!$A$2:$AZ$57,Y51+2),0)</f>
        <v>0</v>
      </c>
    </row>
    <row r="52" spans="5:29" x14ac:dyDescent="0.25">
      <c r="E52">
        <f t="shared" si="2"/>
        <v>2068</v>
      </c>
      <c r="F52">
        <f t="shared" si="3"/>
        <v>0</v>
      </c>
      <c r="G52">
        <f t="shared" si="4"/>
        <v>0.12071667564295366</v>
      </c>
      <c r="H52" s="3">
        <f>IF(N52&lt;65,Assumptions!$C$6,Assumptions!$C$7)*(1+Assumptions!$C$8)^(E52-$E$3)</f>
        <v>57850.816279974322</v>
      </c>
      <c r="I52" s="3">
        <f t="shared" si="0"/>
        <v>6983.56</v>
      </c>
      <c r="J52">
        <f>J51/(1+Assumptions!$C$9)</f>
        <v>0.16081615635481566</v>
      </c>
      <c r="K52" s="3">
        <f t="shared" si="1"/>
        <v>1123.07</v>
      </c>
      <c r="N52">
        <f t="shared" si="5"/>
        <v>95</v>
      </c>
      <c r="O52">
        <f t="shared" si="5"/>
        <v>59</v>
      </c>
      <c r="P52">
        <f t="shared" si="6"/>
        <v>0</v>
      </c>
      <c r="Q52">
        <f>IF(AND(N52&gt;=Assumptions!$C$4,O52&gt;=Assumptions!$C$5),IF(O52&lt;50,P52*VLOOKUP(N52,Ret!$A$2:$AZ$27,O52+2),P52),0)</f>
        <v>0</v>
      </c>
      <c r="R52">
        <f>IF(P52=Q52,0,P52*VLOOKUP(N52,Mort!$A$2:$E$115,IF($C$8="M",2,3)))</f>
        <v>0</v>
      </c>
      <c r="S52">
        <f>IF(OR(N52&lt;50,O52&lt;5),P52*VLOOKUP(N52,Withd!$A$2:$AZ$57,O52+2),0)</f>
        <v>0</v>
      </c>
      <c r="T52">
        <f>T51*(1+Assumptions!$C$10)</f>
        <v>4.7930609990873636</v>
      </c>
      <c r="V52">
        <f>VLOOKUP(N52,Mort!$A$2:$E$115,IF($C$8="M",4,5))</f>
        <v>0.22444</v>
      </c>
      <c r="X52">
        <f t="shared" si="7"/>
        <v>85</v>
      </c>
      <c r="Y52">
        <f t="shared" si="8"/>
        <v>49</v>
      </c>
      <c r="Z52">
        <f t="shared" si="9"/>
        <v>0</v>
      </c>
      <c r="AA52">
        <f>IF(AND(X52&gt;=Assumptions!$C$4,Y52&gt;=Assumptions!$C$5),IF(Y52&lt;50,Z52*VLOOKUP(X52,Ret!$A$2:$AZ$27,Y52+2),Z52),0)</f>
        <v>0</v>
      </c>
      <c r="AB52">
        <f>IF(Z52=AA52,0,Z52*VLOOKUP(X52,Mort!$A$2:$E$115,IF($C$8="M",2,3)))</f>
        <v>0</v>
      </c>
      <c r="AC52">
        <f>IF(OR(X52&lt;50,Y52&lt;5),Z52*VLOOKUP(X52,Withd!$A$2:$AZ$57,Y52+2),0)</f>
        <v>0</v>
      </c>
    </row>
    <row r="53" spans="5:29" x14ac:dyDescent="0.25">
      <c r="E53">
        <f t="shared" si="2"/>
        <v>2069</v>
      </c>
      <c r="F53">
        <f t="shared" si="3"/>
        <v>0</v>
      </c>
      <c r="G53">
        <f t="shared" si="4"/>
        <v>9.3623024961649148E-2</v>
      </c>
      <c r="H53" s="3">
        <f>IF(N53&lt;65,Assumptions!$C$6,Assumptions!$C$7)*(1+Assumptions!$C$8)^(E53-$E$3)</f>
        <v>61032.611175372906</v>
      </c>
      <c r="I53" s="3">
        <f t="shared" si="0"/>
        <v>5714.06</v>
      </c>
      <c r="J53">
        <f>J52/(1+Assumptions!$C$9)</f>
        <v>0.15492885968672029</v>
      </c>
      <c r="K53" s="3">
        <f t="shared" si="1"/>
        <v>885.27</v>
      </c>
      <c r="N53">
        <f t="shared" si="5"/>
        <v>96</v>
      </c>
      <c r="O53">
        <f t="shared" si="5"/>
        <v>60</v>
      </c>
      <c r="P53">
        <f t="shared" si="6"/>
        <v>0</v>
      </c>
      <c r="Q53">
        <f>IF(AND(N53&gt;=Assumptions!$C$4,O53&gt;=Assumptions!$C$5),IF(O53&lt;50,P53*VLOOKUP(N53,Ret!$A$2:$AZ$27,O53+2),P53),0)</f>
        <v>0</v>
      </c>
      <c r="R53">
        <f>IF(P53=Q53,0,P53*VLOOKUP(N53,Mort!$A$2:$E$115,IF($C$8="M",2,3)))</f>
        <v>0</v>
      </c>
      <c r="S53">
        <f>IF(OR(N53&lt;50,O53&lt;5),P53*VLOOKUP(N53,Withd!$A$2:$AZ$57,O53+2),0)</f>
        <v>0</v>
      </c>
      <c r="T53">
        <f>T52*(1+Assumptions!$C$10)</f>
        <v>4.9488354815577029</v>
      </c>
      <c r="V53">
        <f>VLOOKUP(N53,Mort!$A$2:$E$115,IF($C$8="M",4,5))</f>
        <v>0.24607000000000001</v>
      </c>
      <c r="X53">
        <f t="shared" si="7"/>
        <v>86</v>
      </c>
      <c r="Y53">
        <f t="shared" si="8"/>
        <v>50</v>
      </c>
      <c r="Z53">
        <f t="shared" si="9"/>
        <v>0</v>
      </c>
      <c r="AA53">
        <f>IF(AND(X53&gt;=Assumptions!$C$4,Y53&gt;=Assumptions!$C$5),IF(Y53&lt;50,Z53*VLOOKUP(X53,Ret!$A$2:$AZ$27,Y53+2),Z53),0)</f>
        <v>0</v>
      </c>
      <c r="AB53">
        <f>IF(Z53=AA53,0,Z53*VLOOKUP(X53,Mort!$A$2:$E$115,IF($C$8="M",2,3)))</f>
        <v>0</v>
      </c>
      <c r="AC53">
        <f>IF(OR(X53&lt;50,Y53&lt;5),Z53*VLOOKUP(X53,Withd!$A$2:$AZ$57,Y53+2),0)</f>
        <v>0</v>
      </c>
    </row>
    <row r="54" spans="5:29" x14ac:dyDescent="0.25">
      <c r="E54">
        <f t="shared" si="2"/>
        <v>2070</v>
      </c>
      <c r="F54">
        <f t="shared" si="3"/>
        <v>0</v>
      </c>
      <c r="G54">
        <f t="shared" si="4"/>
        <v>7.0585207209336143E-2</v>
      </c>
      <c r="H54" s="3">
        <f>IF(N54&lt;65,Assumptions!$C$6,Assumptions!$C$7)*(1+Assumptions!$C$8)^(E54-$E$3)</f>
        <v>64389.404790018416</v>
      </c>
      <c r="I54" s="3">
        <f t="shared" si="0"/>
        <v>4544.9399999999996</v>
      </c>
      <c r="J54">
        <f>J53/(1+Assumptions!$C$9)</f>
        <v>0.14925709025695597</v>
      </c>
      <c r="K54" s="3">
        <f t="shared" si="1"/>
        <v>678.36</v>
      </c>
      <c r="N54">
        <f t="shared" si="5"/>
        <v>97</v>
      </c>
      <c r="O54">
        <f t="shared" si="5"/>
        <v>61</v>
      </c>
      <c r="P54">
        <f t="shared" si="6"/>
        <v>0</v>
      </c>
      <c r="Q54">
        <f>IF(AND(N54&gt;=Assumptions!$C$4,O54&gt;=Assumptions!$C$5),IF(O54&lt;50,P54*VLOOKUP(N54,Ret!$A$2:$AZ$27,O54+2),P54),0)</f>
        <v>0</v>
      </c>
      <c r="R54">
        <f>IF(P54=Q54,0,P54*VLOOKUP(N54,Mort!$A$2:$E$115,IF($C$8="M",2,3)))</f>
        <v>0</v>
      </c>
      <c r="S54">
        <f>IF(OR(N54&lt;50,O54&lt;5),P54*VLOOKUP(N54,Withd!$A$2:$AZ$57,O54+2),0)</f>
        <v>0</v>
      </c>
      <c r="T54">
        <f>T53*(1+Assumptions!$C$10)</f>
        <v>5.1096726347083283</v>
      </c>
      <c r="V54">
        <f>VLOOKUP(N54,Mort!$A$2:$E$115,IF($C$8="M",4,5))</f>
        <v>0.26862000000000003</v>
      </c>
      <c r="X54">
        <f t="shared" si="7"/>
        <v>87</v>
      </c>
      <c r="Y54">
        <f t="shared" si="8"/>
        <v>51</v>
      </c>
      <c r="Z54">
        <f t="shared" si="9"/>
        <v>0</v>
      </c>
      <c r="AA54">
        <f>IF(AND(X54&gt;=Assumptions!$C$4,Y54&gt;=Assumptions!$C$5),IF(Y54&lt;50,Z54*VLOOKUP(X54,Ret!$A$2:$AZ$27,Y54+2),Z54),0)</f>
        <v>0</v>
      </c>
      <c r="AB54">
        <f>IF(Z54=AA54,0,Z54*VLOOKUP(X54,Mort!$A$2:$E$115,IF($C$8="M",2,3)))</f>
        <v>0</v>
      </c>
      <c r="AC54">
        <f>IF(OR(X54&lt;50,Y54&lt;5),Z54*VLOOKUP(X54,Withd!$A$2:$AZ$57,Y54+2),0)</f>
        <v>0</v>
      </c>
    </row>
    <row r="55" spans="5:29" x14ac:dyDescent="0.25">
      <c r="E55">
        <f t="shared" si="2"/>
        <v>2071</v>
      </c>
      <c r="F55">
        <f t="shared" si="3"/>
        <v>0</v>
      </c>
      <c r="G55">
        <f t="shared" si="4"/>
        <v>5.1624608848764263E-2</v>
      </c>
      <c r="H55" s="3">
        <f>IF(N55&lt;65,Assumptions!$C$6,Assumptions!$C$7)*(1+Assumptions!$C$8)^(E55-$E$3)</f>
        <v>67930.822053469426</v>
      </c>
      <c r="I55" s="3">
        <f t="shared" si="0"/>
        <v>3506.9</v>
      </c>
      <c r="J55">
        <f>J54/(1+Assumptions!$C$9)</f>
        <v>0.14379295785833907</v>
      </c>
      <c r="K55" s="3">
        <f t="shared" si="1"/>
        <v>504.27</v>
      </c>
      <c r="N55">
        <f t="shared" si="5"/>
        <v>98</v>
      </c>
      <c r="O55">
        <f t="shared" si="5"/>
        <v>62</v>
      </c>
      <c r="P55">
        <f t="shared" si="6"/>
        <v>0</v>
      </c>
      <c r="Q55">
        <f>IF(AND(N55&gt;=Assumptions!$C$4,O55&gt;=Assumptions!$C$5),IF(O55&lt;50,P55*VLOOKUP(N55,Ret!$A$2:$AZ$27,O55+2),P55),0)</f>
        <v>0</v>
      </c>
      <c r="R55">
        <f>IF(P55=Q55,0,P55*VLOOKUP(N55,Mort!$A$2:$E$115,IF($C$8="M",2,3)))</f>
        <v>0</v>
      </c>
      <c r="S55">
        <f>IF(OR(N55&lt;50,O55&lt;5),P55*VLOOKUP(N55,Withd!$A$2:$AZ$57,O55+2),0)</f>
        <v>0</v>
      </c>
      <c r="T55">
        <f>T54*(1+Assumptions!$C$10)</f>
        <v>5.2757369953363487</v>
      </c>
      <c r="V55">
        <f>VLOOKUP(N55,Mort!$A$2:$E$115,IF($C$8="M",4,5))</f>
        <v>0.28631000000000001</v>
      </c>
      <c r="X55">
        <f t="shared" si="7"/>
        <v>88</v>
      </c>
      <c r="Y55">
        <f t="shared" si="8"/>
        <v>52</v>
      </c>
      <c r="Z55">
        <f t="shared" si="9"/>
        <v>0</v>
      </c>
      <c r="AA55">
        <f>IF(AND(X55&gt;=Assumptions!$C$4,Y55&gt;=Assumptions!$C$5),IF(Y55&lt;50,Z55*VLOOKUP(X55,Ret!$A$2:$AZ$27,Y55+2),Z55),0)</f>
        <v>0</v>
      </c>
      <c r="AB55">
        <f>IF(Z55=AA55,0,Z55*VLOOKUP(X55,Mort!$A$2:$E$115,IF($C$8="M",2,3)))</f>
        <v>0</v>
      </c>
      <c r="AC55">
        <f>IF(OR(X55&lt;50,Y55&lt;5),Z55*VLOOKUP(X55,Withd!$A$2:$AZ$57,Y55+2),0)</f>
        <v>0</v>
      </c>
    </row>
    <row r="56" spans="5:29" x14ac:dyDescent="0.25">
      <c r="E56">
        <f t="shared" si="2"/>
        <v>2072</v>
      </c>
      <c r="F56">
        <f t="shared" si="3"/>
        <v>0</v>
      </c>
      <c r="G56">
        <f t="shared" si="4"/>
        <v>3.6843967089274565E-2</v>
      </c>
      <c r="H56" s="3">
        <f>IF(N56&lt;65,Assumptions!$C$6,Assumptions!$C$7)*(1+Assumptions!$C$8)^(E56-$E$3)</f>
        <v>71667.017266410243</v>
      </c>
      <c r="I56" s="3">
        <f t="shared" si="0"/>
        <v>2640.5</v>
      </c>
      <c r="J56">
        <f>J55/(1+Assumptions!$C$9)</f>
        <v>0.13852886113520141</v>
      </c>
      <c r="K56" s="3">
        <f t="shared" si="1"/>
        <v>365.79</v>
      </c>
      <c r="N56">
        <f t="shared" si="5"/>
        <v>99</v>
      </c>
      <c r="O56">
        <f t="shared" si="5"/>
        <v>63</v>
      </c>
      <c r="P56">
        <f t="shared" si="6"/>
        <v>0</v>
      </c>
      <c r="Q56">
        <f>IF(AND(N56&gt;=Assumptions!$C$4,O56&gt;=Assumptions!$C$5),IF(O56&lt;50,P56*VLOOKUP(N56,Ret!$A$2:$AZ$27,O56+2),P56),0)</f>
        <v>0</v>
      </c>
      <c r="R56">
        <f>IF(P56=Q56,0,P56*VLOOKUP(N56,Mort!$A$2:$E$115,IF($C$8="M",2,3)))</f>
        <v>0</v>
      </c>
      <c r="S56">
        <f>IF(OR(N56&lt;50,O56&lt;5),P56*VLOOKUP(N56,Withd!$A$2:$AZ$57,O56+2),0)</f>
        <v>0</v>
      </c>
      <c r="T56">
        <f>T55*(1+Assumptions!$C$10)</f>
        <v>5.4471984476847801</v>
      </c>
      <c r="V56">
        <f>VLOOKUP(N56,Mort!$A$2:$E$115,IF($C$8="M",4,5))</f>
        <v>0.31012000000000001</v>
      </c>
      <c r="X56">
        <f t="shared" si="7"/>
        <v>89</v>
      </c>
      <c r="Y56">
        <f t="shared" si="8"/>
        <v>53</v>
      </c>
      <c r="Z56">
        <f t="shared" si="9"/>
        <v>0</v>
      </c>
      <c r="AA56">
        <f>IF(AND(X56&gt;=Assumptions!$C$4,Y56&gt;=Assumptions!$C$5),IF(Y56&lt;50,Z56*VLOOKUP(X56,Ret!$A$2:$AZ$27,Y56+2),Z56),0)</f>
        <v>0</v>
      </c>
      <c r="AB56">
        <f>IF(Z56=AA56,0,Z56*VLOOKUP(X56,Mort!$A$2:$E$115,IF($C$8="M",2,3)))</f>
        <v>0</v>
      </c>
      <c r="AC56">
        <f>IF(OR(X56&lt;50,Y56&lt;5),Z56*VLOOKUP(X56,Withd!$A$2:$AZ$57,Y56+2),0)</f>
        <v>0</v>
      </c>
    </row>
    <row r="57" spans="5:29" x14ac:dyDescent="0.25">
      <c r="E57">
        <f t="shared" si="2"/>
        <v>2073</v>
      </c>
      <c r="F57">
        <f t="shared" si="3"/>
        <v>0</v>
      </c>
      <c r="G57">
        <f t="shared" si="4"/>
        <v>2.5417916015548738E-2</v>
      </c>
      <c r="H57" s="3">
        <f>IF(N57&lt;65,Assumptions!$C$6,Assumptions!$C$7)*(1+Assumptions!$C$8)^(E57-$E$3)</f>
        <v>75608.7032160628</v>
      </c>
      <c r="I57" s="3">
        <f t="shared" si="0"/>
        <v>1921.82</v>
      </c>
      <c r="J57">
        <f>J56/(1+Assumptions!$C$9)</f>
        <v>0.13345747700886454</v>
      </c>
      <c r="K57" s="3">
        <f t="shared" si="1"/>
        <v>256.48</v>
      </c>
      <c r="N57">
        <f t="shared" si="5"/>
        <v>100</v>
      </c>
      <c r="O57">
        <f t="shared" si="5"/>
        <v>64</v>
      </c>
      <c r="P57">
        <f t="shared" si="6"/>
        <v>0</v>
      </c>
      <c r="Q57">
        <f>IF(AND(N57&gt;=Assumptions!$C$4,O57&gt;=Assumptions!$C$5),IF(O57&lt;50,P57*VLOOKUP(N57,Ret!$A$2:$AZ$27,O57+2),P57),0)</f>
        <v>0</v>
      </c>
      <c r="R57">
        <f>IF(P57=Q57,0,P57*VLOOKUP(N57,Mort!$A$2:$E$115,IF($C$8="M",2,3)))</f>
        <v>0</v>
      </c>
      <c r="S57">
        <f>IF(OR(N57&lt;50,O57&lt;5),P57*VLOOKUP(N57,Withd!$A$2:$AZ$57,O57+2),0)</f>
        <v>0</v>
      </c>
      <c r="T57">
        <f>T56*(1+Assumptions!$C$10)</f>
        <v>5.6242323972345352</v>
      </c>
      <c r="V57">
        <f>VLOOKUP(N57,Mort!$A$2:$E$115,IF($C$8="M",4,5))</f>
        <v>0.32535999999999998</v>
      </c>
      <c r="X57">
        <f t="shared" si="7"/>
        <v>90</v>
      </c>
      <c r="Y57">
        <f t="shared" si="8"/>
        <v>54</v>
      </c>
      <c r="Z57">
        <f t="shared" si="9"/>
        <v>0</v>
      </c>
      <c r="AA57">
        <f>IF(AND(X57&gt;=Assumptions!$C$4,Y57&gt;=Assumptions!$C$5),IF(Y57&lt;50,Z57*VLOOKUP(X57,Ret!$A$2:$AZ$27,Y57+2),Z57),0)</f>
        <v>0</v>
      </c>
      <c r="AB57">
        <f>IF(Z57=AA57,0,Z57*VLOOKUP(X57,Mort!$A$2:$E$115,IF($C$8="M",2,3)))</f>
        <v>0</v>
      </c>
      <c r="AC57">
        <f>IF(OR(X57&lt;50,Y57&lt;5),Z57*VLOOKUP(X57,Withd!$A$2:$AZ$57,Y57+2),0)</f>
        <v>0</v>
      </c>
    </row>
    <row r="58" spans="5:29" x14ac:dyDescent="0.25">
      <c r="E58">
        <f t="shared" si="2"/>
        <v>2074</v>
      </c>
      <c r="F58">
        <f t="shared" si="3"/>
        <v>0</v>
      </c>
      <c r="G58">
        <f t="shared" si="4"/>
        <v>1.7147942860729803E-2</v>
      </c>
      <c r="H58" s="3">
        <f>IF(N58&lt;65,Assumptions!$C$6,Assumptions!$C$7)*(1+Assumptions!$C$8)^(E58-$E$3)</f>
        <v>79767.181892946246</v>
      </c>
      <c r="I58" s="3">
        <f t="shared" si="0"/>
        <v>1367.84</v>
      </c>
      <c r="J58">
        <f>J57/(1+Assumptions!$C$9)</f>
        <v>0.12857175049023559</v>
      </c>
      <c r="K58" s="3">
        <f t="shared" si="1"/>
        <v>175.87</v>
      </c>
      <c r="N58">
        <f t="shared" si="5"/>
        <v>101</v>
      </c>
      <c r="O58">
        <f t="shared" si="5"/>
        <v>65</v>
      </c>
      <c r="P58">
        <f t="shared" si="6"/>
        <v>0</v>
      </c>
      <c r="Q58">
        <f>IF(AND(N58&gt;=Assumptions!$C$4,O58&gt;=Assumptions!$C$5),IF(O58&lt;50,P58*VLOOKUP(N58,Ret!$A$2:$AZ$27,O58+2),P58),0)</f>
        <v>0</v>
      </c>
      <c r="R58">
        <f>IF(P58=Q58,0,P58*VLOOKUP(N58,Mort!$A$2:$E$115,IF($C$8="M",2,3)))</f>
        <v>0</v>
      </c>
      <c r="S58">
        <f>IF(OR(N58&lt;50,O58&lt;5),P58*VLOOKUP(N58,Withd!$A$2:$AZ$57,O58+2),0)</f>
        <v>0</v>
      </c>
      <c r="T58">
        <f>T57*(1+Assumptions!$C$10)</f>
        <v>5.8070199501446575</v>
      </c>
      <c r="V58">
        <f>VLOOKUP(N58,Mort!$A$2:$E$115,IF($C$8="M",4,5))</f>
        <v>0.36043999999999998</v>
      </c>
      <c r="X58">
        <f t="shared" si="7"/>
        <v>91</v>
      </c>
      <c r="Y58">
        <f t="shared" si="8"/>
        <v>55</v>
      </c>
      <c r="Z58">
        <f t="shared" si="9"/>
        <v>0</v>
      </c>
      <c r="AA58">
        <f>IF(AND(X58&gt;=Assumptions!$C$4,Y58&gt;=Assumptions!$C$5),IF(Y58&lt;50,Z58*VLOOKUP(X58,Ret!$A$2:$AZ$27,Y58+2),Z58),0)</f>
        <v>0</v>
      </c>
      <c r="AB58">
        <f>IF(Z58=AA58,0,Z58*VLOOKUP(X58,Mort!$A$2:$E$115,IF($C$8="M",2,3)))</f>
        <v>0</v>
      </c>
      <c r="AC58">
        <f>IF(OR(X58&lt;50,Y58&lt;5),Z58*VLOOKUP(X58,Withd!$A$2:$AZ$57,Y58+2),0)</f>
        <v>0</v>
      </c>
    </row>
    <row r="59" spans="5:29" x14ac:dyDescent="0.25">
      <c r="E59">
        <f t="shared" si="2"/>
        <v>2075</v>
      </c>
      <c r="F59">
        <f t="shared" si="3"/>
        <v>0</v>
      </c>
      <c r="G59">
        <f t="shared" si="4"/>
        <v>1.0967138336008353E-2</v>
      </c>
      <c r="H59" s="3">
        <f>IF(N59&lt;65,Assumptions!$C$6,Assumptions!$C$7)*(1+Assumptions!$C$8)^(E59-$E$3)</f>
        <v>84154.37689705829</v>
      </c>
      <c r="I59" s="3">
        <f t="shared" si="0"/>
        <v>922.93</v>
      </c>
      <c r="J59">
        <f>J58/(1+Assumptions!$C$9)</f>
        <v>0.1238648848653522</v>
      </c>
      <c r="K59" s="3">
        <f t="shared" si="1"/>
        <v>114.32</v>
      </c>
      <c r="N59">
        <f t="shared" si="5"/>
        <v>102</v>
      </c>
      <c r="O59">
        <f t="shared" si="5"/>
        <v>66</v>
      </c>
      <c r="P59">
        <f t="shared" si="6"/>
        <v>0</v>
      </c>
      <c r="Q59">
        <f>IF(AND(N59&gt;=Assumptions!$C$4,O59&gt;=Assumptions!$C$5),IF(O59&lt;50,P59*VLOOKUP(N59,Ret!$A$2:$AZ$27,O59+2),P59),0)</f>
        <v>0</v>
      </c>
      <c r="R59">
        <f>IF(P59=Q59,0,P59*VLOOKUP(N59,Mort!$A$2:$E$115,IF($C$8="M",2,3)))</f>
        <v>0</v>
      </c>
      <c r="S59">
        <f>IF(OR(N59&lt;50,O59&lt;5),P59*VLOOKUP(N59,Withd!$A$2:$AZ$57,O59+2),0)</f>
        <v>0</v>
      </c>
      <c r="T59">
        <f>T58*(1+Assumptions!$C$10)</f>
        <v>5.9957480985243592</v>
      </c>
      <c r="V59">
        <f>VLOOKUP(N59,Mort!$A$2:$E$115,IF($C$8="M",4,5))</f>
        <v>0.39716000000000001</v>
      </c>
      <c r="X59">
        <f t="shared" si="7"/>
        <v>92</v>
      </c>
      <c r="Y59">
        <f t="shared" si="8"/>
        <v>56</v>
      </c>
      <c r="Z59">
        <f t="shared" si="9"/>
        <v>0</v>
      </c>
      <c r="AA59">
        <f>IF(AND(X59&gt;=Assumptions!$C$4,Y59&gt;=Assumptions!$C$5),IF(Y59&lt;50,Z59*VLOOKUP(X59,Ret!$A$2:$AZ$27,Y59+2),Z59),0)</f>
        <v>0</v>
      </c>
      <c r="AB59">
        <f>IF(Z59=AA59,0,Z59*VLOOKUP(X59,Mort!$A$2:$E$115,IF($C$8="M",2,3)))</f>
        <v>0</v>
      </c>
      <c r="AC59">
        <f>IF(OR(X59&lt;50,Y59&lt;5),Z59*VLOOKUP(X59,Withd!$A$2:$AZ$57,Y59+2),0)</f>
        <v>0</v>
      </c>
    </row>
    <row r="60" spans="5:29" x14ac:dyDescent="0.25">
      <c r="E60">
        <f t="shared" si="2"/>
        <v>2076</v>
      </c>
      <c r="F60">
        <f t="shared" si="3"/>
        <v>0</v>
      </c>
      <c r="G60">
        <f t="shared" si="4"/>
        <v>6.6114296744792756E-3</v>
      </c>
      <c r="H60" s="3">
        <f>IF(N60&lt;65,Assumptions!$C$6,Assumptions!$C$7)*(1+Assumptions!$C$8)^(E60-$E$3)</f>
        <v>88782.867626396503</v>
      </c>
      <c r="I60" s="3">
        <f t="shared" si="0"/>
        <v>586.98</v>
      </c>
      <c r="J60">
        <f>J59/(1+Assumptions!$C$9)</f>
        <v>0.1193303322402237</v>
      </c>
      <c r="K60" s="3">
        <f t="shared" si="1"/>
        <v>70.040000000000006</v>
      </c>
      <c r="N60">
        <f t="shared" si="5"/>
        <v>103</v>
      </c>
      <c r="O60">
        <f t="shared" si="5"/>
        <v>67</v>
      </c>
      <c r="P60">
        <f t="shared" si="6"/>
        <v>0</v>
      </c>
      <c r="Q60">
        <f>IF(AND(N60&gt;=Assumptions!$C$4,O60&gt;=Assumptions!$C$5),IF(O60&lt;50,P60*VLOOKUP(N60,Ret!$A$2:$AZ$27,O60+2),P60),0)</f>
        <v>0</v>
      </c>
      <c r="R60">
        <f>IF(P60=Q60,0,P60*VLOOKUP(N60,Mort!$A$2:$E$115,IF($C$8="M",2,3)))</f>
        <v>0</v>
      </c>
      <c r="S60">
        <f>IF(OR(N60&lt;50,O60&lt;5),P60*VLOOKUP(N60,Withd!$A$2:$AZ$57,O60+2),0)</f>
        <v>0</v>
      </c>
      <c r="T60">
        <f>T59*(1+Assumptions!$C$10)</f>
        <v>6.1906099117264004</v>
      </c>
      <c r="V60">
        <f>VLOOKUP(N60,Mort!$A$2:$E$115,IF($C$8="M",4,5))</f>
        <v>0.45526</v>
      </c>
      <c r="X60">
        <f t="shared" si="7"/>
        <v>93</v>
      </c>
      <c r="Y60">
        <f t="shared" si="8"/>
        <v>57</v>
      </c>
      <c r="Z60">
        <f t="shared" si="9"/>
        <v>0</v>
      </c>
      <c r="AA60">
        <f>IF(AND(X60&gt;=Assumptions!$C$4,Y60&gt;=Assumptions!$C$5),IF(Y60&lt;50,Z60*VLOOKUP(X60,Ret!$A$2:$AZ$27,Y60+2),Z60),0)</f>
        <v>0</v>
      </c>
      <c r="AB60">
        <f>IF(Z60=AA60,0,Z60*VLOOKUP(X60,Mort!$A$2:$E$115,IF($C$8="M",2,3)))</f>
        <v>0</v>
      </c>
      <c r="AC60">
        <f>IF(OR(X60&lt;50,Y60&lt;5),Z60*VLOOKUP(X60,Withd!$A$2:$AZ$57,Y60+2),0)</f>
        <v>0</v>
      </c>
    </row>
    <row r="61" spans="5:29" x14ac:dyDescent="0.25">
      <c r="E61">
        <f t="shared" si="2"/>
        <v>2077</v>
      </c>
      <c r="F61">
        <f t="shared" si="3"/>
        <v>0</v>
      </c>
      <c r="G61">
        <f t="shared" si="4"/>
        <v>3.6015102008758407E-3</v>
      </c>
      <c r="H61" s="3">
        <f>IF(N61&lt;65,Assumptions!$C$6,Assumptions!$C$7)*(1+Assumptions!$C$8)^(E61-$E$3)</f>
        <v>93665.925345848314</v>
      </c>
      <c r="I61" s="3">
        <f t="shared" si="0"/>
        <v>337.34</v>
      </c>
      <c r="J61">
        <f>J60/(1+Assumptions!$C$9)</f>
        <v>0.11496178443181473</v>
      </c>
      <c r="K61" s="3">
        <f t="shared" si="1"/>
        <v>38.78</v>
      </c>
      <c r="N61">
        <f t="shared" si="5"/>
        <v>104</v>
      </c>
      <c r="O61">
        <f t="shared" si="5"/>
        <v>68</v>
      </c>
      <c r="P61">
        <f t="shared" si="6"/>
        <v>0</v>
      </c>
      <c r="Q61">
        <f>IF(AND(N61&gt;=Assumptions!$C$4,O61&gt;=Assumptions!$C$5),IF(O61&lt;50,P61*VLOOKUP(N61,Ret!$A$2:$AZ$27,O61+2),P61),0)</f>
        <v>0</v>
      </c>
      <c r="R61">
        <f>IF(P61=Q61,0,P61*VLOOKUP(N61,Mort!$A$2:$E$115,IF($C$8="M",2,3)))</f>
        <v>0</v>
      </c>
      <c r="S61">
        <f>IF(OR(N61&lt;50,O61&lt;5),P61*VLOOKUP(N61,Withd!$A$2:$AZ$57,O61+2),0)</f>
        <v>0</v>
      </c>
      <c r="T61">
        <f>T60*(1+Assumptions!$C$10)</f>
        <v>6.3918047338575086</v>
      </c>
      <c r="V61">
        <f>VLOOKUP(N61,Mort!$A$2:$E$115,IF($C$8="M",4,5))</f>
        <v>0.52071000000000001</v>
      </c>
      <c r="X61">
        <f t="shared" si="7"/>
        <v>94</v>
      </c>
      <c r="Y61">
        <f t="shared" si="8"/>
        <v>58</v>
      </c>
      <c r="Z61">
        <f t="shared" si="9"/>
        <v>0</v>
      </c>
      <c r="AA61">
        <f>IF(AND(X61&gt;=Assumptions!$C$4,Y61&gt;=Assumptions!$C$5),IF(Y61&lt;50,Z61*VLOOKUP(X61,Ret!$A$2:$AZ$27,Y61+2),Z61),0)</f>
        <v>0</v>
      </c>
      <c r="AB61">
        <f>IF(Z61=AA61,0,Z61*VLOOKUP(X61,Mort!$A$2:$E$115,IF($C$8="M",2,3)))</f>
        <v>0</v>
      </c>
      <c r="AC61">
        <f>IF(OR(X61&lt;50,Y61&lt;5),Z61*VLOOKUP(X61,Withd!$A$2:$AZ$57,Y61+2),0)</f>
        <v>0</v>
      </c>
    </row>
    <row r="62" spans="5:29" x14ac:dyDescent="0.25">
      <c r="E62">
        <f t="shared" si="2"/>
        <v>2078</v>
      </c>
      <c r="F62">
        <f t="shared" si="3"/>
        <v>0</v>
      </c>
      <c r="G62">
        <f t="shared" si="4"/>
        <v>1.7261678241777816E-3</v>
      </c>
      <c r="H62" s="3">
        <f>IF(N62&lt;65,Assumptions!$C$6,Assumptions!$C$7)*(1+Assumptions!$C$8)^(E62-$E$3)</f>
        <v>98817.55123986995</v>
      </c>
      <c r="I62" s="3">
        <f t="shared" si="0"/>
        <v>170.58</v>
      </c>
      <c r="J62">
        <f>J61/(1+Assumptions!$C$9)</f>
        <v>0.11075316419249974</v>
      </c>
      <c r="K62" s="3">
        <f t="shared" si="1"/>
        <v>18.89</v>
      </c>
      <c r="N62">
        <f t="shared" si="5"/>
        <v>105</v>
      </c>
      <c r="O62">
        <f t="shared" si="5"/>
        <v>69</v>
      </c>
      <c r="P62">
        <f t="shared" si="6"/>
        <v>0</v>
      </c>
      <c r="Q62">
        <f>IF(AND(N62&gt;=Assumptions!$C$4,O62&gt;=Assumptions!$C$5),IF(O62&lt;50,P62*VLOOKUP(N62,Ret!$A$2:$AZ$27,O62+2),P62),0)</f>
        <v>0</v>
      </c>
      <c r="R62">
        <f>IF(P62=Q62,0,P62*VLOOKUP(N62,Mort!$A$2:$E$115,IF($C$8="M",2,3)))</f>
        <v>0</v>
      </c>
      <c r="S62">
        <f>IF(OR(N62&lt;50,O62&lt;5),P62*VLOOKUP(N62,Withd!$A$2:$AZ$57,O62+2),0)</f>
        <v>0</v>
      </c>
      <c r="T62">
        <f>T61*(1+Assumptions!$C$10)</f>
        <v>6.5995383877078773</v>
      </c>
      <c r="V62">
        <f>VLOOKUP(N62,Mort!$A$2:$E$115,IF($C$8="M",4,5))</f>
        <v>0.58526999999999996</v>
      </c>
      <c r="X62">
        <f t="shared" si="7"/>
        <v>95</v>
      </c>
      <c r="Y62">
        <f t="shared" si="8"/>
        <v>59</v>
      </c>
      <c r="Z62">
        <f t="shared" si="9"/>
        <v>0</v>
      </c>
      <c r="AA62">
        <f>IF(AND(X62&gt;=Assumptions!$C$4,Y62&gt;=Assumptions!$C$5),IF(Y62&lt;50,Z62*VLOOKUP(X62,Ret!$A$2:$AZ$27,Y62+2),Z62),0)</f>
        <v>0</v>
      </c>
      <c r="AB62">
        <f>IF(Z62=AA62,0,Z62*VLOOKUP(X62,Mort!$A$2:$E$115,IF($C$8="M",2,3)))</f>
        <v>0</v>
      </c>
      <c r="AC62">
        <f>IF(OR(X62&lt;50,Y62&lt;5),Z62*VLOOKUP(X62,Withd!$A$2:$AZ$57,Y62+2),0)</f>
        <v>0</v>
      </c>
    </row>
    <row r="63" spans="5:29" x14ac:dyDescent="0.25">
      <c r="E63">
        <f t="shared" si="2"/>
        <v>2079</v>
      </c>
      <c r="F63">
        <f t="shared" si="3"/>
        <v>0</v>
      </c>
      <c r="G63">
        <f t="shared" si="4"/>
        <v>7.1589358172125146E-4</v>
      </c>
      <c r="H63" s="3">
        <f>IF(N63&lt;65,Assumptions!$C$6,Assumptions!$C$7)*(1+Assumptions!$C$8)^(E63-$E$3)</f>
        <v>104252.51655806279</v>
      </c>
      <c r="I63" s="3">
        <f t="shared" si="0"/>
        <v>74.63</v>
      </c>
      <c r="J63">
        <f>J62/(1+Assumptions!$C$9)</f>
        <v>0.10669861675578009</v>
      </c>
      <c r="K63" s="3">
        <f t="shared" si="1"/>
        <v>7.96</v>
      </c>
      <c r="N63">
        <f t="shared" si="5"/>
        <v>106</v>
      </c>
      <c r="O63">
        <f t="shared" si="5"/>
        <v>70</v>
      </c>
      <c r="P63">
        <f t="shared" si="6"/>
        <v>0</v>
      </c>
      <c r="Q63">
        <f>IF(AND(N63&gt;=Assumptions!$C$4,O63&gt;=Assumptions!$C$5),IF(O63&lt;50,P63*VLOOKUP(N63,Ret!$A$2:$AZ$27,O63+2),P63),0)</f>
        <v>0</v>
      </c>
      <c r="R63">
        <f>IF(P63=Q63,0,P63*VLOOKUP(N63,Mort!$A$2:$E$115,IF($C$8="M",2,3)))</f>
        <v>0</v>
      </c>
      <c r="S63">
        <f>IF(OR(N63&lt;50,O63&lt;5),P63*VLOOKUP(N63,Withd!$A$2:$AZ$57,O63+2),0)</f>
        <v>0</v>
      </c>
      <c r="T63">
        <f>T62*(1+Assumptions!$C$10)</f>
        <v>6.8140233853083831</v>
      </c>
      <c r="V63">
        <f>VLOOKUP(N63,Mort!$A$2:$E$115,IF($C$8="M",4,5))</f>
        <v>0.64480999999999999</v>
      </c>
      <c r="X63">
        <f t="shared" si="7"/>
        <v>96</v>
      </c>
      <c r="Y63">
        <f t="shared" si="8"/>
        <v>60</v>
      </c>
      <c r="Z63">
        <f t="shared" si="9"/>
        <v>0</v>
      </c>
      <c r="AA63">
        <f>IF(AND(X63&gt;=Assumptions!$C$4,Y63&gt;=Assumptions!$C$5),IF(Y63&lt;50,Z63*VLOOKUP(X63,Ret!$A$2:$AZ$27,Y63+2),Z63),0)</f>
        <v>0</v>
      </c>
      <c r="AB63">
        <f>IF(Z63=AA63,0,Z63*VLOOKUP(X63,Mort!$A$2:$E$115,IF($C$8="M",2,3)))</f>
        <v>0</v>
      </c>
      <c r="AC63">
        <f>IF(OR(X63&lt;50,Y63&lt;5),Z63*VLOOKUP(X63,Withd!$A$2:$AZ$57,Y63+2),0)</f>
        <v>0</v>
      </c>
    </row>
    <row r="64" spans="5:29" x14ac:dyDescent="0.25">
      <c r="E64">
        <f t="shared" si="2"/>
        <v>2080</v>
      </c>
      <c r="F64">
        <f t="shared" si="3"/>
        <v>0</v>
      </c>
      <c r="G64">
        <f t="shared" si="4"/>
        <v>2.5427824129157128E-4</v>
      </c>
      <c r="H64" s="3">
        <f>IF(N64&lt;65,Assumptions!$C$6,Assumptions!$C$7)*(1+Assumptions!$C$8)^(E64-$E$3)</f>
        <v>109986.40496875624</v>
      </c>
      <c r="I64" s="3">
        <f t="shared" si="0"/>
        <v>27.97</v>
      </c>
      <c r="J64">
        <f>J63/(1+Assumptions!$C$9)</f>
        <v>0.10279250169150297</v>
      </c>
      <c r="K64" s="3">
        <f t="shared" si="1"/>
        <v>2.88</v>
      </c>
      <c r="N64">
        <f t="shared" si="5"/>
        <v>107</v>
      </c>
      <c r="O64">
        <f t="shared" si="5"/>
        <v>71</v>
      </c>
      <c r="P64">
        <f t="shared" si="6"/>
        <v>0</v>
      </c>
      <c r="Q64">
        <f>IF(AND(N64&gt;=Assumptions!$C$4,O64&gt;=Assumptions!$C$5),IF(O64&lt;50,P64*VLOOKUP(N64,Ret!$A$2:$AZ$27,O64+2),P64),0)</f>
        <v>0</v>
      </c>
      <c r="R64">
        <f>IF(P64=Q64,0,P64*VLOOKUP(N64,Mort!$A$2:$E$115,IF($C$8="M",2,3)))</f>
        <v>0</v>
      </c>
      <c r="S64">
        <f>IF(OR(N64&lt;50,O64&lt;5),P64*VLOOKUP(N64,Withd!$A$2:$AZ$57,O64+2),0)</f>
        <v>0</v>
      </c>
      <c r="T64">
        <f>T63*(1+Assumptions!$C$10)</f>
        <v>7.0354791453309051</v>
      </c>
      <c r="V64">
        <f>VLOOKUP(N64,Mort!$A$2:$E$115,IF($C$8="M",4,5))</f>
        <v>0.71040000000000003</v>
      </c>
      <c r="X64">
        <f t="shared" si="7"/>
        <v>97</v>
      </c>
      <c r="Y64">
        <f t="shared" si="8"/>
        <v>61</v>
      </c>
      <c r="Z64">
        <f t="shared" si="9"/>
        <v>0</v>
      </c>
      <c r="AA64">
        <f>IF(AND(X64&gt;=Assumptions!$C$4,Y64&gt;=Assumptions!$C$5),IF(Y64&lt;50,Z64*VLOOKUP(X64,Ret!$A$2:$AZ$27,Y64+2),Z64),0)</f>
        <v>0</v>
      </c>
      <c r="AB64">
        <f>IF(Z64=AA64,0,Z64*VLOOKUP(X64,Mort!$A$2:$E$115,IF($C$8="M",2,3)))</f>
        <v>0</v>
      </c>
      <c r="AC64">
        <f>IF(OR(X64&lt;50,Y64&lt;5),Z64*VLOOKUP(X64,Withd!$A$2:$AZ$57,Y64+2),0)</f>
        <v>0</v>
      </c>
    </row>
    <row r="65" spans="5:29" x14ac:dyDescent="0.25">
      <c r="E65">
        <f t="shared" si="2"/>
        <v>2081</v>
      </c>
      <c r="F65">
        <f t="shared" si="3"/>
        <v>0</v>
      </c>
      <c r="G65">
        <f t="shared" si="4"/>
        <v>7.363897867803903E-5</v>
      </c>
      <c r="H65" s="3">
        <f>IF(N65&lt;65,Assumptions!$C$6,Assumptions!$C$7)*(1+Assumptions!$C$8)^(E65-$E$3)</f>
        <v>116035.65724203784</v>
      </c>
      <c r="I65" s="3">
        <f t="shared" si="0"/>
        <v>8.5399999999999991</v>
      </c>
      <c r="J65">
        <f>J64/(1+Assumptions!$C$9)</f>
        <v>9.9029385059251421E-2</v>
      </c>
      <c r="K65" s="3">
        <f t="shared" si="1"/>
        <v>0.85</v>
      </c>
      <c r="N65">
        <f t="shared" si="5"/>
        <v>108</v>
      </c>
      <c r="O65">
        <f t="shared" si="5"/>
        <v>72</v>
      </c>
      <c r="P65">
        <f t="shared" si="6"/>
        <v>0</v>
      </c>
      <c r="Q65">
        <f>IF(AND(N65&gt;=Assumptions!$C$4,O65&gt;=Assumptions!$C$5),IF(O65&lt;50,P65*VLOOKUP(N65,Ret!$A$2:$AZ$27,O65+2),P65),0)</f>
        <v>0</v>
      </c>
      <c r="R65">
        <f>IF(P65=Q65,0,P65*VLOOKUP(N65,Mort!$A$2:$E$115,IF($C$8="M",2,3)))</f>
        <v>0</v>
      </c>
      <c r="S65">
        <f>IF(OR(N65&lt;50,O65&lt;5),P65*VLOOKUP(N65,Withd!$A$2:$AZ$57,O65+2),0)</f>
        <v>0</v>
      </c>
      <c r="T65">
        <f>T64*(1+Assumptions!$C$10)</f>
        <v>7.2641322175541596</v>
      </c>
      <c r="V65">
        <f>VLOOKUP(N65,Mort!$A$2:$E$115,IF($C$8="M",4,5))</f>
        <v>0.78266999999999998</v>
      </c>
      <c r="X65">
        <f t="shared" si="7"/>
        <v>98</v>
      </c>
      <c r="Y65">
        <f t="shared" si="8"/>
        <v>62</v>
      </c>
      <c r="Z65">
        <f t="shared" si="9"/>
        <v>0</v>
      </c>
      <c r="AA65">
        <f>IF(AND(X65&gt;=Assumptions!$C$4,Y65&gt;=Assumptions!$C$5),IF(Y65&lt;50,Z65*VLOOKUP(X65,Ret!$A$2:$AZ$27,Y65+2),Z65),0)</f>
        <v>0</v>
      </c>
      <c r="AB65">
        <f>IF(Z65=AA65,0,Z65*VLOOKUP(X65,Mort!$A$2:$E$115,IF($C$8="M",2,3)))</f>
        <v>0</v>
      </c>
      <c r="AC65">
        <f>IF(OR(X65&lt;50,Y65&lt;5),Z65*VLOOKUP(X65,Withd!$A$2:$AZ$57,Y65+2),0)</f>
        <v>0</v>
      </c>
    </row>
    <row r="66" spans="5:29" x14ac:dyDescent="0.25">
      <c r="E66">
        <f t="shared" si="2"/>
        <v>2082</v>
      </c>
      <c r="F66">
        <f t="shared" si="3"/>
        <v>0</v>
      </c>
      <c r="G66">
        <f t="shared" si="4"/>
        <v>1.6003959236098226E-5</v>
      </c>
      <c r="H66" s="3">
        <f>IF(N66&lt;65,Assumptions!$C$6,Assumptions!$C$7)*(1+Assumptions!$C$8)^(E66-$E$3)</f>
        <v>122417.61839034989</v>
      </c>
      <c r="I66" s="3">
        <f t="shared" si="0"/>
        <v>1.96</v>
      </c>
      <c r="J66">
        <f>J65/(1+Assumptions!$C$9)</f>
        <v>9.5404031848989809E-2</v>
      </c>
      <c r="K66" s="3">
        <f t="shared" si="1"/>
        <v>0.19</v>
      </c>
      <c r="N66">
        <f t="shared" si="5"/>
        <v>109</v>
      </c>
      <c r="O66">
        <f t="shared" si="5"/>
        <v>73</v>
      </c>
      <c r="P66">
        <f t="shared" si="6"/>
        <v>0</v>
      </c>
      <c r="Q66">
        <f>IF(AND(N66&gt;=Assumptions!$C$4,O66&gt;=Assumptions!$C$5),IF(O66&lt;50,P66*VLOOKUP(N66,Ret!$A$2:$AZ$27,O66+2),P66),0)</f>
        <v>0</v>
      </c>
      <c r="R66">
        <f>IF(P66=Q66,0,P66*VLOOKUP(N66,Mort!$A$2:$E$115,IF($C$8="M",2,3)))</f>
        <v>0</v>
      </c>
      <c r="S66">
        <f>IF(OR(N66&lt;50,O66&lt;5),P66*VLOOKUP(N66,Withd!$A$2:$AZ$57,O66+2),0)</f>
        <v>0</v>
      </c>
      <c r="T66">
        <f>T65*(1+Assumptions!$C$10)</f>
        <v>7.50021651462467</v>
      </c>
      <c r="V66">
        <f>VLOOKUP(N66,Mort!$A$2:$E$115,IF($C$8="M",4,5))</f>
        <v>0.86228000000000005</v>
      </c>
      <c r="X66">
        <f t="shared" si="7"/>
        <v>99</v>
      </c>
      <c r="Y66">
        <f t="shared" si="8"/>
        <v>63</v>
      </c>
      <c r="Z66">
        <f t="shared" si="9"/>
        <v>0</v>
      </c>
      <c r="AA66">
        <f>IF(AND(X66&gt;=Assumptions!$C$4,Y66&gt;=Assumptions!$C$5),IF(Y66&lt;50,Z66*VLOOKUP(X66,Ret!$A$2:$AZ$27,Y66+2),Z66),0)</f>
        <v>0</v>
      </c>
      <c r="AB66">
        <f>IF(Z66=AA66,0,Z66*VLOOKUP(X66,Mort!$A$2:$E$115,IF($C$8="M",2,3)))</f>
        <v>0</v>
      </c>
      <c r="AC66">
        <f>IF(OR(X66&lt;50,Y66&lt;5),Z66*VLOOKUP(X66,Withd!$A$2:$AZ$57,Y66+2),0)</f>
        <v>0</v>
      </c>
    </row>
    <row r="67" spans="5:29" x14ac:dyDescent="0.25">
      <c r="E67">
        <f t="shared" si="2"/>
        <v>2083</v>
      </c>
      <c r="F67">
        <f t="shared" si="3"/>
        <v>0</v>
      </c>
      <c r="G67">
        <f t="shared" si="4"/>
        <v>2.204065265995447E-6</v>
      </c>
      <c r="H67" s="3">
        <f>IF(N67&lt;65,Assumptions!$C$6,Assumptions!$C$7)*(1+Assumptions!$C$8)^(E67-$E$3)</f>
        <v>129150.58740181915</v>
      </c>
      <c r="I67" s="3">
        <f t="shared" si="0"/>
        <v>0.28000000000000003</v>
      </c>
      <c r="J67">
        <f>J66/(1+Assumptions!$C$9)</f>
        <v>9.1911398698448749E-2</v>
      </c>
      <c r="K67" s="3">
        <f t="shared" si="1"/>
        <v>0.03</v>
      </c>
      <c r="N67">
        <f t="shared" si="5"/>
        <v>110</v>
      </c>
      <c r="O67">
        <f t="shared" si="5"/>
        <v>74</v>
      </c>
      <c r="P67">
        <f t="shared" si="6"/>
        <v>0</v>
      </c>
      <c r="Q67">
        <f>IF(AND(N67&gt;=Assumptions!$C$4,O67&gt;=Assumptions!$C$5),IF(O67&lt;50,P67*VLOOKUP(N67,Ret!$A$2:$AZ$27,O67+2),P67),0)</f>
        <v>0</v>
      </c>
      <c r="R67">
        <f>IF(P67=Q67,0,P67*VLOOKUP(N67,Mort!$A$2:$E$115,IF($C$8="M",2,3)))</f>
        <v>0</v>
      </c>
      <c r="S67">
        <f>IF(OR(N67&lt;50,O67&lt;5),P67*VLOOKUP(N67,Withd!$A$2:$AZ$57,O67+2),0)</f>
        <v>0</v>
      </c>
      <c r="T67">
        <f>T66*(1+Assumptions!$C$10)</f>
        <v>7.7439735513499715</v>
      </c>
      <c r="V67">
        <f>VLOOKUP(N67,Mort!$A$2:$E$115,IF($C$8="M",4,5))</f>
        <v>1</v>
      </c>
      <c r="X67">
        <f t="shared" si="7"/>
        <v>100</v>
      </c>
      <c r="Y67">
        <f t="shared" si="8"/>
        <v>64</v>
      </c>
      <c r="Z67">
        <f t="shared" si="9"/>
        <v>0</v>
      </c>
      <c r="AA67">
        <f>IF(AND(X67&gt;=Assumptions!$C$4,Y67&gt;=Assumptions!$C$5),IF(Y67&lt;50,Z67*VLOOKUP(X67,Ret!$A$2:$AZ$27,Y67+2),Z67),0)</f>
        <v>0</v>
      </c>
      <c r="AB67">
        <f>IF(Z67=AA67,0,Z67*VLOOKUP(X67,Mort!$A$2:$E$115,IF($C$8="M",2,3)))</f>
        <v>0</v>
      </c>
      <c r="AC67">
        <f>IF(OR(X67&lt;50,Y67&lt;5),Z67*VLOOKUP(X67,Withd!$A$2:$AZ$57,Y67+2),0)</f>
        <v>0</v>
      </c>
    </row>
    <row r="68" spans="5:29" x14ac:dyDescent="0.25">
      <c r="E68">
        <f t="shared" si="2"/>
        <v>2084</v>
      </c>
      <c r="F68">
        <f t="shared" si="3"/>
        <v>0</v>
      </c>
      <c r="G68">
        <f t="shared" si="4"/>
        <v>0</v>
      </c>
      <c r="H68" s="3">
        <f>IF(N68&lt;65,Assumptions!$C$6,Assumptions!$C$7)*(1+Assumptions!$C$8)^(E68-$E$3)</f>
        <v>136253.8697089192</v>
      </c>
      <c r="I68" s="3">
        <f t="shared" ref="I68:I102" si="10">ROUND(H68*G68,2)</f>
        <v>0</v>
      </c>
      <c r="J68">
        <f>J67/(1+Assumptions!$C$9)</f>
        <v>8.8546626877118256E-2</v>
      </c>
      <c r="K68" s="3">
        <f t="shared" ref="K68:K102" si="11">ROUND(I68*J68,2)</f>
        <v>0</v>
      </c>
      <c r="N68">
        <f t="shared" si="5"/>
        <v>111</v>
      </c>
      <c r="O68">
        <f t="shared" si="5"/>
        <v>75</v>
      </c>
      <c r="P68">
        <f t="shared" si="6"/>
        <v>0</v>
      </c>
      <c r="Q68">
        <f>IF(AND(N68&gt;=Assumptions!$C$4,O68&gt;=Assumptions!$C$5),IF(O68&lt;50,P68*VLOOKUP(N68,Ret!$A$2:$AZ$27,O68+2),P68),0)</f>
        <v>0</v>
      </c>
      <c r="R68">
        <f>IF(P68=Q68,0,P68*VLOOKUP(N68,Mort!$A$2:$E$115,IF($C$8="M",2,3)))</f>
        <v>0</v>
      </c>
      <c r="S68">
        <f>IF(OR(N68&lt;50,O68&lt;5),P68*VLOOKUP(N68,Withd!$A$2:$AZ$57,O68+2),0)</f>
        <v>0</v>
      </c>
      <c r="T68">
        <f>T67*(1+Assumptions!$C$10)</f>
        <v>7.9956526917688455</v>
      </c>
      <c r="V68">
        <f>VLOOKUP(N68,Mort!$A$2:$E$115,IF($C$8="M",4,5))</f>
        <v>1</v>
      </c>
      <c r="X68">
        <f t="shared" si="7"/>
        <v>101</v>
      </c>
      <c r="Y68">
        <f t="shared" si="8"/>
        <v>65</v>
      </c>
      <c r="Z68">
        <f t="shared" si="9"/>
        <v>0</v>
      </c>
      <c r="AA68">
        <f>IF(AND(X68&gt;=Assumptions!$C$4,Y68&gt;=Assumptions!$C$5),IF(Y68&lt;50,Z68*VLOOKUP(X68,Ret!$A$2:$AZ$27,Y68+2),Z68),0)</f>
        <v>0</v>
      </c>
      <c r="AB68">
        <f>IF(Z68=AA68,0,Z68*VLOOKUP(X68,Mort!$A$2:$E$115,IF($C$8="M",2,3)))</f>
        <v>0</v>
      </c>
      <c r="AC68">
        <f>IF(OR(X68&lt;50,Y68&lt;5),Z68*VLOOKUP(X68,Withd!$A$2:$AZ$57,Y68+2),0)</f>
        <v>0</v>
      </c>
    </row>
    <row r="69" spans="5:29" x14ac:dyDescent="0.25">
      <c r="E69">
        <f t="shared" ref="E69:E102" si="12">E68+1</f>
        <v>2085</v>
      </c>
      <c r="F69">
        <f t="shared" ref="F69:F102" si="13">P69</f>
        <v>0</v>
      </c>
      <c r="G69">
        <f t="shared" ref="G69:G102" si="14">G68*(1-V68)+Q68</f>
        <v>0</v>
      </c>
      <c r="H69" s="3">
        <f>IF(N69&lt;65,Assumptions!$C$6,Assumptions!$C$7)*(1+Assumptions!$C$8)^(E69-$E$3)</f>
        <v>143747.83254290977</v>
      </c>
      <c r="I69" s="3">
        <f t="shared" si="10"/>
        <v>0</v>
      </c>
      <c r="J69">
        <f>J68/(1+Assumptions!$C$9)</f>
        <v>8.5305035527088874E-2</v>
      </c>
      <c r="K69" s="3">
        <f t="shared" si="11"/>
        <v>0</v>
      </c>
      <c r="N69">
        <f t="shared" ref="N69:O102" si="15">N68+1</f>
        <v>112</v>
      </c>
      <c r="O69">
        <f t="shared" si="15"/>
        <v>76</v>
      </c>
      <c r="P69">
        <f t="shared" ref="P69:P102" si="16">P68-Q68-R68-S68</f>
        <v>0</v>
      </c>
      <c r="Q69">
        <f>IF(AND(N69&gt;=Assumptions!$C$4,O69&gt;=Assumptions!$C$5),IF(O69&lt;50,P69*VLOOKUP(N69,Ret!$A$2:$AZ$27,O69+2),P69),0)</f>
        <v>0</v>
      </c>
      <c r="R69">
        <f>IF(P69=Q69,0,P69*VLOOKUP(N69,Mort!$A$2:$E$115,IF($C$8="M",2,3)))</f>
        <v>0</v>
      </c>
      <c r="S69">
        <f>IF(OR(N69&lt;50,O69&lt;5),P69*VLOOKUP(N69,Withd!$A$2:$AZ$57,O69+2),0)</f>
        <v>0</v>
      </c>
      <c r="T69">
        <f>T68*(1+Assumptions!$C$10)</f>
        <v>8.2555114042513331</v>
      </c>
      <c r="V69">
        <f>VLOOKUP(N69,Mort!$A$2:$E$115,IF($C$8="M",4,5))</f>
        <v>1</v>
      </c>
      <c r="X69">
        <f t="shared" ref="X69:X102" si="17">X68+1</f>
        <v>102</v>
      </c>
      <c r="Y69">
        <f t="shared" ref="Y69:Y102" si="18">Y68+1</f>
        <v>66</v>
      </c>
      <c r="Z69">
        <f t="shared" ref="Z69:Z102" si="19">Z68-AA68-AB68-AC68</f>
        <v>0</v>
      </c>
      <c r="AA69">
        <f>IF(AND(X69&gt;=Assumptions!$C$4,Y69&gt;=Assumptions!$C$5),IF(Y69&lt;50,Z69*VLOOKUP(X69,Ret!$A$2:$AZ$27,Y69+2),Z69),0)</f>
        <v>0</v>
      </c>
      <c r="AB69">
        <f>IF(Z69=AA69,0,Z69*VLOOKUP(X69,Mort!$A$2:$E$115,IF($C$8="M",2,3)))</f>
        <v>0</v>
      </c>
      <c r="AC69">
        <f>IF(OR(X69&lt;50,Y69&lt;5),Z69*VLOOKUP(X69,Withd!$A$2:$AZ$57,Y69+2),0)</f>
        <v>0</v>
      </c>
    </row>
    <row r="70" spans="5:29" x14ac:dyDescent="0.25">
      <c r="E70">
        <f t="shared" si="12"/>
        <v>2086</v>
      </c>
      <c r="F70">
        <f t="shared" si="13"/>
        <v>0</v>
      </c>
      <c r="G70">
        <f t="shared" si="14"/>
        <v>0</v>
      </c>
      <c r="H70" s="3">
        <f>IF(N70&lt;65,Assumptions!$C$6,Assumptions!$C$7)*(1+Assumptions!$C$8)^(E70-$E$3)</f>
        <v>151653.96333276975</v>
      </c>
      <c r="I70" s="3">
        <f t="shared" si="10"/>
        <v>0</v>
      </c>
      <c r="J70">
        <f>J69/(1+Assumptions!$C$9)</f>
        <v>8.2182115151338025E-2</v>
      </c>
      <c r="K70" s="3">
        <f t="shared" si="11"/>
        <v>0</v>
      </c>
      <c r="N70">
        <f t="shared" si="15"/>
        <v>113</v>
      </c>
      <c r="O70">
        <f t="shared" si="15"/>
        <v>77</v>
      </c>
      <c r="P70">
        <f t="shared" si="16"/>
        <v>0</v>
      </c>
      <c r="Q70">
        <f>IF(AND(N70&gt;=Assumptions!$C$4,O70&gt;=Assumptions!$C$5),IF(O70&lt;50,P70*VLOOKUP(N70,Ret!$A$2:$AZ$27,O70+2),P70),0)</f>
        <v>0</v>
      </c>
      <c r="R70">
        <f>IF(P70=Q70,0,P70*VLOOKUP(N70,Mort!$A$2:$E$115,IF($C$8="M",2,3)))</f>
        <v>0</v>
      </c>
      <c r="S70">
        <f>IF(OR(N70&lt;50,O70&lt;5),P70*VLOOKUP(N70,Withd!$A$2:$AZ$57,O70+2),0)</f>
        <v>0</v>
      </c>
      <c r="T70">
        <f>T69*(1+Assumptions!$C$10)</f>
        <v>8.5238155248895016</v>
      </c>
      <c r="V70">
        <f>VLOOKUP(N70,Mort!$A$2:$E$115,IF($C$8="M",4,5))</f>
        <v>1</v>
      </c>
      <c r="X70">
        <f t="shared" si="17"/>
        <v>103</v>
      </c>
      <c r="Y70">
        <f t="shared" si="18"/>
        <v>67</v>
      </c>
      <c r="Z70">
        <f t="shared" si="19"/>
        <v>0</v>
      </c>
      <c r="AA70">
        <f>IF(AND(X70&gt;=Assumptions!$C$4,Y70&gt;=Assumptions!$C$5),IF(Y70&lt;50,Z70*VLOOKUP(X70,Ret!$A$2:$AZ$27,Y70+2),Z70),0)</f>
        <v>0</v>
      </c>
      <c r="AB70">
        <f>IF(Z70=AA70,0,Z70*VLOOKUP(X70,Mort!$A$2:$E$115,IF($C$8="M",2,3)))</f>
        <v>0</v>
      </c>
      <c r="AC70">
        <f>IF(OR(X70&lt;50,Y70&lt;5),Z70*VLOOKUP(X70,Withd!$A$2:$AZ$57,Y70+2),0)</f>
        <v>0</v>
      </c>
    </row>
    <row r="71" spans="5:29" x14ac:dyDescent="0.25">
      <c r="E71">
        <f t="shared" si="12"/>
        <v>2087</v>
      </c>
      <c r="F71">
        <f t="shared" si="13"/>
        <v>0</v>
      </c>
      <c r="G71">
        <f t="shared" si="14"/>
        <v>0</v>
      </c>
      <c r="H71" s="3">
        <f>IF(N71&lt;65,Assumptions!$C$6,Assumptions!$C$7)*(1+Assumptions!$C$8)^(E71-$E$3)</f>
        <v>159994.93131607212</v>
      </c>
      <c r="I71" s="3">
        <f t="shared" si="10"/>
        <v>0</v>
      </c>
      <c r="J71">
        <f>J70/(1+Assumptions!$C$9)</f>
        <v>7.9173521340402717E-2</v>
      </c>
      <c r="K71" s="3">
        <f t="shared" si="11"/>
        <v>0</v>
      </c>
      <c r="N71">
        <f t="shared" si="15"/>
        <v>114</v>
      </c>
      <c r="O71">
        <f t="shared" si="15"/>
        <v>78</v>
      </c>
      <c r="P71">
        <f t="shared" si="16"/>
        <v>0</v>
      </c>
      <c r="Q71">
        <f>IF(AND(N71&gt;=Assumptions!$C$4,O71&gt;=Assumptions!$C$5),IF(O71&lt;50,P71*VLOOKUP(N71,Ret!$A$2:$AZ$27,O71+2),P71),0)</f>
        <v>0</v>
      </c>
      <c r="R71">
        <f>IF(P71=Q71,0,P71*VLOOKUP(N71,Mort!$A$2:$E$115,IF($C$8="M",2,3)))</f>
        <v>0</v>
      </c>
      <c r="S71">
        <f>IF(OR(N71&lt;50,O71&lt;5),P71*VLOOKUP(N71,Withd!$A$2:$AZ$57,O71+2),0)</f>
        <v>0</v>
      </c>
      <c r="T71">
        <f>T70*(1+Assumptions!$C$10)</f>
        <v>8.8008395294484103</v>
      </c>
      <c r="V71">
        <f>VLOOKUP(N71,Mort!$A$2:$E$115,IF($C$8="M",4,5))</f>
        <v>1</v>
      </c>
      <c r="X71">
        <f t="shared" si="17"/>
        <v>104</v>
      </c>
      <c r="Y71">
        <f t="shared" si="18"/>
        <v>68</v>
      </c>
      <c r="Z71">
        <f t="shared" si="19"/>
        <v>0</v>
      </c>
      <c r="AA71">
        <f>IF(AND(X71&gt;=Assumptions!$C$4,Y71&gt;=Assumptions!$C$5),IF(Y71&lt;50,Z71*VLOOKUP(X71,Ret!$A$2:$AZ$27,Y71+2),Z71),0)</f>
        <v>0</v>
      </c>
      <c r="AB71">
        <f>IF(Z71=AA71,0,Z71*VLOOKUP(X71,Mort!$A$2:$E$115,IF($C$8="M",2,3)))</f>
        <v>0</v>
      </c>
      <c r="AC71">
        <f>IF(OR(X71&lt;50,Y71&lt;5),Z71*VLOOKUP(X71,Withd!$A$2:$AZ$57,Y71+2),0)</f>
        <v>0</v>
      </c>
    </row>
    <row r="72" spans="5:29" x14ac:dyDescent="0.25">
      <c r="E72">
        <f t="shared" si="12"/>
        <v>2088</v>
      </c>
      <c r="F72">
        <f t="shared" si="13"/>
        <v>0</v>
      </c>
      <c r="G72">
        <f t="shared" si="14"/>
        <v>0</v>
      </c>
      <c r="H72" s="3">
        <f>IF(N72&lt;65,Assumptions!$C$6,Assumptions!$C$7)*(1+Assumptions!$C$8)^(E72-$E$3)</f>
        <v>168794.65253845608</v>
      </c>
      <c r="I72" s="3">
        <f t="shared" si="10"/>
        <v>0</v>
      </c>
      <c r="J72">
        <f>J71/(1+Assumptions!$C$9)</f>
        <v>7.6275068728711676E-2</v>
      </c>
      <c r="K72" s="3">
        <f t="shared" si="11"/>
        <v>0</v>
      </c>
      <c r="N72">
        <f t="shared" si="15"/>
        <v>115</v>
      </c>
      <c r="O72">
        <f t="shared" si="15"/>
        <v>79</v>
      </c>
      <c r="P72">
        <f t="shared" si="16"/>
        <v>0</v>
      </c>
      <c r="Q72">
        <f>IF(AND(N72&gt;=Assumptions!$C$4,O72&gt;=Assumptions!$C$5),IF(O72&lt;50,P72*VLOOKUP(N72,Ret!$A$2:$AZ$27,O72+2),P72),0)</f>
        <v>0</v>
      </c>
      <c r="R72">
        <f>IF(P72=Q72,0,P72*VLOOKUP(N72,Mort!$A$2:$E$115,IF($C$8="M",2,3)))</f>
        <v>0</v>
      </c>
      <c r="S72">
        <f>IF(OR(N72&lt;50,O72&lt;5),P72*VLOOKUP(N72,Withd!$A$2:$AZ$57,O72+2),0)</f>
        <v>0</v>
      </c>
      <c r="T72">
        <f>T71*(1+Assumptions!$C$10)</f>
        <v>9.0868668141554831</v>
      </c>
      <c r="V72">
        <f>VLOOKUP(N72,Mort!$A$2:$E$115,IF($C$8="M",4,5))</f>
        <v>1</v>
      </c>
      <c r="X72">
        <f t="shared" si="17"/>
        <v>105</v>
      </c>
      <c r="Y72">
        <f t="shared" si="18"/>
        <v>69</v>
      </c>
      <c r="Z72">
        <f t="shared" si="19"/>
        <v>0</v>
      </c>
      <c r="AA72">
        <f>IF(AND(X72&gt;=Assumptions!$C$4,Y72&gt;=Assumptions!$C$5),IF(Y72&lt;50,Z72*VLOOKUP(X72,Ret!$A$2:$AZ$27,Y72+2),Z72),0)</f>
        <v>0</v>
      </c>
      <c r="AB72">
        <f>IF(Z72=AA72,0,Z72*VLOOKUP(X72,Mort!$A$2:$E$115,IF($C$8="M",2,3)))</f>
        <v>0</v>
      </c>
      <c r="AC72">
        <f>IF(OR(X72&lt;50,Y72&lt;5),Z72*VLOOKUP(X72,Withd!$A$2:$AZ$57,Y72+2),0)</f>
        <v>0</v>
      </c>
    </row>
    <row r="73" spans="5:29" x14ac:dyDescent="0.25">
      <c r="E73">
        <f t="shared" si="12"/>
        <v>2089</v>
      </c>
      <c r="F73">
        <f t="shared" si="13"/>
        <v>0</v>
      </c>
      <c r="G73">
        <f t="shared" si="14"/>
        <v>0</v>
      </c>
      <c r="H73" s="3">
        <f>IF(N73&lt;65,Assumptions!$C$6,Assumptions!$C$7)*(1+Assumptions!$C$8)^(E73-$E$3)</f>
        <v>178078.35842807117</v>
      </c>
      <c r="I73" s="3">
        <f t="shared" si="10"/>
        <v>0</v>
      </c>
      <c r="J73">
        <f>J72/(1+Assumptions!$C$9)</f>
        <v>7.3482725172169236E-2</v>
      </c>
      <c r="K73" s="3">
        <f t="shared" si="11"/>
        <v>0</v>
      </c>
      <c r="N73">
        <f t="shared" si="15"/>
        <v>116</v>
      </c>
      <c r="O73">
        <f t="shared" si="15"/>
        <v>80</v>
      </c>
      <c r="P73">
        <f t="shared" si="16"/>
        <v>0</v>
      </c>
      <c r="Q73">
        <f>IF(AND(N73&gt;=Assumptions!$C$4,O73&gt;=Assumptions!$C$5),IF(O73&lt;50,P73*VLOOKUP(N73,Ret!$A$2:$AZ$27,O73+2),P73),0)</f>
        <v>0</v>
      </c>
      <c r="R73">
        <f>IF(P73=Q73,0,P73*VLOOKUP(N73,Mort!$A$2:$E$115,IF($C$8="M",2,3)))</f>
        <v>0</v>
      </c>
      <c r="S73">
        <f>IF(OR(N73&lt;50,O73&lt;5),P73*VLOOKUP(N73,Withd!$A$2:$AZ$57,O73+2),0)</f>
        <v>0</v>
      </c>
      <c r="T73">
        <f>T72*(1+Assumptions!$C$10)</f>
        <v>9.3821899856155362</v>
      </c>
      <c r="V73">
        <f>VLOOKUP(N73,Mort!$A$2:$E$115,IF($C$8="M",4,5))</f>
        <v>1</v>
      </c>
      <c r="X73">
        <f t="shared" si="17"/>
        <v>106</v>
      </c>
      <c r="Y73">
        <f t="shared" si="18"/>
        <v>70</v>
      </c>
      <c r="Z73">
        <f t="shared" si="19"/>
        <v>0</v>
      </c>
      <c r="AA73">
        <f>IF(AND(X73&gt;=Assumptions!$C$4,Y73&gt;=Assumptions!$C$5),IF(Y73&lt;50,Z73*VLOOKUP(X73,Ret!$A$2:$AZ$27,Y73+2),Z73),0)</f>
        <v>0</v>
      </c>
      <c r="AB73">
        <f>IF(Z73=AA73,0,Z73*VLOOKUP(X73,Mort!$A$2:$E$115,IF($C$8="M",2,3)))</f>
        <v>0</v>
      </c>
      <c r="AC73">
        <f>IF(OR(X73&lt;50,Y73&lt;5),Z73*VLOOKUP(X73,Withd!$A$2:$AZ$57,Y73+2),0)</f>
        <v>0</v>
      </c>
    </row>
    <row r="74" spans="5:29" x14ac:dyDescent="0.25">
      <c r="E74">
        <f t="shared" si="12"/>
        <v>2090</v>
      </c>
      <c r="F74">
        <f t="shared" si="13"/>
        <v>0</v>
      </c>
      <c r="G74">
        <f t="shared" si="14"/>
        <v>0</v>
      </c>
      <c r="H74" s="3">
        <f>IF(N74&lt;65,Assumptions!$C$6,Assumptions!$C$7)*(1+Assumptions!$C$8)^(E74-$E$3)</f>
        <v>187872.66814161502</v>
      </c>
      <c r="I74" s="3">
        <f t="shared" si="10"/>
        <v>0</v>
      </c>
      <c r="J74">
        <f>J73/(1+Assumptions!$C$9)</f>
        <v>7.0792606138891365E-2</v>
      </c>
      <c r="K74" s="3">
        <f t="shared" si="11"/>
        <v>0</v>
      </c>
      <c r="N74">
        <f t="shared" si="15"/>
        <v>117</v>
      </c>
      <c r="O74">
        <f t="shared" si="15"/>
        <v>81</v>
      </c>
      <c r="P74">
        <f t="shared" si="16"/>
        <v>0</v>
      </c>
      <c r="Q74">
        <f>IF(AND(N74&gt;=Assumptions!$C$4,O74&gt;=Assumptions!$C$5),IF(O74&lt;50,P74*VLOOKUP(N74,Ret!$A$2:$AZ$27,O74+2),P74),0)</f>
        <v>0</v>
      </c>
      <c r="R74">
        <f>IF(P74=Q74,0,P74*VLOOKUP(N74,Mort!$A$2:$E$115,IF($C$8="M",2,3)))</f>
        <v>0</v>
      </c>
      <c r="S74">
        <f>IF(OR(N74&lt;50,O74&lt;5),P74*VLOOKUP(N74,Withd!$A$2:$AZ$57,O74+2),0)</f>
        <v>0</v>
      </c>
      <c r="T74">
        <f>T73*(1+Assumptions!$C$10)</f>
        <v>9.6871111601480404</v>
      </c>
      <c r="V74">
        <f>VLOOKUP(N74,Mort!$A$2:$E$115,IF($C$8="M",4,5))</f>
        <v>1</v>
      </c>
      <c r="X74">
        <f t="shared" si="17"/>
        <v>107</v>
      </c>
      <c r="Y74">
        <f t="shared" si="18"/>
        <v>71</v>
      </c>
      <c r="Z74">
        <f t="shared" si="19"/>
        <v>0</v>
      </c>
      <c r="AA74">
        <f>IF(AND(X74&gt;=Assumptions!$C$4,Y74&gt;=Assumptions!$C$5),IF(Y74&lt;50,Z74*VLOOKUP(X74,Ret!$A$2:$AZ$27,Y74+2),Z74),0)</f>
        <v>0</v>
      </c>
      <c r="AB74">
        <f>IF(Z74=AA74,0,Z74*VLOOKUP(X74,Mort!$A$2:$E$115,IF($C$8="M",2,3)))</f>
        <v>0</v>
      </c>
      <c r="AC74">
        <f>IF(OR(X74&lt;50,Y74&lt;5),Z74*VLOOKUP(X74,Withd!$A$2:$AZ$57,Y74+2),0)</f>
        <v>0</v>
      </c>
    </row>
    <row r="75" spans="5:29" x14ac:dyDescent="0.25">
      <c r="E75">
        <f t="shared" si="12"/>
        <v>2091</v>
      </c>
      <c r="F75">
        <f t="shared" si="13"/>
        <v>0</v>
      </c>
      <c r="G75">
        <f t="shared" si="14"/>
        <v>0</v>
      </c>
      <c r="H75" s="3">
        <f>IF(N75&lt;65,Assumptions!$C$6,Assumptions!$C$7)*(1+Assumptions!$C$8)^(E75-$E$3)</f>
        <v>198205.66488940388</v>
      </c>
      <c r="I75" s="3">
        <f t="shared" si="10"/>
        <v>0</v>
      </c>
      <c r="J75">
        <f>J74/(1+Assumptions!$C$9)</f>
        <v>6.8200969305290335E-2</v>
      </c>
      <c r="K75" s="3">
        <f t="shared" si="11"/>
        <v>0</v>
      </c>
      <c r="N75">
        <f t="shared" si="15"/>
        <v>118</v>
      </c>
      <c r="O75">
        <f t="shared" si="15"/>
        <v>82</v>
      </c>
      <c r="P75">
        <f t="shared" si="16"/>
        <v>0</v>
      </c>
      <c r="Q75">
        <f>IF(AND(N75&gt;=Assumptions!$C$4,O75&gt;=Assumptions!$C$5),IF(O75&lt;50,P75*VLOOKUP(N75,Ret!$A$2:$AZ$27,O75+2),P75),0)</f>
        <v>0</v>
      </c>
      <c r="R75">
        <f>IF(P75=Q75,0,P75*VLOOKUP(N75,Mort!$A$2:$E$115,IF($C$8="M",2,3)))</f>
        <v>0</v>
      </c>
      <c r="S75">
        <f>IF(OR(N75&lt;50,O75&lt;5),P75*VLOOKUP(N75,Withd!$A$2:$AZ$57,O75+2),0)</f>
        <v>0</v>
      </c>
      <c r="T75">
        <f>T74*(1+Assumptions!$C$10)</f>
        <v>10.001942272852851</v>
      </c>
      <c r="V75">
        <f>VLOOKUP(N75,Mort!$A$2:$E$115,IF($C$8="M",4,5))</f>
        <v>1</v>
      </c>
      <c r="X75">
        <f t="shared" si="17"/>
        <v>108</v>
      </c>
      <c r="Y75">
        <f t="shared" si="18"/>
        <v>72</v>
      </c>
      <c r="Z75">
        <f t="shared" si="19"/>
        <v>0</v>
      </c>
      <c r="AA75">
        <f>IF(AND(X75&gt;=Assumptions!$C$4,Y75&gt;=Assumptions!$C$5),IF(Y75&lt;50,Z75*VLOOKUP(X75,Ret!$A$2:$AZ$27,Y75+2),Z75),0)</f>
        <v>0</v>
      </c>
      <c r="AB75">
        <f>IF(Z75=AA75,0,Z75*VLOOKUP(X75,Mort!$A$2:$E$115,IF($C$8="M",2,3)))</f>
        <v>0</v>
      </c>
      <c r="AC75">
        <f>IF(OR(X75&lt;50,Y75&lt;5),Z75*VLOOKUP(X75,Withd!$A$2:$AZ$57,Y75+2),0)</f>
        <v>0</v>
      </c>
    </row>
    <row r="76" spans="5:29" x14ac:dyDescent="0.25">
      <c r="E76">
        <f t="shared" si="12"/>
        <v>2092</v>
      </c>
      <c r="F76">
        <f t="shared" si="13"/>
        <v>0</v>
      </c>
      <c r="G76">
        <f t="shared" si="14"/>
        <v>0</v>
      </c>
      <c r="H76" s="3">
        <f>IF(N76&lt;65,Assumptions!$C$6,Assumptions!$C$7)*(1+Assumptions!$C$8)^(E76-$E$3)</f>
        <v>209106.97645832106</v>
      </c>
      <c r="I76" s="3">
        <f t="shared" si="10"/>
        <v>0</v>
      </c>
      <c r="J76">
        <f>J75/(1+Assumptions!$C$9)</f>
        <v>6.5704209349990689E-2</v>
      </c>
      <c r="K76" s="3">
        <f t="shared" si="11"/>
        <v>0</v>
      </c>
      <c r="N76">
        <f t="shared" si="15"/>
        <v>119</v>
      </c>
      <c r="O76">
        <f t="shared" si="15"/>
        <v>83</v>
      </c>
      <c r="P76">
        <f t="shared" si="16"/>
        <v>0</v>
      </c>
      <c r="Q76">
        <f>IF(AND(N76&gt;=Assumptions!$C$4,O76&gt;=Assumptions!$C$5),IF(O76&lt;50,P76*VLOOKUP(N76,Ret!$A$2:$AZ$27,O76+2),P76),0)</f>
        <v>0</v>
      </c>
      <c r="R76">
        <f>IF(P76=Q76,0,P76*VLOOKUP(N76,Mort!$A$2:$E$115,IF($C$8="M",2,3)))</f>
        <v>0</v>
      </c>
      <c r="S76">
        <f>IF(OR(N76&lt;50,O76&lt;5),P76*VLOOKUP(N76,Withd!$A$2:$AZ$57,O76+2),0)</f>
        <v>0</v>
      </c>
      <c r="T76">
        <f>T75*(1+Assumptions!$C$10)</f>
        <v>10.327005396720569</v>
      </c>
      <c r="V76">
        <f>VLOOKUP(N76,Mort!$A$2:$E$115,IF($C$8="M",4,5))</f>
        <v>1</v>
      </c>
      <c r="X76">
        <f t="shared" si="17"/>
        <v>109</v>
      </c>
      <c r="Y76">
        <f t="shared" si="18"/>
        <v>73</v>
      </c>
      <c r="Z76">
        <f t="shared" si="19"/>
        <v>0</v>
      </c>
      <c r="AA76">
        <f>IF(AND(X76&gt;=Assumptions!$C$4,Y76&gt;=Assumptions!$C$5),IF(Y76&lt;50,Z76*VLOOKUP(X76,Ret!$A$2:$AZ$27,Y76+2),Z76),0)</f>
        <v>0</v>
      </c>
      <c r="AB76">
        <f>IF(Z76=AA76,0,Z76*VLOOKUP(X76,Mort!$A$2:$E$115,IF($C$8="M",2,3)))</f>
        <v>0</v>
      </c>
      <c r="AC76">
        <f>IF(OR(X76&lt;50,Y76&lt;5),Z76*VLOOKUP(X76,Withd!$A$2:$AZ$57,Y76+2),0)</f>
        <v>0</v>
      </c>
    </row>
    <row r="77" spans="5:29" x14ac:dyDescent="0.25">
      <c r="E77">
        <f t="shared" si="12"/>
        <v>2093</v>
      </c>
      <c r="F77">
        <f t="shared" si="13"/>
        <v>0</v>
      </c>
      <c r="G77">
        <f t="shared" si="14"/>
        <v>0</v>
      </c>
      <c r="H77" s="3">
        <f>IF(N77&lt;65,Assumptions!$C$6,Assumptions!$C$7)*(1+Assumptions!$C$8)^(E77-$E$3)</f>
        <v>220607.86016352873</v>
      </c>
      <c r="I77" s="3">
        <f t="shared" si="10"/>
        <v>0</v>
      </c>
      <c r="J77">
        <f>J76/(1+Assumptions!$C$9)</f>
        <v>6.3298852938333997E-2</v>
      </c>
      <c r="K77" s="3">
        <f t="shared" si="11"/>
        <v>0</v>
      </c>
      <c r="N77">
        <f t="shared" si="15"/>
        <v>120</v>
      </c>
      <c r="O77">
        <f t="shared" si="15"/>
        <v>84</v>
      </c>
      <c r="P77">
        <f t="shared" si="16"/>
        <v>0</v>
      </c>
      <c r="Q77">
        <f>IF(AND(N77&gt;=Assumptions!$C$4,O77&gt;=Assumptions!$C$5),IF(O77&lt;50,P77*VLOOKUP(N77,Ret!$A$2:$AZ$27,O77+2),P77),0)</f>
        <v>0</v>
      </c>
      <c r="R77">
        <f>IF(P77=Q77,0,P77*VLOOKUP(N77,Mort!$A$2:$E$115,IF($C$8="M",2,3)))</f>
        <v>0</v>
      </c>
      <c r="S77">
        <f>IF(OR(N77&lt;50,O77&lt;5),P77*VLOOKUP(N77,Withd!$A$2:$AZ$57,O77+2),0)</f>
        <v>0</v>
      </c>
      <c r="T77">
        <f>T76*(1+Assumptions!$C$10)</f>
        <v>10.662633072113987</v>
      </c>
      <c r="V77">
        <f>VLOOKUP(N77,Mort!$A$2:$E$115,IF($C$8="M",4,5))</f>
        <v>1</v>
      </c>
      <c r="X77">
        <f t="shared" si="17"/>
        <v>110</v>
      </c>
      <c r="Y77">
        <f t="shared" si="18"/>
        <v>74</v>
      </c>
      <c r="Z77">
        <f t="shared" si="19"/>
        <v>0</v>
      </c>
      <c r="AA77">
        <f>IF(AND(X77&gt;=Assumptions!$C$4,Y77&gt;=Assumptions!$C$5),IF(Y77&lt;50,Z77*VLOOKUP(X77,Ret!$A$2:$AZ$27,Y77+2),Z77),0)</f>
        <v>0</v>
      </c>
      <c r="AB77">
        <f>IF(Z77=AA77,0,Z77*VLOOKUP(X77,Mort!$A$2:$E$115,IF($C$8="M",2,3)))</f>
        <v>0</v>
      </c>
      <c r="AC77">
        <f>IF(OR(X77&lt;50,Y77&lt;5),Z77*VLOOKUP(X77,Withd!$A$2:$AZ$57,Y77+2),0)</f>
        <v>0</v>
      </c>
    </row>
    <row r="78" spans="5:29" x14ac:dyDescent="0.25">
      <c r="E78">
        <f t="shared" si="12"/>
        <v>2094</v>
      </c>
      <c r="F78">
        <f t="shared" si="13"/>
        <v>0</v>
      </c>
      <c r="G78">
        <f t="shared" si="14"/>
        <v>0</v>
      </c>
      <c r="H78" s="3">
        <f>IF(N78&lt;65,Assumptions!$C$6,Assumptions!$C$7)*(1+Assumptions!$C$8)^(E78-$E$3)</f>
        <v>232741.29247252279</v>
      </c>
      <c r="I78" s="3">
        <f t="shared" si="10"/>
        <v>0</v>
      </c>
      <c r="J78">
        <f>J77/(1+Assumptions!$C$9)</f>
        <v>6.0981553890495178E-2</v>
      </c>
      <c r="K78" s="3">
        <f t="shared" si="11"/>
        <v>0</v>
      </c>
      <c r="N78">
        <f t="shared" si="15"/>
        <v>121</v>
      </c>
      <c r="O78">
        <f t="shared" si="15"/>
        <v>85</v>
      </c>
      <c r="P78">
        <f t="shared" si="16"/>
        <v>0</v>
      </c>
      <c r="Q78">
        <f>IF(AND(N78&gt;=Assumptions!$C$4,O78&gt;=Assumptions!$C$5),IF(O78&lt;50,P78*VLOOKUP(N78,Ret!$A$2:$AZ$27,O78+2),P78),0)</f>
        <v>0</v>
      </c>
      <c r="R78">
        <f>IF(P78=Q78,0,P78*VLOOKUP(N78,Mort!$A$2:$E$115,IF($C$8="M",2,3)))</f>
        <v>0</v>
      </c>
      <c r="S78">
        <f>IF(OR(N78&lt;50,O78&lt;5),P78*VLOOKUP(N78,Withd!$A$2:$AZ$57,O78+2),0)</f>
        <v>0</v>
      </c>
      <c r="T78">
        <f>T77*(1+Assumptions!$C$10)</f>
        <v>11.009168646957692</v>
      </c>
      <c r="V78">
        <f>VLOOKUP(N78,Mort!$A$2:$E$115,IF($C$8="M",4,5))</f>
        <v>1</v>
      </c>
      <c r="X78">
        <f t="shared" si="17"/>
        <v>111</v>
      </c>
      <c r="Y78">
        <f t="shared" si="18"/>
        <v>75</v>
      </c>
      <c r="Z78">
        <f t="shared" si="19"/>
        <v>0</v>
      </c>
      <c r="AA78">
        <f>IF(AND(X78&gt;=Assumptions!$C$4,Y78&gt;=Assumptions!$C$5),IF(Y78&lt;50,Z78*VLOOKUP(X78,Ret!$A$2:$AZ$27,Y78+2),Z78),0)</f>
        <v>0</v>
      </c>
      <c r="AB78">
        <f>IF(Z78=AA78,0,Z78*VLOOKUP(X78,Mort!$A$2:$E$115,IF($C$8="M",2,3)))</f>
        <v>0</v>
      </c>
      <c r="AC78">
        <f>IF(OR(X78&lt;50,Y78&lt;5),Z78*VLOOKUP(X78,Withd!$A$2:$AZ$57,Y78+2),0)</f>
        <v>0</v>
      </c>
    </row>
    <row r="79" spans="5:29" x14ac:dyDescent="0.25">
      <c r="E79">
        <f t="shared" si="12"/>
        <v>2095</v>
      </c>
      <c r="F79">
        <f t="shared" si="13"/>
        <v>0</v>
      </c>
      <c r="G79">
        <f t="shared" si="14"/>
        <v>0</v>
      </c>
      <c r="H79" s="3">
        <f>IF(N79&lt;65,Assumptions!$C$6,Assumptions!$C$7)*(1+Assumptions!$C$8)^(E79-$E$3)</f>
        <v>245542.06355851155</v>
      </c>
      <c r="I79" s="3">
        <f t="shared" si="10"/>
        <v>0</v>
      </c>
      <c r="J79">
        <f>J78/(1+Assumptions!$C$9)</f>
        <v>5.8749088526488608E-2</v>
      </c>
      <c r="K79" s="3">
        <f t="shared" si="11"/>
        <v>0</v>
      </c>
      <c r="N79">
        <f t="shared" si="15"/>
        <v>122</v>
      </c>
      <c r="O79">
        <f t="shared" si="15"/>
        <v>86</v>
      </c>
      <c r="P79">
        <f t="shared" si="16"/>
        <v>0</v>
      </c>
      <c r="Q79">
        <f>IF(AND(N79&gt;=Assumptions!$C$4,O79&gt;=Assumptions!$C$5),IF(O79&lt;50,P79*VLOOKUP(N79,Ret!$A$2:$AZ$27,O79+2),P79),0)</f>
        <v>0</v>
      </c>
      <c r="R79">
        <f>IF(P79=Q79,0,P79*VLOOKUP(N79,Mort!$A$2:$E$115,IF($C$8="M",2,3)))</f>
        <v>0</v>
      </c>
      <c r="S79">
        <f>IF(OR(N79&lt;50,O79&lt;5),P79*VLOOKUP(N79,Withd!$A$2:$AZ$57,O79+2),0)</f>
        <v>0</v>
      </c>
      <c r="T79">
        <f>T78*(1+Assumptions!$C$10)</f>
        <v>11.366966627983816</v>
      </c>
      <c r="V79">
        <f>VLOOKUP(N79,Mort!$A$2:$E$115,IF($C$8="M",4,5))</f>
        <v>1</v>
      </c>
      <c r="X79">
        <f t="shared" si="17"/>
        <v>112</v>
      </c>
      <c r="Y79">
        <f t="shared" si="18"/>
        <v>76</v>
      </c>
      <c r="Z79">
        <f t="shared" si="19"/>
        <v>0</v>
      </c>
      <c r="AA79">
        <f>IF(AND(X79&gt;=Assumptions!$C$4,Y79&gt;=Assumptions!$C$5),IF(Y79&lt;50,Z79*VLOOKUP(X79,Ret!$A$2:$AZ$27,Y79+2),Z79),0)</f>
        <v>0</v>
      </c>
      <c r="AB79">
        <f>IF(Z79=AA79,0,Z79*VLOOKUP(X79,Mort!$A$2:$E$115,IF($C$8="M",2,3)))</f>
        <v>0</v>
      </c>
      <c r="AC79">
        <f>IF(OR(X79&lt;50,Y79&lt;5),Z79*VLOOKUP(X79,Withd!$A$2:$AZ$57,Y79+2),0)</f>
        <v>0</v>
      </c>
    </row>
    <row r="80" spans="5:29" x14ac:dyDescent="0.25">
      <c r="E80">
        <f t="shared" si="12"/>
        <v>2096</v>
      </c>
      <c r="F80">
        <f t="shared" si="13"/>
        <v>0</v>
      </c>
      <c r="G80">
        <f t="shared" si="14"/>
        <v>0</v>
      </c>
      <c r="H80" s="3">
        <f>IF(N80&lt;65,Assumptions!$C$6,Assumptions!$C$7)*(1+Assumptions!$C$8)^(E80-$E$3)</f>
        <v>259046.87705422964</v>
      </c>
      <c r="I80" s="3">
        <f t="shared" si="10"/>
        <v>0</v>
      </c>
      <c r="J80">
        <f>J79/(1+Assumptions!$C$9)</f>
        <v>5.659835118158825E-2</v>
      </c>
      <c r="K80" s="3">
        <f t="shared" si="11"/>
        <v>0</v>
      </c>
      <c r="N80">
        <f t="shared" si="15"/>
        <v>123</v>
      </c>
      <c r="O80">
        <f t="shared" si="15"/>
        <v>87</v>
      </c>
      <c r="P80">
        <f t="shared" si="16"/>
        <v>0</v>
      </c>
      <c r="Q80">
        <f>IF(AND(N80&gt;=Assumptions!$C$4,O80&gt;=Assumptions!$C$5),IF(O80&lt;50,P80*VLOOKUP(N80,Ret!$A$2:$AZ$27,O80+2),P80),0)</f>
        <v>0</v>
      </c>
      <c r="R80">
        <f>IF(P80=Q80,0,P80*VLOOKUP(N80,Mort!$A$2:$E$115,IF($C$8="M",2,3)))</f>
        <v>0</v>
      </c>
      <c r="S80">
        <f>IF(OR(N80&lt;50,O80&lt;5),P80*VLOOKUP(N80,Withd!$A$2:$AZ$57,O80+2),0)</f>
        <v>0</v>
      </c>
      <c r="T80">
        <f>T79*(1+Assumptions!$C$10)</f>
        <v>11.736393043393289</v>
      </c>
      <c r="V80">
        <f>VLOOKUP(N80,Mort!$A$2:$E$115,IF($C$8="M",4,5))</f>
        <v>1</v>
      </c>
      <c r="X80">
        <f t="shared" si="17"/>
        <v>113</v>
      </c>
      <c r="Y80">
        <f t="shared" si="18"/>
        <v>77</v>
      </c>
      <c r="Z80">
        <f t="shared" si="19"/>
        <v>0</v>
      </c>
      <c r="AA80">
        <f>IF(AND(X80&gt;=Assumptions!$C$4,Y80&gt;=Assumptions!$C$5),IF(Y80&lt;50,Z80*VLOOKUP(X80,Ret!$A$2:$AZ$27,Y80+2),Z80),0)</f>
        <v>0</v>
      </c>
      <c r="AB80">
        <f>IF(Z80=AA80,0,Z80*VLOOKUP(X80,Mort!$A$2:$E$115,IF($C$8="M",2,3)))</f>
        <v>0</v>
      </c>
      <c r="AC80">
        <f>IF(OR(X80&lt;50,Y80&lt;5),Z80*VLOOKUP(X80,Withd!$A$2:$AZ$57,Y80+2),0)</f>
        <v>0</v>
      </c>
    </row>
    <row r="81" spans="5:29" x14ac:dyDescent="0.25">
      <c r="E81">
        <f t="shared" si="12"/>
        <v>2097</v>
      </c>
      <c r="F81">
        <f t="shared" si="13"/>
        <v>0</v>
      </c>
      <c r="G81">
        <f t="shared" si="14"/>
        <v>0</v>
      </c>
      <c r="H81" s="3">
        <f>IF(N81&lt;65,Assumptions!$C$6,Assumptions!$C$7)*(1+Assumptions!$C$8)^(E81-$E$3)</f>
        <v>273294.45529221225</v>
      </c>
      <c r="I81" s="3">
        <f t="shared" si="10"/>
        <v>0</v>
      </c>
      <c r="J81">
        <f>J80/(1+Assumptions!$C$9)</f>
        <v>5.452634988592317E-2</v>
      </c>
      <c r="K81" s="3">
        <f t="shared" si="11"/>
        <v>0</v>
      </c>
      <c r="N81">
        <f t="shared" si="15"/>
        <v>124</v>
      </c>
      <c r="O81">
        <f t="shared" si="15"/>
        <v>88</v>
      </c>
      <c r="P81">
        <f t="shared" si="16"/>
        <v>0</v>
      </c>
      <c r="Q81">
        <f>IF(AND(N81&gt;=Assumptions!$C$4,O81&gt;=Assumptions!$C$5),IF(O81&lt;50,P81*VLOOKUP(N81,Ret!$A$2:$AZ$27,O81+2),P81),0)</f>
        <v>0</v>
      </c>
      <c r="R81">
        <f>IF(P81=Q81,0,P81*VLOOKUP(N81,Mort!$A$2:$E$115,IF($C$8="M",2,3)))</f>
        <v>0</v>
      </c>
      <c r="S81">
        <f>IF(OR(N81&lt;50,O81&lt;5),P81*VLOOKUP(N81,Withd!$A$2:$AZ$57,O81+2),0)</f>
        <v>0</v>
      </c>
      <c r="T81">
        <f>T80*(1+Assumptions!$C$10)</f>
        <v>12.11782581730357</v>
      </c>
      <c r="V81">
        <f>VLOOKUP(N81,Mort!$A$2:$E$115,IF($C$8="M",4,5))</f>
        <v>1</v>
      </c>
      <c r="X81">
        <f t="shared" si="17"/>
        <v>114</v>
      </c>
      <c r="Y81">
        <f t="shared" si="18"/>
        <v>78</v>
      </c>
      <c r="Z81">
        <f t="shared" si="19"/>
        <v>0</v>
      </c>
      <c r="AA81">
        <f>IF(AND(X81&gt;=Assumptions!$C$4,Y81&gt;=Assumptions!$C$5),IF(Y81&lt;50,Z81*VLOOKUP(X81,Ret!$A$2:$AZ$27,Y81+2),Z81),0)</f>
        <v>0</v>
      </c>
      <c r="AB81">
        <f>IF(Z81=AA81,0,Z81*VLOOKUP(X81,Mort!$A$2:$E$115,IF($C$8="M",2,3)))</f>
        <v>0</v>
      </c>
      <c r="AC81">
        <f>IF(OR(X81&lt;50,Y81&lt;5),Z81*VLOOKUP(X81,Withd!$A$2:$AZ$57,Y81+2),0)</f>
        <v>0</v>
      </c>
    </row>
    <row r="82" spans="5:29" x14ac:dyDescent="0.25">
      <c r="E82">
        <f t="shared" si="12"/>
        <v>2098</v>
      </c>
      <c r="F82">
        <f t="shared" si="13"/>
        <v>0</v>
      </c>
      <c r="G82">
        <f t="shared" si="14"/>
        <v>0</v>
      </c>
      <c r="H82" s="3">
        <f>IF(N82&lt;65,Assumptions!$C$6,Assumptions!$C$7)*(1+Assumptions!$C$8)^(E82-$E$3)</f>
        <v>288325.65033328393</v>
      </c>
      <c r="I82" s="3">
        <f t="shared" si="10"/>
        <v>0</v>
      </c>
      <c r="J82">
        <f>J81/(1+Assumptions!$C$9)</f>
        <v>5.253020220223812E-2</v>
      </c>
      <c r="K82" s="3">
        <f t="shared" si="11"/>
        <v>0</v>
      </c>
      <c r="N82">
        <f t="shared" si="15"/>
        <v>125</v>
      </c>
      <c r="O82">
        <f t="shared" si="15"/>
        <v>89</v>
      </c>
      <c r="P82">
        <f t="shared" si="16"/>
        <v>0</v>
      </c>
      <c r="Q82">
        <f>IF(AND(N82&gt;=Assumptions!$C$4,O82&gt;=Assumptions!$C$5),IF(O82&lt;50,P82*VLOOKUP(N82,Ret!$A$2:$AZ$27,O82+2),P82),0)</f>
        <v>0</v>
      </c>
      <c r="R82">
        <f>IF(P82=Q82,0,P82*VLOOKUP(N82,Mort!$A$2:$E$115,IF($C$8="M",2,3)))</f>
        <v>0</v>
      </c>
      <c r="S82">
        <f>IF(OR(N82&lt;50,O82&lt;5),P82*VLOOKUP(N82,Withd!$A$2:$AZ$57,O82+2),0)</f>
        <v>0</v>
      </c>
      <c r="T82">
        <f>T81*(1+Assumptions!$C$10)</f>
        <v>12.511655156365936</v>
      </c>
      <c r="V82">
        <f>VLOOKUP(N82,Mort!$A$2:$E$115,IF($C$8="M",4,5))</f>
        <v>1</v>
      </c>
      <c r="X82">
        <f t="shared" si="17"/>
        <v>115</v>
      </c>
      <c r="Y82">
        <f t="shared" si="18"/>
        <v>79</v>
      </c>
      <c r="Z82">
        <f t="shared" si="19"/>
        <v>0</v>
      </c>
      <c r="AA82">
        <f>IF(AND(X82&gt;=Assumptions!$C$4,Y82&gt;=Assumptions!$C$5),IF(Y82&lt;50,Z82*VLOOKUP(X82,Ret!$A$2:$AZ$27,Y82+2),Z82),0)</f>
        <v>0</v>
      </c>
      <c r="AB82">
        <f>IF(Z82=AA82,0,Z82*VLOOKUP(X82,Mort!$A$2:$E$115,IF($C$8="M",2,3)))</f>
        <v>0</v>
      </c>
      <c r="AC82">
        <f>IF(OR(X82&lt;50,Y82&lt;5),Z82*VLOOKUP(X82,Withd!$A$2:$AZ$57,Y82+2),0)</f>
        <v>0</v>
      </c>
    </row>
    <row r="83" spans="5:29" x14ac:dyDescent="0.25">
      <c r="E83">
        <f t="shared" si="12"/>
        <v>2099</v>
      </c>
      <c r="F83">
        <f t="shared" si="13"/>
        <v>0</v>
      </c>
      <c r="G83">
        <f t="shared" si="14"/>
        <v>0</v>
      </c>
      <c r="H83" s="3">
        <f>IF(N83&lt;65,Assumptions!$C$6,Assumptions!$C$7)*(1+Assumptions!$C$8)^(E83-$E$3)</f>
        <v>304183.56110161456</v>
      </c>
      <c r="I83" s="3">
        <f t="shared" si="10"/>
        <v>0</v>
      </c>
      <c r="J83">
        <f>J82/(1+Assumptions!$C$9)</f>
        <v>5.0607131216029014E-2</v>
      </c>
      <c r="K83" s="3">
        <f t="shared" si="11"/>
        <v>0</v>
      </c>
      <c r="N83">
        <f t="shared" si="15"/>
        <v>126</v>
      </c>
      <c r="O83">
        <f t="shared" si="15"/>
        <v>90</v>
      </c>
      <c r="P83">
        <f t="shared" si="16"/>
        <v>0</v>
      </c>
      <c r="Q83">
        <f>IF(AND(N83&gt;=Assumptions!$C$4,O83&gt;=Assumptions!$C$5),IF(O83&lt;50,P83*VLOOKUP(N83,Ret!$A$2:$AZ$27,O83+2),P83),0)</f>
        <v>0</v>
      </c>
      <c r="R83">
        <f>IF(P83=Q83,0,P83*VLOOKUP(N83,Mort!$A$2:$E$115,IF($C$8="M",2,3)))</f>
        <v>0</v>
      </c>
      <c r="S83">
        <f>IF(OR(N83&lt;50,O83&lt;5),P83*VLOOKUP(N83,Withd!$A$2:$AZ$57,O83+2),0)</f>
        <v>0</v>
      </c>
      <c r="T83">
        <f>T82*(1+Assumptions!$C$10)</f>
        <v>12.918283948947829</v>
      </c>
      <c r="V83">
        <f>VLOOKUP(N83,Mort!$A$2:$E$115,IF($C$8="M",4,5))</f>
        <v>1</v>
      </c>
      <c r="X83">
        <f t="shared" si="17"/>
        <v>116</v>
      </c>
      <c r="Y83">
        <f t="shared" si="18"/>
        <v>80</v>
      </c>
      <c r="Z83">
        <f t="shared" si="19"/>
        <v>0</v>
      </c>
      <c r="AA83">
        <f>IF(AND(X83&gt;=Assumptions!$C$4,Y83&gt;=Assumptions!$C$5),IF(Y83&lt;50,Z83*VLOOKUP(X83,Ret!$A$2:$AZ$27,Y83+2),Z83),0)</f>
        <v>0</v>
      </c>
      <c r="AB83">
        <f>IF(Z83=AA83,0,Z83*VLOOKUP(X83,Mort!$A$2:$E$115,IF($C$8="M",2,3)))</f>
        <v>0</v>
      </c>
      <c r="AC83">
        <f>IF(OR(X83&lt;50,Y83&lt;5),Z83*VLOOKUP(X83,Withd!$A$2:$AZ$57,Y83+2),0)</f>
        <v>0</v>
      </c>
    </row>
    <row r="84" spans="5:29" x14ac:dyDescent="0.25">
      <c r="E84">
        <f t="shared" si="12"/>
        <v>2100</v>
      </c>
      <c r="F84">
        <f t="shared" si="13"/>
        <v>0</v>
      </c>
      <c r="G84">
        <f t="shared" si="14"/>
        <v>0</v>
      </c>
      <c r="H84" s="3">
        <f>IF(N84&lt;65,Assumptions!$C$6,Assumptions!$C$7)*(1+Assumptions!$C$8)^(E84-$E$3)</f>
        <v>320913.65696220333</v>
      </c>
      <c r="I84" s="3">
        <f t="shared" si="10"/>
        <v>0</v>
      </c>
      <c r="J84">
        <f>J83/(1+Assumptions!$C$9)</f>
        <v>4.8754461672474964E-2</v>
      </c>
      <c r="K84" s="3">
        <f t="shared" si="11"/>
        <v>0</v>
      </c>
      <c r="N84">
        <f t="shared" si="15"/>
        <v>127</v>
      </c>
      <c r="O84">
        <f t="shared" si="15"/>
        <v>91</v>
      </c>
      <c r="P84">
        <f t="shared" si="16"/>
        <v>0</v>
      </c>
      <c r="Q84">
        <f>IF(AND(N84&gt;=Assumptions!$C$4,O84&gt;=Assumptions!$C$5),IF(O84&lt;50,P84*VLOOKUP(N84,Ret!$A$2:$AZ$27,O84+2),P84),0)</f>
        <v>0</v>
      </c>
      <c r="R84">
        <f>IF(P84=Q84,0,P84*VLOOKUP(N84,Mort!$A$2:$E$115,IF($C$8="M",2,3)))</f>
        <v>0</v>
      </c>
      <c r="S84">
        <f>IF(OR(N84&lt;50,O84&lt;5),P84*VLOOKUP(N84,Withd!$A$2:$AZ$57,O84+2),0)</f>
        <v>0</v>
      </c>
      <c r="T84">
        <f>T83*(1+Assumptions!$C$10)</f>
        <v>13.338128177288633</v>
      </c>
      <c r="V84">
        <f>VLOOKUP(N84,Mort!$A$2:$E$115,IF($C$8="M",4,5))</f>
        <v>1</v>
      </c>
      <c r="X84">
        <f t="shared" si="17"/>
        <v>117</v>
      </c>
      <c r="Y84">
        <f t="shared" si="18"/>
        <v>81</v>
      </c>
      <c r="Z84">
        <f t="shared" si="19"/>
        <v>0</v>
      </c>
      <c r="AA84">
        <f>IF(AND(X84&gt;=Assumptions!$C$4,Y84&gt;=Assumptions!$C$5),IF(Y84&lt;50,Z84*VLOOKUP(X84,Ret!$A$2:$AZ$27,Y84+2),Z84),0)</f>
        <v>0</v>
      </c>
      <c r="AB84">
        <f>IF(Z84=AA84,0,Z84*VLOOKUP(X84,Mort!$A$2:$E$115,IF($C$8="M",2,3)))</f>
        <v>0</v>
      </c>
      <c r="AC84">
        <f>IF(OR(X84&lt;50,Y84&lt;5),Z84*VLOOKUP(X84,Withd!$A$2:$AZ$57,Y84+2),0)</f>
        <v>0</v>
      </c>
    </row>
    <row r="85" spans="5:29" x14ac:dyDescent="0.25">
      <c r="E85">
        <f t="shared" si="12"/>
        <v>2101</v>
      </c>
      <c r="F85">
        <f t="shared" si="13"/>
        <v>0</v>
      </c>
      <c r="G85">
        <f t="shared" si="14"/>
        <v>0</v>
      </c>
      <c r="H85" s="3">
        <f>IF(N85&lt;65,Assumptions!$C$6,Assumptions!$C$7)*(1+Assumptions!$C$8)^(E85-$E$3)</f>
        <v>338563.90809512453</v>
      </c>
      <c r="I85" s="3">
        <f t="shared" si="10"/>
        <v>0</v>
      </c>
      <c r="J85">
        <f>J84/(1+Assumptions!$C$9)</f>
        <v>4.6969616254792831E-2</v>
      </c>
      <c r="K85" s="3">
        <f t="shared" si="11"/>
        <v>0</v>
      </c>
      <c r="N85">
        <f t="shared" si="15"/>
        <v>128</v>
      </c>
      <c r="O85">
        <f t="shared" si="15"/>
        <v>92</v>
      </c>
      <c r="P85">
        <f t="shared" si="16"/>
        <v>0</v>
      </c>
      <c r="Q85">
        <f>IF(AND(N85&gt;=Assumptions!$C$4,O85&gt;=Assumptions!$C$5),IF(O85&lt;50,P85*VLOOKUP(N85,Ret!$A$2:$AZ$27,O85+2),P85),0)</f>
        <v>0</v>
      </c>
      <c r="R85">
        <f>IF(P85=Q85,0,P85*VLOOKUP(N85,Mort!$A$2:$E$115,IF($C$8="M",2,3)))</f>
        <v>0</v>
      </c>
      <c r="S85">
        <f>IF(OR(N85&lt;50,O85&lt;5),P85*VLOOKUP(N85,Withd!$A$2:$AZ$57,O85+2),0)</f>
        <v>0</v>
      </c>
      <c r="T85">
        <f>T84*(1+Assumptions!$C$10)</f>
        <v>13.771617343050513</v>
      </c>
      <c r="V85">
        <f>VLOOKUP(N85,Mort!$A$2:$E$115,IF($C$8="M",4,5))</f>
        <v>1</v>
      </c>
      <c r="X85">
        <f t="shared" si="17"/>
        <v>118</v>
      </c>
      <c r="Y85">
        <f t="shared" si="18"/>
        <v>82</v>
      </c>
      <c r="Z85">
        <f t="shared" si="19"/>
        <v>0</v>
      </c>
      <c r="AA85">
        <f>IF(AND(X85&gt;=Assumptions!$C$4,Y85&gt;=Assumptions!$C$5),IF(Y85&lt;50,Z85*VLOOKUP(X85,Ret!$A$2:$AZ$27,Y85+2),Z85),0)</f>
        <v>0</v>
      </c>
      <c r="AB85">
        <f>IF(Z85=AA85,0,Z85*VLOOKUP(X85,Mort!$A$2:$E$115,IF($C$8="M",2,3)))</f>
        <v>0</v>
      </c>
      <c r="AC85">
        <f>IF(OR(X85&lt;50,Y85&lt;5),Z85*VLOOKUP(X85,Withd!$A$2:$AZ$57,Y85+2),0)</f>
        <v>0</v>
      </c>
    </row>
    <row r="86" spans="5:29" x14ac:dyDescent="0.25">
      <c r="E86">
        <f t="shared" si="12"/>
        <v>2102</v>
      </c>
      <c r="F86">
        <f t="shared" si="13"/>
        <v>0</v>
      </c>
      <c r="G86">
        <f t="shared" si="14"/>
        <v>0</v>
      </c>
      <c r="H86" s="3">
        <f>IF(N86&lt;65,Assumptions!$C$6,Assumptions!$C$7)*(1+Assumptions!$C$8)^(E86-$E$3)</f>
        <v>357184.92304035631</v>
      </c>
      <c r="I86" s="3">
        <f t="shared" si="10"/>
        <v>0</v>
      </c>
      <c r="J86">
        <f>J85/(1+Assumptions!$C$9)</f>
        <v>4.5250111998837023E-2</v>
      </c>
      <c r="K86" s="3">
        <f t="shared" si="11"/>
        <v>0</v>
      </c>
      <c r="N86">
        <f t="shared" si="15"/>
        <v>129</v>
      </c>
      <c r="O86">
        <f t="shared" si="15"/>
        <v>93</v>
      </c>
      <c r="P86">
        <f t="shared" si="16"/>
        <v>0</v>
      </c>
      <c r="Q86">
        <f>IF(AND(N86&gt;=Assumptions!$C$4,O86&gt;=Assumptions!$C$5),IF(O86&lt;50,P86*VLOOKUP(N86,Ret!$A$2:$AZ$27,O86+2),P86),0)</f>
        <v>0</v>
      </c>
      <c r="R86">
        <f>IF(P86=Q86,0,P86*VLOOKUP(N86,Mort!$A$2:$E$115,IF($C$8="M",2,3)))</f>
        <v>0</v>
      </c>
      <c r="S86">
        <f>IF(OR(N86&lt;50,O86&lt;5),P86*VLOOKUP(N86,Withd!$A$2:$AZ$57,O86+2),0)</f>
        <v>0</v>
      </c>
      <c r="T86">
        <f>T85*(1+Assumptions!$C$10)</f>
        <v>14.219194906699654</v>
      </c>
      <c r="V86">
        <f>VLOOKUP(N86,Mort!$A$2:$E$115,IF($C$8="M",4,5))</f>
        <v>1</v>
      </c>
      <c r="X86">
        <f t="shared" si="17"/>
        <v>119</v>
      </c>
      <c r="Y86">
        <f t="shared" si="18"/>
        <v>83</v>
      </c>
      <c r="Z86">
        <f t="shared" si="19"/>
        <v>0</v>
      </c>
      <c r="AA86">
        <f>IF(AND(X86&gt;=Assumptions!$C$4,Y86&gt;=Assumptions!$C$5),IF(Y86&lt;50,Z86*VLOOKUP(X86,Ret!$A$2:$AZ$27,Y86+2),Z86),0)</f>
        <v>0</v>
      </c>
      <c r="AB86">
        <f>IF(Z86=AA86,0,Z86*VLOOKUP(X86,Mort!$A$2:$E$115,IF($C$8="M",2,3)))</f>
        <v>0</v>
      </c>
      <c r="AC86">
        <f>IF(OR(X86&lt;50,Y86&lt;5),Z86*VLOOKUP(X86,Withd!$A$2:$AZ$57,Y86+2),0)</f>
        <v>0</v>
      </c>
    </row>
    <row r="87" spans="5:29" x14ac:dyDescent="0.25">
      <c r="E87">
        <f t="shared" si="12"/>
        <v>2103</v>
      </c>
      <c r="F87">
        <f t="shared" si="13"/>
        <v>0</v>
      </c>
      <c r="G87">
        <f t="shared" si="14"/>
        <v>0</v>
      </c>
      <c r="H87" s="3">
        <f>IF(N87&lt;65,Assumptions!$C$6,Assumptions!$C$7)*(1+Assumptions!$C$8)^(E87-$E$3)</f>
        <v>376830.09380757593</v>
      </c>
      <c r="I87" s="3">
        <f t="shared" si="10"/>
        <v>0</v>
      </c>
      <c r="J87">
        <f>J86/(1+Assumptions!$C$9)</f>
        <v>4.3593556838956667E-2</v>
      </c>
      <c r="K87" s="3">
        <f t="shared" si="11"/>
        <v>0</v>
      </c>
      <c r="N87">
        <f t="shared" si="15"/>
        <v>130</v>
      </c>
      <c r="O87">
        <f t="shared" si="15"/>
        <v>94</v>
      </c>
      <c r="P87">
        <f t="shared" si="16"/>
        <v>0</v>
      </c>
      <c r="Q87">
        <f>IF(AND(N87&gt;=Assumptions!$C$4,O87&gt;=Assumptions!$C$5),IF(O87&lt;50,P87*VLOOKUP(N87,Ret!$A$2:$AZ$27,O87+2),P87),0)</f>
        <v>0</v>
      </c>
      <c r="R87">
        <f>IF(P87=Q87,0,P87*VLOOKUP(N87,Mort!$A$2:$E$115,IF($C$8="M",2,3)))</f>
        <v>0</v>
      </c>
      <c r="S87">
        <f>IF(OR(N87&lt;50,O87&lt;5),P87*VLOOKUP(N87,Withd!$A$2:$AZ$57,O87+2),0)</f>
        <v>0</v>
      </c>
      <c r="T87">
        <f>T86*(1+Assumptions!$C$10)</f>
        <v>14.681318741167392</v>
      </c>
      <c r="V87">
        <f>VLOOKUP(N87,Mort!$A$2:$E$115,IF($C$8="M",4,5))</f>
        <v>1</v>
      </c>
      <c r="X87">
        <f t="shared" si="17"/>
        <v>120</v>
      </c>
      <c r="Y87">
        <f t="shared" si="18"/>
        <v>84</v>
      </c>
      <c r="Z87">
        <f t="shared" si="19"/>
        <v>0</v>
      </c>
      <c r="AA87">
        <f>IF(AND(X87&gt;=Assumptions!$C$4,Y87&gt;=Assumptions!$C$5),IF(Y87&lt;50,Z87*VLOOKUP(X87,Ret!$A$2:$AZ$27,Y87+2),Z87),0)</f>
        <v>0</v>
      </c>
      <c r="AB87">
        <f>IF(Z87=AA87,0,Z87*VLOOKUP(X87,Mort!$A$2:$E$115,IF($C$8="M",2,3)))</f>
        <v>0</v>
      </c>
      <c r="AC87">
        <f>IF(OR(X87&lt;50,Y87&lt;5),Z87*VLOOKUP(X87,Withd!$A$2:$AZ$57,Y87+2),0)</f>
        <v>0</v>
      </c>
    </row>
    <row r="88" spans="5:29" x14ac:dyDescent="0.25">
      <c r="E88">
        <f t="shared" si="12"/>
        <v>2104</v>
      </c>
      <c r="F88">
        <f t="shared" si="13"/>
        <v>0</v>
      </c>
      <c r="G88">
        <f t="shared" si="14"/>
        <v>0</v>
      </c>
      <c r="H88" s="3">
        <f>IF(N88&lt;65,Assumptions!$C$6,Assumptions!$C$7)*(1+Assumptions!$C$8)^(E88-$E$3)</f>
        <v>397555.7489669926</v>
      </c>
      <c r="I88" s="3">
        <f t="shared" si="10"/>
        <v>0</v>
      </c>
      <c r="J88">
        <f>J87/(1+Assumptions!$C$9)</f>
        <v>4.199764628030507E-2</v>
      </c>
      <c r="K88" s="3">
        <f t="shared" si="11"/>
        <v>0</v>
      </c>
      <c r="N88">
        <f t="shared" si="15"/>
        <v>131</v>
      </c>
      <c r="O88">
        <f t="shared" si="15"/>
        <v>95</v>
      </c>
      <c r="P88">
        <f t="shared" si="16"/>
        <v>0</v>
      </c>
      <c r="Q88">
        <f>IF(AND(N88&gt;=Assumptions!$C$4,O88&gt;=Assumptions!$C$5),IF(O88&lt;50,P88*VLOOKUP(N88,Ret!$A$2:$AZ$27,O88+2),P88),0)</f>
        <v>0</v>
      </c>
      <c r="R88">
        <f>IF(P88=Q88,0,P88*VLOOKUP(N88,Mort!$A$2:$E$115,IF($C$8="M",2,3)))</f>
        <v>0</v>
      </c>
      <c r="S88">
        <f>IF(OR(N88&lt;50,O88&lt;5),P88*VLOOKUP(N88,Withd!$A$2:$AZ$57,O88+2),0)</f>
        <v>0</v>
      </c>
      <c r="T88">
        <f>T87*(1+Assumptions!$C$10)</f>
        <v>15.158461600255331</v>
      </c>
      <c r="V88">
        <f>VLOOKUP(N88,Mort!$A$2:$E$115,IF($C$8="M",4,5))</f>
        <v>1</v>
      </c>
      <c r="X88">
        <f t="shared" si="17"/>
        <v>121</v>
      </c>
      <c r="Y88">
        <f t="shared" si="18"/>
        <v>85</v>
      </c>
      <c r="Z88">
        <f t="shared" si="19"/>
        <v>0</v>
      </c>
      <c r="AA88">
        <f>IF(AND(X88&gt;=Assumptions!$C$4,Y88&gt;=Assumptions!$C$5),IF(Y88&lt;50,Z88*VLOOKUP(X88,Ret!$A$2:$AZ$27,Y88+2),Z88),0)</f>
        <v>0</v>
      </c>
      <c r="AB88">
        <f>IF(Z88=AA88,0,Z88*VLOOKUP(X88,Mort!$A$2:$E$115,IF($C$8="M",2,3)))</f>
        <v>0</v>
      </c>
      <c r="AC88">
        <f>IF(OR(X88&lt;50,Y88&lt;5),Z88*VLOOKUP(X88,Withd!$A$2:$AZ$57,Y88+2),0)</f>
        <v>0</v>
      </c>
    </row>
    <row r="89" spans="5:29" x14ac:dyDescent="0.25">
      <c r="E89">
        <f t="shared" si="12"/>
        <v>2105</v>
      </c>
      <c r="F89">
        <f t="shared" si="13"/>
        <v>0</v>
      </c>
      <c r="G89">
        <f t="shared" si="14"/>
        <v>0</v>
      </c>
      <c r="H89" s="3">
        <f>IF(N89&lt;65,Assumptions!$C$6,Assumptions!$C$7)*(1+Assumptions!$C$8)^(E89-$E$3)</f>
        <v>419421.31516017712</v>
      </c>
      <c r="I89" s="3">
        <f t="shared" si="10"/>
        <v>0</v>
      </c>
      <c r="J89">
        <f>J88/(1+Assumptions!$C$9)</f>
        <v>4.0460160192972126E-2</v>
      </c>
      <c r="K89" s="3">
        <f t="shared" si="11"/>
        <v>0</v>
      </c>
      <c r="N89">
        <f t="shared" si="15"/>
        <v>132</v>
      </c>
      <c r="O89">
        <f t="shared" si="15"/>
        <v>96</v>
      </c>
      <c r="P89">
        <f t="shared" si="16"/>
        <v>0</v>
      </c>
      <c r="Q89">
        <f>IF(AND(N89&gt;=Assumptions!$C$4,O89&gt;=Assumptions!$C$5),IF(O89&lt;50,P89*VLOOKUP(N89,Ret!$A$2:$AZ$27,O89+2),P89),0)</f>
        <v>0</v>
      </c>
      <c r="R89">
        <f>IF(P89=Q89,0,P89*VLOOKUP(N89,Mort!$A$2:$E$115,IF($C$8="M",2,3)))</f>
        <v>0</v>
      </c>
      <c r="S89">
        <f>IF(OR(N89&lt;50,O89&lt;5),P89*VLOOKUP(N89,Withd!$A$2:$AZ$57,O89+2),0)</f>
        <v>0</v>
      </c>
      <c r="T89">
        <f>T88*(1+Assumptions!$C$10)</f>
        <v>15.651111602263629</v>
      </c>
      <c r="V89">
        <f>VLOOKUP(N89,Mort!$A$2:$E$115,IF($C$8="M",4,5))</f>
        <v>1</v>
      </c>
      <c r="X89">
        <f t="shared" si="17"/>
        <v>122</v>
      </c>
      <c r="Y89">
        <f t="shared" si="18"/>
        <v>86</v>
      </c>
      <c r="Z89">
        <f t="shared" si="19"/>
        <v>0</v>
      </c>
      <c r="AA89">
        <f>IF(AND(X89&gt;=Assumptions!$C$4,Y89&gt;=Assumptions!$C$5),IF(Y89&lt;50,Z89*VLOOKUP(X89,Ret!$A$2:$AZ$27,Y89+2),Z89),0)</f>
        <v>0</v>
      </c>
      <c r="AB89">
        <f>IF(Z89=AA89,0,Z89*VLOOKUP(X89,Mort!$A$2:$E$115,IF($C$8="M",2,3)))</f>
        <v>0</v>
      </c>
      <c r="AC89">
        <f>IF(OR(X89&lt;50,Y89&lt;5),Z89*VLOOKUP(X89,Withd!$A$2:$AZ$57,Y89+2),0)</f>
        <v>0</v>
      </c>
    </row>
    <row r="90" spans="5:29" x14ac:dyDescent="0.25">
      <c r="E90">
        <f t="shared" si="12"/>
        <v>2106</v>
      </c>
      <c r="F90">
        <f t="shared" si="13"/>
        <v>0</v>
      </c>
      <c r="G90">
        <f t="shared" si="14"/>
        <v>0</v>
      </c>
      <c r="H90" s="3">
        <f>IF(N90&lt;65,Assumptions!$C$6,Assumptions!$C$7)*(1+Assumptions!$C$8)^(E90-$E$3)</f>
        <v>442489.4874939869</v>
      </c>
      <c r="I90" s="3">
        <f t="shared" si="10"/>
        <v>0</v>
      </c>
      <c r="J90">
        <f>J89/(1+Assumptions!$C$9)</f>
        <v>3.8978959723479888E-2</v>
      </c>
      <c r="K90" s="3">
        <f t="shared" si="11"/>
        <v>0</v>
      </c>
      <c r="N90">
        <f t="shared" si="15"/>
        <v>133</v>
      </c>
      <c r="O90">
        <f t="shared" si="15"/>
        <v>97</v>
      </c>
      <c r="P90">
        <f t="shared" si="16"/>
        <v>0</v>
      </c>
      <c r="Q90">
        <f>IF(AND(N90&gt;=Assumptions!$C$4,O90&gt;=Assumptions!$C$5),IF(O90&lt;50,P90*VLOOKUP(N90,Ret!$A$2:$AZ$27,O90+2),P90),0)</f>
        <v>0</v>
      </c>
      <c r="R90">
        <f>IF(P90=Q90,0,P90*VLOOKUP(N90,Mort!$A$2:$E$115,IF($C$8="M",2,3)))</f>
        <v>0</v>
      </c>
      <c r="S90">
        <f>IF(OR(N90&lt;50,O90&lt;5),P90*VLOOKUP(N90,Withd!$A$2:$AZ$57,O90+2),0)</f>
        <v>0</v>
      </c>
      <c r="T90">
        <f>T89*(1+Assumptions!$C$10)</f>
        <v>16.159772729337195</v>
      </c>
      <c r="V90">
        <f>VLOOKUP(N90,Mort!$A$2:$E$115,IF($C$8="M",4,5))</f>
        <v>1</v>
      </c>
      <c r="X90">
        <f t="shared" si="17"/>
        <v>123</v>
      </c>
      <c r="Y90">
        <f t="shared" si="18"/>
        <v>87</v>
      </c>
      <c r="Z90">
        <f t="shared" si="19"/>
        <v>0</v>
      </c>
      <c r="AA90">
        <f>IF(AND(X90&gt;=Assumptions!$C$4,Y90&gt;=Assumptions!$C$5),IF(Y90&lt;50,Z90*VLOOKUP(X90,Ret!$A$2:$AZ$27,Y90+2),Z90),0)</f>
        <v>0</v>
      </c>
      <c r="AB90">
        <f>IF(Z90=AA90,0,Z90*VLOOKUP(X90,Mort!$A$2:$E$115,IF($C$8="M",2,3)))</f>
        <v>0</v>
      </c>
      <c r="AC90">
        <f>IF(OR(X90&lt;50,Y90&lt;5),Z90*VLOOKUP(X90,Withd!$A$2:$AZ$57,Y90+2),0)</f>
        <v>0</v>
      </c>
    </row>
    <row r="91" spans="5:29" x14ac:dyDescent="0.25">
      <c r="E91">
        <f t="shared" si="12"/>
        <v>2107</v>
      </c>
      <c r="F91">
        <f t="shared" si="13"/>
        <v>0</v>
      </c>
      <c r="G91">
        <f t="shared" si="14"/>
        <v>0</v>
      </c>
      <c r="H91" s="3">
        <f>IF(N91&lt;65,Assumptions!$C$6,Assumptions!$C$7)*(1+Assumptions!$C$8)^(E91-$E$3)</f>
        <v>466826.40930615616</v>
      </c>
      <c r="I91" s="3">
        <f t="shared" si="10"/>
        <v>0</v>
      </c>
      <c r="J91">
        <f>J90/(1+Assumptions!$C$9)</f>
        <v>3.7551984319344783E-2</v>
      </c>
      <c r="K91" s="3">
        <f t="shared" si="11"/>
        <v>0</v>
      </c>
      <c r="N91">
        <f t="shared" si="15"/>
        <v>134</v>
      </c>
      <c r="O91">
        <f t="shared" si="15"/>
        <v>98</v>
      </c>
      <c r="P91">
        <f t="shared" si="16"/>
        <v>0</v>
      </c>
      <c r="Q91">
        <f>IF(AND(N91&gt;=Assumptions!$C$4,O91&gt;=Assumptions!$C$5),IF(O91&lt;50,P91*VLOOKUP(N91,Ret!$A$2:$AZ$27,O91+2),P91),0)</f>
        <v>0</v>
      </c>
      <c r="R91">
        <f>IF(P91=Q91,0,P91*VLOOKUP(N91,Mort!$A$2:$E$115,IF($C$8="M",2,3)))</f>
        <v>0</v>
      </c>
      <c r="S91">
        <f>IF(OR(N91&lt;50,O91&lt;5),P91*VLOOKUP(N91,Withd!$A$2:$AZ$57,O91+2),0)</f>
        <v>0</v>
      </c>
      <c r="T91">
        <f>T90*(1+Assumptions!$C$10)</f>
        <v>16.684965343040655</v>
      </c>
      <c r="V91">
        <f>VLOOKUP(N91,Mort!$A$2:$E$115,IF($C$8="M",4,5))</f>
        <v>1</v>
      </c>
      <c r="X91">
        <f t="shared" si="17"/>
        <v>124</v>
      </c>
      <c r="Y91">
        <f t="shared" si="18"/>
        <v>88</v>
      </c>
      <c r="Z91">
        <f t="shared" si="19"/>
        <v>0</v>
      </c>
      <c r="AA91">
        <f>IF(AND(X91&gt;=Assumptions!$C$4,Y91&gt;=Assumptions!$C$5),IF(Y91&lt;50,Z91*VLOOKUP(X91,Ret!$A$2:$AZ$27,Y91+2),Z91),0)</f>
        <v>0</v>
      </c>
      <c r="AB91">
        <f>IF(Z91=AA91,0,Z91*VLOOKUP(X91,Mort!$A$2:$E$115,IF($C$8="M",2,3)))</f>
        <v>0</v>
      </c>
      <c r="AC91">
        <f>IF(OR(X91&lt;50,Y91&lt;5),Z91*VLOOKUP(X91,Withd!$A$2:$AZ$57,Y91+2),0)</f>
        <v>0</v>
      </c>
    </row>
    <row r="92" spans="5:29" x14ac:dyDescent="0.25">
      <c r="E92">
        <f t="shared" si="12"/>
        <v>2108</v>
      </c>
      <c r="F92">
        <f t="shared" si="13"/>
        <v>0</v>
      </c>
      <c r="G92">
        <f t="shared" si="14"/>
        <v>0</v>
      </c>
      <c r="H92" s="3">
        <f>IF(N92&lt;65,Assumptions!$C$6,Assumptions!$C$7)*(1+Assumptions!$C$8)^(E92-$E$3)</f>
        <v>492501.86181799474</v>
      </c>
      <c r="I92" s="3">
        <f t="shared" si="10"/>
        <v>0</v>
      </c>
      <c r="J92">
        <f>J91/(1+Assumptions!$C$9)</f>
        <v>3.6177248862567228E-2</v>
      </c>
      <c r="K92" s="3">
        <f t="shared" si="11"/>
        <v>0</v>
      </c>
      <c r="N92">
        <f t="shared" si="15"/>
        <v>135</v>
      </c>
      <c r="O92">
        <f t="shared" si="15"/>
        <v>99</v>
      </c>
      <c r="P92">
        <f t="shared" si="16"/>
        <v>0</v>
      </c>
      <c r="Q92">
        <f>IF(AND(N92&gt;=Assumptions!$C$4,O92&gt;=Assumptions!$C$5),IF(O92&lt;50,P92*VLOOKUP(N92,Ret!$A$2:$AZ$27,O92+2),P92),0)</f>
        <v>0</v>
      </c>
      <c r="R92">
        <f>IF(P92=Q92,0,P92*VLOOKUP(N92,Mort!$A$2:$E$115,IF($C$8="M",2,3)))</f>
        <v>0</v>
      </c>
      <c r="S92">
        <f>IF(OR(N92&lt;50,O92&lt;5),P92*VLOOKUP(N92,Withd!$A$2:$AZ$57,O92+2),0)</f>
        <v>0</v>
      </c>
      <c r="T92">
        <f>T91*(1+Assumptions!$C$10)</f>
        <v>17.227226716689476</v>
      </c>
      <c r="V92">
        <f>VLOOKUP(N92,Mort!$A$2:$E$115,IF($C$8="M",4,5))</f>
        <v>1</v>
      </c>
      <c r="X92">
        <f t="shared" si="17"/>
        <v>125</v>
      </c>
      <c r="Y92">
        <f t="shared" si="18"/>
        <v>89</v>
      </c>
      <c r="Z92">
        <f t="shared" si="19"/>
        <v>0</v>
      </c>
      <c r="AA92">
        <f>IF(AND(X92&gt;=Assumptions!$C$4,Y92&gt;=Assumptions!$C$5),IF(Y92&lt;50,Z92*VLOOKUP(X92,Ret!$A$2:$AZ$27,Y92+2),Z92),0)</f>
        <v>0</v>
      </c>
      <c r="AB92">
        <f>IF(Z92=AA92,0,Z92*VLOOKUP(X92,Mort!$A$2:$E$115,IF($C$8="M",2,3)))</f>
        <v>0</v>
      </c>
      <c r="AC92">
        <f>IF(OR(X92&lt;50,Y92&lt;5),Z92*VLOOKUP(X92,Withd!$A$2:$AZ$57,Y92+2),0)</f>
        <v>0</v>
      </c>
    </row>
    <row r="93" spans="5:29" x14ac:dyDescent="0.25">
      <c r="E93">
        <f t="shared" si="12"/>
        <v>2109</v>
      </c>
      <c r="F93">
        <f t="shared" si="13"/>
        <v>0</v>
      </c>
      <c r="G93">
        <f t="shared" si="14"/>
        <v>0</v>
      </c>
      <c r="H93" s="3">
        <f>IF(N93&lt;65,Assumptions!$C$6,Assumptions!$C$7)*(1+Assumptions!$C$8)^(E93-$E$3)</f>
        <v>519589.46421798447</v>
      </c>
      <c r="I93" s="3">
        <f t="shared" si="10"/>
        <v>0</v>
      </c>
      <c r="J93">
        <f>J92/(1+Assumptions!$C$9)</f>
        <v>3.4852840908060914E-2</v>
      </c>
      <c r="K93" s="3">
        <f t="shared" si="11"/>
        <v>0</v>
      </c>
      <c r="N93">
        <f t="shared" si="15"/>
        <v>136</v>
      </c>
      <c r="O93">
        <f t="shared" si="15"/>
        <v>100</v>
      </c>
      <c r="P93">
        <f t="shared" si="16"/>
        <v>0</v>
      </c>
      <c r="Q93">
        <f>IF(AND(N93&gt;=Assumptions!$C$4,O93&gt;=Assumptions!$C$5),IF(O93&lt;50,P93*VLOOKUP(N93,Ret!$A$2:$AZ$27,O93+2),P93),0)</f>
        <v>0</v>
      </c>
      <c r="R93">
        <f>IF(P93=Q93,0,P93*VLOOKUP(N93,Mort!$A$2:$E$115,IF($C$8="M",2,3)))</f>
        <v>0</v>
      </c>
      <c r="S93">
        <f>IF(OR(N93&lt;50,O93&lt;5),P93*VLOOKUP(N93,Withd!$A$2:$AZ$57,O93+2),0)</f>
        <v>0</v>
      </c>
      <c r="T93">
        <f>T92*(1+Assumptions!$C$10)</f>
        <v>17.787111584981883</v>
      </c>
      <c r="V93">
        <f>VLOOKUP(N93,Mort!$A$2:$E$115,IF($C$8="M",4,5))</f>
        <v>1</v>
      </c>
      <c r="X93">
        <f t="shared" si="17"/>
        <v>126</v>
      </c>
      <c r="Y93">
        <f t="shared" si="18"/>
        <v>90</v>
      </c>
      <c r="Z93">
        <f t="shared" si="19"/>
        <v>0</v>
      </c>
      <c r="AA93">
        <f>IF(AND(X93&gt;=Assumptions!$C$4,Y93&gt;=Assumptions!$C$5),IF(Y93&lt;50,Z93*VLOOKUP(X93,Ret!$A$2:$AZ$27,Y93+2),Z93),0)</f>
        <v>0</v>
      </c>
      <c r="AB93">
        <f>IF(Z93=AA93,0,Z93*VLOOKUP(X93,Mort!$A$2:$E$115,IF($C$8="M",2,3)))</f>
        <v>0</v>
      </c>
      <c r="AC93">
        <f>IF(OR(X93&lt;50,Y93&lt;5),Z93*VLOOKUP(X93,Withd!$A$2:$AZ$57,Y93+2),0)</f>
        <v>0</v>
      </c>
    </row>
    <row r="94" spans="5:29" x14ac:dyDescent="0.25">
      <c r="E94">
        <f t="shared" si="12"/>
        <v>2110</v>
      </c>
      <c r="F94">
        <f t="shared" si="13"/>
        <v>0</v>
      </c>
      <c r="G94">
        <f t="shared" si="14"/>
        <v>0</v>
      </c>
      <c r="H94" s="3">
        <f>IF(N94&lt;65,Assumptions!$C$6,Assumptions!$C$7)*(1+Assumptions!$C$8)^(E94-$E$3)</f>
        <v>548166.88474997354</v>
      </c>
      <c r="I94" s="3">
        <f t="shared" si="10"/>
        <v>0</v>
      </c>
      <c r="J94">
        <f>J93/(1+Assumptions!$C$9)</f>
        <v>3.3576918023180073E-2</v>
      </c>
      <c r="K94" s="3">
        <f t="shared" si="11"/>
        <v>0</v>
      </c>
      <c r="N94">
        <f t="shared" si="15"/>
        <v>137</v>
      </c>
      <c r="O94">
        <f t="shared" si="15"/>
        <v>101</v>
      </c>
      <c r="P94">
        <f t="shared" si="16"/>
        <v>0</v>
      </c>
      <c r="Q94">
        <f>IF(AND(N94&gt;=Assumptions!$C$4,O94&gt;=Assumptions!$C$5),IF(O94&lt;50,P94*VLOOKUP(N94,Ret!$A$2:$AZ$27,O94+2),P94),0)</f>
        <v>0</v>
      </c>
      <c r="R94">
        <f>IF(P94=Q94,0,P94*VLOOKUP(N94,Mort!$A$2:$E$115,IF($C$8="M",2,3)))</f>
        <v>0</v>
      </c>
      <c r="S94">
        <f>IF(OR(N94&lt;50,O94&lt;5),P94*VLOOKUP(N94,Withd!$A$2:$AZ$57,O94+2),0)</f>
        <v>0</v>
      </c>
      <c r="T94">
        <f>T93*(1+Assumptions!$C$10)</f>
        <v>18.365192711493794</v>
      </c>
      <c r="V94">
        <f>VLOOKUP(N94,Mort!$A$2:$E$115,IF($C$8="M",4,5))</f>
        <v>1</v>
      </c>
      <c r="X94">
        <f t="shared" si="17"/>
        <v>127</v>
      </c>
      <c r="Y94">
        <f t="shared" si="18"/>
        <v>91</v>
      </c>
      <c r="Z94">
        <f t="shared" si="19"/>
        <v>0</v>
      </c>
      <c r="AA94">
        <f>IF(AND(X94&gt;=Assumptions!$C$4,Y94&gt;=Assumptions!$C$5),IF(Y94&lt;50,Z94*VLOOKUP(X94,Ret!$A$2:$AZ$27,Y94+2),Z94),0)</f>
        <v>0</v>
      </c>
      <c r="AB94">
        <f>IF(Z94=AA94,0,Z94*VLOOKUP(X94,Mort!$A$2:$E$115,IF($C$8="M",2,3)))</f>
        <v>0</v>
      </c>
      <c r="AC94">
        <f>IF(OR(X94&lt;50,Y94&lt;5),Z94*VLOOKUP(X94,Withd!$A$2:$AZ$57,Y94+2),0)</f>
        <v>0</v>
      </c>
    </row>
    <row r="95" spans="5:29" x14ac:dyDescent="0.25">
      <c r="E95">
        <f t="shared" si="12"/>
        <v>2111</v>
      </c>
      <c r="F95">
        <f t="shared" si="13"/>
        <v>0</v>
      </c>
      <c r="G95">
        <f t="shared" si="14"/>
        <v>0</v>
      </c>
      <c r="H95" s="3">
        <f>IF(N95&lt;65,Assumptions!$C$6,Assumptions!$C$7)*(1+Assumptions!$C$8)^(E95-$E$3)</f>
        <v>578316.06341122207</v>
      </c>
      <c r="I95" s="3">
        <f t="shared" si="10"/>
        <v>0</v>
      </c>
      <c r="J95">
        <f>J94/(1+Assumptions!$C$9)</f>
        <v>3.2347705224643614E-2</v>
      </c>
      <c r="K95" s="3">
        <f t="shared" si="11"/>
        <v>0</v>
      </c>
      <c r="N95">
        <f t="shared" si="15"/>
        <v>138</v>
      </c>
      <c r="O95">
        <f t="shared" si="15"/>
        <v>102</v>
      </c>
      <c r="P95">
        <f t="shared" si="16"/>
        <v>0</v>
      </c>
      <c r="Q95">
        <f>IF(AND(N95&gt;=Assumptions!$C$4,O95&gt;=Assumptions!$C$5),IF(O95&lt;50,P95*VLOOKUP(N95,Ret!$A$2:$AZ$27,O95+2),P95),0)</f>
        <v>0</v>
      </c>
      <c r="R95">
        <f>IF(P95=Q95,0,P95*VLOOKUP(N95,Mort!$A$2:$E$115,IF($C$8="M",2,3)))</f>
        <v>0</v>
      </c>
      <c r="S95">
        <f>IF(OR(N95&lt;50,O95&lt;5),P95*VLOOKUP(N95,Withd!$A$2:$AZ$57,O95+2),0)</f>
        <v>0</v>
      </c>
      <c r="T95">
        <f>T94*(1+Assumptions!$C$10)</f>
        <v>18.962061474617343</v>
      </c>
      <c r="V95">
        <f>VLOOKUP(N95,Mort!$A$2:$E$115,IF($C$8="M",4,5))</f>
        <v>1</v>
      </c>
      <c r="X95">
        <f t="shared" si="17"/>
        <v>128</v>
      </c>
      <c r="Y95">
        <f t="shared" si="18"/>
        <v>92</v>
      </c>
      <c r="Z95">
        <f t="shared" si="19"/>
        <v>0</v>
      </c>
      <c r="AA95">
        <f>IF(AND(X95&gt;=Assumptions!$C$4,Y95&gt;=Assumptions!$C$5),IF(Y95&lt;50,Z95*VLOOKUP(X95,Ret!$A$2:$AZ$27,Y95+2),Z95),0)</f>
        <v>0</v>
      </c>
      <c r="AB95">
        <f>IF(Z95=AA95,0,Z95*VLOOKUP(X95,Mort!$A$2:$E$115,IF($C$8="M",2,3)))</f>
        <v>0</v>
      </c>
      <c r="AC95">
        <f>IF(OR(X95&lt;50,Y95&lt;5),Z95*VLOOKUP(X95,Withd!$A$2:$AZ$57,Y95+2),0)</f>
        <v>0</v>
      </c>
    </row>
    <row r="96" spans="5:29" x14ac:dyDescent="0.25">
      <c r="E96">
        <f t="shared" si="12"/>
        <v>2112</v>
      </c>
      <c r="F96">
        <f t="shared" si="13"/>
        <v>0</v>
      </c>
      <c r="G96">
        <f t="shared" si="14"/>
        <v>0</v>
      </c>
      <c r="H96" s="3">
        <f>IF(N96&lt;65,Assumptions!$C$6,Assumptions!$C$7)*(1+Assumptions!$C$8)^(E96-$E$3)</f>
        <v>610123.4468988392</v>
      </c>
      <c r="I96" s="3">
        <f t="shared" si="10"/>
        <v>0</v>
      </c>
      <c r="J96">
        <f>J95/(1+Assumptions!$C$9)</f>
        <v>3.1163492509290572E-2</v>
      </c>
      <c r="K96" s="3">
        <f t="shared" si="11"/>
        <v>0</v>
      </c>
      <c r="N96">
        <f t="shared" si="15"/>
        <v>139</v>
      </c>
      <c r="O96">
        <f t="shared" si="15"/>
        <v>103</v>
      </c>
      <c r="P96">
        <f t="shared" si="16"/>
        <v>0</v>
      </c>
      <c r="Q96">
        <f>IF(AND(N96&gt;=Assumptions!$C$4,O96&gt;=Assumptions!$C$5),IF(O96&lt;50,P96*VLOOKUP(N96,Ret!$A$2:$AZ$27,O96+2),P96),0)</f>
        <v>0</v>
      </c>
      <c r="R96">
        <f>IF(P96=Q96,0,P96*VLOOKUP(N96,Mort!$A$2:$E$115,IF($C$8="M",2,3)))</f>
        <v>0</v>
      </c>
      <c r="S96">
        <f>IF(OR(N96&lt;50,O96&lt;5),P96*VLOOKUP(N96,Withd!$A$2:$AZ$57,O96+2),0)</f>
        <v>0</v>
      </c>
      <c r="T96">
        <f>T95*(1+Assumptions!$C$10)</f>
        <v>19.578328472542406</v>
      </c>
      <c r="V96">
        <f>VLOOKUP(N96,Mort!$A$2:$E$115,IF($C$8="M",4,5))</f>
        <v>1</v>
      </c>
      <c r="X96">
        <f t="shared" si="17"/>
        <v>129</v>
      </c>
      <c r="Y96">
        <f t="shared" si="18"/>
        <v>93</v>
      </c>
      <c r="Z96">
        <f t="shared" si="19"/>
        <v>0</v>
      </c>
      <c r="AA96">
        <f>IF(AND(X96&gt;=Assumptions!$C$4,Y96&gt;=Assumptions!$C$5),IF(Y96&lt;50,Z96*VLOOKUP(X96,Ret!$A$2:$AZ$27,Y96+2),Z96),0)</f>
        <v>0</v>
      </c>
      <c r="AB96">
        <f>IF(Z96=AA96,0,Z96*VLOOKUP(X96,Mort!$A$2:$E$115,IF($C$8="M",2,3)))</f>
        <v>0</v>
      </c>
      <c r="AC96">
        <f>IF(OR(X96&lt;50,Y96&lt;5),Z96*VLOOKUP(X96,Withd!$A$2:$AZ$57,Y96+2),0)</f>
        <v>0</v>
      </c>
    </row>
    <row r="97" spans="5:29" x14ac:dyDescent="0.25">
      <c r="E97">
        <f t="shared" si="12"/>
        <v>2113</v>
      </c>
      <c r="F97">
        <f t="shared" si="13"/>
        <v>0</v>
      </c>
      <c r="G97">
        <f t="shared" si="14"/>
        <v>0</v>
      </c>
      <c r="H97" s="3">
        <f>IF(N97&lt;65,Assumptions!$C$6,Assumptions!$C$7)*(1+Assumptions!$C$8)^(E97-$E$3)</f>
        <v>643680.23647827539</v>
      </c>
      <c r="I97" s="3">
        <f t="shared" si="10"/>
        <v>0</v>
      </c>
      <c r="J97">
        <f>J96/(1+Assumptions!$C$9)</f>
        <v>3.0022632475231764E-2</v>
      </c>
      <c r="K97" s="3">
        <f t="shared" si="11"/>
        <v>0</v>
      </c>
      <c r="N97">
        <f t="shared" si="15"/>
        <v>140</v>
      </c>
      <c r="O97">
        <f t="shared" si="15"/>
        <v>104</v>
      </c>
      <c r="P97">
        <f t="shared" si="16"/>
        <v>0</v>
      </c>
      <c r="Q97">
        <f>IF(AND(N97&gt;=Assumptions!$C$4,O97&gt;=Assumptions!$C$5),IF(O97&lt;50,P97*VLOOKUP(N97,Ret!$A$2:$AZ$27,O97+2),P97),0)</f>
        <v>0</v>
      </c>
      <c r="R97">
        <f>IF(P97=Q97,0,P97*VLOOKUP(N97,Mort!$A$2:$E$115,IF($C$8="M",2,3)))</f>
        <v>0</v>
      </c>
      <c r="S97">
        <f>IF(OR(N97&lt;50,O97&lt;5),P97*VLOOKUP(N97,Withd!$A$2:$AZ$57,O97+2),0)</f>
        <v>0</v>
      </c>
      <c r="T97">
        <f>T96*(1+Assumptions!$C$10)</f>
        <v>20.214624147900032</v>
      </c>
      <c r="V97">
        <f>VLOOKUP(N97,Mort!$A$2:$E$115,IF($C$8="M",4,5))</f>
        <v>1</v>
      </c>
      <c r="X97">
        <f t="shared" si="17"/>
        <v>130</v>
      </c>
      <c r="Y97">
        <f t="shared" si="18"/>
        <v>94</v>
      </c>
      <c r="Z97">
        <f t="shared" si="19"/>
        <v>0</v>
      </c>
      <c r="AA97">
        <f>IF(AND(X97&gt;=Assumptions!$C$4,Y97&gt;=Assumptions!$C$5),IF(Y97&lt;50,Z97*VLOOKUP(X97,Ret!$A$2:$AZ$27,Y97+2),Z97),0)</f>
        <v>0</v>
      </c>
      <c r="AB97">
        <f>IF(Z97=AA97,0,Z97*VLOOKUP(X97,Mort!$A$2:$E$115,IF($C$8="M",2,3)))</f>
        <v>0</v>
      </c>
      <c r="AC97">
        <f>IF(OR(X97&lt;50,Y97&lt;5),Z97*VLOOKUP(X97,Withd!$A$2:$AZ$57,Y97+2),0)</f>
        <v>0</v>
      </c>
    </row>
    <row r="98" spans="5:29" x14ac:dyDescent="0.25">
      <c r="E98">
        <f t="shared" si="12"/>
        <v>2114</v>
      </c>
      <c r="F98">
        <f t="shared" si="13"/>
        <v>0</v>
      </c>
      <c r="G98">
        <f t="shared" si="14"/>
        <v>0</v>
      </c>
      <c r="H98" s="3">
        <f>IF(N98&lt;65,Assumptions!$C$6,Assumptions!$C$7)*(1+Assumptions!$C$8)^(E98-$E$3)</f>
        <v>679082.6494845805</v>
      </c>
      <c r="I98" s="3">
        <f t="shared" si="10"/>
        <v>0</v>
      </c>
      <c r="J98">
        <f>J97/(1+Assumptions!$C$9)</f>
        <v>2.8923538030088403E-2</v>
      </c>
      <c r="K98" s="3">
        <f t="shared" si="11"/>
        <v>0</v>
      </c>
      <c r="N98">
        <f t="shared" si="15"/>
        <v>141</v>
      </c>
      <c r="O98">
        <f t="shared" si="15"/>
        <v>105</v>
      </c>
      <c r="P98">
        <f t="shared" si="16"/>
        <v>0</v>
      </c>
      <c r="Q98">
        <f>IF(AND(N98&gt;=Assumptions!$C$4,O98&gt;=Assumptions!$C$5),IF(O98&lt;50,P98*VLOOKUP(N98,Ret!$A$2:$AZ$27,O98+2),P98),0)</f>
        <v>0</v>
      </c>
      <c r="R98">
        <f>IF(P98=Q98,0,P98*VLOOKUP(N98,Mort!$A$2:$E$115,IF($C$8="M",2,3)))</f>
        <v>0</v>
      </c>
      <c r="S98">
        <f>IF(OR(N98&lt;50,O98&lt;5),P98*VLOOKUP(N98,Withd!$A$2:$AZ$57,O98+2),0)</f>
        <v>0</v>
      </c>
      <c r="T98">
        <f>T97*(1+Assumptions!$C$10)</f>
        <v>20.871599432706784</v>
      </c>
      <c r="V98">
        <f>VLOOKUP(N98,Mort!$A$2:$E$115,IF($C$8="M",4,5))</f>
        <v>1</v>
      </c>
      <c r="X98">
        <f t="shared" si="17"/>
        <v>131</v>
      </c>
      <c r="Y98">
        <f t="shared" si="18"/>
        <v>95</v>
      </c>
      <c r="Z98">
        <f t="shared" si="19"/>
        <v>0</v>
      </c>
      <c r="AA98">
        <f>IF(AND(X98&gt;=Assumptions!$C$4,Y98&gt;=Assumptions!$C$5),IF(Y98&lt;50,Z98*VLOOKUP(X98,Ret!$A$2:$AZ$27,Y98+2),Z98),0)</f>
        <v>0</v>
      </c>
      <c r="AB98">
        <f>IF(Z98=AA98,0,Z98*VLOOKUP(X98,Mort!$A$2:$E$115,IF($C$8="M",2,3)))</f>
        <v>0</v>
      </c>
      <c r="AC98">
        <f>IF(OR(X98&lt;50,Y98&lt;5),Z98*VLOOKUP(X98,Withd!$A$2:$AZ$57,Y98+2),0)</f>
        <v>0</v>
      </c>
    </row>
    <row r="99" spans="5:29" x14ac:dyDescent="0.25">
      <c r="E99">
        <f t="shared" si="12"/>
        <v>2115</v>
      </c>
      <c r="F99">
        <f t="shared" si="13"/>
        <v>0</v>
      </c>
      <c r="G99">
        <f t="shared" si="14"/>
        <v>0</v>
      </c>
      <c r="H99" s="3">
        <f>IF(N99&lt;65,Assumptions!$C$6,Assumptions!$C$7)*(1+Assumptions!$C$8)^(E99-$E$3)</f>
        <v>716432.19520623237</v>
      </c>
      <c r="I99" s="3">
        <f t="shared" si="10"/>
        <v>0</v>
      </c>
      <c r="J99">
        <f>J98/(1+Assumptions!$C$9)</f>
        <v>2.7864680183129483E-2</v>
      </c>
      <c r="K99" s="3">
        <f t="shared" si="11"/>
        <v>0</v>
      </c>
      <c r="N99">
        <f t="shared" si="15"/>
        <v>142</v>
      </c>
      <c r="O99">
        <f t="shared" si="15"/>
        <v>106</v>
      </c>
      <c r="P99">
        <f t="shared" si="16"/>
        <v>0</v>
      </c>
      <c r="Q99">
        <f>IF(AND(N99&gt;=Assumptions!$C$4,O99&gt;=Assumptions!$C$5),IF(O99&lt;50,P99*VLOOKUP(N99,Ret!$A$2:$AZ$27,O99+2),P99),0)</f>
        <v>0</v>
      </c>
      <c r="R99">
        <f>IF(P99=Q99,0,P99*VLOOKUP(N99,Mort!$A$2:$E$115,IF($C$8="M",2,3)))</f>
        <v>0</v>
      </c>
      <c r="S99">
        <f>IF(OR(N99&lt;50,O99&lt;5),P99*VLOOKUP(N99,Withd!$A$2:$AZ$57,O99+2),0)</f>
        <v>0</v>
      </c>
      <c r="T99">
        <f>T98*(1+Assumptions!$C$10)</f>
        <v>21.549926414269756</v>
      </c>
      <c r="V99">
        <f>VLOOKUP(N99,Mort!$A$2:$E$115,IF($C$8="M",4,5))</f>
        <v>1</v>
      </c>
      <c r="X99">
        <f t="shared" si="17"/>
        <v>132</v>
      </c>
      <c r="Y99">
        <f t="shared" si="18"/>
        <v>96</v>
      </c>
      <c r="Z99">
        <f t="shared" si="19"/>
        <v>0</v>
      </c>
      <c r="AA99">
        <f>IF(AND(X99&gt;=Assumptions!$C$4,Y99&gt;=Assumptions!$C$5),IF(Y99&lt;50,Z99*VLOOKUP(X99,Ret!$A$2:$AZ$27,Y99+2),Z99),0)</f>
        <v>0</v>
      </c>
      <c r="AB99">
        <f>IF(Z99=AA99,0,Z99*VLOOKUP(X99,Mort!$A$2:$E$115,IF($C$8="M",2,3)))</f>
        <v>0</v>
      </c>
      <c r="AC99">
        <f>IF(OR(X99&lt;50,Y99&lt;5),Z99*VLOOKUP(X99,Withd!$A$2:$AZ$57,Y99+2),0)</f>
        <v>0</v>
      </c>
    </row>
    <row r="100" spans="5:29" x14ac:dyDescent="0.25">
      <c r="E100">
        <f t="shared" si="12"/>
        <v>2116</v>
      </c>
      <c r="F100">
        <f t="shared" si="13"/>
        <v>0</v>
      </c>
      <c r="G100">
        <f t="shared" si="14"/>
        <v>0</v>
      </c>
      <c r="H100" s="3">
        <f>IF(N100&lt;65,Assumptions!$C$6,Assumptions!$C$7)*(1+Assumptions!$C$8)^(E100-$E$3)</f>
        <v>755835.96594257513</v>
      </c>
      <c r="I100" s="3">
        <f t="shared" si="10"/>
        <v>0</v>
      </c>
      <c r="J100">
        <f>J99/(1+Assumptions!$C$9)</f>
        <v>2.6844585918236494E-2</v>
      </c>
      <c r="K100" s="3">
        <f t="shared" si="11"/>
        <v>0</v>
      </c>
      <c r="N100">
        <f t="shared" si="15"/>
        <v>143</v>
      </c>
      <c r="O100">
        <f t="shared" si="15"/>
        <v>107</v>
      </c>
      <c r="P100">
        <f t="shared" si="16"/>
        <v>0</v>
      </c>
      <c r="Q100">
        <f>IF(AND(N100&gt;=Assumptions!$C$4,O100&gt;=Assumptions!$C$5),IF(O100&lt;50,P100*VLOOKUP(N100,Ret!$A$2:$AZ$27,O100+2),P100),0)</f>
        <v>0</v>
      </c>
      <c r="R100">
        <f>IF(P100=Q100,0,P100*VLOOKUP(N100,Mort!$A$2:$E$115,IF($C$8="M",2,3)))</f>
        <v>0</v>
      </c>
      <c r="S100">
        <f>IF(OR(N100&lt;50,O100&lt;5),P100*VLOOKUP(N100,Withd!$A$2:$AZ$57,O100+2),0)</f>
        <v>0</v>
      </c>
      <c r="T100">
        <f>T99*(1+Assumptions!$C$10)</f>
        <v>22.250299022733522</v>
      </c>
      <c r="V100">
        <f>VLOOKUP(N100,Mort!$A$2:$E$115,IF($C$8="M",4,5))</f>
        <v>1</v>
      </c>
      <c r="X100">
        <f t="shared" si="17"/>
        <v>133</v>
      </c>
      <c r="Y100">
        <f t="shared" si="18"/>
        <v>97</v>
      </c>
      <c r="Z100">
        <f t="shared" si="19"/>
        <v>0</v>
      </c>
      <c r="AA100">
        <f>IF(AND(X100&gt;=Assumptions!$C$4,Y100&gt;=Assumptions!$C$5),IF(Y100&lt;50,Z100*VLOOKUP(X100,Ret!$A$2:$AZ$27,Y100+2),Z100),0)</f>
        <v>0</v>
      </c>
      <c r="AB100">
        <f>IF(Z100=AA100,0,Z100*VLOOKUP(X100,Mort!$A$2:$E$115,IF($C$8="M",2,3)))</f>
        <v>0</v>
      </c>
      <c r="AC100">
        <f>IF(OR(X100&lt;50,Y100&lt;5),Z100*VLOOKUP(X100,Withd!$A$2:$AZ$57,Y100+2),0)</f>
        <v>0</v>
      </c>
    </row>
    <row r="101" spans="5:29" x14ac:dyDescent="0.25">
      <c r="E101">
        <f t="shared" si="12"/>
        <v>2117</v>
      </c>
      <c r="F101">
        <f t="shared" si="13"/>
        <v>0</v>
      </c>
      <c r="G101">
        <f t="shared" si="14"/>
        <v>0</v>
      </c>
      <c r="H101" s="3">
        <f>IF(N101&lt;65,Assumptions!$C$6,Assumptions!$C$7)*(1+Assumptions!$C$8)^(E101-$E$3)</f>
        <v>797406.94406941684</v>
      </c>
      <c r="I101" s="3">
        <f t="shared" si="10"/>
        <v>0</v>
      </c>
      <c r="J101">
        <f>J100/(1+Assumptions!$C$9)</f>
        <v>2.5861836144736507E-2</v>
      </c>
      <c r="K101" s="3">
        <f t="shared" si="11"/>
        <v>0</v>
      </c>
      <c r="N101">
        <f t="shared" si="15"/>
        <v>144</v>
      </c>
      <c r="O101">
        <f t="shared" si="15"/>
        <v>108</v>
      </c>
      <c r="P101">
        <f t="shared" si="16"/>
        <v>0</v>
      </c>
      <c r="Q101">
        <f>IF(AND(N101&gt;=Assumptions!$C$4,O101&gt;=Assumptions!$C$5),IF(O101&lt;50,P101*VLOOKUP(N101,Ret!$A$2:$AZ$27,O101+2),P101),0)</f>
        <v>0</v>
      </c>
      <c r="R101">
        <f>IF(P101=Q101,0,P101*VLOOKUP(N101,Mort!$A$2:$E$115,IF($C$8="M",2,3)))</f>
        <v>0</v>
      </c>
      <c r="S101">
        <f>IF(OR(N101&lt;50,O101&lt;5),P101*VLOOKUP(N101,Withd!$A$2:$AZ$57,O101+2),0)</f>
        <v>0</v>
      </c>
      <c r="T101">
        <f>T100*(1+Assumptions!$C$10)</f>
        <v>22.973433740972361</v>
      </c>
      <c r="V101">
        <f>VLOOKUP(N101,Mort!$A$2:$E$115,IF($C$8="M",4,5))</f>
        <v>1</v>
      </c>
      <c r="X101">
        <f t="shared" si="17"/>
        <v>134</v>
      </c>
      <c r="Y101">
        <f t="shared" si="18"/>
        <v>98</v>
      </c>
      <c r="Z101">
        <f t="shared" si="19"/>
        <v>0</v>
      </c>
      <c r="AA101">
        <f>IF(AND(X101&gt;=Assumptions!$C$4,Y101&gt;=Assumptions!$C$5),IF(Y101&lt;50,Z101*VLOOKUP(X101,Ret!$A$2:$AZ$27,Y101+2),Z101),0)</f>
        <v>0</v>
      </c>
      <c r="AB101">
        <f>IF(Z101=AA101,0,Z101*VLOOKUP(X101,Mort!$A$2:$E$115,IF($C$8="M",2,3)))</f>
        <v>0</v>
      </c>
      <c r="AC101">
        <f>IF(OR(X101&lt;50,Y101&lt;5),Z101*VLOOKUP(X101,Withd!$A$2:$AZ$57,Y101+2),0)</f>
        <v>0</v>
      </c>
    </row>
    <row r="102" spans="5:29" x14ac:dyDescent="0.25">
      <c r="E102">
        <f t="shared" si="12"/>
        <v>2118</v>
      </c>
      <c r="F102">
        <f t="shared" si="13"/>
        <v>0</v>
      </c>
      <c r="G102">
        <f t="shared" si="14"/>
        <v>0</v>
      </c>
      <c r="H102" s="3">
        <f>IF(N102&lt;65,Assumptions!$C$6,Assumptions!$C$7)*(1+Assumptions!$C$8)^(E102-$E$3)</f>
        <v>841264.32599323452</v>
      </c>
      <c r="I102" s="3">
        <f t="shared" si="10"/>
        <v>0</v>
      </c>
      <c r="J102">
        <f>J101/(1+Assumptions!$C$9)</f>
        <v>2.4915063723252896E-2</v>
      </c>
      <c r="K102" s="3">
        <f t="shared" si="11"/>
        <v>0</v>
      </c>
      <c r="N102">
        <f t="shared" si="15"/>
        <v>145</v>
      </c>
      <c r="O102">
        <f t="shared" si="15"/>
        <v>109</v>
      </c>
      <c r="P102">
        <f t="shared" si="16"/>
        <v>0</v>
      </c>
      <c r="Q102">
        <f>IF(AND(N102&gt;=Assumptions!$C$4,O102&gt;=Assumptions!$C$5),IF(O102&lt;50,P102*VLOOKUP(N102,Ret!$A$2:$AZ$27,O102+2),P102),0)</f>
        <v>0</v>
      </c>
      <c r="R102">
        <f>IF(P102=Q102,0,P102*VLOOKUP(N102,Mort!$A$2:$E$115,IF($C$8="M",2,3)))</f>
        <v>0</v>
      </c>
      <c r="S102">
        <f>IF(OR(N102&lt;50,O102&lt;5),P102*VLOOKUP(N102,Withd!$A$2:$AZ$57,O102+2),0)</f>
        <v>0</v>
      </c>
      <c r="T102">
        <f>T101*(1+Assumptions!$C$10)</f>
        <v>23.720070337553963</v>
      </c>
      <c r="V102">
        <f>VLOOKUP(N102,Mort!$A$2:$E$115,IF($C$8="M",4,5))</f>
        <v>1</v>
      </c>
      <c r="X102">
        <f t="shared" si="17"/>
        <v>135</v>
      </c>
      <c r="Y102">
        <f t="shared" si="18"/>
        <v>99</v>
      </c>
      <c r="Z102">
        <f t="shared" si="19"/>
        <v>0</v>
      </c>
      <c r="AA102">
        <f>IF(AND(X102&gt;=Assumptions!$C$4,Y102&gt;=Assumptions!$C$5),IF(Y102&lt;50,Z102*VLOOKUP(X102,Ret!$A$2:$AZ$27,Y102+2),Z102),0)</f>
        <v>0</v>
      </c>
      <c r="AB102">
        <f>IF(Z102=AA102,0,Z102*VLOOKUP(X102,Mort!$A$2:$E$115,IF($C$8="M",2,3)))</f>
        <v>0</v>
      </c>
      <c r="AC102">
        <f>IF(OR(X102&lt;50,Y102&lt;5),Z102*VLOOKUP(X102,Withd!$A$2:$AZ$57,Y102+2),0)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1C44-986F-4A7C-951B-9AAE4A2C6BFF}">
  <dimension ref="A1:V308"/>
  <sheetViews>
    <sheetView workbookViewId="0">
      <selection activeCell="A3" sqref="A3"/>
    </sheetView>
  </sheetViews>
  <sheetFormatPr defaultRowHeight="15" x14ac:dyDescent="0.25"/>
  <cols>
    <col min="22" max="22" width="9.140625" style="4"/>
  </cols>
  <sheetData>
    <row r="1" spans="1:22" x14ac:dyDescent="0.25">
      <c r="A1" t="s">
        <v>65</v>
      </c>
    </row>
    <row r="2" spans="1:22" x14ac:dyDescent="0.25">
      <c r="D2">
        <v>1</v>
      </c>
    </row>
    <row r="3" spans="1:22" x14ac:dyDescent="0.25"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V3" s="4" t="s">
        <v>33</v>
      </c>
    </row>
    <row r="4" spans="1:22" x14ac:dyDescent="0.25">
      <c r="A4" t="s">
        <v>30</v>
      </c>
      <c r="C4">
        <f>'One person'!C9</f>
        <v>156035.76</v>
      </c>
      <c r="D4">
        <f t="dataTable" ref="D4:T308" dt2D="0" dtr="1" r1="D2"/>
        <v>156035.76</v>
      </c>
      <c r="E4">
        <v>88192.149999999951</v>
      </c>
      <c r="F4">
        <v>142357.37000000005</v>
      </c>
      <c r="G4">
        <v>80081.939999999988</v>
      </c>
      <c r="H4">
        <v>138904.9</v>
      </c>
      <c r="I4">
        <v>159432.15999999997</v>
      </c>
      <c r="J4">
        <v>134620.76999999996</v>
      </c>
      <c r="K4">
        <v>85947.120000000024</v>
      </c>
      <c r="L4">
        <v>153397.94000000003</v>
      </c>
      <c r="M4">
        <v>100565.55</v>
      </c>
      <c r="N4">
        <v>72660.85000000002</v>
      </c>
      <c r="O4">
        <v>52192.739999999983</v>
      </c>
      <c r="P4">
        <v>183157.72</v>
      </c>
      <c r="Q4">
        <v>96463.710000000021</v>
      </c>
      <c r="R4">
        <v>66196.789999999994</v>
      </c>
      <c r="S4">
        <v>93067.629999999976</v>
      </c>
      <c r="T4">
        <v>122399.64</v>
      </c>
      <c r="V4" s="4">
        <f>SUM(D4:T4)</f>
        <v>1925674.74</v>
      </c>
    </row>
    <row r="5" spans="1:22" x14ac:dyDescent="0.25">
      <c r="A5" t="s">
        <v>41</v>
      </c>
      <c r="B5" t="s">
        <v>39</v>
      </c>
      <c r="C5">
        <f>'One person'!C12</f>
        <v>50629.58</v>
      </c>
      <c r="D5">
        <v>50629.58</v>
      </c>
      <c r="E5">
        <v>11990.88</v>
      </c>
      <c r="F5">
        <v>30610.43</v>
      </c>
      <c r="G5">
        <v>4205.13</v>
      </c>
      <c r="H5">
        <v>103003.2</v>
      </c>
      <c r="I5">
        <v>66245.73</v>
      </c>
      <c r="J5">
        <v>35419.19</v>
      </c>
      <c r="K5">
        <v>8233.7800000000007</v>
      </c>
      <c r="L5">
        <v>54188.82</v>
      </c>
      <c r="M5">
        <v>16594.46</v>
      </c>
      <c r="N5">
        <v>7425.95</v>
      </c>
      <c r="O5">
        <v>3071.51</v>
      </c>
      <c r="P5">
        <v>183157.72</v>
      </c>
      <c r="Q5">
        <v>96463.71</v>
      </c>
      <c r="R5">
        <v>66196.789999999994</v>
      </c>
      <c r="S5">
        <v>93067.63</v>
      </c>
      <c r="T5">
        <v>122399.64</v>
      </c>
      <c r="V5" s="4">
        <f t="shared" ref="V5:V8" si="0">SUM(D5:T5)</f>
        <v>952904.15000000014</v>
      </c>
    </row>
    <row r="6" spans="1:22" x14ac:dyDescent="0.25">
      <c r="B6" t="s">
        <v>40</v>
      </c>
      <c r="C6">
        <f>'One person'!C13</f>
        <v>111454.1</v>
      </c>
      <c r="D6">
        <v>111454.1</v>
      </c>
      <c r="E6">
        <v>10583.07</v>
      </c>
      <c r="F6">
        <v>53384.04</v>
      </c>
      <c r="G6">
        <v>4710.7</v>
      </c>
      <c r="H6">
        <v>138904.9</v>
      </c>
      <c r="I6">
        <v>159432.15999999997</v>
      </c>
      <c r="J6">
        <v>59831.44</v>
      </c>
      <c r="K6">
        <v>9047.06</v>
      </c>
      <c r="L6">
        <v>73858.33</v>
      </c>
      <c r="M6">
        <v>16760.919999999998</v>
      </c>
      <c r="N6">
        <v>5382.28</v>
      </c>
      <c r="O6">
        <v>1799.75</v>
      </c>
      <c r="P6">
        <v>183157.72</v>
      </c>
      <c r="Q6">
        <v>96463.710000000021</v>
      </c>
      <c r="R6">
        <v>66196.789999999994</v>
      </c>
      <c r="S6">
        <v>93067.629999999976</v>
      </c>
      <c r="T6">
        <v>122399.64</v>
      </c>
      <c r="V6" s="4">
        <f t="shared" si="0"/>
        <v>1206434.24</v>
      </c>
    </row>
    <row r="7" spans="1:22" x14ac:dyDescent="0.25">
      <c r="A7" t="s">
        <v>42</v>
      </c>
      <c r="B7" t="s">
        <v>39</v>
      </c>
      <c r="C7">
        <f>'One person'!B12</f>
        <v>7735.43</v>
      </c>
      <c r="D7">
        <v>7735.43</v>
      </c>
      <c r="E7">
        <v>5395.79</v>
      </c>
      <c r="F7">
        <v>7531.67</v>
      </c>
      <c r="G7">
        <v>6078.3</v>
      </c>
      <c r="H7">
        <v>6391.93</v>
      </c>
      <c r="I7">
        <v>8815.7199999999993</v>
      </c>
      <c r="J7">
        <v>6586.94</v>
      </c>
      <c r="K7">
        <v>5798.99</v>
      </c>
      <c r="L7">
        <v>5927.72</v>
      </c>
      <c r="M7">
        <v>5659.66</v>
      </c>
      <c r="N7">
        <v>4985.4399999999996</v>
      </c>
      <c r="O7">
        <v>4156.53</v>
      </c>
      <c r="P7">
        <v>0</v>
      </c>
      <c r="Q7">
        <v>0</v>
      </c>
      <c r="R7">
        <v>0</v>
      </c>
      <c r="S7">
        <v>0</v>
      </c>
      <c r="T7">
        <v>0</v>
      </c>
      <c r="V7" s="4">
        <f t="shared" si="0"/>
        <v>75064.12</v>
      </c>
    </row>
    <row r="8" spans="1:22" x14ac:dyDescent="0.25">
      <c r="B8" t="s">
        <v>40</v>
      </c>
      <c r="C8">
        <f>'One person'!B13</f>
        <v>11145.41</v>
      </c>
      <c r="D8">
        <v>11145.41</v>
      </c>
      <c r="E8">
        <v>3527.69</v>
      </c>
      <c r="F8">
        <v>8897.34</v>
      </c>
      <c r="G8">
        <v>4710.7</v>
      </c>
      <c r="H8">
        <v>0</v>
      </c>
      <c r="I8">
        <v>0</v>
      </c>
      <c r="J8">
        <v>7478.93</v>
      </c>
      <c r="K8">
        <v>4523.53</v>
      </c>
      <c r="L8">
        <v>5681.41</v>
      </c>
      <c r="M8">
        <v>4190.2299999999996</v>
      </c>
      <c r="N8">
        <v>2691.14</v>
      </c>
      <c r="O8">
        <v>1799.75</v>
      </c>
      <c r="P8">
        <v>0</v>
      </c>
      <c r="Q8">
        <v>0</v>
      </c>
      <c r="R8">
        <v>0</v>
      </c>
      <c r="S8">
        <v>0</v>
      </c>
      <c r="T8">
        <v>0</v>
      </c>
      <c r="V8" s="4">
        <f t="shared" si="0"/>
        <v>54646.130000000005</v>
      </c>
    </row>
    <row r="9" spans="1:22" x14ac:dyDescent="0.25">
      <c r="A9" t="s">
        <v>32</v>
      </c>
      <c r="B9">
        <f>'One person'!E3</f>
        <v>2019</v>
      </c>
      <c r="C9">
        <f>'One person'!I3</f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10190</v>
      </c>
      <c r="Q9">
        <v>4197</v>
      </c>
      <c r="R9">
        <v>4197</v>
      </c>
      <c r="S9">
        <v>4197</v>
      </c>
      <c r="T9">
        <v>10190</v>
      </c>
      <c r="V9" s="4">
        <f t="shared" ref="V9:V72" si="1">SUM(D9:T9)</f>
        <v>32971</v>
      </c>
    </row>
    <row r="10" spans="1:22" x14ac:dyDescent="0.25">
      <c r="B10">
        <f>'One person'!E4</f>
        <v>2020</v>
      </c>
      <c r="C10">
        <f>'One person'!I4</f>
        <v>0</v>
      </c>
      <c r="D10">
        <v>0</v>
      </c>
      <c r="E10">
        <v>0</v>
      </c>
      <c r="F10">
        <v>0</v>
      </c>
      <c r="G10">
        <v>0</v>
      </c>
      <c r="H10">
        <v>591.27</v>
      </c>
      <c r="I10">
        <v>172.01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10703.58</v>
      </c>
      <c r="Q10">
        <v>4381.5200000000004</v>
      </c>
      <c r="R10">
        <v>4330.2</v>
      </c>
      <c r="S10">
        <v>4379.04</v>
      </c>
      <c r="T10">
        <v>4392.72</v>
      </c>
      <c r="V10" s="4">
        <f t="shared" si="1"/>
        <v>28950.340000000004</v>
      </c>
    </row>
    <row r="11" spans="1:22" x14ac:dyDescent="0.25">
      <c r="B11">
        <f>'One person'!E5</f>
        <v>2021</v>
      </c>
      <c r="C11">
        <f>'One person'!I5</f>
        <v>0</v>
      </c>
      <c r="D11">
        <v>0</v>
      </c>
      <c r="E11">
        <v>0</v>
      </c>
      <c r="F11">
        <v>0</v>
      </c>
      <c r="G11">
        <v>0</v>
      </c>
      <c r="H11">
        <v>1356.92</v>
      </c>
      <c r="I11">
        <v>347.55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11241.23</v>
      </c>
      <c r="Q11">
        <v>4568.6499999999996</v>
      </c>
      <c r="R11">
        <v>4456.9399999999996</v>
      </c>
      <c r="S11">
        <v>4563.0600000000004</v>
      </c>
      <c r="T11">
        <v>4595.8999999999996</v>
      </c>
      <c r="V11" s="4">
        <f t="shared" si="1"/>
        <v>31130.25</v>
      </c>
    </row>
    <row r="12" spans="1:22" x14ac:dyDescent="0.25">
      <c r="B12">
        <f>'One person'!E6</f>
        <v>2022</v>
      </c>
      <c r="C12">
        <f>'One person'!I6</f>
        <v>0</v>
      </c>
      <c r="D12">
        <v>0</v>
      </c>
      <c r="E12">
        <v>0</v>
      </c>
      <c r="F12">
        <v>0</v>
      </c>
      <c r="G12">
        <v>0</v>
      </c>
      <c r="H12">
        <v>2687.4</v>
      </c>
      <c r="I12">
        <v>630.25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11804.24</v>
      </c>
      <c r="Q12">
        <v>4757.03</v>
      </c>
      <c r="R12">
        <v>4573.8900000000003</v>
      </c>
      <c r="S12">
        <v>4747.6899999999996</v>
      </c>
      <c r="T12">
        <v>4805.72</v>
      </c>
      <c r="V12" s="4">
        <f t="shared" si="1"/>
        <v>34006.219999999994</v>
      </c>
    </row>
    <row r="13" spans="1:22" x14ac:dyDescent="0.25">
      <c r="B13">
        <f>'One person'!E7</f>
        <v>2023</v>
      </c>
      <c r="C13">
        <f>'One person'!I7</f>
        <v>0</v>
      </c>
      <c r="D13">
        <v>0</v>
      </c>
      <c r="E13">
        <v>0</v>
      </c>
      <c r="F13">
        <v>0</v>
      </c>
      <c r="G13">
        <v>0</v>
      </c>
      <c r="H13">
        <v>4342.13</v>
      </c>
      <c r="I13">
        <v>1076.78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12391.7</v>
      </c>
      <c r="Q13">
        <v>4945.24</v>
      </c>
      <c r="R13">
        <v>4677.6099999999997</v>
      </c>
      <c r="S13">
        <v>4931.53</v>
      </c>
      <c r="T13">
        <v>5021.3100000000004</v>
      </c>
      <c r="V13" s="4">
        <f t="shared" si="1"/>
        <v>37386.299999999996</v>
      </c>
    </row>
    <row r="14" spans="1:22" x14ac:dyDescent="0.25">
      <c r="B14">
        <f>'One person'!E8</f>
        <v>2024</v>
      </c>
      <c r="C14">
        <f>'One person'!I8</f>
        <v>171.37</v>
      </c>
      <c r="D14">
        <v>171.37</v>
      </c>
      <c r="E14">
        <v>0</v>
      </c>
      <c r="F14">
        <v>0</v>
      </c>
      <c r="G14">
        <v>0</v>
      </c>
      <c r="H14">
        <v>6882.06</v>
      </c>
      <c r="I14">
        <v>1478.97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5355.62</v>
      </c>
      <c r="Q14">
        <v>5132.03</v>
      </c>
      <c r="R14">
        <v>4764.18</v>
      </c>
      <c r="S14">
        <v>5113.17</v>
      </c>
      <c r="T14">
        <v>5242.07</v>
      </c>
      <c r="V14" s="4">
        <f t="shared" si="1"/>
        <v>34139.47</v>
      </c>
    </row>
    <row r="15" spans="1:22" x14ac:dyDescent="0.25">
      <c r="B15">
        <f>'One person'!E9</f>
        <v>2025</v>
      </c>
      <c r="C15">
        <f>'One person'!I9</f>
        <v>345.8</v>
      </c>
      <c r="D15">
        <v>345.8</v>
      </c>
      <c r="E15">
        <v>0</v>
      </c>
      <c r="F15">
        <v>0</v>
      </c>
      <c r="G15">
        <v>0</v>
      </c>
      <c r="H15">
        <v>9111.5</v>
      </c>
      <c r="I15">
        <v>2056.11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5616.96</v>
      </c>
      <c r="Q15">
        <v>5316.73</v>
      </c>
      <c r="R15">
        <v>4830.2299999999996</v>
      </c>
      <c r="S15">
        <v>5290.99</v>
      </c>
      <c r="T15">
        <v>5465.96</v>
      </c>
      <c r="V15" s="4">
        <f t="shared" si="1"/>
        <v>38034.28</v>
      </c>
    </row>
    <row r="16" spans="1:22" x14ac:dyDescent="0.25">
      <c r="B16">
        <f>'One person'!E10</f>
        <v>2026</v>
      </c>
      <c r="C16">
        <f>'One person'!I10</f>
        <v>584.42999999999995</v>
      </c>
      <c r="D16">
        <v>584.42999999999995</v>
      </c>
      <c r="E16">
        <v>0</v>
      </c>
      <c r="F16">
        <v>0</v>
      </c>
      <c r="G16">
        <v>0</v>
      </c>
      <c r="H16">
        <v>4485.4399999999996</v>
      </c>
      <c r="I16">
        <v>2739.85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5887.49</v>
      </c>
      <c r="Q16">
        <v>5497.25</v>
      </c>
      <c r="R16">
        <v>4871.63</v>
      </c>
      <c r="S16">
        <v>5463.15</v>
      </c>
      <c r="T16">
        <v>5691.33</v>
      </c>
      <c r="V16" s="4">
        <f t="shared" si="1"/>
        <v>35220.57</v>
      </c>
    </row>
    <row r="17" spans="2:22" x14ac:dyDescent="0.25">
      <c r="B17">
        <f>'One person'!E11</f>
        <v>2027</v>
      </c>
      <c r="C17">
        <f>'One person'!I11</f>
        <v>816.81</v>
      </c>
      <c r="D17">
        <v>816.81</v>
      </c>
      <c r="E17">
        <v>0</v>
      </c>
      <c r="F17">
        <v>0</v>
      </c>
      <c r="G17">
        <v>0</v>
      </c>
      <c r="H17">
        <v>5263.02</v>
      </c>
      <c r="I17">
        <v>3606.81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6166.52</v>
      </c>
      <c r="Q17">
        <v>5671.71</v>
      </c>
      <c r="R17">
        <v>4884.28</v>
      </c>
      <c r="S17">
        <v>5627.72</v>
      </c>
      <c r="T17">
        <v>5916.51</v>
      </c>
      <c r="V17" s="4">
        <f t="shared" si="1"/>
        <v>37953.379999999997</v>
      </c>
    </row>
    <row r="18" spans="2:22" x14ac:dyDescent="0.25">
      <c r="B18">
        <f>'One person'!E12</f>
        <v>2028</v>
      </c>
      <c r="C18">
        <f>'One person'!I12</f>
        <v>1173.23</v>
      </c>
      <c r="D18">
        <v>1173.23</v>
      </c>
      <c r="E18">
        <v>0</v>
      </c>
      <c r="F18">
        <v>0</v>
      </c>
      <c r="G18">
        <v>0</v>
      </c>
      <c r="H18">
        <v>5789.68</v>
      </c>
      <c r="I18">
        <v>5074.1099999999997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6453.3</v>
      </c>
      <c r="Q18">
        <v>5837.72</v>
      </c>
      <c r="R18">
        <v>4865.08</v>
      </c>
      <c r="S18">
        <v>5782.22</v>
      </c>
      <c r="T18">
        <v>6139.99</v>
      </c>
      <c r="V18" s="4">
        <f t="shared" si="1"/>
        <v>41115.33</v>
      </c>
    </row>
    <row r="19" spans="2:22" x14ac:dyDescent="0.25">
      <c r="B19">
        <f>'One person'!E13</f>
        <v>2029</v>
      </c>
      <c r="C19">
        <f>'One person'!I13</f>
        <v>1758.72</v>
      </c>
      <c r="D19">
        <v>1758.72</v>
      </c>
      <c r="E19">
        <v>0</v>
      </c>
      <c r="F19">
        <v>0</v>
      </c>
      <c r="G19">
        <v>0</v>
      </c>
      <c r="H19">
        <v>6317.81</v>
      </c>
      <c r="I19">
        <v>6893.53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6747.17</v>
      </c>
      <c r="Q19">
        <v>5990.9</v>
      </c>
      <c r="R19">
        <v>4812.07</v>
      </c>
      <c r="S19">
        <v>5923.21</v>
      </c>
      <c r="T19">
        <v>6360.96</v>
      </c>
      <c r="V19" s="4">
        <f t="shared" si="1"/>
        <v>44804.37</v>
      </c>
    </row>
    <row r="20" spans="2:22" x14ac:dyDescent="0.25">
      <c r="B20">
        <f>'One person'!E14</f>
        <v>2030</v>
      </c>
      <c r="C20">
        <f>'One person'!I14</f>
        <v>2296.25</v>
      </c>
      <c r="D20">
        <v>2296.25</v>
      </c>
      <c r="E20">
        <v>0</v>
      </c>
      <c r="F20">
        <v>186.63</v>
      </c>
      <c r="G20">
        <v>0</v>
      </c>
      <c r="H20">
        <v>6726.67</v>
      </c>
      <c r="I20">
        <v>9706.77</v>
      </c>
      <c r="J20">
        <v>205.34</v>
      </c>
      <c r="K20">
        <v>0</v>
      </c>
      <c r="L20">
        <v>0</v>
      </c>
      <c r="M20">
        <v>0</v>
      </c>
      <c r="N20">
        <v>0</v>
      </c>
      <c r="O20">
        <v>0</v>
      </c>
      <c r="P20">
        <v>7047.58</v>
      </c>
      <c r="Q20">
        <v>6126.74</v>
      </c>
      <c r="R20">
        <v>4722.9399999999996</v>
      </c>
      <c r="S20">
        <v>6046.27</v>
      </c>
      <c r="T20">
        <v>6576.93</v>
      </c>
      <c r="V20" s="4">
        <f t="shared" si="1"/>
        <v>49642.12</v>
      </c>
    </row>
    <row r="21" spans="2:22" x14ac:dyDescent="0.25">
      <c r="B21">
        <f>'One person'!E15</f>
        <v>2031</v>
      </c>
      <c r="C21">
        <f>'One person'!I15</f>
        <v>3020.94</v>
      </c>
      <c r="D21">
        <v>3020.94</v>
      </c>
      <c r="E21">
        <v>0</v>
      </c>
      <c r="F21">
        <v>377.4</v>
      </c>
      <c r="G21">
        <v>0</v>
      </c>
      <c r="H21">
        <v>7122.81</v>
      </c>
      <c r="I21">
        <v>12294.03</v>
      </c>
      <c r="J21">
        <v>415.62</v>
      </c>
      <c r="K21">
        <v>0</v>
      </c>
      <c r="L21">
        <v>0</v>
      </c>
      <c r="M21">
        <v>0</v>
      </c>
      <c r="N21">
        <v>0</v>
      </c>
      <c r="O21">
        <v>0</v>
      </c>
      <c r="P21">
        <v>7353.26</v>
      </c>
      <c r="Q21">
        <v>6240.13</v>
      </c>
      <c r="R21">
        <v>4595.6400000000003</v>
      </c>
      <c r="S21">
        <v>6146.31</v>
      </c>
      <c r="T21">
        <v>6785.66</v>
      </c>
      <c r="V21" s="4">
        <f t="shared" si="1"/>
        <v>54351.799999999988</v>
      </c>
    </row>
    <row r="22" spans="2:22" x14ac:dyDescent="0.25">
      <c r="B22">
        <f>'One person'!E16</f>
        <v>2032</v>
      </c>
      <c r="C22">
        <f>'One person'!I16</f>
        <v>3895.72</v>
      </c>
      <c r="D22">
        <v>3895.72</v>
      </c>
      <c r="E22">
        <v>0</v>
      </c>
      <c r="F22">
        <v>634.83000000000004</v>
      </c>
      <c r="G22">
        <v>0</v>
      </c>
      <c r="H22">
        <v>7503.34</v>
      </c>
      <c r="I22">
        <v>5953.83</v>
      </c>
      <c r="J22">
        <v>695.36</v>
      </c>
      <c r="K22">
        <v>0</v>
      </c>
      <c r="L22">
        <v>0</v>
      </c>
      <c r="M22">
        <v>0</v>
      </c>
      <c r="N22">
        <v>0</v>
      </c>
      <c r="O22">
        <v>0</v>
      </c>
      <c r="P22">
        <v>7662.27</v>
      </c>
      <c r="Q22">
        <v>6326.66</v>
      </c>
      <c r="R22">
        <v>4420.1899999999996</v>
      </c>
      <c r="S22">
        <v>6218.18</v>
      </c>
      <c r="T22">
        <v>6984.27</v>
      </c>
      <c r="V22" s="4">
        <f t="shared" si="1"/>
        <v>50294.650000000009</v>
      </c>
    </row>
    <row r="23" spans="2:22" x14ac:dyDescent="0.25">
      <c r="B23">
        <f>'One person'!E17</f>
        <v>2033</v>
      </c>
      <c r="C23">
        <f>'One person'!I17</f>
        <v>5005.2299999999996</v>
      </c>
      <c r="D23">
        <v>5005.2299999999996</v>
      </c>
      <c r="E23">
        <v>0</v>
      </c>
      <c r="F23">
        <v>874.31</v>
      </c>
      <c r="G23">
        <v>0</v>
      </c>
      <c r="H23">
        <v>7853.18</v>
      </c>
      <c r="I23">
        <v>6930.99</v>
      </c>
      <c r="J23">
        <v>970.29</v>
      </c>
      <c r="K23">
        <v>0</v>
      </c>
      <c r="L23">
        <v>0</v>
      </c>
      <c r="M23">
        <v>0</v>
      </c>
      <c r="N23">
        <v>0</v>
      </c>
      <c r="O23">
        <v>0</v>
      </c>
      <c r="P23">
        <v>7972.3</v>
      </c>
      <c r="Q23">
        <v>6380.87</v>
      </c>
      <c r="R23">
        <v>4194.59</v>
      </c>
      <c r="S23">
        <v>6256.11</v>
      </c>
      <c r="T23">
        <v>7167.54</v>
      </c>
      <c r="V23" s="4">
        <f t="shared" si="1"/>
        <v>53605.409999999996</v>
      </c>
    </row>
    <row r="24" spans="2:22" x14ac:dyDescent="0.25">
      <c r="B24">
        <f>'One person'!E18</f>
        <v>2034</v>
      </c>
      <c r="C24">
        <f>'One person'!I18</f>
        <v>6809.06</v>
      </c>
      <c r="D24">
        <v>6809.06</v>
      </c>
      <c r="E24">
        <v>0</v>
      </c>
      <c r="F24">
        <v>1254.76</v>
      </c>
      <c r="G24">
        <v>0</v>
      </c>
      <c r="H24">
        <v>8194.57</v>
      </c>
      <c r="I24">
        <v>7631.95</v>
      </c>
      <c r="J24">
        <v>1391.12</v>
      </c>
      <c r="K24">
        <v>0</v>
      </c>
      <c r="L24">
        <v>280.60000000000002</v>
      </c>
      <c r="M24">
        <v>0</v>
      </c>
      <c r="N24">
        <v>0</v>
      </c>
      <c r="O24">
        <v>0</v>
      </c>
      <c r="P24">
        <v>8281</v>
      </c>
      <c r="Q24">
        <v>6397.45</v>
      </c>
      <c r="R24">
        <v>3919.57</v>
      </c>
      <c r="S24">
        <v>6254.15</v>
      </c>
      <c r="T24">
        <v>7330.06</v>
      </c>
      <c r="V24" s="4">
        <f t="shared" si="1"/>
        <v>57744.289999999994</v>
      </c>
    </row>
    <row r="25" spans="2:22" x14ac:dyDescent="0.25">
      <c r="B25">
        <f>'One person'!E19</f>
        <v>2035</v>
      </c>
      <c r="C25">
        <f>'One person'!I19</f>
        <v>9037.64</v>
      </c>
      <c r="D25">
        <v>9037.64</v>
      </c>
      <c r="E25">
        <v>0</v>
      </c>
      <c r="F25">
        <v>1885.04</v>
      </c>
      <c r="G25">
        <v>0</v>
      </c>
      <c r="H25">
        <v>8515.07</v>
      </c>
      <c r="I25">
        <v>8358.0400000000009</v>
      </c>
      <c r="J25">
        <v>2067.9</v>
      </c>
      <c r="K25">
        <v>0</v>
      </c>
      <c r="L25">
        <v>555.46</v>
      </c>
      <c r="M25">
        <v>0</v>
      </c>
      <c r="N25">
        <v>0</v>
      </c>
      <c r="O25">
        <v>0</v>
      </c>
      <c r="P25">
        <v>8586.01</v>
      </c>
      <c r="Q25">
        <v>6372.3</v>
      </c>
      <c r="R25">
        <v>3598.66</v>
      </c>
      <c r="S25">
        <v>6206.46</v>
      </c>
      <c r="T25">
        <v>7465.73</v>
      </c>
      <c r="V25" s="4">
        <f t="shared" si="1"/>
        <v>62648.310000000012</v>
      </c>
    </row>
    <row r="26" spans="2:22" x14ac:dyDescent="0.25">
      <c r="B26">
        <f>'One person'!E20</f>
        <v>2036</v>
      </c>
      <c r="C26">
        <f>'One person'!I20</f>
        <v>12381.13</v>
      </c>
      <c r="D26">
        <v>12381.13</v>
      </c>
      <c r="E26">
        <v>0</v>
      </c>
      <c r="F26">
        <v>2455.59</v>
      </c>
      <c r="G26">
        <v>144.74</v>
      </c>
      <c r="H26">
        <v>8827.69</v>
      </c>
      <c r="I26">
        <v>8931.26</v>
      </c>
      <c r="J26">
        <v>2681.82</v>
      </c>
      <c r="K26">
        <v>0</v>
      </c>
      <c r="L26">
        <v>943.12</v>
      </c>
      <c r="M26">
        <v>0</v>
      </c>
      <c r="N26">
        <v>0</v>
      </c>
      <c r="O26">
        <v>0</v>
      </c>
      <c r="P26">
        <v>8884.59</v>
      </c>
      <c r="Q26">
        <v>6302.87</v>
      </c>
      <c r="R26">
        <v>3239.47</v>
      </c>
      <c r="S26">
        <v>6107.61</v>
      </c>
      <c r="T26">
        <v>7569.24</v>
      </c>
      <c r="V26" s="4">
        <f t="shared" si="1"/>
        <v>68469.13</v>
      </c>
    </row>
    <row r="27" spans="2:22" x14ac:dyDescent="0.25">
      <c r="B27">
        <f>'One person'!E21</f>
        <v>2037</v>
      </c>
      <c r="C27">
        <f>'One person'!I21</f>
        <v>15387.59</v>
      </c>
      <c r="D27">
        <v>15387.59</v>
      </c>
      <c r="E27">
        <v>0</v>
      </c>
      <c r="F27">
        <v>3248.24</v>
      </c>
      <c r="G27">
        <v>292.56</v>
      </c>
      <c r="H27">
        <v>9181.9699999999993</v>
      </c>
      <c r="I27">
        <v>9494.85</v>
      </c>
      <c r="J27">
        <v>3520.77</v>
      </c>
      <c r="K27">
        <v>169.6</v>
      </c>
      <c r="L27">
        <v>1314.23</v>
      </c>
      <c r="M27">
        <v>0</v>
      </c>
      <c r="N27">
        <v>0</v>
      </c>
      <c r="O27">
        <v>0</v>
      </c>
      <c r="P27">
        <v>9173.69</v>
      </c>
      <c r="Q27">
        <v>6186.12</v>
      </c>
      <c r="R27">
        <v>2854.04</v>
      </c>
      <c r="S27">
        <v>5953.24</v>
      </c>
      <c r="T27">
        <v>7634.11</v>
      </c>
      <c r="V27" s="4">
        <f t="shared" si="1"/>
        <v>74411.010000000009</v>
      </c>
    </row>
    <row r="28" spans="2:22" x14ac:dyDescent="0.25">
      <c r="B28">
        <f>'One person'!E22</f>
        <v>2038</v>
      </c>
      <c r="C28">
        <f>'One person'!I22</f>
        <v>7364.14</v>
      </c>
      <c r="D28">
        <v>7364.14</v>
      </c>
      <c r="E28">
        <v>0</v>
      </c>
      <c r="F28">
        <v>4183.25</v>
      </c>
      <c r="G28">
        <v>491.82</v>
      </c>
      <c r="H28">
        <v>9450.7099999999991</v>
      </c>
      <c r="I28">
        <v>10040.81</v>
      </c>
      <c r="J28">
        <v>4501.1899999999996</v>
      </c>
      <c r="K28">
        <v>343.28</v>
      </c>
      <c r="L28">
        <v>1889.47</v>
      </c>
      <c r="M28">
        <v>0</v>
      </c>
      <c r="N28">
        <v>0</v>
      </c>
      <c r="O28">
        <v>0</v>
      </c>
      <c r="P28">
        <v>9450.0300000000007</v>
      </c>
      <c r="Q28">
        <v>6019.39</v>
      </c>
      <c r="R28">
        <v>2457.1999999999998</v>
      </c>
      <c r="S28">
        <v>5740.59</v>
      </c>
      <c r="T28">
        <v>7653.94</v>
      </c>
      <c r="V28" s="4">
        <f t="shared" si="1"/>
        <v>69585.819999999992</v>
      </c>
    </row>
    <row r="29" spans="2:22" x14ac:dyDescent="0.25">
      <c r="B29">
        <f>'One person'!E23</f>
        <v>2039</v>
      </c>
      <c r="C29">
        <f>'One person'!I23</f>
        <v>8472.84</v>
      </c>
      <c r="D29">
        <v>8472.84</v>
      </c>
      <c r="E29">
        <v>0</v>
      </c>
      <c r="F29">
        <v>5361.14</v>
      </c>
      <c r="G29">
        <v>686.82</v>
      </c>
      <c r="H29">
        <v>9698.7000000000007</v>
      </c>
      <c r="I29">
        <v>10539.43</v>
      </c>
      <c r="J29">
        <v>5737.46</v>
      </c>
      <c r="K29">
        <v>574.33000000000004</v>
      </c>
      <c r="L29">
        <v>2828.76</v>
      </c>
      <c r="M29">
        <v>0</v>
      </c>
      <c r="N29">
        <v>0</v>
      </c>
      <c r="O29">
        <v>0</v>
      </c>
      <c r="P29">
        <v>9709.4699999999993</v>
      </c>
      <c r="Q29">
        <v>5789.58</v>
      </c>
      <c r="R29">
        <v>2064.1799999999998</v>
      </c>
      <c r="S29">
        <v>5457.54</v>
      </c>
      <c r="T29">
        <v>7623.84</v>
      </c>
      <c r="V29" s="4">
        <f t="shared" si="1"/>
        <v>74544.09</v>
      </c>
    </row>
    <row r="30" spans="2:22" x14ac:dyDescent="0.25">
      <c r="B30">
        <f>'One person'!E24</f>
        <v>2040</v>
      </c>
      <c r="C30">
        <f>'One person'!I24</f>
        <v>9263.4599999999991</v>
      </c>
      <c r="D30">
        <v>9263.4599999999991</v>
      </c>
      <c r="E30">
        <v>0</v>
      </c>
      <c r="F30">
        <v>7291.13</v>
      </c>
      <c r="G30">
        <v>990.79</v>
      </c>
      <c r="H30">
        <v>9918.6200000000008</v>
      </c>
      <c r="I30">
        <v>11028.27</v>
      </c>
      <c r="J30">
        <v>7751.85</v>
      </c>
      <c r="K30">
        <v>801.42</v>
      </c>
      <c r="L30">
        <v>3669.1</v>
      </c>
      <c r="M30">
        <v>220.33</v>
      </c>
      <c r="N30">
        <v>0</v>
      </c>
      <c r="O30">
        <v>0</v>
      </c>
      <c r="P30">
        <v>9946.2199999999993</v>
      </c>
      <c r="Q30">
        <v>5494.09</v>
      </c>
      <c r="R30">
        <v>1688.94</v>
      </c>
      <c r="S30">
        <v>5106.5</v>
      </c>
      <c r="T30">
        <v>7540.78</v>
      </c>
      <c r="V30" s="4">
        <f t="shared" si="1"/>
        <v>80711.5</v>
      </c>
    </row>
    <row r="31" spans="2:22" x14ac:dyDescent="0.25">
      <c r="B31">
        <f>'One person'!E25</f>
        <v>2041</v>
      </c>
      <c r="C31">
        <f>'One person'!I25</f>
        <v>10075.27</v>
      </c>
      <c r="D31">
        <v>10075.27</v>
      </c>
      <c r="E31">
        <v>0</v>
      </c>
      <c r="F31">
        <v>9662.6</v>
      </c>
      <c r="G31">
        <v>1486.86</v>
      </c>
      <c r="H31">
        <v>10102.19</v>
      </c>
      <c r="I31">
        <v>11478.83</v>
      </c>
      <c r="J31">
        <v>10227.01</v>
      </c>
      <c r="K31">
        <v>1160.42</v>
      </c>
      <c r="L31">
        <v>4802.82</v>
      </c>
      <c r="M31">
        <v>435.17</v>
      </c>
      <c r="N31">
        <v>0</v>
      </c>
      <c r="O31">
        <v>0</v>
      </c>
      <c r="P31">
        <v>10152.870000000001</v>
      </c>
      <c r="Q31">
        <v>5133.87</v>
      </c>
      <c r="R31">
        <v>1343.38</v>
      </c>
      <c r="S31">
        <v>4694.22</v>
      </c>
      <c r="T31">
        <v>7401.1</v>
      </c>
      <c r="V31" s="4">
        <f t="shared" si="1"/>
        <v>88156.610000000015</v>
      </c>
    </row>
    <row r="32" spans="2:22" x14ac:dyDescent="0.25">
      <c r="B32">
        <f>'One person'!E26</f>
        <v>2042</v>
      </c>
      <c r="C32">
        <f>'One person'!I26</f>
        <v>10719.91</v>
      </c>
      <c r="D32">
        <v>10719.91</v>
      </c>
      <c r="E32">
        <v>207.61</v>
      </c>
      <c r="F32">
        <v>13207.21</v>
      </c>
      <c r="G32">
        <v>1935.28</v>
      </c>
      <c r="H32">
        <v>10242.26</v>
      </c>
      <c r="I32">
        <v>11919.16</v>
      </c>
      <c r="J32">
        <v>13894.17</v>
      </c>
      <c r="K32">
        <v>1731.13</v>
      </c>
      <c r="L32">
        <v>6132.12</v>
      </c>
      <c r="M32">
        <v>730.16</v>
      </c>
      <c r="N32">
        <v>0</v>
      </c>
      <c r="O32">
        <v>0</v>
      </c>
      <c r="P32">
        <v>10320.85</v>
      </c>
      <c r="Q32">
        <v>4713.53</v>
      </c>
      <c r="R32">
        <v>1036.56</v>
      </c>
      <c r="S32">
        <v>4230.99</v>
      </c>
      <c r="T32">
        <v>7201.62</v>
      </c>
      <c r="V32" s="4">
        <f t="shared" si="1"/>
        <v>98222.56</v>
      </c>
    </row>
    <row r="33" spans="2:22" x14ac:dyDescent="0.25">
      <c r="B33">
        <f>'One person'!E27</f>
        <v>2043</v>
      </c>
      <c r="C33">
        <f>'One person'!I27</f>
        <v>11348.31</v>
      </c>
      <c r="D33">
        <v>11348.31</v>
      </c>
      <c r="E33">
        <v>421.34</v>
      </c>
      <c r="F33">
        <v>16396.68</v>
      </c>
      <c r="G33">
        <v>2552.9899999999998</v>
      </c>
      <c r="H33">
        <v>10330.030000000001</v>
      </c>
      <c r="I33">
        <v>12466.82</v>
      </c>
      <c r="J33">
        <v>17117.12</v>
      </c>
      <c r="K33">
        <v>2238.44</v>
      </c>
      <c r="L33">
        <v>7779.69</v>
      </c>
      <c r="M33">
        <v>1022.73</v>
      </c>
      <c r="N33">
        <v>0</v>
      </c>
      <c r="O33">
        <v>0</v>
      </c>
      <c r="P33">
        <v>10441.52</v>
      </c>
      <c r="Q33">
        <v>4243.07</v>
      </c>
      <c r="R33">
        <v>780.47</v>
      </c>
      <c r="S33">
        <v>3729.91</v>
      </c>
      <c r="T33">
        <v>6926.68</v>
      </c>
      <c r="V33" s="4">
        <f t="shared" si="1"/>
        <v>107795.79999999999</v>
      </c>
    </row>
    <row r="34" spans="2:22" x14ac:dyDescent="0.25">
      <c r="B34">
        <f>'One person'!E28</f>
        <v>2044</v>
      </c>
      <c r="C34">
        <f>'One person'!I28</f>
        <v>11954.76</v>
      </c>
      <c r="D34">
        <v>11954.76</v>
      </c>
      <c r="E34">
        <v>711.3</v>
      </c>
      <c r="F34">
        <v>7832.27</v>
      </c>
      <c r="G34">
        <v>3277.33</v>
      </c>
      <c r="H34">
        <v>10356.870000000001</v>
      </c>
      <c r="I34">
        <v>12831.71</v>
      </c>
      <c r="J34">
        <v>8124.28</v>
      </c>
      <c r="K34">
        <v>2943.22</v>
      </c>
      <c r="L34">
        <v>10414.120000000001</v>
      </c>
      <c r="M34">
        <v>1483.93</v>
      </c>
      <c r="N34">
        <v>0</v>
      </c>
      <c r="O34">
        <v>0</v>
      </c>
      <c r="P34">
        <v>10505.22</v>
      </c>
      <c r="Q34">
        <v>3738.23</v>
      </c>
      <c r="R34">
        <v>568.04</v>
      </c>
      <c r="S34">
        <v>3207.5</v>
      </c>
      <c r="T34">
        <v>6573.16</v>
      </c>
      <c r="V34" s="4">
        <f t="shared" si="1"/>
        <v>94521.939999999988</v>
      </c>
    </row>
    <row r="35" spans="2:22" x14ac:dyDescent="0.25">
      <c r="B35">
        <f>'One person'!E29</f>
        <v>2045</v>
      </c>
      <c r="C35">
        <f>'One person'!I29</f>
        <v>12514.41</v>
      </c>
      <c r="D35">
        <v>12514.41</v>
      </c>
      <c r="E35">
        <v>987.65</v>
      </c>
      <c r="F35">
        <v>8990.69</v>
      </c>
      <c r="G35">
        <v>4184.17</v>
      </c>
      <c r="H35">
        <v>10316.14</v>
      </c>
      <c r="I35">
        <v>13168.42</v>
      </c>
      <c r="J35">
        <v>9249.9</v>
      </c>
      <c r="K35">
        <v>3764.52</v>
      </c>
      <c r="L35">
        <v>13519.34</v>
      </c>
      <c r="M35">
        <v>2220.19</v>
      </c>
      <c r="N35">
        <v>200.33</v>
      </c>
      <c r="O35">
        <v>0</v>
      </c>
      <c r="P35">
        <v>10501.93</v>
      </c>
      <c r="Q35">
        <v>3218.44</v>
      </c>
      <c r="R35">
        <v>404.3</v>
      </c>
      <c r="S35">
        <v>2684.05</v>
      </c>
      <c r="T35">
        <v>6142.19</v>
      </c>
      <c r="V35" s="4">
        <f t="shared" si="1"/>
        <v>102066.67000000001</v>
      </c>
    </row>
    <row r="36" spans="2:22" x14ac:dyDescent="0.25">
      <c r="B36">
        <f>'One person'!E30</f>
        <v>2046</v>
      </c>
      <c r="C36">
        <f>'One person'!I30</f>
        <v>13062</v>
      </c>
      <c r="D36">
        <v>13062</v>
      </c>
      <c r="E36">
        <v>1435.07</v>
      </c>
      <c r="F36">
        <v>9821.52</v>
      </c>
      <c r="G36">
        <v>5670.62</v>
      </c>
      <c r="H36">
        <v>10203.75</v>
      </c>
      <c r="I36">
        <v>13467.01</v>
      </c>
      <c r="J36">
        <v>10041.6</v>
      </c>
      <c r="K36">
        <v>4796.1499999999996</v>
      </c>
      <c r="L36">
        <v>17929.91</v>
      </c>
      <c r="M36">
        <v>2873.62</v>
      </c>
      <c r="N36">
        <v>396.55</v>
      </c>
      <c r="O36">
        <v>0</v>
      </c>
      <c r="P36">
        <v>10421.85</v>
      </c>
      <c r="Q36">
        <v>2703.67</v>
      </c>
      <c r="R36">
        <v>272.8</v>
      </c>
      <c r="S36">
        <v>2181.58</v>
      </c>
      <c r="T36">
        <v>5639.29</v>
      </c>
      <c r="V36" s="4">
        <f t="shared" si="1"/>
        <v>110916.99</v>
      </c>
    </row>
    <row r="37" spans="2:22" x14ac:dyDescent="0.25">
      <c r="B37">
        <f>'One person'!E31</f>
        <v>2047</v>
      </c>
      <c r="C37">
        <f>'One person'!I31</f>
        <v>13575.54</v>
      </c>
      <c r="D37">
        <v>13575.54</v>
      </c>
      <c r="E37">
        <v>2128.77</v>
      </c>
      <c r="F37">
        <v>10667.47</v>
      </c>
      <c r="G37">
        <v>7492.55</v>
      </c>
      <c r="H37">
        <v>10014.74</v>
      </c>
      <c r="I37">
        <v>13716.25</v>
      </c>
      <c r="J37">
        <v>10837.01</v>
      </c>
      <c r="K37">
        <v>6501.25</v>
      </c>
      <c r="L37">
        <v>21618.69</v>
      </c>
      <c r="M37">
        <v>3771.41</v>
      </c>
      <c r="N37">
        <v>673.32</v>
      </c>
      <c r="O37">
        <v>0</v>
      </c>
      <c r="P37">
        <v>10255.86</v>
      </c>
      <c r="Q37">
        <v>2212.1799999999998</v>
      </c>
      <c r="R37">
        <v>173.5</v>
      </c>
      <c r="S37">
        <v>1731.95</v>
      </c>
      <c r="T37">
        <v>5076.43</v>
      </c>
      <c r="V37" s="4">
        <f t="shared" si="1"/>
        <v>120446.92000000001</v>
      </c>
    </row>
    <row r="38" spans="2:22" x14ac:dyDescent="0.25">
      <c r="B38">
        <f>'One person'!E32</f>
        <v>2048</v>
      </c>
      <c r="C38">
        <f>'One person'!I32</f>
        <v>14076.62</v>
      </c>
      <c r="D38">
        <v>14076.62</v>
      </c>
      <c r="E38">
        <v>2757.47</v>
      </c>
      <c r="F38">
        <v>11350.98</v>
      </c>
      <c r="G38">
        <v>10220.66</v>
      </c>
      <c r="H38">
        <v>9744.82</v>
      </c>
      <c r="I38">
        <v>13906.43</v>
      </c>
      <c r="J38">
        <v>11481.53</v>
      </c>
      <c r="K38">
        <v>8564.91</v>
      </c>
      <c r="L38">
        <v>10101.75</v>
      </c>
      <c r="M38">
        <v>4833.41</v>
      </c>
      <c r="N38">
        <v>938.26</v>
      </c>
      <c r="O38">
        <v>185.73</v>
      </c>
      <c r="P38">
        <v>9996.64</v>
      </c>
      <c r="Q38">
        <v>1759.56</v>
      </c>
      <c r="R38">
        <v>99.71</v>
      </c>
      <c r="S38">
        <v>1334.17</v>
      </c>
      <c r="T38">
        <v>4472.4399999999996</v>
      </c>
      <c r="V38" s="4">
        <f t="shared" si="1"/>
        <v>115825.09</v>
      </c>
    </row>
    <row r="39" spans="2:22" x14ac:dyDescent="0.25">
      <c r="B39">
        <f>'One person'!E33</f>
        <v>2049</v>
      </c>
      <c r="C39">
        <f>'One person'!I33</f>
        <v>14650</v>
      </c>
      <c r="D39">
        <v>14650</v>
      </c>
      <c r="E39">
        <v>3615.87</v>
      </c>
      <c r="F39">
        <v>12024</v>
      </c>
      <c r="G39">
        <v>12639.18</v>
      </c>
      <c r="H39">
        <v>9372.7900000000009</v>
      </c>
      <c r="I39">
        <v>14025.61</v>
      </c>
      <c r="J39">
        <v>12110.06</v>
      </c>
      <c r="K39">
        <v>11629.04</v>
      </c>
      <c r="L39">
        <v>11323.51</v>
      </c>
      <c r="M39">
        <v>6164.11</v>
      </c>
      <c r="N39">
        <v>1348.94</v>
      </c>
      <c r="O39">
        <v>368.21</v>
      </c>
      <c r="P39">
        <v>9639.57</v>
      </c>
      <c r="Q39">
        <v>1357.69</v>
      </c>
      <c r="R39">
        <v>50.42</v>
      </c>
      <c r="S39">
        <v>985.05</v>
      </c>
      <c r="T39">
        <v>3850.56</v>
      </c>
      <c r="V39" s="4">
        <f t="shared" si="1"/>
        <v>125154.61000000002</v>
      </c>
    </row>
    <row r="40" spans="2:22" x14ac:dyDescent="0.25">
      <c r="B40">
        <f>'One person'!E34</f>
        <v>2050</v>
      </c>
      <c r="C40">
        <f>'One person'!I34</f>
        <v>15078.79</v>
      </c>
      <c r="D40">
        <v>15078.79</v>
      </c>
      <c r="E40">
        <v>4628.22</v>
      </c>
      <c r="F40">
        <v>12685</v>
      </c>
      <c r="G40">
        <v>6015.69</v>
      </c>
      <c r="H40">
        <v>8894.42</v>
      </c>
      <c r="I40">
        <v>14062.05</v>
      </c>
      <c r="J40">
        <v>12718.71</v>
      </c>
      <c r="K40">
        <v>14304.83</v>
      </c>
      <c r="L40">
        <v>12211.93</v>
      </c>
      <c r="M40">
        <v>8304.75</v>
      </c>
      <c r="N40">
        <v>2019.52</v>
      </c>
      <c r="O40">
        <v>612.53</v>
      </c>
      <c r="P40">
        <v>9164.26</v>
      </c>
      <c r="Q40">
        <v>1022.26</v>
      </c>
      <c r="R40">
        <v>22.06</v>
      </c>
      <c r="S40">
        <v>690.24</v>
      </c>
      <c r="T40">
        <v>3234.68</v>
      </c>
      <c r="V40" s="4">
        <f t="shared" si="1"/>
        <v>125669.94</v>
      </c>
    </row>
    <row r="41" spans="2:22" x14ac:dyDescent="0.25">
      <c r="B41">
        <f>'One person'!E35</f>
        <v>2051</v>
      </c>
      <c r="C41">
        <f>'One person'!I35</f>
        <v>15474.46</v>
      </c>
      <c r="D41">
        <v>15474.46</v>
      </c>
      <c r="E41">
        <v>5892.01</v>
      </c>
      <c r="F41">
        <v>13313.18</v>
      </c>
      <c r="G41">
        <v>6873.8</v>
      </c>
      <c r="H41">
        <v>8311.25</v>
      </c>
      <c r="I41">
        <v>14006.75</v>
      </c>
      <c r="J41">
        <v>13288</v>
      </c>
      <c r="K41">
        <v>6771.54</v>
      </c>
      <c r="L41">
        <v>13102.83</v>
      </c>
      <c r="M41">
        <v>10858.01</v>
      </c>
      <c r="N41">
        <v>2619.46</v>
      </c>
      <c r="O41">
        <v>855.69</v>
      </c>
      <c r="P41">
        <v>8574.81</v>
      </c>
      <c r="Q41">
        <v>744.03</v>
      </c>
      <c r="R41">
        <v>8.27</v>
      </c>
      <c r="S41">
        <v>456.72</v>
      </c>
      <c r="T41">
        <v>2646.67</v>
      </c>
      <c r="V41" s="4">
        <f t="shared" si="1"/>
        <v>123797.48000000001</v>
      </c>
    </row>
    <row r="42" spans="2:22" x14ac:dyDescent="0.25">
      <c r="B42">
        <f>'One person'!E36</f>
        <v>2052</v>
      </c>
      <c r="C42">
        <f>'One person'!I36</f>
        <v>15825.34</v>
      </c>
      <c r="D42">
        <v>15825.34</v>
      </c>
      <c r="E42">
        <v>7912.81</v>
      </c>
      <c r="F42">
        <v>13939.03</v>
      </c>
      <c r="G42">
        <v>7478.9</v>
      </c>
      <c r="H42">
        <v>7630.76</v>
      </c>
      <c r="I42">
        <v>13854.14</v>
      </c>
      <c r="J42">
        <v>13845.74</v>
      </c>
      <c r="K42">
        <v>7686.41</v>
      </c>
      <c r="L42">
        <v>13859.77</v>
      </c>
      <c r="M42">
        <v>14544.3</v>
      </c>
      <c r="N42">
        <v>3428.84</v>
      </c>
      <c r="O42">
        <v>1226.5899999999999</v>
      </c>
      <c r="P42">
        <v>7882.51</v>
      </c>
      <c r="Q42">
        <v>529.55999999999995</v>
      </c>
      <c r="R42">
        <v>2.5299999999999998</v>
      </c>
      <c r="S42">
        <v>274.62</v>
      </c>
      <c r="T42">
        <v>2105.15</v>
      </c>
      <c r="V42" s="4">
        <f t="shared" si="1"/>
        <v>132027</v>
      </c>
    </row>
    <row r="43" spans="2:22" x14ac:dyDescent="0.25">
      <c r="B43">
        <f>'One person'!E37</f>
        <v>2053</v>
      </c>
      <c r="C43">
        <f>'One person'!I37</f>
        <v>16118.23</v>
      </c>
      <c r="D43">
        <v>16118.23</v>
      </c>
      <c r="E43">
        <v>10327.92</v>
      </c>
      <c r="F43">
        <v>14541.07</v>
      </c>
      <c r="G43">
        <v>8087.4</v>
      </c>
      <c r="H43">
        <v>6869.13</v>
      </c>
      <c r="I43">
        <v>13597.52</v>
      </c>
      <c r="J43">
        <v>14375.94</v>
      </c>
      <c r="K43">
        <v>8331.48</v>
      </c>
      <c r="L43">
        <v>14610.42</v>
      </c>
      <c r="M43">
        <v>17662.650000000001</v>
      </c>
      <c r="N43">
        <v>4377.87</v>
      </c>
      <c r="O43">
        <v>1834.42</v>
      </c>
      <c r="P43">
        <v>7104.65</v>
      </c>
      <c r="Q43">
        <v>357.31</v>
      </c>
      <c r="R43">
        <v>0.57999999999999996</v>
      </c>
      <c r="S43">
        <v>146.36000000000001</v>
      </c>
      <c r="T43">
        <v>1624.34</v>
      </c>
      <c r="V43" s="4">
        <f t="shared" si="1"/>
        <v>139967.28999999998</v>
      </c>
    </row>
    <row r="44" spans="2:22" x14ac:dyDescent="0.25">
      <c r="B44">
        <f>'One person'!E38</f>
        <v>2054</v>
      </c>
      <c r="C44">
        <f>'One person'!I38</f>
        <v>16341.72</v>
      </c>
      <c r="D44">
        <v>16341.72</v>
      </c>
      <c r="E44">
        <v>13802.2</v>
      </c>
      <c r="F44">
        <v>15139.14</v>
      </c>
      <c r="G44">
        <v>8576.2999999999993</v>
      </c>
      <c r="H44">
        <v>6051.84</v>
      </c>
      <c r="I44">
        <v>13231.04</v>
      </c>
      <c r="J44">
        <v>14893.36</v>
      </c>
      <c r="K44">
        <v>8978.33</v>
      </c>
      <c r="L44">
        <v>15355.26</v>
      </c>
      <c r="M44">
        <v>8288.92</v>
      </c>
      <c r="N44">
        <v>5554.1</v>
      </c>
      <c r="O44">
        <v>2368.06</v>
      </c>
      <c r="P44">
        <v>6263.24</v>
      </c>
      <c r="Q44">
        <v>227.25</v>
      </c>
      <c r="R44">
        <v>0.08</v>
      </c>
      <c r="S44">
        <v>67.8</v>
      </c>
      <c r="T44">
        <v>1223.04</v>
      </c>
      <c r="V44" s="4">
        <f t="shared" si="1"/>
        <v>136361.67999999996</v>
      </c>
    </row>
    <row r="45" spans="2:22" x14ac:dyDescent="0.25">
      <c r="B45">
        <f>'One person'!E39</f>
        <v>2055</v>
      </c>
      <c r="C45">
        <f>'One person'!I39</f>
        <v>16481.759999999998</v>
      </c>
      <c r="D45">
        <v>16481.759999999998</v>
      </c>
      <c r="E45">
        <v>16724.61</v>
      </c>
      <c r="F45">
        <v>15807.46</v>
      </c>
      <c r="G45">
        <v>9053.2999999999993</v>
      </c>
      <c r="H45">
        <v>5210.3599999999997</v>
      </c>
      <c r="I45">
        <v>12725.91</v>
      </c>
      <c r="J45">
        <v>15458.47</v>
      </c>
      <c r="K45">
        <v>9504.25</v>
      </c>
      <c r="L45">
        <v>16078.41</v>
      </c>
      <c r="M45">
        <v>9323.15</v>
      </c>
      <c r="N45">
        <v>7434.89</v>
      </c>
      <c r="O45">
        <v>3082.49</v>
      </c>
      <c r="P45">
        <v>5386.01</v>
      </c>
      <c r="Q45">
        <v>130.6</v>
      </c>
      <c r="R45">
        <v>0</v>
      </c>
      <c r="S45">
        <v>26.95</v>
      </c>
      <c r="T45">
        <v>890.16</v>
      </c>
      <c r="V45" s="4">
        <f t="shared" si="1"/>
        <v>143318.78000000003</v>
      </c>
    </row>
    <row r="46" spans="2:22" x14ac:dyDescent="0.25">
      <c r="B46">
        <f>'One person'!E40</f>
        <v>2056</v>
      </c>
      <c r="C46">
        <f>'One person'!I40</f>
        <v>16524.580000000002</v>
      </c>
      <c r="D46">
        <v>16524.580000000002</v>
      </c>
      <c r="E46">
        <v>7834.46</v>
      </c>
      <c r="F46">
        <v>16357.18</v>
      </c>
      <c r="G46">
        <v>9514.91</v>
      </c>
      <c r="H46">
        <v>4376.9799999999996</v>
      </c>
      <c r="I46">
        <v>12076.4</v>
      </c>
      <c r="J46">
        <v>15910.92</v>
      </c>
      <c r="K46">
        <v>10017.299999999999</v>
      </c>
      <c r="L46">
        <v>16802.47</v>
      </c>
      <c r="M46">
        <v>10068.61</v>
      </c>
      <c r="N46">
        <v>9651.7800000000007</v>
      </c>
      <c r="O46">
        <v>3925.37</v>
      </c>
      <c r="P46">
        <v>4507.04</v>
      </c>
      <c r="Q46">
        <v>66.040000000000006</v>
      </c>
      <c r="R46">
        <v>0</v>
      </c>
      <c r="S46">
        <v>8.74</v>
      </c>
      <c r="T46">
        <v>633.55999999999995</v>
      </c>
      <c r="V46" s="4">
        <f t="shared" si="1"/>
        <v>138276.34</v>
      </c>
    </row>
    <row r="47" spans="2:22" x14ac:dyDescent="0.25">
      <c r="B47">
        <f>'One person'!E41</f>
        <v>2057</v>
      </c>
      <c r="C47">
        <f>'One person'!I41</f>
        <v>16459.599999999999</v>
      </c>
      <c r="D47">
        <v>16459.599999999999</v>
      </c>
      <c r="E47">
        <v>8799.3799999999992</v>
      </c>
      <c r="F47">
        <v>16889.419999999998</v>
      </c>
      <c r="G47">
        <v>9945.25</v>
      </c>
      <c r="H47">
        <v>3581.32</v>
      </c>
      <c r="I47">
        <v>11284.61</v>
      </c>
      <c r="J47">
        <v>16328.43</v>
      </c>
      <c r="K47">
        <v>10514.69</v>
      </c>
      <c r="L47">
        <v>17607.79</v>
      </c>
      <c r="M47">
        <v>10815.5</v>
      </c>
      <c r="N47">
        <v>12800.59</v>
      </c>
      <c r="O47">
        <v>4950.95</v>
      </c>
      <c r="P47">
        <v>3663.29</v>
      </c>
      <c r="Q47">
        <v>28.89</v>
      </c>
      <c r="R47">
        <v>0</v>
      </c>
      <c r="S47">
        <v>2.13</v>
      </c>
      <c r="T47">
        <v>427.49</v>
      </c>
      <c r="V47" s="4">
        <f t="shared" si="1"/>
        <v>144099.33000000002</v>
      </c>
    </row>
    <row r="48" spans="2:22" x14ac:dyDescent="0.25">
      <c r="B48">
        <f>'One person'!E42</f>
        <v>2058</v>
      </c>
      <c r="C48">
        <f>'One person'!I42</f>
        <v>16280.27</v>
      </c>
      <c r="D48">
        <v>16280.27</v>
      </c>
      <c r="E48">
        <v>9497.43</v>
      </c>
      <c r="F48">
        <v>17398.189999999999</v>
      </c>
      <c r="G48">
        <v>10366.43</v>
      </c>
      <c r="H48">
        <v>2848.57</v>
      </c>
      <c r="I48">
        <v>10360.67</v>
      </c>
      <c r="J48">
        <v>16698.68</v>
      </c>
      <c r="K48">
        <v>10981.69</v>
      </c>
      <c r="L48">
        <v>18289.59</v>
      </c>
      <c r="M48">
        <v>11446.01</v>
      </c>
      <c r="N48">
        <v>15434.09</v>
      </c>
      <c r="O48">
        <v>6580.15</v>
      </c>
      <c r="P48">
        <v>2908.28</v>
      </c>
      <c r="Q48">
        <v>10.83</v>
      </c>
      <c r="R48">
        <v>0</v>
      </c>
      <c r="S48">
        <v>0.33</v>
      </c>
      <c r="T48">
        <v>271.88</v>
      </c>
      <c r="V48" s="4">
        <f t="shared" si="1"/>
        <v>149373.08999999997</v>
      </c>
    </row>
    <row r="49" spans="2:22" x14ac:dyDescent="0.25">
      <c r="B49">
        <f>'One person'!E43</f>
        <v>2059</v>
      </c>
      <c r="C49">
        <f>'One person'!I43</f>
        <v>15978.71</v>
      </c>
      <c r="D49">
        <v>15978.71</v>
      </c>
      <c r="E49">
        <v>10197.06</v>
      </c>
      <c r="F49">
        <v>17875.830000000002</v>
      </c>
      <c r="G49">
        <v>10765.53</v>
      </c>
      <c r="H49">
        <v>2197.9699999999998</v>
      </c>
      <c r="I49">
        <v>9326.57</v>
      </c>
      <c r="J49">
        <v>17007.73</v>
      </c>
      <c r="K49">
        <v>11439.57</v>
      </c>
      <c r="L49">
        <v>18963.25</v>
      </c>
      <c r="M49">
        <v>12070.5</v>
      </c>
      <c r="N49">
        <v>7211.88</v>
      </c>
      <c r="O49">
        <v>8481.36</v>
      </c>
      <c r="P49">
        <v>2240.33</v>
      </c>
      <c r="Q49">
        <v>3.31</v>
      </c>
      <c r="R49">
        <v>0</v>
      </c>
      <c r="S49">
        <v>0</v>
      </c>
      <c r="T49">
        <v>156.25</v>
      </c>
      <c r="V49" s="4">
        <f t="shared" si="1"/>
        <v>143915.85</v>
      </c>
    </row>
    <row r="50" spans="2:22" x14ac:dyDescent="0.25">
      <c r="B50">
        <f>'One person'!E44</f>
        <v>2060</v>
      </c>
      <c r="C50">
        <f>'One person'!I44</f>
        <v>15548.05</v>
      </c>
      <c r="D50">
        <v>15548.05</v>
      </c>
      <c r="E50">
        <v>10789.26</v>
      </c>
      <c r="F50">
        <v>18311.72</v>
      </c>
      <c r="G50">
        <v>11154.95</v>
      </c>
      <c r="H50">
        <v>1654.95</v>
      </c>
      <c r="I50">
        <v>8216.89</v>
      </c>
      <c r="J50">
        <v>17243.55</v>
      </c>
      <c r="K50">
        <v>11875.89</v>
      </c>
      <c r="L50">
        <v>19622.71</v>
      </c>
      <c r="M50">
        <v>12689.43</v>
      </c>
      <c r="N50">
        <v>8084.12</v>
      </c>
      <c r="O50">
        <v>11175.78</v>
      </c>
      <c r="P50">
        <v>1654.09</v>
      </c>
      <c r="Q50">
        <v>0.76</v>
      </c>
      <c r="R50">
        <v>0</v>
      </c>
      <c r="S50">
        <v>0</v>
      </c>
      <c r="T50">
        <v>79.010000000000005</v>
      </c>
      <c r="V50" s="4">
        <f t="shared" si="1"/>
        <v>148101.16</v>
      </c>
    </row>
    <row r="51" spans="2:22" x14ac:dyDescent="0.25">
      <c r="B51">
        <f>'One person'!E45</f>
        <v>2061</v>
      </c>
      <c r="C51">
        <f>'One person'!I45</f>
        <v>14954.46</v>
      </c>
      <c r="D51">
        <v>14954.46</v>
      </c>
      <c r="E51">
        <v>11376.12</v>
      </c>
      <c r="F51">
        <v>18692.16</v>
      </c>
      <c r="G51">
        <v>11584.36</v>
      </c>
      <c r="H51">
        <v>1204.51</v>
      </c>
      <c r="I51">
        <v>7074.36</v>
      </c>
      <c r="J51">
        <v>17391.32</v>
      </c>
      <c r="K51">
        <v>12301.73</v>
      </c>
      <c r="L51">
        <v>20261.21</v>
      </c>
      <c r="M51">
        <v>13289.18</v>
      </c>
      <c r="N51">
        <v>8718.39</v>
      </c>
      <c r="O51">
        <v>13415.28</v>
      </c>
      <c r="P51">
        <v>1159.05</v>
      </c>
      <c r="Q51">
        <v>0.11</v>
      </c>
      <c r="R51">
        <v>0</v>
      </c>
      <c r="S51">
        <v>0</v>
      </c>
      <c r="T51">
        <v>34.57</v>
      </c>
      <c r="V51" s="4">
        <f t="shared" si="1"/>
        <v>151456.80999999997</v>
      </c>
    </row>
    <row r="52" spans="2:22" x14ac:dyDescent="0.25">
      <c r="B52">
        <f>'One person'!E46</f>
        <v>2062</v>
      </c>
      <c r="C52">
        <f>'One person'!I46</f>
        <v>14191.21</v>
      </c>
      <c r="D52">
        <v>14191.21</v>
      </c>
      <c r="E52">
        <v>11958.03</v>
      </c>
      <c r="F52">
        <v>19001.419999999998</v>
      </c>
      <c r="G52">
        <v>11923.42</v>
      </c>
      <c r="H52">
        <v>857.3</v>
      </c>
      <c r="I52">
        <v>5942.85</v>
      </c>
      <c r="J52">
        <v>17436.5</v>
      </c>
      <c r="K52">
        <v>12763.48</v>
      </c>
      <c r="L52">
        <v>20871.54</v>
      </c>
      <c r="M52">
        <v>13889.45</v>
      </c>
      <c r="N52">
        <v>9354.42</v>
      </c>
      <c r="O52">
        <v>6247.34</v>
      </c>
      <c r="P52">
        <v>766.92</v>
      </c>
      <c r="Q52">
        <v>0</v>
      </c>
      <c r="R52">
        <v>0</v>
      </c>
      <c r="S52">
        <v>0</v>
      </c>
      <c r="T52">
        <v>12.95</v>
      </c>
      <c r="V52" s="4">
        <f t="shared" si="1"/>
        <v>145216.83000000002</v>
      </c>
    </row>
    <row r="53" spans="2:22" x14ac:dyDescent="0.25">
      <c r="B53">
        <f>'One person'!E47</f>
        <v>2063</v>
      </c>
      <c r="C53">
        <f>'One person'!I47</f>
        <v>13260.76</v>
      </c>
      <c r="D53">
        <v>13260.76</v>
      </c>
      <c r="E53">
        <v>12522.37</v>
      </c>
      <c r="F53">
        <v>19223.59</v>
      </c>
      <c r="G53">
        <v>12236.3</v>
      </c>
      <c r="H53">
        <v>578.45000000000005</v>
      </c>
      <c r="I53">
        <v>4862.53</v>
      </c>
      <c r="J53">
        <v>17367.939999999999</v>
      </c>
      <c r="K53">
        <v>13137.05</v>
      </c>
      <c r="L53">
        <v>21444.55</v>
      </c>
      <c r="M53">
        <v>14475.41</v>
      </c>
      <c r="N53">
        <v>9894.82</v>
      </c>
      <c r="O53">
        <v>6981.61</v>
      </c>
      <c r="P53">
        <v>461.14</v>
      </c>
      <c r="Q53">
        <v>0</v>
      </c>
      <c r="R53">
        <v>0</v>
      </c>
      <c r="S53">
        <v>0</v>
      </c>
      <c r="T53">
        <v>3.96</v>
      </c>
      <c r="V53" s="4">
        <f t="shared" si="1"/>
        <v>146450.48000000001</v>
      </c>
    </row>
    <row r="54" spans="2:22" x14ac:dyDescent="0.25">
      <c r="B54">
        <f>'One person'!E48</f>
        <v>2064</v>
      </c>
      <c r="C54">
        <f>'One person'!I48</f>
        <v>12175.03</v>
      </c>
      <c r="D54">
        <v>12175.03</v>
      </c>
      <c r="E54">
        <v>13087.28</v>
      </c>
      <c r="F54">
        <v>19340.87</v>
      </c>
      <c r="G54">
        <v>12513.75</v>
      </c>
      <c r="H54">
        <v>367.89</v>
      </c>
      <c r="I54">
        <v>3867.64</v>
      </c>
      <c r="J54">
        <v>17178.71</v>
      </c>
      <c r="K54">
        <v>13481.78</v>
      </c>
      <c r="L54">
        <v>21967.45</v>
      </c>
      <c r="M54">
        <v>15057.97</v>
      </c>
      <c r="N54">
        <v>10430.73</v>
      </c>
      <c r="O54">
        <v>7509.43</v>
      </c>
      <c r="P54">
        <v>245.76</v>
      </c>
      <c r="Q54">
        <v>0</v>
      </c>
      <c r="R54">
        <v>0</v>
      </c>
      <c r="S54">
        <v>0</v>
      </c>
      <c r="T54">
        <v>0.91</v>
      </c>
      <c r="V54" s="4">
        <f t="shared" si="1"/>
        <v>147225.20000000001</v>
      </c>
    </row>
    <row r="55" spans="2:22" x14ac:dyDescent="0.25">
      <c r="B55">
        <f>'One person'!E49</f>
        <v>2065</v>
      </c>
      <c r="C55">
        <f>'One person'!I49</f>
        <v>10959.83</v>
      </c>
      <c r="D55">
        <v>10959.83</v>
      </c>
      <c r="E55">
        <v>13638.99</v>
      </c>
      <c r="F55">
        <v>19334.810000000001</v>
      </c>
      <c r="G55">
        <v>12745.35</v>
      </c>
      <c r="H55">
        <v>211.43</v>
      </c>
      <c r="I55">
        <v>2984.29</v>
      </c>
      <c r="J55">
        <v>16860.509999999998</v>
      </c>
      <c r="K55">
        <v>13787.47</v>
      </c>
      <c r="L55">
        <v>22423.84</v>
      </c>
      <c r="M55">
        <v>15682.33</v>
      </c>
      <c r="N55">
        <v>10962.48</v>
      </c>
      <c r="O55">
        <v>8036.16</v>
      </c>
      <c r="P55">
        <v>113.84</v>
      </c>
      <c r="Q55">
        <v>0</v>
      </c>
      <c r="R55">
        <v>0</v>
      </c>
      <c r="S55">
        <v>0</v>
      </c>
      <c r="T55">
        <v>0.13</v>
      </c>
      <c r="V55" s="4">
        <f t="shared" si="1"/>
        <v>147741.46000000002</v>
      </c>
    </row>
    <row r="56" spans="2:22" x14ac:dyDescent="0.25">
      <c r="B56">
        <f>'One person'!E50</f>
        <v>2066</v>
      </c>
      <c r="C56">
        <f>'One person'!I50</f>
        <v>9655.83</v>
      </c>
      <c r="D56">
        <v>9655.83</v>
      </c>
      <c r="E56">
        <v>14187.51</v>
      </c>
      <c r="F56">
        <v>19187.38</v>
      </c>
      <c r="G56">
        <v>12922.08</v>
      </c>
      <c r="H56">
        <v>106.91</v>
      </c>
      <c r="I56">
        <v>2247</v>
      </c>
      <c r="J56">
        <v>16406.080000000002</v>
      </c>
      <c r="K56">
        <v>14042.65</v>
      </c>
      <c r="L56">
        <v>22794.85</v>
      </c>
      <c r="M56">
        <v>16227.69</v>
      </c>
      <c r="N56">
        <v>11478.75</v>
      </c>
      <c r="O56">
        <v>8479.02</v>
      </c>
      <c r="P56">
        <v>45.25</v>
      </c>
      <c r="Q56">
        <v>0</v>
      </c>
      <c r="R56">
        <v>0</v>
      </c>
      <c r="S56">
        <v>0</v>
      </c>
      <c r="T56">
        <v>0</v>
      </c>
      <c r="V56" s="4">
        <f t="shared" si="1"/>
        <v>147781</v>
      </c>
    </row>
    <row r="57" spans="2:22" x14ac:dyDescent="0.25">
      <c r="B57">
        <f>'One person'!E51</f>
        <v>2067</v>
      </c>
      <c r="C57">
        <f>'One person'!I51</f>
        <v>8313.2199999999993</v>
      </c>
      <c r="D57">
        <v>8313.2199999999993</v>
      </c>
      <c r="E57">
        <v>14774.59</v>
      </c>
      <c r="F57">
        <v>18881.77</v>
      </c>
      <c r="G57">
        <v>13032.81</v>
      </c>
      <c r="H57">
        <v>46.78</v>
      </c>
      <c r="I57">
        <v>1635.42</v>
      </c>
      <c r="J57">
        <v>15779.73</v>
      </c>
      <c r="K57">
        <v>14237.35</v>
      </c>
      <c r="L57">
        <v>23061.37</v>
      </c>
      <c r="M57">
        <v>16755.73</v>
      </c>
      <c r="N57">
        <v>11995.68</v>
      </c>
      <c r="O57">
        <v>8913.5400000000009</v>
      </c>
      <c r="P57">
        <v>14.68</v>
      </c>
      <c r="Q57">
        <v>0</v>
      </c>
      <c r="R57">
        <v>0</v>
      </c>
      <c r="S57">
        <v>0</v>
      </c>
      <c r="T57">
        <v>0</v>
      </c>
      <c r="V57" s="4">
        <f t="shared" si="1"/>
        <v>147442.66999999998</v>
      </c>
    </row>
    <row r="58" spans="2:22" x14ac:dyDescent="0.25">
      <c r="B58">
        <f>'One person'!E52</f>
        <v>2068</v>
      </c>
      <c r="C58">
        <f>'One person'!I52</f>
        <v>6983.56</v>
      </c>
      <c r="D58">
        <v>6983.56</v>
      </c>
      <c r="E58">
        <v>15288.39</v>
      </c>
      <c r="F58">
        <v>18404.54</v>
      </c>
      <c r="G58">
        <v>13066.67</v>
      </c>
      <c r="H58">
        <v>17.53</v>
      </c>
      <c r="I58">
        <v>1164</v>
      </c>
      <c r="J58">
        <v>14974.36</v>
      </c>
      <c r="K58">
        <v>14359.36</v>
      </c>
      <c r="L58">
        <v>23202.06</v>
      </c>
      <c r="M58">
        <v>17260.46</v>
      </c>
      <c r="N58">
        <v>12570.62</v>
      </c>
      <c r="O58">
        <v>9338.07</v>
      </c>
      <c r="P58">
        <v>3.57</v>
      </c>
      <c r="Q58">
        <v>0</v>
      </c>
      <c r="R58">
        <v>0</v>
      </c>
      <c r="S58">
        <v>0</v>
      </c>
      <c r="T58">
        <v>0</v>
      </c>
      <c r="V58" s="4">
        <f t="shared" si="1"/>
        <v>146633.19</v>
      </c>
    </row>
    <row r="59" spans="2:22" x14ac:dyDescent="0.25">
      <c r="B59">
        <f>'One person'!E53</f>
        <v>2069</v>
      </c>
      <c r="C59">
        <f>'One person'!I53</f>
        <v>5714.06</v>
      </c>
      <c r="D59">
        <v>5714.06</v>
      </c>
      <c r="E59">
        <v>15785.86</v>
      </c>
      <c r="F59">
        <v>17747.14</v>
      </c>
      <c r="G59">
        <v>13015.29</v>
      </c>
      <c r="H59">
        <v>5.36</v>
      </c>
      <c r="I59">
        <v>785.39</v>
      </c>
      <c r="J59">
        <v>13992.56</v>
      </c>
      <c r="K59">
        <v>14396.67</v>
      </c>
      <c r="L59">
        <v>23194.78</v>
      </c>
      <c r="M59">
        <v>17734.330000000002</v>
      </c>
      <c r="N59">
        <v>13057.37</v>
      </c>
      <c r="O59">
        <v>9838.52</v>
      </c>
      <c r="P59">
        <v>0.55000000000000004</v>
      </c>
      <c r="Q59">
        <v>0</v>
      </c>
      <c r="R59">
        <v>0</v>
      </c>
      <c r="S59">
        <v>0</v>
      </c>
      <c r="T59">
        <v>0</v>
      </c>
      <c r="V59" s="4">
        <f t="shared" si="1"/>
        <v>145267.87999999998</v>
      </c>
    </row>
    <row r="60" spans="2:22" x14ac:dyDescent="0.25">
      <c r="B60">
        <f>'One person'!E54</f>
        <v>2070</v>
      </c>
      <c r="C60">
        <f>'One person'!I54</f>
        <v>4544.9399999999996</v>
      </c>
      <c r="D60">
        <v>4544.9399999999996</v>
      </c>
      <c r="E60">
        <v>16261.38</v>
      </c>
      <c r="F60">
        <v>16872.060000000001</v>
      </c>
      <c r="G60">
        <v>12873.48</v>
      </c>
      <c r="H60">
        <v>1.23</v>
      </c>
      <c r="I60">
        <v>499.51</v>
      </c>
      <c r="J60">
        <v>12846.91</v>
      </c>
      <c r="K60">
        <v>14340.06</v>
      </c>
      <c r="L60">
        <v>23017.93</v>
      </c>
      <c r="M60">
        <v>18166.759999999998</v>
      </c>
      <c r="N60">
        <v>13538.31</v>
      </c>
      <c r="O60">
        <v>10210.14</v>
      </c>
      <c r="P60">
        <v>0</v>
      </c>
      <c r="Q60">
        <v>0</v>
      </c>
      <c r="R60">
        <v>0</v>
      </c>
      <c r="S60">
        <v>0</v>
      </c>
      <c r="T60">
        <v>0</v>
      </c>
      <c r="V60" s="4">
        <f t="shared" si="1"/>
        <v>143172.71000000002</v>
      </c>
    </row>
    <row r="61" spans="2:22" x14ac:dyDescent="0.25">
      <c r="B61">
        <f>'One person'!E55</f>
        <v>2071</v>
      </c>
      <c r="C61">
        <f>'One person'!I55</f>
        <v>3506.9</v>
      </c>
      <c r="D61">
        <v>3506.9</v>
      </c>
      <c r="E61">
        <v>16707.810000000001</v>
      </c>
      <c r="F61">
        <v>15786.84</v>
      </c>
      <c r="G61">
        <v>12635.03</v>
      </c>
      <c r="H61">
        <v>0.18</v>
      </c>
      <c r="I61">
        <v>287.07</v>
      </c>
      <c r="J61">
        <v>11564.65</v>
      </c>
      <c r="K61">
        <v>14183.82</v>
      </c>
      <c r="L61">
        <v>22651.31</v>
      </c>
      <c r="M61">
        <v>18544.189999999999</v>
      </c>
      <c r="N61">
        <v>14009.11</v>
      </c>
      <c r="O61">
        <v>10577.59</v>
      </c>
      <c r="P61">
        <v>0</v>
      </c>
      <c r="Q61">
        <v>0</v>
      </c>
      <c r="R61">
        <v>0</v>
      </c>
      <c r="S61">
        <v>0</v>
      </c>
      <c r="T61">
        <v>0</v>
      </c>
      <c r="V61" s="4">
        <f t="shared" si="1"/>
        <v>140454.5</v>
      </c>
    </row>
    <row r="62" spans="2:22" x14ac:dyDescent="0.25">
      <c r="B62">
        <f>'One person'!E56</f>
        <v>2072</v>
      </c>
      <c r="C62">
        <f>'One person'!I56</f>
        <v>2640.5</v>
      </c>
      <c r="D62">
        <v>2640.5</v>
      </c>
      <c r="E62">
        <v>17115.22</v>
      </c>
      <c r="F62">
        <v>14512.27</v>
      </c>
      <c r="G62">
        <v>12294.48</v>
      </c>
      <c r="H62">
        <v>0</v>
      </c>
      <c r="I62">
        <v>145.16</v>
      </c>
      <c r="J62">
        <v>10188.69</v>
      </c>
      <c r="K62">
        <v>13921.09</v>
      </c>
      <c r="L62">
        <v>22078.799999999999</v>
      </c>
      <c r="M62">
        <v>18851.009999999998</v>
      </c>
      <c r="N62">
        <v>14464.96</v>
      </c>
      <c r="O62">
        <v>10936.73</v>
      </c>
      <c r="P62">
        <v>0</v>
      </c>
      <c r="Q62">
        <v>0</v>
      </c>
      <c r="R62">
        <v>0</v>
      </c>
      <c r="S62">
        <v>0</v>
      </c>
      <c r="T62">
        <v>0</v>
      </c>
      <c r="V62" s="4">
        <f t="shared" si="1"/>
        <v>137148.91</v>
      </c>
    </row>
    <row r="63" spans="2:22" x14ac:dyDescent="0.25">
      <c r="B63">
        <f>'One person'!E57</f>
        <v>2073</v>
      </c>
      <c r="C63">
        <f>'One person'!I57</f>
        <v>1921.82</v>
      </c>
      <c r="D63">
        <v>1921.82</v>
      </c>
      <c r="E63">
        <v>17470.8</v>
      </c>
      <c r="F63">
        <v>13080.17</v>
      </c>
      <c r="G63">
        <v>11825.11</v>
      </c>
      <c r="H63">
        <v>0</v>
      </c>
      <c r="I63">
        <v>63.51</v>
      </c>
      <c r="J63">
        <v>8771.99</v>
      </c>
      <c r="K63">
        <v>13545.88</v>
      </c>
      <c r="L63">
        <v>21290.15</v>
      </c>
      <c r="M63">
        <v>19071.419999999998</v>
      </c>
      <c r="N63">
        <v>14900.69</v>
      </c>
      <c r="O63">
        <v>11283.83</v>
      </c>
      <c r="P63">
        <v>0</v>
      </c>
      <c r="Q63">
        <v>0</v>
      </c>
      <c r="R63">
        <v>0</v>
      </c>
      <c r="S63">
        <v>0</v>
      </c>
      <c r="T63">
        <v>0</v>
      </c>
      <c r="V63" s="4">
        <f t="shared" si="1"/>
        <v>133225.37</v>
      </c>
    </row>
    <row r="64" spans="2:22" x14ac:dyDescent="0.25">
      <c r="B64">
        <f>'One person'!E58</f>
        <v>2074</v>
      </c>
      <c r="C64">
        <f>'One person'!I58</f>
        <v>1367.84</v>
      </c>
      <c r="D64">
        <v>1367.84</v>
      </c>
      <c r="E64">
        <v>17759.86</v>
      </c>
      <c r="F64">
        <v>11531.07</v>
      </c>
      <c r="G64">
        <v>11221.58</v>
      </c>
      <c r="H64">
        <v>0</v>
      </c>
      <c r="I64">
        <v>23.8</v>
      </c>
      <c r="J64">
        <v>7368.95</v>
      </c>
      <c r="K64">
        <v>13028.73</v>
      </c>
      <c r="L64">
        <v>20240.38</v>
      </c>
      <c r="M64">
        <v>19187.77</v>
      </c>
      <c r="N64">
        <v>15309.77</v>
      </c>
      <c r="O64">
        <v>11614.09</v>
      </c>
      <c r="P64">
        <v>0</v>
      </c>
      <c r="Q64">
        <v>0</v>
      </c>
      <c r="R64">
        <v>0</v>
      </c>
      <c r="S64">
        <v>0</v>
      </c>
      <c r="T64">
        <v>0</v>
      </c>
      <c r="V64" s="4">
        <f t="shared" si="1"/>
        <v>128653.84000000001</v>
      </c>
    </row>
    <row r="65" spans="2:22" x14ac:dyDescent="0.25">
      <c r="B65">
        <f>'One person'!E59</f>
        <v>2075</v>
      </c>
      <c r="C65">
        <f>'One person'!I59</f>
        <v>922.93</v>
      </c>
      <c r="D65">
        <v>922.93</v>
      </c>
      <c r="E65">
        <v>17967.509999999998</v>
      </c>
      <c r="F65">
        <v>9916.0400000000009</v>
      </c>
      <c r="G65">
        <v>10485.83</v>
      </c>
      <c r="H65">
        <v>0</v>
      </c>
      <c r="I65">
        <v>7.27</v>
      </c>
      <c r="J65">
        <v>6029.39</v>
      </c>
      <c r="K65">
        <v>12363.77</v>
      </c>
      <c r="L65">
        <v>18938.509999999998</v>
      </c>
      <c r="M65">
        <v>19181.75</v>
      </c>
      <c r="N65">
        <v>15683.08</v>
      </c>
      <c r="O65">
        <v>11918.86</v>
      </c>
      <c r="P65">
        <v>0</v>
      </c>
      <c r="Q65">
        <v>0</v>
      </c>
      <c r="R65">
        <v>0</v>
      </c>
      <c r="S65">
        <v>0</v>
      </c>
      <c r="T65">
        <v>0</v>
      </c>
      <c r="V65" s="4">
        <f t="shared" si="1"/>
        <v>123414.93999999999</v>
      </c>
    </row>
    <row r="66" spans="2:22" x14ac:dyDescent="0.25">
      <c r="B66">
        <f>'One person'!E60</f>
        <v>2076</v>
      </c>
      <c r="C66">
        <f>'One person'!I60</f>
        <v>586.98</v>
      </c>
      <c r="D66">
        <v>586.98</v>
      </c>
      <c r="E66">
        <v>18077.12</v>
      </c>
      <c r="F66">
        <v>8297.7900000000009</v>
      </c>
      <c r="G66">
        <v>9627.2999999999993</v>
      </c>
      <c r="H66">
        <v>0</v>
      </c>
      <c r="I66">
        <v>1.67</v>
      </c>
      <c r="J66">
        <v>4795.75</v>
      </c>
      <c r="K66">
        <v>11553.14</v>
      </c>
      <c r="L66">
        <v>17409.490000000002</v>
      </c>
      <c r="M66">
        <v>19035.490000000002</v>
      </c>
      <c r="N66">
        <v>16008.91</v>
      </c>
      <c r="O66">
        <v>12189.11</v>
      </c>
      <c r="P66">
        <v>0</v>
      </c>
      <c r="Q66">
        <v>0</v>
      </c>
      <c r="R66">
        <v>0</v>
      </c>
      <c r="S66">
        <v>0</v>
      </c>
      <c r="T66">
        <v>0</v>
      </c>
      <c r="V66" s="4">
        <f t="shared" si="1"/>
        <v>117582.75000000001</v>
      </c>
    </row>
    <row r="67" spans="2:22" x14ac:dyDescent="0.25">
      <c r="B67">
        <f>'One person'!E61</f>
        <v>2077</v>
      </c>
      <c r="C67">
        <f>'One person'!I61</f>
        <v>337.34</v>
      </c>
      <c r="D67">
        <v>337.34</v>
      </c>
      <c r="E67">
        <v>18071.45</v>
      </c>
      <c r="F67">
        <v>6744.39</v>
      </c>
      <c r="G67">
        <v>8666.39</v>
      </c>
      <c r="H67">
        <v>0</v>
      </c>
      <c r="I67">
        <v>0.24</v>
      </c>
      <c r="J67">
        <v>3700.43</v>
      </c>
      <c r="K67">
        <v>10607.22</v>
      </c>
      <c r="L67">
        <v>15691.49</v>
      </c>
      <c r="M67">
        <v>18732.3</v>
      </c>
      <c r="N67">
        <v>16273.78</v>
      </c>
      <c r="O67">
        <v>12414.7</v>
      </c>
      <c r="P67">
        <v>0</v>
      </c>
      <c r="Q67">
        <v>0</v>
      </c>
      <c r="R67">
        <v>0</v>
      </c>
      <c r="S67">
        <v>0</v>
      </c>
      <c r="T67">
        <v>0</v>
      </c>
      <c r="V67" s="4">
        <f t="shared" si="1"/>
        <v>111239.73</v>
      </c>
    </row>
    <row r="68" spans="2:22" x14ac:dyDescent="0.25">
      <c r="B68">
        <f>'One person'!E62</f>
        <v>2078</v>
      </c>
      <c r="C68">
        <f>'One person'!I62</f>
        <v>170.58</v>
      </c>
      <c r="D68">
        <v>170.58</v>
      </c>
      <c r="E68">
        <v>17933.66</v>
      </c>
      <c r="F68">
        <v>5354.36</v>
      </c>
      <c r="G68">
        <v>7635.26</v>
      </c>
      <c r="H68">
        <v>0</v>
      </c>
      <c r="I68">
        <v>0</v>
      </c>
      <c r="J68">
        <v>2786.21</v>
      </c>
      <c r="K68">
        <v>9548.5</v>
      </c>
      <c r="L68">
        <v>13833.12</v>
      </c>
      <c r="M68">
        <v>18258.84</v>
      </c>
      <c r="N68">
        <v>16464.060000000001</v>
      </c>
      <c r="O68">
        <v>12586.84</v>
      </c>
      <c r="P68">
        <v>0</v>
      </c>
      <c r="Q68">
        <v>0</v>
      </c>
      <c r="R68">
        <v>0</v>
      </c>
      <c r="S68">
        <v>0</v>
      </c>
      <c r="T68">
        <v>0</v>
      </c>
      <c r="V68" s="4">
        <f t="shared" si="1"/>
        <v>104571.43</v>
      </c>
    </row>
    <row r="69" spans="2:22" x14ac:dyDescent="0.25">
      <c r="B69">
        <f>'One person'!E63</f>
        <v>2079</v>
      </c>
      <c r="C69">
        <f>'One person'!I63</f>
        <v>74.63</v>
      </c>
      <c r="D69">
        <v>74.63</v>
      </c>
      <c r="E69">
        <v>17648.02</v>
      </c>
      <c r="F69">
        <v>4124.62</v>
      </c>
      <c r="G69">
        <v>6573.61</v>
      </c>
      <c r="H69">
        <v>0</v>
      </c>
      <c r="I69">
        <v>0</v>
      </c>
      <c r="J69">
        <v>2027.87</v>
      </c>
      <c r="K69">
        <v>8412.42</v>
      </c>
      <c r="L69">
        <v>11895.67</v>
      </c>
      <c r="M69">
        <v>17606.650000000001</v>
      </c>
      <c r="N69">
        <v>16564.5</v>
      </c>
      <c r="O69">
        <v>12694.7</v>
      </c>
      <c r="P69">
        <v>0</v>
      </c>
      <c r="Q69">
        <v>0</v>
      </c>
      <c r="R69">
        <v>0</v>
      </c>
      <c r="S69">
        <v>0</v>
      </c>
      <c r="T69">
        <v>0</v>
      </c>
      <c r="V69" s="4">
        <f t="shared" si="1"/>
        <v>97622.689999999988</v>
      </c>
    </row>
    <row r="70" spans="2:22" x14ac:dyDescent="0.25">
      <c r="B70">
        <f>'One person'!E64</f>
        <v>2080</v>
      </c>
      <c r="C70">
        <f>'One person'!I64</f>
        <v>27.97</v>
      </c>
      <c r="D70">
        <v>27.97</v>
      </c>
      <c r="E70">
        <v>17201.97</v>
      </c>
      <c r="F70">
        <v>3045.29</v>
      </c>
      <c r="G70">
        <v>5522.19</v>
      </c>
      <c r="H70">
        <v>0</v>
      </c>
      <c r="I70">
        <v>0</v>
      </c>
      <c r="J70">
        <v>1443.33</v>
      </c>
      <c r="K70">
        <v>7242.71</v>
      </c>
      <c r="L70">
        <v>9954.35</v>
      </c>
      <c r="M70">
        <v>16738.5</v>
      </c>
      <c r="N70">
        <v>16559.3</v>
      </c>
      <c r="O70">
        <v>12727.69</v>
      </c>
      <c r="P70">
        <v>0</v>
      </c>
      <c r="Q70">
        <v>0</v>
      </c>
      <c r="R70">
        <v>0</v>
      </c>
      <c r="S70">
        <v>0</v>
      </c>
      <c r="T70">
        <v>0</v>
      </c>
      <c r="V70" s="4">
        <f t="shared" si="1"/>
        <v>90463.3</v>
      </c>
    </row>
    <row r="71" spans="2:22" x14ac:dyDescent="0.25">
      <c r="B71">
        <f>'One person'!E65</f>
        <v>2081</v>
      </c>
      <c r="C71">
        <f>'One person'!I65</f>
        <v>8.5399999999999991</v>
      </c>
      <c r="D71">
        <v>8.5399999999999991</v>
      </c>
      <c r="E71">
        <v>16587.52</v>
      </c>
      <c r="F71">
        <v>2133.9</v>
      </c>
      <c r="G71">
        <v>4518.34</v>
      </c>
      <c r="H71">
        <v>0</v>
      </c>
      <c r="I71">
        <v>0</v>
      </c>
      <c r="J71">
        <v>973.87</v>
      </c>
      <c r="K71">
        <v>6084.27</v>
      </c>
      <c r="L71">
        <v>8090.83</v>
      </c>
      <c r="M71">
        <v>15661.87</v>
      </c>
      <c r="N71">
        <v>16433.04</v>
      </c>
      <c r="O71">
        <v>12677.64</v>
      </c>
      <c r="P71">
        <v>0</v>
      </c>
      <c r="Q71">
        <v>0</v>
      </c>
      <c r="R71">
        <v>0</v>
      </c>
      <c r="S71">
        <v>0</v>
      </c>
      <c r="T71">
        <v>0</v>
      </c>
      <c r="V71" s="4">
        <f t="shared" si="1"/>
        <v>83169.820000000007</v>
      </c>
    </row>
    <row r="72" spans="2:22" x14ac:dyDescent="0.25">
      <c r="B72">
        <f>'One person'!E66</f>
        <v>2082</v>
      </c>
      <c r="C72">
        <f>'One person'!I66</f>
        <v>1.96</v>
      </c>
      <c r="D72">
        <v>1.96</v>
      </c>
      <c r="E72">
        <v>15769.63</v>
      </c>
      <c r="F72">
        <v>1411.95</v>
      </c>
      <c r="G72">
        <v>3593.87</v>
      </c>
      <c r="H72">
        <v>0</v>
      </c>
      <c r="I72">
        <v>0</v>
      </c>
      <c r="J72">
        <v>619.37</v>
      </c>
      <c r="K72">
        <v>4978.24</v>
      </c>
      <c r="L72">
        <v>6423.29</v>
      </c>
      <c r="M72">
        <v>14397.39</v>
      </c>
      <c r="N72">
        <v>16171.3</v>
      </c>
      <c r="O72">
        <v>12539.51</v>
      </c>
      <c r="P72">
        <v>0</v>
      </c>
      <c r="Q72">
        <v>0</v>
      </c>
      <c r="R72">
        <v>0</v>
      </c>
      <c r="S72">
        <v>0</v>
      </c>
      <c r="T72">
        <v>0</v>
      </c>
      <c r="V72" s="4">
        <f t="shared" si="1"/>
        <v>75906.509999999995</v>
      </c>
    </row>
    <row r="73" spans="2:22" x14ac:dyDescent="0.25">
      <c r="B73">
        <f>'One person'!E67</f>
        <v>2083</v>
      </c>
      <c r="C73">
        <f>'One person'!I67</f>
        <v>0.28000000000000003</v>
      </c>
      <c r="D73">
        <v>0.28000000000000003</v>
      </c>
      <c r="E73">
        <v>14755.32</v>
      </c>
      <c r="F73">
        <v>848.98</v>
      </c>
      <c r="G73">
        <v>2773.05</v>
      </c>
      <c r="H73">
        <v>0</v>
      </c>
      <c r="I73">
        <v>0</v>
      </c>
      <c r="J73">
        <v>355.96</v>
      </c>
      <c r="K73">
        <v>3959.68</v>
      </c>
      <c r="L73">
        <v>4948.05</v>
      </c>
      <c r="M73">
        <v>12976.63</v>
      </c>
      <c r="N73">
        <v>15762.57</v>
      </c>
      <c r="O73">
        <v>12307.24</v>
      </c>
      <c r="P73">
        <v>0</v>
      </c>
      <c r="Q73">
        <v>0</v>
      </c>
      <c r="R73">
        <v>0</v>
      </c>
      <c r="S73">
        <v>0</v>
      </c>
      <c r="T73">
        <v>0</v>
      </c>
      <c r="V73" s="4">
        <f t="shared" ref="V73:V136" si="2">SUM(D73:T73)</f>
        <v>68687.759999999995</v>
      </c>
    </row>
    <row r="74" spans="2:22" x14ac:dyDescent="0.25">
      <c r="B74">
        <f>'One person'!E68</f>
        <v>2084</v>
      </c>
      <c r="C74">
        <f>'One person'!I68</f>
        <v>0</v>
      </c>
      <c r="D74">
        <v>0</v>
      </c>
      <c r="E74">
        <v>13564.03</v>
      </c>
      <c r="F74">
        <v>452.47</v>
      </c>
      <c r="G74">
        <v>2087.9499999999998</v>
      </c>
      <c r="H74">
        <v>0</v>
      </c>
      <c r="I74">
        <v>0</v>
      </c>
      <c r="J74">
        <v>179.99</v>
      </c>
      <c r="K74">
        <v>3055.31</v>
      </c>
      <c r="L74">
        <v>3653.25</v>
      </c>
      <c r="M74">
        <v>11439.79</v>
      </c>
      <c r="N74">
        <v>15199.54</v>
      </c>
      <c r="O74">
        <v>11975.53</v>
      </c>
      <c r="P74">
        <v>0</v>
      </c>
      <c r="Q74">
        <v>0</v>
      </c>
      <c r="R74">
        <v>0</v>
      </c>
      <c r="S74">
        <v>0</v>
      </c>
      <c r="T74">
        <v>0</v>
      </c>
      <c r="V74" s="4">
        <f t="shared" si="2"/>
        <v>61607.86</v>
      </c>
    </row>
    <row r="75" spans="2:22" x14ac:dyDescent="0.25">
      <c r="B75">
        <f>'One person'!E69</f>
        <v>2085</v>
      </c>
      <c r="C75">
        <f>'One person'!I69</f>
        <v>0</v>
      </c>
      <c r="D75">
        <v>0</v>
      </c>
      <c r="E75">
        <v>12225.51</v>
      </c>
      <c r="F75">
        <v>209.59</v>
      </c>
      <c r="G75">
        <v>1519.66</v>
      </c>
      <c r="H75">
        <v>0</v>
      </c>
      <c r="I75">
        <v>0</v>
      </c>
      <c r="J75">
        <v>78.75</v>
      </c>
      <c r="K75">
        <v>2300.4699999999998</v>
      </c>
      <c r="L75">
        <v>2559.91</v>
      </c>
      <c r="M75">
        <v>9837.5400000000009</v>
      </c>
      <c r="N75">
        <v>14450.09</v>
      </c>
      <c r="O75">
        <v>11518.33</v>
      </c>
      <c r="P75">
        <v>0</v>
      </c>
      <c r="Q75">
        <v>0</v>
      </c>
      <c r="R75">
        <v>0</v>
      </c>
      <c r="S75">
        <v>0</v>
      </c>
      <c r="T75">
        <v>0</v>
      </c>
      <c r="V75" s="4">
        <f t="shared" si="2"/>
        <v>54699.850000000006</v>
      </c>
    </row>
    <row r="76" spans="2:22" x14ac:dyDescent="0.25">
      <c r="B76">
        <f>'One person'!E70</f>
        <v>2086</v>
      </c>
      <c r="C76">
        <f>'One person'!I70</f>
        <v>0</v>
      </c>
      <c r="D76">
        <v>0</v>
      </c>
      <c r="E76">
        <v>10777.62</v>
      </c>
      <c r="F76">
        <v>83.3</v>
      </c>
      <c r="G76">
        <v>1081.6099999999999</v>
      </c>
      <c r="H76">
        <v>0</v>
      </c>
      <c r="I76">
        <v>0</v>
      </c>
      <c r="J76">
        <v>29.51</v>
      </c>
      <c r="K76">
        <v>1674.34</v>
      </c>
      <c r="L76">
        <v>1693.83</v>
      </c>
      <c r="M76">
        <v>8232.11</v>
      </c>
      <c r="N76">
        <v>13520.65</v>
      </c>
      <c r="O76">
        <v>10930.46</v>
      </c>
      <c r="P76">
        <v>0</v>
      </c>
      <c r="Q76">
        <v>0</v>
      </c>
      <c r="R76">
        <v>0</v>
      </c>
      <c r="S76">
        <v>0</v>
      </c>
      <c r="T76">
        <v>0</v>
      </c>
      <c r="V76" s="4">
        <f t="shared" si="2"/>
        <v>48023.43</v>
      </c>
    </row>
    <row r="77" spans="2:22" x14ac:dyDescent="0.25">
      <c r="B77">
        <f>'One person'!E71</f>
        <v>2087</v>
      </c>
      <c r="C77">
        <f>'One person'!I71</f>
        <v>0</v>
      </c>
      <c r="D77">
        <v>0</v>
      </c>
      <c r="E77">
        <v>9268.1200000000008</v>
      </c>
      <c r="F77">
        <v>27.02</v>
      </c>
      <c r="G77">
        <v>729.8</v>
      </c>
      <c r="H77">
        <v>0</v>
      </c>
      <c r="I77">
        <v>0</v>
      </c>
      <c r="J77">
        <v>9.02</v>
      </c>
      <c r="K77">
        <v>1191.7</v>
      </c>
      <c r="L77">
        <v>1018.47</v>
      </c>
      <c r="M77">
        <v>6691</v>
      </c>
      <c r="N77">
        <v>12429.04</v>
      </c>
      <c r="O77">
        <v>10213.799999999999</v>
      </c>
      <c r="P77">
        <v>0</v>
      </c>
      <c r="Q77">
        <v>0</v>
      </c>
      <c r="R77">
        <v>0</v>
      </c>
      <c r="S77">
        <v>0</v>
      </c>
      <c r="T77">
        <v>0</v>
      </c>
      <c r="V77" s="4">
        <f t="shared" si="2"/>
        <v>41577.97</v>
      </c>
    </row>
    <row r="78" spans="2:22" x14ac:dyDescent="0.25">
      <c r="B78">
        <f>'One person'!E72</f>
        <v>2088</v>
      </c>
      <c r="C78">
        <f>'One person'!I72</f>
        <v>0</v>
      </c>
      <c r="D78">
        <v>0</v>
      </c>
      <c r="E78">
        <v>7755.61</v>
      </c>
      <c r="F78">
        <v>6.57</v>
      </c>
      <c r="G78">
        <v>464.15</v>
      </c>
      <c r="H78">
        <v>0</v>
      </c>
      <c r="I78">
        <v>0</v>
      </c>
      <c r="J78">
        <v>2.0699999999999998</v>
      </c>
      <c r="K78">
        <v>804.08</v>
      </c>
      <c r="L78">
        <v>542.79999999999995</v>
      </c>
      <c r="M78">
        <v>5311.97</v>
      </c>
      <c r="N78">
        <v>11202.52</v>
      </c>
      <c r="O78">
        <v>9377.5400000000009</v>
      </c>
      <c r="P78">
        <v>0</v>
      </c>
      <c r="Q78">
        <v>0</v>
      </c>
      <c r="R78">
        <v>0</v>
      </c>
      <c r="S78">
        <v>0</v>
      </c>
      <c r="T78">
        <v>0</v>
      </c>
      <c r="V78" s="4">
        <f t="shared" si="2"/>
        <v>35467.31</v>
      </c>
    </row>
    <row r="79" spans="2:22" x14ac:dyDescent="0.25">
      <c r="B79">
        <f>'One person'!E73</f>
        <v>2089</v>
      </c>
      <c r="C79">
        <f>'One person'!I73</f>
        <v>0</v>
      </c>
      <c r="D79">
        <v>0</v>
      </c>
      <c r="E79">
        <v>6303.7</v>
      </c>
      <c r="F79">
        <v>1.01</v>
      </c>
      <c r="G79">
        <v>266.75</v>
      </c>
      <c r="H79">
        <v>0</v>
      </c>
      <c r="I79">
        <v>0</v>
      </c>
      <c r="J79">
        <v>0.3</v>
      </c>
      <c r="K79">
        <v>511.39</v>
      </c>
      <c r="L79">
        <v>251.44</v>
      </c>
      <c r="M79">
        <v>4091.97</v>
      </c>
      <c r="N79">
        <v>9875.7900000000009</v>
      </c>
      <c r="O79">
        <v>8441.56</v>
      </c>
      <c r="P79">
        <v>0</v>
      </c>
      <c r="Q79">
        <v>0</v>
      </c>
      <c r="R79">
        <v>0</v>
      </c>
      <c r="S79">
        <v>0</v>
      </c>
      <c r="T79">
        <v>0</v>
      </c>
      <c r="V79" s="4">
        <f t="shared" si="2"/>
        <v>29743.909999999996</v>
      </c>
    </row>
    <row r="80" spans="2:22" x14ac:dyDescent="0.25">
      <c r="B80">
        <f>'One person'!E74</f>
        <v>2090</v>
      </c>
      <c r="C80">
        <f>'One person'!I74</f>
        <v>0</v>
      </c>
      <c r="D80">
        <v>0</v>
      </c>
      <c r="E80">
        <v>5004.5</v>
      </c>
      <c r="F80">
        <v>0</v>
      </c>
      <c r="G80">
        <v>134.88</v>
      </c>
      <c r="H80">
        <v>0</v>
      </c>
      <c r="I80">
        <v>0</v>
      </c>
      <c r="J80">
        <v>0</v>
      </c>
      <c r="K80">
        <v>293.89999999999998</v>
      </c>
      <c r="L80">
        <v>99.94</v>
      </c>
      <c r="M80">
        <v>3021.18</v>
      </c>
      <c r="N80">
        <v>8492.6</v>
      </c>
      <c r="O80">
        <v>7437.18</v>
      </c>
      <c r="P80">
        <v>0</v>
      </c>
      <c r="Q80">
        <v>0</v>
      </c>
      <c r="R80">
        <v>0</v>
      </c>
      <c r="S80">
        <v>0</v>
      </c>
      <c r="T80">
        <v>0</v>
      </c>
      <c r="V80" s="4">
        <f t="shared" si="2"/>
        <v>24484.18</v>
      </c>
    </row>
    <row r="81" spans="2:22" x14ac:dyDescent="0.25">
      <c r="B81">
        <f>'One person'!E75</f>
        <v>2091</v>
      </c>
      <c r="C81">
        <f>'One person'!I75</f>
        <v>0</v>
      </c>
      <c r="D81">
        <v>0</v>
      </c>
      <c r="E81">
        <v>3855.11</v>
      </c>
      <c r="F81">
        <v>0</v>
      </c>
      <c r="G81">
        <v>59.02</v>
      </c>
      <c r="H81">
        <v>0</v>
      </c>
      <c r="I81">
        <v>0</v>
      </c>
      <c r="J81">
        <v>0</v>
      </c>
      <c r="K81">
        <v>148.61000000000001</v>
      </c>
      <c r="L81">
        <v>32.42</v>
      </c>
      <c r="M81">
        <v>2117.0100000000002</v>
      </c>
      <c r="N81">
        <v>7106.65</v>
      </c>
      <c r="O81">
        <v>6403.07</v>
      </c>
      <c r="P81">
        <v>0</v>
      </c>
      <c r="Q81">
        <v>0</v>
      </c>
      <c r="R81">
        <v>0</v>
      </c>
      <c r="S81">
        <v>0</v>
      </c>
      <c r="T81">
        <v>0</v>
      </c>
      <c r="V81" s="4">
        <f t="shared" si="2"/>
        <v>19721.89</v>
      </c>
    </row>
    <row r="82" spans="2:22" x14ac:dyDescent="0.25">
      <c r="B82">
        <f>'One person'!E76</f>
        <v>2092</v>
      </c>
      <c r="C82">
        <f>'One person'!I76</f>
        <v>0</v>
      </c>
      <c r="D82">
        <v>0</v>
      </c>
      <c r="E82">
        <v>2846.31</v>
      </c>
      <c r="F82">
        <v>0</v>
      </c>
      <c r="G82">
        <v>22.11</v>
      </c>
      <c r="H82">
        <v>0</v>
      </c>
      <c r="I82">
        <v>0</v>
      </c>
      <c r="J82">
        <v>0</v>
      </c>
      <c r="K82">
        <v>65.02</v>
      </c>
      <c r="L82">
        <v>7.88</v>
      </c>
      <c r="M82">
        <v>1400.77</v>
      </c>
      <c r="N82">
        <v>5776.23</v>
      </c>
      <c r="O82">
        <v>5378.93</v>
      </c>
      <c r="P82">
        <v>0</v>
      </c>
      <c r="Q82">
        <v>0</v>
      </c>
      <c r="R82">
        <v>0</v>
      </c>
      <c r="S82">
        <v>0</v>
      </c>
      <c r="T82">
        <v>0</v>
      </c>
      <c r="V82" s="4">
        <f t="shared" si="2"/>
        <v>15497.25</v>
      </c>
    </row>
    <row r="83" spans="2:22" x14ac:dyDescent="0.25">
      <c r="B83">
        <f>'One person'!E77</f>
        <v>2093</v>
      </c>
      <c r="C83">
        <f>'One person'!I77</f>
        <v>0</v>
      </c>
      <c r="D83">
        <v>0</v>
      </c>
      <c r="E83">
        <v>1994.47</v>
      </c>
      <c r="F83">
        <v>0</v>
      </c>
      <c r="G83">
        <v>6.76</v>
      </c>
      <c r="H83">
        <v>0</v>
      </c>
      <c r="I83">
        <v>0</v>
      </c>
      <c r="J83">
        <v>0</v>
      </c>
      <c r="K83">
        <v>24.37</v>
      </c>
      <c r="L83">
        <v>1.21</v>
      </c>
      <c r="M83">
        <v>842.26</v>
      </c>
      <c r="N83">
        <v>4585.74</v>
      </c>
      <c r="O83">
        <v>4401.12</v>
      </c>
      <c r="P83">
        <v>0</v>
      </c>
      <c r="Q83">
        <v>0</v>
      </c>
      <c r="R83">
        <v>0</v>
      </c>
      <c r="S83">
        <v>0</v>
      </c>
      <c r="T83">
        <v>0</v>
      </c>
      <c r="V83" s="4">
        <f t="shared" si="2"/>
        <v>11855.93</v>
      </c>
    </row>
    <row r="84" spans="2:22" x14ac:dyDescent="0.25">
      <c r="B84">
        <f>'One person'!E78</f>
        <v>2094</v>
      </c>
      <c r="C84">
        <f>'One person'!I78</f>
        <v>0</v>
      </c>
      <c r="D84">
        <v>0</v>
      </c>
      <c r="E84">
        <v>1319.69</v>
      </c>
      <c r="F84">
        <v>0</v>
      </c>
      <c r="G84">
        <v>1.55</v>
      </c>
      <c r="H84">
        <v>0</v>
      </c>
      <c r="I84">
        <v>0</v>
      </c>
      <c r="J84">
        <v>0</v>
      </c>
      <c r="K84">
        <v>7.44</v>
      </c>
      <c r="L84">
        <v>0</v>
      </c>
      <c r="M84">
        <v>448.89</v>
      </c>
      <c r="N84">
        <v>3532.53</v>
      </c>
      <c r="O84">
        <v>3500.64</v>
      </c>
      <c r="P84">
        <v>0</v>
      </c>
      <c r="Q84">
        <v>0</v>
      </c>
      <c r="R84">
        <v>0</v>
      </c>
      <c r="S84">
        <v>0</v>
      </c>
      <c r="T84">
        <v>0</v>
      </c>
      <c r="V84" s="4">
        <f t="shared" si="2"/>
        <v>8810.74</v>
      </c>
    </row>
    <row r="85" spans="2:22" x14ac:dyDescent="0.25">
      <c r="B85">
        <f>'One person'!E79</f>
        <v>2095</v>
      </c>
      <c r="C85">
        <f>'One person'!I79</f>
        <v>0</v>
      </c>
      <c r="D85">
        <v>0</v>
      </c>
      <c r="E85">
        <v>793.51</v>
      </c>
      <c r="F85">
        <v>0</v>
      </c>
      <c r="G85">
        <v>0.23</v>
      </c>
      <c r="H85">
        <v>0</v>
      </c>
      <c r="I85">
        <v>0</v>
      </c>
      <c r="J85">
        <v>0</v>
      </c>
      <c r="K85">
        <v>1.71</v>
      </c>
      <c r="L85">
        <v>0</v>
      </c>
      <c r="M85">
        <v>207.93</v>
      </c>
      <c r="N85">
        <v>2608.14</v>
      </c>
      <c r="O85">
        <v>2701.11</v>
      </c>
      <c r="P85">
        <v>0</v>
      </c>
      <c r="Q85">
        <v>0</v>
      </c>
      <c r="R85">
        <v>0</v>
      </c>
      <c r="S85">
        <v>0</v>
      </c>
      <c r="T85">
        <v>0</v>
      </c>
      <c r="V85" s="4">
        <f t="shared" si="2"/>
        <v>6312.63</v>
      </c>
    </row>
    <row r="86" spans="2:22" x14ac:dyDescent="0.25">
      <c r="B86">
        <f>'One person'!E80</f>
        <v>2096</v>
      </c>
      <c r="C86">
        <f>'One person'!I80</f>
        <v>0</v>
      </c>
      <c r="D86">
        <v>0</v>
      </c>
      <c r="E86">
        <v>422.91</v>
      </c>
      <c r="F86">
        <v>0</v>
      </c>
      <c r="G86">
        <v>0</v>
      </c>
      <c r="H86">
        <v>0</v>
      </c>
      <c r="I86">
        <v>0</v>
      </c>
      <c r="J86">
        <v>0</v>
      </c>
      <c r="K86">
        <v>0.25</v>
      </c>
      <c r="L86">
        <v>0</v>
      </c>
      <c r="M86">
        <v>82.65</v>
      </c>
      <c r="N86">
        <v>1827.58</v>
      </c>
      <c r="O86">
        <v>2033.78</v>
      </c>
      <c r="P86">
        <v>0</v>
      </c>
      <c r="Q86">
        <v>0</v>
      </c>
      <c r="R86">
        <v>0</v>
      </c>
      <c r="S86">
        <v>0</v>
      </c>
      <c r="T86">
        <v>0</v>
      </c>
      <c r="V86" s="4">
        <f t="shared" si="2"/>
        <v>4367.17</v>
      </c>
    </row>
    <row r="87" spans="2:22" x14ac:dyDescent="0.25">
      <c r="B87">
        <f>'One person'!E81</f>
        <v>2097</v>
      </c>
      <c r="C87">
        <f>'One person'!I81</f>
        <v>0</v>
      </c>
      <c r="D87">
        <v>0</v>
      </c>
      <c r="E87">
        <v>195.9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26.81</v>
      </c>
      <c r="N87">
        <v>1209.26</v>
      </c>
      <c r="O87">
        <v>1480.23</v>
      </c>
      <c r="P87">
        <v>0</v>
      </c>
      <c r="Q87">
        <v>0</v>
      </c>
      <c r="R87">
        <v>0</v>
      </c>
      <c r="S87">
        <v>0</v>
      </c>
      <c r="T87">
        <v>0</v>
      </c>
      <c r="V87" s="4">
        <f t="shared" si="2"/>
        <v>2912.2</v>
      </c>
    </row>
    <row r="88" spans="2:22" x14ac:dyDescent="0.25">
      <c r="B88">
        <f>'One person'!E82</f>
        <v>2098</v>
      </c>
      <c r="C88">
        <f>'One person'!I82</f>
        <v>0</v>
      </c>
      <c r="D88">
        <v>0</v>
      </c>
      <c r="E88">
        <v>77.86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6.52</v>
      </c>
      <c r="N88">
        <v>727.11</v>
      </c>
      <c r="O88">
        <v>1053.55</v>
      </c>
      <c r="P88">
        <v>0</v>
      </c>
      <c r="Q88">
        <v>0</v>
      </c>
      <c r="R88">
        <v>0</v>
      </c>
      <c r="S88">
        <v>0</v>
      </c>
      <c r="T88">
        <v>0</v>
      </c>
      <c r="V88" s="4">
        <f t="shared" si="2"/>
        <v>1865.04</v>
      </c>
    </row>
    <row r="89" spans="2:22" x14ac:dyDescent="0.25">
      <c r="B89">
        <f>'One person'!E83</f>
        <v>2099</v>
      </c>
      <c r="C89">
        <f>'One person'!I83</f>
        <v>0</v>
      </c>
      <c r="D89">
        <v>0</v>
      </c>
      <c r="E89">
        <v>25.26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387.52</v>
      </c>
      <c r="O89">
        <v>710.87</v>
      </c>
      <c r="P89">
        <v>0</v>
      </c>
      <c r="Q89">
        <v>0</v>
      </c>
      <c r="R89">
        <v>0</v>
      </c>
      <c r="S89">
        <v>0</v>
      </c>
      <c r="T89">
        <v>0</v>
      </c>
      <c r="V89" s="4">
        <f t="shared" si="2"/>
        <v>1124.6500000000001</v>
      </c>
    </row>
    <row r="90" spans="2:22" x14ac:dyDescent="0.25">
      <c r="B90">
        <f>'One person'!E84</f>
        <v>2100</v>
      </c>
      <c r="C90">
        <f>'One person'!I84</f>
        <v>0</v>
      </c>
      <c r="D90">
        <v>0</v>
      </c>
      <c r="E90">
        <v>6.14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179.51</v>
      </c>
      <c r="O90">
        <v>452.11</v>
      </c>
      <c r="P90">
        <v>0</v>
      </c>
      <c r="Q90">
        <v>0</v>
      </c>
      <c r="R90">
        <v>0</v>
      </c>
      <c r="S90">
        <v>0</v>
      </c>
      <c r="T90">
        <v>0</v>
      </c>
      <c r="V90" s="4">
        <f t="shared" si="2"/>
        <v>637.76</v>
      </c>
    </row>
    <row r="91" spans="2:22" x14ac:dyDescent="0.25">
      <c r="B91">
        <f>'One person'!E85</f>
        <v>2101</v>
      </c>
      <c r="C91">
        <f>'One person'!I85</f>
        <v>0</v>
      </c>
      <c r="D91">
        <v>0</v>
      </c>
      <c r="E91">
        <v>0.94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71.349999999999994</v>
      </c>
      <c r="O91">
        <v>259.83</v>
      </c>
      <c r="P91">
        <v>0</v>
      </c>
      <c r="Q91">
        <v>0</v>
      </c>
      <c r="R91">
        <v>0</v>
      </c>
      <c r="S91">
        <v>0</v>
      </c>
      <c r="T91">
        <v>0</v>
      </c>
      <c r="V91" s="4">
        <f t="shared" si="2"/>
        <v>332.12</v>
      </c>
    </row>
    <row r="92" spans="2:22" x14ac:dyDescent="0.25">
      <c r="B92">
        <f>'One person'!E86</f>
        <v>2102</v>
      </c>
      <c r="C92">
        <f>'One person'!I86</f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23.14</v>
      </c>
      <c r="O92">
        <v>131.38</v>
      </c>
      <c r="P92">
        <v>0</v>
      </c>
      <c r="Q92">
        <v>0</v>
      </c>
      <c r="R92">
        <v>0</v>
      </c>
      <c r="S92">
        <v>0</v>
      </c>
      <c r="T92">
        <v>0</v>
      </c>
      <c r="V92" s="4">
        <f t="shared" si="2"/>
        <v>154.51999999999998</v>
      </c>
    </row>
    <row r="93" spans="2:22" x14ac:dyDescent="0.25">
      <c r="B93">
        <f>'One person'!E87</f>
        <v>2103</v>
      </c>
      <c r="C93">
        <f>'One person'!I87</f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5.63</v>
      </c>
      <c r="O93">
        <v>57.48</v>
      </c>
      <c r="P93">
        <v>0</v>
      </c>
      <c r="Q93">
        <v>0</v>
      </c>
      <c r="R93">
        <v>0</v>
      </c>
      <c r="S93">
        <v>0</v>
      </c>
      <c r="T93">
        <v>0</v>
      </c>
      <c r="V93" s="4">
        <f t="shared" si="2"/>
        <v>63.11</v>
      </c>
    </row>
    <row r="94" spans="2:22" x14ac:dyDescent="0.25">
      <c r="B94">
        <f>'One person'!E88</f>
        <v>2104</v>
      </c>
      <c r="C94">
        <f>'One person'!I88</f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0.86</v>
      </c>
      <c r="O94">
        <v>21.54</v>
      </c>
      <c r="P94">
        <v>0</v>
      </c>
      <c r="Q94">
        <v>0</v>
      </c>
      <c r="R94">
        <v>0</v>
      </c>
      <c r="S94">
        <v>0</v>
      </c>
      <c r="T94">
        <v>0</v>
      </c>
      <c r="V94" s="4">
        <f t="shared" si="2"/>
        <v>22.4</v>
      </c>
    </row>
    <row r="95" spans="2:22" x14ac:dyDescent="0.25">
      <c r="B95">
        <f>'One person'!E89</f>
        <v>2105</v>
      </c>
      <c r="C95">
        <f>'One person'!I89</f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6.58</v>
      </c>
      <c r="P95">
        <v>0</v>
      </c>
      <c r="Q95">
        <v>0</v>
      </c>
      <c r="R95">
        <v>0</v>
      </c>
      <c r="S95">
        <v>0</v>
      </c>
      <c r="T95">
        <v>0</v>
      </c>
      <c r="V95" s="4">
        <f t="shared" si="2"/>
        <v>6.58</v>
      </c>
    </row>
    <row r="96" spans="2:22" x14ac:dyDescent="0.25">
      <c r="B96">
        <f>'One person'!E90</f>
        <v>2106</v>
      </c>
      <c r="C96">
        <f>'One person'!I90</f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1.51</v>
      </c>
      <c r="P96">
        <v>0</v>
      </c>
      <c r="Q96">
        <v>0</v>
      </c>
      <c r="R96">
        <v>0</v>
      </c>
      <c r="S96">
        <v>0</v>
      </c>
      <c r="T96">
        <v>0</v>
      </c>
      <c r="V96" s="4">
        <f t="shared" si="2"/>
        <v>1.51</v>
      </c>
    </row>
    <row r="97" spans="1:22" x14ac:dyDescent="0.25">
      <c r="B97">
        <f>'One person'!E91</f>
        <v>2107</v>
      </c>
      <c r="C97">
        <f>'One person'!I91</f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0.22</v>
      </c>
      <c r="P97">
        <v>0</v>
      </c>
      <c r="Q97">
        <v>0</v>
      </c>
      <c r="R97">
        <v>0</v>
      </c>
      <c r="S97">
        <v>0</v>
      </c>
      <c r="T97">
        <v>0</v>
      </c>
      <c r="V97" s="4">
        <f t="shared" si="2"/>
        <v>0.22</v>
      </c>
    </row>
    <row r="98" spans="1:22" x14ac:dyDescent="0.25">
      <c r="B98">
        <f>'One person'!E92</f>
        <v>2108</v>
      </c>
      <c r="C98">
        <f>'One person'!I92</f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V98" s="4">
        <f t="shared" si="2"/>
        <v>0</v>
      </c>
    </row>
    <row r="99" spans="1:22" x14ac:dyDescent="0.25">
      <c r="B99">
        <f>'One person'!E93</f>
        <v>2109</v>
      </c>
      <c r="C99">
        <f>'One person'!I93</f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V99" s="4">
        <f t="shared" si="2"/>
        <v>0</v>
      </c>
    </row>
    <row r="100" spans="1:22" x14ac:dyDescent="0.25">
      <c r="B100">
        <f>'One person'!E94</f>
        <v>2110</v>
      </c>
      <c r="C100">
        <f>'One person'!I94</f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V100" s="4">
        <f t="shared" si="2"/>
        <v>0</v>
      </c>
    </row>
    <row r="101" spans="1:22" x14ac:dyDescent="0.25">
      <c r="B101">
        <f>'One person'!E95</f>
        <v>2111</v>
      </c>
      <c r="C101">
        <f>'One person'!I95</f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 s="4">
        <f t="shared" si="2"/>
        <v>0</v>
      </c>
    </row>
    <row r="102" spans="1:22" x14ac:dyDescent="0.25">
      <c r="B102">
        <f>'One person'!E96</f>
        <v>2112</v>
      </c>
      <c r="C102">
        <f>'One person'!I96</f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V102" s="4">
        <f t="shared" si="2"/>
        <v>0</v>
      </c>
    </row>
    <row r="103" spans="1:22" x14ac:dyDescent="0.25">
      <c r="B103">
        <f>'One person'!E97</f>
        <v>2113</v>
      </c>
      <c r="C103">
        <f>'One person'!I97</f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 s="4">
        <f t="shared" si="2"/>
        <v>0</v>
      </c>
    </row>
    <row r="104" spans="1:22" x14ac:dyDescent="0.25">
      <c r="B104">
        <f>'One person'!E98</f>
        <v>2114</v>
      </c>
      <c r="C104">
        <f>'One person'!I98</f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V104" s="4">
        <f t="shared" si="2"/>
        <v>0</v>
      </c>
    </row>
    <row r="105" spans="1:22" x14ac:dyDescent="0.25">
      <c r="B105">
        <f>'One person'!E99</f>
        <v>2115</v>
      </c>
      <c r="C105">
        <f>'One person'!I99</f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 s="4">
        <f t="shared" si="2"/>
        <v>0</v>
      </c>
    </row>
    <row r="106" spans="1:22" x14ac:dyDescent="0.25">
      <c r="B106">
        <f>'One person'!E100</f>
        <v>2116</v>
      </c>
      <c r="C106">
        <f>'One person'!I100</f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V106" s="4">
        <f t="shared" si="2"/>
        <v>0</v>
      </c>
    </row>
    <row r="107" spans="1:22" x14ac:dyDescent="0.25">
      <c r="B107">
        <f>'One person'!E101</f>
        <v>2117</v>
      </c>
      <c r="C107">
        <f>'One person'!I101</f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 s="4">
        <f t="shared" si="2"/>
        <v>0</v>
      </c>
    </row>
    <row r="108" spans="1:22" x14ac:dyDescent="0.25">
      <c r="B108">
        <f>'One person'!E102</f>
        <v>2118</v>
      </c>
      <c r="C108">
        <f>'One person'!I102</f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V108" s="4">
        <f t="shared" si="2"/>
        <v>0</v>
      </c>
    </row>
    <row r="109" spans="1:22" x14ac:dyDescent="0.25">
      <c r="A109" t="s">
        <v>23</v>
      </c>
      <c r="B109">
        <f>B9</f>
        <v>2019</v>
      </c>
      <c r="C109">
        <f>'One person'!F3</f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V109" s="4">
        <f t="shared" si="2"/>
        <v>12</v>
      </c>
    </row>
    <row r="110" spans="1:22" x14ac:dyDescent="0.25">
      <c r="B110">
        <f t="shared" ref="B110:B173" si="3">B10</f>
        <v>2020</v>
      </c>
      <c r="C110">
        <f>'One person'!F4</f>
        <v>0.95783999999999991</v>
      </c>
      <c r="D110">
        <v>0.95783999999999991</v>
      </c>
      <c r="E110">
        <v>0.89146000000000003</v>
      </c>
      <c r="F110">
        <v>0.93870000000000009</v>
      </c>
      <c r="G110">
        <v>0.86274000000000006</v>
      </c>
      <c r="H110">
        <v>0.94219999999999993</v>
      </c>
      <c r="I110">
        <v>0.98214999999999997</v>
      </c>
      <c r="J110">
        <v>0.94345000000000001</v>
      </c>
      <c r="K110">
        <v>0.87966</v>
      </c>
      <c r="L110">
        <v>0.94911999999999996</v>
      </c>
      <c r="M110">
        <v>0.91254999999999997</v>
      </c>
      <c r="N110">
        <v>0.86897000000000002</v>
      </c>
      <c r="O110">
        <v>0.84645000000000004</v>
      </c>
      <c r="P110">
        <v>0</v>
      </c>
      <c r="Q110">
        <v>0</v>
      </c>
      <c r="R110">
        <v>0</v>
      </c>
      <c r="S110">
        <v>0</v>
      </c>
      <c r="T110">
        <v>0</v>
      </c>
      <c r="V110" s="4">
        <f t="shared" si="2"/>
        <v>10.975290000000001</v>
      </c>
    </row>
    <row r="111" spans="1:22" x14ac:dyDescent="0.25">
      <c r="B111">
        <f t="shared" si="3"/>
        <v>2021</v>
      </c>
      <c r="C111">
        <f>'One person'!F5</f>
        <v>0.92004363359999997</v>
      </c>
      <c r="D111">
        <v>0.92004363359999997</v>
      </c>
      <c r="E111">
        <v>0.81225377899999995</v>
      </c>
      <c r="F111">
        <v>0.88487494200000005</v>
      </c>
      <c r="G111">
        <v>0.76130765820000001</v>
      </c>
      <c r="H111">
        <v>0.87441813199999996</v>
      </c>
      <c r="I111">
        <v>0.9654632715</v>
      </c>
      <c r="J111">
        <v>0.89390000599999997</v>
      </c>
      <c r="K111">
        <v>0.79111342439999999</v>
      </c>
      <c r="L111">
        <v>0.90299276799999995</v>
      </c>
      <c r="M111">
        <v>0.84167224149999997</v>
      </c>
      <c r="N111">
        <v>0.77221888020000007</v>
      </c>
      <c r="O111">
        <v>0.73313573850000002</v>
      </c>
      <c r="P111">
        <v>0</v>
      </c>
      <c r="Q111">
        <v>0</v>
      </c>
      <c r="R111">
        <v>0</v>
      </c>
      <c r="S111">
        <v>0</v>
      </c>
      <c r="T111">
        <v>0</v>
      </c>
      <c r="V111" s="4">
        <f t="shared" si="2"/>
        <v>10.153394474899999</v>
      </c>
    </row>
    <row r="112" spans="1:22" x14ac:dyDescent="0.25">
      <c r="B112">
        <f t="shared" si="3"/>
        <v>2022</v>
      </c>
      <c r="C112">
        <f>'One person'!F6</f>
        <v>0.88613082526550402</v>
      </c>
      <c r="D112">
        <v>0.88613082526550402</v>
      </c>
      <c r="E112">
        <v>0.74788266701424999</v>
      </c>
      <c r="F112">
        <v>0.83790578007864014</v>
      </c>
      <c r="G112">
        <v>0.68676802538563808</v>
      </c>
      <c r="H112">
        <v>0.7659203301814399</v>
      </c>
      <c r="I112">
        <v>0.94120117948720494</v>
      </c>
      <c r="J112">
        <v>0.85064418470965997</v>
      </c>
      <c r="K112">
        <v>0.72705697042633199</v>
      </c>
      <c r="L112">
        <v>0.86142801088896004</v>
      </c>
      <c r="M112">
        <v>0.7796494140238649</v>
      </c>
      <c r="N112">
        <v>0.70145274201847208</v>
      </c>
      <c r="O112">
        <v>0.64941896852068504</v>
      </c>
      <c r="P112">
        <v>0</v>
      </c>
      <c r="Q112">
        <v>0</v>
      </c>
      <c r="R112">
        <v>0</v>
      </c>
      <c r="S112">
        <v>0</v>
      </c>
      <c r="T112">
        <v>0</v>
      </c>
      <c r="V112" s="4">
        <f t="shared" si="2"/>
        <v>9.435459098000651</v>
      </c>
    </row>
    <row r="113" spans="2:22" x14ac:dyDescent="0.25">
      <c r="B113">
        <f t="shared" si="3"/>
        <v>2023</v>
      </c>
      <c r="C113">
        <f>'One person'!F7</f>
        <v>0.85781894539827119</v>
      </c>
      <c r="D113">
        <v>0.85781894539827119</v>
      </c>
      <c r="E113">
        <v>0.69151475040138599</v>
      </c>
      <c r="F113">
        <v>0.79674784816117727</v>
      </c>
      <c r="G113">
        <v>0.63302842739921183</v>
      </c>
      <c r="H113">
        <v>0.64239269932977727</v>
      </c>
      <c r="I113">
        <v>0.90611319951592195</v>
      </c>
      <c r="J113">
        <v>0.81173571970104008</v>
      </c>
      <c r="K113">
        <v>0.67608300622974182</v>
      </c>
      <c r="L113">
        <v>0.82389559245452804</v>
      </c>
      <c r="M113">
        <v>0.72537801831366366</v>
      </c>
      <c r="N113">
        <v>0.64369512324067102</v>
      </c>
      <c r="O113">
        <v>0.5881138178923323</v>
      </c>
      <c r="P113">
        <v>0</v>
      </c>
      <c r="Q113">
        <v>0</v>
      </c>
      <c r="R113">
        <v>0</v>
      </c>
      <c r="S113">
        <v>0</v>
      </c>
      <c r="T113">
        <v>0</v>
      </c>
      <c r="V113" s="4">
        <f t="shared" si="2"/>
        <v>8.7965171480377222</v>
      </c>
    </row>
    <row r="114" spans="2:22" x14ac:dyDescent="0.25">
      <c r="B114">
        <f t="shared" si="3"/>
        <v>2024</v>
      </c>
      <c r="C114">
        <f>'One person'!F8</f>
        <v>0.84362204185192979</v>
      </c>
      <c r="D114">
        <v>0.84362204185192979</v>
      </c>
      <c r="E114">
        <v>0.64221666384527121</v>
      </c>
      <c r="F114">
        <v>0.76091809742936922</v>
      </c>
      <c r="G114">
        <v>0.5905585502049987</v>
      </c>
      <c r="H114">
        <v>0.46479038974607378</v>
      </c>
      <c r="I114">
        <v>0.87757969486316556</v>
      </c>
      <c r="J114">
        <v>0.77690413996866847</v>
      </c>
      <c r="K114">
        <v>0.63142772366826738</v>
      </c>
      <c r="L114">
        <v>0.7904454314008742</v>
      </c>
      <c r="M114">
        <v>0.67769892116990649</v>
      </c>
      <c r="N114">
        <v>0.59326161033476454</v>
      </c>
      <c r="O114">
        <v>0.53776539394256972</v>
      </c>
      <c r="P114">
        <v>0</v>
      </c>
      <c r="Q114">
        <v>0</v>
      </c>
      <c r="R114">
        <v>0</v>
      </c>
      <c r="S114">
        <v>0</v>
      </c>
      <c r="T114">
        <v>0</v>
      </c>
      <c r="V114" s="4">
        <f t="shared" si="2"/>
        <v>8.1871886584258586</v>
      </c>
    </row>
    <row r="115" spans="2:22" x14ac:dyDescent="0.25">
      <c r="B115">
        <f t="shared" si="3"/>
        <v>2025</v>
      </c>
      <c r="C115">
        <f>'One person'!F9</f>
        <v>0.83037717579485448</v>
      </c>
      <c r="D115">
        <v>0.83037717579485448</v>
      </c>
      <c r="E115">
        <v>0.59898906020184595</v>
      </c>
      <c r="F115">
        <v>0.72879974453687557</v>
      </c>
      <c r="G115">
        <v>0.55327658893055709</v>
      </c>
      <c r="H115">
        <v>0.32737046311374968</v>
      </c>
      <c r="I115">
        <v>0.83927334118238839</v>
      </c>
      <c r="J115">
        <v>0.74749054922945468</v>
      </c>
      <c r="K115">
        <v>0.59222237630570462</v>
      </c>
      <c r="L115">
        <v>0.76045593173352499</v>
      </c>
      <c r="M115">
        <v>0.63598655257189873</v>
      </c>
      <c r="N115">
        <v>0.54903395728430793</v>
      </c>
      <c r="O115">
        <v>0.49381382829564352</v>
      </c>
      <c r="P115">
        <v>0</v>
      </c>
      <c r="Q115">
        <v>0</v>
      </c>
      <c r="R115">
        <v>0</v>
      </c>
      <c r="S115">
        <v>0</v>
      </c>
      <c r="T115">
        <v>0</v>
      </c>
      <c r="V115" s="4">
        <f t="shared" si="2"/>
        <v>7.6570895691808056</v>
      </c>
    </row>
    <row r="116" spans="2:22" x14ac:dyDescent="0.25">
      <c r="B116">
        <f t="shared" si="3"/>
        <v>2026</v>
      </c>
      <c r="C116">
        <f>'One person'!F10</f>
        <v>0.81389418885532661</v>
      </c>
      <c r="D116">
        <v>0.81389418885532661</v>
      </c>
      <c r="E116">
        <v>0.5611149819252832</v>
      </c>
      <c r="F116">
        <v>0.70004130661745056</v>
      </c>
      <c r="G116">
        <v>0.52060560635420772</v>
      </c>
      <c r="H116">
        <v>0.23478027503128784</v>
      </c>
      <c r="I116">
        <v>0.79747752879150535</v>
      </c>
      <c r="J116">
        <v>0.72105928340870118</v>
      </c>
      <c r="K116">
        <v>0.55779648957105399</v>
      </c>
      <c r="L116">
        <v>0.73347495527561946</v>
      </c>
      <c r="M116">
        <v>0.59936644687480889</v>
      </c>
      <c r="N116">
        <v>0.51034353431448276</v>
      </c>
      <c r="O116">
        <v>0.45537042176282766</v>
      </c>
      <c r="P116">
        <v>0</v>
      </c>
      <c r="Q116">
        <v>0</v>
      </c>
      <c r="R116">
        <v>0</v>
      </c>
      <c r="S116">
        <v>0</v>
      </c>
      <c r="T116">
        <v>0</v>
      </c>
      <c r="V116" s="4">
        <f t="shared" si="2"/>
        <v>7.2053250187825553</v>
      </c>
    </row>
    <row r="117" spans="2:22" x14ac:dyDescent="0.25">
      <c r="B117">
        <f t="shared" si="3"/>
        <v>2027</v>
      </c>
      <c r="C117">
        <f>'One person'!F11</f>
        <v>0.79925223239781928</v>
      </c>
      <c r="D117">
        <v>0.79925223239781928</v>
      </c>
      <c r="E117">
        <v>0.52798114224259529</v>
      </c>
      <c r="F117">
        <v>0.67593888443061168</v>
      </c>
      <c r="G117">
        <v>0.49196188589259926</v>
      </c>
      <c r="H117">
        <v>0.14532899024436718</v>
      </c>
      <c r="I117">
        <v>0.74808177065815951</v>
      </c>
      <c r="J117">
        <v>0.69743738128423216</v>
      </c>
      <c r="K117">
        <v>0.52764758930973854</v>
      </c>
      <c r="L117">
        <v>0.70954900223452877</v>
      </c>
      <c r="M117">
        <v>0.56646122894138184</v>
      </c>
      <c r="N117">
        <v>0.47646182707134427</v>
      </c>
      <c r="O117">
        <v>0.42177774574938387</v>
      </c>
      <c r="P117">
        <v>0</v>
      </c>
      <c r="Q117">
        <v>0</v>
      </c>
      <c r="R117">
        <v>0</v>
      </c>
      <c r="S117">
        <v>0</v>
      </c>
      <c r="T117">
        <v>0</v>
      </c>
      <c r="V117" s="4">
        <f t="shared" si="2"/>
        <v>6.7878796804567614</v>
      </c>
    </row>
    <row r="118" spans="2:22" x14ac:dyDescent="0.25">
      <c r="B118">
        <f t="shared" si="3"/>
        <v>2028</v>
      </c>
      <c r="C118">
        <f>'One person'!F12</f>
        <v>0.77836777156526427</v>
      </c>
      <c r="D118">
        <v>0.77836777156526427</v>
      </c>
      <c r="E118">
        <v>0.49816076732873354</v>
      </c>
      <c r="F118">
        <v>0.65438319340611939</v>
      </c>
      <c r="G118">
        <v>0.46692594551952488</v>
      </c>
      <c r="H118">
        <v>0.10256884144476702</v>
      </c>
      <c r="I118">
        <v>0.66722909288542565</v>
      </c>
      <c r="J118">
        <v>0.67633292612657137</v>
      </c>
      <c r="K118">
        <v>0.50136018641032742</v>
      </c>
      <c r="L118">
        <v>0.68814190883711313</v>
      </c>
      <c r="M118">
        <v>0.5369316050766676</v>
      </c>
      <c r="N118">
        <v>0.44677349062652882</v>
      </c>
      <c r="O118">
        <v>0.39234187687353433</v>
      </c>
      <c r="P118">
        <v>0</v>
      </c>
      <c r="Q118">
        <v>0</v>
      </c>
      <c r="R118">
        <v>0</v>
      </c>
      <c r="S118">
        <v>0</v>
      </c>
      <c r="T118">
        <v>0</v>
      </c>
      <c r="V118" s="4">
        <f t="shared" si="2"/>
        <v>6.4095176061005779</v>
      </c>
    </row>
    <row r="119" spans="2:22" x14ac:dyDescent="0.25">
      <c r="B119">
        <f t="shared" si="3"/>
        <v>2029</v>
      </c>
      <c r="C119">
        <f>'One person'!F13</f>
        <v>0.74623674995505018</v>
      </c>
      <c r="D119">
        <v>0.74623674995505018</v>
      </c>
      <c r="E119">
        <v>0.47140953412318054</v>
      </c>
      <c r="F119">
        <v>0.6351835905115838</v>
      </c>
      <c r="G119">
        <v>0.44505513423139031</v>
      </c>
      <c r="H119">
        <v>6.4675808661412301E-2</v>
      </c>
      <c r="I119">
        <v>0.57429742482834356</v>
      </c>
      <c r="J119">
        <v>0.65776758730439699</v>
      </c>
      <c r="K119">
        <v>0.47770099921362408</v>
      </c>
      <c r="L119">
        <v>0.66934875330677157</v>
      </c>
      <c r="M119">
        <v>0.5119803933887549</v>
      </c>
      <c r="N119">
        <v>0.42008771003140627</v>
      </c>
      <c r="O119">
        <v>0.36656109214417437</v>
      </c>
      <c r="P119">
        <v>0</v>
      </c>
      <c r="Q119">
        <v>0</v>
      </c>
      <c r="R119">
        <v>0</v>
      </c>
      <c r="S119">
        <v>0</v>
      </c>
      <c r="T119">
        <v>0</v>
      </c>
      <c r="V119" s="4">
        <f t="shared" si="2"/>
        <v>6.0403047777000891</v>
      </c>
    </row>
    <row r="120" spans="2:22" x14ac:dyDescent="0.25">
      <c r="B120">
        <f t="shared" si="3"/>
        <v>2030</v>
      </c>
      <c r="C120">
        <f>'One person'!F14</f>
        <v>0.71975280769914551</v>
      </c>
      <c r="D120">
        <v>0.71975280769914551</v>
      </c>
      <c r="E120">
        <v>0.4488148751526565</v>
      </c>
      <c r="F120">
        <v>0.62438546947288687</v>
      </c>
      <c r="G120">
        <v>0.42542375226044365</v>
      </c>
      <c r="H120">
        <v>4.7041949429878244E-2</v>
      </c>
      <c r="I120">
        <v>0.43677042050470016</v>
      </c>
      <c r="J120">
        <v>0.64556599855990049</v>
      </c>
      <c r="K120">
        <v>0.45647196680857066</v>
      </c>
      <c r="L120">
        <v>0.65290954792555733</v>
      </c>
      <c r="M120">
        <v>0.48950445411898852</v>
      </c>
      <c r="N120">
        <v>0.39616371494511765</v>
      </c>
      <c r="O120">
        <v>0.34345674650632707</v>
      </c>
      <c r="P120">
        <v>0</v>
      </c>
      <c r="Q120">
        <v>0</v>
      </c>
      <c r="R120">
        <v>0</v>
      </c>
      <c r="S120">
        <v>0</v>
      </c>
      <c r="T120">
        <v>0</v>
      </c>
      <c r="V120" s="4">
        <f t="shared" si="2"/>
        <v>5.6862617033841731</v>
      </c>
    </row>
    <row r="121" spans="2:22" x14ac:dyDescent="0.25">
      <c r="B121">
        <f t="shared" si="3"/>
        <v>2031</v>
      </c>
      <c r="C121">
        <f>'One person'!F15</f>
        <v>0.68617633921998034</v>
      </c>
      <c r="D121">
        <v>0.68617633921998034</v>
      </c>
      <c r="E121">
        <v>0.42840726277946523</v>
      </c>
      <c r="F121">
        <v>0.61434535112376287</v>
      </c>
      <c r="G121">
        <v>0.40787076824217772</v>
      </c>
      <c r="H121">
        <v>3.3167396865029952E-2</v>
      </c>
      <c r="I121">
        <v>0.32510569479846851</v>
      </c>
      <c r="J121">
        <v>0.63413948038539025</v>
      </c>
      <c r="K121">
        <v>0.43852805379332571</v>
      </c>
      <c r="L121">
        <v>0.63872182344913497</v>
      </c>
      <c r="M121">
        <v>0.46921938954029763</v>
      </c>
      <c r="N121">
        <v>0.37600690512871005</v>
      </c>
      <c r="O121">
        <v>0.32269822074748467</v>
      </c>
      <c r="P121">
        <v>0</v>
      </c>
      <c r="Q121">
        <v>0</v>
      </c>
      <c r="R121">
        <v>0</v>
      </c>
      <c r="S121">
        <v>0</v>
      </c>
      <c r="T121">
        <v>0</v>
      </c>
      <c r="V121" s="4">
        <f t="shared" si="2"/>
        <v>5.3743866860732279</v>
      </c>
    </row>
    <row r="122" spans="2:22" x14ac:dyDescent="0.25">
      <c r="B122">
        <f t="shared" si="3"/>
        <v>2032</v>
      </c>
      <c r="C122">
        <f>'One person'!F16</f>
        <v>0.64857387583072534</v>
      </c>
      <c r="D122">
        <v>0.64857387583072534</v>
      </c>
      <c r="E122">
        <v>0.41002859120622615</v>
      </c>
      <c r="F122">
        <v>0.60194786193808536</v>
      </c>
      <c r="G122">
        <v>0.39304058710889217</v>
      </c>
      <c r="H122">
        <v>2.2678539280432879E-2</v>
      </c>
      <c r="I122">
        <v>0.24616027893055639</v>
      </c>
      <c r="J122">
        <v>0.62028353273896941</v>
      </c>
      <c r="K122">
        <v>0.42236390973050369</v>
      </c>
      <c r="L122">
        <v>0.62672024038652574</v>
      </c>
      <c r="M122">
        <v>0.45097613967497086</v>
      </c>
      <c r="N122">
        <v>0.35773296953945477</v>
      </c>
      <c r="O122">
        <v>0.3052208851118009</v>
      </c>
      <c r="P122">
        <v>0</v>
      </c>
      <c r="Q122">
        <v>0</v>
      </c>
      <c r="R122">
        <v>0</v>
      </c>
      <c r="S122">
        <v>0</v>
      </c>
      <c r="T122">
        <v>0</v>
      </c>
      <c r="V122" s="4">
        <f t="shared" si="2"/>
        <v>5.1057274114771438</v>
      </c>
    </row>
    <row r="123" spans="2:22" x14ac:dyDescent="0.25">
      <c r="B123">
        <f t="shared" si="3"/>
        <v>2033</v>
      </c>
      <c r="C123">
        <f>'One person'!F17</f>
        <v>0.60386119283095518</v>
      </c>
      <c r="D123">
        <v>0.60386119283095518</v>
      </c>
      <c r="E123">
        <v>0.39340603211872571</v>
      </c>
      <c r="F123">
        <v>0.59155824184103412</v>
      </c>
      <c r="G123">
        <v>0.37977153688809601</v>
      </c>
      <c r="H123">
        <v>1.658776398588702E-2</v>
      </c>
      <c r="I123">
        <v>0.16615818827812556</v>
      </c>
      <c r="J123">
        <v>0.60788406491951741</v>
      </c>
      <c r="K123">
        <v>0.40789372218313669</v>
      </c>
      <c r="L123">
        <v>0.61673031975476456</v>
      </c>
      <c r="M123">
        <v>0.4347319791238784</v>
      </c>
      <c r="N123">
        <v>0.34126652095155363</v>
      </c>
      <c r="O123">
        <v>0.28945012197807413</v>
      </c>
      <c r="P123">
        <v>0</v>
      </c>
      <c r="Q123">
        <v>0</v>
      </c>
      <c r="R123">
        <v>0</v>
      </c>
      <c r="S123">
        <v>0</v>
      </c>
      <c r="T123">
        <v>0</v>
      </c>
      <c r="V123" s="4">
        <f t="shared" si="2"/>
        <v>4.8492996848537491</v>
      </c>
    </row>
    <row r="124" spans="2:22" x14ac:dyDescent="0.25">
      <c r="B124">
        <f t="shared" si="3"/>
        <v>2034</v>
      </c>
      <c r="C124">
        <f>'One person'!F18</f>
        <v>0.53316112437430696</v>
      </c>
      <c r="D124">
        <v>0.53316112437430696</v>
      </c>
      <c r="E124">
        <v>0.37866117403491589</v>
      </c>
      <c r="F124">
        <v>0.57598842891577817</v>
      </c>
      <c r="G124">
        <v>0.36786190149128534</v>
      </c>
      <c r="H124">
        <v>1.1712454272794966E-2</v>
      </c>
      <c r="I124">
        <v>0.12441426663701208</v>
      </c>
      <c r="J124">
        <v>0.59017640210841182</v>
      </c>
      <c r="K124">
        <v>0.39497980693881857</v>
      </c>
      <c r="L124">
        <v>0.60377898303991451</v>
      </c>
      <c r="M124">
        <v>0.42018149978260216</v>
      </c>
      <c r="N124">
        <v>0.32639753863369442</v>
      </c>
      <c r="O124">
        <v>0.27517733646333531</v>
      </c>
      <c r="P124">
        <v>0</v>
      </c>
      <c r="Q124">
        <v>0</v>
      </c>
      <c r="R124">
        <v>0</v>
      </c>
      <c r="S124">
        <v>0</v>
      </c>
      <c r="T124">
        <v>0</v>
      </c>
      <c r="V124" s="4">
        <f t="shared" si="2"/>
        <v>4.6024909166928705</v>
      </c>
    </row>
    <row r="125" spans="2:22" x14ac:dyDescent="0.25">
      <c r="B125">
        <f t="shared" si="3"/>
        <v>2035</v>
      </c>
      <c r="C125">
        <f>'One person'!F19</f>
        <v>0.45197134835458747</v>
      </c>
      <c r="D125">
        <v>0.45197134835458747</v>
      </c>
      <c r="E125">
        <v>0.36540045972021312</v>
      </c>
      <c r="F125">
        <v>0.55157803929832749</v>
      </c>
      <c r="G125">
        <v>0.35728587182341087</v>
      </c>
      <c r="H125">
        <v>9.0504476656741266E-3</v>
      </c>
      <c r="I125">
        <v>8.504461610239597E-2</v>
      </c>
      <c r="J125">
        <v>0.563453214620943</v>
      </c>
      <c r="K125">
        <v>0.38358068971056425</v>
      </c>
      <c r="L125">
        <v>0.5922588800435129</v>
      </c>
      <c r="M125">
        <v>0.40727772592427847</v>
      </c>
      <c r="N125">
        <v>0.31314579856516639</v>
      </c>
      <c r="O125">
        <v>0.26231279598367441</v>
      </c>
      <c r="P125">
        <v>0</v>
      </c>
      <c r="Q125">
        <v>0</v>
      </c>
      <c r="R125">
        <v>0</v>
      </c>
      <c r="S125">
        <v>0</v>
      </c>
      <c r="T125">
        <v>0</v>
      </c>
      <c r="V125" s="4">
        <f t="shared" si="2"/>
        <v>4.3423598878127487</v>
      </c>
    </row>
    <row r="126" spans="2:22" x14ac:dyDescent="0.25">
      <c r="B126">
        <f t="shared" si="3"/>
        <v>2036</v>
      </c>
      <c r="C126">
        <f>'One person'!F20</f>
        <v>0.33515031394537725</v>
      </c>
      <c r="D126">
        <v>0.33515031394537725</v>
      </c>
      <c r="E126">
        <v>0.35360898688504183</v>
      </c>
      <c r="F126">
        <v>0.53200805046402289</v>
      </c>
      <c r="G126">
        <v>0.35101550477290999</v>
      </c>
      <c r="H126">
        <v>6.7363387020379093E-3</v>
      </c>
      <c r="I126">
        <v>6.4918807701763961E-2</v>
      </c>
      <c r="J126">
        <v>0.54176590039018291</v>
      </c>
      <c r="K126">
        <v>0.37347333853669085</v>
      </c>
      <c r="L126">
        <v>0.57734580144401726</v>
      </c>
      <c r="M126">
        <v>0.39584951293484322</v>
      </c>
      <c r="N126">
        <v>0.30126504696760398</v>
      </c>
      <c r="O126">
        <v>0.25074742480875417</v>
      </c>
      <c r="P126">
        <v>0</v>
      </c>
      <c r="Q126">
        <v>0</v>
      </c>
      <c r="R126">
        <v>0</v>
      </c>
      <c r="S126">
        <v>0</v>
      </c>
      <c r="T126">
        <v>0</v>
      </c>
      <c r="V126" s="4">
        <f t="shared" si="2"/>
        <v>4.0838850275532455</v>
      </c>
    </row>
    <row r="127" spans="2:22" x14ac:dyDescent="0.25">
      <c r="B127">
        <f t="shared" si="3"/>
        <v>2037</v>
      </c>
      <c r="C127">
        <f>'One person'!F21</f>
        <v>0.24309792871713995</v>
      </c>
      <c r="D127">
        <v>0.24309792871713995</v>
      </c>
      <c r="E127">
        <v>0.3431032638846872</v>
      </c>
      <c r="F127">
        <v>0.50616841945298519</v>
      </c>
      <c r="G127">
        <v>0.3451535458432024</v>
      </c>
      <c r="H127">
        <v>0</v>
      </c>
      <c r="I127">
        <v>4.8043812827767443E-2</v>
      </c>
      <c r="J127">
        <v>0.51378369163503002</v>
      </c>
      <c r="K127">
        <v>0.36654540810683522</v>
      </c>
      <c r="L127">
        <v>0.56449408390387346</v>
      </c>
      <c r="M127">
        <v>0.38582264477220363</v>
      </c>
      <c r="N127">
        <v>0.29057616310119339</v>
      </c>
      <c r="O127">
        <v>0.24035895899892748</v>
      </c>
      <c r="P127">
        <v>0</v>
      </c>
      <c r="Q127">
        <v>0</v>
      </c>
      <c r="R127">
        <v>0</v>
      </c>
      <c r="S127">
        <v>0</v>
      </c>
      <c r="T127">
        <v>0</v>
      </c>
      <c r="V127" s="4">
        <f t="shared" si="2"/>
        <v>3.8471479212438457</v>
      </c>
    </row>
    <row r="128" spans="2:22" x14ac:dyDescent="0.25">
      <c r="B128">
        <f t="shared" si="3"/>
        <v>2038</v>
      </c>
      <c r="C128">
        <f>'One person'!F22</f>
        <v>0.17920450011241407</v>
      </c>
      <c r="D128">
        <v>0.17920450011241407</v>
      </c>
      <c r="E128">
        <v>0.33385319989035606</v>
      </c>
      <c r="F128">
        <v>0.47799508522623202</v>
      </c>
      <c r="G128">
        <v>0.33795709441237165</v>
      </c>
      <c r="H128">
        <v>0</v>
      </c>
      <c r="I128">
        <v>3.4483927095258354E-2</v>
      </c>
      <c r="J128">
        <v>0.48357321056689029</v>
      </c>
      <c r="K128">
        <v>0.36005755438334425</v>
      </c>
      <c r="L128">
        <v>0.54568514102819643</v>
      </c>
      <c r="M128">
        <v>0.37710691122679951</v>
      </c>
      <c r="N128">
        <v>0.28109756866083246</v>
      </c>
      <c r="O128">
        <v>0.23102101344181916</v>
      </c>
      <c r="P128">
        <v>0</v>
      </c>
      <c r="Q128">
        <v>0</v>
      </c>
      <c r="R128">
        <v>0</v>
      </c>
      <c r="S128">
        <v>0</v>
      </c>
      <c r="T128">
        <v>0</v>
      </c>
      <c r="V128" s="4">
        <f t="shared" si="2"/>
        <v>3.6420352060445143</v>
      </c>
    </row>
    <row r="129" spans="2:22" x14ac:dyDescent="0.25">
      <c r="B129">
        <f t="shared" si="3"/>
        <v>2039</v>
      </c>
      <c r="C129">
        <f>'One person'!F23</f>
        <v>0.11576610707261949</v>
      </c>
      <c r="D129">
        <v>0.11576610707261949</v>
      </c>
      <c r="E129">
        <v>0.3257973221770018</v>
      </c>
      <c r="F129">
        <v>0.44465970798255461</v>
      </c>
      <c r="G129">
        <v>0.33153928918948067</v>
      </c>
      <c r="H129">
        <v>0</v>
      </c>
      <c r="I129">
        <v>2.6015709118475762E-2</v>
      </c>
      <c r="J129">
        <v>0.44781780737757443</v>
      </c>
      <c r="K129">
        <v>0.35219029682006819</v>
      </c>
      <c r="L129">
        <v>0.51655646820011125</v>
      </c>
      <c r="M129">
        <v>0.36970053149030518</v>
      </c>
      <c r="N129">
        <v>0.27261685501433514</v>
      </c>
      <c r="O129">
        <v>0.22267653443630064</v>
      </c>
      <c r="P129">
        <v>0</v>
      </c>
      <c r="Q129">
        <v>0</v>
      </c>
      <c r="R129">
        <v>0</v>
      </c>
      <c r="S129">
        <v>0</v>
      </c>
      <c r="T129">
        <v>0</v>
      </c>
      <c r="V129" s="4">
        <f t="shared" si="2"/>
        <v>3.425336628878827</v>
      </c>
    </row>
    <row r="130" spans="2:22" x14ac:dyDescent="0.25">
      <c r="B130">
        <f t="shared" si="3"/>
        <v>2040</v>
      </c>
      <c r="C130">
        <f>'One person'!F24</f>
        <v>8.4019567530095041E-2</v>
      </c>
      <c r="D130">
        <v>8.4019567530095041E-2</v>
      </c>
      <c r="E130">
        <v>0.31882851745563573</v>
      </c>
      <c r="F130">
        <v>0.39093592206410233</v>
      </c>
      <c r="G130">
        <v>0.32221308898458056</v>
      </c>
      <c r="H130">
        <v>0</v>
      </c>
      <c r="I130">
        <v>1.8837714815597116E-2</v>
      </c>
      <c r="J130">
        <v>0.39090912041603226</v>
      </c>
      <c r="K130">
        <v>0.34515001278663504</v>
      </c>
      <c r="L130">
        <v>0.49358003649457027</v>
      </c>
      <c r="M130">
        <v>0.36230652086049908</v>
      </c>
      <c r="N130">
        <v>0.26517168870389368</v>
      </c>
      <c r="O130">
        <v>0.21521909729802893</v>
      </c>
      <c r="P130">
        <v>0</v>
      </c>
      <c r="Q130">
        <v>0</v>
      </c>
      <c r="R130">
        <v>0</v>
      </c>
      <c r="S130">
        <v>0</v>
      </c>
      <c r="T130">
        <v>0</v>
      </c>
      <c r="V130" s="4">
        <f t="shared" si="2"/>
        <v>3.2071712874096696</v>
      </c>
    </row>
    <row r="131" spans="2:22" x14ac:dyDescent="0.25">
      <c r="B131">
        <f t="shared" si="3"/>
        <v>2041</v>
      </c>
      <c r="C131">
        <f>'One person'!F25</f>
        <v>5.4575750284848533E-2</v>
      </c>
      <c r="D131">
        <v>5.4575750284848533E-2</v>
      </c>
      <c r="E131">
        <v>0.31298120244549937</v>
      </c>
      <c r="F131">
        <v>0.32957461973692082</v>
      </c>
      <c r="G131">
        <v>0.30794549340434335</v>
      </c>
      <c r="H131">
        <v>0</v>
      </c>
      <c r="I131">
        <v>1.4782331570095369E-2</v>
      </c>
      <c r="J131">
        <v>0.32590875187325441</v>
      </c>
      <c r="K131">
        <v>0.33475064290137374</v>
      </c>
      <c r="L131">
        <v>0.46417747372058876</v>
      </c>
      <c r="M131">
        <v>0.35575601896334125</v>
      </c>
      <c r="N131">
        <v>0.25865907202932603</v>
      </c>
      <c r="O131">
        <v>0.20858174033735771</v>
      </c>
      <c r="P131">
        <v>0</v>
      </c>
      <c r="Q131">
        <v>0</v>
      </c>
      <c r="R131">
        <v>0</v>
      </c>
      <c r="S131">
        <v>0</v>
      </c>
      <c r="T131">
        <v>0</v>
      </c>
      <c r="V131" s="4">
        <f t="shared" si="2"/>
        <v>2.9676930972669493</v>
      </c>
    </row>
    <row r="132" spans="2:22" x14ac:dyDescent="0.25">
      <c r="B132">
        <f t="shared" si="3"/>
        <v>2042</v>
      </c>
      <c r="C132">
        <f>'One person'!F26</f>
        <v>4.0296005222817913E-2</v>
      </c>
      <c r="D132">
        <v>4.0296005222817913E-2</v>
      </c>
      <c r="E132">
        <v>0.30672157839658937</v>
      </c>
      <c r="F132">
        <v>0.24122225567784705</v>
      </c>
      <c r="G132">
        <v>0.29640061685661456</v>
      </c>
      <c r="H132">
        <v>0</v>
      </c>
      <c r="I132">
        <v>1.1165242858208734E-2</v>
      </c>
      <c r="J132">
        <v>0.23352339797974297</v>
      </c>
      <c r="K132">
        <v>0.31925838314789817</v>
      </c>
      <c r="L132">
        <v>0.43230704837493317</v>
      </c>
      <c r="M132">
        <v>0.347509594443771</v>
      </c>
      <c r="N132">
        <v>0.25303841039412878</v>
      </c>
      <c r="O132">
        <v>0.20271850761647459</v>
      </c>
      <c r="P132">
        <v>0</v>
      </c>
      <c r="Q132">
        <v>0</v>
      </c>
      <c r="R132">
        <v>0</v>
      </c>
      <c r="S132">
        <v>0</v>
      </c>
      <c r="T132">
        <v>0</v>
      </c>
      <c r="V132" s="4">
        <f t="shared" si="2"/>
        <v>2.6841610409690264</v>
      </c>
    </row>
    <row r="133" spans="2:22" x14ac:dyDescent="0.25">
      <c r="B133">
        <f t="shared" si="3"/>
        <v>2043</v>
      </c>
      <c r="C133">
        <f>'One person'!F27</f>
        <v>2.8854357499850991E-2</v>
      </c>
      <c r="D133">
        <v>2.8854357499850991E-2</v>
      </c>
      <c r="E133">
        <v>0.30086933068078242</v>
      </c>
      <c r="F133">
        <v>0.1719311627343855</v>
      </c>
      <c r="G133">
        <v>0.28138792561282705</v>
      </c>
      <c r="H133">
        <v>0</v>
      </c>
      <c r="I133">
        <v>0</v>
      </c>
      <c r="J133">
        <v>0.16284520634719396</v>
      </c>
      <c r="K133">
        <v>0.30697012798053558</v>
      </c>
      <c r="L133">
        <v>0.3952410420472664</v>
      </c>
      <c r="M133">
        <v>0.34012154046589643</v>
      </c>
      <c r="N133">
        <v>0.24828381866282309</v>
      </c>
      <c r="O133">
        <v>0.19759783811408244</v>
      </c>
      <c r="P133">
        <v>0</v>
      </c>
      <c r="Q133">
        <v>0</v>
      </c>
      <c r="R133">
        <v>0</v>
      </c>
      <c r="S133">
        <v>0</v>
      </c>
      <c r="T133">
        <v>0</v>
      </c>
      <c r="V133" s="4">
        <f t="shared" si="2"/>
        <v>2.4341023501456442</v>
      </c>
    </row>
    <row r="134" spans="2:22" x14ac:dyDescent="0.25">
      <c r="B134">
        <f t="shared" si="3"/>
        <v>2044</v>
      </c>
      <c r="C134">
        <f>'One person'!F28</f>
        <v>2.0046853416596476E-2</v>
      </c>
      <c r="D134">
        <v>2.0046853416596476E-2</v>
      </c>
      <c r="E134">
        <v>0.29359431026492111</v>
      </c>
      <c r="F134">
        <v>0.12492346353117714</v>
      </c>
      <c r="G134">
        <v>0.26512370351240561</v>
      </c>
      <c r="H134">
        <v>0</v>
      </c>
      <c r="I134">
        <v>0</v>
      </c>
      <c r="J134">
        <v>0.11564778019158674</v>
      </c>
      <c r="K134">
        <v>0.29080815074236038</v>
      </c>
      <c r="L134">
        <v>0.33681651121183948</v>
      </c>
      <c r="M134">
        <v>0.3291288122780387</v>
      </c>
      <c r="N134">
        <v>0.24432617459333769</v>
      </c>
      <c r="O134">
        <v>0.19317955045385155</v>
      </c>
      <c r="P134">
        <v>0</v>
      </c>
      <c r="Q134">
        <v>0</v>
      </c>
      <c r="R134">
        <v>0</v>
      </c>
      <c r="S134">
        <v>0</v>
      </c>
      <c r="T134">
        <v>0</v>
      </c>
      <c r="V134" s="4">
        <f t="shared" si="2"/>
        <v>2.2135953101961148</v>
      </c>
    </row>
    <row r="135" spans="2:22" x14ac:dyDescent="0.25">
      <c r="B135">
        <f t="shared" si="3"/>
        <v>2045</v>
      </c>
      <c r="C135">
        <f>'One person'!F29</f>
        <v>1.4803197968417336E-2</v>
      </c>
      <c r="D135">
        <v>1.4803197968417336E-2</v>
      </c>
      <c r="E135">
        <v>0.28735249522868889</v>
      </c>
      <c r="F135">
        <v>7.863057565042883E-2</v>
      </c>
      <c r="G135">
        <v>0.24605070428172315</v>
      </c>
      <c r="H135">
        <v>0</v>
      </c>
      <c r="I135">
        <v>0</v>
      </c>
      <c r="J135">
        <v>7.0776441477251067E-2</v>
      </c>
      <c r="K135">
        <v>0.27341782332796727</v>
      </c>
      <c r="L135">
        <v>0.27317166325325032</v>
      </c>
      <c r="M135">
        <v>0.3125473027154711</v>
      </c>
      <c r="N135">
        <v>0.23919532492687762</v>
      </c>
      <c r="O135">
        <v>0.18940095844697422</v>
      </c>
      <c r="P135">
        <v>0</v>
      </c>
      <c r="Q135">
        <v>0</v>
      </c>
      <c r="R135">
        <v>0</v>
      </c>
      <c r="S135">
        <v>0</v>
      </c>
      <c r="T135">
        <v>0</v>
      </c>
      <c r="V135" s="4">
        <f t="shared" si="2"/>
        <v>1.9853464872770499</v>
      </c>
    </row>
    <row r="136" spans="2:22" x14ac:dyDescent="0.25">
      <c r="B136">
        <f t="shared" si="3"/>
        <v>2046</v>
      </c>
      <c r="C136">
        <f>'One person'!F30</f>
        <v>1.0511602845393467E-2</v>
      </c>
      <c r="D136">
        <v>1.0511602845393467E-2</v>
      </c>
      <c r="E136">
        <v>0.27777791008766894</v>
      </c>
      <c r="F136">
        <v>5.6080112859642352E-2</v>
      </c>
      <c r="G136">
        <v>0.21552073289444695</v>
      </c>
      <c r="H136">
        <v>0</v>
      </c>
      <c r="I136">
        <v>0</v>
      </c>
      <c r="J136">
        <v>4.9739559776967736E-2</v>
      </c>
      <c r="K136">
        <v>0.25292789164776941</v>
      </c>
      <c r="L136">
        <v>0.18628122060565647</v>
      </c>
      <c r="M136">
        <v>0.29958284059883333</v>
      </c>
      <c r="N136">
        <v>0.23463147812727278</v>
      </c>
      <c r="O136">
        <v>0.18624553847924763</v>
      </c>
      <c r="P136">
        <v>0</v>
      </c>
      <c r="Q136">
        <v>0</v>
      </c>
      <c r="R136">
        <v>0</v>
      </c>
      <c r="S136">
        <v>0</v>
      </c>
      <c r="T136">
        <v>0</v>
      </c>
      <c r="V136" s="4">
        <f t="shared" si="2"/>
        <v>1.769298887922899</v>
      </c>
    </row>
    <row r="137" spans="2:22" x14ac:dyDescent="0.25">
      <c r="B137">
        <f t="shared" si="3"/>
        <v>2047</v>
      </c>
      <c r="C137">
        <f>'One person'!F31</f>
        <v>8.1330373535378336E-3</v>
      </c>
      <c r="D137">
        <v>8.1330373535378336E-3</v>
      </c>
      <c r="E137">
        <v>0.2637834589774522</v>
      </c>
      <c r="F137">
        <v>3.5666390977603941E-2</v>
      </c>
      <c r="G137">
        <v>0.18076154909323056</v>
      </c>
      <c r="H137">
        <v>0</v>
      </c>
      <c r="I137">
        <v>0</v>
      </c>
      <c r="J137">
        <v>3.1164818573856903E-2</v>
      </c>
      <c r="K137">
        <v>0.21977410361057978</v>
      </c>
      <c r="L137">
        <v>0.12457556628003276</v>
      </c>
      <c r="M137">
        <v>0.28263543930615731</v>
      </c>
      <c r="N137">
        <v>0.22872345750802806</v>
      </c>
      <c r="O137">
        <v>0.18372191143285382</v>
      </c>
      <c r="P137">
        <v>0</v>
      </c>
      <c r="Q137">
        <v>0</v>
      </c>
      <c r="R137">
        <v>0</v>
      </c>
      <c r="S137">
        <v>0</v>
      </c>
      <c r="T137">
        <v>0</v>
      </c>
      <c r="V137" s="4">
        <f t="shared" ref="V137:V200" si="4">SUM(D137:T137)</f>
        <v>1.5589397331133334</v>
      </c>
    </row>
    <row r="138" spans="2:22" x14ac:dyDescent="0.25">
      <c r="B138">
        <f t="shared" si="3"/>
        <v>2048</v>
      </c>
      <c r="C138">
        <f>'One person'!F32</f>
        <v>6.0535010326117442E-3</v>
      </c>
      <c r="D138">
        <v>6.0535010326117442E-3</v>
      </c>
      <c r="E138">
        <v>0.25257793764009001</v>
      </c>
      <c r="F138">
        <v>2.6099594925681237E-2</v>
      </c>
      <c r="G138">
        <v>0.1307864036154251</v>
      </c>
      <c r="H138">
        <v>0</v>
      </c>
      <c r="I138">
        <v>0</v>
      </c>
      <c r="J138">
        <v>2.2543071515399391E-2</v>
      </c>
      <c r="K138">
        <v>0.18257074335138082</v>
      </c>
      <c r="L138">
        <v>8.6030640317327822E-2</v>
      </c>
      <c r="M138">
        <v>0.264077596361315</v>
      </c>
      <c r="N138">
        <v>0.22363207334389934</v>
      </c>
      <c r="O138">
        <v>0.17957898233004296</v>
      </c>
      <c r="P138">
        <v>0</v>
      </c>
      <c r="Q138">
        <v>0</v>
      </c>
      <c r="R138">
        <v>0</v>
      </c>
      <c r="S138">
        <v>0</v>
      </c>
      <c r="T138">
        <v>0</v>
      </c>
      <c r="V138" s="4">
        <f t="shared" si="4"/>
        <v>1.3739505444331734</v>
      </c>
    </row>
    <row r="139" spans="2:22" x14ac:dyDescent="0.25">
      <c r="B139">
        <f t="shared" si="3"/>
        <v>2049</v>
      </c>
      <c r="C139">
        <f>'One person'!F33</f>
        <v>0</v>
      </c>
      <c r="D139">
        <v>0</v>
      </c>
      <c r="E139">
        <v>0.23803702577015004</v>
      </c>
      <c r="F139">
        <v>1.8545067174442802E-2</v>
      </c>
      <c r="G139">
        <v>9.2118095522488522E-2</v>
      </c>
      <c r="H139">
        <v>0</v>
      </c>
      <c r="I139">
        <v>0</v>
      </c>
      <c r="J139">
        <v>1.5826588788101295E-2</v>
      </c>
      <c r="K139">
        <v>0.12953941953010523</v>
      </c>
      <c r="L139">
        <v>5.0967132243194518E-2</v>
      </c>
      <c r="M139">
        <v>0.24222781603837981</v>
      </c>
      <c r="N139">
        <v>0.21618065266008063</v>
      </c>
      <c r="O139">
        <v>0.17586169739581109</v>
      </c>
      <c r="P139">
        <v>0</v>
      </c>
      <c r="Q139">
        <v>0</v>
      </c>
      <c r="R139">
        <v>0</v>
      </c>
      <c r="S139">
        <v>0</v>
      </c>
      <c r="T139">
        <v>0</v>
      </c>
      <c r="V139" s="4">
        <f t="shared" si="4"/>
        <v>1.1793034951227539</v>
      </c>
    </row>
    <row r="140" spans="2:22" x14ac:dyDescent="0.25">
      <c r="B140">
        <f t="shared" si="3"/>
        <v>2050</v>
      </c>
      <c r="C140">
        <f>'One person'!F34</f>
        <v>0</v>
      </c>
      <c r="D140">
        <v>0</v>
      </c>
      <c r="E140">
        <v>0.22216947763231185</v>
      </c>
      <c r="F140">
        <v>1.2783671155358658E-2</v>
      </c>
      <c r="G140">
        <v>6.6064334565863095E-2</v>
      </c>
      <c r="H140">
        <v>0</v>
      </c>
      <c r="I140">
        <v>0</v>
      </c>
      <c r="J140">
        <v>1.0789935172175937E-2</v>
      </c>
      <c r="K140">
        <v>8.9296703458882729E-2</v>
      </c>
      <c r="L140">
        <v>3.5279958610061675E-2</v>
      </c>
      <c r="M140">
        <v>0.2076328393517784</v>
      </c>
      <c r="N140">
        <v>0.20464092942108553</v>
      </c>
      <c r="O140">
        <v>0.17131567251812937</v>
      </c>
      <c r="P140">
        <v>0</v>
      </c>
      <c r="Q140">
        <v>0</v>
      </c>
      <c r="R140">
        <v>0</v>
      </c>
      <c r="S140">
        <v>0</v>
      </c>
      <c r="T140">
        <v>0</v>
      </c>
      <c r="V140" s="4">
        <f t="shared" si="4"/>
        <v>1.0199735218856472</v>
      </c>
    </row>
    <row r="141" spans="2:22" x14ac:dyDescent="0.25">
      <c r="B141">
        <f t="shared" si="3"/>
        <v>2051</v>
      </c>
      <c r="C141">
        <f>'One person'!F35</f>
        <v>0</v>
      </c>
      <c r="D141">
        <v>0</v>
      </c>
      <c r="E141">
        <v>0.20356500557538207</v>
      </c>
      <c r="F141">
        <v>9.3842373217256844E-3</v>
      </c>
      <c r="G141">
        <v>4.0893823096269252E-2</v>
      </c>
      <c r="H141">
        <v>0</v>
      </c>
      <c r="I141">
        <v>0</v>
      </c>
      <c r="J141">
        <v>7.892082282984646E-3</v>
      </c>
      <c r="K141">
        <v>6.2969356378100333E-2</v>
      </c>
      <c r="L141">
        <v>2.1767381662821949E-2</v>
      </c>
      <c r="M141">
        <v>0.16943670222462523</v>
      </c>
      <c r="N141">
        <v>0.19553850088043565</v>
      </c>
      <c r="O141">
        <v>0.16720580953441944</v>
      </c>
      <c r="P141">
        <v>0</v>
      </c>
      <c r="Q141">
        <v>0</v>
      </c>
      <c r="R141">
        <v>0</v>
      </c>
      <c r="S141">
        <v>0</v>
      </c>
      <c r="T141">
        <v>0</v>
      </c>
      <c r="V141" s="4">
        <f t="shared" si="4"/>
        <v>0.87865289895676424</v>
      </c>
    </row>
    <row r="142" spans="2:22" x14ac:dyDescent="0.25">
      <c r="B142">
        <f t="shared" si="3"/>
        <v>2052</v>
      </c>
      <c r="C142">
        <f>'One person'!F36</f>
        <v>0</v>
      </c>
      <c r="D142">
        <v>0</v>
      </c>
      <c r="E142">
        <v>0.17428828647353062</v>
      </c>
      <c r="F142">
        <v>6.642257018690657E-3</v>
      </c>
      <c r="G142">
        <v>2.8861633526653954E-2</v>
      </c>
      <c r="H142">
        <v>0</v>
      </c>
      <c r="I142">
        <v>0</v>
      </c>
      <c r="J142">
        <v>5.5725203791926288E-3</v>
      </c>
      <c r="K142">
        <v>3.8222399321506902E-2</v>
      </c>
      <c r="L142">
        <v>1.5689275681112176E-2</v>
      </c>
      <c r="M142">
        <v>0.11638945949213957</v>
      </c>
      <c r="N142">
        <v>0.18389027238298808</v>
      </c>
      <c r="O142">
        <v>0.16133186944547528</v>
      </c>
      <c r="P142">
        <v>0</v>
      </c>
      <c r="Q142">
        <v>0</v>
      </c>
      <c r="R142">
        <v>0</v>
      </c>
      <c r="S142">
        <v>0</v>
      </c>
      <c r="T142">
        <v>0</v>
      </c>
      <c r="V142" s="4">
        <f t="shared" si="4"/>
        <v>0.73088797372128989</v>
      </c>
    </row>
    <row r="143" spans="2:22" x14ac:dyDescent="0.25">
      <c r="B143">
        <f t="shared" si="3"/>
        <v>2053</v>
      </c>
      <c r="C143">
        <f>'One person'!F37</f>
        <v>0</v>
      </c>
      <c r="D143">
        <v>0</v>
      </c>
      <c r="E143">
        <v>0.14187763672091286</v>
      </c>
      <c r="F143">
        <v>5.1443616384057268E-3</v>
      </c>
      <c r="G143">
        <v>1.8198991636566918E-2</v>
      </c>
      <c r="H143">
        <v>0</v>
      </c>
      <c r="I143">
        <v>0</v>
      </c>
      <c r="J143">
        <v>4.3059979474097286E-3</v>
      </c>
      <c r="K143">
        <v>2.6708665973889378E-2</v>
      </c>
      <c r="L143">
        <v>1.1022500629765359E-2</v>
      </c>
      <c r="M143">
        <v>7.8068229954352614E-2</v>
      </c>
      <c r="N143">
        <v>0.17126436628117211</v>
      </c>
      <c r="O143">
        <v>0.15225211183308393</v>
      </c>
      <c r="P143">
        <v>0</v>
      </c>
      <c r="Q143">
        <v>0</v>
      </c>
      <c r="R143">
        <v>0</v>
      </c>
      <c r="S143">
        <v>0</v>
      </c>
      <c r="T143">
        <v>0</v>
      </c>
      <c r="V143" s="4">
        <f t="shared" si="4"/>
        <v>0.60884286261555864</v>
      </c>
    </row>
    <row r="144" spans="2:22" x14ac:dyDescent="0.25">
      <c r="B144">
        <f t="shared" si="3"/>
        <v>2054</v>
      </c>
      <c r="C144">
        <f>'One person'!F38</f>
        <v>0</v>
      </c>
      <c r="D144">
        <v>0</v>
      </c>
      <c r="E144">
        <v>9.7032953306166722E-2</v>
      </c>
      <c r="F144">
        <v>3.8384139928800492E-3</v>
      </c>
      <c r="G144">
        <v>1.3237036566856947E-2</v>
      </c>
      <c r="H144">
        <v>0</v>
      </c>
      <c r="I144">
        <v>0</v>
      </c>
      <c r="J144">
        <v>3.2049973322365354E-3</v>
      </c>
      <c r="K144">
        <v>1.6601038422730679E-2</v>
      </c>
      <c r="L144">
        <v>7.5320053553375628E-3</v>
      </c>
      <c r="M144">
        <v>5.3913138924176374E-2</v>
      </c>
      <c r="N144">
        <v>0.15658015951622442</v>
      </c>
      <c r="O144">
        <v>0.14517391115396386</v>
      </c>
      <c r="P144">
        <v>0</v>
      </c>
      <c r="Q144">
        <v>0</v>
      </c>
      <c r="R144">
        <v>0</v>
      </c>
      <c r="S144">
        <v>0</v>
      </c>
      <c r="T144">
        <v>0</v>
      </c>
      <c r="V144" s="4">
        <f t="shared" si="4"/>
        <v>0.4971136545705731</v>
      </c>
    </row>
    <row r="145" spans="2:22" x14ac:dyDescent="0.25">
      <c r="B145">
        <f t="shared" si="3"/>
        <v>2055</v>
      </c>
      <c r="C145">
        <f>'One person'!F39</f>
        <v>0</v>
      </c>
      <c r="D145">
        <v>0</v>
      </c>
      <c r="E145">
        <v>6.4890787523498999E-2</v>
      </c>
      <c r="F145">
        <v>0</v>
      </c>
      <c r="G145">
        <v>9.3329050018281581E-3</v>
      </c>
      <c r="H145">
        <v>0</v>
      </c>
      <c r="I145">
        <v>0</v>
      </c>
      <c r="J145">
        <v>0</v>
      </c>
      <c r="K145">
        <v>1.1975159066236776E-2</v>
      </c>
      <c r="L145">
        <v>5.5215624858908604E-3</v>
      </c>
      <c r="M145">
        <v>3.1939760892849806E-2</v>
      </c>
      <c r="N145">
        <v>0.13343448033653613</v>
      </c>
      <c r="O145">
        <v>0.136223939531322</v>
      </c>
      <c r="P145">
        <v>0</v>
      </c>
      <c r="Q145">
        <v>0</v>
      </c>
      <c r="R145">
        <v>0</v>
      </c>
      <c r="S145">
        <v>0</v>
      </c>
      <c r="T145">
        <v>0</v>
      </c>
      <c r="V145" s="4">
        <f t="shared" si="4"/>
        <v>0.39331859483816273</v>
      </c>
    </row>
    <row r="146" spans="2:22" x14ac:dyDescent="0.25">
      <c r="B146">
        <f t="shared" si="3"/>
        <v>2056</v>
      </c>
      <c r="C146">
        <f>'One person'!F40</f>
        <v>0</v>
      </c>
      <c r="D146">
        <v>0</v>
      </c>
      <c r="E146">
        <v>4.4812928955853176E-2</v>
      </c>
      <c r="F146">
        <v>0</v>
      </c>
      <c r="G146">
        <v>6.3814671240500212E-3</v>
      </c>
      <c r="H146">
        <v>0</v>
      </c>
      <c r="I146">
        <v>0</v>
      </c>
      <c r="J146">
        <v>0</v>
      </c>
      <c r="K146">
        <v>8.3953050149759532E-3</v>
      </c>
      <c r="L146">
        <v>3.9082171431384103E-3</v>
      </c>
      <c r="M146">
        <v>2.2109021887639566E-2</v>
      </c>
      <c r="N146">
        <v>0.10822070093214425</v>
      </c>
      <c r="O146">
        <v>0.12644306067297309</v>
      </c>
      <c r="P146">
        <v>0</v>
      </c>
      <c r="Q146">
        <v>0</v>
      </c>
      <c r="R146">
        <v>0</v>
      </c>
      <c r="S146">
        <v>0</v>
      </c>
      <c r="T146">
        <v>0</v>
      </c>
      <c r="V146" s="4">
        <f t="shared" si="4"/>
        <v>0.32027070173077443</v>
      </c>
    </row>
    <row r="147" spans="2:22" x14ac:dyDescent="0.25">
      <c r="B147">
        <f t="shared" si="3"/>
        <v>2057</v>
      </c>
      <c r="C147">
        <f>'One person'!F41</f>
        <v>0</v>
      </c>
      <c r="D147">
        <v>0</v>
      </c>
      <c r="E147">
        <v>2.6548523501316097E-2</v>
      </c>
      <c r="F147">
        <v>0</v>
      </c>
      <c r="G147">
        <v>4.6675964985439071E-3</v>
      </c>
      <c r="H147">
        <v>0</v>
      </c>
      <c r="I147">
        <v>0</v>
      </c>
      <c r="J147">
        <v>0</v>
      </c>
      <c r="K147">
        <v>5.7235831470100066E-3</v>
      </c>
      <c r="L147">
        <v>0</v>
      </c>
      <c r="M147">
        <v>1.3641045414454735E-2</v>
      </c>
      <c r="N147">
        <v>7.3797860379647806E-2</v>
      </c>
      <c r="O147">
        <v>0.11532365791739184</v>
      </c>
      <c r="P147">
        <v>0</v>
      </c>
      <c r="Q147">
        <v>0</v>
      </c>
      <c r="R147">
        <v>0</v>
      </c>
      <c r="S147">
        <v>0</v>
      </c>
      <c r="T147">
        <v>0</v>
      </c>
      <c r="V147" s="4">
        <f t="shared" si="4"/>
        <v>0.23970226685836438</v>
      </c>
    </row>
    <row r="148" spans="2:22" x14ac:dyDescent="0.25">
      <c r="B148">
        <f t="shared" si="3"/>
        <v>2058</v>
      </c>
      <c r="C148">
        <f>'One person'!F42</f>
        <v>0</v>
      </c>
      <c r="D148">
        <v>0</v>
      </c>
      <c r="E148">
        <v>1.8377153452846014E-2</v>
      </c>
      <c r="F148">
        <v>0</v>
      </c>
      <c r="G148">
        <v>3.2957432116568672E-3</v>
      </c>
      <c r="H148">
        <v>0</v>
      </c>
      <c r="I148">
        <v>0</v>
      </c>
      <c r="J148">
        <v>0</v>
      </c>
      <c r="K148">
        <v>4.1864004212175294E-3</v>
      </c>
      <c r="L148">
        <v>0</v>
      </c>
      <c r="M148">
        <v>9.8320563033765396E-3</v>
      </c>
      <c r="N148">
        <v>4.9352319128889467E-2</v>
      </c>
      <c r="O148">
        <v>9.8015883337149681E-2</v>
      </c>
      <c r="P148">
        <v>0</v>
      </c>
      <c r="Q148">
        <v>0</v>
      </c>
      <c r="R148">
        <v>0</v>
      </c>
      <c r="S148">
        <v>0</v>
      </c>
      <c r="T148">
        <v>0</v>
      </c>
      <c r="V148" s="4">
        <f t="shared" si="4"/>
        <v>0.18305955585513611</v>
      </c>
    </row>
    <row r="149" spans="2:22" x14ac:dyDescent="0.25">
      <c r="B149">
        <f t="shared" si="3"/>
        <v>2059</v>
      </c>
      <c r="C149">
        <f>'One person'!F43</f>
        <v>0</v>
      </c>
      <c r="D149">
        <v>0</v>
      </c>
      <c r="E149">
        <v>1.1338519908871464E-2</v>
      </c>
      <c r="F149">
        <v>0</v>
      </c>
      <c r="G149">
        <v>2.5466866945114946E-3</v>
      </c>
      <c r="H149">
        <v>0</v>
      </c>
      <c r="I149">
        <v>0</v>
      </c>
      <c r="J149">
        <v>0</v>
      </c>
      <c r="K149">
        <v>2.9559754734174858E-3</v>
      </c>
      <c r="L149">
        <v>0</v>
      </c>
      <c r="M149">
        <v>6.9075111559371875E-3</v>
      </c>
      <c r="N149">
        <v>3.4082218067219776E-2</v>
      </c>
      <c r="O149">
        <v>7.9365421055756849E-2</v>
      </c>
      <c r="P149">
        <v>0</v>
      </c>
      <c r="Q149">
        <v>0</v>
      </c>
      <c r="R149">
        <v>0</v>
      </c>
      <c r="S149">
        <v>0</v>
      </c>
      <c r="T149">
        <v>0</v>
      </c>
      <c r="V149" s="4">
        <f t="shared" si="4"/>
        <v>0.13719633235571427</v>
      </c>
    </row>
    <row r="150" spans="2:22" x14ac:dyDescent="0.25">
      <c r="B150">
        <f t="shared" si="3"/>
        <v>2060</v>
      </c>
      <c r="C150">
        <f>'One person'!F44</f>
        <v>0</v>
      </c>
      <c r="D150">
        <v>0</v>
      </c>
      <c r="E150">
        <v>8.172464994717285E-3</v>
      </c>
      <c r="F150">
        <v>0</v>
      </c>
      <c r="G150">
        <v>1.8955243735918506E-3</v>
      </c>
      <c r="H150">
        <v>0</v>
      </c>
      <c r="I150">
        <v>0</v>
      </c>
      <c r="J150">
        <v>0</v>
      </c>
      <c r="K150">
        <v>2.2841413678191596E-3</v>
      </c>
      <c r="L150">
        <v>0</v>
      </c>
      <c r="M150">
        <v>4.7201095981865586E-3</v>
      </c>
      <c r="N150">
        <v>2.019132844956301E-2</v>
      </c>
      <c r="O150">
        <v>5.40105499910742E-2</v>
      </c>
      <c r="P150">
        <v>0</v>
      </c>
      <c r="Q150">
        <v>0</v>
      </c>
      <c r="R150">
        <v>0</v>
      </c>
      <c r="S150">
        <v>0</v>
      </c>
      <c r="T150">
        <v>0</v>
      </c>
      <c r="V150" s="4">
        <f t="shared" si="4"/>
        <v>9.1274118774952062E-2</v>
      </c>
    </row>
    <row r="151" spans="2:22" x14ac:dyDescent="0.25">
      <c r="B151">
        <f t="shared" si="3"/>
        <v>2061</v>
      </c>
      <c r="C151">
        <f>'One person'!F45</f>
        <v>0</v>
      </c>
      <c r="D151">
        <v>0</v>
      </c>
      <c r="E151">
        <v>5.7415652820386291E-3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1.7001092614814786E-3</v>
      </c>
      <c r="L151">
        <v>0</v>
      </c>
      <c r="M151">
        <v>3.460217944238602E-3</v>
      </c>
      <c r="N151">
        <v>1.3976639466072012E-2</v>
      </c>
      <c r="O151">
        <v>3.6043400431043461E-2</v>
      </c>
      <c r="P151">
        <v>0</v>
      </c>
      <c r="Q151">
        <v>0</v>
      </c>
      <c r="R151">
        <v>0</v>
      </c>
      <c r="S151">
        <v>0</v>
      </c>
      <c r="T151">
        <v>0</v>
      </c>
      <c r="V151" s="4">
        <f t="shared" si="4"/>
        <v>6.0921932384874186E-2</v>
      </c>
    </row>
    <row r="152" spans="2:22" x14ac:dyDescent="0.25">
      <c r="B152">
        <f t="shared" si="3"/>
        <v>2062</v>
      </c>
      <c r="C152">
        <f>'One person'!F46</f>
        <v>0</v>
      </c>
      <c r="D152">
        <v>0</v>
      </c>
      <c r="E152">
        <v>3.9233838041754562E-3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2.4491768631115249E-3</v>
      </c>
      <c r="N152">
        <v>8.6234467841717691E-3</v>
      </c>
      <c r="O152">
        <v>2.4840030275062226E-2</v>
      </c>
      <c r="P152">
        <v>0</v>
      </c>
      <c r="Q152">
        <v>0</v>
      </c>
      <c r="R152">
        <v>0</v>
      </c>
      <c r="S152">
        <v>0</v>
      </c>
      <c r="T152">
        <v>0</v>
      </c>
      <c r="V152" s="4">
        <f t="shared" si="4"/>
        <v>3.9836037726520973E-2</v>
      </c>
    </row>
    <row r="153" spans="2:22" x14ac:dyDescent="0.25">
      <c r="B153">
        <f t="shared" si="3"/>
        <v>2063</v>
      </c>
      <c r="C153">
        <f>'One person'!F47</f>
        <v>0</v>
      </c>
      <c r="D153">
        <v>0</v>
      </c>
      <c r="E153">
        <v>2.8761541991649433E-3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1.8968629887112451E-3</v>
      </c>
      <c r="N153">
        <v>6.2155217386274863E-3</v>
      </c>
      <c r="O153">
        <v>1.4680457892561774E-2</v>
      </c>
      <c r="P153">
        <v>0</v>
      </c>
      <c r="Q153">
        <v>0</v>
      </c>
      <c r="R153">
        <v>0</v>
      </c>
      <c r="S153">
        <v>0</v>
      </c>
      <c r="T153">
        <v>0</v>
      </c>
      <c r="V153" s="4">
        <f t="shared" si="4"/>
        <v>2.5668996819065447E-2</v>
      </c>
    </row>
    <row r="154" spans="2:22" x14ac:dyDescent="0.25">
      <c r="B154">
        <f t="shared" si="3"/>
        <v>2064</v>
      </c>
      <c r="C154">
        <f>'One person'!F48</f>
        <v>0</v>
      </c>
      <c r="D154">
        <v>0</v>
      </c>
      <c r="E154">
        <v>2.0357707037109386E-3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1.4153253503970085E-3</v>
      </c>
      <c r="N154">
        <v>4.3667147974727405E-3</v>
      </c>
      <c r="O154">
        <v>1.0140819898444897E-2</v>
      </c>
      <c r="P154">
        <v>0</v>
      </c>
      <c r="Q154">
        <v>0</v>
      </c>
      <c r="R154">
        <v>0</v>
      </c>
      <c r="S154">
        <v>0</v>
      </c>
      <c r="T154">
        <v>0</v>
      </c>
      <c r="V154" s="4">
        <f t="shared" si="4"/>
        <v>1.7958630750025587E-2</v>
      </c>
    </row>
    <row r="155" spans="2:22" x14ac:dyDescent="0.25">
      <c r="B155">
        <f t="shared" si="3"/>
        <v>2065</v>
      </c>
      <c r="C155">
        <f>'One person'!F49</f>
        <v>0</v>
      </c>
      <c r="D155">
        <v>0</v>
      </c>
      <c r="E155">
        <v>1.576684052317085E-3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2.9839072225570475E-3</v>
      </c>
      <c r="O155">
        <v>6.2422830966867406E-3</v>
      </c>
      <c r="P155">
        <v>0</v>
      </c>
      <c r="Q155">
        <v>0</v>
      </c>
      <c r="R155">
        <v>0</v>
      </c>
      <c r="S155">
        <v>0</v>
      </c>
      <c r="T155">
        <v>0</v>
      </c>
      <c r="V155" s="4">
        <f t="shared" si="4"/>
        <v>1.0802874371560873E-2</v>
      </c>
    </row>
    <row r="156" spans="2:22" x14ac:dyDescent="0.25">
      <c r="B156">
        <f t="shared" si="3"/>
        <v>2066</v>
      </c>
      <c r="C156">
        <f>'One person'!F50</f>
        <v>0</v>
      </c>
      <c r="D156">
        <v>0</v>
      </c>
      <c r="E156">
        <v>1.1764270387958698E-3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2.1874427067121202E-3</v>
      </c>
      <c r="O156">
        <v>4.4903863456016062E-3</v>
      </c>
      <c r="P156">
        <v>0</v>
      </c>
      <c r="Q156">
        <v>0</v>
      </c>
      <c r="R156">
        <v>0</v>
      </c>
      <c r="S156">
        <v>0</v>
      </c>
      <c r="T156">
        <v>0</v>
      </c>
      <c r="V156" s="4">
        <f t="shared" si="4"/>
        <v>7.854256091109596E-3</v>
      </c>
    </row>
    <row r="157" spans="2:22" x14ac:dyDescent="0.25">
      <c r="B157">
        <f t="shared" si="3"/>
        <v>2067</v>
      </c>
      <c r="C157">
        <f>'One person'!F51</f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1.5482938222379061E-3</v>
      </c>
      <c r="O157">
        <v>3.1480302514474623E-3</v>
      </c>
      <c r="P157">
        <v>0</v>
      </c>
      <c r="Q157">
        <v>0</v>
      </c>
      <c r="R157">
        <v>0</v>
      </c>
      <c r="S157">
        <v>0</v>
      </c>
      <c r="T157">
        <v>0</v>
      </c>
      <c r="V157" s="4">
        <f t="shared" si="4"/>
        <v>4.6963240736853686E-3</v>
      </c>
    </row>
    <row r="158" spans="2:22" x14ac:dyDescent="0.25">
      <c r="B158">
        <f t="shared" si="3"/>
        <v>2068</v>
      </c>
      <c r="C158">
        <f>'One person'!F52</f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2.146201104226822E-3</v>
      </c>
      <c r="P158">
        <v>0</v>
      </c>
      <c r="Q158">
        <v>0</v>
      </c>
      <c r="R158">
        <v>0</v>
      </c>
      <c r="S158">
        <v>0</v>
      </c>
      <c r="T158">
        <v>0</v>
      </c>
      <c r="V158" s="4">
        <f t="shared" si="4"/>
        <v>2.146201104226822E-3</v>
      </c>
    </row>
    <row r="159" spans="2:22" x14ac:dyDescent="0.25">
      <c r="B159">
        <f t="shared" si="3"/>
        <v>2069</v>
      </c>
      <c r="C159">
        <f>'One person'!F53</f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V159" s="4">
        <f t="shared" si="4"/>
        <v>0</v>
      </c>
    </row>
    <row r="160" spans="2:22" x14ac:dyDescent="0.25">
      <c r="B160">
        <f t="shared" si="3"/>
        <v>2070</v>
      </c>
      <c r="C160">
        <f>'One person'!F54</f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V160" s="4">
        <f t="shared" si="4"/>
        <v>0</v>
      </c>
    </row>
    <row r="161" spans="2:22" x14ac:dyDescent="0.25">
      <c r="B161">
        <f t="shared" si="3"/>
        <v>2071</v>
      </c>
      <c r="C161">
        <f>'One person'!F55</f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V161" s="4">
        <f t="shared" si="4"/>
        <v>0</v>
      </c>
    </row>
    <row r="162" spans="2:22" x14ac:dyDescent="0.25">
      <c r="B162">
        <f t="shared" si="3"/>
        <v>2072</v>
      </c>
      <c r="C162">
        <f>'One person'!F56</f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V162" s="4">
        <f t="shared" si="4"/>
        <v>0</v>
      </c>
    </row>
    <row r="163" spans="2:22" x14ac:dyDescent="0.25">
      <c r="B163">
        <f t="shared" si="3"/>
        <v>2073</v>
      </c>
      <c r="C163">
        <f>'One person'!F57</f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V163" s="4">
        <f t="shared" si="4"/>
        <v>0</v>
      </c>
    </row>
    <row r="164" spans="2:22" x14ac:dyDescent="0.25">
      <c r="B164">
        <f t="shared" si="3"/>
        <v>2074</v>
      </c>
      <c r="C164">
        <f>'One person'!F58</f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V164" s="4">
        <f t="shared" si="4"/>
        <v>0</v>
      </c>
    </row>
    <row r="165" spans="2:22" x14ac:dyDescent="0.25">
      <c r="B165">
        <f t="shared" si="3"/>
        <v>2075</v>
      </c>
      <c r="C165">
        <f>'One person'!F59</f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V165" s="4">
        <f t="shared" si="4"/>
        <v>0</v>
      </c>
    </row>
    <row r="166" spans="2:22" x14ac:dyDescent="0.25">
      <c r="B166">
        <f t="shared" si="3"/>
        <v>2076</v>
      </c>
      <c r="C166">
        <f>'One person'!F60</f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V166" s="4">
        <f t="shared" si="4"/>
        <v>0</v>
      </c>
    </row>
    <row r="167" spans="2:22" x14ac:dyDescent="0.25">
      <c r="B167">
        <f t="shared" si="3"/>
        <v>2077</v>
      </c>
      <c r="C167">
        <f>'One person'!F61</f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V167" s="4">
        <f t="shared" si="4"/>
        <v>0</v>
      </c>
    </row>
    <row r="168" spans="2:22" x14ac:dyDescent="0.25">
      <c r="B168">
        <f t="shared" si="3"/>
        <v>2078</v>
      </c>
      <c r="C168">
        <f>'One person'!F62</f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V168" s="4">
        <f t="shared" si="4"/>
        <v>0</v>
      </c>
    </row>
    <row r="169" spans="2:22" x14ac:dyDescent="0.25">
      <c r="B169">
        <f t="shared" si="3"/>
        <v>2079</v>
      </c>
      <c r="C169">
        <f>'One person'!F63</f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V169" s="4">
        <f t="shared" si="4"/>
        <v>0</v>
      </c>
    </row>
    <row r="170" spans="2:22" x14ac:dyDescent="0.25">
      <c r="B170">
        <f t="shared" si="3"/>
        <v>2080</v>
      </c>
      <c r="C170">
        <f>'One person'!F64</f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V170" s="4">
        <f t="shared" si="4"/>
        <v>0</v>
      </c>
    </row>
    <row r="171" spans="2:22" x14ac:dyDescent="0.25">
      <c r="B171">
        <f t="shared" si="3"/>
        <v>2081</v>
      </c>
      <c r="C171">
        <f>'One person'!F65</f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V171" s="4">
        <f t="shared" si="4"/>
        <v>0</v>
      </c>
    </row>
    <row r="172" spans="2:22" x14ac:dyDescent="0.25">
      <c r="B172">
        <f t="shared" si="3"/>
        <v>2082</v>
      </c>
      <c r="C172">
        <f>'One person'!F66</f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V172" s="4">
        <f t="shared" si="4"/>
        <v>0</v>
      </c>
    </row>
    <row r="173" spans="2:22" x14ac:dyDescent="0.25">
      <c r="B173">
        <f t="shared" si="3"/>
        <v>2083</v>
      </c>
      <c r="C173">
        <f>'One person'!F67</f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V173" s="4">
        <f t="shared" si="4"/>
        <v>0</v>
      </c>
    </row>
    <row r="174" spans="2:22" x14ac:dyDescent="0.25">
      <c r="B174">
        <f t="shared" ref="B174:B208" si="5">B74</f>
        <v>2084</v>
      </c>
      <c r="C174">
        <f>'One person'!F68</f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V174" s="4">
        <f t="shared" si="4"/>
        <v>0</v>
      </c>
    </row>
    <row r="175" spans="2:22" x14ac:dyDescent="0.25">
      <c r="B175">
        <f t="shared" si="5"/>
        <v>2085</v>
      </c>
      <c r="C175">
        <f>'One person'!F69</f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V175" s="4">
        <f t="shared" si="4"/>
        <v>0</v>
      </c>
    </row>
    <row r="176" spans="2:22" x14ac:dyDescent="0.25">
      <c r="B176">
        <f t="shared" si="5"/>
        <v>2086</v>
      </c>
      <c r="C176">
        <f>'One person'!F70</f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V176" s="4">
        <f t="shared" si="4"/>
        <v>0</v>
      </c>
    </row>
    <row r="177" spans="2:22" x14ac:dyDescent="0.25">
      <c r="B177">
        <f t="shared" si="5"/>
        <v>2087</v>
      </c>
      <c r="C177">
        <f>'One person'!F71</f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V177" s="4">
        <f t="shared" si="4"/>
        <v>0</v>
      </c>
    </row>
    <row r="178" spans="2:22" x14ac:dyDescent="0.25">
      <c r="B178">
        <f t="shared" si="5"/>
        <v>2088</v>
      </c>
      <c r="C178">
        <f>'One person'!F72</f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V178" s="4">
        <f t="shared" si="4"/>
        <v>0</v>
      </c>
    </row>
    <row r="179" spans="2:22" x14ac:dyDescent="0.25">
      <c r="B179">
        <f t="shared" si="5"/>
        <v>2089</v>
      </c>
      <c r="C179">
        <f>'One person'!F73</f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V179" s="4">
        <f t="shared" si="4"/>
        <v>0</v>
      </c>
    </row>
    <row r="180" spans="2:22" x14ac:dyDescent="0.25">
      <c r="B180">
        <f t="shared" si="5"/>
        <v>2090</v>
      </c>
      <c r="C180">
        <f>'One person'!F74</f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V180" s="4">
        <f t="shared" si="4"/>
        <v>0</v>
      </c>
    </row>
    <row r="181" spans="2:22" x14ac:dyDescent="0.25">
      <c r="B181">
        <f t="shared" si="5"/>
        <v>2091</v>
      </c>
      <c r="C181">
        <f>'One person'!F75</f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V181" s="4">
        <f t="shared" si="4"/>
        <v>0</v>
      </c>
    </row>
    <row r="182" spans="2:22" x14ac:dyDescent="0.25">
      <c r="B182">
        <f t="shared" si="5"/>
        <v>2092</v>
      </c>
      <c r="C182">
        <f>'One person'!F76</f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V182" s="4">
        <f t="shared" si="4"/>
        <v>0</v>
      </c>
    </row>
    <row r="183" spans="2:22" x14ac:dyDescent="0.25">
      <c r="B183">
        <f t="shared" si="5"/>
        <v>2093</v>
      </c>
      <c r="C183">
        <f>'One person'!F77</f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V183" s="4">
        <f t="shared" si="4"/>
        <v>0</v>
      </c>
    </row>
    <row r="184" spans="2:22" x14ac:dyDescent="0.25">
      <c r="B184">
        <f t="shared" si="5"/>
        <v>2094</v>
      </c>
      <c r="C184">
        <f>'One person'!F78</f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V184" s="4">
        <f t="shared" si="4"/>
        <v>0</v>
      </c>
    </row>
    <row r="185" spans="2:22" x14ac:dyDescent="0.25">
      <c r="B185">
        <f t="shared" si="5"/>
        <v>2095</v>
      </c>
      <c r="C185">
        <f>'One person'!F79</f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V185" s="4">
        <f t="shared" si="4"/>
        <v>0</v>
      </c>
    </row>
    <row r="186" spans="2:22" x14ac:dyDescent="0.25">
      <c r="B186">
        <f t="shared" si="5"/>
        <v>2096</v>
      </c>
      <c r="C186">
        <f>'One person'!F80</f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V186" s="4">
        <f t="shared" si="4"/>
        <v>0</v>
      </c>
    </row>
    <row r="187" spans="2:22" x14ac:dyDescent="0.25">
      <c r="B187">
        <f t="shared" si="5"/>
        <v>2097</v>
      </c>
      <c r="C187">
        <f>'One person'!F81</f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V187" s="4">
        <f t="shared" si="4"/>
        <v>0</v>
      </c>
    </row>
    <row r="188" spans="2:22" x14ac:dyDescent="0.25">
      <c r="B188">
        <f t="shared" si="5"/>
        <v>2098</v>
      </c>
      <c r="C188">
        <f>'One person'!F82</f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V188" s="4">
        <f t="shared" si="4"/>
        <v>0</v>
      </c>
    </row>
    <row r="189" spans="2:22" x14ac:dyDescent="0.25">
      <c r="B189">
        <f t="shared" si="5"/>
        <v>2099</v>
      </c>
      <c r="C189">
        <f>'One person'!F83</f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V189" s="4">
        <f t="shared" si="4"/>
        <v>0</v>
      </c>
    </row>
    <row r="190" spans="2:22" x14ac:dyDescent="0.25">
      <c r="B190">
        <f t="shared" si="5"/>
        <v>2100</v>
      </c>
      <c r="C190">
        <f>'One person'!F84</f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V190" s="4">
        <f t="shared" si="4"/>
        <v>0</v>
      </c>
    </row>
    <row r="191" spans="2:22" x14ac:dyDescent="0.25">
      <c r="B191">
        <f t="shared" si="5"/>
        <v>2101</v>
      </c>
      <c r="C191">
        <f>'One person'!F85</f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V191" s="4">
        <f t="shared" si="4"/>
        <v>0</v>
      </c>
    </row>
    <row r="192" spans="2:22" x14ac:dyDescent="0.25">
      <c r="B192">
        <f t="shared" si="5"/>
        <v>2102</v>
      </c>
      <c r="C192">
        <f>'One person'!F86</f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V192" s="4">
        <f t="shared" si="4"/>
        <v>0</v>
      </c>
    </row>
    <row r="193" spans="2:22" x14ac:dyDescent="0.25">
      <c r="B193">
        <f t="shared" si="5"/>
        <v>2103</v>
      </c>
      <c r="C193">
        <f>'One person'!F87</f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V193" s="4">
        <f t="shared" si="4"/>
        <v>0</v>
      </c>
    </row>
    <row r="194" spans="2:22" x14ac:dyDescent="0.25">
      <c r="B194">
        <f t="shared" si="5"/>
        <v>2104</v>
      </c>
      <c r="C194">
        <f>'One person'!F88</f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V194" s="4">
        <f t="shared" si="4"/>
        <v>0</v>
      </c>
    </row>
    <row r="195" spans="2:22" x14ac:dyDescent="0.25">
      <c r="B195">
        <f t="shared" si="5"/>
        <v>2105</v>
      </c>
      <c r="C195">
        <f>'One person'!F89</f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V195" s="4">
        <f t="shared" si="4"/>
        <v>0</v>
      </c>
    </row>
    <row r="196" spans="2:22" x14ac:dyDescent="0.25">
      <c r="B196">
        <f t="shared" si="5"/>
        <v>2106</v>
      </c>
      <c r="C196">
        <f>'One person'!F90</f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V196" s="4">
        <f t="shared" si="4"/>
        <v>0</v>
      </c>
    </row>
    <row r="197" spans="2:22" x14ac:dyDescent="0.25">
      <c r="B197">
        <f t="shared" si="5"/>
        <v>2107</v>
      </c>
      <c r="C197">
        <f>'One person'!F91</f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V197" s="4">
        <f t="shared" si="4"/>
        <v>0</v>
      </c>
    </row>
    <row r="198" spans="2:22" x14ac:dyDescent="0.25">
      <c r="B198">
        <f t="shared" si="5"/>
        <v>2108</v>
      </c>
      <c r="C198">
        <f>'One person'!F92</f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V198" s="4">
        <f t="shared" si="4"/>
        <v>0</v>
      </c>
    </row>
    <row r="199" spans="2:22" x14ac:dyDescent="0.25">
      <c r="B199">
        <f t="shared" si="5"/>
        <v>2109</v>
      </c>
      <c r="C199">
        <f>'One person'!F93</f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V199" s="4">
        <f t="shared" si="4"/>
        <v>0</v>
      </c>
    </row>
    <row r="200" spans="2:22" x14ac:dyDescent="0.25">
      <c r="B200">
        <f t="shared" si="5"/>
        <v>2110</v>
      </c>
      <c r="C200">
        <f>'One person'!F94</f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V200" s="4">
        <f t="shared" si="4"/>
        <v>0</v>
      </c>
    </row>
    <row r="201" spans="2:22" x14ac:dyDescent="0.25">
      <c r="B201">
        <f t="shared" si="5"/>
        <v>2111</v>
      </c>
      <c r="C201">
        <f>'One person'!F95</f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V201" s="4">
        <f t="shared" ref="V201:V264" si="6">SUM(D201:T201)</f>
        <v>0</v>
      </c>
    </row>
    <row r="202" spans="2:22" x14ac:dyDescent="0.25">
      <c r="B202">
        <f t="shared" si="5"/>
        <v>2112</v>
      </c>
      <c r="C202">
        <f>'One person'!F96</f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V202" s="4">
        <f t="shared" si="6"/>
        <v>0</v>
      </c>
    </row>
    <row r="203" spans="2:22" x14ac:dyDescent="0.25">
      <c r="B203">
        <f t="shared" si="5"/>
        <v>2113</v>
      </c>
      <c r="C203">
        <f>'One person'!F97</f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V203" s="4">
        <f t="shared" si="6"/>
        <v>0</v>
      </c>
    </row>
    <row r="204" spans="2:22" x14ac:dyDescent="0.25">
      <c r="B204">
        <f t="shared" si="5"/>
        <v>2114</v>
      </c>
      <c r="C204">
        <f>'One person'!F98</f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V204" s="4">
        <f t="shared" si="6"/>
        <v>0</v>
      </c>
    </row>
    <row r="205" spans="2:22" x14ac:dyDescent="0.25">
      <c r="B205">
        <f t="shared" si="5"/>
        <v>2115</v>
      </c>
      <c r="C205">
        <f>'One person'!F99</f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V205" s="4">
        <f t="shared" si="6"/>
        <v>0</v>
      </c>
    </row>
    <row r="206" spans="2:22" x14ac:dyDescent="0.25">
      <c r="B206">
        <f t="shared" si="5"/>
        <v>2116</v>
      </c>
      <c r="C206">
        <f>'One person'!F100</f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V206" s="4">
        <f t="shared" si="6"/>
        <v>0</v>
      </c>
    </row>
    <row r="207" spans="2:22" x14ac:dyDescent="0.25">
      <c r="B207">
        <f t="shared" si="5"/>
        <v>2117</v>
      </c>
      <c r="C207">
        <f>'One person'!F101</f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V207" s="4">
        <f t="shared" si="6"/>
        <v>0</v>
      </c>
    </row>
    <row r="208" spans="2:22" x14ac:dyDescent="0.25">
      <c r="B208">
        <f t="shared" si="5"/>
        <v>2118</v>
      </c>
      <c r="C208">
        <f>'One person'!F102</f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V208" s="4">
        <f t="shared" si="6"/>
        <v>0</v>
      </c>
    </row>
    <row r="209" spans="1:22" x14ac:dyDescent="0.25">
      <c r="A209" t="s">
        <v>22</v>
      </c>
      <c r="B209">
        <f>B109</f>
        <v>2019</v>
      </c>
      <c r="C209">
        <f>'One person'!G3</f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1</v>
      </c>
      <c r="V209" s="4">
        <f t="shared" si="6"/>
        <v>5</v>
      </c>
    </row>
    <row r="210" spans="1:22" x14ac:dyDescent="0.25">
      <c r="B210">
        <f t="shared" ref="B210:B273" si="7">B110</f>
        <v>2020</v>
      </c>
      <c r="C210">
        <f>'One person'!G4</f>
        <v>0</v>
      </c>
      <c r="D210">
        <v>0</v>
      </c>
      <c r="E210">
        <v>0</v>
      </c>
      <c r="F210">
        <v>0</v>
      </c>
      <c r="G210">
        <v>0</v>
      </c>
      <c r="H210">
        <v>5.5E-2</v>
      </c>
      <c r="I210">
        <v>1.6E-2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0.99563999999999997</v>
      </c>
      <c r="Q210">
        <v>0.98953999999999998</v>
      </c>
      <c r="R210">
        <v>0.97794999999999999</v>
      </c>
      <c r="S210">
        <v>0.98897999999999997</v>
      </c>
      <c r="T210">
        <v>0.99207000000000001</v>
      </c>
      <c r="V210" s="4">
        <f t="shared" si="6"/>
        <v>5.01518</v>
      </c>
    </row>
    <row r="211" spans="1:22" x14ac:dyDescent="0.25">
      <c r="B211">
        <f t="shared" si="7"/>
        <v>2021</v>
      </c>
      <c r="C211">
        <f>'One person'!G5</f>
        <v>0</v>
      </c>
      <c r="D211">
        <v>0</v>
      </c>
      <c r="E211">
        <v>0</v>
      </c>
      <c r="F211">
        <v>0</v>
      </c>
      <c r="G211">
        <v>0</v>
      </c>
      <c r="H211">
        <v>0.11964</v>
      </c>
      <c r="I211">
        <v>3.0643609999999998E-2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0.9911397072</v>
      </c>
      <c r="Q211">
        <v>0.97801185899999987</v>
      </c>
      <c r="R211">
        <v>0.95409779949999995</v>
      </c>
      <c r="S211">
        <v>0.97681554599999998</v>
      </c>
      <c r="T211">
        <v>0.9838457397</v>
      </c>
      <c r="V211" s="4">
        <f t="shared" si="6"/>
        <v>5.0341942613999997</v>
      </c>
    </row>
    <row r="212" spans="1:22" x14ac:dyDescent="0.25">
      <c r="B212">
        <f t="shared" si="7"/>
        <v>2022</v>
      </c>
      <c r="C212">
        <f>'One person'!G6</f>
        <v>0</v>
      </c>
      <c r="D212">
        <v>0</v>
      </c>
      <c r="E212">
        <v>0</v>
      </c>
      <c r="F212">
        <v>0</v>
      </c>
      <c r="G212">
        <v>0</v>
      </c>
      <c r="H212">
        <v>0.22459514997199997</v>
      </c>
      <c r="I212">
        <v>5.2672145178699996E-2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0.98652099616444799</v>
      </c>
      <c r="Q212">
        <v>0.96524880424004988</v>
      </c>
      <c r="R212">
        <v>0.92808909348562996</v>
      </c>
      <c r="S212">
        <v>0.96335502777611992</v>
      </c>
      <c r="T212">
        <v>0.97512886644625807</v>
      </c>
      <c r="V212" s="4">
        <f t="shared" si="6"/>
        <v>5.095610083263205</v>
      </c>
    </row>
    <row r="213" spans="1:22" x14ac:dyDescent="0.25">
      <c r="B213">
        <f t="shared" si="7"/>
        <v>2023</v>
      </c>
      <c r="C213">
        <f>'One person'!G7</f>
        <v>0</v>
      </c>
      <c r="D213">
        <v>0</v>
      </c>
      <c r="E213">
        <v>0</v>
      </c>
      <c r="F213">
        <v>0</v>
      </c>
      <c r="G213">
        <v>0</v>
      </c>
      <c r="H213">
        <v>0.34396877159437217</v>
      </c>
      <c r="I213">
        <v>8.5298680311131761E-2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0.98162785202347236</v>
      </c>
      <c r="Q213">
        <v>0.95112721423401791</v>
      </c>
      <c r="R213">
        <v>0.89965244366123021</v>
      </c>
      <c r="S213">
        <v>0.94849045969753432</v>
      </c>
      <c r="T213">
        <v>0.96575787803970947</v>
      </c>
      <c r="V213" s="4">
        <f t="shared" si="6"/>
        <v>5.1759232995614672</v>
      </c>
    </row>
    <row r="214" spans="1:22" x14ac:dyDescent="0.25">
      <c r="B214">
        <f t="shared" si="7"/>
        <v>2024</v>
      </c>
      <c r="C214">
        <f>'One person'!G8</f>
        <v>1.2867284180974067E-2</v>
      </c>
      <c r="D214">
        <v>1.2867284180974067E-2</v>
      </c>
      <c r="E214">
        <v>0</v>
      </c>
      <c r="F214">
        <v>0</v>
      </c>
      <c r="G214">
        <v>0</v>
      </c>
      <c r="H214">
        <v>0.5167518936612957</v>
      </c>
      <c r="I214">
        <v>0.11105137621318004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0.97635651045810634</v>
      </c>
      <c r="Q214">
        <v>0.93559530682557646</v>
      </c>
      <c r="R214">
        <v>0.86853346563498823</v>
      </c>
      <c r="S214">
        <v>0.93215745398154282</v>
      </c>
      <c r="T214">
        <v>0.95565605063541403</v>
      </c>
      <c r="V214" s="4">
        <f t="shared" si="6"/>
        <v>5.3089693415910775</v>
      </c>
    </row>
    <row r="215" spans="1:22" x14ac:dyDescent="0.25">
      <c r="B215">
        <f t="shared" si="7"/>
        <v>2025</v>
      </c>
      <c r="C215">
        <f>'One person'!G9</f>
        <v>2.4611468907685445E-2</v>
      </c>
      <c r="D215">
        <v>2.4611468907685445E-2</v>
      </c>
      <c r="E215">
        <v>0</v>
      </c>
      <c r="F215">
        <v>0</v>
      </c>
      <c r="G215">
        <v>0</v>
      </c>
      <c r="H215">
        <v>0.64848653036702064</v>
      </c>
      <c r="I215">
        <v>0.14633807260123743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0.97061553417661273</v>
      </c>
      <c r="Q215">
        <v>0.91873587939657952</v>
      </c>
      <c r="R215">
        <v>0.83466934580988006</v>
      </c>
      <c r="S215">
        <v>0.91428799558871665</v>
      </c>
      <c r="T215">
        <v>0.94452265764551147</v>
      </c>
      <c r="V215" s="4">
        <f t="shared" si="6"/>
        <v>5.4022674844932439</v>
      </c>
    </row>
    <row r="216" spans="1:22" x14ac:dyDescent="0.25">
      <c r="B216">
        <f t="shared" si="7"/>
        <v>2026</v>
      </c>
      <c r="C216">
        <f>'One person'!G10</f>
        <v>3.9426832828025782E-2</v>
      </c>
      <c r="D216">
        <v>3.9426832828025782E-2</v>
      </c>
      <c r="E216">
        <v>0</v>
      </c>
      <c r="F216">
        <v>0</v>
      </c>
      <c r="G216">
        <v>0</v>
      </c>
      <c r="H216">
        <v>0.73468039138994634</v>
      </c>
      <c r="I216">
        <v>0.18483564892635365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0.96432594551514828</v>
      </c>
      <c r="Q216">
        <v>0.90040709860261769</v>
      </c>
      <c r="R216">
        <v>0.79793554790078725</v>
      </c>
      <c r="S216">
        <v>0.89482280416263282</v>
      </c>
      <c r="T216">
        <v>0.93219663696323751</v>
      </c>
      <c r="V216" s="4">
        <f t="shared" si="6"/>
        <v>5.4486309062887486</v>
      </c>
    </row>
    <row r="217" spans="1:22" x14ac:dyDescent="0.25">
      <c r="B217">
        <f t="shared" si="7"/>
        <v>2027</v>
      </c>
      <c r="C217">
        <f>'One person'!G11</f>
        <v>5.2230715195843748E-2</v>
      </c>
      <c r="D217">
        <v>5.2230715195843748E-2</v>
      </c>
      <c r="E217">
        <v>0</v>
      </c>
      <c r="F217">
        <v>0</v>
      </c>
      <c r="G217">
        <v>0</v>
      </c>
      <c r="H217">
        <v>0.81710205463211916</v>
      </c>
      <c r="I217">
        <v>0.23063733413831031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0.95737315544798396</v>
      </c>
      <c r="Q217">
        <v>0.88055312207842995</v>
      </c>
      <c r="R217">
        <v>0.75830208923655518</v>
      </c>
      <c r="S217">
        <v>0.87372288244047791</v>
      </c>
      <c r="T217">
        <v>0.91855860016446533</v>
      </c>
      <c r="V217" s="4">
        <f t="shared" si="6"/>
        <v>5.4884799533341857</v>
      </c>
    </row>
    <row r="218" spans="1:22" x14ac:dyDescent="0.25">
      <c r="B218">
        <f t="shared" si="7"/>
        <v>2028</v>
      </c>
      <c r="C218">
        <f>'One person'!G12</f>
        <v>7.1110875239559432E-2</v>
      </c>
      <c r="D218">
        <v>7.1110875239559432E-2</v>
      </c>
      <c r="E218">
        <v>0</v>
      </c>
      <c r="F218">
        <v>0</v>
      </c>
      <c r="G218">
        <v>0</v>
      </c>
      <c r="H218">
        <v>0.85200793759894511</v>
      </c>
      <c r="I218">
        <v>0.30754839498503506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0.94966630154662768</v>
      </c>
      <c r="Q218">
        <v>0.85907643143093704</v>
      </c>
      <c r="R218">
        <v>0.71594333453180115</v>
      </c>
      <c r="S218">
        <v>0.85090997797995704</v>
      </c>
      <c r="T218">
        <v>0.90355853822377963</v>
      </c>
      <c r="V218" s="4">
        <f t="shared" si="6"/>
        <v>5.5098217915366421</v>
      </c>
    </row>
    <row r="219" spans="1:22" x14ac:dyDescent="0.25">
      <c r="B219">
        <f t="shared" si="7"/>
        <v>2029</v>
      </c>
      <c r="C219">
        <f>'One person'!G13</f>
        <v>0.10104126418791977</v>
      </c>
      <c r="D219">
        <v>0.10104126418791977</v>
      </c>
      <c r="E219">
        <v>0</v>
      </c>
      <c r="F219">
        <v>0</v>
      </c>
      <c r="G219">
        <v>0</v>
      </c>
      <c r="H219">
        <v>0.88125776844595927</v>
      </c>
      <c r="I219">
        <v>0.39604337285011232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0.94114779482175437</v>
      </c>
      <c r="Q219">
        <v>0.83565800791012979</v>
      </c>
      <c r="R219">
        <v>0.67122551385694484</v>
      </c>
      <c r="S219">
        <v>0.82621657041897867</v>
      </c>
      <c r="T219">
        <v>0.88727641336498708</v>
      </c>
      <c r="V219" s="4">
        <f t="shared" si="6"/>
        <v>5.5398667058567863</v>
      </c>
    </row>
    <row r="220" spans="1:22" x14ac:dyDescent="0.25">
      <c r="B220">
        <f t="shared" si="7"/>
        <v>2030</v>
      </c>
      <c r="C220">
        <f>'One person'!G14</f>
        <v>0.12504567316168072</v>
      </c>
      <c r="D220">
        <v>0.12504567316168072</v>
      </c>
      <c r="E220">
        <v>0</v>
      </c>
      <c r="F220">
        <v>1.0162937448185342E-2</v>
      </c>
      <c r="G220">
        <v>0</v>
      </c>
      <c r="H220">
        <v>0.889372928909273</v>
      </c>
      <c r="I220">
        <v>0.52859535851203998</v>
      </c>
      <c r="J220">
        <v>1.118204898417475E-2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0.93180219721917434</v>
      </c>
      <c r="Q220">
        <v>0.81005344654776346</v>
      </c>
      <c r="R220">
        <v>0.62444780779625431</v>
      </c>
      <c r="S220">
        <v>0.79941410487458697</v>
      </c>
      <c r="T220">
        <v>0.86957524891835558</v>
      </c>
      <c r="V220" s="4">
        <f t="shared" si="6"/>
        <v>5.5996517523714884</v>
      </c>
    </row>
    <row r="221" spans="1:22" x14ac:dyDescent="0.25">
      <c r="B221">
        <f t="shared" si="7"/>
        <v>2031</v>
      </c>
      <c r="C221">
        <f>'One person'!G15</f>
        <v>0.15593326124318263</v>
      </c>
      <c r="D221">
        <v>0.15593326124318263</v>
      </c>
      <c r="E221">
        <v>0</v>
      </c>
      <c r="F221">
        <v>1.9480343908025284E-2</v>
      </c>
      <c r="G221">
        <v>0</v>
      </c>
      <c r="H221">
        <v>0.89265389962214459</v>
      </c>
      <c r="I221">
        <v>0.63458603426509663</v>
      </c>
      <c r="J221">
        <v>2.1453293767884976E-2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0.92153373700581898</v>
      </c>
      <c r="Q221">
        <v>0.78203369783167631</v>
      </c>
      <c r="R221">
        <v>0.57594070208664128</v>
      </c>
      <c r="S221">
        <v>0.77027546075190834</v>
      </c>
      <c r="T221">
        <v>0.85040111467970581</v>
      </c>
      <c r="V221" s="4">
        <f t="shared" si="6"/>
        <v>5.6242915451620847</v>
      </c>
    </row>
    <row r="222" spans="1:22" x14ac:dyDescent="0.25">
      <c r="B222">
        <f t="shared" si="7"/>
        <v>2032</v>
      </c>
      <c r="C222">
        <f>'One person'!G16</f>
        <v>0.19060398334976575</v>
      </c>
      <c r="D222">
        <v>0.19060398334976575</v>
      </c>
      <c r="E222">
        <v>0</v>
      </c>
      <c r="F222">
        <v>3.1060179142374578E-2</v>
      </c>
      <c r="G222">
        <v>0</v>
      </c>
      <c r="H222">
        <v>0.89131982665709986</v>
      </c>
      <c r="I222">
        <v>0.70725402807020843</v>
      </c>
      <c r="J222">
        <v>3.4021522786872274E-2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0.91019887204064742</v>
      </c>
      <c r="Q222">
        <v>0.75154220395321925</v>
      </c>
      <c r="R222">
        <v>0.52507361927834917</v>
      </c>
      <c r="S222">
        <v>0.73865565308804249</v>
      </c>
      <c r="T222">
        <v>0.82965983149266775</v>
      </c>
      <c r="V222" s="4">
        <f t="shared" si="6"/>
        <v>5.6093897198592479</v>
      </c>
    </row>
    <row r="223" spans="1:22" x14ac:dyDescent="0.25">
      <c r="B223">
        <f t="shared" si="7"/>
        <v>2033</v>
      </c>
      <c r="C223">
        <f>'One person'!G17</f>
        <v>0.23212137622714923</v>
      </c>
      <c r="D223">
        <v>0.23212137622714923</v>
      </c>
      <c r="E223">
        <v>0</v>
      </c>
      <c r="F223">
        <v>4.0546604498580482E-2</v>
      </c>
      <c r="G223">
        <v>0</v>
      </c>
      <c r="H223">
        <v>0.88424427342386036</v>
      </c>
      <c r="I223">
        <v>0.78040834171421503</v>
      </c>
      <c r="J223">
        <v>4.4998147139934455E-2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0.89765633158392732</v>
      </c>
      <c r="Q223">
        <v>0.71846683155723812</v>
      </c>
      <c r="R223">
        <v>0.47229846980468232</v>
      </c>
      <c r="S223">
        <v>0.70441896356741174</v>
      </c>
      <c r="T223">
        <v>0.80704330448617767</v>
      </c>
      <c r="V223" s="4">
        <f t="shared" si="6"/>
        <v>5.5822026440031776</v>
      </c>
    </row>
    <row r="224" spans="1:22" x14ac:dyDescent="0.25">
      <c r="B224">
        <f t="shared" si="7"/>
        <v>2034</v>
      </c>
      <c r="C224">
        <f>'One person'!G18</f>
        <v>0.29931349043866534</v>
      </c>
      <c r="D224">
        <v>0.29931349043866534</v>
      </c>
      <c r="E224">
        <v>0</v>
      </c>
      <c r="F224">
        <v>5.5156750018767596E-2</v>
      </c>
      <c r="G224">
        <v>0</v>
      </c>
      <c r="H224">
        <v>0.87458184046678422</v>
      </c>
      <c r="I224">
        <v>0.81453499631132409</v>
      </c>
      <c r="J224">
        <v>6.1150927602292605E-2</v>
      </c>
      <c r="K224">
        <v>0</v>
      </c>
      <c r="L224">
        <v>1.2334606395095291E-2</v>
      </c>
      <c r="M224">
        <v>0</v>
      </c>
      <c r="N224">
        <v>0</v>
      </c>
      <c r="O224">
        <v>0</v>
      </c>
      <c r="P224">
        <v>0.88380549438758726</v>
      </c>
      <c r="Q224">
        <v>0.68278058403379005</v>
      </c>
      <c r="R224">
        <v>0.41832420067540321</v>
      </c>
      <c r="S224">
        <v>0.66748627730757237</v>
      </c>
      <c r="T224">
        <v>0.78231549763672115</v>
      </c>
      <c r="V224" s="4">
        <f t="shared" si="6"/>
        <v>5.5517846652740026</v>
      </c>
    </row>
    <row r="225" spans="2:22" x14ac:dyDescent="0.25">
      <c r="B225">
        <f t="shared" si="7"/>
        <v>2035</v>
      </c>
      <c r="C225">
        <f>'One person'!G19</f>
        <v>0.37656651635533045</v>
      </c>
      <c r="D225">
        <v>0.37656651635533045</v>
      </c>
      <c r="E225">
        <v>0</v>
      </c>
      <c r="F225">
        <v>7.854282352423643E-2</v>
      </c>
      <c r="G225">
        <v>0</v>
      </c>
      <c r="H225">
        <v>0.86141032809586049</v>
      </c>
      <c r="I225">
        <v>0.84552456618752003</v>
      </c>
      <c r="J225">
        <v>8.616221883661658E-2</v>
      </c>
      <c r="K225">
        <v>0</v>
      </c>
      <c r="L225">
        <v>2.3143915363373097E-2</v>
      </c>
      <c r="M225">
        <v>0</v>
      </c>
      <c r="N225">
        <v>0</v>
      </c>
      <c r="O225">
        <v>0</v>
      </c>
      <c r="P225">
        <v>0.86858636377423304</v>
      </c>
      <c r="Q225">
        <v>0.64464046060966251</v>
      </c>
      <c r="R225">
        <v>0.36405081887977642</v>
      </c>
      <c r="S225">
        <v>0.62786429188659487</v>
      </c>
      <c r="T225">
        <v>0.75525520457346695</v>
      </c>
      <c r="V225" s="4">
        <f t="shared" si="6"/>
        <v>5.5317475080866707</v>
      </c>
    </row>
    <row r="226" spans="2:22" x14ac:dyDescent="0.25">
      <c r="B226">
        <f t="shared" si="7"/>
        <v>2036</v>
      </c>
      <c r="C226">
        <f>'One person'!G20</f>
        <v>0.4889836643175946</v>
      </c>
      <c r="D226">
        <v>0.4889836643175946</v>
      </c>
      <c r="E226">
        <v>0</v>
      </c>
      <c r="F226">
        <v>9.6981520138047381E-2</v>
      </c>
      <c r="G226">
        <v>5.716573949174574E-3</v>
      </c>
      <c r="H226">
        <v>0.84647875351910096</v>
      </c>
      <c r="I226">
        <v>0.85641073016095437</v>
      </c>
      <c r="J226">
        <v>0.10591663691712534</v>
      </c>
      <c r="K226">
        <v>0</v>
      </c>
      <c r="L226">
        <v>3.724796344728775E-2</v>
      </c>
      <c r="M226">
        <v>0</v>
      </c>
      <c r="N226">
        <v>0</v>
      </c>
      <c r="O226">
        <v>0</v>
      </c>
      <c r="P226">
        <v>0.85193556318068098</v>
      </c>
      <c r="Q226">
        <v>0.60437621743998304</v>
      </c>
      <c r="R226">
        <v>0.31063000171735805</v>
      </c>
      <c r="S226">
        <v>0.58565297554305906</v>
      </c>
      <c r="T226">
        <v>0.72580780414714752</v>
      </c>
      <c r="V226" s="4">
        <f t="shared" si="6"/>
        <v>5.5161384044775135</v>
      </c>
    </row>
    <row r="227" spans="2:22" x14ac:dyDescent="0.25">
      <c r="B227">
        <f t="shared" si="7"/>
        <v>2037</v>
      </c>
      <c r="C227">
        <f>'One person'!G21</f>
        <v>0.57603933534490315</v>
      </c>
      <c r="D227">
        <v>0.57603933534490315</v>
      </c>
      <c r="E227">
        <v>0</v>
      </c>
      <c r="F227">
        <v>0.12159894224450564</v>
      </c>
      <c r="G227">
        <v>1.0952251833450992E-2</v>
      </c>
      <c r="H227">
        <v>0.8345502357060427</v>
      </c>
      <c r="I227">
        <v>0.86298784111852911</v>
      </c>
      <c r="J227">
        <v>0.13180118705551228</v>
      </c>
      <c r="K227">
        <v>6.3490467551237445E-3</v>
      </c>
      <c r="L227">
        <v>4.9198649767947751E-2</v>
      </c>
      <c r="M227">
        <v>0</v>
      </c>
      <c r="N227">
        <v>0</v>
      </c>
      <c r="O227">
        <v>0</v>
      </c>
      <c r="P227">
        <v>0.83379785504056425</v>
      </c>
      <c r="Q227">
        <v>0.56225723884659062</v>
      </c>
      <c r="R227">
        <v>0.25940400813414854</v>
      </c>
      <c r="S227">
        <v>0.54109064063398771</v>
      </c>
      <c r="T227">
        <v>0.69386500268663154</v>
      </c>
      <c r="V227" s="4">
        <f t="shared" si="6"/>
        <v>5.4838922351679393</v>
      </c>
    </row>
    <row r="228" spans="2:22" x14ac:dyDescent="0.25">
      <c r="B228">
        <f t="shared" si="7"/>
        <v>2038</v>
      </c>
      <c r="C228">
        <f>'One person'!G22</f>
        <v>0.63443370695335732</v>
      </c>
      <c r="D228">
        <v>0.63443370695335732</v>
      </c>
      <c r="E228">
        <v>0</v>
      </c>
      <c r="F228">
        <v>0.14843712920003171</v>
      </c>
      <c r="G228">
        <v>1.7451684179681209E-2</v>
      </c>
      <c r="H228">
        <v>0.81419555545717226</v>
      </c>
      <c r="I228">
        <v>0.86503398594522396</v>
      </c>
      <c r="J228">
        <v>0.15971900209495421</v>
      </c>
      <c r="K228">
        <v>1.2180948713109117E-2</v>
      </c>
      <c r="L228">
        <v>6.7045494407395045E-2</v>
      </c>
      <c r="M228">
        <v>0</v>
      </c>
      <c r="N228">
        <v>0</v>
      </c>
      <c r="O228">
        <v>0</v>
      </c>
      <c r="P228">
        <v>0.81413690161870766</v>
      </c>
      <c r="Q228">
        <v>0.51858109653298745</v>
      </c>
      <c r="R228">
        <v>0.21169182891803459</v>
      </c>
      <c r="S228">
        <v>0.4945622564458711</v>
      </c>
      <c r="T228">
        <v>0.65940072800318661</v>
      </c>
      <c r="V228" s="4">
        <f t="shared" si="6"/>
        <v>5.4168703184697122</v>
      </c>
    </row>
    <row r="229" spans="2:22" x14ac:dyDescent="0.25">
      <c r="B229">
        <f t="shared" si="7"/>
        <v>2039</v>
      </c>
      <c r="C229">
        <f>'One person'!G23</f>
        <v>0.69189582656205895</v>
      </c>
      <c r="D229">
        <v>0.69189582656205895</v>
      </c>
      <c r="E229">
        <v>0</v>
      </c>
      <c r="F229">
        <v>0.18031587468148336</v>
      </c>
      <c r="G229">
        <v>2.3100272454336095E-2</v>
      </c>
      <c r="H229">
        <v>0.79200058461540979</v>
      </c>
      <c r="I229">
        <v>0.86065468123370736</v>
      </c>
      <c r="J229">
        <v>0.19297299959104153</v>
      </c>
      <c r="K229">
        <v>1.9317053534648E-2</v>
      </c>
      <c r="L229">
        <v>9.5142212484126493E-2</v>
      </c>
      <c r="M229">
        <v>0</v>
      </c>
      <c r="N229">
        <v>0</v>
      </c>
      <c r="O229">
        <v>0</v>
      </c>
      <c r="P229">
        <v>0.79287978711744322</v>
      </c>
      <c r="Q229">
        <v>0.472780014087194</v>
      </c>
      <c r="R229">
        <v>0.16856173569427421</v>
      </c>
      <c r="S229">
        <v>0.44566488615106781</v>
      </c>
      <c r="T229">
        <v>0.62256660333692859</v>
      </c>
      <c r="V229" s="4">
        <f t="shared" si="6"/>
        <v>5.3578525315437195</v>
      </c>
    </row>
    <row r="230" spans="2:22" x14ac:dyDescent="0.25">
      <c r="B230">
        <f t="shared" si="7"/>
        <v>2040</v>
      </c>
      <c r="C230">
        <f>'One person'!G24</f>
        <v>0.71702247844832634</v>
      </c>
      <c r="D230">
        <v>0.71702247844832634</v>
      </c>
      <c r="E230">
        <v>0</v>
      </c>
      <c r="F230">
        <v>0.23244420271779609</v>
      </c>
      <c r="G230">
        <v>3.1586774398476528E-2</v>
      </c>
      <c r="H230">
        <v>0.76773368670279363</v>
      </c>
      <c r="I230">
        <v>0.85362443175114944</v>
      </c>
      <c r="J230">
        <v>0.24713229940876436</v>
      </c>
      <c r="K230">
        <v>2.5549462400827276E-2</v>
      </c>
      <c r="L230">
        <v>0.11697262034466993</v>
      </c>
      <c r="M230">
        <v>7.024310098315798E-3</v>
      </c>
      <c r="N230">
        <v>0</v>
      </c>
      <c r="O230">
        <v>0</v>
      </c>
      <c r="P230">
        <v>0.76987041569529502</v>
      </c>
      <c r="Q230">
        <v>0.42526089487129015</v>
      </c>
      <c r="R230">
        <v>0.13072973973505131</v>
      </c>
      <c r="S230">
        <v>0.39526018752738207</v>
      </c>
      <c r="T230">
        <v>0.58368109329250406</v>
      </c>
      <c r="V230" s="4">
        <f t="shared" si="6"/>
        <v>5.3038925973926423</v>
      </c>
    </row>
    <row r="231" spans="2:22" x14ac:dyDescent="0.25">
      <c r="B231">
        <f t="shared" si="7"/>
        <v>2041</v>
      </c>
      <c r="C231">
        <f>'One person'!G25</f>
        <v>0.73920266279585078</v>
      </c>
      <c r="D231">
        <v>0.73920266279585078</v>
      </c>
      <c r="E231">
        <v>0</v>
      </c>
      <c r="F231">
        <v>0.2919886228414475</v>
      </c>
      <c r="G231">
        <v>4.4930519357182036E-2</v>
      </c>
      <c r="H231">
        <v>0.74117777847974398</v>
      </c>
      <c r="I231">
        <v>0.84217920188745354</v>
      </c>
      <c r="J231">
        <v>0.30904394892789955</v>
      </c>
      <c r="K231">
        <v>3.5065986866176277E-2</v>
      </c>
      <c r="L231">
        <v>0.14513354170617976</v>
      </c>
      <c r="M231">
        <v>1.31500852368763E-2</v>
      </c>
      <c r="N231">
        <v>0</v>
      </c>
      <c r="O231">
        <v>0</v>
      </c>
      <c r="P231">
        <v>0.7448958194101396</v>
      </c>
      <c r="Q231">
        <v>0.37666207980539912</v>
      </c>
      <c r="R231">
        <v>9.8561072678447229E-2</v>
      </c>
      <c r="S231">
        <v>0.3444060118001091</v>
      </c>
      <c r="T231">
        <v>0.54300435790094947</v>
      </c>
      <c r="V231" s="4">
        <f t="shared" si="6"/>
        <v>5.2694016896938543</v>
      </c>
    </row>
    <row r="232" spans="2:22" x14ac:dyDescent="0.25">
      <c r="B232">
        <f t="shared" si="7"/>
        <v>2042</v>
      </c>
      <c r="C232">
        <f>'One person'!G26</f>
        <v>0.74549657076621223</v>
      </c>
      <c r="D232">
        <v>0.74549657076621223</v>
      </c>
      <c r="E232">
        <v>5.9466428464644882E-3</v>
      </c>
      <c r="F232">
        <v>0.37829480470902732</v>
      </c>
      <c r="G232">
        <v>5.5432288932287382E-2</v>
      </c>
      <c r="H232">
        <v>0.71227925689681881</v>
      </c>
      <c r="I232">
        <v>0.82889592172348148</v>
      </c>
      <c r="J232">
        <v>0.39797129851698371</v>
      </c>
      <c r="K232">
        <v>4.9584969892508324E-2</v>
      </c>
      <c r="L232">
        <v>0.17564273893071503</v>
      </c>
      <c r="M232">
        <v>2.0914123248342277E-2</v>
      </c>
      <c r="N232">
        <v>0</v>
      </c>
      <c r="O232">
        <v>0</v>
      </c>
      <c r="P232">
        <v>0.71774436679263998</v>
      </c>
      <c r="Q232">
        <v>0.32779394157144665</v>
      </c>
      <c r="R232">
        <v>7.2085597335562732E-2</v>
      </c>
      <c r="S232">
        <v>0.29423638806118724</v>
      </c>
      <c r="T232">
        <v>0.50082377937920375</v>
      </c>
      <c r="V232" s="4">
        <f t="shared" si="6"/>
        <v>5.2831426896028812</v>
      </c>
    </row>
    <row r="233" spans="2:22" x14ac:dyDescent="0.25">
      <c r="B233">
        <f t="shared" si="7"/>
        <v>2043</v>
      </c>
      <c r="C233">
        <f>'One person'!G27</f>
        <v>0.74805412117395198</v>
      </c>
      <c r="D233">
        <v>0.74805412117395198</v>
      </c>
      <c r="E233">
        <v>1.1439325237653925E-2</v>
      </c>
      <c r="F233">
        <v>0.44516680534585695</v>
      </c>
      <c r="G233">
        <v>6.9313066735578091E-2</v>
      </c>
      <c r="H233">
        <v>0.68093184680078978</v>
      </c>
      <c r="I233">
        <v>0.82178400950768749</v>
      </c>
      <c r="J233">
        <v>0.46472643580136086</v>
      </c>
      <c r="K233">
        <v>6.0773324120993732E-2</v>
      </c>
      <c r="L233">
        <v>0.21121707506331108</v>
      </c>
      <c r="M233">
        <v>2.776685532288042E-2</v>
      </c>
      <c r="N233">
        <v>0</v>
      </c>
      <c r="O233">
        <v>0</v>
      </c>
      <c r="P233">
        <v>0.68828096053580212</v>
      </c>
      <c r="Q233">
        <v>0.27969345858525257</v>
      </c>
      <c r="R233">
        <v>5.144676996241776E-2</v>
      </c>
      <c r="S233">
        <v>0.24586686822780865</v>
      </c>
      <c r="T233">
        <v>0.45659102318443251</v>
      </c>
      <c r="V233" s="4">
        <f t="shared" si="6"/>
        <v>5.2630519456057776</v>
      </c>
    </row>
    <row r="234" spans="2:22" x14ac:dyDescent="0.25">
      <c r="B234">
        <f t="shared" si="7"/>
        <v>2044</v>
      </c>
      <c r="C234">
        <f>'One person'!G28</f>
        <v>0.74694832214258711</v>
      </c>
      <c r="D234">
        <v>0.74694832214258711</v>
      </c>
      <c r="E234">
        <v>1.8304868655180686E-2</v>
      </c>
      <c r="F234">
        <v>0.48936960470216817</v>
      </c>
      <c r="G234">
        <v>8.4340253971837031E-2</v>
      </c>
      <c r="H234">
        <v>0.64710996197019455</v>
      </c>
      <c r="I234">
        <v>0.80174069751579502</v>
      </c>
      <c r="J234">
        <v>0.50761488418075351</v>
      </c>
      <c r="K234">
        <v>7.5741997244264295E-2</v>
      </c>
      <c r="L234">
        <v>0.26800136075493591</v>
      </c>
      <c r="M234">
        <v>3.8188171245349303E-2</v>
      </c>
      <c r="N234">
        <v>0</v>
      </c>
      <c r="O234">
        <v>0</v>
      </c>
      <c r="P234">
        <v>0.65637913801496772</v>
      </c>
      <c r="Q234">
        <v>0.23356921032995856</v>
      </c>
      <c r="R234">
        <v>3.5492097661672765E-2</v>
      </c>
      <c r="S234">
        <v>0.20040854296116911</v>
      </c>
      <c r="T234">
        <v>0.41069905944416518</v>
      </c>
      <c r="V234" s="4">
        <f t="shared" si="6"/>
        <v>5.2139081707949995</v>
      </c>
    </row>
    <row r="235" spans="2:22" x14ac:dyDescent="0.25">
      <c r="B235">
        <f t="shared" si="7"/>
        <v>2045</v>
      </c>
      <c r="C235">
        <f>'One person'!G29</f>
        <v>0.7411524626642898</v>
      </c>
      <c r="D235">
        <v>0.7411524626642898</v>
      </c>
      <c r="E235">
        <v>2.4091454172545969E-2</v>
      </c>
      <c r="F235">
        <v>0.53246394600599267</v>
      </c>
      <c r="G235">
        <v>0.1020636493973434</v>
      </c>
      <c r="H235">
        <v>0.61096239949453945</v>
      </c>
      <c r="I235">
        <v>0.77988524610151444</v>
      </c>
      <c r="J235">
        <v>0.54781550438446436</v>
      </c>
      <c r="K235">
        <v>9.1827253694436006E-2</v>
      </c>
      <c r="L235">
        <v>0.32977468220093759</v>
      </c>
      <c r="M235">
        <v>5.4156620254592544E-2</v>
      </c>
      <c r="N235">
        <v>4.8865234918667542E-3</v>
      </c>
      <c r="O235">
        <v>0</v>
      </c>
      <c r="P235">
        <v>0.62196517980884303</v>
      </c>
      <c r="Q235">
        <v>0.19060882547396926</v>
      </c>
      <c r="R235">
        <v>2.3944388766470915E-2</v>
      </c>
      <c r="S235">
        <v>0.15896004810594011</v>
      </c>
      <c r="T235">
        <v>0.36376437093088598</v>
      </c>
      <c r="V235" s="4">
        <f t="shared" si="6"/>
        <v>5.1783225549486316</v>
      </c>
    </row>
    <row r="236" spans="2:22" x14ac:dyDescent="0.25">
      <c r="B236">
        <f t="shared" si="7"/>
        <v>2046</v>
      </c>
      <c r="C236">
        <f>'One person'!G30</f>
        <v>0.73325355117201252</v>
      </c>
      <c r="D236">
        <v>0.73325355117201252</v>
      </c>
      <c r="E236">
        <v>3.3180490706963085E-2</v>
      </c>
      <c r="F236">
        <v>0.5513446631205956</v>
      </c>
      <c r="G236">
        <v>0.13111113270471075</v>
      </c>
      <c r="H236">
        <v>0.57280168802211051</v>
      </c>
      <c r="I236">
        <v>0.75598956216096402</v>
      </c>
      <c r="J236">
        <v>0.56369935636845259</v>
      </c>
      <c r="K236">
        <v>0.11089258473907526</v>
      </c>
      <c r="L236">
        <v>0.41456017776990833</v>
      </c>
      <c r="M236">
        <v>6.6441344315990469E-2</v>
      </c>
      <c r="N236">
        <v>9.1687794887292656E-3</v>
      </c>
      <c r="O236">
        <v>0</v>
      </c>
      <c r="P236">
        <v>0.58504532673539011</v>
      </c>
      <c r="Q236">
        <v>0.15177418337190277</v>
      </c>
      <c r="R236">
        <v>1.5313873279484139E-2</v>
      </c>
      <c r="S236">
        <v>0.12246600026177838</v>
      </c>
      <c r="T236">
        <v>0.31656958144631286</v>
      </c>
      <c r="V236" s="4">
        <f t="shared" si="6"/>
        <v>5.1336122956643813</v>
      </c>
    </row>
    <row r="237" spans="2:22" x14ac:dyDescent="0.25">
      <c r="B237">
        <f t="shared" si="7"/>
        <v>2047</v>
      </c>
      <c r="C237">
        <f>'One person'!G31</f>
        <v>0.72235287480587929</v>
      </c>
      <c r="D237">
        <v>0.72235287480587929</v>
      </c>
      <c r="E237">
        <v>4.6653577459917897E-2</v>
      </c>
      <c r="F237">
        <v>0.56761438884182691</v>
      </c>
      <c r="G237">
        <v>0.16420498612196194</v>
      </c>
      <c r="H237">
        <v>0.5328831383838496</v>
      </c>
      <c r="I237">
        <v>0.72983988320581628</v>
      </c>
      <c r="J237">
        <v>0.57663610311145286</v>
      </c>
      <c r="K237">
        <v>0.14248001751834233</v>
      </c>
      <c r="L237">
        <v>0.47379048086743059</v>
      </c>
      <c r="M237">
        <v>8.2653299585105505E-2</v>
      </c>
      <c r="N237">
        <v>1.4756291573417461E-2</v>
      </c>
      <c r="O237">
        <v>0</v>
      </c>
      <c r="P237">
        <v>0.54571272941896987</v>
      </c>
      <c r="Q237">
        <v>0.11770998565591291</v>
      </c>
      <c r="R237">
        <v>9.2318153678042185E-3</v>
      </c>
      <c r="S237">
        <v>9.2156889856990845E-2</v>
      </c>
      <c r="T237">
        <v>0.2701161610648809</v>
      </c>
      <c r="V237" s="4">
        <f t="shared" si="6"/>
        <v>5.0887926228395592</v>
      </c>
    </row>
    <row r="238" spans="2:22" x14ac:dyDescent="0.25">
      <c r="B238">
        <f t="shared" si="7"/>
        <v>2048</v>
      </c>
      <c r="C238">
        <f>'One person'!G32</f>
        <v>0.70996706125453291</v>
      </c>
      <c r="D238">
        <v>0.70996706125453291</v>
      </c>
      <c r="E238">
        <v>5.7281618432379167E-2</v>
      </c>
      <c r="F238">
        <v>0.57249668662071518</v>
      </c>
      <c r="G238">
        <v>0.21231642547891549</v>
      </c>
      <c r="H238">
        <v>0.49148877619419218</v>
      </c>
      <c r="I238">
        <v>0.70138342615962157</v>
      </c>
      <c r="J238">
        <v>0.57908132012499614</v>
      </c>
      <c r="K238">
        <v>0.17792098978963949</v>
      </c>
      <c r="L238">
        <v>0.50949092483314262</v>
      </c>
      <c r="M238">
        <v>0.10040556877138819</v>
      </c>
      <c r="N238">
        <v>1.9490719862353924E-2</v>
      </c>
      <c r="O238">
        <v>3.8581601400899303E-3</v>
      </c>
      <c r="P238">
        <v>0.50418944783748043</v>
      </c>
      <c r="Q238">
        <v>8.8745089485562423E-2</v>
      </c>
      <c r="R238">
        <v>5.02893910345767E-3</v>
      </c>
      <c r="S238">
        <v>6.7290196266879002E-2</v>
      </c>
      <c r="T238">
        <v>0.22557130494367139</v>
      </c>
      <c r="V238" s="4">
        <f t="shared" si="6"/>
        <v>5.0260066552990184</v>
      </c>
    </row>
    <row r="239" spans="2:22" x14ac:dyDescent="0.25">
      <c r="B239">
        <f t="shared" si="7"/>
        <v>2049</v>
      </c>
      <c r="C239">
        <f>'One person'!G33</f>
        <v>0.70036578858648213</v>
      </c>
      <c r="D239">
        <v>0.70036578858648213</v>
      </c>
      <c r="E239">
        <v>7.1197429282679012E-2</v>
      </c>
      <c r="F239">
        <v>0.57482587549047215</v>
      </c>
      <c r="G239">
        <v>0.24886909569417717</v>
      </c>
      <c r="H239">
        <v>0.44808048748072116</v>
      </c>
      <c r="I239">
        <v>0.67051554157433668</v>
      </c>
      <c r="J239">
        <v>0.57894014269955196</v>
      </c>
      <c r="K239">
        <v>0.2289790480783698</v>
      </c>
      <c r="L239">
        <v>0.5413375275236415</v>
      </c>
      <c r="M239">
        <v>0.12137314663212716</v>
      </c>
      <c r="N239">
        <v>2.6560992134765725E-2</v>
      </c>
      <c r="O239">
        <v>7.2502141164364816E-3</v>
      </c>
      <c r="P239">
        <v>0.4608341972179355</v>
      </c>
      <c r="Q239">
        <v>6.4906383547950641E-2</v>
      </c>
      <c r="R239">
        <v>2.4103202228962267E-3</v>
      </c>
      <c r="S239">
        <v>4.7091698053449926E-2</v>
      </c>
      <c r="T239">
        <v>0.18408197482538191</v>
      </c>
      <c r="V239" s="4">
        <f t="shared" si="6"/>
        <v>4.9776198631613751</v>
      </c>
    </row>
    <row r="240" spans="2:22" x14ac:dyDescent="0.25">
      <c r="B240">
        <f t="shared" si="7"/>
        <v>2050</v>
      </c>
      <c r="C240">
        <f>'One person'!G34</f>
        <v>0.68328386700285781</v>
      </c>
      <c r="D240">
        <v>0.68328386700285781</v>
      </c>
      <c r="E240">
        <v>8.6380062420558262E-2</v>
      </c>
      <c r="F240">
        <v>0.57481119016940563</v>
      </c>
      <c r="G240">
        <v>0.27259651241609667</v>
      </c>
      <c r="H240">
        <v>0.40304391768403386</v>
      </c>
      <c r="I240">
        <v>0.63721103462433937</v>
      </c>
      <c r="J240">
        <v>0.57633869612799848</v>
      </c>
      <c r="K240">
        <v>0.26698222141342787</v>
      </c>
      <c r="L240">
        <v>0.55337463567946255</v>
      </c>
      <c r="M240">
        <v>0.15499808177422264</v>
      </c>
      <c r="N240">
        <v>3.7691892345809289E-2</v>
      </c>
      <c r="O240">
        <v>1.1432178710554176E-2</v>
      </c>
      <c r="P240">
        <v>0.41527152013899821</v>
      </c>
      <c r="Q240">
        <v>4.6323036874336886E-2</v>
      </c>
      <c r="R240">
        <v>9.9963210604175228E-4</v>
      </c>
      <c r="S240">
        <v>3.1277834930120908E-2</v>
      </c>
      <c r="T240">
        <v>0.1465771132744586</v>
      </c>
      <c r="V240" s="4">
        <f t="shared" si="6"/>
        <v>4.898593427692723</v>
      </c>
    </row>
    <row r="241" spans="2:22" x14ac:dyDescent="0.25">
      <c r="B241">
        <f t="shared" si="7"/>
        <v>2051</v>
      </c>
      <c r="C241">
        <f>'One person'!G35</f>
        <v>0.66465754878835992</v>
      </c>
      <c r="D241">
        <v>0.66465754878835992</v>
      </c>
      <c r="E241">
        <v>0.10423429952361728</v>
      </c>
      <c r="F241">
        <v>0.57182609269644269</v>
      </c>
      <c r="G241">
        <v>0.29524294145949764</v>
      </c>
      <c r="H241">
        <v>0.35698405877110245</v>
      </c>
      <c r="I241">
        <v>0.60161642623022371</v>
      </c>
      <c r="J241">
        <v>0.57074461395392817</v>
      </c>
      <c r="K241">
        <v>0.29085039310415423</v>
      </c>
      <c r="L241">
        <v>0.56279118882803703</v>
      </c>
      <c r="M241">
        <v>0.19208666720662684</v>
      </c>
      <c r="N241">
        <v>4.634030782260927E-2</v>
      </c>
      <c r="O241">
        <v>1.5137789235896551E-2</v>
      </c>
      <c r="P241">
        <v>0.36830431121127755</v>
      </c>
      <c r="Q241">
        <v>3.1957336678867534E-2</v>
      </c>
      <c r="R241">
        <v>3.5505932774497002E-4</v>
      </c>
      <c r="S241">
        <v>1.9616832511473233E-2</v>
      </c>
      <c r="T241">
        <v>0.11367934597113911</v>
      </c>
      <c r="V241" s="4">
        <f t="shared" si="6"/>
        <v>4.8064252133209973</v>
      </c>
    </row>
    <row r="242" spans="2:22" x14ac:dyDescent="0.25">
      <c r="B242">
        <f t="shared" si="7"/>
        <v>2052</v>
      </c>
      <c r="C242">
        <f>'One person'!G36</f>
        <v>0.64429244149348452</v>
      </c>
      <c r="D242">
        <v>0.64429244149348452</v>
      </c>
      <c r="E242">
        <v>0.13268606876939856</v>
      </c>
      <c r="F242">
        <v>0.56749529210493344</v>
      </c>
      <c r="G242">
        <v>0.30448629769608454</v>
      </c>
      <c r="H242">
        <v>0.31066894698613962</v>
      </c>
      <c r="I242">
        <v>0.56403946424788398</v>
      </c>
      <c r="J242">
        <v>0.56369727410556014</v>
      </c>
      <c r="K242">
        <v>0.31293432297640184</v>
      </c>
      <c r="L242">
        <v>0.56426851709691017</v>
      </c>
      <c r="M242">
        <v>0.24388635772930239</v>
      </c>
      <c r="N242">
        <v>5.7496643045462328E-2</v>
      </c>
      <c r="O242">
        <v>2.056808452874891E-2</v>
      </c>
      <c r="P242">
        <v>0.3209182785308346</v>
      </c>
      <c r="Q242">
        <v>2.1559697617031193E-2</v>
      </c>
      <c r="R242">
        <v>1.028251813149433E-4</v>
      </c>
      <c r="S242">
        <v>1.1180417521589055E-2</v>
      </c>
      <c r="T242">
        <v>8.5706269308020916E-2</v>
      </c>
      <c r="V242" s="4">
        <f t="shared" si="6"/>
        <v>4.7259871989391025</v>
      </c>
    </row>
    <row r="243" spans="2:22" x14ac:dyDescent="0.25">
      <c r="B243">
        <f t="shared" si="7"/>
        <v>2053</v>
      </c>
      <c r="C243">
        <f>'One person'!G37</f>
        <v>0.62200636594222491</v>
      </c>
      <c r="D243">
        <v>0.62200636594222491</v>
      </c>
      <c r="E243">
        <v>0.16415537244969053</v>
      </c>
      <c r="F243">
        <v>0.561143145780858</v>
      </c>
      <c r="G243">
        <v>0.31209468061245388</v>
      </c>
      <c r="H243">
        <v>0.26508138570539347</v>
      </c>
      <c r="I243">
        <v>0.52473155398444893</v>
      </c>
      <c r="J243">
        <v>0.55477097622997951</v>
      </c>
      <c r="K243">
        <v>0.32151377747331844</v>
      </c>
      <c r="L243">
        <v>0.56381967554879786</v>
      </c>
      <c r="M243">
        <v>0.28073603464889468</v>
      </c>
      <c r="N243">
        <v>6.9583279957927499E-2</v>
      </c>
      <c r="O243">
        <v>2.9156802652477366E-2</v>
      </c>
      <c r="P243">
        <v>0.27417011289724791</v>
      </c>
      <c r="Q243">
        <v>1.378872020794847E-2</v>
      </c>
      <c r="R243">
        <v>2.2346996655176631E-5</v>
      </c>
      <c r="S243">
        <v>5.6480115193811428E-3</v>
      </c>
      <c r="T243">
        <v>6.2683851246500333E-2</v>
      </c>
      <c r="V243" s="4">
        <f t="shared" si="6"/>
        <v>4.6251060938541979</v>
      </c>
    </row>
    <row r="244" spans="2:22" x14ac:dyDescent="0.25">
      <c r="B244">
        <f t="shared" si="7"/>
        <v>2054</v>
      </c>
      <c r="C244">
        <f>'One person'!G38</f>
        <v>0.59775433773413755</v>
      </c>
      <c r="D244">
        <v>0.59775433773413755</v>
      </c>
      <c r="E244">
        <v>0.20793998634444161</v>
      </c>
      <c r="F244">
        <v>0.55376565308942238</v>
      </c>
      <c r="G244">
        <v>0.31370750001184755</v>
      </c>
      <c r="H244">
        <v>0.22136681438871703</v>
      </c>
      <c r="I244">
        <v>0.48397040687093695</v>
      </c>
      <c r="J244">
        <v>0.54477548874309634</v>
      </c>
      <c r="K244">
        <v>0.32841307114603452</v>
      </c>
      <c r="L244">
        <v>0.56167098886771483</v>
      </c>
      <c r="M244">
        <v>0.30319542873881639</v>
      </c>
      <c r="N244">
        <v>8.3676541116923076E-2</v>
      </c>
      <c r="O244">
        <v>3.5676581236820326E-2</v>
      </c>
      <c r="P244">
        <v>0.22909928803806931</v>
      </c>
      <c r="Q244">
        <v>8.3123920901596558E-3</v>
      </c>
      <c r="R244">
        <v>3.0776283793509246E-6</v>
      </c>
      <c r="S244">
        <v>2.479872417814678E-3</v>
      </c>
      <c r="T244">
        <v>4.4736837796114821E-2</v>
      </c>
      <c r="V244" s="4">
        <f t="shared" si="6"/>
        <v>4.5205442662594466</v>
      </c>
    </row>
    <row r="245" spans="2:22" x14ac:dyDescent="0.25">
      <c r="B245">
        <f t="shared" si="7"/>
        <v>2055</v>
      </c>
      <c r="C245">
        <f>'One person'!G39</f>
        <v>0.57144716933045814</v>
      </c>
      <c r="D245">
        <v>0.57144716933045814</v>
      </c>
      <c r="E245">
        <v>0.23883244564990203</v>
      </c>
      <c r="F245">
        <v>0.54806822253610266</v>
      </c>
      <c r="G245">
        <v>0.313891548241098</v>
      </c>
      <c r="H245">
        <v>0.18065081621820028</v>
      </c>
      <c r="I245">
        <v>0.44122614053609582</v>
      </c>
      <c r="J245">
        <v>0.53596818654854761</v>
      </c>
      <c r="K245">
        <v>0.3295265549496752</v>
      </c>
      <c r="L245">
        <v>0.55746229197884634</v>
      </c>
      <c r="M245">
        <v>0.32324746088212358</v>
      </c>
      <c r="N245">
        <v>0.10617241468702204</v>
      </c>
      <c r="O245">
        <v>4.4018863362174067E-2</v>
      </c>
      <c r="P245">
        <v>0.18674112067271068</v>
      </c>
      <c r="Q245">
        <v>4.5280924671935712E-3</v>
      </c>
      <c r="R245">
        <v>0</v>
      </c>
      <c r="S245">
        <v>9.3426713468750173E-4</v>
      </c>
      <c r="T245">
        <v>3.0863049658783694E-2</v>
      </c>
      <c r="V245" s="4">
        <f t="shared" si="6"/>
        <v>4.4135786448536223</v>
      </c>
    </row>
    <row r="246" spans="2:22" x14ac:dyDescent="0.25">
      <c r="B246">
        <f t="shared" si="7"/>
        <v>2056</v>
      </c>
      <c r="C246">
        <f>'One person'!G40</f>
        <v>0.54306338842981428</v>
      </c>
      <c r="D246">
        <v>0.54306338842981428</v>
      </c>
      <c r="E246">
        <v>0.25747138718647622</v>
      </c>
      <c r="F246">
        <v>0.5375617547100856</v>
      </c>
      <c r="G246">
        <v>0.31269779699212025</v>
      </c>
      <c r="H246">
        <v>0.14384501892190416</v>
      </c>
      <c r="I246">
        <v>0.39687850115081286</v>
      </c>
      <c r="J246">
        <v>0.52289592247862848</v>
      </c>
      <c r="K246">
        <v>0.3292082673499851</v>
      </c>
      <c r="L246">
        <v>0.55219571578344318</v>
      </c>
      <c r="M246">
        <v>0.33089444440792659</v>
      </c>
      <c r="N246">
        <v>0.13064476319556895</v>
      </c>
      <c r="O246">
        <v>5.3133072955248398E-2</v>
      </c>
      <c r="P246">
        <v>0.14811932209518067</v>
      </c>
      <c r="Q246">
        <v>2.1702694386012068E-3</v>
      </c>
      <c r="R246">
        <v>0</v>
      </c>
      <c r="S246">
        <v>2.8726845857371299E-4</v>
      </c>
      <c r="T246">
        <v>2.0821447821801831E-2</v>
      </c>
      <c r="V246" s="4">
        <f t="shared" si="6"/>
        <v>4.2818883413761721</v>
      </c>
    </row>
    <row r="247" spans="2:22" x14ac:dyDescent="0.25">
      <c r="B247">
        <f t="shared" si="7"/>
        <v>2057</v>
      </c>
      <c r="C247">
        <f>'One person'!G41</f>
        <v>0.51272786755212485</v>
      </c>
      <c r="D247">
        <v>0.51272786755212485</v>
      </c>
      <c r="E247">
        <v>0.27410669165694029</v>
      </c>
      <c r="F247">
        <v>0.52611706495230781</v>
      </c>
      <c r="G247">
        <v>0.30980135407575066</v>
      </c>
      <c r="H247">
        <v>0.111560442875072</v>
      </c>
      <c r="I247">
        <v>0.35152322603929792</v>
      </c>
      <c r="J247">
        <v>0.50864177963186108</v>
      </c>
      <c r="K247">
        <v>0.32753982993075526</v>
      </c>
      <c r="L247">
        <v>0.54849467596308565</v>
      </c>
      <c r="M247">
        <v>0.33691012378104851</v>
      </c>
      <c r="N247">
        <v>0.16423370009363519</v>
      </c>
      <c r="O247">
        <v>6.3521553539273634E-2</v>
      </c>
      <c r="P247">
        <v>0.11411408812856909</v>
      </c>
      <c r="Q247">
        <v>9.0007584427107858E-4</v>
      </c>
      <c r="R247">
        <v>0</v>
      </c>
      <c r="S247">
        <v>6.6221125070412308E-5</v>
      </c>
      <c r="T247">
        <v>1.331656516891158E-2</v>
      </c>
      <c r="V247" s="4">
        <f t="shared" si="6"/>
        <v>4.163575260357975</v>
      </c>
    </row>
    <row r="248" spans="2:22" x14ac:dyDescent="0.25">
      <c r="B248">
        <f t="shared" si="7"/>
        <v>2058</v>
      </c>
      <c r="C248">
        <f>'One person'!G42</f>
        <v>0.48070288494481916</v>
      </c>
      <c r="D248">
        <v>0.48070288494481916</v>
      </c>
      <c r="E248">
        <v>0.28042777996290469</v>
      </c>
      <c r="F248">
        <v>0.51371122456073237</v>
      </c>
      <c r="G248">
        <v>0.30608656575527432</v>
      </c>
      <c r="H248">
        <v>8.4108764696803034E-2</v>
      </c>
      <c r="I248">
        <v>0.30591660269295939</v>
      </c>
      <c r="J248">
        <v>0.49305699550394083</v>
      </c>
      <c r="K248">
        <v>0.32425322458653189</v>
      </c>
      <c r="L248">
        <v>0.54003140311297526</v>
      </c>
      <c r="M248">
        <v>0.33796292581900061</v>
      </c>
      <c r="N248">
        <v>0.18769859700607489</v>
      </c>
      <c r="O248">
        <v>8.002312822300138E-2</v>
      </c>
      <c r="P248">
        <v>8.5871992457629526E-2</v>
      </c>
      <c r="Q248">
        <v>3.1969793912664442E-4</v>
      </c>
      <c r="R248">
        <v>0</v>
      </c>
      <c r="S248">
        <v>9.6027253464604876E-6</v>
      </c>
      <c r="T248">
        <v>8.0277581464266567E-3</v>
      </c>
      <c r="V248" s="4">
        <f t="shared" si="6"/>
        <v>4.0282091481335467</v>
      </c>
    </row>
    <row r="249" spans="2:22" x14ac:dyDescent="0.25">
      <c r="B249">
        <f t="shared" si="7"/>
        <v>2059</v>
      </c>
      <c r="C249">
        <f>'One person'!G43</f>
        <v>0.44720270089301473</v>
      </c>
      <c r="D249">
        <v>0.44720270089301473</v>
      </c>
      <c r="E249">
        <v>0.28538921398145362</v>
      </c>
      <c r="F249">
        <v>0.50029822448745165</v>
      </c>
      <c r="G249">
        <v>0.30129924509014044</v>
      </c>
      <c r="H249">
        <v>6.1515468323947796E-2</v>
      </c>
      <c r="I249">
        <v>0.26102640041379455</v>
      </c>
      <c r="J249">
        <v>0.4760021540294595</v>
      </c>
      <c r="K249">
        <v>0.32016385275034448</v>
      </c>
      <c r="L249">
        <v>0.53073206235136983</v>
      </c>
      <c r="M249">
        <v>0.33782202292759689</v>
      </c>
      <c r="N249">
        <v>0.20184181751272134</v>
      </c>
      <c r="O249">
        <v>9.7767129339738218E-2</v>
      </c>
      <c r="P249">
        <v>6.2701152732787355E-2</v>
      </c>
      <c r="Q249">
        <v>9.2584523171076211E-5</v>
      </c>
      <c r="R249">
        <v>0</v>
      </c>
      <c r="S249">
        <v>0</v>
      </c>
      <c r="T249">
        <v>4.3730409726844572E-3</v>
      </c>
      <c r="V249" s="4">
        <f t="shared" si="6"/>
        <v>3.8882270703296764</v>
      </c>
    </row>
    <row r="250" spans="2:22" x14ac:dyDescent="0.25">
      <c r="B250">
        <f t="shared" si="7"/>
        <v>2060</v>
      </c>
      <c r="C250">
        <f>'One person'!G44</f>
        <v>0.41246399508764536</v>
      </c>
      <c r="D250">
        <v>0.41246399508764536</v>
      </c>
      <c r="E250">
        <v>0.28622126230375144</v>
      </c>
      <c r="F250">
        <v>0.48577957001282579</v>
      </c>
      <c r="G250">
        <v>0.29592245013752549</v>
      </c>
      <c r="H250">
        <v>4.3902974588118301E-2</v>
      </c>
      <c r="I250">
        <v>0.21798053672155568</v>
      </c>
      <c r="J250">
        <v>0.45744283004385089</v>
      </c>
      <c r="K250">
        <v>0.31504777070340856</v>
      </c>
      <c r="L250">
        <v>0.52055792871609408</v>
      </c>
      <c r="M250">
        <v>0.33662950123173419</v>
      </c>
      <c r="N250">
        <v>0.21445828594297056</v>
      </c>
      <c r="O250">
        <v>0.12211041590942916</v>
      </c>
      <c r="P250">
        <v>4.3880147716986569E-2</v>
      </c>
      <c r="Q250">
        <v>2.0121394420769993E-5</v>
      </c>
      <c r="R250">
        <v>0</v>
      </c>
      <c r="S250">
        <v>0</v>
      </c>
      <c r="T250">
        <v>2.0959548077979333E-3</v>
      </c>
      <c r="V250" s="4">
        <f t="shared" si="6"/>
        <v>3.754513745318115</v>
      </c>
    </row>
    <row r="251" spans="2:22" x14ac:dyDescent="0.25">
      <c r="B251">
        <f t="shared" si="7"/>
        <v>2061</v>
      </c>
      <c r="C251">
        <f>'One person'!G45</f>
        <v>0.37603517504150452</v>
      </c>
      <c r="D251">
        <v>0.37603517504150452</v>
      </c>
      <c r="E251">
        <v>0.28605656228933368</v>
      </c>
      <c r="F251">
        <v>0.47002088076160969</v>
      </c>
      <c r="G251">
        <v>0.29129288448558494</v>
      </c>
      <c r="H251">
        <v>3.0287784108851055E-2</v>
      </c>
      <c r="I251">
        <v>0.17788737660235993</v>
      </c>
      <c r="J251">
        <v>0.43731077109362104</v>
      </c>
      <c r="K251">
        <v>0.30933131887846255</v>
      </c>
      <c r="L251">
        <v>0.50947525041372843</v>
      </c>
      <c r="M251">
        <v>0.33416123295248351</v>
      </c>
      <c r="N251">
        <v>0.21922695142717682</v>
      </c>
      <c r="O251">
        <v>0.13893841554983088</v>
      </c>
      <c r="P251">
        <v>2.9144755312145311E-2</v>
      </c>
      <c r="Q251">
        <v>2.7711184396284427E-6</v>
      </c>
      <c r="R251">
        <v>0</v>
      </c>
      <c r="S251">
        <v>0</v>
      </c>
      <c r="T251">
        <v>8.6925533743803692E-4</v>
      </c>
      <c r="V251" s="4">
        <f t="shared" si="6"/>
        <v>3.6100413853725701</v>
      </c>
    </row>
    <row r="252" spans="2:22" x14ac:dyDescent="0.25">
      <c r="B252">
        <f t="shared" si="7"/>
        <v>2062</v>
      </c>
      <c r="C252">
        <f>'One person'!G46</f>
        <v>0.33823987959808288</v>
      </c>
      <c r="D252">
        <v>0.33823987959808288</v>
      </c>
      <c r="E252">
        <v>0.28501313055907868</v>
      </c>
      <c r="F252">
        <v>0.45288861965784905</v>
      </c>
      <c r="G252">
        <v>0.28418825103298151</v>
      </c>
      <c r="H252">
        <v>2.0433350671195276E-2</v>
      </c>
      <c r="I252">
        <v>0.14164460249339511</v>
      </c>
      <c r="J252">
        <v>0.4155895450934009</v>
      </c>
      <c r="K252">
        <v>0.3042106725586739</v>
      </c>
      <c r="L252">
        <v>0.49746182400897271</v>
      </c>
      <c r="M252">
        <v>0.33104759255510868</v>
      </c>
      <c r="N252">
        <v>0.22295744810449425</v>
      </c>
      <c r="O252">
        <v>0.14890195784685106</v>
      </c>
      <c r="P252">
        <v>1.8279007636671299E-2</v>
      </c>
      <c r="Q252">
        <v>0</v>
      </c>
      <c r="R252">
        <v>0</v>
      </c>
      <c r="S252">
        <v>0</v>
      </c>
      <c r="T252">
        <v>3.0875080330461634E-4</v>
      </c>
      <c r="V252" s="4">
        <f t="shared" si="6"/>
        <v>3.46116463262006</v>
      </c>
    </row>
    <row r="253" spans="2:22" x14ac:dyDescent="0.25">
      <c r="B253">
        <f t="shared" si="7"/>
        <v>2063</v>
      </c>
      <c r="C253">
        <f>'One person'!G47</f>
        <v>0.29958582615761398</v>
      </c>
      <c r="D253">
        <v>0.29958582615761398</v>
      </c>
      <c r="E253">
        <v>0.28290413580081575</v>
      </c>
      <c r="F253">
        <v>0.43429754182089431</v>
      </c>
      <c r="G253">
        <v>0.27644127930982243</v>
      </c>
      <c r="H253">
        <v>1.306835375526965E-2</v>
      </c>
      <c r="I253">
        <v>0.10985388790977751</v>
      </c>
      <c r="J253">
        <v>0.39237471310448352</v>
      </c>
      <c r="K253">
        <v>0.29679097425496781</v>
      </c>
      <c r="L253">
        <v>0.48447309578409847</v>
      </c>
      <c r="M253">
        <v>0.32702702481644691</v>
      </c>
      <c r="N253">
        <v>0.22354271195968448</v>
      </c>
      <c r="O253">
        <v>0.15772777287770084</v>
      </c>
      <c r="P253">
        <v>1.0417937612444439E-2</v>
      </c>
      <c r="Q253">
        <v>0</v>
      </c>
      <c r="R253">
        <v>0</v>
      </c>
      <c r="S253">
        <v>0</v>
      </c>
      <c r="T253">
        <v>8.9414232637016877E-5</v>
      </c>
      <c r="V253" s="4">
        <f t="shared" si="6"/>
        <v>3.308594669396657</v>
      </c>
    </row>
    <row r="254" spans="2:22" x14ac:dyDescent="0.25">
      <c r="B254">
        <f t="shared" si="7"/>
        <v>2064</v>
      </c>
      <c r="C254">
        <f>'One person'!G48</f>
        <v>0.26071756107192517</v>
      </c>
      <c r="D254">
        <v>0.26071756107192517</v>
      </c>
      <c r="E254">
        <v>0.28025274733982519</v>
      </c>
      <c r="F254">
        <v>0.41416785075749585</v>
      </c>
      <c r="G254">
        <v>0.26797111851176947</v>
      </c>
      <c r="H254">
        <v>7.8781263778267569E-3</v>
      </c>
      <c r="I254">
        <v>8.2822141711818564E-2</v>
      </c>
      <c r="J254">
        <v>0.36786698852397748</v>
      </c>
      <c r="K254">
        <v>0.28870045229677738</v>
      </c>
      <c r="L254">
        <v>0.47041368654444393</v>
      </c>
      <c r="M254">
        <v>0.32245331670771821</v>
      </c>
      <c r="N254">
        <v>0.2233648972245626</v>
      </c>
      <c r="O254">
        <v>0.16080784446723576</v>
      </c>
      <c r="P254">
        <v>5.2628295436785572E-3</v>
      </c>
      <c r="Q254">
        <v>0</v>
      </c>
      <c r="R254">
        <v>0</v>
      </c>
      <c r="S254">
        <v>0</v>
      </c>
      <c r="T254">
        <v>1.943239517900288E-5</v>
      </c>
      <c r="V254" s="4">
        <f t="shared" si="6"/>
        <v>3.1526989934742344</v>
      </c>
    </row>
    <row r="255" spans="2:22" x14ac:dyDescent="0.25">
      <c r="B255">
        <f t="shared" si="7"/>
        <v>2065</v>
      </c>
      <c r="C255">
        <f>'One person'!G49</f>
        <v>0.22245986616023089</v>
      </c>
      <c r="D255">
        <v>0.22245986616023089</v>
      </c>
      <c r="E255">
        <v>0.27684076980700256</v>
      </c>
      <c r="F255">
        <v>0.39245303034228035</v>
      </c>
      <c r="G255">
        <v>0.25870199752244738</v>
      </c>
      <c r="H255">
        <v>4.2915305630573473E-3</v>
      </c>
      <c r="I255">
        <v>6.0574458005189853E-2</v>
      </c>
      <c r="J255">
        <v>0.34223033809374148</v>
      </c>
      <c r="K255">
        <v>0.27985467043840412</v>
      </c>
      <c r="L255">
        <v>0.45515346655294214</v>
      </c>
      <c r="M255">
        <v>0.31831599594440829</v>
      </c>
      <c r="N255">
        <v>0.22251366552673166</v>
      </c>
      <c r="O255">
        <v>0.16311599264331469</v>
      </c>
      <c r="P255">
        <v>2.3107505677429437E-3</v>
      </c>
      <c r="Q255">
        <v>0</v>
      </c>
      <c r="R255">
        <v>0</v>
      </c>
      <c r="S255">
        <v>0</v>
      </c>
      <c r="T255">
        <v>2.6762294640522755E-6</v>
      </c>
      <c r="V255" s="4">
        <f t="shared" si="6"/>
        <v>2.998819208396958</v>
      </c>
    </row>
    <row r="256" spans="2:22" x14ac:dyDescent="0.25">
      <c r="B256">
        <f t="shared" si="7"/>
        <v>2066</v>
      </c>
      <c r="C256">
        <f>'One person'!G50</f>
        <v>0.1857740096317472</v>
      </c>
      <c r="D256">
        <v>0.1857740096317472</v>
      </c>
      <c r="E256">
        <v>0.27296171105790745</v>
      </c>
      <c r="F256">
        <v>0.36915701846116261</v>
      </c>
      <c r="G256">
        <v>0.24861520663904715</v>
      </c>
      <c r="H256">
        <v>2.0568876835677561E-3</v>
      </c>
      <c r="I256">
        <v>4.3231384933723943E-2</v>
      </c>
      <c r="J256">
        <v>0.31564588543061967</v>
      </c>
      <c r="K256">
        <v>0.27017449738793969</v>
      </c>
      <c r="L256">
        <v>0.43856312269708742</v>
      </c>
      <c r="M256">
        <v>0.31221387830215397</v>
      </c>
      <c r="N256">
        <v>0.22084633253215957</v>
      </c>
      <c r="O256">
        <v>0.16313266949495114</v>
      </c>
      <c r="P256">
        <v>8.7055216889147656E-4</v>
      </c>
      <c r="Q256">
        <v>0</v>
      </c>
      <c r="R256">
        <v>0</v>
      </c>
      <c r="S256">
        <v>0</v>
      </c>
      <c r="T256">
        <v>0</v>
      </c>
      <c r="V256" s="4">
        <f t="shared" si="6"/>
        <v>2.843243156420959</v>
      </c>
    </row>
    <row r="257" spans="2:22" x14ac:dyDescent="0.25">
      <c r="B257">
        <f t="shared" si="7"/>
        <v>2067</v>
      </c>
      <c r="C257">
        <f>'One person'!G51</f>
        <v>0.15160459604017992</v>
      </c>
      <c r="D257">
        <v>0.15160459604017992</v>
      </c>
      <c r="E257">
        <v>0.26943773743228616</v>
      </c>
      <c r="F257">
        <v>0.34433859211001866</v>
      </c>
      <c r="G257">
        <v>0.23767365139486268</v>
      </c>
      <c r="H257">
        <v>8.5305302900605558E-4</v>
      </c>
      <c r="I257">
        <v>2.9824467838077476E-2</v>
      </c>
      <c r="J257">
        <v>0.28776804082938734</v>
      </c>
      <c r="K257">
        <v>0.25964039373478393</v>
      </c>
      <c r="L257">
        <v>0.42056010651037196</v>
      </c>
      <c r="M257">
        <v>0.30556684483310109</v>
      </c>
      <c r="N257">
        <v>0.21875990614154708</v>
      </c>
      <c r="O257">
        <v>0.16255234748094183</v>
      </c>
      <c r="P257">
        <v>2.676773808907512E-4</v>
      </c>
      <c r="Q257">
        <v>0</v>
      </c>
      <c r="R257">
        <v>0</v>
      </c>
      <c r="S257">
        <v>0</v>
      </c>
      <c r="T257">
        <v>0</v>
      </c>
      <c r="V257" s="4">
        <f t="shared" si="6"/>
        <v>2.6888474147554557</v>
      </c>
    </row>
    <row r="258" spans="2:22" x14ac:dyDescent="0.25">
      <c r="B258">
        <f t="shared" si="7"/>
        <v>2068</v>
      </c>
      <c r="C258">
        <f>'One person'!G52</f>
        <v>0.12071667564295366</v>
      </c>
      <c r="D258">
        <v>0.12071667564295366</v>
      </c>
      <c r="E258">
        <v>0.26427261600570923</v>
      </c>
      <c r="F258">
        <v>0.31813786863636734</v>
      </c>
      <c r="G258">
        <v>0.22586840113007986</v>
      </c>
      <c r="H258">
        <v>3.0299590537266087E-4</v>
      </c>
      <c r="I258">
        <v>2.0120778982280589E-2</v>
      </c>
      <c r="J258">
        <v>0.25884447504562563</v>
      </c>
      <c r="K258">
        <v>0.24821362000651609</v>
      </c>
      <c r="L258">
        <v>0.40106714557361622</v>
      </c>
      <c r="M258">
        <v>0.29836157863193657</v>
      </c>
      <c r="N258">
        <v>0.21729368845715447</v>
      </c>
      <c r="O258">
        <v>0.16141637281501858</v>
      </c>
      <c r="P258">
        <v>6.1704989842935947E-5</v>
      </c>
      <c r="Q258">
        <v>0</v>
      </c>
      <c r="R258">
        <v>0</v>
      </c>
      <c r="S258">
        <v>0</v>
      </c>
      <c r="T258">
        <v>0</v>
      </c>
      <c r="V258" s="4">
        <f t="shared" si="6"/>
        <v>2.5346779218224738</v>
      </c>
    </row>
    <row r="259" spans="2:22" x14ac:dyDescent="0.25">
      <c r="B259">
        <f t="shared" si="7"/>
        <v>2069</v>
      </c>
      <c r="C259">
        <f>'One person'!G53</f>
        <v>9.3623024961649148E-2</v>
      </c>
      <c r="D259">
        <v>9.3623024961649148E-2</v>
      </c>
      <c r="E259">
        <v>0.25864625201094765</v>
      </c>
      <c r="F259">
        <v>0.2907811933123261</v>
      </c>
      <c r="G259">
        <v>0.21325139224295359</v>
      </c>
      <c r="H259">
        <v>8.7747614195922581E-5</v>
      </c>
      <c r="I259">
        <v>1.2868445405907375E-2</v>
      </c>
      <c r="J259">
        <v>0.22926372843741152</v>
      </c>
      <c r="K259">
        <v>0.23588484950079244</v>
      </c>
      <c r="L259">
        <v>0.38003919513119155</v>
      </c>
      <c r="M259">
        <v>0.29057135781385673</v>
      </c>
      <c r="N259">
        <v>0.21394084684426057</v>
      </c>
      <c r="O259">
        <v>0.16120105238496168</v>
      </c>
      <c r="P259">
        <v>8.9478405771241405E-6</v>
      </c>
      <c r="Q259">
        <v>0</v>
      </c>
      <c r="R259">
        <v>0</v>
      </c>
      <c r="S259">
        <v>0</v>
      </c>
      <c r="T259">
        <v>0</v>
      </c>
      <c r="V259" s="4">
        <f t="shared" si="6"/>
        <v>2.3801680335010311</v>
      </c>
    </row>
    <row r="260" spans="2:22" x14ac:dyDescent="0.25">
      <c r="B260">
        <f t="shared" si="7"/>
        <v>2070</v>
      </c>
      <c r="C260">
        <f>'One person'!G54</f>
        <v>7.0585207209336143E-2</v>
      </c>
      <c r="D260">
        <v>7.0585207209336143E-2</v>
      </c>
      <c r="E260">
        <v>0.25254737338852951</v>
      </c>
      <c r="F260">
        <v>0.26203165672953643</v>
      </c>
      <c r="G260">
        <v>0.19993171028345871</v>
      </c>
      <c r="H260">
        <v>1.9070188993199856E-5</v>
      </c>
      <c r="I260">
        <v>7.7576136284972022E-3</v>
      </c>
      <c r="J260">
        <v>0.19951905230994177</v>
      </c>
      <c r="K260">
        <v>0.22270832180767816</v>
      </c>
      <c r="L260">
        <v>0.35748006850820402</v>
      </c>
      <c r="M260">
        <v>0.2821389770100986</v>
      </c>
      <c r="N260">
        <v>0.2102567854616024</v>
      </c>
      <c r="O260">
        <v>0.15856863919951528</v>
      </c>
      <c r="P260">
        <v>0</v>
      </c>
      <c r="Q260">
        <v>0</v>
      </c>
      <c r="R260">
        <v>0</v>
      </c>
      <c r="S260">
        <v>0</v>
      </c>
      <c r="T260">
        <v>0</v>
      </c>
      <c r="V260" s="4">
        <f t="shared" si="6"/>
        <v>2.2235444757253915</v>
      </c>
    </row>
    <row r="261" spans="2:22" x14ac:dyDescent="0.25">
      <c r="B261">
        <f t="shared" si="7"/>
        <v>2071</v>
      </c>
      <c r="C261">
        <f>'One person'!G55</f>
        <v>5.1624608848764263E-2</v>
      </c>
      <c r="D261">
        <v>5.1624608848764263E-2</v>
      </c>
      <c r="E261">
        <v>0.24595336146935501</v>
      </c>
      <c r="F261">
        <v>0.23239587635342587</v>
      </c>
      <c r="G261">
        <v>0.18599846939380446</v>
      </c>
      <c r="H261">
        <v>2.6263464281434832E-6</v>
      </c>
      <c r="I261">
        <v>4.2258824479875657E-3</v>
      </c>
      <c r="J261">
        <v>0.17024162657398093</v>
      </c>
      <c r="K261">
        <v>0.20879796002757059</v>
      </c>
      <c r="L261">
        <v>0.33344668350239748</v>
      </c>
      <c r="M261">
        <v>0.27298638859589097</v>
      </c>
      <c r="N261">
        <v>0.20622616288430348</v>
      </c>
      <c r="O261">
        <v>0.15571123232114001</v>
      </c>
      <c r="P261">
        <v>0</v>
      </c>
      <c r="Q261">
        <v>0</v>
      </c>
      <c r="R261">
        <v>0</v>
      </c>
      <c r="S261">
        <v>0</v>
      </c>
      <c r="T261">
        <v>0</v>
      </c>
      <c r="V261" s="4">
        <f t="shared" si="6"/>
        <v>2.0676108787650485</v>
      </c>
    </row>
    <row r="262" spans="2:22" x14ac:dyDescent="0.25">
      <c r="B262">
        <f t="shared" si="7"/>
        <v>2072</v>
      </c>
      <c r="C262">
        <f>'One person'!G56</f>
        <v>3.6843967089274565E-2</v>
      </c>
      <c r="D262">
        <v>3.6843967089274565E-2</v>
      </c>
      <c r="E262">
        <v>0.23881579491951432</v>
      </c>
      <c r="F262">
        <v>0.2024958229017941</v>
      </c>
      <c r="G262">
        <v>0.17155010829129375</v>
      </c>
      <c r="H262">
        <v>0</v>
      </c>
      <c r="I262">
        <v>2.0254231984959603E-3</v>
      </c>
      <c r="J262">
        <v>0.14216707993566574</v>
      </c>
      <c r="K262">
        <v>0.19424683019324918</v>
      </c>
      <c r="L262">
        <v>0.30807472535470004</v>
      </c>
      <c r="M262">
        <v>0.26303603473157078</v>
      </c>
      <c r="N262">
        <v>0.20183560787649665</v>
      </c>
      <c r="O262">
        <v>0.15260479323633327</v>
      </c>
      <c r="P262">
        <v>0</v>
      </c>
      <c r="Q262">
        <v>0</v>
      </c>
      <c r="R262">
        <v>0</v>
      </c>
      <c r="S262">
        <v>0</v>
      </c>
      <c r="T262">
        <v>0</v>
      </c>
      <c r="V262" s="4">
        <f t="shared" si="6"/>
        <v>1.9136961877283885</v>
      </c>
    </row>
    <row r="263" spans="2:22" x14ac:dyDescent="0.25">
      <c r="B263">
        <f t="shared" si="7"/>
        <v>2073</v>
      </c>
      <c r="C263">
        <f>'One person'!G57</f>
        <v>2.5417916015548738E-2</v>
      </c>
      <c r="D263">
        <v>2.5417916015548738E-2</v>
      </c>
      <c r="E263">
        <v>0.23106861053232527</v>
      </c>
      <c r="F263">
        <v>0.17299825637968977</v>
      </c>
      <c r="G263">
        <v>0.15639880272700668</v>
      </c>
      <c r="H263">
        <v>0</v>
      </c>
      <c r="I263">
        <v>8.4000376311222974E-4</v>
      </c>
      <c r="J263">
        <v>0.11601828892309873</v>
      </c>
      <c r="K263">
        <v>0.17915773642383759</v>
      </c>
      <c r="L263">
        <v>0.28158337972144937</v>
      </c>
      <c r="M263">
        <v>0.25223840550583981</v>
      </c>
      <c r="N263">
        <v>0.19707632424276886</v>
      </c>
      <c r="O263">
        <v>0.14923985754547212</v>
      </c>
      <c r="P263">
        <v>0</v>
      </c>
      <c r="Q263">
        <v>0</v>
      </c>
      <c r="R263">
        <v>0</v>
      </c>
      <c r="S263">
        <v>0</v>
      </c>
      <c r="T263">
        <v>0</v>
      </c>
      <c r="V263" s="4">
        <f t="shared" si="6"/>
        <v>1.762037581780149</v>
      </c>
    </row>
    <row r="264" spans="2:22" x14ac:dyDescent="0.25">
      <c r="B264">
        <f t="shared" si="7"/>
        <v>2074</v>
      </c>
      <c r="C264">
        <f>'One person'!G58</f>
        <v>1.7147942860729803E-2</v>
      </c>
      <c r="D264">
        <v>1.7147942860729803E-2</v>
      </c>
      <c r="E264">
        <v>0.22264615967842202</v>
      </c>
      <c r="F264">
        <v>0.14455907301343257</v>
      </c>
      <c r="G264">
        <v>0.14067915906491524</v>
      </c>
      <c r="H264">
        <v>0</v>
      </c>
      <c r="I264">
        <v>2.9836093661983286E-4</v>
      </c>
      <c r="J264">
        <v>9.2380722737906595E-2</v>
      </c>
      <c r="K264">
        <v>0.16333452514288427</v>
      </c>
      <c r="L264">
        <v>0.25374323096838969</v>
      </c>
      <c r="M264">
        <v>0.24054715541064414</v>
      </c>
      <c r="N264">
        <v>0.19193066141679016</v>
      </c>
      <c r="O264">
        <v>0.14559989741993803</v>
      </c>
      <c r="P264">
        <v>0</v>
      </c>
      <c r="Q264">
        <v>0</v>
      </c>
      <c r="R264">
        <v>0</v>
      </c>
      <c r="S264">
        <v>0</v>
      </c>
      <c r="T264">
        <v>0</v>
      </c>
      <c r="V264" s="4">
        <f t="shared" si="6"/>
        <v>1.6128668886506723</v>
      </c>
    </row>
    <row r="265" spans="2:22" x14ac:dyDescent="0.25">
      <c r="B265">
        <f t="shared" si="7"/>
        <v>2075</v>
      </c>
      <c r="C265">
        <f>'One person'!G59</f>
        <v>1.0967138336008353E-2</v>
      </c>
      <c r="D265">
        <v>1.0967138336008353E-2</v>
      </c>
      <c r="E265">
        <v>0.21350653482362278</v>
      </c>
      <c r="F265">
        <v>0.11783154600397902</v>
      </c>
      <c r="G265">
        <v>0.12460234476697672</v>
      </c>
      <c r="H265">
        <v>0</v>
      </c>
      <c r="I265">
        <v>8.6405327245103584E-5</v>
      </c>
      <c r="J265">
        <v>7.1646793326610836E-2</v>
      </c>
      <c r="K265">
        <v>0.14691777202077297</v>
      </c>
      <c r="L265">
        <v>0.22504487154586483</v>
      </c>
      <c r="M265">
        <v>0.22793526805246409</v>
      </c>
      <c r="N265">
        <v>0.18636083362247491</v>
      </c>
      <c r="O265">
        <v>0.14163084421627053</v>
      </c>
      <c r="P265">
        <v>0</v>
      </c>
      <c r="Q265">
        <v>0</v>
      </c>
      <c r="R265">
        <v>0</v>
      </c>
      <c r="S265">
        <v>0</v>
      </c>
      <c r="T265">
        <v>0</v>
      </c>
      <c r="V265" s="4">
        <f t="shared" ref="V265:V308" si="8">SUM(D265:T265)</f>
        <v>1.4665303520422901</v>
      </c>
    </row>
    <row r="266" spans="2:22" x14ac:dyDescent="0.25">
      <c r="B266">
        <f t="shared" si="7"/>
        <v>2076</v>
      </c>
      <c r="C266">
        <f>'One person'!G60</f>
        <v>6.6114296744792756E-3</v>
      </c>
      <c r="D266">
        <v>6.6114296744792756E-3</v>
      </c>
      <c r="E266">
        <v>0.20361050693454785</v>
      </c>
      <c r="F266">
        <v>9.3461625659436082E-2</v>
      </c>
      <c r="G266">
        <v>0.10843643655690917</v>
      </c>
      <c r="H266">
        <v>0</v>
      </c>
      <c r="I266">
        <v>1.8778469770178363E-5</v>
      </c>
      <c r="J266">
        <v>5.4016666892731706E-2</v>
      </c>
      <c r="K266">
        <v>0.13012800903423902</v>
      </c>
      <c r="L266">
        <v>0.19609059837277387</v>
      </c>
      <c r="M266">
        <v>0.21440503054086982</v>
      </c>
      <c r="N266">
        <v>0.18031528817976181</v>
      </c>
      <c r="O266">
        <v>0.137291275149484</v>
      </c>
      <c r="P266">
        <v>0</v>
      </c>
      <c r="Q266">
        <v>0</v>
      </c>
      <c r="R266">
        <v>0</v>
      </c>
      <c r="S266">
        <v>0</v>
      </c>
      <c r="T266">
        <v>0</v>
      </c>
      <c r="V266" s="4">
        <f t="shared" si="8"/>
        <v>1.3243856454650027</v>
      </c>
    </row>
    <row r="267" spans="2:22" x14ac:dyDescent="0.25">
      <c r="B267">
        <f t="shared" si="7"/>
        <v>2077</v>
      </c>
      <c r="C267">
        <f>'One person'!G61</f>
        <v>3.6015102008758407E-3</v>
      </c>
      <c r="D267">
        <v>3.6015102008758407E-3</v>
      </c>
      <c r="E267">
        <v>0.1929352080559695</v>
      </c>
      <c r="F267">
        <v>7.2004705640542746E-2</v>
      </c>
      <c r="G267">
        <v>9.2524473856548314E-2</v>
      </c>
      <c r="H267">
        <v>0</v>
      </c>
      <c r="I267">
        <v>2.5861708567489631E-6</v>
      </c>
      <c r="J267">
        <v>3.9506709832006111E-2</v>
      </c>
      <c r="K267">
        <v>0.11324520114213685</v>
      </c>
      <c r="L267">
        <v>0.1675260809078119</v>
      </c>
      <c r="M267">
        <v>0.19999058033760714</v>
      </c>
      <c r="N267">
        <v>0.17374279592560948</v>
      </c>
      <c r="O267">
        <v>0.13254236994206334</v>
      </c>
      <c r="P267">
        <v>0</v>
      </c>
      <c r="Q267">
        <v>0</v>
      </c>
      <c r="R267">
        <v>0</v>
      </c>
      <c r="S267">
        <v>0</v>
      </c>
      <c r="T267">
        <v>0</v>
      </c>
      <c r="V267" s="4">
        <f t="shared" si="8"/>
        <v>1.1876222220120281</v>
      </c>
    </row>
    <row r="268" spans="2:22" x14ac:dyDescent="0.25">
      <c r="B268">
        <f t="shared" si="7"/>
        <v>2078</v>
      </c>
      <c r="C268">
        <f>'One person'!G62</f>
        <v>1.7261678241777816E-3</v>
      </c>
      <c r="D268">
        <v>1.7261678241777816E-3</v>
      </c>
      <c r="E268">
        <v>0.18148257410576715</v>
      </c>
      <c r="F268">
        <v>5.4184261041564825E-2</v>
      </c>
      <c r="G268">
        <v>7.7266262872864935E-2</v>
      </c>
      <c r="H268">
        <v>0</v>
      </c>
      <c r="I268">
        <v>0</v>
      </c>
      <c r="J268">
        <v>2.819554374000444E-2</v>
      </c>
      <c r="K268">
        <v>9.6627600326539692E-2</v>
      </c>
      <c r="L268">
        <v>0.1399864684673767</v>
      </c>
      <c r="M268">
        <v>0.18477329707971862</v>
      </c>
      <c r="N268">
        <v>0.16661065415286322</v>
      </c>
      <c r="O268">
        <v>0.12737454293802228</v>
      </c>
      <c r="P268">
        <v>0</v>
      </c>
      <c r="Q268">
        <v>0</v>
      </c>
      <c r="R268">
        <v>0</v>
      </c>
      <c r="S268">
        <v>0</v>
      </c>
      <c r="T268">
        <v>0</v>
      </c>
      <c r="V268" s="4">
        <f t="shared" si="8"/>
        <v>1.0582273725488998</v>
      </c>
    </row>
    <row r="269" spans="2:22" x14ac:dyDescent="0.25">
      <c r="B269">
        <f t="shared" si="7"/>
        <v>2079</v>
      </c>
      <c r="C269">
        <f>'One person'!G63</f>
        <v>7.1589358172125146E-4</v>
      </c>
      <c r="D269">
        <v>7.1589358172125146E-4</v>
      </c>
      <c r="E269">
        <v>0.16928150064863642</v>
      </c>
      <c r="F269">
        <v>3.9563721884719391E-2</v>
      </c>
      <c r="G269">
        <v>6.3054679142658887E-2</v>
      </c>
      <c r="H269">
        <v>0</v>
      </c>
      <c r="I269">
        <v>0</v>
      </c>
      <c r="J269">
        <v>1.9451541715354265E-2</v>
      </c>
      <c r="K269">
        <v>8.0692742756690028E-2</v>
      </c>
      <c r="L269">
        <v>0.11410437031244341</v>
      </c>
      <c r="M269">
        <v>0.16888464126383362</v>
      </c>
      <c r="N269">
        <v>0.15888825033287801</v>
      </c>
      <c r="O269">
        <v>0.12176878930331991</v>
      </c>
      <c r="P269">
        <v>0</v>
      </c>
      <c r="Q269">
        <v>0</v>
      </c>
      <c r="R269">
        <v>0</v>
      </c>
      <c r="S269">
        <v>0</v>
      </c>
      <c r="T269">
        <v>0</v>
      </c>
      <c r="V269" s="4">
        <f t="shared" si="8"/>
        <v>0.93640613094225522</v>
      </c>
    </row>
    <row r="270" spans="2:22" x14ac:dyDescent="0.25">
      <c r="B270">
        <f t="shared" si="7"/>
        <v>2080</v>
      </c>
      <c r="C270">
        <f>'One person'!G64</f>
        <v>2.5427824129157128E-4</v>
      </c>
      <c r="D270">
        <v>2.5427824129157128E-4</v>
      </c>
      <c r="E270">
        <v>0.15640087126428168</v>
      </c>
      <c r="F270">
        <v>2.7687879486583168E-2</v>
      </c>
      <c r="G270">
        <v>5.0207918814133563E-2</v>
      </c>
      <c r="H270">
        <v>0</v>
      </c>
      <c r="I270">
        <v>0</v>
      </c>
      <c r="J270">
        <v>1.3122788102846601E-2</v>
      </c>
      <c r="K270">
        <v>6.5850926581452029E-2</v>
      </c>
      <c r="L270">
        <v>9.0505304444423867E-2</v>
      </c>
      <c r="M270">
        <v>0.15218701678207838</v>
      </c>
      <c r="N270">
        <v>0.15055773936792521</v>
      </c>
      <c r="O270">
        <v>0.11572053353862402</v>
      </c>
      <c r="P270">
        <v>0</v>
      </c>
      <c r="Q270">
        <v>0</v>
      </c>
      <c r="R270">
        <v>0</v>
      </c>
      <c r="S270">
        <v>0</v>
      </c>
      <c r="T270">
        <v>0</v>
      </c>
      <c r="V270" s="4">
        <f t="shared" si="8"/>
        <v>0.82249525662364009</v>
      </c>
    </row>
    <row r="271" spans="2:22" x14ac:dyDescent="0.25">
      <c r="B271">
        <f t="shared" si="7"/>
        <v>2081</v>
      </c>
      <c r="C271">
        <f>'One person'!G65</f>
        <v>7.363897867803903E-5</v>
      </c>
      <c r="D271">
        <v>7.363897867803903E-5</v>
      </c>
      <c r="E271">
        <v>0.1429519603442661</v>
      </c>
      <c r="F271">
        <v>1.8390012676193675E-2</v>
      </c>
      <c r="G271">
        <v>3.8939253515489429E-2</v>
      </c>
      <c r="H271">
        <v>0</v>
      </c>
      <c r="I271">
        <v>0</v>
      </c>
      <c r="J271">
        <v>8.3928103590565715E-3</v>
      </c>
      <c r="K271">
        <v>5.2434458799746994E-2</v>
      </c>
      <c r="L271">
        <v>6.9727096650073039E-2</v>
      </c>
      <c r="M271">
        <v>0.13497466518402532</v>
      </c>
      <c r="N271">
        <v>0.14162063195904517</v>
      </c>
      <c r="O271">
        <v>0.10925638453515649</v>
      </c>
      <c r="P271">
        <v>0</v>
      </c>
      <c r="Q271">
        <v>0</v>
      </c>
      <c r="R271">
        <v>0</v>
      </c>
      <c r="S271">
        <v>0</v>
      </c>
      <c r="T271">
        <v>0</v>
      </c>
      <c r="V271" s="4">
        <f t="shared" si="8"/>
        <v>0.71676091300173084</v>
      </c>
    </row>
    <row r="272" spans="2:22" x14ac:dyDescent="0.25">
      <c r="B272">
        <f t="shared" si="7"/>
        <v>2082</v>
      </c>
      <c r="C272">
        <f>'One person'!G66</f>
        <v>1.6003959236098226E-5</v>
      </c>
      <c r="D272">
        <v>1.6003959236098226E-5</v>
      </c>
      <c r="E272">
        <v>0.1288183000250285</v>
      </c>
      <c r="F272">
        <v>1.153384815025515E-2</v>
      </c>
      <c r="G272">
        <v>2.9357471402932944E-2</v>
      </c>
      <c r="H272">
        <v>0</v>
      </c>
      <c r="I272">
        <v>0</v>
      </c>
      <c r="J272">
        <v>5.0595217968536638E-3</v>
      </c>
      <c r="K272">
        <v>4.0666068866731783E-2</v>
      </c>
      <c r="L272">
        <v>5.2470337500146465E-2</v>
      </c>
      <c r="M272">
        <v>0.11760882476144861</v>
      </c>
      <c r="N272">
        <v>0.13209947687243856</v>
      </c>
      <c r="O272">
        <v>0.10243223075709061</v>
      </c>
      <c r="P272">
        <v>0</v>
      </c>
      <c r="Q272">
        <v>0</v>
      </c>
      <c r="R272">
        <v>0</v>
      </c>
      <c r="S272">
        <v>0</v>
      </c>
      <c r="T272">
        <v>0</v>
      </c>
      <c r="V272" s="4">
        <f t="shared" si="8"/>
        <v>0.62006208409216246</v>
      </c>
    </row>
    <row r="273" spans="2:22" x14ac:dyDescent="0.25">
      <c r="B273">
        <f t="shared" si="7"/>
        <v>2083</v>
      </c>
      <c r="C273">
        <f>'One person'!G67</f>
        <v>2.204065265995447E-6</v>
      </c>
      <c r="D273">
        <v>2.204065265995447E-6</v>
      </c>
      <c r="E273">
        <v>0.11424895029219778</v>
      </c>
      <c r="F273">
        <v>6.5736014147564203E-3</v>
      </c>
      <c r="G273">
        <v>2.1471467434677094E-2</v>
      </c>
      <c r="H273">
        <v>0</v>
      </c>
      <c r="I273">
        <v>0</v>
      </c>
      <c r="J273">
        <v>2.756123903618065E-3</v>
      </c>
      <c r="K273">
        <v>3.0659369300695093E-2</v>
      </c>
      <c r="L273">
        <v>3.8312266332481942E-2</v>
      </c>
      <c r="M273">
        <v>0.10047674725844839</v>
      </c>
      <c r="N273">
        <v>0.1220480276772147</v>
      </c>
      <c r="O273">
        <v>9.5293728595628957E-2</v>
      </c>
      <c r="P273">
        <v>0</v>
      </c>
      <c r="Q273">
        <v>0</v>
      </c>
      <c r="R273">
        <v>0</v>
      </c>
      <c r="S273">
        <v>0</v>
      </c>
      <c r="T273">
        <v>0</v>
      </c>
      <c r="V273" s="4">
        <f t="shared" si="8"/>
        <v>0.53184248627498443</v>
      </c>
    </row>
    <row r="274" spans="2:22" x14ac:dyDescent="0.25">
      <c r="B274">
        <f t="shared" ref="B274:B308" si="9">B174</f>
        <v>2084</v>
      </c>
      <c r="C274">
        <f>'One person'!G68</f>
        <v>0</v>
      </c>
      <c r="D274">
        <v>0</v>
      </c>
      <c r="E274">
        <v>9.9549680347603614E-2</v>
      </c>
      <c r="F274">
        <v>3.3207862266925008E-3</v>
      </c>
      <c r="G274">
        <v>1.5323971593454694E-2</v>
      </c>
      <c r="H274">
        <v>0</v>
      </c>
      <c r="I274">
        <v>0</v>
      </c>
      <c r="J274">
        <v>1.3209826257651023E-3</v>
      </c>
      <c r="K274">
        <v>2.2423649519142375E-2</v>
      </c>
      <c r="L274">
        <v>2.6812073347460837E-2</v>
      </c>
      <c r="M274">
        <v>8.3959374776632054E-2</v>
      </c>
      <c r="N274">
        <v>0.11155311777725101</v>
      </c>
      <c r="O274">
        <v>8.7891311758320503E-2</v>
      </c>
      <c r="P274">
        <v>0</v>
      </c>
      <c r="Q274">
        <v>0</v>
      </c>
      <c r="R274">
        <v>0</v>
      </c>
      <c r="S274">
        <v>0</v>
      </c>
      <c r="T274">
        <v>0</v>
      </c>
      <c r="V274" s="4">
        <f t="shared" si="8"/>
        <v>0.4521549479723227</v>
      </c>
    </row>
    <row r="275" spans="2:22" x14ac:dyDescent="0.25">
      <c r="B275">
        <f t="shared" si="9"/>
        <v>2085</v>
      </c>
      <c r="C275">
        <f>'One person'!G69</f>
        <v>0</v>
      </c>
      <c r="D275">
        <v>0</v>
      </c>
      <c r="E275">
        <v>8.5048278411368194E-2</v>
      </c>
      <c r="F275">
        <v>1.4580576085538761E-3</v>
      </c>
      <c r="G275">
        <v>1.0571701522892525E-2</v>
      </c>
      <c r="H275">
        <v>0</v>
      </c>
      <c r="I275">
        <v>0</v>
      </c>
      <c r="J275">
        <v>5.4785112438356098E-4</v>
      </c>
      <c r="K275">
        <v>1.6003534425316719E-2</v>
      </c>
      <c r="L275">
        <v>1.7808310996650013E-2</v>
      </c>
      <c r="M275">
        <v>6.8436125974180556E-2</v>
      </c>
      <c r="N275">
        <v>0.10052386102261419</v>
      </c>
      <c r="O275">
        <v>8.0128751103825641E-2</v>
      </c>
      <c r="P275">
        <v>0</v>
      </c>
      <c r="Q275">
        <v>0</v>
      </c>
      <c r="R275">
        <v>0</v>
      </c>
      <c r="S275">
        <v>0</v>
      </c>
      <c r="T275">
        <v>0</v>
      </c>
      <c r="V275" s="4">
        <f t="shared" si="8"/>
        <v>0.3805264721897853</v>
      </c>
    </row>
    <row r="276" spans="2:22" x14ac:dyDescent="0.25">
      <c r="B276">
        <f t="shared" si="9"/>
        <v>2086</v>
      </c>
      <c r="C276">
        <f>'One person'!G70</f>
        <v>0</v>
      </c>
      <c r="D276">
        <v>0</v>
      </c>
      <c r="E276">
        <v>7.1067191923323378E-2</v>
      </c>
      <c r="F276">
        <v>5.493086234465872E-4</v>
      </c>
      <c r="G276">
        <v>7.1320927154042138E-3</v>
      </c>
      <c r="H276">
        <v>0</v>
      </c>
      <c r="I276">
        <v>0</v>
      </c>
      <c r="J276">
        <v>1.9459124086979702E-4</v>
      </c>
      <c r="K276">
        <v>1.1040518329337499E-2</v>
      </c>
      <c r="L276">
        <v>1.1169016490878956E-2</v>
      </c>
      <c r="M276">
        <v>5.4282166400200532E-2</v>
      </c>
      <c r="N276">
        <v>8.9154612340956535E-2</v>
      </c>
      <c r="O276">
        <v>7.2075010330380121E-2</v>
      </c>
      <c r="P276">
        <v>0</v>
      </c>
      <c r="Q276">
        <v>0</v>
      </c>
      <c r="R276">
        <v>0</v>
      </c>
      <c r="S276">
        <v>0</v>
      </c>
      <c r="T276">
        <v>0</v>
      </c>
      <c r="V276" s="4">
        <f t="shared" si="8"/>
        <v>0.31666450839479759</v>
      </c>
    </row>
    <row r="277" spans="2:22" x14ac:dyDescent="0.25">
      <c r="B277">
        <f t="shared" si="9"/>
        <v>2087</v>
      </c>
      <c r="C277">
        <f>'One person'!G71</f>
        <v>0</v>
      </c>
      <c r="D277">
        <v>0</v>
      </c>
      <c r="E277">
        <v>5.7927578808620116E-2</v>
      </c>
      <c r="F277">
        <v>1.6890141553735661E-4</v>
      </c>
      <c r="G277">
        <v>4.5614012170639194E-3</v>
      </c>
      <c r="H277">
        <v>0</v>
      </c>
      <c r="I277">
        <v>0</v>
      </c>
      <c r="J277">
        <v>5.635362335589321E-5</v>
      </c>
      <c r="K277">
        <v>7.4483752857042503E-3</v>
      </c>
      <c r="L277">
        <v>6.3656692588115521E-3</v>
      </c>
      <c r="M277">
        <v>4.1820066638042497E-2</v>
      </c>
      <c r="N277">
        <v>7.7683979917169063E-2</v>
      </c>
      <c r="O277">
        <v>6.3838278149824276E-2</v>
      </c>
      <c r="P277">
        <v>0</v>
      </c>
      <c r="Q277">
        <v>0</v>
      </c>
      <c r="R277">
        <v>0</v>
      </c>
      <c r="S277">
        <v>0</v>
      </c>
      <c r="T277">
        <v>0</v>
      </c>
      <c r="V277" s="4">
        <f t="shared" si="8"/>
        <v>0.25987060431412889</v>
      </c>
    </row>
    <row r="278" spans="2:22" x14ac:dyDescent="0.25">
      <c r="B278">
        <f t="shared" si="9"/>
        <v>2088</v>
      </c>
      <c r="C278">
        <f>'One person'!G72</f>
        <v>0</v>
      </c>
      <c r="D278">
        <v>0</v>
      </c>
      <c r="E278">
        <v>4.5946996959421303E-2</v>
      </c>
      <c r="F278">
        <v>3.8935154309671438E-5</v>
      </c>
      <c r="G278">
        <v>2.7497951096948133E-3</v>
      </c>
      <c r="H278">
        <v>0</v>
      </c>
      <c r="I278">
        <v>0</v>
      </c>
      <c r="J278">
        <v>1.2247332963936272E-5</v>
      </c>
      <c r="K278">
        <v>4.7636828977250106E-3</v>
      </c>
      <c r="L278">
        <v>3.2157451394738317E-3</v>
      </c>
      <c r="M278">
        <v>3.1470018345793362E-2</v>
      </c>
      <c r="N278">
        <v>6.6367754562635051E-2</v>
      </c>
      <c r="O278">
        <v>5.5555899942666076E-2</v>
      </c>
      <c r="P278">
        <v>0</v>
      </c>
      <c r="Q278">
        <v>0</v>
      </c>
      <c r="R278">
        <v>0</v>
      </c>
      <c r="S278">
        <v>0</v>
      </c>
      <c r="T278">
        <v>0</v>
      </c>
      <c r="V278" s="4">
        <f t="shared" si="8"/>
        <v>0.21012107544468306</v>
      </c>
    </row>
    <row r="279" spans="2:22" x14ac:dyDescent="0.25">
      <c r="B279">
        <f t="shared" si="9"/>
        <v>2089</v>
      </c>
      <c r="C279">
        <f>'One person'!G73</f>
        <v>0</v>
      </c>
      <c r="D279">
        <v>0</v>
      </c>
      <c r="E279">
        <v>3.5398485397477357E-2</v>
      </c>
      <c r="F279">
        <v>5.6459867264454539E-6</v>
      </c>
      <c r="G279">
        <v>1.4979233880551526E-3</v>
      </c>
      <c r="H279">
        <v>0</v>
      </c>
      <c r="I279">
        <v>0</v>
      </c>
      <c r="J279">
        <v>1.6867026957933027E-6</v>
      </c>
      <c r="K279">
        <v>2.8717385980645458E-3</v>
      </c>
      <c r="L279">
        <v>1.4119372183887752E-3</v>
      </c>
      <c r="M279">
        <v>2.2978463295547938E-2</v>
      </c>
      <c r="N279">
        <v>5.5457559390083469E-2</v>
      </c>
      <c r="O279">
        <v>4.7403627185079254E-2</v>
      </c>
      <c r="P279">
        <v>0</v>
      </c>
      <c r="Q279">
        <v>0</v>
      </c>
      <c r="R279">
        <v>0</v>
      </c>
      <c r="S279">
        <v>0</v>
      </c>
      <c r="T279">
        <v>0</v>
      </c>
      <c r="V279" s="4">
        <f t="shared" si="8"/>
        <v>0.16702706716211874</v>
      </c>
    </row>
    <row r="280" spans="2:22" x14ac:dyDescent="0.25">
      <c r="B280">
        <f t="shared" si="9"/>
        <v>2090</v>
      </c>
      <c r="C280">
        <f>'One person'!G74</f>
        <v>0</v>
      </c>
      <c r="D280">
        <v>0</v>
      </c>
      <c r="E280">
        <v>2.6637714246455686E-2</v>
      </c>
      <c r="F280">
        <v>0</v>
      </c>
      <c r="G280">
        <v>7.1793970066095407E-4</v>
      </c>
      <c r="H280">
        <v>0</v>
      </c>
      <c r="I280">
        <v>0</v>
      </c>
      <c r="J280">
        <v>0</v>
      </c>
      <c r="K280">
        <v>1.5643508839096806E-3</v>
      </c>
      <c r="L280">
        <v>5.3193322765578708E-4</v>
      </c>
      <c r="M280">
        <v>1.6081017968123314E-2</v>
      </c>
      <c r="N280">
        <v>4.5204011234450933E-2</v>
      </c>
      <c r="O280">
        <v>3.9586295025987837E-2</v>
      </c>
      <c r="P280">
        <v>0</v>
      </c>
      <c r="Q280">
        <v>0</v>
      </c>
      <c r="R280">
        <v>0</v>
      </c>
      <c r="S280">
        <v>0</v>
      </c>
      <c r="T280">
        <v>0</v>
      </c>
      <c r="V280" s="4">
        <f t="shared" si="8"/>
        <v>0.1303232622872442</v>
      </c>
    </row>
    <row r="281" spans="2:22" x14ac:dyDescent="0.25">
      <c r="B281">
        <f t="shared" si="9"/>
        <v>2091</v>
      </c>
      <c r="C281">
        <f>'One person'!G75</f>
        <v>0</v>
      </c>
      <c r="D281">
        <v>0</v>
      </c>
      <c r="E281">
        <v>1.9450059811334547E-2</v>
      </c>
      <c r="F281">
        <v>0</v>
      </c>
      <c r="G281">
        <v>2.9775113205511751E-4</v>
      </c>
      <c r="H281">
        <v>0</v>
      </c>
      <c r="I281">
        <v>0</v>
      </c>
      <c r="J281">
        <v>0</v>
      </c>
      <c r="K281">
        <v>7.4977773514907082E-4</v>
      </c>
      <c r="L281">
        <v>1.635588288396014E-4</v>
      </c>
      <c r="M281">
        <v>1.0680851324247825E-2</v>
      </c>
      <c r="N281">
        <v>3.5854917630941792E-2</v>
      </c>
      <c r="O281">
        <v>3.230518778185789E-2</v>
      </c>
      <c r="P281">
        <v>0</v>
      </c>
      <c r="Q281">
        <v>0</v>
      </c>
      <c r="R281">
        <v>0</v>
      </c>
      <c r="S281">
        <v>0</v>
      </c>
      <c r="T281">
        <v>0</v>
      </c>
      <c r="V281" s="4">
        <f t="shared" si="8"/>
        <v>9.9502104244425849E-2</v>
      </c>
    </row>
    <row r="282" spans="2:22" x14ac:dyDescent="0.25">
      <c r="B282">
        <f t="shared" si="9"/>
        <v>2092</v>
      </c>
      <c r="C282">
        <f>'One person'!G76</f>
        <v>0</v>
      </c>
      <c r="D282">
        <v>0</v>
      </c>
      <c r="E282">
        <v>1.3611735357766256E-2</v>
      </c>
      <c r="F282">
        <v>0</v>
      </c>
      <c r="G282">
        <v>1.0575822459465719E-4</v>
      </c>
      <c r="H282">
        <v>0</v>
      </c>
      <c r="I282">
        <v>0</v>
      </c>
      <c r="J282">
        <v>0</v>
      </c>
      <c r="K282">
        <v>3.1095532009837415E-4</v>
      </c>
      <c r="L282">
        <v>3.7703581224104905E-5</v>
      </c>
      <c r="M282">
        <v>6.6988163335417513E-3</v>
      </c>
      <c r="N282">
        <v>2.7623345641230174E-2</v>
      </c>
      <c r="O282">
        <v>2.5723328823182161E-2</v>
      </c>
      <c r="P282">
        <v>0</v>
      </c>
      <c r="Q282">
        <v>0</v>
      </c>
      <c r="R282">
        <v>0</v>
      </c>
      <c r="S282">
        <v>0</v>
      </c>
      <c r="T282">
        <v>0</v>
      </c>
      <c r="V282" s="4">
        <f t="shared" si="8"/>
        <v>7.4111643281637482E-2</v>
      </c>
    </row>
    <row r="283" spans="2:22" x14ac:dyDescent="0.25">
      <c r="B283">
        <f t="shared" si="9"/>
        <v>2093</v>
      </c>
      <c r="C283">
        <f>'One person'!G77</f>
        <v>0</v>
      </c>
      <c r="D283">
        <v>0</v>
      </c>
      <c r="E283">
        <v>9.0407785072747701E-3</v>
      </c>
      <c r="F283">
        <v>0</v>
      </c>
      <c r="G283">
        <v>3.0627581842612715E-5</v>
      </c>
      <c r="H283">
        <v>0</v>
      </c>
      <c r="I283">
        <v>0</v>
      </c>
      <c r="J283">
        <v>0</v>
      </c>
      <c r="K283">
        <v>1.1044822014574152E-4</v>
      </c>
      <c r="L283">
        <v>5.467396313307451E-6</v>
      </c>
      <c r="M283">
        <v>3.8179233811387859E-3</v>
      </c>
      <c r="N283">
        <v>2.0786843828482119E-2</v>
      </c>
      <c r="O283">
        <v>1.9949984902107157E-2</v>
      </c>
      <c r="P283">
        <v>0</v>
      </c>
      <c r="Q283">
        <v>0</v>
      </c>
      <c r="R283">
        <v>0</v>
      </c>
      <c r="S283">
        <v>0</v>
      </c>
      <c r="T283">
        <v>0</v>
      </c>
      <c r="V283" s="4">
        <f t="shared" si="8"/>
        <v>5.3742073817304489E-2</v>
      </c>
    </row>
    <row r="284" spans="2:22" x14ac:dyDescent="0.25">
      <c r="B284">
        <f t="shared" si="9"/>
        <v>2094</v>
      </c>
      <c r="C284">
        <f>'One person'!G78</f>
        <v>0</v>
      </c>
      <c r="D284">
        <v>0</v>
      </c>
      <c r="E284">
        <v>5.6701954641925909E-3</v>
      </c>
      <c r="F284">
        <v>0</v>
      </c>
      <c r="G284">
        <v>6.656292361855022E-6</v>
      </c>
      <c r="H284">
        <v>0</v>
      </c>
      <c r="I284">
        <v>0</v>
      </c>
      <c r="J284">
        <v>0</v>
      </c>
      <c r="K284">
        <v>3.1985804554206738E-5</v>
      </c>
      <c r="L284">
        <v>0</v>
      </c>
      <c r="M284">
        <v>1.9287003544498805E-3</v>
      </c>
      <c r="N284">
        <v>1.5177929758242788E-2</v>
      </c>
      <c r="O284">
        <v>1.5040892117245649E-2</v>
      </c>
      <c r="P284">
        <v>0</v>
      </c>
      <c r="Q284">
        <v>0</v>
      </c>
      <c r="R284">
        <v>0</v>
      </c>
      <c r="S284">
        <v>0</v>
      </c>
      <c r="T284">
        <v>0</v>
      </c>
      <c r="V284" s="4">
        <f t="shared" si="8"/>
        <v>3.785635979104697E-2</v>
      </c>
    </row>
    <row r="285" spans="2:22" x14ac:dyDescent="0.25">
      <c r="B285">
        <f t="shared" si="9"/>
        <v>2095</v>
      </c>
      <c r="C285">
        <f>'One person'!G79</f>
        <v>0</v>
      </c>
      <c r="D285">
        <v>0</v>
      </c>
      <c r="E285">
        <v>3.2316712028619254E-3</v>
      </c>
      <c r="F285">
        <v>0</v>
      </c>
      <c r="G285">
        <v>9.1670458407467331E-7</v>
      </c>
      <c r="H285">
        <v>0</v>
      </c>
      <c r="I285">
        <v>0</v>
      </c>
      <c r="J285">
        <v>0</v>
      </c>
      <c r="K285">
        <v>6.9514749037657512E-6</v>
      </c>
      <c r="L285">
        <v>0</v>
      </c>
      <c r="M285">
        <v>8.4683446462830889E-4</v>
      </c>
      <c r="N285">
        <v>1.0621970582711049E-2</v>
      </c>
      <c r="O285">
        <v>1.1000607676711122E-2</v>
      </c>
      <c r="P285">
        <v>0</v>
      </c>
      <c r="Q285">
        <v>0</v>
      </c>
      <c r="R285">
        <v>0</v>
      </c>
      <c r="S285">
        <v>0</v>
      </c>
      <c r="T285">
        <v>0</v>
      </c>
      <c r="V285" s="4">
        <f t="shared" si="8"/>
        <v>2.5708952106400246E-2</v>
      </c>
    </row>
    <row r="286" spans="2:22" x14ac:dyDescent="0.25">
      <c r="B286">
        <f t="shared" si="9"/>
        <v>2096</v>
      </c>
      <c r="C286">
        <f>'One person'!G80</f>
        <v>0</v>
      </c>
      <c r="D286">
        <v>0</v>
      </c>
      <c r="E286">
        <v>1.6325433415497589E-3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9.5735712374661903E-7</v>
      </c>
      <c r="L286">
        <v>0</v>
      </c>
      <c r="M286">
        <v>3.1903641620406907E-4</v>
      </c>
      <c r="N286">
        <v>7.0550066413308521E-3</v>
      </c>
      <c r="O286">
        <v>7.8510236927919596E-3</v>
      </c>
      <c r="P286">
        <v>0</v>
      </c>
      <c r="Q286">
        <v>0</v>
      </c>
      <c r="R286">
        <v>0</v>
      </c>
      <c r="S286">
        <v>0</v>
      </c>
      <c r="T286">
        <v>0</v>
      </c>
      <c r="V286" s="4">
        <f t="shared" si="8"/>
        <v>1.6858567449000387E-2</v>
      </c>
    </row>
    <row r="287" spans="2:22" x14ac:dyDescent="0.25">
      <c r="B287">
        <f t="shared" si="9"/>
        <v>2097</v>
      </c>
      <c r="C287">
        <f>'One person'!G81</f>
        <v>0</v>
      </c>
      <c r="D287">
        <v>0</v>
      </c>
      <c r="E287">
        <v>7.1680080497425259E-4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9.8097317254427149E-5</v>
      </c>
      <c r="N287">
        <v>4.4247590653098846E-3</v>
      </c>
      <c r="O287">
        <v>5.4162642251833178E-3</v>
      </c>
      <c r="P287">
        <v>0</v>
      </c>
      <c r="Q287">
        <v>0</v>
      </c>
      <c r="R287">
        <v>0</v>
      </c>
      <c r="S287">
        <v>0</v>
      </c>
      <c r="T287">
        <v>0</v>
      </c>
      <c r="V287" s="4">
        <f t="shared" si="8"/>
        <v>1.0655921412721883E-2</v>
      </c>
    </row>
    <row r="288" spans="2:22" x14ac:dyDescent="0.25">
      <c r="B288">
        <f t="shared" si="9"/>
        <v>2098</v>
      </c>
      <c r="C288">
        <f>'One person'!G82</f>
        <v>0</v>
      </c>
      <c r="D288">
        <v>0</v>
      </c>
      <c r="E288">
        <v>2.7004753526599991E-4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2.2613393573490542E-5</v>
      </c>
      <c r="N288">
        <v>2.5218471816827156E-3</v>
      </c>
      <c r="O288">
        <v>3.6540284968776737E-3</v>
      </c>
      <c r="P288">
        <v>0</v>
      </c>
      <c r="Q288">
        <v>0</v>
      </c>
      <c r="R288">
        <v>0</v>
      </c>
      <c r="S288">
        <v>0</v>
      </c>
      <c r="T288">
        <v>0</v>
      </c>
      <c r="V288" s="4">
        <f t="shared" si="8"/>
        <v>6.4685366073998791E-3</v>
      </c>
    </row>
    <row r="289" spans="2:22" x14ac:dyDescent="0.25">
      <c r="B289">
        <f t="shared" si="9"/>
        <v>2099</v>
      </c>
      <c r="C289">
        <f>'One person'!G83</f>
        <v>0</v>
      </c>
      <c r="D289">
        <v>0</v>
      </c>
      <c r="E289">
        <v>8.3034216143589644E-5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3.2791682020918628E-6</v>
      </c>
      <c r="N289">
        <v>1.2739615407706575E-3</v>
      </c>
      <c r="O289">
        <v>2.336970465463085E-3</v>
      </c>
      <c r="P289">
        <v>0</v>
      </c>
      <c r="Q289">
        <v>0</v>
      </c>
      <c r="R289">
        <v>0</v>
      </c>
      <c r="S289">
        <v>0</v>
      </c>
      <c r="T289">
        <v>0</v>
      </c>
      <c r="V289" s="4">
        <f t="shared" si="8"/>
        <v>3.6972453905794239E-3</v>
      </c>
    </row>
    <row r="290" spans="2:22" x14ac:dyDescent="0.25">
      <c r="B290">
        <f t="shared" si="9"/>
        <v>2100</v>
      </c>
      <c r="C290">
        <f>'One person'!G84</f>
        <v>0</v>
      </c>
      <c r="D290">
        <v>0</v>
      </c>
      <c r="E290">
        <v>1.9141047505420281E-5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5.5935829370617259E-4</v>
      </c>
      <c r="O290">
        <v>1.4088192753997663E-3</v>
      </c>
      <c r="P290">
        <v>0</v>
      </c>
      <c r="Q290">
        <v>0</v>
      </c>
      <c r="R290">
        <v>0</v>
      </c>
      <c r="S290">
        <v>0</v>
      </c>
      <c r="T290">
        <v>0</v>
      </c>
      <c r="V290" s="4">
        <f t="shared" si="8"/>
        <v>1.9873186166113593E-3</v>
      </c>
    </row>
    <row r="291" spans="2:22" x14ac:dyDescent="0.25">
      <c r="B291">
        <f t="shared" si="9"/>
        <v>2101</v>
      </c>
      <c r="C291">
        <f>'One person'!G85</f>
        <v>0</v>
      </c>
      <c r="D291">
        <v>0</v>
      </c>
      <c r="E291">
        <v>2.7756432987609942E-6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2.1073264357086345E-4</v>
      </c>
      <c r="O291">
        <v>7.6744021208126866E-4</v>
      </c>
      <c r="P291">
        <v>0</v>
      </c>
      <c r="Q291">
        <v>0</v>
      </c>
      <c r="R291">
        <v>0</v>
      </c>
      <c r="S291">
        <v>0</v>
      </c>
      <c r="T291">
        <v>0</v>
      </c>
      <c r="V291" s="4">
        <f t="shared" si="8"/>
        <v>9.8094849895089312E-4</v>
      </c>
    </row>
    <row r="292" spans="2:22" x14ac:dyDescent="0.25">
      <c r="B292">
        <f t="shared" si="9"/>
        <v>2102</v>
      </c>
      <c r="C292">
        <f>'One person'!G86</f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6.4796073245169093E-5</v>
      </c>
      <c r="O292">
        <v>3.6782641924843124E-4</v>
      </c>
      <c r="P292">
        <v>0</v>
      </c>
      <c r="Q292">
        <v>0</v>
      </c>
      <c r="R292">
        <v>0</v>
      </c>
      <c r="S292">
        <v>0</v>
      </c>
      <c r="T292">
        <v>0</v>
      </c>
      <c r="V292" s="4">
        <f t="shared" si="8"/>
        <v>4.3262249249360034E-4</v>
      </c>
    </row>
    <row r="293" spans="2:22" x14ac:dyDescent="0.25">
      <c r="B293">
        <f t="shared" si="9"/>
        <v>2103</v>
      </c>
      <c r="C293">
        <f>'One person'!G87</f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1.4936790804476376E-5</v>
      </c>
      <c r="O293">
        <v>1.5254865085490192E-4</v>
      </c>
      <c r="P293">
        <v>0</v>
      </c>
      <c r="Q293">
        <v>0</v>
      </c>
      <c r="R293">
        <v>0</v>
      </c>
      <c r="S293">
        <v>0</v>
      </c>
      <c r="T293">
        <v>0</v>
      </c>
      <c r="V293" s="4">
        <f t="shared" si="8"/>
        <v>1.674854416593783E-4</v>
      </c>
    </row>
    <row r="294" spans="2:22" x14ac:dyDescent="0.25">
      <c r="B294">
        <f t="shared" si="9"/>
        <v>2104</v>
      </c>
      <c r="C294">
        <f>'One person'!G88</f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2.165984034557119E-6</v>
      </c>
      <c r="O294">
        <v>5.4183755297152614E-5</v>
      </c>
      <c r="P294">
        <v>0</v>
      </c>
      <c r="Q294">
        <v>0</v>
      </c>
      <c r="R294">
        <v>0</v>
      </c>
      <c r="S294">
        <v>0</v>
      </c>
      <c r="T294">
        <v>0</v>
      </c>
      <c r="V294" s="4">
        <f t="shared" si="8"/>
        <v>5.634973933170973E-5</v>
      </c>
    </row>
    <row r="295" spans="2:22" x14ac:dyDescent="0.25">
      <c r="B295">
        <f t="shared" si="9"/>
        <v>2105</v>
      </c>
      <c r="C295">
        <f>'One person'!G89</f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1.5691615534055396E-5</v>
      </c>
      <c r="P295">
        <v>0</v>
      </c>
      <c r="Q295">
        <v>0</v>
      </c>
      <c r="R295">
        <v>0</v>
      </c>
      <c r="S295">
        <v>0</v>
      </c>
      <c r="T295">
        <v>0</v>
      </c>
      <c r="V295" s="4">
        <f t="shared" si="8"/>
        <v>1.5691615534055396E-5</v>
      </c>
    </row>
    <row r="296" spans="2:22" x14ac:dyDescent="0.25">
      <c r="B296">
        <f t="shared" si="9"/>
        <v>2106</v>
      </c>
      <c r="C296">
        <f>'One person'!G90</f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3.4102588040162595E-6</v>
      </c>
      <c r="P296">
        <v>0</v>
      </c>
      <c r="Q296">
        <v>0</v>
      </c>
      <c r="R296">
        <v>0</v>
      </c>
      <c r="S296">
        <v>0</v>
      </c>
      <c r="T296">
        <v>0</v>
      </c>
      <c r="V296" s="4">
        <f t="shared" si="8"/>
        <v>3.4102588040162595E-6</v>
      </c>
    </row>
    <row r="297" spans="2:22" x14ac:dyDescent="0.25">
      <c r="B297">
        <f t="shared" si="9"/>
        <v>2107</v>
      </c>
      <c r="C297">
        <f>'One person'!G91</f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4.6966084248911909E-7</v>
      </c>
      <c r="P297">
        <v>0</v>
      </c>
      <c r="Q297">
        <v>0</v>
      </c>
      <c r="R297">
        <v>0</v>
      </c>
      <c r="S297">
        <v>0</v>
      </c>
      <c r="T297">
        <v>0</v>
      </c>
      <c r="V297" s="4">
        <f t="shared" si="8"/>
        <v>4.6966084248911909E-7</v>
      </c>
    </row>
    <row r="298" spans="2:22" x14ac:dyDescent="0.25">
      <c r="B298">
        <f t="shared" si="9"/>
        <v>2108</v>
      </c>
      <c r="C298">
        <f>'One person'!G92</f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V298" s="4">
        <f t="shared" si="8"/>
        <v>0</v>
      </c>
    </row>
    <row r="299" spans="2:22" x14ac:dyDescent="0.25">
      <c r="B299">
        <f t="shared" si="9"/>
        <v>2109</v>
      </c>
      <c r="C299">
        <f>'One person'!G93</f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V299" s="4">
        <f t="shared" si="8"/>
        <v>0</v>
      </c>
    </row>
    <row r="300" spans="2:22" x14ac:dyDescent="0.25">
      <c r="B300">
        <f t="shared" si="9"/>
        <v>2110</v>
      </c>
      <c r="C300">
        <f>'One person'!G94</f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V300" s="4">
        <f t="shared" si="8"/>
        <v>0</v>
      </c>
    </row>
    <row r="301" spans="2:22" x14ac:dyDescent="0.25">
      <c r="B301">
        <f t="shared" si="9"/>
        <v>2111</v>
      </c>
      <c r="C301">
        <f>'One person'!G95</f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V301" s="4">
        <f t="shared" si="8"/>
        <v>0</v>
      </c>
    </row>
    <row r="302" spans="2:22" x14ac:dyDescent="0.25">
      <c r="B302">
        <f t="shared" si="9"/>
        <v>2112</v>
      </c>
      <c r="C302">
        <f>'One person'!G96</f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V302" s="4">
        <f t="shared" si="8"/>
        <v>0</v>
      </c>
    </row>
    <row r="303" spans="2:22" x14ac:dyDescent="0.25">
      <c r="B303">
        <f t="shared" si="9"/>
        <v>2113</v>
      </c>
      <c r="C303">
        <f>'One person'!G97</f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V303" s="4">
        <f t="shared" si="8"/>
        <v>0</v>
      </c>
    </row>
    <row r="304" spans="2:22" x14ac:dyDescent="0.25">
      <c r="B304">
        <f t="shared" si="9"/>
        <v>2114</v>
      </c>
      <c r="C304">
        <f>'One person'!G98</f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V304" s="4">
        <f t="shared" si="8"/>
        <v>0</v>
      </c>
    </row>
    <row r="305" spans="2:22" x14ac:dyDescent="0.25">
      <c r="B305">
        <f t="shared" si="9"/>
        <v>2115</v>
      </c>
      <c r="C305">
        <f>'One person'!G99</f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V305" s="4">
        <f t="shared" si="8"/>
        <v>0</v>
      </c>
    </row>
    <row r="306" spans="2:22" x14ac:dyDescent="0.25">
      <c r="B306">
        <f t="shared" si="9"/>
        <v>2116</v>
      </c>
      <c r="C306">
        <f>'One person'!G100</f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V306" s="4">
        <f t="shared" si="8"/>
        <v>0</v>
      </c>
    </row>
    <row r="307" spans="2:22" x14ac:dyDescent="0.25">
      <c r="B307">
        <f t="shared" si="9"/>
        <v>2117</v>
      </c>
      <c r="C307">
        <f>'One person'!G101</f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V307" s="4">
        <f t="shared" si="8"/>
        <v>0</v>
      </c>
    </row>
    <row r="308" spans="2:22" x14ac:dyDescent="0.25">
      <c r="B308">
        <f t="shared" si="9"/>
        <v>2118</v>
      </c>
      <c r="C308">
        <f>'One person'!G102</f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V308" s="4">
        <f t="shared" si="8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ED7FA-0724-4B26-A348-BA736275BAAB}">
  <dimension ref="B3:C13"/>
  <sheetViews>
    <sheetView workbookViewId="0"/>
  </sheetViews>
  <sheetFormatPr defaultRowHeight="15" x14ac:dyDescent="0.25"/>
  <sheetData>
    <row r="3" spans="2:3" x14ac:dyDescent="0.25">
      <c r="B3" s="4" t="s">
        <v>0</v>
      </c>
      <c r="C3">
        <v>2019</v>
      </c>
    </row>
    <row r="4" spans="2:3" x14ac:dyDescent="0.25">
      <c r="B4" s="4" t="s">
        <v>1</v>
      </c>
      <c r="C4">
        <v>50</v>
      </c>
    </row>
    <row r="5" spans="2:3" x14ac:dyDescent="0.25">
      <c r="B5" s="4" t="s">
        <v>2</v>
      </c>
      <c r="C5">
        <v>5</v>
      </c>
    </row>
    <row r="6" spans="2:3" x14ac:dyDescent="0.25">
      <c r="B6" s="4" t="s">
        <v>18</v>
      </c>
      <c r="C6">
        <v>10190</v>
      </c>
    </row>
    <row r="7" spans="2:3" x14ac:dyDescent="0.25">
      <c r="B7" s="4" t="s">
        <v>19</v>
      </c>
      <c r="C7">
        <v>4197</v>
      </c>
    </row>
    <row r="8" spans="2:3" x14ac:dyDescent="0.25">
      <c r="B8" s="4" t="s">
        <v>20</v>
      </c>
      <c r="C8" s="1">
        <v>5.5E-2</v>
      </c>
    </row>
    <row r="9" spans="2:3" x14ac:dyDescent="0.25">
      <c r="B9" s="4" t="s">
        <v>21</v>
      </c>
      <c r="C9" s="1">
        <v>3.7999999999999999E-2</v>
      </c>
    </row>
    <row r="10" spans="2:3" x14ac:dyDescent="0.25">
      <c r="B10" s="4" t="s">
        <v>38</v>
      </c>
      <c r="C10" s="1">
        <v>3.2500000000000001E-2</v>
      </c>
    </row>
    <row r="12" spans="2:3" x14ac:dyDescent="0.25">
      <c r="B12" s="4" t="s">
        <v>67</v>
      </c>
    </row>
    <row r="13" spans="2:3" x14ac:dyDescent="0.25">
      <c r="B13" s="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FBFB-1F5E-48B9-B7BA-7E7A01FD1073}">
  <dimension ref="A1:E18"/>
  <sheetViews>
    <sheetView workbookViewId="0"/>
  </sheetViews>
  <sheetFormatPr defaultRowHeight="15" x14ac:dyDescent="0.25"/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>
        <v>1</v>
      </c>
      <c r="B2" t="s">
        <v>9</v>
      </c>
      <c r="C2">
        <v>46</v>
      </c>
      <c r="D2">
        <v>10</v>
      </c>
      <c r="E2" t="s">
        <v>10</v>
      </c>
    </row>
    <row r="3" spans="1:5" x14ac:dyDescent="0.25">
      <c r="A3">
        <v>2</v>
      </c>
      <c r="B3" t="s">
        <v>9</v>
      </c>
      <c r="C3">
        <v>28</v>
      </c>
      <c r="D3">
        <v>3</v>
      </c>
      <c r="E3" t="s">
        <v>11</v>
      </c>
    </row>
    <row r="4" spans="1:5" x14ac:dyDescent="0.25">
      <c r="A4">
        <v>3</v>
      </c>
      <c r="B4" t="s">
        <v>9</v>
      </c>
      <c r="C4">
        <v>40</v>
      </c>
      <c r="D4">
        <v>6</v>
      </c>
      <c r="E4" t="s">
        <v>11</v>
      </c>
    </row>
    <row r="5" spans="1:5" x14ac:dyDescent="0.25">
      <c r="A5">
        <v>4</v>
      </c>
      <c r="B5" t="s">
        <v>9</v>
      </c>
      <c r="C5">
        <v>34</v>
      </c>
      <c r="D5">
        <v>1</v>
      </c>
      <c r="E5" t="s">
        <v>10</v>
      </c>
    </row>
    <row r="6" spans="1:5" x14ac:dyDescent="0.25">
      <c r="A6">
        <v>5</v>
      </c>
      <c r="B6" t="s">
        <v>9</v>
      </c>
      <c r="C6">
        <v>58</v>
      </c>
      <c r="D6">
        <v>25</v>
      </c>
      <c r="E6" t="s">
        <v>10</v>
      </c>
    </row>
    <row r="7" spans="1:5" x14ac:dyDescent="0.25">
      <c r="A7">
        <v>6</v>
      </c>
      <c r="B7" t="s">
        <v>9</v>
      </c>
      <c r="C7">
        <v>52</v>
      </c>
      <c r="D7">
        <v>12</v>
      </c>
      <c r="E7" t="s">
        <v>10</v>
      </c>
    </row>
    <row r="8" spans="1:5" x14ac:dyDescent="0.25">
      <c r="A8">
        <v>7</v>
      </c>
      <c r="B8" t="s">
        <v>9</v>
      </c>
      <c r="C8">
        <v>40</v>
      </c>
      <c r="D8">
        <v>8</v>
      </c>
      <c r="E8" t="s">
        <v>10</v>
      </c>
    </row>
    <row r="9" spans="1:5" x14ac:dyDescent="0.25">
      <c r="A9">
        <v>8</v>
      </c>
      <c r="B9" t="s">
        <v>9</v>
      </c>
      <c r="C9">
        <v>33</v>
      </c>
      <c r="D9">
        <v>2</v>
      </c>
      <c r="E9" t="s">
        <v>10</v>
      </c>
    </row>
    <row r="10" spans="1:5" x14ac:dyDescent="0.25">
      <c r="A10">
        <v>9</v>
      </c>
      <c r="B10" t="s">
        <v>9</v>
      </c>
      <c r="C10">
        <v>36</v>
      </c>
      <c r="D10">
        <v>13</v>
      </c>
      <c r="E10" t="s">
        <v>11</v>
      </c>
    </row>
    <row r="11" spans="1:5" x14ac:dyDescent="0.25">
      <c r="A11">
        <v>10</v>
      </c>
      <c r="B11" t="s">
        <v>9</v>
      </c>
      <c r="C11">
        <v>30</v>
      </c>
      <c r="D11">
        <v>4</v>
      </c>
      <c r="E11" t="s">
        <v>11</v>
      </c>
    </row>
    <row r="12" spans="1:5" x14ac:dyDescent="0.25">
      <c r="A12">
        <v>11</v>
      </c>
      <c r="B12" t="s">
        <v>9</v>
      </c>
      <c r="C12">
        <v>25</v>
      </c>
      <c r="D12">
        <v>2</v>
      </c>
      <c r="E12" t="s">
        <v>11</v>
      </c>
    </row>
    <row r="13" spans="1:5" x14ac:dyDescent="0.25">
      <c r="A13">
        <v>12</v>
      </c>
      <c r="B13" t="s">
        <v>9</v>
      </c>
      <c r="C13">
        <v>22</v>
      </c>
      <c r="D13">
        <v>1</v>
      </c>
      <c r="E13" t="s">
        <v>10</v>
      </c>
    </row>
    <row r="14" spans="1:5" x14ac:dyDescent="0.25">
      <c r="A14">
        <v>13</v>
      </c>
      <c r="B14" t="s">
        <v>12</v>
      </c>
      <c r="C14">
        <v>60</v>
      </c>
      <c r="E14" t="s">
        <v>11</v>
      </c>
    </row>
    <row r="15" spans="1:5" x14ac:dyDescent="0.25">
      <c r="A15">
        <v>14</v>
      </c>
      <c r="B15" t="s">
        <v>12</v>
      </c>
      <c r="C15">
        <v>68</v>
      </c>
      <c r="E15" t="s">
        <v>10</v>
      </c>
    </row>
    <row r="16" spans="1:5" x14ac:dyDescent="0.25">
      <c r="A16">
        <v>15</v>
      </c>
      <c r="B16" t="s">
        <v>12</v>
      </c>
      <c r="C16">
        <v>75</v>
      </c>
      <c r="E16" t="s">
        <v>10</v>
      </c>
    </row>
    <row r="17" spans="1:5" x14ac:dyDescent="0.25">
      <c r="A17">
        <v>16</v>
      </c>
      <c r="B17" t="s">
        <v>12</v>
      </c>
      <c r="C17">
        <v>71</v>
      </c>
      <c r="E17" t="s">
        <v>11</v>
      </c>
    </row>
    <row r="18" spans="1:5" x14ac:dyDescent="0.25">
      <c r="A18">
        <v>17</v>
      </c>
      <c r="B18" t="s">
        <v>12</v>
      </c>
      <c r="C18">
        <v>64</v>
      </c>
      <c r="E18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331DE-6CAF-4B59-8836-E5B73F2944C2}">
  <dimension ref="A1:AZ27"/>
  <sheetViews>
    <sheetView workbookViewId="0"/>
  </sheetViews>
  <sheetFormatPr defaultRowHeight="15" x14ac:dyDescent="0.25"/>
  <sheetData>
    <row r="1" spans="1:52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</row>
    <row r="2" spans="1:52" x14ac:dyDescent="0.25">
      <c r="A2">
        <v>50</v>
      </c>
      <c r="B2">
        <v>0</v>
      </c>
      <c r="C2">
        <v>0</v>
      </c>
      <c r="D2">
        <v>0</v>
      </c>
      <c r="E2">
        <v>0</v>
      </c>
      <c r="F2">
        <v>0</v>
      </c>
      <c r="G2">
        <v>0.01</v>
      </c>
      <c r="H2">
        <v>1.0999999999999999E-2</v>
      </c>
      <c r="I2">
        <v>1.0999999999999999E-2</v>
      </c>
      <c r="J2">
        <v>1.2E-2</v>
      </c>
      <c r="K2">
        <v>1.2999999999999999E-2</v>
      </c>
      <c r="L2">
        <v>1.2999999999999999E-2</v>
      </c>
      <c r="M2">
        <v>1.2999999999999999E-2</v>
      </c>
      <c r="N2">
        <v>1.4E-2</v>
      </c>
      <c r="O2">
        <v>1.4E-2</v>
      </c>
      <c r="P2">
        <v>1.4999999999999999E-2</v>
      </c>
      <c r="Q2">
        <v>1.4999999999999999E-2</v>
      </c>
      <c r="R2">
        <v>1.6E-2</v>
      </c>
      <c r="S2">
        <v>1.6E-2</v>
      </c>
      <c r="T2">
        <v>1.7000000000000001E-2</v>
      </c>
      <c r="U2">
        <v>1.7000000000000001E-2</v>
      </c>
      <c r="V2">
        <v>1.7999999999999999E-2</v>
      </c>
      <c r="W2">
        <v>1.7999999999999999E-2</v>
      </c>
      <c r="X2">
        <v>1.7999999999999999E-2</v>
      </c>
      <c r="Y2">
        <v>1.7999999999999999E-2</v>
      </c>
      <c r="Z2">
        <v>1.9E-2</v>
      </c>
      <c r="AA2">
        <v>1.9E-2</v>
      </c>
      <c r="AB2">
        <v>1.9E-2</v>
      </c>
      <c r="AC2">
        <v>0.02</v>
      </c>
      <c r="AD2">
        <v>0.02</v>
      </c>
      <c r="AE2">
        <v>2.1000000000000001E-2</v>
      </c>
      <c r="AF2">
        <v>2.1000000000000001E-2</v>
      </c>
      <c r="AG2">
        <v>2.1000000000000001E-2</v>
      </c>
      <c r="AH2">
        <v>2.1999999999999999E-2</v>
      </c>
      <c r="AI2">
        <v>2.3E-2</v>
      </c>
      <c r="AJ2">
        <v>2.3E-2</v>
      </c>
      <c r="AK2">
        <v>2.3E-2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>
        <v>51</v>
      </c>
      <c r="B3">
        <v>0</v>
      </c>
      <c r="C3">
        <v>0</v>
      </c>
      <c r="D3">
        <v>0</v>
      </c>
      <c r="E3">
        <v>0</v>
      </c>
      <c r="F3">
        <v>0</v>
      </c>
      <c r="G3">
        <v>8.9999999999999993E-3</v>
      </c>
      <c r="H3">
        <v>0.01</v>
      </c>
      <c r="I3">
        <v>1.0999999999999999E-2</v>
      </c>
      <c r="J3">
        <v>1.0999999999999999E-2</v>
      </c>
      <c r="K3">
        <v>1.0999999999999999E-2</v>
      </c>
      <c r="L3">
        <v>1.0999999999999999E-2</v>
      </c>
      <c r="M3">
        <v>1.2E-2</v>
      </c>
      <c r="N3">
        <v>1.2999999999999999E-2</v>
      </c>
      <c r="O3">
        <v>1.2999999999999999E-2</v>
      </c>
      <c r="P3">
        <v>1.4E-2</v>
      </c>
      <c r="Q3">
        <v>1.4E-2</v>
      </c>
      <c r="R3">
        <v>1.4E-2</v>
      </c>
      <c r="S3">
        <v>1.4999999999999999E-2</v>
      </c>
      <c r="T3">
        <v>1.4999999999999999E-2</v>
      </c>
      <c r="U3">
        <v>1.6E-2</v>
      </c>
      <c r="V3">
        <v>1.6E-2</v>
      </c>
      <c r="W3">
        <v>1.7000000000000001E-2</v>
      </c>
      <c r="X3">
        <v>1.7000000000000001E-2</v>
      </c>
      <c r="Y3">
        <v>1.7000000000000001E-2</v>
      </c>
      <c r="Z3">
        <v>1.7000000000000001E-2</v>
      </c>
      <c r="AA3">
        <v>1.7000000000000001E-2</v>
      </c>
      <c r="AB3">
        <v>1.7999999999999999E-2</v>
      </c>
      <c r="AC3">
        <v>1.7999999999999999E-2</v>
      </c>
      <c r="AD3">
        <v>1.7999999999999999E-2</v>
      </c>
      <c r="AE3">
        <v>1.9E-2</v>
      </c>
      <c r="AF3">
        <v>1.9E-2</v>
      </c>
      <c r="AG3">
        <v>1.9E-2</v>
      </c>
      <c r="AH3">
        <v>0.02</v>
      </c>
      <c r="AI3">
        <v>0.02</v>
      </c>
      <c r="AJ3">
        <v>2.1000000000000001E-2</v>
      </c>
      <c r="AK3">
        <v>2.1000000000000001E-2</v>
      </c>
      <c r="AL3">
        <v>2.1000000000000001E-2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1.0999999999999999E-2</v>
      </c>
      <c r="H4">
        <v>1.2E-2</v>
      </c>
      <c r="I4">
        <v>1.2999999999999999E-2</v>
      </c>
      <c r="J4">
        <v>1.4E-2</v>
      </c>
      <c r="K4">
        <v>1.4E-2</v>
      </c>
      <c r="L4">
        <v>1.4E-2</v>
      </c>
      <c r="M4">
        <v>1.4999999999999999E-2</v>
      </c>
      <c r="N4">
        <v>1.6E-2</v>
      </c>
      <c r="O4">
        <v>1.7000000000000001E-2</v>
      </c>
      <c r="P4">
        <v>1.7000000000000001E-2</v>
      </c>
      <c r="Q4">
        <v>1.7000000000000001E-2</v>
      </c>
      <c r="R4">
        <v>1.7999999999999999E-2</v>
      </c>
      <c r="S4">
        <v>1.7999999999999999E-2</v>
      </c>
      <c r="T4">
        <v>1.9E-2</v>
      </c>
      <c r="U4">
        <v>1.9E-2</v>
      </c>
      <c r="V4">
        <v>0.02</v>
      </c>
      <c r="W4">
        <v>0.02</v>
      </c>
      <c r="X4">
        <v>2.1000000000000001E-2</v>
      </c>
      <c r="Y4">
        <v>2.1000000000000001E-2</v>
      </c>
      <c r="Z4">
        <v>2.1000000000000001E-2</v>
      </c>
      <c r="AA4">
        <v>2.1999999999999999E-2</v>
      </c>
      <c r="AB4">
        <v>2.1999999999999999E-2</v>
      </c>
      <c r="AC4">
        <v>2.3E-2</v>
      </c>
      <c r="AD4">
        <v>2.4E-2</v>
      </c>
      <c r="AE4">
        <v>2.4E-2</v>
      </c>
      <c r="AF4">
        <v>2.4E-2</v>
      </c>
      <c r="AG4">
        <v>2.4E-2</v>
      </c>
      <c r="AH4">
        <v>2.5000000000000001E-2</v>
      </c>
      <c r="AI4">
        <v>2.5000000000000001E-2</v>
      </c>
      <c r="AJ4">
        <v>2.5999999999999999E-2</v>
      </c>
      <c r="AK4">
        <v>2.5999999999999999E-2</v>
      </c>
      <c r="AL4">
        <v>2.7E-2</v>
      </c>
      <c r="AM4">
        <v>2.7E-2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>
        <v>53</v>
      </c>
      <c r="B5">
        <v>0</v>
      </c>
      <c r="C5">
        <v>0</v>
      </c>
      <c r="D5">
        <v>0</v>
      </c>
      <c r="E5">
        <v>0</v>
      </c>
      <c r="F5">
        <v>0</v>
      </c>
      <c r="G5">
        <v>0.01</v>
      </c>
      <c r="H5">
        <v>0.01</v>
      </c>
      <c r="I5">
        <v>1.0999999999999999E-2</v>
      </c>
      <c r="J5">
        <v>1.2E-2</v>
      </c>
      <c r="K5">
        <v>1.2999999999999999E-2</v>
      </c>
      <c r="L5">
        <v>1.2E-2</v>
      </c>
      <c r="M5">
        <v>1.2999999999999999E-2</v>
      </c>
      <c r="N5">
        <v>1.4E-2</v>
      </c>
      <c r="O5">
        <v>1.4999999999999999E-2</v>
      </c>
      <c r="P5">
        <v>1.4999999999999999E-2</v>
      </c>
      <c r="Q5">
        <v>1.4999999999999999E-2</v>
      </c>
      <c r="R5">
        <v>1.6E-2</v>
      </c>
      <c r="S5">
        <v>1.6E-2</v>
      </c>
      <c r="T5">
        <v>1.6E-2</v>
      </c>
      <c r="U5">
        <v>1.6E-2</v>
      </c>
      <c r="V5">
        <v>1.7000000000000001E-2</v>
      </c>
      <c r="W5">
        <v>1.7999999999999999E-2</v>
      </c>
      <c r="X5">
        <v>1.7999999999999999E-2</v>
      </c>
      <c r="Y5">
        <v>1.9E-2</v>
      </c>
      <c r="Z5">
        <v>1.9E-2</v>
      </c>
      <c r="AA5">
        <v>0.02</v>
      </c>
      <c r="AB5">
        <v>0.02</v>
      </c>
      <c r="AC5">
        <v>0.02</v>
      </c>
      <c r="AD5">
        <v>0.02</v>
      </c>
      <c r="AE5">
        <v>2.1000000000000001E-2</v>
      </c>
      <c r="AF5">
        <v>2.1000000000000001E-2</v>
      </c>
      <c r="AG5">
        <v>2.1000000000000001E-2</v>
      </c>
      <c r="AH5">
        <v>2.1999999999999999E-2</v>
      </c>
      <c r="AI5">
        <v>2.1999999999999999E-2</v>
      </c>
      <c r="AJ5">
        <v>2.1999999999999999E-2</v>
      </c>
      <c r="AK5">
        <v>2.1999999999999999E-2</v>
      </c>
      <c r="AL5">
        <v>2.3E-2</v>
      </c>
      <c r="AM5">
        <v>2.3E-2</v>
      </c>
      <c r="AN5">
        <v>2.3E-2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1.4999999999999999E-2</v>
      </c>
      <c r="H6">
        <v>1.4999999999999999E-2</v>
      </c>
      <c r="I6">
        <v>1.6E-2</v>
      </c>
      <c r="J6">
        <v>1.7000000000000001E-2</v>
      </c>
      <c r="K6">
        <v>1.9E-2</v>
      </c>
      <c r="L6">
        <v>1.9E-2</v>
      </c>
      <c r="M6">
        <v>0.02</v>
      </c>
      <c r="N6">
        <v>2.1000000000000001E-2</v>
      </c>
      <c r="O6">
        <v>2.1999999999999999E-2</v>
      </c>
      <c r="P6">
        <v>2.3E-2</v>
      </c>
      <c r="Q6">
        <v>2.3E-2</v>
      </c>
      <c r="R6">
        <v>2.3E-2</v>
      </c>
      <c r="S6">
        <v>2.3E-2</v>
      </c>
      <c r="T6">
        <v>2.4E-2</v>
      </c>
      <c r="U6">
        <v>2.5000000000000001E-2</v>
      </c>
      <c r="V6">
        <v>2.5000000000000001E-2</v>
      </c>
      <c r="W6">
        <v>2.5999999999999999E-2</v>
      </c>
      <c r="X6">
        <v>2.7E-2</v>
      </c>
      <c r="Y6">
        <v>2.8000000000000001E-2</v>
      </c>
      <c r="Z6">
        <v>2.8000000000000001E-2</v>
      </c>
      <c r="AA6">
        <v>2.9000000000000001E-2</v>
      </c>
      <c r="AB6">
        <v>2.9000000000000001E-2</v>
      </c>
      <c r="AC6">
        <v>0.03</v>
      </c>
      <c r="AD6">
        <v>3.1E-2</v>
      </c>
      <c r="AE6">
        <v>3.2000000000000001E-2</v>
      </c>
      <c r="AF6">
        <v>3.1E-2</v>
      </c>
      <c r="AG6">
        <v>3.2000000000000001E-2</v>
      </c>
      <c r="AH6">
        <v>3.3000000000000002E-2</v>
      </c>
      <c r="AI6">
        <v>3.3000000000000002E-2</v>
      </c>
      <c r="AJ6">
        <v>3.4000000000000002E-2</v>
      </c>
      <c r="AK6">
        <v>3.4000000000000002E-2</v>
      </c>
      <c r="AL6">
        <v>3.5000000000000003E-2</v>
      </c>
      <c r="AM6">
        <v>3.5000000000000003E-2</v>
      </c>
      <c r="AN6">
        <v>3.5000000000000003E-2</v>
      </c>
      <c r="AO6">
        <v>3.5000000000000003E-2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2.1999999999999999E-2</v>
      </c>
      <c r="H7">
        <v>2.4E-2</v>
      </c>
      <c r="I7">
        <v>2.5999999999999999E-2</v>
      </c>
      <c r="J7">
        <v>2.5999999999999999E-2</v>
      </c>
      <c r="K7">
        <v>2.8000000000000001E-2</v>
      </c>
      <c r="L7">
        <v>2.9000000000000001E-2</v>
      </c>
      <c r="M7">
        <v>3.1E-2</v>
      </c>
      <c r="N7">
        <v>3.3000000000000002E-2</v>
      </c>
      <c r="O7">
        <v>3.4000000000000002E-2</v>
      </c>
      <c r="P7">
        <v>3.5000000000000003E-2</v>
      </c>
      <c r="Q7">
        <v>3.5000000000000003E-2</v>
      </c>
      <c r="R7">
        <v>3.5999999999999997E-2</v>
      </c>
      <c r="S7">
        <v>3.6999999999999998E-2</v>
      </c>
      <c r="T7">
        <v>3.7999999999999999E-2</v>
      </c>
      <c r="U7">
        <v>3.9E-2</v>
      </c>
      <c r="V7">
        <v>0.04</v>
      </c>
      <c r="W7">
        <v>4.1000000000000002E-2</v>
      </c>
      <c r="X7">
        <v>4.2000000000000003E-2</v>
      </c>
      <c r="Y7">
        <v>4.2999999999999997E-2</v>
      </c>
      <c r="Z7">
        <v>4.3999999999999997E-2</v>
      </c>
      <c r="AA7">
        <v>4.4999999999999998E-2</v>
      </c>
      <c r="AB7">
        <v>4.5999999999999999E-2</v>
      </c>
      <c r="AC7">
        <v>4.5999999999999999E-2</v>
      </c>
      <c r="AD7">
        <v>4.7E-2</v>
      </c>
      <c r="AE7">
        <v>4.9000000000000002E-2</v>
      </c>
      <c r="AF7">
        <v>4.9000000000000002E-2</v>
      </c>
      <c r="AG7">
        <v>5.0999999999999997E-2</v>
      </c>
      <c r="AH7">
        <v>5.1999999999999998E-2</v>
      </c>
      <c r="AI7">
        <v>5.2999999999999999E-2</v>
      </c>
      <c r="AJ7">
        <v>5.3999999999999999E-2</v>
      </c>
      <c r="AK7">
        <v>5.3999999999999999E-2</v>
      </c>
      <c r="AL7">
        <v>5.5E-2</v>
      </c>
      <c r="AM7">
        <v>5.5E-2</v>
      </c>
      <c r="AN7">
        <v>5.5E-2</v>
      </c>
      <c r="AO7">
        <v>5.5E-2</v>
      </c>
      <c r="AP7">
        <v>5.5E-2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1.7999999999999999E-2</v>
      </c>
      <c r="H8">
        <v>1.9E-2</v>
      </c>
      <c r="I8">
        <v>2.1000000000000001E-2</v>
      </c>
      <c r="J8">
        <v>2.1999999999999999E-2</v>
      </c>
      <c r="K8">
        <v>2.3E-2</v>
      </c>
      <c r="L8">
        <v>2.4E-2</v>
      </c>
      <c r="M8">
        <v>2.5000000000000001E-2</v>
      </c>
      <c r="N8">
        <v>2.7E-2</v>
      </c>
      <c r="O8">
        <v>2.8000000000000001E-2</v>
      </c>
      <c r="P8">
        <v>2.8000000000000001E-2</v>
      </c>
      <c r="Q8">
        <v>2.8000000000000001E-2</v>
      </c>
      <c r="R8">
        <v>2.9000000000000001E-2</v>
      </c>
      <c r="S8">
        <v>0.03</v>
      </c>
      <c r="T8">
        <v>3.1E-2</v>
      </c>
      <c r="U8">
        <v>3.2000000000000001E-2</v>
      </c>
      <c r="V8">
        <v>3.3000000000000002E-2</v>
      </c>
      <c r="W8">
        <v>3.3000000000000002E-2</v>
      </c>
      <c r="X8">
        <v>3.4000000000000002E-2</v>
      </c>
      <c r="Y8">
        <v>3.5000000000000003E-2</v>
      </c>
      <c r="Z8">
        <v>3.5999999999999997E-2</v>
      </c>
      <c r="AA8">
        <v>3.5999999999999997E-2</v>
      </c>
      <c r="AB8">
        <v>3.6999999999999998E-2</v>
      </c>
      <c r="AC8">
        <v>3.6999999999999998E-2</v>
      </c>
      <c r="AD8">
        <v>3.7999999999999999E-2</v>
      </c>
      <c r="AE8">
        <v>0.04</v>
      </c>
      <c r="AF8">
        <v>0.04</v>
      </c>
      <c r="AG8">
        <v>4.1000000000000002E-2</v>
      </c>
      <c r="AH8">
        <v>4.2000000000000003E-2</v>
      </c>
      <c r="AI8">
        <v>4.2999999999999997E-2</v>
      </c>
      <c r="AJ8">
        <v>4.3999999999999997E-2</v>
      </c>
      <c r="AK8">
        <v>4.3999999999999997E-2</v>
      </c>
      <c r="AL8">
        <v>4.3999999999999997E-2</v>
      </c>
      <c r="AM8">
        <v>4.3999999999999997E-2</v>
      </c>
      <c r="AN8">
        <v>4.4999999999999998E-2</v>
      </c>
      <c r="AO8">
        <v>4.4999999999999998E-2</v>
      </c>
      <c r="AP8">
        <v>4.4999999999999998E-2</v>
      </c>
      <c r="AQ8">
        <v>4.4999999999999998E-2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2.4E-2</v>
      </c>
      <c r="H9">
        <v>2.5000000000000001E-2</v>
      </c>
      <c r="I9">
        <v>2.7E-2</v>
      </c>
      <c r="J9">
        <v>2.9000000000000001E-2</v>
      </c>
      <c r="K9">
        <v>3.1E-2</v>
      </c>
      <c r="L9">
        <v>3.2000000000000001E-2</v>
      </c>
      <c r="M9">
        <v>3.3000000000000002E-2</v>
      </c>
      <c r="N9">
        <v>3.5000000000000003E-2</v>
      </c>
      <c r="O9">
        <v>3.6999999999999998E-2</v>
      </c>
      <c r="P9">
        <v>3.7999999999999999E-2</v>
      </c>
      <c r="Q9">
        <v>3.7999999999999999E-2</v>
      </c>
      <c r="R9">
        <v>0.04</v>
      </c>
      <c r="S9">
        <v>4.1000000000000002E-2</v>
      </c>
      <c r="T9">
        <v>4.1000000000000002E-2</v>
      </c>
      <c r="U9">
        <v>4.2000000000000003E-2</v>
      </c>
      <c r="V9">
        <v>4.2999999999999997E-2</v>
      </c>
      <c r="W9">
        <v>4.3999999999999997E-2</v>
      </c>
      <c r="X9">
        <v>4.5999999999999999E-2</v>
      </c>
      <c r="Y9">
        <v>4.7E-2</v>
      </c>
      <c r="Z9">
        <v>4.8000000000000001E-2</v>
      </c>
      <c r="AA9">
        <v>4.9000000000000002E-2</v>
      </c>
      <c r="AB9">
        <v>0.05</v>
      </c>
      <c r="AC9">
        <v>0.05</v>
      </c>
      <c r="AD9">
        <v>5.0999999999999997E-2</v>
      </c>
      <c r="AE9">
        <v>5.2999999999999999E-2</v>
      </c>
      <c r="AF9">
        <v>5.2999999999999999E-2</v>
      </c>
      <c r="AG9">
        <v>5.5E-2</v>
      </c>
      <c r="AH9">
        <v>5.6000000000000001E-2</v>
      </c>
      <c r="AI9">
        <v>5.7000000000000002E-2</v>
      </c>
      <c r="AJ9">
        <v>5.8000000000000003E-2</v>
      </c>
      <c r="AK9">
        <v>5.8000000000000003E-2</v>
      </c>
      <c r="AL9">
        <v>5.8999999999999997E-2</v>
      </c>
      <c r="AM9">
        <v>5.8999999999999997E-2</v>
      </c>
      <c r="AN9">
        <v>0.06</v>
      </c>
      <c r="AO9">
        <v>0.06</v>
      </c>
      <c r="AP9">
        <v>0.06</v>
      </c>
      <c r="AQ9">
        <v>0.06</v>
      </c>
      <c r="AR9">
        <v>0.06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2.7E-2</v>
      </c>
      <c r="H10">
        <v>2.9000000000000001E-2</v>
      </c>
      <c r="I10">
        <v>3.1E-2</v>
      </c>
      <c r="J10">
        <v>3.2000000000000001E-2</v>
      </c>
      <c r="K10">
        <v>3.5000000000000003E-2</v>
      </c>
      <c r="L10">
        <v>3.5999999999999997E-2</v>
      </c>
      <c r="M10">
        <v>3.7999999999999999E-2</v>
      </c>
      <c r="N10">
        <v>0.04</v>
      </c>
      <c r="O10">
        <v>4.2000000000000003E-2</v>
      </c>
      <c r="P10">
        <v>4.2999999999999997E-2</v>
      </c>
      <c r="Q10">
        <v>4.2999999999999997E-2</v>
      </c>
      <c r="R10">
        <v>4.4999999999999998E-2</v>
      </c>
      <c r="S10">
        <v>4.5999999999999999E-2</v>
      </c>
      <c r="T10">
        <v>4.7E-2</v>
      </c>
      <c r="U10">
        <v>4.8000000000000001E-2</v>
      </c>
      <c r="V10">
        <v>4.9000000000000002E-2</v>
      </c>
      <c r="W10">
        <v>5.0999999999999997E-2</v>
      </c>
      <c r="X10">
        <v>5.1999999999999998E-2</v>
      </c>
      <c r="Y10">
        <v>5.2999999999999999E-2</v>
      </c>
      <c r="Z10">
        <v>5.3999999999999999E-2</v>
      </c>
      <c r="AA10">
        <v>5.5E-2</v>
      </c>
      <c r="AB10">
        <v>5.6000000000000001E-2</v>
      </c>
      <c r="AC10">
        <v>5.7000000000000002E-2</v>
      </c>
      <c r="AD10">
        <v>5.8999999999999997E-2</v>
      </c>
      <c r="AE10">
        <v>0.06</v>
      </c>
      <c r="AF10">
        <v>6.0999999999999999E-2</v>
      </c>
      <c r="AG10">
        <v>6.3E-2</v>
      </c>
      <c r="AH10">
        <v>6.4000000000000001E-2</v>
      </c>
      <c r="AI10">
        <v>6.5000000000000002E-2</v>
      </c>
      <c r="AJ10">
        <v>6.6000000000000003E-2</v>
      </c>
      <c r="AK10">
        <v>6.7000000000000004E-2</v>
      </c>
      <c r="AL10">
        <v>6.8000000000000005E-2</v>
      </c>
      <c r="AM10">
        <v>6.9000000000000006E-2</v>
      </c>
      <c r="AN10">
        <v>6.9000000000000006E-2</v>
      </c>
      <c r="AO10">
        <v>6.9000000000000006E-2</v>
      </c>
      <c r="AP10">
        <v>6.9000000000000006E-2</v>
      </c>
      <c r="AQ10">
        <v>6.9000000000000006E-2</v>
      </c>
      <c r="AR10">
        <v>6.9000000000000006E-2</v>
      </c>
      <c r="AS10">
        <v>6.9000000000000006E-2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>
        <v>59</v>
      </c>
      <c r="B11">
        <v>0</v>
      </c>
      <c r="C11">
        <v>0</v>
      </c>
      <c r="D11">
        <v>0</v>
      </c>
      <c r="E11">
        <v>0</v>
      </c>
      <c r="F11">
        <v>0</v>
      </c>
      <c r="G11">
        <v>3.3000000000000002E-2</v>
      </c>
      <c r="H11">
        <v>3.5000000000000003E-2</v>
      </c>
      <c r="I11">
        <v>3.7999999999999999E-2</v>
      </c>
      <c r="J11">
        <v>4.1000000000000002E-2</v>
      </c>
      <c r="K11">
        <v>4.2999999999999997E-2</v>
      </c>
      <c r="L11">
        <v>4.3999999999999997E-2</v>
      </c>
      <c r="M11">
        <v>4.7E-2</v>
      </c>
      <c r="N11">
        <v>0.05</v>
      </c>
      <c r="O11">
        <v>5.0999999999999997E-2</v>
      </c>
      <c r="P11">
        <v>5.2999999999999999E-2</v>
      </c>
      <c r="Q11">
        <v>5.3999999999999999E-2</v>
      </c>
      <c r="R11">
        <v>5.5E-2</v>
      </c>
      <c r="S11">
        <v>5.7000000000000002E-2</v>
      </c>
      <c r="T11">
        <v>5.8000000000000003E-2</v>
      </c>
      <c r="U11">
        <v>5.8999999999999997E-2</v>
      </c>
      <c r="V11">
        <v>6.0999999999999999E-2</v>
      </c>
      <c r="W11">
        <v>6.3E-2</v>
      </c>
      <c r="X11">
        <v>6.4000000000000001E-2</v>
      </c>
      <c r="Y11">
        <v>6.6000000000000003E-2</v>
      </c>
      <c r="Z11">
        <v>6.7000000000000004E-2</v>
      </c>
      <c r="AA11">
        <v>6.8000000000000005E-2</v>
      </c>
      <c r="AB11">
        <v>6.9000000000000006E-2</v>
      </c>
      <c r="AC11">
        <v>7.0999999999999994E-2</v>
      </c>
      <c r="AD11">
        <v>7.1999999999999995E-2</v>
      </c>
      <c r="AE11">
        <v>7.4999999999999997E-2</v>
      </c>
      <c r="AF11">
        <v>7.5999999999999998E-2</v>
      </c>
      <c r="AG11">
        <v>7.6999999999999999E-2</v>
      </c>
      <c r="AH11">
        <v>7.9000000000000001E-2</v>
      </c>
      <c r="AI11">
        <v>8.1000000000000003E-2</v>
      </c>
      <c r="AJ11">
        <v>8.2000000000000003E-2</v>
      </c>
      <c r="AK11">
        <v>8.3000000000000004E-2</v>
      </c>
      <c r="AL11">
        <v>8.4000000000000005E-2</v>
      </c>
      <c r="AM11">
        <v>8.5000000000000006E-2</v>
      </c>
      <c r="AN11">
        <v>8.5000000000000006E-2</v>
      </c>
      <c r="AO11">
        <v>8.5000000000000006E-2</v>
      </c>
      <c r="AP11">
        <v>8.5000000000000006E-2</v>
      </c>
      <c r="AQ11">
        <v>8.5000000000000006E-2</v>
      </c>
      <c r="AR11">
        <v>8.5000000000000006E-2</v>
      </c>
      <c r="AS11">
        <v>8.5000000000000006E-2</v>
      </c>
      <c r="AT11">
        <v>8.5000000000000006E-2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5.6000000000000001E-2</v>
      </c>
      <c r="H12">
        <v>0.06</v>
      </c>
      <c r="I12">
        <v>6.4000000000000001E-2</v>
      </c>
      <c r="J12">
        <v>6.9000000000000006E-2</v>
      </c>
      <c r="K12">
        <v>7.2999999999999995E-2</v>
      </c>
      <c r="L12">
        <v>7.6999999999999999E-2</v>
      </c>
      <c r="M12">
        <v>8.1000000000000003E-2</v>
      </c>
      <c r="N12">
        <v>8.4000000000000005E-2</v>
      </c>
      <c r="O12">
        <v>8.7999999999999995E-2</v>
      </c>
      <c r="P12">
        <v>9.0999999999999998E-2</v>
      </c>
      <c r="Q12">
        <v>9.1999999999999998E-2</v>
      </c>
      <c r="R12">
        <v>9.5000000000000001E-2</v>
      </c>
      <c r="S12">
        <v>9.7000000000000003E-2</v>
      </c>
      <c r="T12">
        <v>9.9000000000000005E-2</v>
      </c>
      <c r="U12">
        <v>0.10199999999999999</v>
      </c>
      <c r="V12">
        <v>0.105</v>
      </c>
      <c r="W12">
        <v>0.107</v>
      </c>
      <c r="X12">
        <v>0.11</v>
      </c>
      <c r="Y12">
        <v>0.113</v>
      </c>
      <c r="Z12">
        <v>0.114</v>
      </c>
      <c r="AA12">
        <v>0.11700000000000001</v>
      </c>
      <c r="AB12">
        <v>0.11899999999999999</v>
      </c>
      <c r="AC12">
        <v>0.121</v>
      </c>
      <c r="AD12">
        <v>0.124</v>
      </c>
      <c r="AE12">
        <v>0.128</v>
      </c>
      <c r="AF12">
        <v>0.13</v>
      </c>
      <c r="AG12">
        <v>0.13300000000000001</v>
      </c>
      <c r="AH12">
        <v>0.13600000000000001</v>
      </c>
      <c r="AI12">
        <v>0.13900000000000001</v>
      </c>
      <c r="AJ12">
        <v>0.14099999999999999</v>
      </c>
      <c r="AK12">
        <v>0.14199999999999999</v>
      </c>
      <c r="AL12">
        <v>0.14399999999999999</v>
      </c>
      <c r="AM12">
        <v>0.14599999999999999</v>
      </c>
      <c r="AN12">
        <v>0.14699999999999999</v>
      </c>
      <c r="AO12">
        <v>0.14699999999999999</v>
      </c>
      <c r="AP12">
        <v>0.14699999999999999</v>
      </c>
      <c r="AQ12">
        <v>0.14699999999999999</v>
      </c>
      <c r="AR12">
        <v>0.14699999999999999</v>
      </c>
      <c r="AS12">
        <v>0.14699999999999999</v>
      </c>
      <c r="AT12">
        <v>0.14699999999999999</v>
      </c>
      <c r="AU12">
        <v>0.14699999999999999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>
        <v>61</v>
      </c>
      <c r="B13">
        <v>0</v>
      </c>
      <c r="C13">
        <v>0</v>
      </c>
      <c r="D13">
        <v>0</v>
      </c>
      <c r="E13">
        <v>0</v>
      </c>
      <c r="F13">
        <v>0</v>
      </c>
      <c r="G13">
        <v>7.0999999999999994E-2</v>
      </c>
      <c r="H13">
        <v>7.5999999999999998E-2</v>
      </c>
      <c r="I13">
        <v>8.1000000000000003E-2</v>
      </c>
      <c r="J13">
        <v>8.6999999999999994E-2</v>
      </c>
      <c r="K13">
        <v>9.2999999999999999E-2</v>
      </c>
      <c r="L13">
        <v>9.7000000000000003E-2</v>
      </c>
      <c r="M13">
        <v>0.10299999999999999</v>
      </c>
      <c r="N13">
        <v>0.108</v>
      </c>
      <c r="O13">
        <v>0.113</v>
      </c>
      <c r="P13">
        <v>0.115</v>
      </c>
      <c r="Q13">
        <v>0.11799999999999999</v>
      </c>
      <c r="R13">
        <v>0.121</v>
      </c>
      <c r="S13">
        <v>0.123</v>
      </c>
      <c r="T13">
        <v>0.127</v>
      </c>
      <c r="U13">
        <v>0.13</v>
      </c>
      <c r="V13">
        <v>0.13400000000000001</v>
      </c>
      <c r="W13">
        <v>0.13600000000000001</v>
      </c>
      <c r="X13">
        <v>0.14000000000000001</v>
      </c>
      <c r="Y13">
        <v>0.14299999999999999</v>
      </c>
      <c r="Z13">
        <v>0.14599999999999999</v>
      </c>
      <c r="AA13">
        <v>0.14899999999999999</v>
      </c>
      <c r="AB13">
        <v>0.151</v>
      </c>
      <c r="AC13">
        <v>0.155</v>
      </c>
      <c r="AD13">
        <v>0.158</v>
      </c>
      <c r="AE13">
        <v>0.16300000000000001</v>
      </c>
      <c r="AF13">
        <v>0.16600000000000001</v>
      </c>
      <c r="AG13">
        <v>0.17100000000000001</v>
      </c>
      <c r="AH13">
        <v>0.17499999999999999</v>
      </c>
      <c r="AI13">
        <v>0.17799999999999999</v>
      </c>
      <c r="AJ13">
        <v>0.18</v>
      </c>
      <c r="AK13">
        <v>0.182</v>
      </c>
      <c r="AL13">
        <v>0.184</v>
      </c>
      <c r="AM13">
        <v>0.186</v>
      </c>
      <c r="AN13">
        <v>0.187</v>
      </c>
      <c r="AO13">
        <v>0.187</v>
      </c>
      <c r="AP13">
        <v>0.187</v>
      </c>
      <c r="AQ13">
        <v>0.187</v>
      </c>
      <c r="AR13">
        <v>0.187</v>
      </c>
      <c r="AS13">
        <v>0.187</v>
      </c>
      <c r="AT13">
        <v>0.187</v>
      </c>
      <c r="AU13">
        <v>0.187</v>
      </c>
      <c r="AV13">
        <v>0.187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>
        <v>62</v>
      </c>
      <c r="B14">
        <v>0</v>
      </c>
      <c r="C14">
        <v>0</v>
      </c>
      <c r="D14">
        <v>0</v>
      </c>
      <c r="E14">
        <v>0</v>
      </c>
      <c r="F14">
        <v>0</v>
      </c>
      <c r="G14">
        <v>0.11700000000000001</v>
      </c>
      <c r="H14">
        <v>0.127</v>
      </c>
      <c r="I14">
        <v>0.13700000000000001</v>
      </c>
      <c r="J14">
        <v>0.14499999999999999</v>
      </c>
      <c r="K14">
        <v>0.155</v>
      </c>
      <c r="L14">
        <v>0.16400000000000001</v>
      </c>
      <c r="M14">
        <v>0.17199999999999999</v>
      </c>
      <c r="N14">
        <v>0.182</v>
      </c>
      <c r="O14">
        <v>0.189</v>
      </c>
      <c r="P14">
        <v>0.19400000000000001</v>
      </c>
      <c r="Q14">
        <v>0.19800000000000001</v>
      </c>
      <c r="R14">
        <v>0.20300000000000001</v>
      </c>
      <c r="S14">
        <v>0.20799999999999999</v>
      </c>
      <c r="T14">
        <v>0.21299999999999999</v>
      </c>
      <c r="U14">
        <v>0.218</v>
      </c>
      <c r="V14">
        <v>0.224</v>
      </c>
      <c r="W14">
        <v>0.23</v>
      </c>
      <c r="X14">
        <v>0.23599999999999999</v>
      </c>
      <c r="Y14">
        <v>0.24099999999999999</v>
      </c>
      <c r="Z14">
        <v>0.246</v>
      </c>
      <c r="AA14">
        <v>0.25</v>
      </c>
      <c r="AB14">
        <v>0.255</v>
      </c>
      <c r="AC14">
        <v>0.26</v>
      </c>
      <c r="AD14">
        <v>0.26600000000000001</v>
      </c>
      <c r="AE14">
        <v>0.27300000000000002</v>
      </c>
      <c r="AF14">
        <v>0.28000000000000003</v>
      </c>
      <c r="AG14">
        <v>0.28699999999999998</v>
      </c>
      <c r="AH14">
        <v>0.29399999999999998</v>
      </c>
      <c r="AI14">
        <v>0.3</v>
      </c>
      <c r="AJ14">
        <v>0.30299999999999999</v>
      </c>
      <c r="AK14">
        <v>0.307</v>
      </c>
      <c r="AL14">
        <v>0.311</v>
      </c>
      <c r="AM14">
        <v>0.314</v>
      </c>
      <c r="AN14">
        <v>0.316</v>
      </c>
      <c r="AO14">
        <v>0.316</v>
      </c>
      <c r="AP14">
        <v>0.316</v>
      </c>
      <c r="AQ14">
        <v>0.316</v>
      </c>
      <c r="AR14">
        <v>0.316</v>
      </c>
      <c r="AS14">
        <v>0.316</v>
      </c>
      <c r="AT14">
        <v>0.316</v>
      </c>
      <c r="AU14">
        <v>0.316</v>
      </c>
      <c r="AV14">
        <v>0.316</v>
      </c>
      <c r="AW14">
        <v>0.316</v>
      </c>
      <c r="AX14">
        <v>0</v>
      </c>
      <c r="AY14">
        <v>0</v>
      </c>
      <c r="AZ14">
        <v>0</v>
      </c>
    </row>
    <row r="15" spans="1:52" x14ac:dyDescent="0.25">
      <c r="A15">
        <v>63</v>
      </c>
      <c r="B15">
        <v>0</v>
      </c>
      <c r="C15">
        <v>0</v>
      </c>
      <c r="D15">
        <v>0</v>
      </c>
      <c r="E15">
        <v>0</v>
      </c>
      <c r="F15">
        <v>0</v>
      </c>
      <c r="G15">
        <v>0.122</v>
      </c>
      <c r="H15">
        <v>0.13300000000000001</v>
      </c>
      <c r="I15">
        <v>0.14199999999999999</v>
      </c>
      <c r="J15">
        <v>0.152</v>
      </c>
      <c r="K15">
        <v>0.161</v>
      </c>
      <c r="L15">
        <v>0.17100000000000001</v>
      </c>
      <c r="M15">
        <v>0.18</v>
      </c>
      <c r="N15">
        <v>0.19</v>
      </c>
      <c r="O15">
        <v>0.19800000000000001</v>
      </c>
      <c r="P15">
        <v>0.20300000000000001</v>
      </c>
      <c r="Q15">
        <v>0.20699999999999999</v>
      </c>
      <c r="R15">
        <v>0.21199999999999999</v>
      </c>
      <c r="S15">
        <v>0.217</v>
      </c>
      <c r="T15">
        <v>0.222</v>
      </c>
      <c r="U15">
        <v>0.22800000000000001</v>
      </c>
      <c r="V15">
        <v>0.23400000000000001</v>
      </c>
      <c r="W15">
        <v>0.24</v>
      </c>
      <c r="X15">
        <v>0.246</v>
      </c>
      <c r="Y15">
        <v>0.252</v>
      </c>
      <c r="Z15">
        <v>0.25600000000000001</v>
      </c>
      <c r="AA15">
        <v>0.26100000000000001</v>
      </c>
      <c r="AB15">
        <v>0.26600000000000001</v>
      </c>
      <c r="AC15">
        <v>0.27100000000000002</v>
      </c>
      <c r="AD15">
        <v>0.27700000000000002</v>
      </c>
      <c r="AE15">
        <v>0.28499999999999998</v>
      </c>
      <c r="AF15">
        <v>0.29199999999999998</v>
      </c>
      <c r="AG15">
        <v>0.29899999999999999</v>
      </c>
      <c r="AH15">
        <v>0.307</v>
      </c>
      <c r="AI15">
        <v>0.313</v>
      </c>
      <c r="AJ15">
        <v>0.317</v>
      </c>
      <c r="AK15">
        <v>0.32100000000000001</v>
      </c>
      <c r="AL15">
        <v>0.32300000000000001</v>
      </c>
      <c r="AM15">
        <v>0.32700000000000001</v>
      </c>
      <c r="AN15">
        <v>0.32900000000000001</v>
      </c>
      <c r="AO15">
        <v>0.32900000000000001</v>
      </c>
      <c r="AP15">
        <v>0.32900000000000001</v>
      </c>
      <c r="AQ15">
        <v>0.32900000000000001</v>
      </c>
      <c r="AR15">
        <v>0.32900000000000001</v>
      </c>
      <c r="AS15">
        <v>0.32900000000000001</v>
      </c>
      <c r="AT15">
        <v>0.32900000000000001</v>
      </c>
      <c r="AU15">
        <v>0.32900000000000001</v>
      </c>
      <c r="AV15">
        <v>0.32900000000000001</v>
      </c>
      <c r="AW15">
        <v>0.32900000000000001</v>
      </c>
      <c r="AX15">
        <v>0.32900000000000001</v>
      </c>
      <c r="AY15">
        <v>0</v>
      </c>
      <c r="AZ15">
        <v>0</v>
      </c>
    </row>
    <row r="16" spans="1:52" x14ac:dyDescent="0.25">
      <c r="A16">
        <v>64</v>
      </c>
      <c r="B16">
        <v>0</v>
      </c>
      <c r="C16">
        <v>0</v>
      </c>
      <c r="D16">
        <v>0</v>
      </c>
      <c r="E16">
        <v>0</v>
      </c>
      <c r="F16">
        <v>0</v>
      </c>
      <c r="G16">
        <v>0.114</v>
      </c>
      <c r="H16">
        <v>0.123</v>
      </c>
      <c r="I16">
        <v>0.13200000000000001</v>
      </c>
      <c r="J16">
        <v>0.14099999999999999</v>
      </c>
      <c r="K16">
        <v>0.151</v>
      </c>
      <c r="L16">
        <v>0.159</v>
      </c>
      <c r="M16">
        <v>0.16800000000000001</v>
      </c>
      <c r="N16">
        <v>0.17699999999999999</v>
      </c>
      <c r="O16">
        <v>0.184</v>
      </c>
      <c r="P16">
        <v>0.189</v>
      </c>
      <c r="Q16">
        <v>0.193</v>
      </c>
      <c r="R16">
        <v>0.19700000000000001</v>
      </c>
      <c r="S16">
        <v>0.20200000000000001</v>
      </c>
      <c r="T16">
        <v>0.20699999999999999</v>
      </c>
      <c r="U16">
        <v>0.21199999999999999</v>
      </c>
      <c r="V16">
        <v>0.218</v>
      </c>
      <c r="W16">
        <v>0.223</v>
      </c>
      <c r="X16">
        <v>0.22900000000000001</v>
      </c>
      <c r="Y16">
        <v>0.23400000000000001</v>
      </c>
      <c r="Z16">
        <v>0.23899999999999999</v>
      </c>
      <c r="AA16">
        <v>0.24399999999999999</v>
      </c>
      <c r="AB16">
        <v>0.248</v>
      </c>
      <c r="AC16">
        <v>0.253</v>
      </c>
      <c r="AD16">
        <v>0.25900000000000001</v>
      </c>
      <c r="AE16">
        <v>0.26600000000000001</v>
      </c>
      <c r="AF16">
        <v>0.27100000000000002</v>
      </c>
      <c r="AG16">
        <v>0.27900000000000003</v>
      </c>
      <c r="AH16">
        <v>0.28599999999999998</v>
      </c>
      <c r="AI16">
        <v>0.29099999999999998</v>
      </c>
      <c r="AJ16">
        <v>0.29499999999999998</v>
      </c>
      <c r="AK16">
        <v>0.29799999999999999</v>
      </c>
      <c r="AL16">
        <v>0.30199999999999999</v>
      </c>
      <c r="AM16">
        <v>0.30499999999999999</v>
      </c>
      <c r="AN16">
        <v>0.307</v>
      </c>
      <c r="AO16">
        <v>0.307</v>
      </c>
      <c r="AP16">
        <v>0.307</v>
      </c>
      <c r="AQ16">
        <v>0.307</v>
      </c>
      <c r="AR16">
        <v>0.307</v>
      </c>
      <c r="AS16">
        <v>0.307</v>
      </c>
      <c r="AT16">
        <v>0.307</v>
      </c>
      <c r="AU16">
        <v>0.307</v>
      </c>
      <c r="AV16">
        <v>0.307</v>
      </c>
      <c r="AW16">
        <v>0.307</v>
      </c>
      <c r="AX16">
        <v>0.307</v>
      </c>
      <c r="AY16">
        <v>0.307</v>
      </c>
      <c r="AZ16">
        <v>0</v>
      </c>
    </row>
    <row r="17" spans="1:52" x14ac:dyDescent="0.25">
      <c r="A17">
        <v>65</v>
      </c>
      <c r="B17">
        <v>0</v>
      </c>
      <c r="C17">
        <v>0</v>
      </c>
      <c r="D17">
        <v>0</v>
      </c>
      <c r="E17">
        <v>0</v>
      </c>
      <c r="F17">
        <v>0</v>
      </c>
      <c r="G17">
        <v>0.15</v>
      </c>
      <c r="H17">
        <v>0.16200000000000001</v>
      </c>
      <c r="I17">
        <v>0.17399999999999999</v>
      </c>
      <c r="J17">
        <v>0.186</v>
      </c>
      <c r="K17">
        <v>0.19800000000000001</v>
      </c>
      <c r="L17">
        <v>0.20899999999999999</v>
      </c>
      <c r="M17">
        <v>0.221</v>
      </c>
      <c r="N17">
        <v>0.23300000000000001</v>
      </c>
      <c r="O17">
        <v>0.24299999999999999</v>
      </c>
      <c r="P17">
        <v>0.249</v>
      </c>
      <c r="Q17">
        <v>0.255</v>
      </c>
      <c r="R17">
        <v>0.26</v>
      </c>
      <c r="S17">
        <v>0.26600000000000001</v>
      </c>
      <c r="T17">
        <v>0.27300000000000002</v>
      </c>
      <c r="U17">
        <v>0.28000000000000003</v>
      </c>
      <c r="V17">
        <v>0.28699999999999998</v>
      </c>
      <c r="W17">
        <v>0.29399999999999998</v>
      </c>
      <c r="X17">
        <v>0.30199999999999999</v>
      </c>
      <c r="Y17">
        <v>0.309</v>
      </c>
      <c r="Z17">
        <v>0.315</v>
      </c>
      <c r="AA17">
        <v>0.32100000000000001</v>
      </c>
      <c r="AB17">
        <v>0.32700000000000001</v>
      </c>
      <c r="AC17">
        <v>0.33300000000000002</v>
      </c>
      <c r="AD17">
        <v>0.34100000000000003</v>
      </c>
      <c r="AE17">
        <v>0.35</v>
      </c>
      <c r="AF17">
        <v>0.35799999999999998</v>
      </c>
      <c r="AG17">
        <v>0.36799999999999999</v>
      </c>
      <c r="AH17">
        <v>0.377</v>
      </c>
      <c r="AI17">
        <v>0.38400000000000001</v>
      </c>
      <c r="AJ17">
        <v>0.38900000000000001</v>
      </c>
      <c r="AK17">
        <v>0.39300000000000002</v>
      </c>
      <c r="AL17">
        <v>0.39800000000000002</v>
      </c>
      <c r="AM17">
        <v>0.40200000000000002</v>
      </c>
      <c r="AN17">
        <v>0.40500000000000003</v>
      </c>
      <c r="AO17">
        <v>0.40500000000000003</v>
      </c>
      <c r="AP17">
        <v>0.40500000000000003</v>
      </c>
      <c r="AQ17">
        <v>0.40500000000000003</v>
      </c>
      <c r="AR17">
        <v>0.40500000000000003</v>
      </c>
      <c r="AS17">
        <v>0.40500000000000003</v>
      </c>
      <c r="AT17">
        <v>0.40500000000000003</v>
      </c>
      <c r="AU17">
        <v>0.40500000000000003</v>
      </c>
      <c r="AV17">
        <v>0.40500000000000003</v>
      </c>
      <c r="AW17">
        <v>0.40500000000000003</v>
      </c>
      <c r="AX17">
        <v>0.40500000000000003</v>
      </c>
      <c r="AY17">
        <v>0.40500000000000003</v>
      </c>
      <c r="AZ17">
        <v>1</v>
      </c>
    </row>
    <row r="18" spans="1:52" x14ac:dyDescent="0.25">
      <c r="A18">
        <v>66</v>
      </c>
      <c r="B18">
        <v>0</v>
      </c>
      <c r="C18">
        <v>0</v>
      </c>
      <c r="D18">
        <v>0</v>
      </c>
      <c r="E18">
        <v>0</v>
      </c>
      <c r="F18">
        <v>0</v>
      </c>
      <c r="G18">
        <v>0.114</v>
      </c>
      <c r="H18">
        <v>0.123</v>
      </c>
      <c r="I18">
        <v>0.13200000000000001</v>
      </c>
      <c r="J18">
        <v>0.14099999999999999</v>
      </c>
      <c r="K18">
        <v>0.15</v>
      </c>
      <c r="L18">
        <v>0.158</v>
      </c>
      <c r="M18">
        <v>0.16700000000000001</v>
      </c>
      <c r="N18">
        <v>0.17599999999999999</v>
      </c>
      <c r="O18">
        <v>0.183</v>
      </c>
      <c r="P18">
        <v>0.187</v>
      </c>
      <c r="Q18">
        <v>0.192</v>
      </c>
      <c r="R18">
        <v>0.19600000000000001</v>
      </c>
      <c r="S18">
        <v>0.20100000000000001</v>
      </c>
      <c r="T18">
        <v>0.20599999999999999</v>
      </c>
      <c r="U18">
        <v>0.21099999999999999</v>
      </c>
      <c r="V18">
        <v>0.217</v>
      </c>
      <c r="W18">
        <v>0.223</v>
      </c>
      <c r="X18">
        <v>0.22800000000000001</v>
      </c>
      <c r="Y18">
        <v>0.23300000000000001</v>
      </c>
      <c r="Z18">
        <v>0.23799999999999999</v>
      </c>
      <c r="AA18">
        <v>0.24299999999999999</v>
      </c>
      <c r="AB18">
        <v>0.247</v>
      </c>
      <c r="AC18">
        <v>0.251</v>
      </c>
      <c r="AD18">
        <v>0.25700000000000001</v>
      </c>
      <c r="AE18">
        <v>0.26400000000000001</v>
      </c>
      <c r="AF18">
        <v>0.27</v>
      </c>
      <c r="AG18">
        <v>0.27700000000000002</v>
      </c>
      <c r="AH18">
        <v>0.28399999999999997</v>
      </c>
      <c r="AI18">
        <v>0.28999999999999998</v>
      </c>
      <c r="AJ18">
        <v>0.29299999999999998</v>
      </c>
      <c r="AK18">
        <v>0.29699999999999999</v>
      </c>
      <c r="AL18">
        <v>0.3</v>
      </c>
      <c r="AM18">
        <v>0.30399999999999999</v>
      </c>
      <c r="AN18">
        <v>0.30499999999999999</v>
      </c>
      <c r="AO18">
        <v>0.30499999999999999</v>
      </c>
      <c r="AP18">
        <v>0.30499999999999999</v>
      </c>
      <c r="AQ18">
        <v>0.30499999999999999</v>
      </c>
      <c r="AR18">
        <v>0.30499999999999999</v>
      </c>
      <c r="AS18">
        <v>0.30499999999999999</v>
      </c>
      <c r="AT18">
        <v>0.30499999999999999</v>
      </c>
      <c r="AU18">
        <v>0.30499999999999999</v>
      </c>
      <c r="AV18">
        <v>0.30499999999999999</v>
      </c>
      <c r="AW18">
        <v>0.30499999999999999</v>
      </c>
      <c r="AX18">
        <v>0.30499999999999999</v>
      </c>
      <c r="AY18">
        <v>0.30499999999999999</v>
      </c>
      <c r="AZ18">
        <v>1</v>
      </c>
    </row>
    <row r="19" spans="1:52" x14ac:dyDescent="0.25">
      <c r="A19">
        <v>67</v>
      </c>
      <c r="B19">
        <v>0</v>
      </c>
      <c r="C19">
        <v>0</v>
      </c>
      <c r="D19">
        <v>0</v>
      </c>
      <c r="E19">
        <v>0</v>
      </c>
      <c r="F19">
        <v>0</v>
      </c>
      <c r="G19">
        <v>0.14099999999999999</v>
      </c>
      <c r="H19">
        <v>0.152</v>
      </c>
      <c r="I19">
        <v>0.16400000000000001</v>
      </c>
      <c r="J19">
        <v>0.17499999999999999</v>
      </c>
      <c r="K19">
        <v>0.187</v>
      </c>
      <c r="L19">
        <v>0.19600000000000001</v>
      </c>
      <c r="M19">
        <v>0.20799999999999999</v>
      </c>
      <c r="N19">
        <v>0.219</v>
      </c>
      <c r="O19">
        <v>0.22800000000000001</v>
      </c>
      <c r="P19">
        <v>0.23300000000000001</v>
      </c>
      <c r="Q19">
        <v>0.23799999999999999</v>
      </c>
      <c r="R19">
        <v>0.245</v>
      </c>
      <c r="S19">
        <v>0.25</v>
      </c>
      <c r="T19">
        <v>0.25600000000000001</v>
      </c>
      <c r="U19">
        <v>0.26300000000000001</v>
      </c>
      <c r="V19">
        <v>0.27</v>
      </c>
      <c r="W19">
        <v>0.27600000000000002</v>
      </c>
      <c r="X19">
        <v>0.28299999999999997</v>
      </c>
      <c r="Y19">
        <v>0.28999999999999998</v>
      </c>
      <c r="Z19">
        <v>0.29599999999999999</v>
      </c>
      <c r="AA19">
        <v>0.30099999999999999</v>
      </c>
      <c r="AB19">
        <v>0.307</v>
      </c>
      <c r="AC19">
        <v>0.312</v>
      </c>
      <c r="AD19">
        <v>0.32</v>
      </c>
      <c r="AE19">
        <v>0.32900000000000001</v>
      </c>
      <c r="AF19">
        <v>0.33700000000000002</v>
      </c>
      <c r="AG19">
        <v>0.34599999999999997</v>
      </c>
      <c r="AH19">
        <v>0.35499999999999998</v>
      </c>
      <c r="AI19">
        <v>0.36099999999999999</v>
      </c>
      <c r="AJ19">
        <v>0.36499999999999999</v>
      </c>
      <c r="AK19">
        <v>0.36899999999999999</v>
      </c>
      <c r="AL19">
        <v>0.374</v>
      </c>
      <c r="AM19">
        <v>0.378</v>
      </c>
      <c r="AN19">
        <v>0.38</v>
      </c>
      <c r="AO19">
        <v>0.38</v>
      </c>
      <c r="AP19">
        <v>0.38</v>
      </c>
      <c r="AQ19">
        <v>0.38</v>
      </c>
      <c r="AR19">
        <v>0.38</v>
      </c>
      <c r="AS19">
        <v>0.38</v>
      </c>
      <c r="AT19">
        <v>0.38</v>
      </c>
      <c r="AU19">
        <v>0.38</v>
      </c>
      <c r="AV19">
        <v>0.38</v>
      </c>
      <c r="AW19">
        <v>0.38</v>
      </c>
      <c r="AX19">
        <v>0.38</v>
      </c>
      <c r="AY19">
        <v>0.38</v>
      </c>
      <c r="AZ19">
        <v>1</v>
      </c>
    </row>
    <row r="20" spans="1:52" x14ac:dyDescent="0.25">
      <c r="A20">
        <v>68</v>
      </c>
      <c r="B20">
        <v>0</v>
      </c>
      <c r="C20">
        <v>0</v>
      </c>
      <c r="D20">
        <v>0</v>
      </c>
      <c r="E20">
        <v>0</v>
      </c>
      <c r="F20">
        <v>0</v>
      </c>
      <c r="G20">
        <v>0.10299999999999999</v>
      </c>
      <c r="H20">
        <v>0.111</v>
      </c>
      <c r="I20">
        <v>0.11899999999999999</v>
      </c>
      <c r="J20">
        <v>0.127</v>
      </c>
      <c r="K20">
        <v>0.13600000000000001</v>
      </c>
      <c r="L20">
        <v>0.14299999999999999</v>
      </c>
      <c r="M20">
        <v>0.151</v>
      </c>
      <c r="N20">
        <v>0.159</v>
      </c>
      <c r="O20">
        <v>0.16600000000000001</v>
      </c>
      <c r="P20">
        <v>0.16900000000000001</v>
      </c>
      <c r="Q20">
        <v>0.17399999999999999</v>
      </c>
      <c r="R20">
        <v>0.17699999999999999</v>
      </c>
      <c r="S20">
        <v>0.182</v>
      </c>
      <c r="T20">
        <v>0.186</v>
      </c>
      <c r="U20">
        <v>0.191</v>
      </c>
      <c r="V20">
        <v>0.19600000000000001</v>
      </c>
      <c r="W20">
        <v>0.20100000000000001</v>
      </c>
      <c r="X20">
        <v>0.20599999999999999</v>
      </c>
      <c r="Y20">
        <v>0.21099999999999999</v>
      </c>
      <c r="Z20">
        <v>0.215</v>
      </c>
      <c r="AA20">
        <v>0.219</v>
      </c>
      <c r="AB20">
        <v>0.223</v>
      </c>
      <c r="AC20">
        <v>0.22700000000000001</v>
      </c>
      <c r="AD20">
        <v>0.23200000000000001</v>
      </c>
      <c r="AE20">
        <v>0.23899999999999999</v>
      </c>
      <c r="AF20">
        <v>0.245</v>
      </c>
      <c r="AG20">
        <v>0.251</v>
      </c>
      <c r="AH20">
        <v>0.25700000000000001</v>
      </c>
      <c r="AI20">
        <v>0.26200000000000001</v>
      </c>
      <c r="AJ20">
        <v>0.26500000000000001</v>
      </c>
      <c r="AK20">
        <v>0.26800000000000002</v>
      </c>
      <c r="AL20">
        <v>0.27200000000000002</v>
      </c>
      <c r="AM20">
        <v>0.27400000000000002</v>
      </c>
      <c r="AN20">
        <v>0.27600000000000002</v>
      </c>
      <c r="AO20">
        <v>0.27600000000000002</v>
      </c>
      <c r="AP20">
        <v>0.27600000000000002</v>
      </c>
      <c r="AQ20">
        <v>0.27600000000000002</v>
      </c>
      <c r="AR20">
        <v>0.27600000000000002</v>
      </c>
      <c r="AS20">
        <v>0.27600000000000002</v>
      </c>
      <c r="AT20">
        <v>0.27600000000000002</v>
      </c>
      <c r="AU20">
        <v>0.27600000000000002</v>
      </c>
      <c r="AV20">
        <v>0.27600000000000002</v>
      </c>
      <c r="AW20">
        <v>0.27600000000000002</v>
      </c>
      <c r="AX20">
        <v>0.27600000000000002</v>
      </c>
      <c r="AY20">
        <v>0.27600000000000002</v>
      </c>
      <c r="AZ20">
        <v>1</v>
      </c>
    </row>
    <row r="21" spans="1:52" x14ac:dyDescent="0.25">
      <c r="A21">
        <v>69</v>
      </c>
      <c r="B21">
        <v>0</v>
      </c>
      <c r="C21">
        <v>0</v>
      </c>
      <c r="D21">
        <v>0</v>
      </c>
      <c r="E21">
        <v>0</v>
      </c>
      <c r="F21">
        <v>0</v>
      </c>
      <c r="G21">
        <v>0.109</v>
      </c>
      <c r="H21">
        <v>0.11899999999999999</v>
      </c>
      <c r="I21">
        <v>0.127</v>
      </c>
      <c r="J21">
        <v>0.13600000000000001</v>
      </c>
      <c r="K21">
        <v>0.14399999999999999</v>
      </c>
      <c r="L21">
        <v>0.153</v>
      </c>
      <c r="M21">
        <v>0.16200000000000001</v>
      </c>
      <c r="N21">
        <v>0.17</v>
      </c>
      <c r="O21">
        <v>0.17699999999999999</v>
      </c>
      <c r="P21">
        <v>0.18099999999999999</v>
      </c>
      <c r="Q21">
        <v>0.185</v>
      </c>
      <c r="R21">
        <v>0.19</v>
      </c>
      <c r="S21">
        <v>0.19400000000000001</v>
      </c>
      <c r="T21">
        <v>0.19900000000000001</v>
      </c>
      <c r="U21">
        <v>0.20399999999999999</v>
      </c>
      <c r="V21">
        <v>0.20899999999999999</v>
      </c>
      <c r="W21">
        <v>0.215</v>
      </c>
      <c r="X21">
        <v>0.219</v>
      </c>
      <c r="Y21">
        <v>0.22500000000000001</v>
      </c>
      <c r="Z21">
        <v>0.22900000000000001</v>
      </c>
      <c r="AA21">
        <v>0.23400000000000001</v>
      </c>
      <c r="AB21">
        <v>0.23799999999999999</v>
      </c>
      <c r="AC21">
        <v>0.24199999999999999</v>
      </c>
      <c r="AD21">
        <v>0.248</v>
      </c>
      <c r="AE21">
        <v>0.255</v>
      </c>
      <c r="AF21">
        <v>0.26100000000000001</v>
      </c>
      <c r="AG21">
        <v>0.26800000000000002</v>
      </c>
      <c r="AH21">
        <v>0.27500000000000002</v>
      </c>
      <c r="AI21">
        <v>0.27900000000000003</v>
      </c>
      <c r="AJ21">
        <v>0.28299999999999997</v>
      </c>
      <c r="AK21">
        <v>0.28599999999999998</v>
      </c>
      <c r="AL21">
        <v>0.28999999999999998</v>
      </c>
      <c r="AM21">
        <v>0.29299999999999998</v>
      </c>
      <c r="AN21">
        <v>0.29399999999999998</v>
      </c>
      <c r="AO21">
        <v>0.29399999999999998</v>
      </c>
      <c r="AP21">
        <v>0.29399999999999998</v>
      </c>
      <c r="AQ21">
        <v>0.29399999999999998</v>
      </c>
      <c r="AR21">
        <v>0.29399999999999998</v>
      </c>
      <c r="AS21">
        <v>0.29399999999999998</v>
      </c>
      <c r="AT21">
        <v>0.29399999999999998</v>
      </c>
      <c r="AU21">
        <v>0.29399999999999998</v>
      </c>
      <c r="AV21">
        <v>0.29399999999999998</v>
      </c>
      <c r="AW21">
        <v>0.29399999999999998</v>
      </c>
      <c r="AX21">
        <v>0.29399999999999998</v>
      </c>
      <c r="AY21">
        <v>0.29399999999999998</v>
      </c>
      <c r="AZ21">
        <v>1</v>
      </c>
    </row>
    <row r="22" spans="1:52" x14ac:dyDescent="0.25">
      <c r="A22">
        <v>70</v>
      </c>
      <c r="B22">
        <v>0</v>
      </c>
      <c r="C22">
        <v>0</v>
      </c>
      <c r="D22">
        <v>0</v>
      </c>
      <c r="E22">
        <v>0</v>
      </c>
      <c r="F22">
        <v>0</v>
      </c>
      <c r="G22">
        <v>0.11700000000000001</v>
      </c>
      <c r="H22">
        <v>0.126</v>
      </c>
      <c r="I22">
        <v>0.13500000000000001</v>
      </c>
      <c r="J22">
        <v>0.14399999999999999</v>
      </c>
      <c r="K22">
        <v>0.154</v>
      </c>
      <c r="L22">
        <v>0.16200000000000001</v>
      </c>
      <c r="M22">
        <v>0.17100000000000001</v>
      </c>
      <c r="N22">
        <v>0.18</v>
      </c>
      <c r="O22">
        <v>0.187</v>
      </c>
      <c r="P22">
        <v>0.192</v>
      </c>
      <c r="Q22">
        <v>0.19700000000000001</v>
      </c>
      <c r="R22">
        <v>0.20100000000000001</v>
      </c>
      <c r="S22">
        <v>0.20599999999999999</v>
      </c>
      <c r="T22">
        <v>0.21099999999999999</v>
      </c>
      <c r="U22">
        <v>0.217</v>
      </c>
      <c r="V22">
        <v>0.222</v>
      </c>
      <c r="W22">
        <v>0.22800000000000001</v>
      </c>
      <c r="X22">
        <v>0.23400000000000001</v>
      </c>
      <c r="Y22">
        <v>0.23799999999999999</v>
      </c>
      <c r="Z22">
        <v>0.24299999999999999</v>
      </c>
      <c r="AA22">
        <v>0.248</v>
      </c>
      <c r="AB22">
        <v>0.253</v>
      </c>
      <c r="AC22">
        <v>0.25800000000000001</v>
      </c>
      <c r="AD22">
        <v>0.26300000000000001</v>
      </c>
      <c r="AE22">
        <v>0.27100000000000002</v>
      </c>
      <c r="AF22">
        <v>0.27700000000000002</v>
      </c>
      <c r="AG22">
        <v>0.28499999999999998</v>
      </c>
      <c r="AH22">
        <v>0.29199999999999998</v>
      </c>
      <c r="AI22">
        <v>0.29699999999999999</v>
      </c>
      <c r="AJ22">
        <v>0.3</v>
      </c>
      <c r="AK22">
        <v>0.30399999999999999</v>
      </c>
      <c r="AL22">
        <v>0.307</v>
      </c>
      <c r="AM22">
        <v>0.311</v>
      </c>
      <c r="AN22">
        <v>0.313</v>
      </c>
      <c r="AO22">
        <v>0.313</v>
      </c>
      <c r="AP22">
        <v>0.313</v>
      </c>
      <c r="AQ22">
        <v>0.313</v>
      </c>
      <c r="AR22">
        <v>0.313</v>
      </c>
      <c r="AS22">
        <v>0.313</v>
      </c>
      <c r="AT22">
        <v>0.313</v>
      </c>
      <c r="AU22">
        <v>0.313</v>
      </c>
      <c r="AV22">
        <v>0.313</v>
      </c>
      <c r="AW22">
        <v>0.313</v>
      </c>
      <c r="AX22">
        <v>0.313</v>
      </c>
      <c r="AY22">
        <v>0.313</v>
      </c>
      <c r="AZ22">
        <v>1</v>
      </c>
    </row>
    <row r="23" spans="1:52" x14ac:dyDescent="0.25">
      <c r="A23">
        <v>71</v>
      </c>
      <c r="B23">
        <v>0</v>
      </c>
      <c r="C23">
        <v>0</v>
      </c>
      <c r="D23">
        <v>0</v>
      </c>
      <c r="E23">
        <v>0</v>
      </c>
      <c r="F23">
        <v>0</v>
      </c>
      <c r="G23">
        <v>9.8000000000000004E-2</v>
      </c>
      <c r="H23">
        <v>0.106</v>
      </c>
      <c r="I23">
        <v>0.114</v>
      </c>
      <c r="J23">
        <v>0.121</v>
      </c>
      <c r="K23">
        <v>0.13</v>
      </c>
      <c r="L23">
        <v>0.13700000000000001</v>
      </c>
      <c r="M23">
        <v>0.14399999999999999</v>
      </c>
      <c r="N23">
        <v>0.152</v>
      </c>
      <c r="O23">
        <v>0.158</v>
      </c>
      <c r="P23">
        <v>0.16200000000000001</v>
      </c>
      <c r="Q23">
        <v>0.16500000000000001</v>
      </c>
      <c r="R23">
        <v>0.17</v>
      </c>
      <c r="S23">
        <v>0.17299999999999999</v>
      </c>
      <c r="T23">
        <v>0.17799999999999999</v>
      </c>
      <c r="U23">
        <v>0.183</v>
      </c>
      <c r="V23">
        <v>0.188</v>
      </c>
      <c r="W23">
        <v>0.192</v>
      </c>
      <c r="X23">
        <v>0.19700000000000001</v>
      </c>
      <c r="Y23">
        <v>0.20100000000000001</v>
      </c>
      <c r="Z23">
        <v>0.20499999999999999</v>
      </c>
      <c r="AA23">
        <v>0.20899999999999999</v>
      </c>
      <c r="AB23">
        <v>0.21199999999999999</v>
      </c>
      <c r="AC23">
        <v>0.217</v>
      </c>
      <c r="AD23">
        <v>0.222</v>
      </c>
      <c r="AE23">
        <v>0.22800000000000001</v>
      </c>
      <c r="AF23">
        <v>0.23300000000000001</v>
      </c>
      <c r="AG23">
        <v>0.24</v>
      </c>
      <c r="AH23">
        <v>0.246</v>
      </c>
      <c r="AI23">
        <v>0.25</v>
      </c>
      <c r="AJ23">
        <v>0.253</v>
      </c>
      <c r="AK23">
        <v>0.25600000000000001</v>
      </c>
      <c r="AL23">
        <v>0.25900000000000001</v>
      </c>
      <c r="AM23">
        <v>0.26200000000000001</v>
      </c>
      <c r="AN23">
        <v>0.26300000000000001</v>
      </c>
      <c r="AO23">
        <v>0.26300000000000001</v>
      </c>
      <c r="AP23">
        <v>0.26300000000000001</v>
      </c>
      <c r="AQ23">
        <v>0.26300000000000001</v>
      </c>
      <c r="AR23">
        <v>0.26300000000000001</v>
      </c>
      <c r="AS23">
        <v>0.26300000000000001</v>
      </c>
      <c r="AT23">
        <v>0.26300000000000001</v>
      </c>
      <c r="AU23">
        <v>0.26300000000000001</v>
      </c>
      <c r="AV23">
        <v>0.26300000000000001</v>
      </c>
      <c r="AW23">
        <v>0.26300000000000001</v>
      </c>
      <c r="AX23">
        <v>0.26300000000000001</v>
      </c>
      <c r="AY23">
        <v>0.26300000000000001</v>
      </c>
      <c r="AZ23">
        <v>1</v>
      </c>
    </row>
    <row r="24" spans="1:52" x14ac:dyDescent="0.25">
      <c r="A24">
        <v>72</v>
      </c>
      <c r="B24">
        <v>0</v>
      </c>
      <c r="C24">
        <v>0</v>
      </c>
      <c r="D24">
        <v>0</v>
      </c>
      <c r="E24">
        <v>0</v>
      </c>
      <c r="F24">
        <v>0</v>
      </c>
      <c r="G24">
        <v>0.108</v>
      </c>
      <c r="H24">
        <v>0.11700000000000001</v>
      </c>
      <c r="I24">
        <v>0.124</v>
      </c>
      <c r="J24">
        <v>0.13300000000000001</v>
      </c>
      <c r="K24">
        <v>0.14199999999999999</v>
      </c>
      <c r="L24">
        <v>0.15</v>
      </c>
      <c r="M24">
        <v>0.158</v>
      </c>
      <c r="N24">
        <v>0.16700000000000001</v>
      </c>
      <c r="O24">
        <v>0.17299999999999999</v>
      </c>
      <c r="P24">
        <v>0.17699999999999999</v>
      </c>
      <c r="Q24">
        <v>0.182</v>
      </c>
      <c r="R24">
        <v>0.186</v>
      </c>
      <c r="S24">
        <v>0.19</v>
      </c>
      <c r="T24">
        <v>0.19500000000000001</v>
      </c>
      <c r="U24">
        <v>0.2</v>
      </c>
      <c r="V24">
        <v>0.20599999999999999</v>
      </c>
      <c r="W24">
        <v>0.21</v>
      </c>
      <c r="X24">
        <v>0.216</v>
      </c>
      <c r="Y24">
        <v>0.22</v>
      </c>
      <c r="Z24">
        <v>0.224</v>
      </c>
      <c r="AA24">
        <v>0.22900000000000001</v>
      </c>
      <c r="AB24">
        <v>0.23300000000000001</v>
      </c>
      <c r="AC24">
        <v>0.23799999999999999</v>
      </c>
      <c r="AD24">
        <v>0.24299999999999999</v>
      </c>
      <c r="AE24">
        <v>0.25</v>
      </c>
      <c r="AF24">
        <v>0.255</v>
      </c>
      <c r="AG24">
        <v>0.26300000000000001</v>
      </c>
      <c r="AH24">
        <v>0.27</v>
      </c>
      <c r="AI24">
        <v>0.27400000000000002</v>
      </c>
      <c r="AJ24">
        <v>0.27700000000000002</v>
      </c>
      <c r="AK24">
        <v>0.28100000000000003</v>
      </c>
      <c r="AL24">
        <v>0.28399999999999997</v>
      </c>
      <c r="AM24">
        <v>0.28699999999999998</v>
      </c>
      <c r="AN24">
        <v>0.28799999999999998</v>
      </c>
      <c r="AO24">
        <v>0.28799999999999998</v>
      </c>
      <c r="AP24">
        <v>0.28799999999999998</v>
      </c>
      <c r="AQ24">
        <v>0.28799999999999998</v>
      </c>
      <c r="AR24">
        <v>0.28799999999999998</v>
      </c>
      <c r="AS24">
        <v>0.28799999999999998</v>
      </c>
      <c r="AT24">
        <v>0.28799999999999998</v>
      </c>
      <c r="AU24">
        <v>0.28799999999999998</v>
      </c>
      <c r="AV24">
        <v>0.28799999999999998</v>
      </c>
      <c r="AW24">
        <v>0.28799999999999998</v>
      </c>
      <c r="AX24">
        <v>0.28799999999999998</v>
      </c>
      <c r="AY24">
        <v>0.28799999999999998</v>
      </c>
      <c r="AZ24">
        <v>1</v>
      </c>
    </row>
    <row r="25" spans="1:52" x14ac:dyDescent="0.25">
      <c r="A25">
        <v>73</v>
      </c>
      <c r="B25">
        <v>0</v>
      </c>
      <c r="C25">
        <v>0</v>
      </c>
      <c r="D25">
        <v>0</v>
      </c>
      <c r="E25">
        <v>0</v>
      </c>
      <c r="F25">
        <v>0</v>
      </c>
      <c r="G25">
        <v>8.2000000000000003E-2</v>
      </c>
      <c r="H25">
        <v>8.8999999999999996E-2</v>
      </c>
      <c r="I25">
        <v>9.5000000000000001E-2</v>
      </c>
      <c r="J25">
        <v>0.10199999999999999</v>
      </c>
      <c r="K25">
        <v>0.108</v>
      </c>
      <c r="L25">
        <v>0.115</v>
      </c>
      <c r="M25">
        <v>0.121</v>
      </c>
      <c r="N25">
        <v>0.128</v>
      </c>
      <c r="O25">
        <v>0.13200000000000001</v>
      </c>
      <c r="P25">
        <v>0.13500000000000001</v>
      </c>
      <c r="Q25">
        <v>0.13800000000000001</v>
      </c>
      <c r="R25">
        <v>0.14299999999999999</v>
      </c>
      <c r="S25">
        <v>0.14599999999999999</v>
      </c>
      <c r="T25">
        <v>0.14799999999999999</v>
      </c>
      <c r="U25">
        <v>0.153</v>
      </c>
      <c r="V25">
        <v>0.157</v>
      </c>
      <c r="W25">
        <v>0.16</v>
      </c>
      <c r="X25">
        <v>0.16500000000000001</v>
      </c>
      <c r="Y25">
        <v>0.16800000000000001</v>
      </c>
      <c r="Z25">
        <v>0.17199999999999999</v>
      </c>
      <c r="AA25">
        <v>0.17499999999999999</v>
      </c>
      <c r="AB25">
        <v>0.17799999999999999</v>
      </c>
      <c r="AC25">
        <v>0.182</v>
      </c>
      <c r="AD25">
        <v>0.185</v>
      </c>
      <c r="AE25">
        <v>0.191</v>
      </c>
      <c r="AF25">
        <v>0.19500000000000001</v>
      </c>
      <c r="AG25">
        <v>0.2</v>
      </c>
      <c r="AH25">
        <v>0.20499999999999999</v>
      </c>
      <c r="AI25">
        <v>0.20899999999999999</v>
      </c>
      <c r="AJ25">
        <v>0.21199999999999999</v>
      </c>
      <c r="AK25">
        <v>0.214</v>
      </c>
      <c r="AL25">
        <v>0.217</v>
      </c>
      <c r="AM25">
        <v>0.22</v>
      </c>
      <c r="AN25">
        <v>0.221</v>
      </c>
      <c r="AO25">
        <v>0.221</v>
      </c>
      <c r="AP25">
        <v>0.221</v>
      </c>
      <c r="AQ25">
        <v>0.221</v>
      </c>
      <c r="AR25">
        <v>0.221</v>
      </c>
      <c r="AS25">
        <v>0.221</v>
      </c>
      <c r="AT25">
        <v>0.221</v>
      </c>
      <c r="AU25">
        <v>0.221</v>
      </c>
      <c r="AV25">
        <v>0.221</v>
      </c>
      <c r="AW25">
        <v>0.221</v>
      </c>
      <c r="AX25">
        <v>0.221</v>
      </c>
      <c r="AY25">
        <v>0.221</v>
      </c>
      <c r="AZ25">
        <v>1</v>
      </c>
    </row>
    <row r="26" spans="1:52" x14ac:dyDescent="0.25">
      <c r="A26">
        <v>74</v>
      </c>
      <c r="B26">
        <v>0</v>
      </c>
      <c r="C26">
        <v>0</v>
      </c>
      <c r="D26">
        <v>0</v>
      </c>
      <c r="E26">
        <v>0</v>
      </c>
      <c r="F26">
        <v>0</v>
      </c>
      <c r="G26">
        <v>9.2999999999999999E-2</v>
      </c>
      <c r="H26">
        <v>0.1</v>
      </c>
      <c r="I26">
        <v>0.107</v>
      </c>
      <c r="J26">
        <v>0.114</v>
      </c>
      <c r="K26">
        <v>0.123</v>
      </c>
      <c r="L26">
        <v>0.129</v>
      </c>
      <c r="M26">
        <v>0.13600000000000001</v>
      </c>
      <c r="N26">
        <v>0.14399999999999999</v>
      </c>
      <c r="O26">
        <v>0.14899999999999999</v>
      </c>
      <c r="P26">
        <v>0.153</v>
      </c>
      <c r="Q26">
        <v>0.156</v>
      </c>
      <c r="R26">
        <v>0.16</v>
      </c>
      <c r="S26">
        <v>0.16300000000000001</v>
      </c>
      <c r="T26">
        <v>0.16700000000000001</v>
      </c>
      <c r="U26">
        <v>0.17199999999999999</v>
      </c>
      <c r="V26">
        <v>0.17699999999999999</v>
      </c>
      <c r="W26">
        <v>0.18099999999999999</v>
      </c>
      <c r="X26">
        <v>0.185</v>
      </c>
      <c r="Y26">
        <v>0.189</v>
      </c>
      <c r="Z26">
        <v>0.193</v>
      </c>
      <c r="AA26">
        <v>0.19700000000000001</v>
      </c>
      <c r="AB26">
        <v>0.20100000000000001</v>
      </c>
      <c r="AC26">
        <v>0.20499999999999999</v>
      </c>
      <c r="AD26">
        <v>0.20899999999999999</v>
      </c>
      <c r="AE26">
        <v>0.215</v>
      </c>
      <c r="AF26">
        <v>0.219</v>
      </c>
      <c r="AG26">
        <v>0.22600000000000001</v>
      </c>
      <c r="AH26">
        <v>0.23100000000000001</v>
      </c>
      <c r="AI26">
        <v>0.23599999999999999</v>
      </c>
      <c r="AJ26">
        <v>0.23799999999999999</v>
      </c>
      <c r="AK26">
        <v>0.24099999999999999</v>
      </c>
      <c r="AL26">
        <v>0.24399999999999999</v>
      </c>
      <c r="AM26">
        <v>0.247</v>
      </c>
      <c r="AN26">
        <v>0.249</v>
      </c>
      <c r="AO26">
        <v>0.249</v>
      </c>
      <c r="AP26">
        <v>0.249</v>
      </c>
      <c r="AQ26">
        <v>0.249</v>
      </c>
      <c r="AR26">
        <v>0.249</v>
      </c>
      <c r="AS26">
        <v>0.249</v>
      </c>
      <c r="AT26">
        <v>0.249</v>
      </c>
      <c r="AU26">
        <v>0.249</v>
      </c>
      <c r="AV26">
        <v>0.249</v>
      </c>
      <c r="AW26">
        <v>0.249</v>
      </c>
      <c r="AX26">
        <v>0.249</v>
      </c>
      <c r="AY26">
        <v>0.249</v>
      </c>
      <c r="AZ26">
        <v>1</v>
      </c>
    </row>
    <row r="27" spans="1:52" x14ac:dyDescent="0.25">
      <c r="A27">
        <v>75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1EBA-C5EF-453C-8E7A-9B1839842AD8}">
  <dimension ref="A1:AZ57"/>
  <sheetViews>
    <sheetView workbookViewId="0"/>
  </sheetViews>
  <sheetFormatPr defaultRowHeight="15" x14ac:dyDescent="0.25"/>
  <sheetData>
    <row r="1" spans="1:52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</row>
    <row r="2" spans="1:52" x14ac:dyDescent="0.25">
      <c r="A2">
        <v>15</v>
      </c>
      <c r="B2">
        <v>0.1812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>
        <v>16</v>
      </c>
      <c r="B3">
        <v>0.17979999999999999</v>
      </c>
      <c r="C3">
        <v>0.1615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>
        <v>17</v>
      </c>
      <c r="B4">
        <v>0.1784</v>
      </c>
      <c r="C4">
        <v>0.16009999999999999</v>
      </c>
      <c r="D4">
        <v>0.14180000000000001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>
        <v>18</v>
      </c>
      <c r="B5">
        <v>0.17699999999999999</v>
      </c>
      <c r="C5">
        <v>0.15870000000000001</v>
      </c>
      <c r="D5">
        <v>0.1404</v>
      </c>
      <c r="E5">
        <v>0.1221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>
        <v>19</v>
      </c>
      <c r="B6">
        <v>0.17560000000000001</v>
      </c>
      <c r="C6">
        <v>0.1573</v>
      </c>
      <c r="D6">
        <v>0.13900000000000001</v>
      </c>
      <c r="E6">
        <v>0.1207</v>
      </c>
      <c r="F6">
        <v>0.1024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>
        <v>20</v>
      </c>
      <c r="B7">
        <v>0.17419999999999999</v>
      </c>
      <c r="C7">
        <v>0.15590000000000001</v>
      </c>
      <c r="D7">
        <v>0.1376</v>
      </c>
      <c r="E7">
        <v>0.1193</v>
      </c>
      <c r="F7">
        <v>0.10100000000000001</v>
      </c>
      <c r="G7">
        <v>9.4600000000000004E-2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>
        <v>21</v>
      </c>
      <c r="B8">
        <v>0.17299999999999999</v>
      </c>
      <c r="C8">
        <v>0.1545</v>
      </c>
      <c r="D8">
        <v>0.13619999999999999</v>
      </c>
      <c r="E8">
        <v>0.1179</v>
      </c>
      <c r="F8">
        <v>9.9599999999999994E-2</v>
      </c>
      <c r="G8">
        <v>9.3100000000000002E-2</v>
      </c>
      <c r="H8">
        <v>9.0700000000000003E-2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>
        <v>22</v>
      </c>
      <c r="B9">
        <v>0.1716</v>
      </c>
      <c r="C9">
        <v>0.1532</v>
      </c>
      <c r="D9">
        <v>0.1348</v>
      </c>
      <c r="E9">
        <v>0.11650000000000001</v>
      </c>
      <c r="F9">
        <v>9.8199999999999996E-2</v>
      </c>
      <c r="G9">
        <v>9.1499999999999998E-2</v>
      </c>
      <c r="H9">
        <v>8.9200000000000002E-2</v>
      </c>
      <c r="I9">
        <v>8.6900000000000005E-2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>
        <v>23</v>
      </c>
      <c r="B10">
        <v>0.17019999999999999</v>
      </c>
      <c r="C10">
        <v>0.15190000000000001</v>
      </c>
      <c r="D10">
        <v>0.13350000000000001</v>
      </c>
      <c r="E10">
        <v>0.11509999999999999</v>
      </c>
      <c r="F10">
        <v>9.6799999999999997E-2</v>
      </c>
      <c r="G10">
        <v>0.09</v>
      </c>
      <c r="H10">
        <v>8.7599999999999997E-2</v>
      </c>
      <c r="I10">
        <v>8.5300000000000001E-2</v>
      </c>
      <c r="J10">
        <v>8.3000000000000004E-2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>
        <v>24</v>
      </c>
      <c r="B11">
        <v>0.16880000000000001</v>
      </c>
      <c r="C11">
        <v>0.15049999999999999</v>
      </c>
      <c r="D11">
        <v>0.13220000000000001</v>
      </c>
      <c r="E11">
        <v>0.1138</v>
      </c>
      <c r="F11">
        <v>9.5399999999999999E-2</v>
      </c>
      <c r="G11">
        <v>8.8400000000000006E-2</v>
      </c>
      <c r="H11">
        <v>8.6099999999999996E-2</v>
      </c>
      <c r="I11">
        <v>8.3699999999999997E-2</v>
      </c>
      <c r="J11">
        <v>8.14E-2</v>
      </c>
      <c r="K11">
        <v>7.8899999999999998E-2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>
        <v>25</v>
      </c>
      <c r="B12">
        <v>0.16739999999999999</v>
      </c>
      <c r="C12">
        <v>0.14910000000000001</v>
      </c>
      <c r="D12">
        <v>0.1308</v>
      </c>
      <c r="E12">
        <v>0.1125</v>
      </c>
      <c r="F12">
        <v>9.4E-2</v>
      </c>
      <c r="G12">
        <v>8.6800000000000002E-2</v>
      </c>
      <c r="H12">
        <v>8.4500000000000006E-2</v>
      </c>
      <c r="I12">
        <v>8.2000000000000003E-2</v>
      </c>
      <c r="J12">
        <v>7.9799999999999996E-2</v>
      </c>
      <c r="K12">
        <v>7.7299999999999994E-2</v>
      </c>
      <c r="L12">
        <v>7.4899999999999994E-2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>
        <v>26</v>
      </c>
      <c r="B13">
        <v>0.16600000000000001</v>
      </c>
      <c r="C13">
        <v>0.1477</v>
      </c>
      <c r="D13">
        <v>0.12939999999999999</v>
      </c>
      <c r="E13">
        <v>0.1111</v>
      </c>
      <c r="F13">
        <v>9.2799999999999994E-2</v>
      </c>
      <c r="G13">
        <v>8.5199999999999998E-2</v>
      </c>
      <c r="H13">
        <v>8.2900000000000001E-2</v>
      </c>
      <c r="I13">
        <v>8.0500000000000002E-2</v>
      </c>
      <c r="J13">
        <v>7.8100000000000003E-2</v>
      </c>
      <c r="K13">
        <v>7.5800000000000006E-2</v>
      </c>
      <c r="L13">
        <v>7.3300000000000004E-2</v>
      </c>
      <c r="M13">
        <v>7.22E-2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>
        <v>27</v>
      </c>
      <c r="B14">
        <v>0.1646</v>
      </c>
      <c r="C14">
        <v>0.14630000000000001</v>
      </c>
      <c r="D14">
        <v>0.128</v>
      </c>
      <c r="E14">
        <v>0.10970000000000001</v>
      </c>
      <c r="F14">
        <v>9.1399999999999995E-2</v>
      </c>
      <c r="G14">
        <v>8.3599999999999994E-2</v>
      </c>
      <c r="H14">
        <v>8.1299999999999997E-2</v>
      </c>
      <c r="I14">
        <v>7.9000000000000001E-2</v>
      </c>
      <c r="J14">
        <v>7.6600000000000001E-2</v>
      </c>
      <c r="K14">
        <v>7.4099999999999999E-2</v>
      </c>
      <c r="L14">
        <v>7.1599999999999997E-2</v>
      </c>
      <c r="M14">
        <v>7.0699999999999999E-2</v>
      </c>
      <c r="N14">
        <v>6.9699999999999998E-2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>
        <v>28</v>
      </c>
      <c r="B15">
        <v>0.16339999999999999</v>
      </c>
      <c r="C15">
        <v>0.1449</v>
      </c>
      <c r="D15">
        <v>0.12659999999999999</v>
      </c>
      <c r="E15">
        <v>0.10829999999999999</v>
      </c>
      <c r="F15">
        <v>0.09</v>
      </c>
      <c r="G15">
        <v>8.2100000000000006E-2</v>
      </c>
      <c r="H15">
        <v>7.9699999999999993E-2</v>
      </c>
      <c r="I15">
        <v>7.7399999999999997E-2</v>
      </c>
      <c r="J15">
        <v>7.4899999999999994E-2</v>
      </c>
      <c r="K15">
        <v>7.2499999999999995E-2</v>
      </c>
      <c r="L15">
        <v>7.0000000000000007E-2</v>
      </c>
      <c r="M15">
        <v>6.9099999999999995E-2</v>
      </c>
      <c r="N15">
        <v>6.8099999999999994E-2</v>
      </c>
      <c r="O15">
        <v>6.2899999999999998E-2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>
        <v>29</v>
      </c>
      <c r="B16">
        <v>0.16200000000000001</v>
      </c>
      <c r="C16">
        <v>0.14360000000000001</v>
      </c>
      <c r="D16">
        <v>0.12520000000000001</v>
      </c>
      <c r="E16">
        <v>0.1069</v>
      </c>
      <c r="F16">
        <v>8.8599999999999998E-2</v>
      </c>
      <c r="G16">
        <v>8.0500000000000002E-2</v>
      </c>
      <c r="H16">
        <v>7.8100000000000003E-2</v>
      </c>
      <c r="I16">
        <v>7.5800000000000006E-2</v>
      </c>
      <c r="J16">
        <v>7.3300000000000004E-2</v>
      </c>
      <c r="K16">
        <v>7.0999999999999994E-2</v>
      </c>
      <c r="L16">
        <v>6.8500000000000005E-2</v>
      </c>
      <c r="M16">
        <v>6.7500000000000004E-2</v>
      </c>
      <c r="N16">
        <v>6.6400000000000001E-2</v>
      </c>
      <c r="O16">
        <v>6.13E-2</v>
      </c>
      <c r="P16">
        <v>6.0600000000000001E-2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>
        <v>30</v>
      </c>
      <c r="B17">
        <v>0.16059999999999999</v>
      </c>
      <c r="C17">
        <v>0.14230000000000001</v>
      </c>
      <c r="D17">
        <v>0.12379999999999999</v>
      </c>
      <c r="E17">
        <v>0.1055</v>
      </c>
      <c r="F17">
        <v>8.72E-2</v>
      </c>
      <c r="G17">
        <v>7.9000000000000001E-2</v>
      </c>
      <c r="H17">
        <v>7.6499999999999999E-2</v>
      </c>
      <c r="I17">
        <v>7.4300000000000005E-2</v>
      </c>
      <c r="J17">
        <v>7.1800000000000003E-2</v>
      </c>
      <c r="K17">
        <v>6.93E-2</v>
      </c>
      <c r="L17">
        <v>6.6799999999999998E-2</v>
      </c>
      <c r="M17">
        <v>6.59E-2</v>
      </c>
      <c r="N17">
        <v>6.4799999999999996E-2</v>
      </c>
      <c r="O17">
        <v>5.9900000000000002E-2</v>
      </c>
      <c r="P17">
        <v>5.91E-2</v>
      </c>
      <c r="Q17">
        <v>5.8099999999999999E-2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>
        <v>31</v>
      </c>
      <c r="B18">
        <v>0.15920000000000001</v>
      </c>
      <c r="C18">
        <v>0.1409</v>
      </c>
      <c r="D18">
        <v>0.1226</v>
      </c>
      <c r="E18">
        <v>0.1041</v>
      </c>
      <c r="F18">
        <v>8.5800000000000001E-2</v>
      </c>
      <c r="G18">
        <v>7.7399999999999997E-2</v>
      </c>
      <c r="H18">
        <v>7.51E-2</v>
      </c>
      <c r="I18">
        <v>7.2599999999999998E-2</v>
      </c>
      <c r="J18">
        <v>7.0199999999999999E-2</v>
      </c>
      <c r="K18">
        <v>6.7699999999999996E-2</v>
      </c>
      <c r="L18">
        <v>6.5199999999999994E-2</v>
      </c>
      <c r="M18">
        <v>6.4199999999999993E-2</v>
      </c>
      <c r="N18">
        <v>6.3100000000000003E-2</v>
      </c>
      <c r="O18">
        <v>5.8299999999999998E-2</v>
      </c>
      <c r="P18">
        <v>5.74E-2</v>
      </c>
      <c r="Q18">
        <v>5.6599999999999998E-2</v>
      </c>
      <c r="R18">
        <v>5.5599999999999997E-2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>
        <v>32</v>
      </c>
      <c r="B19">
        <v>0.1578</v>
      </c>
      <c r="C19">
        <v>0.13950000000000001</v>
      </c>
      <c r="D19">
        <v>0.1212</v>
      </c>
      <c r="E19">
        <v>0.10290000000000001</v>
      </c>
      <c r="F19">
        <v>8.4400000000000003E-2</v>
      </c>
      <c r="G19">
        <v>7.5800000000000006E-2</v>
      </c>
      <c r="H19">
        <v>7.3400000000000007E-2</v>
      </c>
      <c r="I19">
        <v>7.0999999999999994E-2</v>
      </c>
      <c r="J19">
        <v>6.8599999999999994E-2</v>
      </c>
      <c r="K19">
        <v>6.6100000000000006E-2</v>
      </c>
      <c r="L19">
        <v>6.3600000000000004E-2</v>
      </c>
      <c r="M19">
        <v>6.25E-2</v>
      </c>
      <c r="N19">
        <v>6.1600000000000002E-2</v>
      </c>
      <c r="O19">
        <v>5.6800000000000003E-2</v>
      </c>
      <c r="P19">
        <v>5.5800000000000002E-2</v>
      </c>
      <c r="Q19">
        <v>5.4899999999999997E-2</v>
      </c>
      <c r="R19">
        <v>5.4100000000000002E-2</v>
      </c>
      <c r="S19">
        <v>5.2699999999999997E-2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>
        <v>33</v>
      </c>
      <c r="B20">
        <v>0.15640000000000001</v>
      </c>
      <c r="C20">
        <v>0.1381</v>
      </c>
      <c r="D20">
        <v>0.1198</v>
      </c>
      <c r="E20">
        <v>0.10150000000000001</v>
      </c>
      <c r="F20">
        <v>8.3199999999999996E-2</v>
      </c>
      <c r="G20">
        <v>7.4200000000000002E-2</v>
      </c>
      <c r="H20">
        <v>7.1800000000000003E-2</v>
      </c>
      <c r="I20">
        <v>6.93E-2</v>
      </c>
      <c r="J20">
        <v>6.7000000000000004E-2</v>
      </c>
      <c r="K20">
        <v>6.4500000000000002E-2</v>
      </c>
      <c r="L20">
        <v>6.2E-2</v>
      </c>
      <c r="M20">
        <v>6.0900000000000003E-2</v>
      </c>
      <c r="N20">
        <v>5.9900000000000002E-2</v>
      </c>
      <c r="O20">
        <v>5.5199999999999999E-2</v>
      </c>
      <c r="P20">
        <v>5.4300000000000001E-2</v>
      </c>
      <c r="Q20">
        <v>5.33E-2</v>
      </c>
      <c r="R20">
        <v>5.2499999999999998E-2</v>
      </c>
      <c r="S20">
        <v>5.1200000000000002E-2</v>
      </c>
      <c r="T20">
        <v>5.0099999999999999E-2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>
        <v>34</v>
      </c>
      <c r="B21">
        <v>0.155</v>
      </c>
      <c r="C21">
        <v>0.13669999999999999</v>
      </c>
      <c r="D21">
        <v>0.11840000000000001</v>
      </c>
      <c r="E21">
        <v>0.10009999999999999</v>
      </c>
      <c r="F21">
        <v>8.1799999999999998E-2</v>
      </c>
      <c r="G21">
        <v>7.2599999999999998E-2</v>
      </c>
      <c r="H21">
        <v>7.0300000000000001E-2</v>
      </c>
      <c r="I21">
        <v>6.7900000000000002E-2</v>
      </c>
      <c r="J21">
        <v>6.54E-2</v>
      </c>
      <c r="K21">
        <v>6.2899999999999998E-2</v>
      </c>
      <c r="L21">
        <v>6.0400000000000002E-2</v>
      </c>
      <c r="M21">
        <v>5.9400000000000001E-2</v>
      </c>
      <c r="N21">
        <v>5.8299999999999998E-2</v>
      </c>
      <c r="O21">
        <v>5.3600000000000002E-2</v>
      </c>
      <c r="P21">
        <v>5.2699999999999997E-2</v>
      </c>
      <c r="Q21">
        <v>5.1900000000000002E-2</v>
      </c>
      <c r="R21">
        <v>5.0999999999999997E-2</v>
      </c>
      <c r="S21">
        <v>4.9599999999999998E-2</v>
      </c>
      <c r="T21">
        <v>4.8500000000000001E-2</v>
      </c>
      <c r="U21">
        <v>4.7699999999999999E-2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>
        <v>35</v>
      </c>
      <c r="B22">
        <v>0.1537</v>
      </c>
      <c r="C22">
        <v>0.1353</v>
      </c>
      <c r="D22">
        <v>0.11700000000000001</v>
      </c>
      <c r="E22">
        <v>9.8699999999999996E-2</v>
      </c>
      <c r="F22">
        <v>8.0399999999999999E-2</v>
      </c>
      <c r="G22">
        <v>7.1099999999999997E-2</v>
      </c>
      <c r="H22">
        <v>6.8699999999999997E-2</v>
      </c>
      <c r="I22">
        <v>6.6299999999999998E-2</v>
      </c>
      <c r="J22">
        <v>6.3700000000000007E-2</v>
      </c>
      <c r="K22">
        <v>6.1199999999999997E-2</v>
      </c>
      <c r="L22">
        <v>5.8700000000000002E-2</v>
      </c>
      <c r="M22">
        <v>5.7700000000000001E-2</v>
      </c>
      <c r="N22">
        <v>5.6599999999999998E-2</v>
      </c>
      <c r="O22">
        <v>5.21E-2</v>
      </c>
      <c r="P22">
        <v>5.11E-2</v>
      </c>
      <c r="Q22">
        <v>5.0299999999999997E-2</v>
      </c>
      <c r="R22">
        <v>4.9399999999999999E-2</v>
      </c>
      <c r="S22">
        <v>4.7899999999999998E-2</v>
      </c>
      <c r="T22">
        <v>4.7100000000000003E-2</v>
      </c>
      <c r="U22">
        <v>4.5999999999999999E-2</v>
      </c>
      <c r="V22">
        <v>4.4999999999999998E-2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>
        <v>36</v>
      </c>
      <c r="B23">
        <v>0.15240000000000001</v>
      </c>
      <c r="C23">
        <v>0.13389999999999999</v>
      </c>
      <c r="D23">
        <v>0.11559999999999999</v>
      </c>
      <c r="E23">
        <v>9.7299999999999998E-2</v>
      </c>
      <c r="F23">
        <v>7.9000000000000001E-2</v>
      </c>
      <c r="G23">
        <v>6.9500000000000006E-2</v>
      </c>
      <c r="H23">
        <v>6.7000000000000004E-2</v>
      </c>
      <c r="I23">
        <v>6.4699999999999994E-2</v>
      </c>
      <c r="J23">
        <v>6.2100000000000002E-2</v>
      </c>
      <c r="K23">
        <v>5.9700000000000003E-2</v>
      </c>
      <c r="L23">
        <v>5.7200000000000001E-2</v>
      </c>
      <c r="M23">
        <v>5.6099999999999997E-2</v>
      </c>
      <c r="N23">
        <v>5.5E-2</v>
      </c>
      <c r="O23">
        <v>5.0500000000000003E-2</v>
      </c>
      <c r="P23">
        <v>4.9700000000000001E-2</v>
      </c>
      <c r="Q23">
        <v>4.87E-2</v>
      </c>
      <c r="R23">
        <v>4.7800000000000002E-2</v>
      </c>
      <c r="S23">
        <v>4.6399999999999997E-2</v>
      </c>
      <c r="T23">
        <v>4.5499999999999999E-2</v>
      </c>
      <c r="U23">
        <v>4.4400000000000002E-2</v>
      </c>
      <c r="V23">
        <v>4.3299999999999998E-2</v>
      </c>
      <c r="W23">
        <v>4.24E-2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>
        <v>37</v>
      </c>
      <c r="B24">
        <v>0.151</v>
      </c>
      <c r="C24">
        <v>0.13270000000000001</v>
      </c>
      <c r="D24">
        <v>0.1142</v>
      </c>
      <c r="E24">
        <v>9.5899999999999999E-2</v>
      </c>
      <c r="F24">
        <v>7.7600000000000002E-2</v>
      </c>
      <c r="G24">
        <v>6.8000000000000005E-2</v>
      </c>
      <c r="H24">
        <v>6.54E-2</v>
      </c>
      <c r="I24">
        <v>6.3100000000000003E-2</v>
      </c>
      <c r="J24">
        <v>6.0600000000000001E-2</v>
      </c>
      <c r="K24">
        <v>5.8099999999999999E-2</v>
      </c>
      <c r="L24">
        <v>5.5599999999999997E-2</v>
      </c>
      <c r="M24">
        <v>5.45E-2</v>
      </c>
      <c r="N24">
        <v>5.33E-2</v>
      </c>
      <c r="O24">
        <v>4.9099999999999998E-2</v>
      </c>
      <c r="P24">
        <v>4.82E-2</v>
      </c>
      <c r="Q24">
        <v>4.7199999999999999E-2</v>
      </c>
      <c r="R24">
        <v>4.6100000000000002E-2</v>
      </c>
      <c r="S24">
        <v>4.4900000000000002E-2</v>
      </c>
      <c r="T24">
        <v>4.3799999999999999E-2</v>
      </c>
      <c r="U24">
        <v>4.2900000000000001E-2</v>
      </c>
      <c r="V24">
        <v>4.1700000000000001E-2</v>
      </c>
      <c r="W24">
        <v>4.0800000000000003E-2</v>
      </c>
      <c r="X24">
        <v>3.9600000000000003E-2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>
        <v>38</v>
      </c>
      <c r="B25">
        <v>0.14960000000000001</v>
      </c>
      <c r="C25">
        <v>0.1313</v>
      </c>
      <c r="D25">
        <v>0.113</v>
      </c>
      <c r="E25">
        <v>9.4500000000000001E-2</v>
      </c>
      <c r="F25">
        <v>7.6200000000000004E-2</v>
      </c>
      <c r="G25">
        <v>6.6400000000000001E-2</v>
      </c>
      <c r="H25">
        <v>6.4000000000000001E-2</v>
      </c>
      <c r="I25">
        <v>6.1400000000000003E-2</v>
      </c>
      <c r="J25">
        <v>5.91E-2</v>
      </c>
      <c r="K25">
        <v>5.6399999999999999E-2</v>
      </c>
      <c r="L25">
        <v>5.3900000000000003E-2</v>
      </c>
      <c r="M25">
        <v>5.28E-2</v>
      </c>
      <c r="N25">
        <v>5.1700000000000003E-2</v>
      </c>
      <c r="O25">
        <v>4.7500000000000001E-2</v>
      </c>
      <c r="P25">
        <v>4.6600000000000003E-2</v>
      </c>
      <c r="Q25">
        <v>4.5600000000000002E-2</v>
      </c>
      <c r="R25">
        <v>4.4499999999999998E-2</v>
      </c>
      <c r="S25">
        <v>4.3400000000000001E-2</v>
      </c>
      <c r="T25">
        <v>4.2299999999999997E-2</v>
      </c>
      <c r="U25">
        <v>4.1200000000000001E-2</v>
      </c>
      <c r="V25">
        <v>4.0300000000000002E-2</v>
      </c>
      <c r="W25">
        <v>3.9199999999999999E-2</v>
      </c>
      <c r="X25">
        <v>3.7900000000000003E-2</v>
      </c>
      <c r="Y25">
        <v>3.6799999999999999E-2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>
        <v>39</v>
      </c>
      <c r="B26">
        <v>0.1482</v>
      </c>
      <c r="C26">
        <v>0.12989999999999999</v>
      </c>
      <c r="D26">
        <v>0.1116</v>
      </c>
      <c r="E26">
        <v>9.3299999999999994E-2</v>
      </c>
      <c r="F26">
        <v>7.4800000000000005E-2</v>
      </c>
      <c r="G26">
        <v>6.4799999999999996E-2</v>
      </c>
      <c r="H26">
        <v>6.2399999999999997E-2</v>
      </c>
      <c r="I26">
        <v>5.9799999999999999E-2</v>
      </c>
      <c r="J26">
        <v>5.74E-2</v>
      </c>
      <c r="K26">
        <v>5.4800000000000001E-2</v>
      </c>
      <c r="L26">
        <v>5.2299999999999999E-2</v>
      </c>
      <c r="M26">
        <v>5.11E-2</v>
      </c>
      <c r="N26">
        <v>5.0099999999999999E-2</v>
      </c>
      <c r="O26">
        <v>4.5999999999999999E-2</v>
      </c>
      <c r="P26">
        <v>4.4999999999999998E-2</v>
      </c>
      <c r="Q26">
        <v>4.41E-2</v>
      </c>
      <c r="R26">
        <v>4.3099999999999999E-2</v>
      </c>
      <c r="S26">
        <v>4.1799999999999997E-2</v>
      </c>
      <c r="T26">
        <v>4.07E-2</v>
      </c>
      <c r="U26">
        <v>3.9600000000000003E-2</v>
      </c>
      <c r="V26">
        <v>3.8600000000000002E-2</v>
      </c>
      <c r="W26">
        <v>3.7499999999999999E-2</v>
      </c>
      <c r="X26">
        <v>3.6299999999999999E-2</v>
      </c>
      <c r="Y26">
        <v>3.5400000000000001E-2</v>
      </c>
      <c r="Z26">
        <v>3.4099999999999998E-2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>
        <v>40</v>
      </c>
      <c r="B27">
        <v>0.14680000000000001</v>
      </c>
      <c r="C27">
        <v>0.1285</v>
      </c>
      <c r="D27">
        <v>0.11020000000000001</v>
      </c>
      <c r="E27">
        <v>9.1899999999999996E-2</v>
      </c>
      <c r="F27">
        <v>7.3499999999999996E-2</v>
      </c>
      <c r="G27">
        <v>6.3200000000000006E-2</v>
      </c>
      <c r="H27">
        <v>6.08E-2</v>
      </c>
      <c r="I27">
        <v>5.8299999999999998E-2</v>
      </c>
      <c r="J27">
        <v>5.5800000000000002E-2</v>
      </c>
      <c r="K27">
        <v>5.33E-2</v>
      </c>
      <c r="L27">
        <v>5.0700000000000002E-2</v>
      </c>
      <c r="M27">
        <v>4.9500000000000002E-2</v>
      </c>
      <c r="N27">
        <v>4.8500000000000001E-2</v>
      </c>
      <c r="O27">
        <v>4.4400000000000002E-2</v>
      </c>
      <c r="P27">
        <v>4.3400000000000001E-2</v>
      </c>
      <c r="Q27">
        <v>4.24E-2</v>
      </c>
      <c r="R27">
        <v>4.1500000000000002E-2</v>
      </c>
      <c r="S27">
        <v>4.0099999999999997E-2</v>
      </c>
      <c r="T27">
        <v>3.9100000000000003E-2</v>
      </c>
      <c r="U27">
        <v>3.8100000000000002E-2</v>
      </c>
      <c r="V27">
        <v>3.6999999999999998E-2</v>
      </c>
      <c r="W27">
        <v>3.5900000000000001E-2</v>
      </c>
      <c r="X27">
        <v>3.4700000000000002E-2</v>
      </c>
      <c r="Y27">
        <v>3.3599999999999998E-2</v>
      </c>
      <c r="Z27">
        <v>3.2500000000000001E-2</v>
      </c>
      <c r="AA27">
        <v>3.1199999999999999E-2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>
        <v>41</v>
      </c>
      <c r="B28">
        <v>0.1454</v>
      </c>
      <c r="C28">
        <v>0.12709999999999999</v>
      </c>
      <c r="D28">
        <v>0.10879999999999999</v>
      </c>
      <c r="E28">
        <v>9.0499999999999997E-2</v>
      </c>
      <c r="F28">
        <v>7.22E-2</v>
      </c>
      <c r="G28">
        <v>6.1600000000000002E-2</v>
      </c>
      <c r="H28">
        <v>5.9200000000000003E-2</v>
      </c>
      <c r="I28">
        <v>5.6800000000000003E-2</v>
      </c>
      <c r="J28">
        <v>5.4199999999999998E-2</v>
      </c>
      <c r="K28">
        <v>5.1700000000000003E-2</v>
      </c>
      <c r="L28">
        <v>4.9000000000000002E-2</v>
      </c>
      <c r="M28">
        <v>4.8000000000000001E-2</v>
      </c>
      <c r="N28">
        <v>4.6800000000000001E-2</v>
      </c>
      <c r="O28">
        <v>4.2900000000000001E-2</v>
      </c>
      <c r="P28">
        <v>4.19E-2</v>
      </c>
      <c r="Q28">
        <v>4.0899999999999999E-2</v>
      </c>
      <c r="R28">
        <v>0.04</v>
      </c>
      <c r="S28">
        <v>3.85E-2</v>
      </c>
      <c r="T28">
        <v>3.7400000000000003E-2</v>
      </c>
      <c r="U28">
        <v>3.6400000000000002E-2</v>
      </c>
      <c r="V28">
        <v>3.5299999999999998E-2</v>
      </c>
      <c r="W28">
        <v>3.4200000000000001E-2</v>
      </c>
      <c r="X28">
        <v>3.32E-2</v>
      </c>
      <c r="Y28">
        <v>3.1899999999999998E-2</v>
      </c>
      <c r="Z28">
        <v>3.0800000000000001E-2</v>
      </c>
      <c r="AA28">
        <v>2.9499999999999998E-2</v>
      </c>
      <c r="AB28">
        <v>2.8400000000000002E-2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>
        <v>42</v>
      </c>
      <c r="B29">
        <v>0.14410000000000001</v>
      </c>
      <c r="C29">
        <v>0.12570000000000001</v>
      </c>
      <c r="D29">
        <v>0.1074</v>
      </c>
      <c r="E29">
        <v>8.9099999999999999E-2</v>
      </c>
      <c r="F29">
        <v>7.0800000000000002E-2</v>
      </c>
      <c r="G29">
        <v>6.0100000000000001E-2</v>
      </c>
      <c r="H29">
        <v>5.7599999999999998E-2</v>
      </c>
      <c r="I29">
        <v>5.5199999999999999E-2</v>
      </c>
      <c r="J29">
        <v>5.2499999999999998E-2</v>
      </c>
      <c r="K29">
        <v>0.05</v>
      </c>
      <c r="L29">
        <v>4.7500000000000001E-2</v>
      </c>
      <c r="M29">
        <v>4.6300000000000001E-2</v>
      </c>
      <c r="N29">
        <v>4.5199999999999997E-2</v>
      </c>
      <c r="O29">
        <v>4.1300000000000003E-2</v>
      </c>
      <c r="P29">
        <v>4.0300000000000002E-2</v>
      </c>
      <c r="Q29">
        <v>3.9399999999999998E-2</v>
      </c>
      <c r="R29">
        <v>3.8300000000000001E-2</v>
      </c>
      <c r="S29">
        <v>3.6900000000000002E-2</v>
      </c>
      <c r="T29">
        <v>3.5999999999999997E-2</v>
      </c>
      <c r="U29">
        <v>3.49E-2</v>
      </c>
      <c r="V29">
        <v>3.3700000000000001E-2</v>
      </c>
      <c r="W29">
        <v>3.2599999999999997E-2</v>
      </c>
      <c r="X29">
        <v>3.15E-2</v>
      </c>
      <c r="Y29">
        <v>3.0300000000000001E-2</v>
      </c>
      <c r="Z29">
        <v>2.9100000000000001E-2</v>
      </c>
      <c r="AA29">
        <v>2.7900000000000001E-2</v>
      </c>
      <c r="AB29">
        <v>2.6800000000000001E-2</v>
      </c>
      <c r="AC29">
        <v>2.5499999999999998E-2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>
        <v>43</v>
      </c>
      <c r="B30">
        <v>0.14280000000000001</v>
      </c>
      <c r="C30">
        <v>0.12429999999999999</v>
      </c>
      <c r="D30">
        <v>0.106</v>
      </c>
      <c r="E30">
        <v>8.77E-2</v>
      </c>
      <c r="F30">
        <v>6.9400000000000003E-2</v>
      </c>
      <c r="G30">
        <v>5.8500000000000003E-2</v>
      </c>
      <c r="H30">
        <v>5.6000000000000001E-2</v>
      </c>
      <c r="I30">
        <v>5.3499999999999999E-2</v>
      </c>
      <c r="J30">
        <v>5.0999999999999997E-2</v>
      </c>
      <c r="K30">
        <v>4.8500000000000001E-2</v>
      </c>
      <c r="L30">
        <v>4.5900000000000003E-2</v>
      </c>
      <c r="M30">
        <v>4.48E-2</v>
      </c>
      <c r="N30">
        <v>4.3499999999999997E-2</v>
      </c>
      <c r="O30">
        <v>3.9699999999999999E-2</v>
      </c>
      <c r="P30">
        <v>3.8899999999999997E-2</v>
      </c>
      <c r="Q30">
        <v>3.78E-2</v>
      </c>
      <c r="R30">
        <v>3.6700000000000003E-2</v>
      </c>
      <c r="S30">
        <v>3.5400000000000001E-2</v>
      </c>
      <c r="T30">
        <v>3.44E-2</v>
      </c>
      <c r="U30">
        <v>3.3300000000000003E-2</v>
      </c>
      <c r="V30">
        <v>3.2000000000000001E-2</v>
      </c>
      <c r="W30">
        <v>3.1099999999999999E-2</v>
      </c>
      <c r="X30">
        <v>2.9899999999999999E-2</v>
      </c>
      <c r="Y30">
        <v>2.86E-2</v>
      </c>
      <c r="Z30">
        <v>2.7400000000000001E-2</v>
      </c>
      <c r="AA30">
        <v>2.63E-2</v>
      </c>
      <c r="AB30">
        <v>2.5100000000000001E-2</v>
      </c>
      <c r="AC30">
        <v>2.3800000000000002E-2</v>
      </c>
      <c r="AD30">
        <v>2.24E-2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>
        <v>44</v>
      </c>
      <c r="B31">
        <v>0.1414</v>
      </c>
      <c r="C31">
        <v>0.1231</v>
      </c>
      <c r="D31">
        <v>0.1046</v>
      </c>
      <c r="E31">
        <v>8.6300000000000002E-2</v>
      </c>
      <c r="F31">
        <v>6.8000000000000005E-2</v>
      </c>
      <c r="G31">
        <v>5.7000000000000002E-2</v>
      </c>
      <c r="H31">
        <v>5.4399999999999997E-2</v>
      </c>
      <c r="I31">
        <v>5.1900000000000002E-2</v>
      </c>
      <c r="J31">
        <v>4.9500000000000002E-2</v>
      </c>
      <c r="K31">
        <v>4.6899999999999997E-2</v>
      </c>
      <c r="L31">
        <v>4.4299999999999999E-2</v>
      </c>
      <c r="M31">
        <v>4.3099999999999999E-2</v>
      </c>
      <c r="N31">
        <v>4.19E-2</v>
      </c>
      <c r="O31">
        <v>3.8300000000000001E-2</v>
      </c>
      <c r="P31">
        <v>3.73E-2</v>
      </c>
      <c r="Q31">
        <v>3.6200000000000003E-2</v>
      </c>
      <c r="R31">
        <v>3.5099999999999999E-2</v>
      </c>
      <c r="S31">
        <v>3.4000000000000002E-2</v>
      </c>
      <c r="T31">
        <v>3.2800000000000003E-2</v>
      </c>
      <c r="U31">
        <v>3.1600000000000003E-2</v>
      </c>
      <c r="V31">
        <v>3.0499999999999999E-2</v>
      </c>
      <c r="W31">
        <v>2.9499999999999998E-2</v>
      </c>
      <c r="X31">
        <v>2.8199999999999999E-2</v>
      </c>
      <c r="Y31">
        <v>2.7099999999999999E-2</v>
      </c>
      <c r="Z31">
        <v>2.5899999999999999E-2</v>
      </c>
      <c r="AA31">
        <v>2.46E-2</v>
      </c>
      <c r="AB31">
        <v>2.3300000000000001E-2</v>
      </c>
      <c r="AC31">
        <v>2.1999999999999999E-2</v>
      </c>
      <c r="AD31">
        <v>2.07E-2</v>
      </c>
      <c r="AE31">
        <v>1.9300000000000001E-2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>
        <v>45</v>
      </c>
      <c r="B32">
        <v>0.14000000000000001</v>
      </c>
      <c r="C32">
        <v>0.1217</v>
      </c>
      <c r="D32">
        <v>0.10340000000000001</v>
      </c>
      <c r="E32">
        <v>8.4900000000000003E-2</v>
      </c>
      <c r="F32">
        <v>6.6600000000000006E-2</v>
      </c>
      <c r="G32">
        <v>5.5399999999999998E-2</v>
      </c>
      <c r="H32">
        <v>5.2900000000000003E-2</v>
      </c>
      <c r="I32">
        <v>5.04E-2</v>
      </c>
      <c r="J32">
        <v>4.7899999999999998E-2</v>
      </c>
      <c r="K32">
        <v>4.5199999999999997E-2</v>
      </c>
      <c r="L32">
        <v>4.2700000000000002E-2</v>
      </c>
      <c r="M32">
        <v>4.1500000000000002E-2</v>
      </c>
      <c r="N32">
        <v>4.02E-2</v>
      </c>
      <c r="O32">
        <v>3.6799999999999999E-2</v>
      </c>
      <c r="P32">
        <v>3.5799999999999998E-2</v>
      </c>
      <c r="Q32">
        <v>3.4700000000000002E-2</v>
      </c>
      <c r="R32">
        <v>3.3500000000000002E-2</v>
      </c>
      <c r="S32">
        <v>3.2300000000000002E-2</v>
      </c>
      <c r="T32">
        <v>3.1099999999999999E-2</v>
      </c>
      <c r="U32">
        <v>0.03</v>
      </c>
      <c r="V32">
        <v>2.9000000000000001E-2</v>
      </c>
      <c r="W32">
        <v>2.7799999999999998E-2</v>
      </c>
      <c r="X32">
        <v>2.6599999999999999E-2</v>
      </c>
      <c r="Y32">
        <v>2.53E-2</v>
      </c>
      <c r="Z32">
        <v>2.4199999999999999E-2</v>
      </c>
      <c r="AA32">
        <v>2.29E-2</v>
      </c>
      <c r="AB32">
        <v>2.1600000000000001E-2</v>
      </c>
      <c r="AC32">
        <v>2.0400000000000001E-2</v>
      </c>
      <c r="AD32">
        <v>1.9E-2</v>
      </c>
      <c r="AE32">
        <v>1.7500000000000002E-2</v>
      </c>
      <c r="AF32">
        <v>1.61E-2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>
        <v>46</v>
      </c>
      <c r="B33">
        <v>0.1386</v>
      </c>
      <c r="C33">
        <v>0.1203</v>
      </c>
      <c r="D33">
        <v>0.10199999999999999</v>
      </c>
      <c r="E33">
        <v>8.3699999999999997E-2</v>
      </c>
      <c r="F33">
        <v>6.5199999999999994E-2</v>
      </c>
      <c r="G33">
        <v>5.3800000000000001E-2</v>
      </c>
      <c r="H33">
        <v>5.1400000000000001E-2</v>
      </c>
      <c r="I33">
        <v>4.87E-2</v>
      </c>
      <c r="J33">
        <v>4.6199999999999998E-2</v>
      </c>
      <c r="K33">
        <v>4.36E-2</v>
      </c>
      <c r="L33">
        <v>4.1000000000000002E-2</v>
      </c>
      <c r="M33">
        <v>3.9899999999999998E-2</v>
      </c>
      <c r="N33">
        <v>3.8699999999999998E-2</v>
      </c>
      <c r="O33">
        <v>3.5200000000000002E-2</v>
      </c>
      <c r="P33">
        <v>3.4200000000000001E-2</v>
      </c>
      <c r="Q33">
        <v>3.3099999999999997E-2</v>
      </c>
      <c r="R33">
        <v>3.2099999999999997E-2</v>
      </c>
      <c r="S33">
        <v>3.0700000000000002E-2</v>
      </c>
      <c r="T33">
        <v>2.9499999999999998E-2</v>
      </c>
      <c r="U33">
        <v>2.8400000000000002E-2</v>
      </c>
      <c r="V33">
        <v>2.7300000000000001E-2</v>
      </c>
      <c r="W33">
        <v>2.6200000000000001E-2</v>
      </c>
      <c r="X33">
        <v>2.4899999999999999E-2</v>
      </c>
      <c r="Y33">
        <v>2.3800000000000002E-2</v>
      </c>
      <c r="Z33">
        <v>2.2499999999999999E-2</v>
      </c>
      <c r="AA33">
        <v>2.12E-2</v>
      </c>
      <c r="AB33">
        <v>1.9900000000000001E-2</v>
      </c>
      <c r="AC33">
        <v>1.8700000000000001E-2</v>
      </c>
      <c r="AD33">
        <v>1.72E-2</v>
      </c>
      <c r="AE33">
        <v>1.5800000000000002E-2</v>
      </c>
      <c r="AF33">
        <v>1.4500000000000001E-2</v>
      </c>
      <c r="AG33">
        <v>1.2999999999999999E-2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>
        <v>47</v>
      </c>
      <c r="B34">
        <v>0.13719999999999999</v>
      </c>
      <c r="C34">
        <v>0.11890000000000001</v>
      </c>
      <c r="D34">
        <v>0.10059999999999999</v>
      </c>
      <c r="E34">
        <v>8.2299999999999998E-2</v>
      </c>
      <c r="F34">
        <v>6.3899999999999998E-2</v>
      </c>
      <c r="G34">
        <v>5.2200000000000003E-2</v>
      </c>
      <c r="H34">
        <v>4.9700000000000001E-2</v>
      </c>
      <c r="I34">
        <v>4.7100000000000003E-2</v>
      </c>
      <c r="J34">
        <v>4.4600000000000001E-2</v>
      </c>
      <c r="K34">
        <v>4.2000000000000003E-2</v>
      </c>
      <c r="L34">
        <v>3.9399999999999998E-2</v>
      </c>
      <c r="M34">
        <v>3.8199999999999998E-2</v>
      </c>
      <c r="N34">
        <v>3.7199999999999997E-2</v>
      </c>
      <c r="O34">
        <v>3.3599999999999998E-2</v>
      </c>
      <c r="P34">
        <v>3.2500000000000001E-2</v>
      </c>
      <c r="Q34">
        <v>3.15E-2</v>
      </c>
      <c r="R34">
        <v>3.04E-2</v>
      </c>
      <c r="S34">
        <v>2.9100000000000001E-2</v>
      </c>
      <c r="T34">
        <v>2.8000000000000001E-2</v>
      </c>
      <c r="U34">
        <v>2.69E-2</v>
      </c>
      <c r="V34">
        <v>2.5700000000000001E-2</v>
      </c>
      <c r="W34">
        <v>2.4500000000000001E-2</v>
      </c>
      <c r="X34">
        <v>2.3300000000000001E-2</v>
      </c>
      <c r="Y34">
        <v>2.2200000000000001E-2</v>
      </c>
      <c r="Z34">
        <v>2.0899999999999998E-2</v>
      </c>
      <c r="AA34">
        <v>1.9599999999999999E-2</v>
      </c>
      <c r="AB34">
        <v>1.83E-2</v>
      </c>
      <c r="AC34">
        <v>1.7000000000000001E-2</v>
      </c>
      <c r="AD34">
        <v>1.5599999999999999E-2</v>
      </c>
      <c r="AE34">
        <v>1.41E-2</v>
      </c>
      <c r="AF34">
        <v>1.2699999999999999E-2</v>
      </c>
      <c r="AG34">
        <v>1.1299999999999999E-2</v>
      </c>
      <c r="AH34">
        <v>9.7999999999999997E-3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>
        <v>48</v>
      </c>
      <c r="B35">
        <v>0.1358</v>
      </c>
      <c r="C35">
        <v>0.11749999999999999</v>
      </c>
      <c r="D35">
        <v>9.9199999999999997E-2</v>
      </c>
      <c r="E35">
        <v>8.09E-2</v>
      </c>
      <c r="F35">
        <v>6.2600000000000003E-2</v>
      </c>
      <c r="G35">
        <v>5.0599999999999999E-2</v>
      </c>
      <c r="H35">
        <v>4.8099999999999997E-2</v>
      </c>
      <c r="I35">
        <v>4.5600000000000002E-2</v>
      </c>
      <c r="J35">
        <v>4.2999999999999997E-2</v>
      </c>
      <c r="K35">
        <v>4.0399999999999998E-2</v>
      </c>
      <c r="L35">
        <v>3.7699999999999997E-2</v>
      </c>
      <c r="M35">
        <v>3.6700000000000003E-2</v>
      </c>
      <c r="N35">
        <v>3.5499999999999997E-2</v>
      </c>
      <c r="O35">
        <v>3.2099999999999997E-2</v>
      </c>
      <c r="P35">
        <v>3.1E-2</v>
      </c>
      <c r="Q35">
        <v>0.03</v>
      </c>
      <c r="R35">
        <v>2.8899999999999999E-2</v>
      </c>
      <c r="S35">
        <v>2.75E-2</v>
      </c>
      <c r="T35">
        <v>2.63E-2</v>
      </c>
      <c r="U35">
        <v>2.53E-2</v>
      </c>
      <c r="V35">
        <v>2.4E-2</v>
      </c>
      <c r="W35">
        <v>2.29E-2</v>
      </c>
      <c r="X35">
        <v>2.1700000000000001E-2</v>
      </c>
      <c r="Y35">
        <v>2.0500000000000001E-2</v>
      </c>
      <c r="Z35">
        <v>1.9199999999999998E-2</v>
      </c>
      <c r="AA35">
        <v>1.7899999999999999E-2</v>
      </c>
      <c r="AB35">
        <v>1.67E-2</v>
      </c>
      <c r="AC35">
        <v>1.5299999999999999E-2</v>
      </c>
      <c r="AD35">
        <v>1.38E-2</v>
      </c>
      <c r="AE35">
        <v>1.2500000000000001E-2</v>
      </c>
      <c r="AF35">
        <v>1.0999999999999999E-2</v>
      </c>
      <c r="AG35">
        <v>9.4999999999999998E-3</v>
      </c>
      <c r="AH35">
        <v>8.0999999999999996E-3</v>
      </c>
      <c r="AI35">
        <v>6.7999999999999996E-3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>
        <v>49</v>
      </c>
      <c r="B36">
        <v>0.13450000000000001</v>
      </c>
      <c r="C36">
        <v>0.11609999999999999</v>
      </c>
      <c r="D36">
        <v>9.7799999999999998E-2</v>
      </c>
      <c r="E36">
        <v>7.9500000000000001E-2</v>
      </c>
      <c r="F36">
        <v>6.1199999999999997E-2</v>
      </c>
      <c r="G36">
        <v>4.9099999999999998E-2</v>
      </c>
      <c r="H36">
        <v>4.65E-2</v>
      </c>
      <c r="I36">
        <v>4.41E-2</v>
      </c>
      <c r="J36">
        <v>4.1399999999999999E-2</v>
      </c>
      <c r="K36">
        <v>3.8899999999999997E-2</v>
      </c>
      <c r="L36">
        <v>3.61E-2</v>
      </c>
      <c r="M36">
        <v>3.5000000000000003E-2</v>
      </c>
      <c r="N36">
        <v>3.3799999999999997E-2</v>
      </c>
      <c r="O36">
        <v>3.0499999999999999E-2</v>
      </c>
      <c r="P36">
        <v>2.9399999999999999E-2</v>
      </c>
      <c r="Q36">
        <v>2.8400000000000002E-2</v>
      </c>
      <c r="R36">
        <v>2.7300000000000001E-2</v>
      </c>
      <c r="S36">
        <v>2.5999999999999999E-2</v>
      </c>
      <c r="T36">
        <v>2.4899999999999999E-2</v>
      </c>
      <c r="U36">
        <v>2.3699999999999999E-2</v>
      </c>
      <c r="V36">
        <v>2.2499999999999999E-2</v>
      </c>
      <c r="W36">
        <v>2.12E-2</v>
      </c>
      <c r="X36">
        <v>0.02</v>
      </c>
      <c r="Y36">
        <v>1.8700000000000001E-2</v>
      </c>
      <c r="Z36">
        <v>1.7399999999999999E-2</v>
      </c>
      <c r="AA36">
        <v>1.6299999999999999E-2</v>
      </c>
      <c r="AB36">
        <v>1.4999999999999999E-2</v>
      </c>
      <c r="AC36">
        <v>1.35E-2</v>
      </c>
      <c r="AD36">
        <v>1.21E-2</v>
      </c>
      <c r="AE36">
        <v>1.0800000000000001E-2</v>
      </c>
      <c r="AF36">
        <v>9.2999999999999992E-3</v>
      </c>
      <c r="AG36">
        <v>7.7999999999999996E-3</v>
      </c>
      <c r="AH36">
        <v>6.4999999999999997E-3</v>
      </c>
      <c r="AI36">
        <v>5.0000000000000001E-3</v>
      </c>
      <c r="AJ36">
        <v>3.5999999999999999E-3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>
        <v>50</v>
      </c>
      <c r="B37">
        <v>0.13320000000000001</v>
      </c>
      <c r="C37">
        <v>0.1147</v>
      </c>
      <c r="D37">
        <v>9.64E-2</v>
      </c>
      <c r="E37">
        <v>7.8100000000000003E-2</v>
      </c>
      <c r="F37">
        <v>5.9799999999999999E-2</v>
      </c>
      <c r="G37">
        <v>1.1599999999999999E-2</v>
      </c>
      <c r="H37">
        <v>1.0699999999999999E-2</v>
      </c>
      <c r="I37">
        <v>9.7000000000000003E-3</v>
      </c>
      <c r="J37">
        <v>8.8000000000000005E-3</v>
      </c>
      <c r="K37">
        <v>8.0000000000000002E-3</v>
      </c>
      <c r="L37">
        <v>7.1000000000000004E-3</v>
      </c>
      <c r="M37">
        <v>6.6E-3</v>
      </c>
      <c r="N37">
        <v>6.1999999999999998E-3</v>
      </c>
      <c r="O37">
        <v>3.8E-3</v>
      </c>
      <c r="P37">
        <v>3.5000000000000001E-3</v>
      </c>
      <c r="Q37">
        <v>3.2000000000000002E-3</v>
      </c>
      <c r="R37">
        <v>3.0000000000000001E-3</v>
      </c>
      <c r="S37">
        <v>2.8E-3</v>
      </c>
      <c r="T37">
        <v>2.5999999999999999E-3</v>
      </c>
      <c r="U37">
        <v>2.3E-3</v>
      </c>
      <c r="V37">
        <v>2.0999999999999999E-3</v>
      </c>
      <c r="W37">
        <v>1.9E-3</v>
      </c>
      <c r="X37">
        <v>1.6999999999999999E-3</v>
      </c>
      <c r="Y37">
        <v>1.5E-3</v>
      </c>
      <c r="Z37">
        <v>1.2999999999999999E-3</v>
      </c>
      <c r="AA37">
        <v>1.1000000000000001E-3</v>
      </c>
      <c r="AB37">
        <v>1E-3</v>
      </c>
      <c r="AC37">
        <v>8.0000000000000004E-4</v>
      </c>
      <c r="AD37">
        <v>6.9999999999999999E-4</v>
      </c>
      <c r="AE37">
        <v>5.9999999999999995E-4</v>
      </c>
      <c r="AF37">
        <v>5.0000000000000001E-4</v>
      </c>
      <c r="AG37">
        <v>4.0000000000000002E-4</v>
      </c>
      <c r="AH37">
        <v>2.9999999999999997E-4</v>
      </c>
      <c r="AI37">
        <v>2.0000000000000001E-4</v>
      </c>
      <c r="AJ37">
        <v>1E-4</v>
      </c>
      <c r="AK37">
        <v>1E-4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>
        <v>51</v>
      </c>
      <c r="B38">
        <v>0.1318</v>
      </c>
      <c r="C38">
        <v>0.1135</v>
      </c>
      <c r="D38">
        <v>9.5000000000000001E-2</v>
      </c>
      <c r="E38">
        <v>7.6700000000000004E-2</v>
      </c>
      <c r="F38">
        <v>5.8400000000000001E-2</v>
      </c>
      <c r="G38">
        <v>1.1299999999999999E-2</v>
      </c>
      <c r="H38">
        <v>1.03E-2</v>
      </c>
      <c r="I38">
        <v>9.4000000000000004E-3</v>
      </c>
      <c r="J38">
        <v>8.5000000000000006E-3</v>
      </c>
      <c r="K38">
        <v>7.6E-3</v>
      </c>
      <c r="L38">
        <v>6.7999999999999996E-3</v>
      </c>
      <c r="M38">
        <v>6.3E-3</v>
      </c>
      <c r="N38">
        <v>5.8999999999999999E-3</v>
      </c>
      <c r="O38">
        <v>3.5999999999999999E-3</v>
      </c>
      <c r="P38">
        <v>3.3E-3</v>
      </c>
      <c r="Q38">
        <v>3.0000000000000001E-3</v>
      </c>
      <c r="R38">
        <v>2.8E-3</v>
      </c>
      <c r="S38">
        <v>2.5999999999999999E-3</v>
      </c>
      <c r="T38">
        <v>2.3999999999999998E-3</v>
      </c>
      <c r="U38">
        <v>2.2000000000000001E-3</v>
      </c>
      <c r="V38">
        <v>1.9E-3</v>
      </c>
      <c r="W38">
        <v>1.6999999999999999E-3</v>
      </c>
      <c r="X38">
        <v>1.5E-3</v>
      </c>
      <c r="Y38">
        <v>1.2999999999999999E-3</v>
      </c>
      <c r="Z38">
        <v>1.1999999999999999E-3</v>
      </c>
      <c r="AA38">
        <v>1E-3</v>
      </c>
      <c r="AB38">
        <v>8.0000000000000004E-4</v>
      </c>
      <c r="AC38">
        <v>6.9999999999999999E-4</v>
      </c>
      <c r="AD38">
        <v>5.9999999999999995E-4</v>
      </c>
      <c r="AE38">
        <v>5.0000000000000001E-4</v>
      </c>
      <c r="AF38">
        <v>4.0000000000000002E-4</v>
      </c>
      <c r="AG38">
        <v>2.9999999999999997E-4</v>
      </c>
      <c r="AH38">
        <v>2.0000000000000001E-4</v>
      </c>
      <c r="AI38">
        <v>1E-4</v>
      </c>
      <c r="AJ38">
        <v>1E-4</v>
      </c>
      <c r="AK38">
        <v>1E-4</v>
      </c>
      <c r="AL38">
        <v>1E-4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>
        <v>52</v>
      </c>
      <c r="B39">
        <v>0.13039999999999999</v>
      </c>
      <c r="C39">
        <v>0.11210000000000001</v>
      </c>
      <c r="D39">
        <v>9.3799999999999994E-2</v>
      </c>
      <c r="E39">
        <v>7.5300000000000006E-2</v>
      </c>
      <c r="F39">
        <v>5.7000000000000002E-2</v>
      </c>
      <c r="G39">
        <v>1.09E-2</v>
      </c>
      <c r="H39">
        <v>9.9000000000000008E-3</v>
      </c>
      <c r="I39">
        <v>8.9999999999999993E-3</v>
      </c>
      <c r="J39">
        <v>8.0999999999999996E-3</v>
      </c>
      <c r="K39">
        <v>7.3000000000000001E-3</v>
      </c>
      <c r="L39">
        <v>6.4999999999999997E-3</v>
      </c>
      <c r="M39">
        <v>6.0000000000000001E-3</v>
      </c>
      <c r="N39">
        <v>5.5999999999999999E-3</v>
      </c>
      <c r="O39">
        <v>3.3999999999999998E-3</v>
      </c>
      <c r="P39">
        <v>3.0999999999999999E-3</v>
      </c>
      <c r="Q39">
        <v>2.8999999999999998E-3</v>
      </c>
      <c r="R39">
        <v>2.5999999999999999E-3</v>
      </c>
      <c r="S39">
        <v>2.5000000000000001E-3</v>
      </c>
      <c r="T39">
        <v>2.2000000000000001E-3</v>
      </c>
      <c r="U39">
        <v>2E-3</v>
      </c>
      <c r="V39">
        <v>1.8E-3</v>
      </c>
      <c r="W39">
        <v>1.6000000000000001E-3</v>
      </c>
      <c r="X39">
        <v>1.4E-3</v>
      </c>
      <c r="Y39">
        <v>1.1999999999999999E-3</v>
      </c>
      <c r="Z39">
        <v>1E-3</v>
      </c>
      <c r="AA39">
        <v>8.9999999999999998E-4</v>
      </c>
      <c r="AB39">
        <v>6.9999999999999999E-4</v>
      </c>
      <c r="AC39">
        <v>5.9999999999999995E-4</v>
      </c>
      <c r="AD39">
        <v>5.0000000000000001E-4</v>
      </c>
      <c r="AE39">
        <v>4.0000000000000002E-4</v>
      </c>
      <c r="AF39">
        <v>2.9999999999999997E-4</v>
      </c>
      <c r="AG39">
        <v>2.0000000000000001E-4</v>
      </c>
      <c r="AH39">
        <v>1E-4</v>
      </c>
      <c r="AI39">
        <v>1E-4</v>
      </c>
      <c r="AJ39">
        <v>1E-4</v>
      </c>
      <c r="AK39">
        <v>1E-4</v>
      </c>
      <c r="AL39">
        <v>1E-4</v>
      </c>
      <c r="AM39">
        <v>1E-4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>
        <v>53</v>
      </c>
      <c r="B40">
        <v>0.129</v>
      </c>
      <c r="C40">
        <v>0.11070000000000001</v>
      </c>
      <c r="D40">
        <v>9.2399999999999996E-2</v>
      </c>
      <c r="E40">
        <v>7.4099999999999999E-2</v>
      </c>
      <c r="F40">
        <v>5.5599999999999997E-2</v>
      </c>
      <c r="G40">
        <v>1.0500000000000001E-2</v>
      </c>
      <c r="H40">
        <v>9.4999999999999998E-3</v>
      </c>
      <c r="I40">
        <v>8.6E-3</v>
      </c>
      <c r="J40">
        <v>7.7000000000000002E-3</v>
      </c>
      <c r="K40">
        <v>6.8999999999999999E-3</v>
      </c>
      <c r="L40">
        <v>6.1999999999999998E-3</v>
      </c>
      <c r="M40">
        <v>5.5999999999999999E-3</v>
      </c>
      <c r="N40">
        <v>5.1999999999999998E-3</v>
      </c>
      <c r="O40">
        <v>3.2000000000000002E-3</v>
      </c>
      <c r="P40">
        <v>2.8999999999999998E-3</v>
      </c>
      <c r="Q40">
        <v>2.7000000000000001E-3</v>
      </c>
      <c r="R40">
        <v>2.3999999999999998E-3</v>
      </c>
      <c r="S40">
        <v>2.3E-3</v>
      </c>
      <c r="T40">
        <v>2E-3</v>
      </c>
      <c r="U40">
        <v>1.8E-3</v>
      </c>
      <c r="V40">
        <v>1.6000000000000001E-3</v>
      </c>
      <c r="W40">
        <v>1.4E-3</v>
      </c>
      <c r="X40">
        <v>1.1999999999999999E-3</v>
      </c>
      <c r="Y40">
        <v>1.1000000000000001E-3</v>
      </c>
      <c r="Z40">
        <v>8.9999999999999998E-4</v>
      </c>
      <c r="AA40">
        <v>6.9999999999999999E-4</v>
      </c>
      <c r="AB40">
        <v>5.9999999999999995E-4</v>
      </c>
      <c r="AC40">
        <v>5.0000000000000001E-4</v>
      </c>
      <c r="AD40">
        <v>4.0000000000000002E-4</v>
      </c>
      <c r="AE40">
        <v>2.9999999999999997E-4</v>
      </c>
      <c r="AF40">
        <v>2.0000000000000001E-4</v>
      </c>
      <c r="AG40">
        <v>1E-4</v>
      </c>
      <c r="AH40">
        <v>1E-4</v>
      </c>
      <c r="AI40">
        <v>1E-4</v>
      </c>
      <c r="AJ40">
        <v>1E-4</v>
      </c>
      <c r="AK40">
        <v>1E-4</v>
      </c>
      <c r="AL40">
        <v>1E-4</v>
      </c>
      <c r="AM40">
        <v>1E-4</v>
      </c>
      <c r="AN40">
        <v>1E-4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>
        <v>54</v>
      </c>
      <c r="B41">
        <v>0.12759999999999999</v>
      </c>
      <c r="C41">
        <v>0.10929999999999999</v>
      </c>
      <c r="D41">
        <v>9.0999999999999998E-2</v>
      </c>
      <c r="E41">
        <v>7.2700000000000001E-2</v>
      </c>
      <c r="F41">
        <v>5.4300000000000001E-2</v>
      </c>
      <c r="G41">
        <v>1.01E-2</v>
      </c>
      <c r="H41">
        <v>9.1999999999999998E-3</v>
      </c>
      <c r="I41">
        <v>8.3000000000000001E-3</v>
      </c>
      <c r="J41">
        <v>7.4000000000000003E-3</v>
      </c>
      <c r="K41">
        <v>6.6E-3</v>
      </c>
      <c r="L41">
        <v>5.7999999999999996E-3</v>
      </c>
      <c r="M41">
        <v>5.3E-3</v>
      </c>
      <c r="N41">
        <v>4.8999999999999998E-3</v>
      </c>
      <c r="O41">
        <v>3.0000000000000001E-3</v>
      </c>
      <c r="P41">
        <v>2.7000000000000001E-3</v>
      </c>
      <c r="Q41">
        <v>2.5000000000000001E-3</v>
      </c>
      <c r="R41">
        <v>2.2000000000000001E-3</v>
      </c>
      <c r="S41">
        <v>2.0999999999999999E-3</v>
      </c>
      <c r="T41">
        <v>1.9E-3</v>
      </c>
      <c r="U41">
        <v>1.6999999999999999E-3</v>
      </c>
      <c r="V41">
        <v>1.4E-3</v>
      </c>
      <c r="W41">
        <v>1.2999999999999999E-3</v>
      </c>
      <c r="X41">
        <v>1.1000000000000001E-3</v>
      </c>
      <c r="Y41">
        <v>8.9999999999999998E-4</v>
      </c>
      <c r="Z41">
        <v>8.0000000000000004E-4</v>
      </c>
      <c r="AA41">
        <v>5.9999999999999995E-4</v>
      </c>
      <c r="AB41">
        <v>5.0000000000000001E-4</v>
      </c>
      <c r="AC41">
        <v>4.0000000000000002E-4</v>
      </c>
      <c r="AD41">
        <v>2.9999999999999997E-4</v>
      </c>
      <c r="AE41">
        <v>2.0000000000000001E-4</v>
      </c>
      <c r="AF41">
        <v>1E-4</v>
      </c>
      <c r="AG41">
        <v>1E-4</v>
      </c>
      <c r="AH41">
        <v>1E-4</v>
      </c>
      <c r="AI41">
        <v>1E-4</v>
      </c>
      <c r="AJ41">
        <v>1E-4</v>
      </c>
      <c r="AK41">
        <v>1E-4</v>
      </c>
      <c r="AL41">
        <v>1E-4</v>
      </c>
      <c r="AM41">
        <v>1E-4</v>
      </c>
      <c r="AN41">
        <v>1E-4</v>
      </c>
      <c r="AO41">
        <v>1E-4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>
        <v>55</v>
      </c>
      <c r="B42">
        <v>0.12620000000000001</v>
      </c>
      <c r="C42">
        <v>0.1079</v>
      </c>
      <c r="D42">
        <v>8.9599999999999999E-2</v>
      </c>
      <c r="E42">
        <v>7.1300000000000002E-2</v>
      </c>
      <c r="F42">
        <v>5.2999999999999999E-2</v>
      </c>
      <c r="G42">
        <v>9.7000000000000003E-3</v>
      </c>
      <c r="H42">
        <v>8.8000000000000005E-3</v>
      </c>
      <c r="I42">
        <v>7.9000000000000008E-3</v>
      </c>
      <c r="J42">
        <v>7.1000000000000004E-3</v>
      </c>
      <c r="K42">
        <v>6.1999999999999998E-3</v>
      </c>
      <c r="L42">
        <v>5.4999999999999997E-3</v>
      </c>
      <c r="M42">
        <v>5.0000000000000001E-3</v>
      </c>
      <c r="N42">
        <v>4.5999999999999999E-3</v>
      </c>
      <c r="O42">
        <v>2.8E-3</v>
      </c>
      <c r="P42">
        <v>2.5000000000000001E-3</v>
      </c>
      <c r="Q42">
        <v>2.3E-3</v>
      </c>
      <c r="R42">
        <v>2.0999999999999999E-3</v>
      </c>
      <c r="S42">
        <v>1.9E-3</v>
      </c>
      <c r="T42">
        <v>1.6999999999999999E-3</v>
      </c>
      <c r="U42">
        <v>1.5E-3</v>
      </c>
      <c r="V42">
        <v>1.2999999999999999E-3</v>
      </c>
      <c r="W42">
        <v>1.1000000000000001E-3</v>
      </c>
      <c r="X42">
        <v>8.9999999999999998E-4</v>
      </c>
      <c r="Y42">
        <v>8.0000000000000004E-4</v>
      </c>
      <c r="Z42">
        <v>5.9999999999999995E-4</v>
      </c>
      <c r="AA42">
        <v>5.0000000000000001E-4</v>
      </c>
      <c r="AB42">
        <v>4.0000000000000002E-4</v>
      </c>
      <c r="AC42">
        <v>2.0000000000000001E-4</v>
      </c>
      <c r="AD42">
        <v>2.0000000000000001E-4</v>
      </c>
      <c r="AE42">
        <v>1E-4</v>
      </c>
      <c r="AF42">
        <v>1E-4</v>
      </c>
      <c r="AG42">
        <v>1E-4</v>
      </c>
      <c r="AH42">
        <v>1E-4</v>
      </c>
      <c r="AI42">
        <v>1E-4</v>
      </c>
      <c r="AJ42">
        <v>1E-4</v>
      </c>
      <c r="AK42">
        <v>1E-4</v>
      </c>
      <c r="AL42">
        <v>1E-4</v>
      </c>
      <c r="AM42">
        <v>1E-4</v>
      </c>
      <c r="AN42">
        <v>1E-4</v>
      </c>
      <c r="AO42">
        <v>1E-4</v>
      </c>
      <c r="AP42">
        <v>1E-4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>
        <v>56</v>
      </c>
      <c r="B43">
        <v>0.1249</v>
      </c>
      <c r="C43">
        <v>0.1065</v>
      </c>
      <c r="D43">
        <v>8.8200000000000001E-2</v>
      </c>
      <c r="E43">
        <v>6.9900000000000004E-2</v>
      </c>
      <c r="F43">
        <v>5.16E-2</v>
      </c>
      <c r="G43">
        <v>9.2999999999999992E-3</v>
      </c>
      <c r="H43">
        <v>8.3999999999999995E-3</v>
      </c>
      <c r="I43">
        <v>7.4999999999999997E-3</v>
      </c>
      <c r="J43">
        <v>6.7000000000000002E-3</v>
      </c>
      <c r="K43">
        <v>5.8999999999999999E-3</v>
      </c>
      <c r="L43">
        <v>5.1000000000000004E-3</v>
      </c>
      <c r="M43">
        <v>4.7000000000000002E-3</v>
      </c>
      <c r="N43">
        <v>4.3E-3</v>
      </c>
      <c r="O43">
        <v>2.5999999999999999E-3</v>
      </c>
      <c r="P43">
        <v>2.3999999999999998E-3</v>
      </c>
      <c r="Q43">
        <v>2.0999999999999999E-3</v>
      </c>
      <c r="R43">
        <v>1.9E-3</v>
      </c>
      <c r="S43">
        <v>1.6999999999999999E-3</v>
      </c>
      <c r="T43">
        <v>1.5E-3</v>
      </c>
      <c r="U43">
        <v>1.2999999999999999E-3</v>
      </c>
      <c r="V43">
        <v>1.1000000000000001E-3</v>
      </c>
      <c r="W43">
        <v>1E-3</v>
      </c>
      <c r="X43">
        <v>8.0000000000000004E-4</v>
      </c>
      <c r="Y43">
        <v>5.9999999999999995E-4</v>
      </c>
      <c r="Z43">
        <v>5.0000000000000001E-4</v>
      </c>
      <c r="AA43">
        <v>4.0000000000000002E-4</v>
      </c>
      <c r="AB43">
        <v>2.0000000000000001E-4</v>
      </c>
      <c r="AC43">
        <v>1E-4</v>
      </c>
      <c r="AD43">
        <v>1E-4</v>
      </c>
      <c r="AE43">
        <v>1E-4</v>
      </c>
      <c r="AF43">
        <v>1E-4</v>
      </c>
      <c r="AG43">
        <v>1E-4</v>
      </c>
      <c r="AH43">
        <v>1E-4</v>
      </c>
      <c r="AI43">
        <v>1E-4</v>
      </c>
      <c r="AJ43">
        <v>1E-4</v>
      </c>
      <c r="AK43">
        <v>1E-4</v>
      </c>
      <c r="AL43">
        <v>1E-4</v>
      </c>
      <c r="AM43">
        <v>1E-4</v>
      </c>
      <c r="AN43">
        <v>1E-4</v>
      </c>
      <c r="AO43">
        <v>1E-4</v>
      </c>
      <c r="AP43">
        <v>1E-4</v>
      </c>
      <c r="AQ43">
        <v>1E-4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>
        <v>57</v>
      </c>
      <c r="B44">
        <v>0.1236</v>
      </c>
      <c r="C44">
        <v>0.1051</v>
      </c>
      <c r="D44">
        <v>8.6800000000000002E-2</v>
      </c>
      <c r="E44">
        <v>6.8500000000000005E-2</v>
      </c>
      <c r="F44">
        <v>5.0200000000000002E-2</v>
      </c>
      <c r="G44">
        <v>8.8999999999999999E-3</v>
      </c>
      <c r="H44">
        <v>8.0000000000000002E-3</v>
      </c>
      <c r="I44">
        <v>7.1999999999999998E-3</v>
      </c>
      <c r="J44">
        <v>6.3E-3</v>
      </c>
      <c r="K44">
        <v>5.5999999999999999E-3</v>
      </c>
      <c r="L44">
        <v>4.7999999999999996E-3</v>
      </c>
      <c r="M44">
        <v>4.4000000000000003E-3</v>
      </c>
      <c r="N44">
        <v>4.0000000000000001E-3</v>
      </c>
      <c r="O44">
        <v>2.3999999999999998E-3</v>
      </c>
      <c r="P44">
        <v>2.2000000000000001E-3</v>
      </c>
      <c r="Q44">
        <v>1.9E-3</v>
      </c>
      <c r="R44">
        <v>1.6999999999999999E-3</v>
      </c>
      <c r="S44">
        <v>1.6000000000000001E-3</v>
      </c>
      <c r="T44">
        <v>1.2999999999999999E-3</v>
      </c>
      <c r="U44">
        <v>1.1999999999999999E-3</v>
      </c>
      <c r="V44">
        <v>1E-3</v>
      </c>
      <c r="W44">
        <v>8.0000000000000004E-4</v>
      </c>
      <c r="X44">
        <v>5.9999999999999995E-4</v>
      </c>
      <c r="Y44">
        <v>5.0000000000000001E-4</v>
      </c>
      <c r="Z44">
        <v>4.0000000000000002E-4</v>
      </c>
      <c r="AA44">
        <v>2.0000000000000001E-4</v>
      </c>
      <c r="AB44">
        <v>1E-4</v>
      </c>
      <c r="AC44">
        <v>1E-4</v>
      </c>
      <c r="AD44">
        <v>1E-4</v>
      </c>
      <c r="AE44">
        <v>1E-4</v>
      </c>
      <c r="AF44">
        <v>1E-4</v>
      </c>
      <c r="AG44">
        <v>1E-4</v>
      </c>
      <c r="AH44">
        <v>1E-4</v>
      </c>
      <c r="AI44">
        <v>1E-4</v>
      </c>
      <c r="AJ44">
        <v>1E-4</v>
      </c>
      <c r="AK44">
        <v>1E-4</v>
      </c>
      <c r="AL44">
        <v>1E-4</v>
      </c>
      <c r="AM44">
        <v>1E-4</v>
      </c>
      <c r="AN44">
        <v>1E-4</v>
      </c>
      <c r="AO44">
        <v>1E-4</v>
      </c>
      <c r="AP44">
        <v>1E-4</v>
      </c>
      <c r="AQ44">
        <v>1E-4</v>
      </c>
      <c r="AR44">
        <v>1E-4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>
        <v>58</v>
      </c>
      <c r="B45">
        <v>0.1222</v>
      </c>
      <c r="C45">
        <v>0.10390000000000001</v>
      </c>
      <c r="D45">
        <v>8.5400000000000004E-2</v>
      </c>
      <c r="E45">
        <v>6.7100000000000007E-2</v>
      </c>
      <c r="F45">
        <v>4.8800000000000003E-2</v>
      </c>
      <c r="G45">
        <v>8.6E-3</v>
      </c>
      <c r="H45">
        <v>7.7000000000000002E-3</v>
      </c>
      <c r="I45">
        <v>6.7999999999999996E-3</v>
      </c>
      <c r="J45">
        <v>6.0000000000000001E-3</v>
      </c>
      <c r="K45">
        <v>5.1999999999999998E-3</v>
      </c>
      <c r="L45">
        <v>4.4000000000000003E-3</v>
      </c>
      <c r="M45">
        <v>4.1000000000000003E-3</v>
      </c>
      <c r="N45">
        <v>3.7000000000000002E-3</v>
      </c>
      <c r="O45">
        <v>2.2000000000000001E-3</v>
      </c>
      <c r="P45">
        <v>2E-3</v>
      </c>
      <c r="Q45">
        <v>1.6999999999999999E-3</v>
      </c>
      <c r="R45">
        <v>1.5E-3</v>
      </c>
      <c r="S45">
        <v>1.4E-3</v>
      </c>
      <c r="T45">
        <v>1.1999999999999999E-3</v>
      </c>
      <c r="U45">
        <v>1E-3</v>
      </c>
      <c r="V45">
        <v>8.0000000000000004E-4</v>
      </c>
      <c r="W45">
        <v>5.9999999999999995E-4</v>
      </c>
      <c r="X45">
        <v>5.0000000000000001E-4</v>
      </c>
      <c r="Y45">
        <v>4.0000000000000002E-4</v>
      </c>
      <c r="Z45">
        <v>2.0000000000000001E-4</v>
      </c>
      <c r="AA45">
        <v>1E-4</v>
      </c>
      <c r="AB45">
        <v>1E-4</v>
      </c>
      <c r="AC45">
        <v>1E-4</v>
      </c>
      <c r="AD45">
        <v>1E-4</v>
      </c>
      <c r="AE45">
        <v>1E-4</v>
      </c>
      <c r="AF45">
        <v>1E-4</v>
      </c>
      <c r="AG45">
        <v>1E-4</v>
      </c>
      <c r="AH45">
        <v>1E-4</v>
      </c>
      <c r="AI45">
        <v>1E-4</v>
      </c>
      <c r="AJ45">
        <v>1E-4</v>
      </c>
      <c r="AK45">
        <v>1E-4</v>
      </c>
      <c r="AL45">
        <v>1E-4</v>
      </c>
      <c r="AM45">
        <v>1E-4</v>
      </c>
      <c r="AN45">
        <v>1E-4</v>
      </c>
      <c r="AO45">
        <v>1E-4</v>
      </c>
      <c r="AP45">
        <v>1E-4</v>
      </c>
      <c r="AQ45">
        <v>1E-4</v>
      </c>
      <c r="AR45">
        <v>1E-4</v>
      </c>
      <c r="AS45">
        <v>1E-4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>
        <v>59</v>
      </c>
      <c r="B46">
        <v>0.1208</v>
      </c>
      <c r="C46">
        <v>0.10249999999999999</v>
      </c>
      <c r="D46">
        <v>8.4099999999999994E-2</v>
      </c>
      <c r="E46">
        <v>6.5699999999999995E-2</v>
      </c>
      <c r="F46">
        <v>4.7399999999999998E-2</v>
      </c>
      <c r="G46">
        <v>8.2000000000000007E-3</v>
      </c>
      <c r="H46">
        <v>7.3000000000000001E-3</v>
      </c>
      <c r="I46">
        <v>6.4999999999999997E-3</v>
      </c>
      <c r="J46">
        <v>5.5999999999999999E-3</v>
      </c>
      <c r="K46">
        <v>4.8999999999999998E-3</v>
      </c>
      <c r="L46">
        <v>4.1000000000000003E-3</v>
      </c>
      <c r="M46">
        <v>3.8E-3</v>
      </c>
      <c r="N46">
        <v>3.3999999999999998E-3</v>
      </c>
      <c r="O46">
        <v>2E-3</v>
      </c>
      <c r="P46">
        <v>1.8E-3</v>
      </c>
      <c r="Q46">
        <v>1.6000000000000001E-3</v>
      </c>
      <c r="R46">
        <v>1.2999999999999999E-3</v>
      </c>
      <c r="S46">
        <v>1.1999999999999999E-3</v>
      </c>
      <c r="T46">
        <v>1E-3</v>
      </c>
      <c r="U46">
        <v>8.0000000000000004E-4</v>
      </c>
      <c r="V46">
        <v>6.9999999999999999E-4</v>
      </c>
      <c r="W46">
        <v>5.0000000000000001E-4</v>
      </c>
      <c r="X46">
        <v>4.0000000000000002E-4</v>
      </c>
      <c r="Y46">
        <v>2.0000000000000001E-4</v>
      </c>
      <c r="Z46">
        <v>1E-4</v>
      </c>
      <c r="AA46">
        <v>1E-4</v>
      </c>
      <c r="AB46">
        <v>1E-4</v>
      </c>
      <c r="AC46">
        <v>1E-4</v>
      </c>
      <c r="AD46">
        <v>1E-4</v>
      </c>
      <c r="AE46">
        <v>1E-4</v>
      </c>
      <c r="AF46">
        <v>1E-4</v>
      </c>
      <c r="AG46">
        <v>1E-4</v>
      </c>
      <c r="AH46">
        <v>1E-4</v>
      </c>
      <c r="AI46">
        <v>1E-4</v>
      </c>
      <c r="AJ46">
        <v>1E-4</v>
      </c>
      <c r="AK46">
        <v>1E-4</v>
      </c>
      <c r="AL46">
        <v>1E-4</v>
      </c>
      <c r="AM46">
        <v>1E-4</v>
      </c>
      <c r="AN46">
        <v>1E-4</v>
      </c>
      <c r="AO46">
        <v>1E-4</v>
      </c>
      <c r="AP46">
        <v>1E-4</v>
      </c>
      <c r="AQ46">
        <v>1E-4</v>
      </c>
      <c r="AR46">
        <v>1E-4</v>
      </c>
      <c r="AS46">
        <v>1E-4</v>
      </c>
      <c r="AT46">
        <v>1E-4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>
        <v>60</v>
      </c>
      <c r="B47">
        <v>0.1208</v>
      </c>
      <c r="C47">
        <v>0.1011</v>
      </c>
      <c r="D47">
        <v>8.2799999999999999E-2</v>
      </c>
      <c r="E47">
        <v>6.4399999999999999E-2</v>
      </c>
      <c r="F47">
        <v>4.5999999999999999E-2</v>
      </c>
      <c r="G47">
        <v>7.7999999999999996E-3</v>
      </c>
      <c r="H47">
        <v>6.8999999999999999E-3</v>
      </c>
      <c r="I47">
        <v>6.1000000000000004E-3</v>
      </c>
      <c r="J47">
        <v>5.3E-3</v>
      </c>
      <c r="K47">
        <v>4.4999999999999997E-3</v>
      </c>
      <c r="L47">
        <v>3.8E-3</v>
      </c>
      <c r="M47">
        <v>3.3999999999999998E-3</v>
      </c>
      <c r="N47">
        <v>3.0000000000000001E-3</v>
      </c>
      <c r="O47">
        <v>1.8E-3</v>
      </c>
      <c r="P47">
        <v>1.6000000000000001E-3</v>
      </c>
      <c r="Q47">
        <v>1.4E-3</v>
      </c>
      <c r="R47">
        <v>1.1999999999999999E-3</v>
      </c>
      <c r="S47">
        <v>1E-3</v>
      </c>
      <c r="T47">
        <v>8.0000000000000004E-4</v>
      </c>
      <c r="U47">
        <v>6.9999999999999999E-4</v>
      </c>
      <c r="V47">
        <v>5.0000000000000001E-4</v>
      </c>
      <c r="W47">
        <v>2.9999999999999997E-4</v>
      </c>
      <c r="X47">
        <v>2.0000000000000001E-4</v>
      </c>
      <c r="Y47">
        <v>1E-4</v>
      </c>
      <c r="Z47">
        <v>1E-4</v>
      </c>
      <c r="AA47">
        <v>1E-4</v>
      </c>
      <c r="AB47">
        <v>1E-4</v>
      </c>
      <c r="AC47">
        <v>1E-4</v>
      </c>
      <c r="AD47">
        <v>1E-4</v>
      </c>
      <c r="AE47">
        <v>1E-4</v>
      </c>
      <c r="AF47">
        <v>1E-4</v>
      </c>
      <c r="AG47">
        <v>1E-4</v>
      </c>
      <c r="AH47">
        <v>1E-4</v>
      </c>
      <c r="AI47">
        <v>1E-4</v>
      </c>
      <c r="AJ47">
        <v>1E-4</v>
      </c>
      <c r="AK47">
        <v>1E-4</v>
      </c>
      <c r="AL47">
        <v>1E-4</v>
      </c>
      <c r="AM47">
        <v>1E-4</v>
      </c>
      <c r="AN47">
        <v>1E-4</v>
      </c>
      <c r="AO47">
        <v>1E-4</v>
      </c>
      <c r="AP47">
        <v>1E-4</v>
      </c>
      <c r="AQ47">
        <v>1E-4</v>
      </c>
      <c r="AR47">
        <v>1E-4</v>
      </c>
      <c r="AS47">
        <v>1E-4</v>
      </c>
      <c r="AT47">
        <v>1E-4</v>
      </c>
      <c r="AU47">
        <v>1E-4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>
        <v>61</v>
      </c>
      <c r="B48">
        <v>0.1208</v>
      </c>
      <c r="C48">
        <v>0.1011</v>
      </c>
      <c r="D48">
        <v>8.14E-2</v>
      </c>
      <c r="E48">
        <v>6.3100000000000003E-2</v>
      </c>
      <c r="F48">
        <v>4.4699999999999997E-2</v>
      </c>
      <c r="G48">
        <v>7.4000000000000003E-3</v>
      </c>
      <c r="H48">
        <v>6.4999999999999997E-3</v>
      </c>
      <c r="I48">
        <v>5.7000000000000002E-3</v>
      </c>
      <c r="J48">
        <v>5.0000000000000001E-3</v>
      </c>
      <c r="K48">
        <v>4.1999999999999997E-3</v>
      </c>
      <c r="L48">
        <v>3.5000000000000001E-3</v>
      </c>
      <c r="M48">
        <v>3.0999999999999999E-3</v>
      </c>
      <c r="N48">
        <v>2.7000000000000001E-3</v>
      </c>
      <c r="O48">
        <v>1.6000000000000001E-3</v>
      </c>
      <c r="P48">
        <v>1.4E-3</v>
      </c>
      <c r="Q48">
        <v>1.1999999999999999E-3</v>
      </c>
      <c r="R48">
        <v>1E-3</v>
      </c>
      <c r="S48">
        <v>8.0000000000000004E-4</v>
      </c>
      <c r="T48">
        <v>6.9999999999999999E-4</v>
      </c>
      <c r="U48">
        <v>5.0000000000000001E-4</v>
      </c>
      <c r="V48">
        <v>2.9999999999999997E-4</v>
      </c>
      <c r="W48">
        <v>2.0000000000000001E-4</v>
      </c>
      <c r="X48">
        <v>1E-4</v>
      </c>
      <c r="Y48">
        <v>1E-4</v>
      </c>
      <c r="Z48">
        <v>1E-4</v>
      </c>
      <c r="AA48">
        <v>1E-4</v>
      </c>
      <c r="AB48">
        <v>1E-4</v>
      </c>
      <c r="AC48">
        <v>1E-4</v>
      </c>
      <c r="AD48">
        <v>1E-4</v>
      </c>
      <c r="AE48">
        <v>1E-4</v>
      </c>
      <c r="AF48">
        <v>1E-4</v>
      </c>
      <c r="AG48">
        <v>1E-4</v>
      </c>
      <c r="AH48">
        <v>1E-4</v>
      </c>
      <c r="AI48">
        <v>1E-4</v>
      </c>
      <c r="AJ48">
        <v>1E-4</v>
      </c>
      <c r="AK48">
        <v>1E-4</v>
      </c>
      <c r="AL48">
        <v>1E-4</v>
      </c>
      <c r="AM48">
        <v>1E-4</v>
      </c>
      <c r="AN48">
        <v>1E-4</v>
      </c>
      <c r="AO48">
        <v>1E-4</v>
      </c>
      <c r="AP48">
        <v>1E-4</v>
      </c>
      <c r="AQ48">
        <v>1E-4</v>
      </c>
      <c r="AR48">
        <v>1E-4</v>
      </c>
      <c r="AS48">
        <v>1E-4</v>
      </c>
      <c r="AT48">
        <v>1E-4</v>
      </c>
      <c r="AU48">
        <v>1E-4</v>
      </c>
      <c r="AV48">
        <v>1E-4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>
        <v>62</v>
      </c>
      <c r="B49">
        <v>0.1208</v>
      </c>
      <c r="C49">
        <v>0.1011</v>
      </c>
      <c r="D49">
        <v>8.14E-2</v>
      </c>
      <c r="E49">
        <v>6.1699999999999998E-2</v>
      </c>
      <c r="F49">
        <v>4.3400000000000001E-2</v>
      </c>
      <c r="G49">
        <v>7.0000000000000001E-3</v>
      </c>
      <c r="H49">
        <v>6.1999999999999998E-3</v>
      </c>
      <c r="I49">
        <v>5.3E-3</v>
      </c>
      <c r="J49">
        <v>4.5999999999999999E-3</v>
      </c>
      <c r="K49">
        <v>3.8E-3</v>
      </c>
      <c r="L49">
        <v>3.2000000000000002E-3</v>
      </c>
      <c r="M49">
        <v>2.8E-3</v>
      </c>
      <c r="N49">
        <v>2.3999999999999998E-3</v>
      </c>
      <c r="O49">
        <v>1.4E-3</v>
      </c>
      <c r="P49">
        <v>1.1999999999999999E-3</v>
      </c>
      <c r="Q49">
        <v>1E-3</v>
      </c>
      <c r="R49">
        <v>8.0000000000000004E-4</v>
      </c>
      <c r="S49">
        <v>6.9999999999999999E-4</v>
      </c>
      <c r="T49">
        <v>5.0000000000000001E-4</v>
      </c>
      <c r="U49">
        <v>2.9999999999999997E-4</v>
      </c>
      <c r="V49">
        <v>2.0000000000000001E-4</v>
      </c>
      <c r="W49">
        <v>1E-4</v>
      </c>
      <c r="X49">
        <v>1E-4</v>
      </c>
      <c r="Y49">
        <v>1E-4</v>
      </c>
      <c r="Z49">
        <v>1E-4</v>
      </c>
      <c r="AA49">
        <v>1E-4</v>
      </c>
      <c r="AB49">
        <v>1E-4</v>
      </c>
      <c r="AC49">
        <v>1E-4</v>
      </c>
      <c r="AD49">
        <v>1E-4</v>
      </c>
      <c r="AE49">
        <v>1E-4</v>
      </c>
      <c r="AF49">
        <v>1E-4</v>
      </c>
      <c r="AG49">
        <v>1E-4</v>
      </c>
      <c r="AH49">
        <v>1E-4</v>
      </c>
      <c r="AI49">
        <v>1E-4</v>
      </c>
      <c r="AJ49">
        <v>1E-4</v>
      </c>
      <c r="AK49">
        <v>1E-4</v>
      </c>
      <c r="AL49">
        <v>1E-4</v>
      </c>
      <c r="AM49">
        <v>1E-4</v>
      </c>
      <c r="AN49">
        <v>1E-4</v>
      </c>
      <c r="AO49">
        <v>1E-4</v>
      </c>
      <c r="AP49">
        <v>1E-4</v>
      </c>
      <c r="AQ49">
        <v>1E-4</v>
      </c>
      <c r="AR49">
        <v>1E-4</v>
      </c>
      <c r="AS49">
        <v>1E-4</v>
      </c>
      <c r="AT49">
        <v>1E-4</v>
      </c>
      <c r="AU49">
        <v>1E-4</v>
      </c>
      <c r="AV49">
        <v>1E-4</v>
      </c>
      <c r="AW49">
        <v>1E-4</v>
      </c>
      <c r="AX49">
        <v>0</v>
      </c>
      <c r="AY49">
        <v>0</v>
      </c>
      <c r="AZ49">
        <v>0</v>
      </c>
    </row>
    <row r="50" spans="1:52" x14ac:dyDescent="0.25">
      <c r="A50">
        <v>63</v>
      </c>
      <c r="B50">
        <v>0.1208</v>
      </c>
      <c r="C50">
        <v>0.1011</v>
      </c>
      <c r="D50">
        <v>8.14E-2</v>
      </c>
      <c r="E50">
        <v>6.1699999999999998E-2</v>
      </c>
      <c r="F50">
        <v>4.2000000000000003E-2</v>
      </c>
      <c r="G50">
        <v>6.6E-3</v>
      </c>
      <c r="H50">
        <v>5.7999999999999996E-3</v>
      </c>
      <c r="I50">
        <v>5.0000000000000001E-3</v>
      </c>
      <c r="J50">
        <v>4.1999999999999997E-3</v>
      </c>
      <c r="K50">
        <v>3.5000000000000001E-3</v>
      </c>
      <c r="L50">
        <v>2.8E-3</v>
      </c>
      <c r="M50">
        <v>2.3999999999999998E-3</v>
      </c>
      <c r="N50">
        <v>2.0999999999999999E-3</v>
      </c>
      <c r="O50">
        <v>1.1999999999999999E-3</v>
      </c>
      <c r="P50">
        <v>1E-3</v>
      </c>
      <c r="Q50">
        <v>8.0000000000000004E-4</v>
      </c>
      <c r="R50">
        <v>5.9999999999999995E-4</v>
      </c>
      <c r="S50">
        <v>5.0000000000000001E-4</v>
      </c>
      <c r="T50">
        <v>2.9999999999999997E-4</v>
      </c>
      <c r="U50">
        <v>2.0000000000000001E-4</v>
      </c>
      <c r="V50">
        <v>1E-4</v>
      </c>
      <c r="W50">
        <v>1E-4</v>
      </c>
      <c r="X50">
        <v>1E-4</v>
      </c>
      <c r="Y50">
        <v>1E-4</v>
      </c>
      <c r="Z50">
        <v>1E-4</v>
      </c>
      <c r="AA50">
        <v>1E-4</v>
      </c>
      <c r="AB50">
        <v>1E-4</v>
      </c>
      <c r="AC50">
        <v>1E-4</v>
      </c>
      <c r="AD50">
        <v>1E-4</v>
      </c>
      <c r="AE50">
        <v>1E-4</v>
      </c>
      <c r="AF50">
        <v>1E-4</v>
      </c>
      <c r="AG50">
        <v>1E-4</v>
      </c>
      <c r="AH50">
        <v>1E-4</v>
      </c>
      <c r="AI50">
        <v>1E-4</v>
      </c>
      <c r="AJ50">
        <v>1E-4</v>
      </c>
      <c r="AK50">
        <v>1E-4</v>
      </c>
      <c r="AL50">
        <v>1E-4</v>
      </c>
      <c r="AM50">
        <v>1E-4</v>
      </c>
      <c r="AN50">
        <v>1E-4</v>
      </c>
      <c r="AO50">
        <v>1E-4</v>
      </c>
      <c r="AP50">
        <v>1E-4</v>
      </c>
      <c r="AQ50">
        <v>1E-4</v>
      </c>
      <c r="AR50">
        <v>1E-4</v>
      </c>
      <c r="AS50">
        <v>1E-4</v>
      </c>
      <c r="AT50">
        <v>1E-4</v>
      </c>
      <c r="AU50">
        <v>1E-4</v>
      </c>
      <c r="AV50">
        <v>1E-4</v>
      </c>
      <c r="AW50">
        <v>1E-4</v>
      </c>
      <c r="AX50">
        <v>1E-4</v>
      </c>
      <c r="AY50">
        <v>0</v>
      </c>
      <c r="AZ50">
        <v>0</v>
      </c>
    </row>
    <row r="51" spans="1:52" x14ac:dyDescent="0.25">
      <c r="A51">
        <v>64</v>
      </c>
      <c r="B51">
        <v>0.1208</v>
      </c>
      <c r="C51">
        <v>0.1011</v>
      </c>
      <c r="D51">
        <v>8.14E-2</v>
      </c>
      <c r="E51">
        <v>6.1699999999999998E-2</v>
      </c>
      <c r="F51">
        <v>4.2000000000000003E-2</v>
      </c>
      <c r="G51">
        <v>6.1999999999999998E-3</v>
      </c>
      <c r="H51">
        <v>5.4000000000000003E-3</v>
      </c>
      <c r="I51">
        <v>4.7000000000000002E-3</v>
      </c>
      <c r="J51">
        <v>3.8E-3</v>
      </c>
      <c r="K51">
        <v>3.2000000000000002E-3</v>
      </c>
      <c r="L51">
        <v>2.5000000000000001E-3</v>
      </c>
      <c r="M51">
        <v>2.0999999999999999E-3</v>
      </c>
      <c r="N51">
        <v>1.8E-3</v>
      </c>
      <c r="O51">
        <v>1E-3</v>
      </c>
      <c r="P51">
        <v>8.0000000000000004E-4</v>
      </c>
      <c r="Q51">
        <v>5.9999999999999995E-4</v>
      </c>
      <c r="R51">
        <v>4.0000000000000002E-4</v>
      </c>
      <c r="S51">
        <v>2.9999999999999997E-4</v>
      </c>
      <c r="T51">
        <v>2.0000000000000001E-4</v>
      </c>
      <c r="U51">
        <v>1E-4</v>
      </c>
      <c r="V51">
        <v>1E-4</v>
      </c>
      <c r="W51">
        <v>1E-4</v>
      </c>
      <c r="X51">
        <v>1E-4</v>
      </c>
      <c r="Y51">
        <v>1E-4</v>
      </c>
      <c r="Z51">
        <v>1E-4</v>
      </c>
      <c r="AA51">
        <v>1E-4</v>
      </c>
      <c r="AB51">
        <v>1E-4</v>
      </c>
      <c r="AC51">
        <v>1E-4</v>
      </c>
      <c r="AD51">
        <v>1E-4</v>
      </c>
      <c r="AE51">
        <v>1E-4</v>
      </c>
      <c r="AF51">
        <v>1E-4</v>
      </c>
      <c r="AG51">
        <v>1E-4</v>
      </c>
      <c r="AH51">
        <v>1E-4</v>
      </c>
      <c r="AI51">
        <v>1E-4</v>
      </c>
      <c r="AJ51">
        <v>1E-4</v>
      </c>
      <c r="AK51">
        <v>1E-4</v>
      </c>
      <c r="AL51">
        <v>1E-4</v>
      </c>
      <c r="AM51">
        <v>1E-4</v>
      </c>
      <c r="AN51">
        <v>1E-4</v>
      </c>
      <c r="AO51">
        <v>1E-4</v>
      </c>
      <c r="AP51">
        <v>1E-4</v>
      </c>
      <c r="AQ51">
        <v>1E-4</v>
      </c>
      <c r="AR51">
        <v>1E-4</v>
      </c>
      <c r="AS51">
        <v>1E-4</v>
      </c>
      <c r="AT51">
        <v>1E-4</v>
      </c>
      <c r="AU51">
        <v>1E-4</v>
      </c>
      <c r="AV51">
        <v>1E-4</v>
      </c>
      <c r="AW51">
        <v>1E-4</v>
      </c>
      <c r="AX51">
        <v>1E-4</v>
      </c>
      <c r="AY51">
        <v>1E-4</v>
      </c>
      <c r="AZ51">
        <v>0</v>
      </c>
    </row>
    <row r="52" spans="1:52" x14ac:dyDescent="0.25">
      <c r="A52">
        <v>65</v>
      </c>
      <c r="B52">
        <v>0.1208</v>
      </c>
      <c r="C52">
        <v>0.1011</v>
      </c>
      <c r="D52">
        <v>8.14E-2</v>
      </c>
      <c r="E52">
        <v>6.1699999999999998E-2</v>
      </c>
      <c r="F52">
        <v>4.2000000000000003E-2</v>
      </c>
      <c r="G52">
        <v>6.1999999999999998E-3</v>
      </c>
      <c r="H52">
        <v>5.0000000000000001E-3</v>
      </c>
      <c r="I52">
        <v>4.3E-3</v>
      </c>
      <c r="J52">
        <v>3.5000000000000001E-3</v>
      </c>
      <c r="K52">
        <v>2.8E-3</v>
      </c>
      <c r="L52">
        <v>2.0999999999999999E-3</v>
      </c>
      <c r="M52">
        <v>1.8E-3</v>
      </c>
      <c r="N52">
        <v>1.5E-3</v>
      </c>
      <c r="O52">
        <v>8.0000000000000004E-4</v>
      </c>
      <c r="P52">
        <v>5.9999999999999995E-4</v>
      </c>
      <c r="Q52">
        <v>4.0000000000000002E-4</v>
      </c>
      <c r="R52">
        <v>2.9999999999999997E-4</v>
      </c>
      <c r="S52">
        <v>2.0000000000000001E-4</v>
      </c>
      <c r="T52">
        <v>2.0000000000000001E-4</v>
      </c>
      <c r="U52">
        <v>1E-4</v>
      </c>
      <c r="V52">
        <v>1E-4</v>
      </c>
      <c r="W52">
        <v>1E-4</v>
      </c>
      <c r="X52">
        <v>1E-4</v>
      </c>
      <c r="Y52">
        <v>1E-4</v>
      </c>
      <c r="Z52">
        <v>1E-4</v>
      </c>
      <c r="AA52">
        <v>1E-4</v>
      </c>
      <c r="AB52">
        <v>1E-4</v>
      </c>
      <c r="AC52">
        <v>1E-4</v>
      </c>
      <c r="AD52">
        <v>1E-4</v>
      </c>
      <c r="AE52">
        <v>1E-4</v>
      </c>
      <c r="AF52">
        <v>1E-4</v>
      </c>
      <c r="AG52">
        <v>1E-4</v>
      </c>
      <c r="AH52">
        <v>1E-4</v>
      </c>
      <c r="AI52">
        <v>1E-4</v>
      </c>
      <c r="AJ52">
        <v>1E-4</v>
      </c>
      <c r="AK52">
        <v>1E-4</v>
      </c>
      <c r="AL52">
        <v>1E-4</v>
      </c>
      <c r="AM52">
        <v>1E-4</v>
      </c>
      <c r="AN52">
        <v>1E-4</v>
      </c>
      <c r="AO52">
        <v>1E-4</v>
      </c>
      <c r="AP52">
        <v>1E-4</v>
      </c>
      <c r="AQ52">
        <v>1E-4</v>
      </c>
      <c r="AR52">
        <v>1E-4</v>
      </c>
      <c r="AS52">
        <v>1E-4</v>
      </c>
      <c r="AT52">
        <v>1E-4</v>
      </c>
      <c r="AU52">
        <v>1E-4</v>
      </c>
      <c r="AV52">
        <v>1E-4</v>
      </c>
      <c r="AW52">
        <v>1E-4</v>
      </c>
      <c r="AX52">
        <v>1E-4</v>
      </c>
      <c r="AY52">
        <v>1E-4</v>
      </c>
      <c r="AZ52">
        <v>1E-4</v>
      </c>
    </row>
    <row r="53" spans="1:52" x14ac:dyDescent="0.25">
      <c r="A53">
        <v>66</v>
      </c>
      <c r="B53">
        <v>0.1208</v>
      </c>
      <c r="C53">
        <v>0.1011</v>
      </c>
      <c r="D53">
        <v>8.14E-2</v>
      </c>
      <c r="E53">
        <v>6.1699999999999998E-2</v>
      </c>
      <c r="F53">
        <v>4.2000000000000003E-2</v>
      </c>
      <c r="G53">
        <v>6.1999999999999998E-3</v>
      </c>
      <c r="H53">
        <v>5.0000000000000001E-3</v>
      </c>
      <c r="I53">
        <v>3.8999999999999998E-3</v>
      </c>
      <c r="J53">
        <v>3.2000000000000002E-3</v>
      </c>
      <c r="K53">
        <v>2.5000000000000001E-3</v>
      </c>
      <c r="L53">
        <v>1.8E-3</v>
      </c>
      <c r="M53">
        <v>1.5E-3</v>
      </c>
      <c r="N53">
        <v>1.1000000000000001E-3</v>
      </c>
      <c r="O53">
        <v>5.9999999999999995E-4</v>
      </c>
      <c r="P53">
        <v>4.0000000000000002E-4</v>
      </c>
      <c r="Q53">
        <v>2.0000000000000001E-4</v>
      </c>
      <c r="R53">
        <v>2.0000000000000001E-4</v>
      </c>
      <c r="S53">
        <v>2.0000000000000001E-4</v>
      </c>
      <c r="T53">
        <v>2.0000000000000001E-4</v>
      </c>
      <c r="U53">
        <v>1E-4</v>
      </c>
      <c r="V53">
        <v>1E-4</v>
      </c>
      <c r="W53">
        <v>1E-4</v>
      </c>
      <c r="X53">
        <v>1E-4</v>
      </c>
      <c r="Y53">
        <v>1E-4</v>
      </c>
      <c r="Z53">
        <v>1E-4</v>
      </c>
      <c r="AA53">
        <v>1E-4</v>
      </c>
      <c r="AB53">
        <v>1E-4</v>
      </c>
      <c r="AC53">
        <v>1E-4</v>
      </c>
      <c r="AD53">
        <v>1E-4</v>
      </c>
      <c r="AE53">
        <v>1E-4</v>
      </c>
      <c r="AF53">
        <v>1E-4</v>
      </c>
      <c r="AG53">
        <v>1E-4</v>
      </c>
      <c r="AH53">
        <v>1E-4</v>
      </c>
      <c r="AI53">
        <v>1E-4</v>
      </c>
      <c r="AJ53">
        <v>1E-4</v>
      </c>
      <c r="AK53">
        <v>1E-4</v>
      </c>
      <c r="AL53">
        <v>1E-4</v>
      </c>
      <c r="AM53">
        <v>1E-4</v>
      </c>
      <c r="AN53">
        <v>1E-4</v>
      </c>
      <c r="AO53">
        <v>1E-4</v>
      </c>
      <c r="AP53">
        <v>1E-4</v>
      </c>
      <c r="AQ53">
        <v>1E-4</v>
      </c>
      <c r="AR53">
        <v>1E-4</v>
      </c>
      <c r="AS53">
        <v>1E-4</v>
      </c>
      <c r="AT53">
        <v>1E-4</v>
      </c>
      <c r="AU53">
        <v>1E-4</v>
      </c>
      <c r="AV53">
        <v>1E-4</v>
      </c>
      <c r="AW53">
        <v>1E-4</v>
      </c>
      <c r="AX53">
        <v>1E-4</v>
      </c>
      <c r="AY53">
        <v>1E-4</v>
      </c>
      <c r="AZ53">
        <v>1E-4</v>
      </c>
    </row>
    <row r="54" spans="1:52" x14ac:dyDescent="0.25">
      <c r="A54">
        <v>67</v>
      </c>
      <c r="B54">
        <v>0.1208</v>
      </c>
      <c r="C54">
        <v>0.1011</v>
      </c>
      <c r="D54">
        <v>8.14E-2</v>
      </c>
      <c r="E54">
        <v>6.1699999999999998E-2</v>
      </c>
      <c r="F54">
        <v>4.2000000000000003E-2</v>
      </c>
      <c r="G54">
        <v>6.1999999999999998E-3</v>
      </c>
      <c r="H54">
        <v>5.0000000000000001E-3</v>
      </c>
      <c r="I54">
        <v>3.8999999999999998E-3</v>
      </c>
      <c r="J54">
        <v>2.8E-3</v>
      </c>
      <c r="K54">
        <v>2.0999999999999999E-3</v>
      </c>
      <c r="L54">
        <v>1.5E-3</v>
      </c>
      <c r="M54">
        <v>1.1000000000000001E-3</v>
      </c>
      <c r="N54">
        <v>8.0000000000000004E-4</v>
      </c>
      <c r="O54">
        <v>4.0000000000000002E-4</v>
      </c>
      <c r="P54">
        <v>2.0000000000000001E-4</v>
      </c>
      <c r="Q54">
        <v>2.0000000000000001E-4</v>
      </c>
      <c r="R54">
        <v>2.0000000000000001E-4</v>
      </c>
      <c r="S54">
        <v>2.0000000000000001E-4</v>
      </c>
      <c r="T54">
        <v>2.0000000000000001E-4</v>
      </c>
      <c r="U54">
        <v>1E-4</v>
      </c>
      <c r="V54">
        <v>1E-4</v>
      </c>
      <c r="W54">
        <v>1E-4</v>
      </c>
      <c r="X54">
        <v>1E-4</v>
      </c>
      <c r="Y54">
        <v>1E-4</v>
      </c>
      <c r="Z54">
        <v>1E-4</v>
      </c>
      <c r="AA54">
        <v>1E-4</v>
      </c>
      <c r="AB54">
        <v>1E-4</v>
      </c>
      <c r="AC54">
        <v>1E-4</v>
      </c>
      <c r="AD54">
        <v>1E-4</v>
      </c>
      <c r="AE54">
        <v>1E-4</v>
      </c>
      <c r="AF54">
        <v>1E-4</v>
      </c>
      <c r="AG54">
        <v>1E-4</v>
      </c>
      <c r="AH54">
        <v>1E-4</v>
      </c>
      <c r="AI54">
        <v>1E-4</v>
      </c>
      <c r="AJ54">
        <v>1E-4</v>
      </c>
      <c r="AK54">
        <v>1E-4</v>
      </c>
      <c r="AL54">
        <v>1E-4</v>
      </c>
      <c r="AM54">
        <v>1E-4</v>
      </c>
      <c r="AN54">
        <v>1E-4</v>
      </c>
      <c r="AO54">
        <v>1E-4</v>
      </c>
      <c r="AP54">
        <v>1E-4</v>
      </c>
      <c r="AQ54">
        <v>1E-4</v>
      </c>
      <c r="AR54">
        <v>1E-4</v>
      </c>
      <c r="AS54">
        <v>1E-4</v>
      </c>
      <c r="AT54">
        <v>1E-4</v>
      </c>
      <c r="AU54">
        <v>1E-4</v>
      </c>
      <c r="AV54">
        <v>1E-4</v>
      </c>
      <c r="AW54">
        <v>1E-4</v>
      </c>
      <c r="AX54">
        <v>1E-4</v>
      </c>
      <c r="AY54">
        <v>1E-4</v>
      </c>
      <c r="AZ54">
        <v>1E-4</v>
      </c>
    </row>
    <row r="55" spans="1:52" x14ac:dyDescent="0.25">
      <c r="A55">
        <v>68</v>
      </c>
      <c r="B55">
        <v>0.1208</v>
      </c>
      <c r="C55">
        <v>0.1011</v>
      </c>
      <c r="D55">
        <v>8.14E-2</v>
      </c>
      <c r="E55">
        <v>6.1699999999999998E-2</v>
      </c>
      <c r="F55">
        <v>4.2000000000000003E-2</v>
      </c>
      <c r="G55">
        <v>6.1999999999999998E-3</v>
      </c>
      <c r="H55">
        <v>5.0000000000000001E-3</v>
      </c>
      <c r="I55">
        <v>3.8999999999999998E-3</v>
      </c>
      <c r="J55">
        <v>2.8E-3</v>
      </c>
      <c r="K55">
        <v>1.8E-3</v>
      </c>
      <c r="L55">
        <v>1.1000000000000001E-3</v>
      </c>
      <c r="M55">
        <v>8.0000000000000004E-4</v>
      </c>
      <c r="N55">
        <v>5.0000000000000001E-4</v>
      </c>
      <c r="O55">
        <v>2.0000000000000001E-4</v>
      </c>
      <c r="P55">
        <v>2.0000000000000001E-4</v>
      </c>
      <c r="Q55">
        <v>2.0000000000000001E-4</v>
      </c>
      <c r="R55">
        <v>2.0000000000000001E-4</v>
      </c>
      <c r="S55">
        <v>2.0000000000000001E-4</v>
      </c>
      <c r="T55">
        <v>2.0000000000000001E-4</v>
      </c>
      <c r="U55">
        <v>1E-4</v>
      </c>
      <c r="V55">
        <v>1E-4</v>
      </c>
      <c r="W55">
        <v>1E-4</v>
      </c>
      <c r="X55">
        <v>1E-4</v>
      </c>
      <c r="Y55">
        <v>1E-4</v>
      </c>
      <c r="Z55">
        <v>1E-4</v>
      </c>
      <c r="AA55">
        <v>1E-4</v>
      </c>
      <c r="AB55">
        <v>1E-4</v>
      </c>
      <c r="AC55">
        <v>1E-4</v>
      </c>
      <c r="AD55">
        <v>1E-4</v>
      </c>
      <c r="AE55">
        <v>1E-4</v>
      </c>
      <c r="AF55">
        <v>1E-4</v>
      </c>
      <c r="AG55">
        <v>1E-4</v>
      </c>
      <c r="AH55">
        <v>1E-4</v>
      </c>
      <c r="AI55">
        <v>1E-4</v>
      </c>
      <c r="AJ55">
        <v>1E-4</v>
      </c>
      <c r="AK55">
        <v>1E-4</v>
      </c>
      <c r="AL55">
        <v>1E-4</v>
      </c>
      <c r="AM55">
        <v>1E-4</v>
      </c>
      <c r="AN55">
        <v>1E-4</v>
      </c>
      <c r="AO55">
        <v>1E-4</v>
      </c>
      <c r="AP55">
        <v>1E-4</v>
      </c>
      <c r="AQ55">
        <v>1E-4</v>
      </c>
      <c r="AR55">
        <v>1E-4</v>
      </c>
      <c r="AS55">
        <v>1E-4</v>
      </c>
      <c r="AT55">
        <v>1E-4</v>
      </c>
      <c r="AU55">
        <v>1E-4</v>
      </c>
      <c r="AV55">
        <v>1E-4</v>
      </c>
      <c r="AW55">
        <v>1E-4</v>
      </c>
      <c r="AX55">
        <v>1E-4</v>
      </c>
      <c r="AY55">
        <v>1E-4</v>
      </c>
      <c r="AZ55">
        <v>1E-4</v>
      </c>
    </row>
    <row r="56" spans="1:52" x14ac:dyDescent="0.25">
      <c r="A56">
        <v>69</v>
      </c>
      <c r="B56">
        <v>0.1208</v>
      </c>
      <c r="C56">
        <v>0.1011</v>
      </c>
      <c r="D56">
        <v>8.14E-2</v>
      </c>
      <c r="E56">
        <v>6.1699999999999998E-2</v>
      </c>
      <c r="F56">
        <v>4.2000000000000003E-2</v>
      </c>
      <c r="G56">
        <v>6.1999999999999998E-3</v>
      </c>
      <c r="H56">
        <v>5.0000000000000001E-3</v>
      </c>
      <c r="I56">
        <v>3.8999999999999998E-3</v>
      </c>
      <c r="J56">
        <v>2.8E-3</v>
      </c>
      <c r="K56">
        <v>1.8E-3</v>
      </c>
      <c r="L56">
        <v>8.0000000000000004E-4</v>
      </c>
      <c r="M56">
        <v>5.0000000000000001E-4</v>
      </c>
      <c r="N56">
        <v>2.0000000000000001E-4</v>
      </c>
      <c r="O56">
        <v>2.0000000000000001E-4</v>
      </c>
      <c r="P56">
        <v>2.0000000000000001E-4</v>
      </c>
      <c r="Q56">
        <v>2.0000000000000001E-4</v>
      </c>
      <c r="R56">
        <v>2.0000000000000001E-4</v>
      </c>
      <c r="S56">
        <v>2.0000000000000001E-4</v>
      </c>
      <c r="T56">
        <v>2.0000000000000001E-4</v>
      </c>
      <c r="U56">
        <v>1E-4</v>
      </c>
      <c r="V56">
        <v>1E-4</v>
      </c>
      <c r="W56">
        <v>1E-4</v>
      </c>
      <c r="X56">
        <v>1E-4</v>
      </c>
      <c r="Y56">
        <v>1E-4</v>
      </c>
      <c r="Z56">
        <v>1E-4</v>
      </c>
      <c r="AA56">
        <v>1E-4</v>
      </c>
      <c r="AB56">
        <v>1E-4</v>
      </c>
      <c r="AC56">
        <v>1E-4</v>
      </c>
      <c r="AD56">
        <v>1E-4</v>
      </c>
      <c r="AE56">
        <v>1E-4</v>
      </c>
      <c r="AF56">
        <v>1E-4</v>
      </c>
      <c r="AG56">
        <v>1E-4</v>
      </c>
      <c r="AH56">
        <v>1E-4</v>
      </c>
      <c r="AI56">
        <v>1E-4</v>
      </c>
      <c r="AJ56">
        <v>1E-4</v>
      </c>
      <c r="AK56">
        <v>1E-4</v>
      </c>
      <c r="AL56">
        <v>1E-4</v>
      </c>
      <c r="AM56">
        <v>1E-4</v>
      </c>
      <c r="AN56">
        <v>1E-4</v>
      </c>
      <c r="AO56">
        <v>1E-4</v>
      </c>
      <c r="AP56">
        <v>1E-4</v>
      </c>
      <c r="AQ56">
        <v>1E-4</v>
      </c>
      <c r="AR56">
        <v>1E-4</v>
      </c>
      <c r="AS56">
        <v>1E-4</v>
      </c>
      <c r="AT56">
        <v>1E-4</v>
      </c>
      <c r="AU56">
        <v>1E-4</v>
      </c>
      <c r="AV56">
        <v>1E-4</v>
      </c>
      <c r="AW56">
        <v>1E-4</v>
      </c>
      <c r="AX56">
        <v>1E-4</v>
      </c>
      <c r="AY56">
        <v>1E-4</v>
      </c>
      <c r="AZ56">
        <v>1E-4</v>
      </c>
    </row>
    <row r="57" spans="1:52" x14ac:dyDescent="0.25">
      <c r="A57">
        <v>70</v>
      </c>
      <c r="B57">
        <v>0.1208</v>
      </c>
      <c r="C57">
        <v>0.1011</v>
      </c>
      <c r="D57">
        <v>8.14E-2</v>
      </c>
      <c r="E57">
        <v>6.1699999999999998E-2</v>
      </c>
      <c r="F57">
        <v>4.2000000000000003E-2</v>
      </c>
      <c r="G57">
        <v>6.1999999999999998E-3</v>
      </c>
      <c r="H57">
        <v>5.0000000000000001E-3</v>
      </c>
      <c r="I57">
        <v>3.8999999999999998E-3</v>
      </c>
      <c r="J57">
        <v>2.8E-3</v>
      </c>
      <c r="K57">
        <v>1.8E-3</v>
      </c>
      <c r="L57">
        <v>8.0000000000000004E-4</v>
      </c>
      <c r="M57">
        <v>2.0000000000000001E-4</v>
      </c>
      <c r="N57">
        <v>2.0000000000000001E-4</v>
      </c>
      <c r="O57">
        <v>2.0000000000000001E-4</v>
      </c>
      <c r="P57">
        <v>2.0000000000000001E-4</v>
      </c>
      <c r="Q57">
        <v>2.0000000000000001E-4</v>
      </c>
      <c r="R57">
        <v>2.0000000000000001E-4</v>
      </c>
      <c r="S57">
        <v>2.0000000000000001E-4</v>
      </c>
      <c r="T57">
        <v>2.0000000000000001E-4</v>
      </c>
      <c r="U57">
        <v>1E-4</v>
      </c>
      <c r="V57">
        <v>1E-4</v>
      </c>
      <c r="W57">
        <v>1E-4</v>
      </c>
      <c r="X57">
        <v>1E-4</v>
      </c>
      <c r="Y57">
        <v>1E-4</v>
      </c>
      <c r="Z57">
        <v>1E-4</v>
      </c>
      <c r="AA57">
        <v>1E-4</v>
      </c>
      <c r="AB57">
        <v>1E-4</v>
      </c>
      <c r="AC57">
        <v>1E-4</v>
      </c>
      <c r="AD57">
        <v>1E-4</v>
      </c>
      <c r="AE57">
        <v>1E-4</v>
      </c>
      <c r="AF57">
        <v>1E-4</v>
      </c>
      <c r="AG57">
        <v>1E-4</v>
      </c>
      <c r="AH57">
        <v>1E-4</v>
      </c>
      <c r="AI57">
        <v>1E-4</v>
      </c>
      <c r="AJ57">
        <v>1E-4</v>
      </c>
      <c r="AK57">
        <v>1E-4</v>
      </c>
      <c r="AL57">
        <v>1E-4</v>
      </c>
      <c r="AM57">
        <v>1E-4</v>
      </c>
      <c r="AN57">
        <v>1E-4</v>
      </c>
      <c r="AO57">
        <v>1E-4</v>
      </c>
      <c r="AP57">
        <v>1E-4</v>
      </c>
      <c r="AQ57">
        <v>1E-4</v>
      </c>
      <c r="AR57">
        <v>1E-4</v>
      </c>
      <c r="AS57">
        <v>1E-4</v>
      </c>
      <c r="AT57">
        <v>1E-4</v>
      </c>
      <c r="AU57">
        <v>1E-4</v>
      </c>
      <c r="AV57">
        <v>1E-4</v>
      </c>
      <c r="AW57">
        <v>1E-4</v>
      </c>
      <c r="AX57">
        <v>1E-4</v>
      </c>
      <c r="AY57">
        <v>1E-4</v>
      </c>
      <c r="AZ57">
        <v>1E-4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E4D2C-5175-4D09-A9B8-D34DB97DD83F}">
  <dimension ref="A1:E111"/>
  <sheetViews>
    <sheetView topLeftCell="A86" workbookViewId="0">
      <selection activeCell="D6" sqref="D6"/>
    </sheetView>
  </sheetViews>
  <sheetFormatPr defaultRowHeight="15" x14ac:dyDescent="0.25"/>
  <sheetData>
    <row r="1" spans="1:5" x14ac:dyDescent="0.25">
      <c r="A1" t="s">
        <v>6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0</v>
      </c>
      <c r="C2">
        <v>0</v>
      </c>
      <c r="D2">
        <v>2.3000000000000001E-4</v>
      </c>
      <c r="E2">
        <v>1.4999999999999999E-4</v>
      </c>
    </row>
    <row r="3" spans="1:5" x14ac:dyDescent="0.25">
      <c r="A3">
        <v>2</v>
      </c>
      <c r="B3">
        <v>0</v>
      </c>
      <c r="C3">
        <v>0</v>
      </c>
      <c r="D3">
        <v>2.3000000000000001E-4</v>
      </c>
      <c r="E3">
        <v>1.4999999999999999E-4</v>
      </c>
    </row>
    <row r="4" spans="1:5" x14ac:dyDescent="0.25">
      <c r="A4">
        <v>3</v>
      </c>
      <c r="B4">
        <v>0</v>
      </c>
      <c r="C4">
        <v>0</v>
      </c>
      <c r="D4">
        <v>2.3000000000000001E-4</v>
      </c>
      <c r="E4">
        <v>1.4999999999999999E-4</v>
      </c>
    </row>
    <row r="5" spans="1:5" x14ac:dyDescent="0.25">
      <c r="A5">
        <v>4</v>
      </c>
      <c r="B5">
        <v>0</v>
      </c>
      <c r="C5">
        <v>0</v>
      </c>
      <c r="D5">
        <v>2.3000000000000001E-4</v>
      </c>
      <c r="E5">
        <v>1.4999999999999999E-4</v>
      </c>
    </row>
    <row r="6" spans="1:5" x14ac:dyDescent="0.25">
      <c r="A6">
        <v>5</v>
      </c>
      <c r="B6">
        <v>0</v>
      </c>
      <c r="C6">
        <v>0</v>
      </c>
      <c r="D6">
        <v>2.3000000000000001E-4</v>
      </c>
      <c r="E6">
        <v>1.4999999999999999E-4</v>
      </c>
    </row>
    <row r="7" spans="1:5" x14ac:dyDescent="0.25">
      <c r="A7">
        <v>6</v>
      </c>
      <c r="B7">
        <v>0</v>
      </c>
      <c r="C7">
        <v>0</v>
      </c>
      <c r="D7">
        <v>2.3000000000000001E-4</v>
      </c>
      <c r="E7">
        <v>1.4999999999999999E-4</v>
      </c>
    </row>
    <row r="8" spans="1:5" x14ac:dyDescent="0.25">
      <c r="A8">
        <v>7</v>
      </c>
      <c r="B8">
        <v>0</v>
      </c>
      <c r="C8">
        <v>0</v>
      </c>
      <c r="D8">
        <v>2.3000000000000001E-4</v>
      </c>
      <c r="E8">
        <v>1.4999999999999999E-4</v>
      </c>
    </row>
    <row r="9" spans="1:5" x14ac:dyDescent="0.25">
      <c r="A9">
        <v>8</v>
      </c>
      <c r="B9">
        <v>0</v>
      </c>
      <c r="C9">
        <v>0</v>
      </c>
      <c r="D9">
        <v>2.3000000000000001E-4</v>
      </c>
      <c r="E9">
        <v>1.4999999999999999E-4</v>
      </c>
    </row>
    <row r="10" spans="1:5" x14ac:dyDescent="0.25">
      <c r="A10">
        <v>9</v>
      </c>
      <c r="B10">
        <v>0</v>
      </c>
      <c r="C10">
        <v>0</v>
      </c>
      <c r="D10">
        <v>2.3000000000000001E-4</v>
      </c>
      <c r="E10">
        <v>1.4999999999999999E-4</v>
      </c>
    </row>
    <row r="11" spans="1:5" x14ac:dyDescent="0.25">
      <c r="A11">
        <v>10</v>
      </c>
      <c r="B11">
        <v>0</v>
      </c>
      <c r="C11">
        <v>0</v>
      </c>
      <c r="D11">
        <v>2.4000000000000001E-4</v>
      </c>
      <c r="E11">
        <v>1.4999999999999999E-4</v>
      </c>
    </row>
    <row r="12" spans="1:5" x14ac:dyDescent="0.25">
      <c r="A12">
        <v>11</v>
      </c>
      <c r="B12">
        <v>0</v>
      </c>
      <c r="C12">
        <v>0</v>
      </c>
      <c r="D12">
        <v>2.4000000000000001E-4</v>
      </c>
      <c r="E12">
        <v>1.4999999999999999E-4</v>
      </c>
    </row>
    <row r="13" spans="1:5" x14ac:dyDescent="0.25">
      <c r="A13">
        <v>12</v>
      </c>
      <c r="B13">
        <v>0</v>
      </c>
      <c r="C13">
        <v>0</v>
      </c>
      <c r="D13">
        <v>2.4000000000000001E-4</v>
      </c>
      <c r="E13">
        <v>1.6000000000000001E-4</v>
      </c>
    </row>
    <row r="14" spans="1:5" x14ac:dyDescent="0.25">
      <c r="A14">
        <v>13</v>
      </c>
      <c r="B14">
        <v>0</v>
      </c>
      <c r="C14">
        <v>0</v>
      </c>
      <c r="D14">
        <v>2.4000000000000001E-4</v>
      </c>
      <c r="E14">
        <v>1.6000000000000001E-4</v>
      </c>
    </row>
    <row r="15" spans="1:5" x14ac:dyDescent="0.25">
      <c r="A15">
        <v>14</v>
      </c>
      <c r="B15">
        <v>0</v>
      </c>
      <c r="C15">
        <v>0</v>
      </c>
      <c r="D15">
        <v>2.4000000000000001E-4</v>
      </c>
      <c r="E15">
        <v>1.6000000000000001E-4</v>
      </c>
    </row>
    <row r="16" spans="1:5" x14ac:dyDescent="0.25">
      <c r="A16">
        <v>15</v>
      </c>
      <c r="B16">
        <v>2.3000000000000001E-4</v>
      </c>
      <c r="C16">
        <v>1.7000000000000001E-4</v>
      </c>
      <c r="D16">
        <v>2.4000000000000001E-4</v>
      </c>
      <c r="E16">
        <v>1.6000000000000001E-4</v>
      </c>
    </row>
    <row r="17" spans="1:5" x14ac:dyDescent="0.25">
      <c r="A17">
        <v>16</v>
      </c>
      <c r="B17">
        <v>2.4000000000000001E-4</v>
      </c>
      <c r="C17">
        <v>1.7000000000000001E-4</v>
      </c>
      <c r="D17">
        <v>2.4000000000000001E-4</v>
      </c>
      <c r="E17">
        <v>1.6000000000000001E-4</v>
      </c>
    </row>
    <row r="18" spans="1:5" x14ac:dyDescent="0.25">
      <c r="A18">
        <v>17</v>
      </c>
      <c r="B18">
        <v>2.5999999999999998E-4</v>
      </c>
      <c r="C18">
        <v>1.8000000000000001E-4</v>
      </c>
      <c r="D18">
        <v>2.4000000000000001E-4</v>
      </c>
      <c r="E18">
        <v>1.6000000000000001E-4</v>
      </c>
    </row>
    <row r="19" spans="1:5" x14ac:dyDescent="0.25">
      <c r="A19">
        <v>18</v>
      </c>
      <c r="B19">
        <v>2.7999999999999998E-4</v>
      </c>
      <c r="C19">
        <v>1.9000000000000001E-4</v>
      </c>
      <c r="D19">
        <v>2.4000000000000001E-4</v>
      </c>
      <c r="E19">
        <v>1.7000000000000001E-4</v>
      </c>
    </row>
    <row r="20" spans="1:5" x14ac:dyDescent="0.25">
      <c r="A20">
        <v>19</v>
      </c>
      <c r="B20">
        <v>2.9E-4</v>
      </c>
      <c r="C20">
        <v>1.9000000000000001E-4</v>
      </c>
      <c r="D20">
        <v>2.5000000000000001E-4</v>
      </c>
      <c r="E20">
        <v>1.7000000000000001E-4</v>
      </c>
    </row>
    <row r="21" spans="1:5" x14ac:dyDescent="0.25">
      <c r="A21">
        <v>20</v>
      </c>
      <c r="B21">
        <v>3.1E-4</v>
      </c>
      <c r="C21">
        <v>2.0000000000000001E-4</v>
      </c>
      <c r="D21">
        <v>2.5000000000000001E-4</v>
      </c>
      <c r="E21">
        <v>1.7000000000000001E-4</v>
      </c>
    </row>
    <row r="22" spans="1:5" x14ac:dyDescent="0.25">
      <c r="A22">
        <v>21</v>
      </c>
      <c r="B22">
        <v>3.3E-4</v>
      </c>
      <c r="C22">
        <v>2.1000000000000001E-4</v>
      </c>
      <c r="D22">
        <v>2.5999999999999998E-4</v>
      </c>
      <c r="E22">
        <v>1.8000000000000001E-4</v>
      </c>
    </row>
    <row r="23" spans="1:5" x14ac:dyDescent="0.25">
      <c r="A23">
        <v>22</v>
      </c>
      <c r="B23">
        <v>3.5E-4</v>
      </c>
      <c r="C23">
        <v>2.1000000000000001E-4</v>
      </c>
      <c r="D23">
        <v>2.5999999999999998E-4</v>
      </c>
      <c r="E23">
        <v>1.8000000000000001E-4</v>
      </c>
    </row>
    <row r="24" spans="1:5" x14ac:dyDescent="0.25">
      <c r="A24">
        <v>23</v>
      </c>
      <c r="B24">
        <v>3.6999999999999999E-4</v>
      </c>
      <c r="C24">
        <v>2.2000000000000001E-4</v>
      </c>
      <c r="D24">
        <v>2.7E-4</v>
      </c>
      <c r="E24">
        <v>1.9000000000000001E-4</v>
      </c>
    </row>
    <row r="25" spans="1:5" x14ac:dyDescent="0.25">
      <c r="A25">
        <v>24</v>
      </c>
      <c r="B25">
        <v>3.8999999999999999E-4</v>
      </c>
      <c r="C25">
        <v>2.2000000000000001E-4</v>
      </c>
      <c r="D25">
        <v>2.7999999999999998E-4</v>
      </c>
      <c r="E25">
        <v>2.0000000000000001E-4</v>
      </c>
    </row>
    <row r="26" spans="1:5" x14ac:dyDescent="0.25">
      <c r="A26">
        <v>25</v>
      </c>
      <c r="B26">
        <v>4.0000000000000002E-4</v>
      </c>
      <c r="C26">
        <v>2.3000000000000001E-4</v>
      </c>
      <c r="D26">
        <v>2.9E-4</v>
      </c>
      <c r="E26">
        <v>2.1000000000000001E-4</v>
      </c>
    </row>
    <row r="27" spans="1:5" x14ac:dyDescent="0.25">
      <c r="A27">
        <v>26</v>
      </c>
      <c r="B27">
        <v>4.0999999999999999E-4</v>
      </c>
      <c r="C27">
        <v>2.4000000000000001E-4</v>
      </c>
      <c r="D27">
        <v>3.1E-4</v>
      </c>
      <c r="E27">
        <v>2.2000000000000001E-4</v>
      </c>
    </row>
    <row r="28" spans="1:5" x14ac:dyDescent="0.25">
      <c r="A28">
        <v>27</v>
      </c>
      <c r="B28">
        <v>4.2999999999999999E-4</v>
      </c>
      <c r="C28">
        <v>2.4000000000000001E-4</v>
      </c>
      <c r="D28">
        <v>3.2000000000000003E-4</v>
      </c>
      <c r="E28">
        <v>2.3000000000000001E-4</v>
      </c>
    </row>
    <row r="29" spans="1:5" x14ac:dyDescent="0.25">
      <c r="A29">
        <v>28</v>
      </c>
      <c r="B29">
        <v>4.4999999999999999E-4</v>
      </c>
      <c r="C29">
        <v>2.4000000000000001E-4</v>
      </c>
      <c r="D29">
        <v>3.4000000000000002E-4</v>
      </c>
      <c r="E29">
        <v>2.4000000000000001E-4</v>
      </c>
    </row>
    <row r="30" spans="1:5" x14ac:dyDescent="0.25">
      <c r="A30">
        <v>29</v>
      </c>
      <c r="B30">
        <v>4.6999999999999999E-4</v>
      </c>
      <c r="C30">
        <v>2.5000000000000001E-4</v>
      </c>
      <c r="D30">
        <v>3.6000000000000002E-4</v>
      </c>
      <c r="E30">
        <v>2.5000000000000001E-4</v>
      </c>
    </row>
    <row r="31" spans="1:5" x14ac:dyDescent="0.25">
      <c r="A31">
        <v>30</v>
      </c>
      <c r="B31">
        <v>4.8999999999999998E-4</v>
      </c>
      <c r="C31">
        <v>2.5000000000000001E-4</v>
      </c>
      <c r="D31">
        <v>3.8999999999999999E-4</v>
      </c>
      <c r="E31">
        <v>2.7999999999999998E-4</v>
      </c>
    </row>
    <row r="32" spans="1:5" x14ac:dyDescent="0.25">
      <c r="A32">
        <v>31</v>
      </c>
      <c r="B32">
        <v>5.1000000000000004E-4</v>
      </c>
      <c r="C32">
        <v>2.7E-4</v>
      </c>
      <c r="D32">
        <v>4.0999999999999999E-4</v>
      </c>
      <c r="E32">
        <v>2.9999999999999997E-4</v>
      </c>
    </row>
    <row r="33" spans="1:5" x14ac:dyDescent="0.25">
      <c r="A33">
        <v>32</v>
      </c>
      <c r="B33">
        <v>5.2999999999999998E-4</v>
      </c>
      <c r="C33">
        <v>2.9E-4</v>
      </c>
      <c r="D33">
        <v>4.4999999999999999E-4</v>
      </c>
      <c r="E33">
        <v>3.3E-4</v>
      </c>
    </row>
    <row r="34" spans="1:5" x14ac:dyDescent="0.25">
      <c r="A34">
        <v>33</v>
      </c>
      <c r="B34">
        <v>5.4000000000000001E-4</v>
      </c>
      <c r="C34">
        <v>3.1E-4</v>
      </c>
      <c r="D34">
        <v>4.8999999999999998E-4</v>
      </c>
      <c r="E34">
        <v>3.6999999999999999E-4</v>
      </c>
    </row>
    <row r="35" spans="1:5" x14ac:dyDescent="0.25">
      <c r="A35">
        <v>34</v>
      </c>
      <c r="B35">
        <v>5.5999999999999995E-4</v>
      </c>
      <c r="C35">
        <v>3.3E-4</v>
      </c>
      <c r="D35">
        <v>5.4000000000000001E-4</v>
      </c>
      <c r="E35">
        <v>4.0999999999999999E-4</v>
      </c>
    </row>
    <row r="36" spans="1:5" x14ac:dyDescent="0.25">
      <c r="A36">
        <v>35</v>
      </c>
      <c r="B36">
        <v>5.6999999999999998E-4</v>
      </c>
      <c r="C36">
        <v>3.5E-4</v>
      </c>
      <c r="D36">
        <v>5.9999999999999995E-4</v>
      </c>
      <c r="E36">
        <v>4.6000000000000001E-4</v>
      </c>
    </row>
    <row r="37" spans="1:5" x14ac:dyDescent="0.25">
      <c r="A37">
        <v>36</v>
      </c>
      <c r="B37">
        <v>6.0999999999999997E-4</v>
      </c>
      <c r="C37">
        <v>3.8000000000000002E-4</v>
      </c>
      <c r="D37">
        <v>6.7000000000000002E-4</v>
      </c>
      <c r="E37">
        <v>5.1999999999999995E-4</v>
      </c>
    </row>
    <row r="38" spans="1:5" x14ac:dyDescent="0.25">
      <c r="A38">
        <v>37</v>
      </c>
      <c r="B38">
        <v>6.4999999999999997E-4</v>
      </c>
      <c r="C38">
        <v>4.0000000000000002E-4</v>
      </c>
      <c r="D38">
        <v>7.5000000000000002E-4</v>
      </c>
      <c r="E38">
        <v>5.9000000000000003E-4</v>
      </c>
    </row>
    <row r="39" spans="1:5" x14ac:dyDescent="0.25">
      <c r="A39">
        <v>38</v>
      </c>
      <c r="B39">
        <v>6.8999999999999997E-4</v>
      </c>
      <c r="C39">
        <v>4.2999999999999999E-4</v>
      </c>
      <c r="D39">
        <v>8.4999999999999995E-4</v>
      </c>
      <c r="E39">
        <v>6.8000000000000005E-4</v>
      </c>
    </row>
    <row r="40" spans="1:5" x14ac:dyDescent="0.25">
      <c r="A40">
        <v>39</v>
      </c>
      <c r="B40">
        <v>7.2999999999999996E-4</v>
      </c>
      <c r="C40">
        <v>4.6999999999999999E-4</v>
      </c>
      <c r="D40">
        <v>9.6000000000000002E-4</v>
      </c>
      <c r="E40">
        <v>7.7999999999999999E-4</v>
      </c>
    </row>
    <row r="41" spans="1:5" x14ac:dyDescent="0.25">
      <c r="A41">
        <v>40</v>
      </c>
      <c r="B41">
        <v>7.5000000000000002E-4</v>
      </c>
      <c r="C41">
        <v>5.0000000000000001E-4</v>
      </c>
      <c r="D41">
        <v>1.1000000000000001E-3</v>
      </c>
      <c r="E41">
        <v>9.1E-4</v>
      </c>
    </row>
    <row r="42" spans="1:5" x14ac:dyDescent="0.25">
      <c r="A42">
        <v>41</v>
      </c>
      <c r="B42">
        <v>8.1999999999999998E-4</v>
      </c>
      <c r="C42">
        <v>5.4000000000000001E-4</v>
      </c>
      <c r="D42">
        <v>1.2600000000000001E-3</v>
      </c>
      <c r="E42">
        <v>1.0499999999999999E-3</v>
      </c>
    </row>
    <row r="43" spans="1:5" x14ac:dyDescent="0.25">
      <c r="A43">
        <v>42</v>
      </c>
      <c r="B43">
        <v>8.8999999999999995E-4</v>
      </c>
      <c r="C43">
        <v>5.8E-4</v>
      </c>
      <c r="D43">
        <v>1.4499999999999999E-3</v>
      </c>
      <c r="E43">
        <v>1.23E-3</v>
      </c>
    </row>
    <row r="44" spans="1:5" x14ac:dyDescent="0.25">
      <c r="A44">
        <v>43</v>
      </c>
      <c r="B44">
        <v>9.3999999999999997E-4</v>
      </c>
      <c r="C44">
        <v>6.2E-4</v>
      </c>
      <c r="D44">
        <v>1.6800000000000001E-3</v>
      </c>
      <c r="E44">
        <v>1.4499999999999999E-3</v>
      </c>
    </row>
    <row r="45" spans="1:5" x14ac:dyDescent="0.25">
      <c r="A45">
        <v>44</v>
      </c>
      <c r="B45">
        <v>1.01E-3</v>
      </c>
      <c r="C45">
        <v>6.7000000000000002E-4</v>
      </c>
      <c r="D45">
        <v>1.9499999999999999E-3</v>
      </c>
      <c r="E45">
        <v>1.6999999999999999E-3</v>
      </c>
    </row>
    <row r="46" spans="1:5" x14ac:dyDescent="0.25">
      <c r="A46">
        <v>45</v>
      </c>
      <c r="B46">
        <v>1.06E-3</v>
      </c>
      <c r="C46">
        <v>7.1000000000000002E-4</v>
      </c>
      <c r="D46">
        <v>2.2699999999999999E-3</v>
      </c>
      <c r="E46">
        <v>2E-3</v>
      </c>
    </row>
    <row r="47" spans="1:5" x14ac:dyDescent="0.25">
      <c r="A47">
        <v>46</v>
      </c>
      <c r="B47">
        <v>1.16E-3</v>
      </c>
      <c r="C47">
        <v>7.6000000000000004E-4</v>
      </c>
      <c r="D47">
        <v>2.65E-3</v>
      </c>
      <c r="E47">
        <v>2.3600000000000001E-3</v>
      </c>
    </row>
    <row r="48" spans="1:5" x14ac:dyDescent="0.25">
      <c r="A48">
        <v>47</v>
      </c>
      <c r="B48">
        <v>1.2600000000000001E-3</v>
      </c>
      <c r="C48">
        <v>8.3000000000000001E-4</v>
      </c>
      <c r="D48">
        <v>3.0999999999999999E-3</v>
      </c>
      <c r="E48">
        <v>2.8E-3</v>
      </c>
    </row>
    <row r="49" spans="1:5" x14ac:dyDescent="0.25">
      <c r="A49">
        <v>48</v>
      </c>
      <c r="B49">
        <v>1.3600000000000001E-3</v>
      </c>
      <c r="C49">
        <v>8.8999999999999995E-4</v>
      </c>
      <c r="D49">
        <v>3.63E-3</v>
      </c>
      <c r="E49">
        <v>3.31E-3</v>
      </c>
    </row>
    <row r="50" spans="1:5" x14ac:dyDescent="0.25">
      <c r="A50">
        <v>49</v>
      </c>
      <c r="B50">
        <v>1.4499999999999999E-3</v>
      </c>
      <c r="C50">
        <v>9.3999999999999997E-4</v>
      </c>
      <c r="D50">
        <v>4.2700000000000004E-3</v>
      </c>
      <c r="E50">
        <v>3.9300000000000003E-3</v>
      </c>
    </row>
    <row r="51" spans="1:5" x14ac:dyDescent="0.25">
      <c r="A51">
        <v>50</v>
      </c>
      <c r="B51">
        <v>1.5499999999999999E-3</v>
      </c>
      <c r="C51">
        <v>1E-3</v>
      </c>
      <c r="D51">
        <v>5.0099999999999997E-3</v>
      </c>
      <c r="E51">
        <v>4.6600000000000001E-3</v>
      </c>
    </row>
    <row r="52" spans="1:5" x14ac:dyDescent="0.25">
      <c r="A52">
        <v>51</v>
      </c>
      <c r="B52">
        <v>1.6999999999999999E-3</v>
      </c>
      <c r="C52">
        <v>1.08E-3</v>
      </c>
      <c r="D52">
        <v>5.1700000000000001E-3</v>
      </c>
      <c r="E52">
        <v>4.7600000000000003E-3</v>
      </c>
    </row>
    <row r="53" spans="1:5" x14ac:dyDescent="0.25">
      <c r="A53">
        <v>52</v>
      </c>
      <c r="B53">
        <v>1.8500000000000001E-3</v>
      </c>
      <c r="C53">
        <v>1.1800000000000001E-3</v>
      </c>
      <c r="D53">
        <v>5.3400000000000001E-3</v>
      </c>
      <c r="E53">
        <v>4.7600000000000003E-3</v>
      </c>
    </row>
    <row r="54" spans="1:5" x14ac:dyDescent="0.25">
      <c r="A54">
        <v>53</v>
      </c>
      <c r="B54">
        <v>1.99E-3</v>
      </c>
      <c r="C54">
        <v>1.2600000000000001E-3</v>
      </c>
      <c r="D54">
        <v>5.5399999999999998E-3</v>
      </c>
      <c r="E54">
        <v>4.6600000000000001E-3</v>
      </c>
    </row>
    <row r="55" spans="1:5" x14ac:dyDescent="0.25">
      <c r="A55">
        <v>54</v>
      </c>
      <c r="B55">
        <v>2.1299999999999999E-3</v>
      </c>
      <c r="C55">
        <v>1.32E-3</v>
      </c>
      <c r="D55">
        <v>5.7800000000000004E-3</v>
      </c>
      <c r="E55">
        <v>4.4099999999999999E-3</v>
      </c>
    </row>
    <row r="56" spans="1:5" x14ac:dyDescent="0.25">
      <c r="A56">
        <v>55</v>
      </c>
      <c r="B56">
        <v>2.2799999999999999E-3</v>
      </c>
      <c r="C56">
        <v>1.3799999999999999E-3</v>
      </c>
      <c r="D56">
        <v>5.9899999999999997E-3</v>
      </c>
      <c r="E56">
        <v>4.1599999999999996E-3</v>
      </c>
    </row>
    <row r="57" spans="1:5" x14ac:dyDescent="0.25">
      <c r="A57">
        <v>56</v>
      </c>
      <c r="B57">
        <v>2.49E-3</v>
      </c>
      <c r="C57">
        <v>1.48E-3</v>
      </c>
      <c r="D57">
        <v>6.1500000000000001E-3</v>
      </c>
      <c r="E57">
        <v>4.0099999999999997E-3</v>
      </c>
    </row>
    <row r="58" spans="1:5" x14ac:dyDescent="0.25">
      <c r="A58">
        <v>57</v>
      </c>
      <c r="B58">
        <v>2.65E-3</v>
      </c>
      <c r="C58">
        <v>1.57E-3</v>
      </c>
      <c r="D58">
        <v>6.2500000000000003E-3</v>
      </c>
      <c r="E58">
        <v>3.9899999999999996E-3</v>
      </c>
    </row>
    <row r="59" spans="1:5" x14ac:dyDescent="0.25">
      <c r="A59">
        <v>58</v>
      </c>
      <c r="B59">
        <v>2.8E-3</v>
      </c>
      <c r="C59">
        <v>1.66E-3</v>
      </c>
      <c r="D59">
        <v>6.4799999999999996E-3</v>
      </c>
      <c r="E59">
        <v>4.0699999999999998E-3</v>
      </c>
    </row>
    <row r="60" spans="1:5" x14ac:dyDescent="0.25">
      <c r="A60">
        <v>59</v>
      </c>
      <c r="B60">
        <v>2.9399999999999999E-3</v>
      </c>
      <c r="C60">
        <v>1.74E-3</v>
      </c>
      <c r="D60">
        <v>6.7600000000000004E-3</v>
      </c>
      <c r="E60">
        <v>4.2100000000000002E-3</v>
      </c>
    </row>
    <row r="61" spans="1:5" x14ac:dyDescent="0.25">
      <c r="A61">
        <v>60</v>
      </c>
      <c r="B61">
        <v>3.0799999999999998E-3</v>
      </c>
      <c r="C61">
        <v>1.82E-3</v>
      </c>
      <c r="D61">
        <v>7.1000000000000004E-3</v>
      </c>
      <c r="E61">
        <v>4.3600000000000002E-3</v>
      </c>
    </row>
    <row r="62" spans="1:5" x14ac:dyDescent="0.25">
      <c r="A62">
        <v>61</v>
      </c>
      <c r="B62">
        <v>3.2799999999999999E-3</v>
      </c>
      <c r="C62">
        <v>1.9599999999999999E-3</v>
      </c>
      <c r="D62">
        <v>7.3099999999999997E-3</v>
      </c>
      <c r="E62">
        <v>4.5199999999999997E-3</v>
      </c>
    </row>
    <row r="63" spans="1:5" x14ac:dyDescent="0.25">
      <c r="A63">
        <v>62</v>
      </c>
      <c r="B63">
        <v>3.47E-3</v>
      </c>
      <c r="C63">
        <v>2.0799999999999998E-3</v>
      </c>
      <c r="D63">
        <v>7.5300000000000002E-3</v>
      </c>
      <c r="E63">
        <v>4.6600000000000001E-3</v>
      </c>
    </row>
    <row r="64" spans="1:5" x14ac:dyDescent="0.25">
      <c r="A64">
        <v>63</v>
      </c>
      <c r="B64">
        <v>3.6600000000000001E-3</v>
      </c>
      <c r="C64">
        <v>2.2499999999999998E-3</v>
      </c>
      <c r="D64">
        <v>7.7099999999999998E-3</v>
      </c>
      <c r="E64">
        <v>4.96E-3</v>
      </c>
    </row>
    <row r="65" spans="1:5" x14ac:dyDescent="0.25">
      <c r="A65">
        <v>64</v>
      </c>
      <c r="B65">
        <v>3.8300000000000001E-3</v>
      </c>
      <c r="C65">
        <v>2.4099999999999998E-3</v>
      </c>
      <c r="D65">
        <v>7.9299999999999995E-3</v>
      </c>
      <c r="E65">
        <v>5.3699999999999998E-3</v>
      </c>
    </row>
    <row r="66" spans="1:5" x14ac:dyDescent="0.25">
      <c r="A66">
        <v>65</v>
      </c>
      <c r="B66">
        <v>4.0000000000000001E-3</v>
      </c>
      <c r="C66">
        <v>2.5699999999999998E-3</v>
      </c>
      <c r="D66">
        <v>8.2900000000000005E-3</v>
      </c>
      <c r="E66">
        <v>5.8799999999999998E-3</v>
      </c>
    </row>
    <row r="67" spans="1:5" x14ac:dyDescent="0.25">
      <c r="A67">
        <v>66</v>
      </c>
      <c r="B67">
        <v>4.2300000000000003E-3</v>
      </c>
      <c r="C67">
        <v>2.7899999999999999E-3</v>
      </c>
      <c r="D67">
        <v>8.8599999999999998E-3</v>
      </c>
      <c r="E67">
        <v>6.4799999999999996E-3</v>
      </c>
    </row>
    <row r="68" spans="1:5" x14ac:dyDescent="0.25">
      <c r="A68">
        <v>67</v>
      </c>
      <c r="B68">
        <v>4.4400000000000004E-3</v>
      </c>
      <c r="C68">
        <v>3.0100000000000001E-3</v>
      </c>
      <c r="D68">
        <v>9.6100000000000005E-3</v>
      </c>
      <c r="E68">
        <v>7.2100000000000003E-3</v>
      </c>
    </row>
    <row r="69" spans="1:5" x14ac:dyDescent="0.25">
      <c r="A69">
        <v>68</v>
      </c>
      <c r="B69">
        <v>4.6499999999999996E-3</v>
      </c>
      <c r="C69">
        <v>3.2299999999999998E-3</v>
      </c>
      <c r="D69">
        <v>1.0460000000000001E-2</v>
      </c>
      <c r="E69">
        <v>8.0499999999999999E-3</v>
      </c>
    </row>
    <row r="70" spans="1:5" x14ac:dyDescent="0.25">
      <c r="A70">
        <v>69</v>
      </c>
      <c r="B70">
        <v>4.9399999999999999E-3</v>
      </c>
      <c r="C70">
        <v>3.4499999999999999E-3</v>
      </c>
      <c r="D70">
        <v>1.1650000000000001E-2</v>
      </c>
      <c r="E70">
        <v>8.9700000000000005E-3</v>
      </c>
    </row>
    <row r="71" spans="1:5" x14ac:dyDescent="0.25">
      <c r="A71">
        <v>70</v>
      </c>
      <c r="B71">
        <v>5.2399999999999999E-3</v>
      </c>
      <c r="C71">
        <v>3.6700000000000001E-3</v>
      </c>
      <c r="D71">
        <v>1.3050000000000001E-2</v>
      </c>
      <c r="E71">
        <v>9.9299999999999996E-3</v>
      </c>
    </row>
    <row r="72" spans="1:5" x14ac:dyDescent="0.25">
      <c r="A72">
        <v>71</v>
      </c>
      <c r="B72">
        <v>5.5700000000000003E-3</v>
      </c>
      <c r="C72">
        <v>3.9199999999999999E-3</v>
      </c>
      <c r="D72">
        <v>1.4630000000000001E-2</v>
      </c>
      <c r="E72">
        <v>1.102E-2</v>
      </c>
    </row>
    <row r="73" spans="1:5" x14ac:dyDescent="0.25">
      <c r="A73">
        <v>72</v>
      </c>
      <c r="B73">
        <v>5.9100000000000003E-3</v>
      </c>
      <c r="C73">
        <v>4.1900000000000001E-3</v>
      </c>
      <c r="D73">
        <v>1.6330000000000001E-2</v>
      </c>
      <c r="E73">
        <v>1.23E-2</v>
      </c>
    </row>
    <row r="74" spans="1:5" x14ac:dyDescent="0.25">
      <c r="A74">
        <v>73</v>
      </c>
      <c r="B74">
        <v>6.28E-3</v>
      </c>
      <c r="C74">
        <v>4.5100000000000001E-3</v>
      </c>
      <c r="D74">
        <v>1.8020000000000001E-2</v>
      </c>
      <c r="E74">
        <v>1.3780000000000001E-2</v>
      </c>
    </row>
    <row r="75" spans="1:5" x14ac:dyDescent="0.25">
      <c r="A75">
        <v>74</v>
      </c>
      <c r="B75">
        <v>6.6899999999999998E-3</v>
      </c>
      <c r="C75">
        <v>4.8599999999999997E-3</v>
      </c>
      <c r="D75">
        <v>1.9949999999999999E-2</v>
      </c>
      <c r="E75">
        <v>1.5429999999999999E-2</v>
      </c>
    </row>
    <row r="76" spans="1:5" x14ac:dyDescent="0.25">
      <c r="A76">
        <v>75</v>
      </c>
      <c r="B76">
        <v>7.1300000000000001E-3</v>
      </c>
      <c r="C76">
        <v>5.2599999999999999E-3</v>
      </c>
      <c r="D76">
        <v>2.205E-2</v>
      </c>
      <c r="E76">
        <v>1.7219999999999999E-2</v>
      </c>
    </row>
    <row r="77" spans="1:5" x14ac:dyDescent="0.25">
      <c r="A77">
        <v>76</v>
      </c>
      <c r="B77">
        <v>7.6E-3</v>
      </c>
      <c r="C77">
        <v>5.7099999999999998E-3</v>
      </c>
      <c r="D77">
        <v>2.4389999999999998E-2</v>
      </c>
      <c r="E77">
        <v>1.917E-2</v>
      </c>
    </row>
    <row r="78" spans="1:5" x14ac:dyDescent="0.25">
      <c r="A78">
        <v>77</v>
      </c>
      <c r="B78">
        <v>8.1099999999999992E-3</v>
      </c>
      <c r="C78">
        <v>6.2100000000000002E-3</v>
      </c>
      <c r="D78">
        <v>2.726E-2</v>
      </c>
      <c r="E78">
        <v>2.129E-2</v>
      </c>
    </row>
    <row r="79" spans="1:5" x14ac:dyDescent="0.25">
      <c r="A79">
        <v>78</v>
      </c>
      <c r="B79">
        <v>8.6599999999999993E-3</v>
      </c>
      <c r="C79">
        <v>6.7799999999999996E-3</v>
      </c>
      <c r="D79">
        <v>3.0640000000000001E-2</v>
      </c>
      <c r="E79">
        <v>2.358E-2</v>
      </c>
    </row>
    <row r="80" spans="1:5" x14ac:dyDescent="0.25">
      <c r="A80">
        <v>79</v>
      </c>
      <c r="B80">
        <v>9.2499999999999995E-3</v>
      </c>
      <c r="C80">
        <v>7.4200000000000004E-3</v>
      </c>
      <c r="D80">
        <v>3.4590000000000003E-2</v>
      </c>
      <c r="E80">
        <v>2.6110000000000001E-2</v>
      </c>
    </row>
    <row r="81" spans="1:5" x14ac:dyDescent="0.25">
      <c r="A81">
        <v>80</v>
      </c>
      <c r="B81">
        <v>9.9000000000000008E-3</v>
      </c>
      <c r="C81">
        <v>8.1399999999999997E-3</v>
      </c>
      <c r="D81">
        <v>3.8989999999999997E-2</v>
      </c>
      <c r="E81">
        <v>2.9020000000000001E-2</v>
      </c>
    </row>
    <row r="82" spans="1:5" x14ac:dyDescent="0.25">
      <c r="A82">
        <v>81</v>
      </c>
      <c r="B82">
        <v>0</v>
      </c>
      <c r="C82">
        <v>0</v>
      </c>
      <c r="D82">
        <v>4.4010000000000001E-2</v>
      </c>
      <c r="E82">
        <v>3.2439999999999997E-2</v>
      </c>
    </row>
    <row r="83" spans="1:5" x14ac:dyDescent="0.25">
      <c r="A83">
        <v>82</v>
      </c>
      <c r="B83">
        <v>0</v>
      </c>
      <c r="C83">
        <v>0</v>
      </c>
      <c r="D83">
        <v>4.9669999999999999E-2</v>
      </c>
      <c r="E83">
        <v>3.6450000000000003E-2</v>
      </c>
    </row>
    <row r="84" spans="1:5" x14ac:dyDescent="0.25">
      <c r="A84">
        <v>83</v>
      </c>
      <c r="B84">
        <v>0</v>
      </c>
      <c r="C84">
        <v>0</v>
      </c>
      <c r="D84">
        <v>5.586E-2</v>
      </c>
      <c r="E84">
        <v>4.1050000000000003E-2</v>
      </c>
    </row>
    <row r="85" spans="1:5" x14ac:dyDescent="0.25">
      <c r="A85">
        <v>84</v>
      </c>
      <c r="B85">
        <v>0</v>
      </c>
      <c r="C85">
        <v>0</v>
      </c>
      <c r="D85">
        <v>6.2460000000000002E-2</v>
      </c>
      <c r="E85">
        <v>4.6350000000000002E-2</v>
      </c>
    </row>
    <row r="86" spans="1:5" x14ac:dyDescent="0.25">
      <c r="A86">
        <v>85</v>
      </c>
      <c r="B86">
        <v>0</v>
      </c>
      <c r="C86">
        <v>0</v>
      </c>
      <c r="D86">
        <v>6.9690000000000002E-2</v>
      </c>
      <c r="E86">
        <v>5.2429999999999997E-2</v>
      </c>
    </row>
    <row r="87" spans="1:5" x14ac:dyDescent="0.25">
      <c r="A87">
        <v>86</v>
      </c>
      <c r="B87">
        <v>0</v>
      </c>
      <c r="C87">
        <v>0</v>
      </c>
      <c r="D87">
        <v>7.7679999999999999E-2</v>
      </c>
      <c r="E87">
        <v>5.9360000000000003E-2</v>
      </c>
    </row>
    <row r="88" spans="1:5" x14ac:dyDescent="0.25">
      <c r="A88">
        <v>87</v>
      </c>
      <c r="B88">
        <v>0</v>
      </c>
      <c r="C88">
        <v>0</v>
      </c>
      <c r="D88">
        <v>8.8319999999999996E-2</v>
      </c>
      <c r="E88">
        <v>6.7229999999999998E-2</v>
      </c>
    </row>
    <row r="89" spans="1:5" x14ac:dyDescent="0.25">
      <c r="A89">
        <v>88</v>
      </c>
      <c r="B89">
        <v>0</v>
      </c>
      <c r="C89">
        <v>0</v>
      </c>
      <c r="D89">
        <v>0.10051</v>
      </c>
      <c r="E89">
        <v>7.6090000000000005E-2</v>
      </c>
    </row>
    <row r="90" spans="1:5" x14ac:dyDescent="0.25">
      <c r="A90">
        <v>89</v>
      </c>
      <c r="B90">
        <v>0</v>
      </c>
      <c r="C90">
        <v>0</v>
      </c>
      <c r="D90">
        <v>0.11428000000000001</v>
      </c>
      <c r="E90">
        <v>8.5989999999999997E-2</v>
      </c>
    </row>
    <row r="91" spans="1:5" x14ac:dyDescent="0.25">
      <c r="A91">
        <v>90</v>
      </c>
      <c r="B91">
        <v>0</v>
      </c>
      <c r="C91">
        <v>0</v>
      </c>
      <c r="D91">
        <v>0.12973999999999999</v>
      </c>
      <c r="E91">
        <v>9.887E-2</v>
      </c>
    </row>
    <row r="92" spans="1:5" x14ac:dyDescent="0.25">
      <c r="A92">
        <v>91</v>
      </c>
      <c r="B92">
        <v>0</v>
      </c>
      <c r="C92">
        <v>0</v>
      </c>
      <c r="D92">
        <v>0.14674000000000001</v>
      </c>
      <c r="E92">
        <v>0.11310000000000001</v>
      </c>
    </row>
    <row r="93" spans="1:5" x14ac:dyDescent="0.25">
      <c r="A93">
        <v>92</v>
      </c>
      <c r="B93">
        <v>0</v>
      </c>
      <c r="C93">
        <v>0</v>
      </c>
      <c r="D93">
        <v>0.16491</v>
      </c>
      <c r="E93">
        <v>0.12866</v>
      </c>
    </row>
    <row r="94" spans="1:5" x14ac:dyDescent="0.25">
      <c r="A94">
        <v>93</v>
      </c>
      <c r="B94">
        <v>0</v>
      </c>
      <c r="C94">
        <v>0</v>
      </c>
      <c r="D94">
        <v>0.18393000000000001</v>
      </c>
      <c r="E94">
        <v>0.14566999999999999</v>
      </c>
    </row>
    <row r="95" spans="1:5" x14ac:dyDescent="0.25">
      <c r="A95">
        <v>94</v>
      </c>
      <c r="B95">
        <v>0</v>
      </c>
      <c r="C95">
        <v>0</v>
      </c>
      <c r="D95">
        <v>0.20374</v>
      </c>
      <c r="E95">
        <v>0.16439000000000001</v>
      </c>
    </row>
    <row r="96" spans="1:5" x14ac:dyDescent="0.25">
      <c r="A96">
        <v>95</v>
      </c>
      <c r="B96">
        <v>0</v>
      </c>
      <c r="C96">
        <v>0</v>
      </c>
      <c r="D96">
        <v>0.22444</v>
      </c>
      <c r="E96">
        <v>0.18489</v>
      </c>
    </row>
    <row r="97" spans="1:5" x14ac:dyDescent="0.25">
      <c r="A97">
        <v>96</v>
      </c>
      <c r="B97">
        <v>0</v>
      </c>
      <c r="C97">
        <v>0</v>
      </c>
      <c r="D97">
        <v>0.24607000000000001</v>
      </c>
      <c r="E97">
        <v>0.20682</v>
      </c>
    </row>
    <row r="98" spans="1:5" x14ac:dyDescent="0.25">
      <c r="A98">
        <v>97</v>
      </c>
      <c r="B98">
        <v>0</v>
      </c>
      <c r="C98">
        <v>0</v>
      </c>
      <c r="D98">
        <v>0.26862000000000003</v>
      </c>
      <c r="E98">
        <v>0.22958000000000001</v>
      </c>
    </row>
    <row r="99" spans="1:5" x14ac:dyDescent="0.25">
      <c r="A99">
        <v>98</v>
      </c>
      <c r="B99">
        <v>0</v>
      </c>
      <c r="C99">
        <v>0</v>
      </c>
      <c r="D99">
        <v>0.28631000000000001</v>
      </c>
      <c r="E99">
        <v>0.24748999999999999</v>
      </c>
    </row>
    <row r="100" spans="1:5" x14ac:dyDescent="0.25">
      <c r="A100">
        <v>99</v>
      </c>
      <c r="B100">
        <v>0</v>
      </c>
      <c r="C100">
        <v>0</v>
      </c>
      <c r="D100">
        <v>0.31012000000000001</v>
      </c>
      <c r="E100">
        <v>0.26983000000000001</v>
      </c>
    </row>
    <row r="101" spans="1:5" x14ac:dyDescent="0.25">
      <c r="A101">
        <v>100</v>
      </c>
      <c r="B101">
        <v>0</v>
      </c>
      <c r="C101">
        <v>0</v>
      </c>
      <c r="D101">
        <v>0.32535999999999998</v>
      </c>
      <c r="E101">
        <v>0.30016999999999999</v>
      </c>
    </row>
    <row r="102" spans="1:5" x14ac:dyDescent="0.25">
      <c r="A102">
        <v>101</v>
      </c>
      <c r="B102">
        <v>0</v>
      </c>
      <c r="C102">
        <v>0</v>
      </c>
      <c r="D102">
        <v>0.36043999999999998</v>
      </c>
      <c r="E102">
        <v>0.33581</v>
      </c>
    </row>
    <row r="103" spans="1:5" x14ac:dyDescent="0.25">
      <c r="A103">
        <v>102</v>
      </c>
      <c r="B103">
        <v>0</v>
      </c>
      <c r="C103">
        <v>0</v>
      </c>
      <c r="D103">
        <v>0.39716000000000001</v>
      </c>
      <c r="E103">
        <v>0.37281999999999998</v>
      </c>
    </row>
    <row r="104" spans="1:5" x14ac:dyDescent="0.25">
      <c r="A104">
        <v>103</v>
      </c>
      <c r="B104">
        <v>0</v>
      </c>
      <c r="C104">
        <v>0</v>
      </c>
      <c r="D104">
        <v>0.45526</v>
      </c>
      <c r="E104">
        <v>0.43006</v>
      </c>
    </row>
    <row r="105" spans="1:5" x14ac:dyDescent="0.25">
      <c r="A105">
        <v>104</v>
      </c>
      <c r="B105">
        <v>0</v>
      </c>
      <c r="C105">
        <v>0</v>
      </c>
      <c r="D105">
        <v>0.52071000000000001</v>
      </c>
      <c r="E105">
        <v>0.49482999999999999</v>
      </c>
    </row>
    <row r="106" spans="1:5" x14ac:dyDescent="0.25">
      <c r="A106">
        <v>105</v>
      </c>
      <c r="B106">
        <v>0</v>
      </c>
      <c r="C106">
        <v>0</v>
      </c>
      <c r="D106">
        <v>0.58526999999999996</v>
      </c>
      <c r="E106">
        <v>0.56093000000000004</v>
      </c>
    </row>
    <row r="107" spans="1:5" x14ac:dyDescent="0.25">
      <c r="A107">
        <v>106</v>
      </c>
      <c r="B107">
        <v>0</v>
      </c>
      <c r="C107">
        <v>0</v>
      </c>
      <c r="D107">
        <v>0.64480999999999999</v>
      </c>
      <c r="E107">
        <v>0.62326000000000004</v>
      </c>
    </row>
    <row r="108" spans="1:5" x14ac:dyDescent="0.25">
      <c r="A108">
        <v>107</v>
      </c>
      <c r="B108">
        <v>0</v>
      </c>
      <c r="C108">
        <v>0</v>
      </c>
      <c r="D108">
        <v>0.71040000000000003</v>
      </c>
      <c r="E108">
        <v>0.69252000000000002</v>
      </c>
    </row>
    <row r="109" spans="1:5" x14ac:dyDescent="0.25">
      <c r="A109">
        <v>108</v>
      </c>
      <c r="B109">
        <v>0</v>
      </c>
      <c r="C109">
        <v>0</v>
      </c>
      <c r="D109">
        <v>0.78266999999999998</v>
      </c>
      <c r="E109">
        <v>0.76948000000000005</v>
      </c>
    </row>
    <row r="110" spans="1:5" x14ac:dyDescent="0.25">
      <c r="A110">
        <v>109</v>
      </c>
      <c r="B110">
        <v>0</v>
      </c>
      <c r="C110">
        <v>0</v>
      </c>
      <c r="D110">
        <v>0.86228000000000005</v>
      </c>
      <c r="E110">
        <v>0.85499000000000003</v>
      </c>
    </row>
    <row r="111" spans="1:5" x14ac:dyDescent="0.25">
      <c r="A111">
        <v>110</v>
      </c>
      <c r="B111">
        <v>0</v>
      </c>
      <c r="C111">
        <v>0</v>
      </c>
      <c r="D111">
        <v>1</v>
      </c>
      <c r="E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Documentation</vt:lpstr>
      <vt:lpstr>Totals</vt:lpstr>
      <vt:lpstr>Projections</vt:lpstr>
      <vt:lpstr>One person</vt:lpstr>
      <vt:lpstr>Data Table</vt:lpstr>
      <vt:lpstr>Assumptions</vt:lpstr>
      <vt:lpstr>AMMset</vt:lpstr>
      <vt:lpstr>Ret</vt:lpstr>
      <vt:lpstr>Withd</vt:lpstr>
      <vt:lpstr>Mort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2019-01-17T23:33:37Z</dcterms:modified>
</cp:coreProperties>
</file>